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-15" yWindow="4095" windowWidth="15420" windowHeight="4140" activeTab="1"/>
  </bookViews>
  <sheets>
    <sheet name="Portada plantilla" sheetId="41" r:id="rId1"/>
    <sheet name="MARZO 2017" sheetId="33" r:id="rId2"/>
    <sheet name="Resumen por partida" sheetId="47" r:id="rId3"/>
  </sheets>
  <definedNames>
    <definedName name="_xlnm._FilterDatabase" localSheetId="1" hidden="1">'MARZO 2017'!$A$5:$AQ$543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1">'MARZO 2017'!$A$70:$AQ$545</definedName>
    <definedName name="_xlnm.Print_Area" localSheetId="0">'Portada plantilla'!$A$1:$A$30</definedName>
    <definedName name="_xlnm.Print_Area" localSheetId="2">'Resumen por partida'!$A$1:$D$31</definedName>
    <definedName name="Mensualplantilla" hidden="1">#REF!</definedName>
    <definedName name="_xlnm.Print_Titles" localSheetId="1">'MARZO 2017'!$1:$5</definedName>
  </definedNames>
  <calcPr calcId="152511"/>
</workbook>
</file>

<file path=xl/calcChain.xml><?xml version="1.0" encoding="utf-8"?>
<calcChain xmlns="http://schemas.openxmlformats.org/spreadsheetml/2006/main">
  <c r="U159" i="33" l="1"/>
  <c r="T459" i="33"/>
  <c r="V249" i="33" l="1"/>
  <c r="AF249" i="33" s="1"/>
  <c r="W249" i="33"/>
  <c r="AD249" i="33"/>
  <c r="X249" i="33" l="1"/>
  <c r="AA249" i="33"/>
  <c r="Z249" i="33"/>
  <c r="AC249" i="33"/>
  <c r="Y249" i="33"/>
  <c r="AB249" i="33"/>
  <c r="Z542" i="33"/>
  <c r="AG249" i="33" l="1"/>
  <c r="AH249" i="33" s="1"/>
  <c r="V229" i="33"/>
  <c r="Z229" i="33" s="1"/>
  <c r="V230" i="33"/>
  <c r="Z230" i="33" s="1"/>
  <c r="V231" i="33"/>
  <c r="Z231" i="33" s="1"/>
  <c r="V232" i="33"/>
  <c r="Z232" i="33" s="1"/>
  <c r="V233" i="33"/>
  <c r="Z233" i="33" s="1"/>
  <c r="V234" i="33"/>
  <c r="Z234" i="33" s="1"/>
  <c r="V235" i="33"/>
  <c r="Z235" i="33" s="1"/>
  <c r="V236" i="33"/>
  <c r="Z236" i="33" s="1"/>
  <c r="V237" i="33"/>
  <c r="Z237" i="33" s="1"/>
  <c r="V238" i="33"/>
  <c r="Z238" i="33" s="1"/>
  <c r="V239" i="33"/>
  <c r="Z239" i="33" s="1"/>
  <c r="V240" i="33"/>
  <c r="Z240" i="33" s="1"/>
  <c r="V241" i="33"/>
  <c r="Z241" i="33" s="1"/>
  <c r="V242" i="33"/>
  <c r="Z242" i="33" s="1"/>
  <c r="V243" i="33"/>
  <c r="Z243" i="33" s="1"/>
  <c r="V244" i="33"/>
  <c r="Z244" i="33" s="1"/>
  <c r="V245" i="33"/>
  <c r="Z245" i="33" s="1"/>
  <c r="V246" i="33"/>
  <c r="Z246" i="33" s="1"/>
  <c r="V247" i="33"/>
  <c r="Z247" i="33" s="1"/>
  <c r="V248" i="33"/>
  <c r="Z248" i="33" s="1"/>
  <c r="V250" i="33"/>
  <c r="Z250" i="33" s="1"/>
  <c r="V251" i="33"/>
  <c r="Z251" i="33" s="1"/>
  <c r="V252" i="33"/>
  <c r="Z252" i="33" s="1"/>
  <c r="V254" i="33"/>
  <c r="Z254" i="33" s="1"/>
  <c r="V255" i="33"/>
  <c r="Z255" i="33" s="1"/>
  <c r="V256" i="33"/>
  <c r="Z256" i="33" s="1"/>
  <c r="V257" i="33"/>
  <c r="Z257" i="33" s="1"/>
  <c r="V258" i="33"/>
  <c r="Z258" i="33" s="1"/>
  <c r="V259" i="33"/>
  <c r="Z259" i="33" s="1"/>
  <c r="V260" i="33"/>
  <c r="Z260" i="33" s="1"/>
  <c r="V261" i="33"/>
  <c r="Z261" i="33" s="1"/>
  <c r="V262" i="33"/>
  <c r="AG262" i="33" s="1"/>
  <c r="AH262" i="33" s="1"/>
  <c r="V263" i="33"/>
  <c r="Z263" i="33" s="1"/>
  <c r="V265" i="33"/>
  <c r="Z265" i="33" s="1"/>
  <c r="V266" i="33"/>
  <c r="Z266" i="33" s="1"/>
  <c r="V267" i="33"/>
  <c r="Z267" i="33" s="1"/>
  <c r="V268" i="33"/>
  <c r="Z268" i="33" s="1"/>
  <c r="V269" i="33"/>
  <c r="Z269" i="33" s="1"/>
  <c r="V270" i="33"/>
  <c r="Z270" i="33" s="1"/>
  <c r="V271" i="33"/>
  <c r="Z271" i="33" s="1"/>
  <c r="V272" i="33"/>
  <c r="Z272" i="33" s="1"/>
  <c r="V273" i="33"/>
  <c r="Z273" i="33" s="1"/>
  <c r="V274" i="33"/>
  <c r="Z274" i="33" s="1"/>
  <c r="V275" i="33"/>
  <c r="Z275" i="33" s="1"/>
  <c r="V276" i="33"/>
  <c r="Z276" i="33" s="1"/>
  <c r="V277" i="33"/>
  <c r="Z277" i="33" s="1"/>
  <c r="V278" i="33"/>
  <c r="Z278" i="33" s="1"/>
  <c r="V279" i="33"/>
  <c r="Z279" i="33" s="1"/>
  <c r="V280" i="33"/>
  <c r="Z280" i="33" s="1"/>
  <c r="V281" i="33"/>
  <c r="Z281" i="33" s="1"/>
  <c r="V282" i="33"/>
  <c r="Z282" i="33" s="1"/>
  <c r="V283" i="33"/>
  <c r="Z283" i="33" s="1"/>
  <c r="V284" i="33"/>
  <c r="Z284" i="33" s="1"/>
  <c r="V285" i="33"/>
  <c r="Z285" i="33" s="1"/>
  <c r="V286" i="33"/>
  <c r="Z286" i="33" s="1"/>
  <c r="V287" i="33"/>
  <c r="Z287" i="33" s="1"/>
  <c r="V288" i="33"/>
  <c r="Z288" i="33" s="1"/>
  <c r="V289" i="33"/>
  <c r="Z289" i="33" s="1"/>
  <c r="V290" i="33"/>
  <c r="Z290" i="33" s="1"/>
  <c r="V291" i="33"/>
  <c r="Z291" i="33" s="1"/>
  <c r="V292" i="33"/>
  <c r="Z292" i="33" s="1"/>
  <c r="V293" i="33"/>
  <c r="Z293" i="33" s="1"/>
  <c r="V294" i="33"/>
  <c r="Z294" i="33" s="1"/>
  <c r="V295" i="33"/>
  <c r="Z295" i="33" s="1"/>
  <c r="V296" i="33"/>
  <c r="Z296" i="33" s="1"/>
  <c r="V297" i="33"/>
  <c r="Z297" i="33" s="1"/>
  <c r="V298" i="33"/>
  <c r="Z298" i="33" s="1"/>
  <c r="V299" i="33"/>
  <c r="Z299" i="33" s="1"/>
  <c r="V300" i="33"/>
  <c r="Z300" i="33" s="1"/>
  <c r="V301" i="33"/>
  <c r="Z301" i="33" s="1"/>
  <c r="V302" i="33"/>
  <c r="Z302" i="33" s="1"/>
  <c r="V303" i="33"/>
  <c r="Z303" i="33" s="1"/>
  <c r="V304" i="33"/>
  <c r="Z304" i="33" s="1"/>
  <c r="V305" i="33"/>
  <c r="Z305" i="33" s="1"/>
  <c r="V306" i="33"/>
  <c r="Z306" i="33" s="1"/>
  <c r="V307" i="33"/>
  <c r="Z307" i="33" s="1"/>
  <c r="V308" i="33"/>
  <c r="Z308" i="33" s="1"/>
  <c r="V310" i="33"/>
  <c r="Z310" i="33" s="1"/>
  <c r="V311" i="33"/>
  <c r="Z311" i="33" s="1"/>
  <c r="V312" i="33"/>
  <c r="Z312" i="33" s="1"/>
  <c r="V313" i="33"/>
  <c r="Z313" i="33" s="1"/>
  <c r="V314" i="33"/>
  <c r="Z314" i="33" s="1"/>
  <c r="V315" i="33"/>
  <c r="Z315" i="33" s="1"/>
  <c r="V316" i="33"/>
  <c r="Z316" i="33" s="1"/>
  <c r="V318" i="33"/>
  <c r="Z318" i="33" s="1"/>
  <c r="V319" i="33"/>
  <c r="Z319" i="33" s="1"/>
  <c r="V320" i="33"/>
  <c r="Z320" i="33" s="1"/>
  <c r="V321" i="33"/>
  <c r="Z321" i="33" s="1"/>
  <c r="V322" i="33"/>
  <c r="Z322" i="33" s="1"/>
  <c r="V323" i="33"/>
  <c r="Z323" i="33" s="1"/>
  <c r="V324" i="33"/>
  <c r="Z324" i="33" s="1"/>
  <c r="AA542" i="33"/>
  <c r="AB542" i="33"/>
  <c r="AC542" i="33"/>
  <c r="A543" i="33" l="1"/>
  <c r="AK112" i="33" l="1"/>
  <c r="AK543" i="33" s="1"/>
  <c r="V53" i="33" l="1"/>
  <c r="V72" i="33"/>
  <c r="X53" i="33" l="1"/>
  <c r="Z53" i="33"/>
  <c r="X72" i="33"/>
  <c r="Z72" i="33"/>
  <c r="AF53" i="33"/>
  <c r="AA53" i="33"/>
  <c r="Y53" i="33"/>
  <c r="AC53" i="33"/>
  <c r="AA72" i="33"/>
  <c r="AB53" i="33"/>
  <c r="AF72" i="33"/>
  <c r="Y72" i="33"/>
  <c r="AC72" i="33"/>
  <c r="AB72" i="33"/>
  <c r="AG53" i="33" l="1"/>
  <c r="AH53" i="33" s="1"/>
  <c r="AG72" i="33"/>
  <c r="AH72" i="33" s="1"/>
  <c r="AE74" i="33" l="1"/>
  <c r="AD74" i="33"/>
  <c r="U74" i="33"/>
  <c r="T74" i="33"/>
  <c r="U62" i="33"/>
  <c r="T62" i="33"/>
  <c r="U55" i="33"/>
  <c r="T55" i="33"/>
  <c r="AE541" i="33"/>
  <c r="U541" i="33"/>
  <c r="T541" i="33"/>
  <c r="V144" i="33" l="1"/>
  <c r="Z144" i="33" s="1"/>
  <c r="V532" i="33"/>
  <c r="V86" i="33"/>
  <c r="Z86" i="33" s="1"/>
  <c r="V87" i="33"/>
  <c r="W87" i="33"/>
  <c r="V88" i="33"/>
  <c r="V31" i="33"/>
  <c r="W31" i="33"/>
  <c r="V45" i="33"/>
  <c r="Z45" i="33" s="1"/>
  <c r="V47" i="33"/>
  <c r="X31" i="33" l="1"/>
  <c r="Z31" i="33"/>
  <c r="AA87" i="33"/>
  <c r="Z87" i="33"/>
  <c r="AA47" i="33"/>
  <c r="Z47" i="33"/>
  <c r="X88" i="33"/>
  <c r="Z88" i="33"/>
  <c r="X532" i="33"/>
  <c r="Z532" i="33"/>
  <c r="AB144" i="33"/>
  <c r="AA144" i="33"/>
  <c r="AF31" i="33"/>
  <c r="Y144" i="33"/>
  <c r="Y31" i="33"/>
  <c r="AF532" i="33"/>
  <c r="AC144" i="33"/>
  <c r="X144" i="33"/>
  <c r="AC31" i="33"/>
  <c r="AA31" i="33"/>
  <c r="Y86" i="33"/>
  <c r="AA532" i="33"/>
  <c r="AF144" i="33"/>
  <c r="AF87" i="33"/>
  <c r="AC86" i="33"/>
  <c r="AC532" i="33"/>
  <c r="Y532" i="33"/>
  <c r="AA88" i="33"/>
  <c r="AA86" i="33"/>
  <c r="AB532" i="33"/>
  <c r="AF88" i="33"/>
  <c r="AC87" i="33"/>
  <c r="Y87" i="33"/>
  <c r="AB86" i="33"/>
  <c r="X86" i="33"/>
  <c r="AC88" i="33"/>
  <c r="Y88" i="33"/>
  <c r="AB87" i="33"/>
  <c r="X87" i="33"/>
  <c r="AB31" i="33"/>
  <c r="AB88" i="33"/>
  <c r="AF86" i="33"/>
  <c r="AB45" i="33"/>
  <c r="X45" i="33"/>
  <c r="AC45" i="33"/>
  <c r="Y45" i="33"/>
  <c r="AA45" i="33"/>
  <c r="AF47" i="33"/>
  <c r="AC47" i="33"/>
  <c r="Y47" i="33"/>
  <c r="AB47" i="33"/>
  <c r="X47" i="33"/>
  <c r="AF45" i="33"/>
  <c r="V517" i="33"/>
  <c r="Z517" i="33" s="1"/>
  <c r="V518" i="33"/>
  <c r="Z518" i="33" s="1"/>
  <c r="V519" i="33"/>
  <c r="Z519" i="33" s="1"/>
  <c r="V520" i="33"/>
  <c r="Z520" i="33" s="1"/>
  <c r="V521" i="33"/>
  <c r="Z521" i="33" s="1"/>
  <c r="V522" i="33"/>
  <c r="Z522" i="33" s="1"/>
  <c r="V523" i="33"/>
  <c r="Z523" i="33" s="1"/>
  <c r="V524" i="33"/>
  <c r="Z524" i="33" s="1"/>
  <c r="V525" i="33"/>
  <c r="Z525" i="33" s="1"/>
  <c r="V526" i="33"/>
  <c r="Z526" i="33" s="1"/>
  <c r="V527" i="33"/>
  <c r="Z527" i="33" s="1"/>
  <c r="V528" i="33"/>
  <c r="Z528" i="33" s="1"/>
  <c r="V529" i="33"/>
  <c r="Z529" i="33" s="1"/>
  <c r="V530" i="33"/>
  <c r="Z530" i="33" s="1"/>
  <c r="V531" i="33"/>
  <c r="Z531" i="33" s="1"/>
  <c r="V533" i="33"/>
  <c r="Z533" i="33" s="1"/>
  <c r="AG144" i="33" l="1"/>
  <c r="AH144" i="33" s="1"/>
  <c r="AG31" i="33"/>
  <c r="AH31" i="33" s="1"/>
  <c r="AG87" i="33"/>
  <c r="AH87" i="33" s="1"/>
  <c r="AG86" i="33"/>
  <c r="AH86" i="33" s="1"/>
  <c r="AG532" i="33"/>
  <c r="AH532" i="33" s="1"/>
  <c r="AG88" i="33"/>
  <c r="AH88" i="33" s="1"/>
  <c r="AG47" i="33"/>
  <c r="AH47" i="33" s="1"/>
  <c r="AG45" i="33"/>
  <c r="AH45" i="33" s="1"/>
  <c r="V73" i="33" l="1"/>
  <c r="Z73" i="33" s="1"/>
  <c r="V69" i="33"/>
  <c r="Z69" i="33" s="1"/>
  <c r="V71" i="33"/>
  <c r="Z71" i="33" s="1"/>
  <c r="V70" i="33"/>
  <c r="Z70" i="33" s="1"/>
  <c r="V48" i="33"/>
  <c r="Z48" i="33" s="1"/>
  <c r="V49" i="33"/>
  <c r="Z49" i="33" s="1"/>
  <c r="V50" i="33"/>
  <c r="Z50" i="33" s="1"/>
  <c r="V51" i="33"/>
  <c r="Z51" i="33" s="1"/>
  <c r="V52" i="33"/>
  <c r="Z52" i="33" s="1"/>
  <c r="V54" i="33"/>
  <c r="Z54" i="33" s="1"/>
  <c r="V60" i="33"/>
  <c r="Z60" i="33" s="1"/>
  <c r="V61" i="33"/>
  <c r="AA61" i="33" l="1"/>
  <c r="Z61" i="33"/>
  <c r="Y61" i="33"/>
  <c r="AB61" i="33"/>
  <c r="AC61" i="33"/>
  <c r="X61" i="33"/>
  <c r="AG61" i="33" l="1"/>
  <c r="AH61" i="33" s="1"/>
  <c r="W515" i="33" l="1"/>
  <c r="W244" i="33"/>
  <c r="W168" i="33"/>
  <c r="W145" i="33"/>
  <c r="W530" i="33"/>
  <c r="W508" i="33"/>
  <c r="W489" i="33"/>
  <c r="W488" i="33"/>
  <c r="W483" i="33"/>
  <c r="W481" i="33"/>
  <c r="W480" i="33"/>
  <c r="W479" i="33"/>
  <c r="W468" i="33"/>
  <c r="W466" i="33"/>
  <c r="W463" i="33"/>
  <c r="W462" i="33"/>
  <c r="W455" i="33"/>
  <c r="W454" i="33"/>
  <c r="W446" i="33"/>
  <c r="W445" i="33"/>
  <c r="W438" i="33"/>
  <c r="W437" i="33"/>
  <c r="W419" i="33"/>
  <c r="W418" i="33"/>
  <c r="W417" i="33"/>
  <c r="W414" i="33"/>
  <c r="W412" i="33"/>
  <c r="W407" i="33"/>
  <c r="W405" i="33"/>
  <c r="W404" i="33"/>
  <c r="W402" i="33"/>
  <c r="W398" i="33"/>
  <c r="W396" i="33"/>
  <c r="W395" i="33"/>
  <c r="W394" i="33"/>
  <c r="W392" i="33"/>
  <c r="W389" i="33"/>
  <c r="W385" i="33"/>
  <c r="W383" i="33"/>
  <c r="W381" i="33"/>
  <c r="W380" i="33"/>
  <c r="W377" i="33"/>
  <c r="W369" i="33"/>
  <c r="W364" i="33"/>
  <c r="W363" i="33"/>
  <c r="W358" i="33"/>
  <c r="W354" i="33"/>
  <c r="W352" i="33"/>
  <c r="W350" i="33"/>
  <c r="W349" i="33"/>
  <c r="W326" i="33"/>
  <c r="W306" i="33"/>
  <c r="W302" i="33"/>
  <c r="W309" i="33"/>
  <c r="W284" i="33"/>
  <c r="W191" i="33"/>
  <c r="W190" i="33"/>
  <c r="W189" i="33"/>
  <c r="W66" i="33"/>
  <c r="W171" i="33"/>
  <c r="W150" i="33"/>
  <c r="W143" i="33"/>
  <c r="W132" i="33"/>
  <c r="W20" i="33"/>
  <c r="W12" i="33"/>
  <c r="W234" i="33"/>
  <c r="W233" i="33"/>
  <c r="W482" i="33"/>
  <c r="W477" i="33"/>
  <c r="W467" i="33"/>
  <c r="W464" i="33"/>
  <c r="W460" i="33"/>
  <c r="W444" i="33"/>
  <c r="W435" i="33"/>
  <c r="W432" i="33"/>
  <c r="W430" i="33"/>
  <c r="W428" i="33"/>
  <c r="W426" i="33"/>
  <c r="W424" i="33"/>
  <c r="W423" i="33"/>
  <c r="W420" i="33"/>
  <c r="W416" i="33"/>
  <c r="W410" i="33"/>
  <c r="W408" i="33"/>
  <c r="W403" i="33"/>
  <c r="W387" i="33"/>
  <c r="W386" i="33"/>
  <c r="W376" i="33"/>
  <c r="W367" i="33"/>
  <c r="W359" i="33"/>
  <c r="W351" i="33"/>
  <c r="W288" i="33"/>
  <c r="W287" i="33"/>
  <c r="W209" i="33"/>
  <c r="W194" i="33"/>
  <c r="W182" i="33"/>
  <c r="W165" i="33"/>
  <c r="W161" i="33"/>
  <c r="W156" i="33"/>
  <c r="W127" i="33"/>
  <c r="W123" i="33"/>
  <c r="W34" i="33"/>
  <c r="W527" i="33"/>
  <c r="W526" i="33"/>
  <c r="W243" i="33"/>
  <c r="W505" i="33"/>
  <c r="W239" i="33"/>
  <c r="W484" i="33"/>
  <c r="W472" i="33"/>
  <c r="W456" i="33"/>
  <c r="W431" i="33"/>
  <c r="W425" i="33"/>
  <c r="W411" i="33"/>
  <c r="W401" i="33"/>
  <c r="W400" i="33"/>
  <c r="W390" i="33"/>
  <c r="W378" i="33"/>
  <c r="W374" i="33"/>
  <c r="W372" i="33"/>
  <c r="W360" i="33"/>
  <c r="W257" i="33"/>
  <c r="W269" i="33"/>
  <c r="W256" i="33"/>
  <c r="W48" i="33"/>
  <c r="W317" i="33"/>
  <c r="W255" i="33"/>
  <c r="W268" i="33"/>
  <c r="W261" i="33"/>
  <c r="W325" i="33"/>
  <c r="W254" i="33"/>
  <c r="W305" i="33"/>
  <c r="W300" i="33"/>
  <c r="W295" i="33"/>
  <c r="W323" i="33"/>
  <c r="W292" i="33"/>
  <c r="W283" i="33"/>
  <c r="W214" i="33"/>
  <c r="W212" i="33"/>
  <c r="W211" i="33"/>
  <c r="W210" i="33"/>
  <c r="W207" i="33"/>
  <c r="W197" i="33"/>
  <c r="W188" i="33"/>
  <c r="W187" i="33"/>
  <c r="W206" i="33"/>
  <c r="W184" i="33"/>
  <c r="W179" i="33"/>
  <c r="W172" i="33"/>
  <c r="W170" i="33"/>
  <c r="W167" i="33"/>
  <c r="W166" i="33"/>
  <c r="W164" i="33"/>
  <c r="W205" i="33"/>
  <c r="W163" i="33"/>
  <c r="W158" i="33"/>
  <c r="W157" i="33"/>
  <c r="W204" i="33"/>
  <c r="W153" i="33"/>
  <c r="W152" i="33"/>
  <c r="W149" i="33"/>
  <c r="W146" i="33"/>
  <c r="W142" i="33"/>
  <c r="W141" i="33"/>
  <c r="W140" i="33"/>
  <c r="W138" i="33"/>
  <c r="W136" i="33"/>
  <c r="W133" i="33"/>
  <c r="W129" i="33"/>
  <c r="W128" i="33"/>
  <c r="W126" i="33"/>
  <c r="W125" i="33"/>
  <c r="W124" i="33"/>
  <c r="W119" i="33"/>
  <c r="W117" i="33"/>
  <c r="W116" i="33"/>
  <c r="W108" i="33"/>
  <c r="W105" i="33"/>
  <c r="W98" i="33"/>
  <c r="W89" i="33"/>
  <c r="W85" i="33"/>
  <c r="W60" i="33"/>
  <c r="W40" i="33"/>
  <c r="W32" i="33"/>
  <c r="W29" i="33"/>
  <c r="W27" i="33"/>
  <c r="W26" i="33"/>
  <c r="W25" i="33"/>
  <c r="W23" i="33"/>
  <c r="W525" i="33"/>
  <c r="W524" i="33"/>
  <c r="W521" i="33"/>
  <c r="W519" i="33"/>
  <c r="W518" i="33"/>
  <c r="W517" i="33"/>
  <c r="W513" i="33"/>
  <c r="W512" i="33"/>
  <c r="W511" i="33"/>
  <c r="W510" i="33"/>
  <c r="W509" i="33"/>
  <c r="W504" i="33"/>
  <c r="W503" i="33"/>
  <c r="W502" i="33"/>
  <c r="W501" i="33"/>
  <c r="W499" i="33"/>
  <c r="W498" i="33"/>
  <c r="W242" i="33"/>
  <c r="W241" i="33"/>
  <c r="W240" i="33"/>
  <c r="W237" i="33"/>
  <c r="W235" i="33"/>
  <c r="W231" i="33"/>
  <c r="W230" i="33"/>
  <c r="W492" i="33"/>
  <c r="W487" i="33"/>
  <c r="W478" i="33"/>
  <c r="W476" i="33"/>
  <c r="W473" i="33"/>
  <c r="W469" i="33"/>
  <c r="W465" i="33"/>
  <c r="W436" i="33"/>
  <c r="W429" i="33"/>
  <c r="W427" i="33"/>
  <c r="W422" i="33"/>
  <c r="W421" i="33"/>
  <c r="W415" i="33"/>
  <c r="W413" i="33"/>
  <c r="W409" i="33"/>
  <c r="W406" i="33"/>
  <c r="W397" i="33"/>
  <c r="W393" i="33"/>
  <c r="W391" i="33"/>
  <c r="W388" i="33"/>
  <c r="W384" i="33"/>
  <c r="W382" i="33"/>
  <c r="W375" i="33"/>
  <c r="W373" i="33"/>
  <c r="W371" i="33"/>
  <c r="W370" i="33"/>
  <c r="W365" i="33"/>
  <c r="W279" i="33"/>
  <c r="W266" i="33"/>
  <c r="W277" i="33"/>
  <c r="W312" i="33"/>
  <c r="W248" i="33"/>
  <c r="W307" i="33"/>
  <c r="W310" i="33"/>
  <c r="W259" i="33"/>
  <c r="W301" i="33"/>
  <c r="W324" i="33"/>
  <c r="W297" i="33"/>
  <c r="W293" i="33"/>
  <c r="W289" i="33"/>
  <c r="W285" i="33"/>
  <c r="W282" i="33"/>
  <c r="W221" i="33"/>
  <c r="W67" i="33"/>
  <c r="W192" i="33"/>
  <c r="W185" i="33"/>
  <c r="W183" i="33"/>
  <c r="W177" i="33"/>
  <c r="W176" i="33"/>
  <c r="W173" i="33"/>
  <c r="W139" i="33"/>
  <c r="W137" i="33"/>
  <c r="W203" i="33"/>
  <c r="W202" i="33"/>
  <c r="W135" i="33"/>
  <c r="W134" i="33"/>
  <c r="W130" i="33"/>
  <c r="W122" i="33"/>
  <c r="W121" i="33"/>
  <c r="W120" i="33"/>
  <c r="W109" i="33"/>
  <c r="W106" i="33"/>
  <c r="W93" i="33"/>
  <c r="W92" i="33"/>
  <c r="W90" i="33"/>
  <c r="W84" i="33"/>
  <c r="W83" i="33"/>
  <c r="W80" i="33"/>
  <c r="W78" i="33"/>
  <c r="W77" i="33"/>
  <c r="W76" i="33"/>
  <c r="W58" i="33"/>
  <c r="W38" i="33"/>
  <c r="W24" i="33"/>
  <c r="W9" i="33"/>
  <c r="AD467" i="33"/>
  <c r="AD466" i="33"/>
  <c r="AD465" i="33"/>
  <c r="AD464" i="33"/>
  <c r="AD463" i="33"/>
  <c r="AD462" i="33"/>
  <c r="AD254" i="33"/>
  <c r="AD252" i="33"/>
  <c r="AD251" i="33"/>
  <c r="AD250" i="33"/>
  <c r="AD248" i="33"/>
  <c r="AD159" i="33"/>
  <c r="AD158" i="33"/>
  <c r="AD83" i="33"/>
  <c r="AD82" i="33"/>
  <c r="AD537" i="33"/>
  <c r="AD541" i="33" s="1"/>
  <c r="AD460" i="33"/>
  <c r="AD308" i="33"/>
  <c r="AD307" i="33"/>
  <c r="AD306" i="33"/>
  <c r="AD272" i="33"/>
  <c r="AD305" i="33"/>
  <c r="AD304" i="33"/>
  <c r="AD303" i="33"/>
  <c r="AD302" i="33"/>
  <c r="AD310" i="33"/>
  <c r="AD157" i="33"/>
  <c r="AD204" i="33"/>
  <c r="AD156" i="33"/>
  <c r="AD155" i="33"/>
  <c r="AD154" i="33"/>
  <c r="AD153" i="33"/>
  <c r="AD152" i="33"/>
  <c r="AD151" i="33"/>
  <c r="AE243" i="33"/>
  <c r="AE509" i="33"/>
  <c r="AE508" i="33"/>
  <c r="AE507" i="33"/>
  <c r="AE506" i="33"/>
  <c r="AE459" i="33"/>
  <c r="AE458" i="33"/>
  <c r="AE461" i="33"/>
  <c r="AE457" i="33"/>
  <c r="AE456" i="33"/>
  <c r="AE455" i="33"/>
  <c r="AE454" i="33"/>
  <c r="AE453" i="33"/>
  <c r="AE452" i="33"/>
  <c r="AE451" i="33"/>
  <c r="AE450" i="33"/>
  <c r="AE449" i="33"/>
  <c r="AE448" i="33"/>
  <c r="AE447" i="33"/>
  <c r="AE446" i="33"/>
  <c r="AE445" i="33"/>
  <c r="AE444" i="33"/>
  <c r="AE443" i="33"/>
  <c r="AE442" i="33"/>
  <c r="AE441" i="33"/>
  <c r="AE440" i="33"/>
  <c r="AE439" i="33"/>
  <c r="AE438" i="33"/>
  <c r="AE437" i="33"/>
  <c r="AE436" i="33"/>
  <c r="AE435" i="33"/>
  <c r="AE434" i="33"/>
  <c r="AE433" i="33"/>
  <c r="AE432" i="33"/>
  <c r="AE431" i="33"/>
  <c r="AE430" i="33"/>
  <c r="AE429" i="33"/>
  <c r="AE43" i="33"/>
  <c r="AE55" i="33" s="1"/>
  <c r="AE247" i="33"/>
  <c r="AE259" i="33"/>
  <c r="AE301" i="33"/>
  <c r="AE271" i="33"/>
  <c r="AE322" i="33"/>
  <c r="AE150" i="33"/>
  <c r="AE149" i="33"/>
  <c r="AE147" i="33"/>
  <c r="AE146" i="33"/>
  <c r="AE58" i="33"/>
  <c r="AE20" i="33"/>
  <c r="AD243" i="33"/>
  <c r="AD509" i="33"/>
  <c r="AD508" i="33"/>
  <c r="AD507" i="33"/>
  <c r="AD506" i="33"/>
  <c r="AD459" i="33"/>
  <c r="AD458" i="33"/>
  <c r="AD461" i="33"/>
  <c r="AD457" i="33"/>
  <c r="AD456" i="33"/>
  <c r="AD455" i="33"/>
  <c r="AD454" i="33"/>
  <c r="AD453" i="33"/>
  <c r="AD452" i="33"/>
  <c r="AD451" i="33"/>
  <c r="AD450" i="33"/>
  <c r="AD449" i="33"/>
  <c r="AD448" i="33"/>
  <c r="AD447" i="33"/>
  <c r="AD446" i="33"/>
  <c r="AD445" i="33"/>
  <c r="AD444" i="33"/>
  <c r="AD443" i="33"/>
  <c r="AD442" i="33"/>
  <c r="AD441" i="33"/>
  <c r="AD440" i="33"/>
  <c r="AD439" i="33"/>
  <c r="AD438" i="33"/>
  <c r="AD437" i="33"/>
  <c r="AD436" i="33"/>
  <c r="AD435" i="33"/>
  <c r="AD434" i="33"/>
  <c r="AD433" i="33"/>
  <c r="AD432" i="33"/>
  <c r="AD431" i="33"/>
  <c r="AD430" i="33"/>
  <c r="AD429" i="33"/>
  <c r="AD43" i="33"/>
  <c r="AD55" i="33" s="1"/>
  <c r="AD247" i="33"/>
  <c r="AD259" i="33"/>
  <c r="AD301" i="33"/>
  <c r="AD271" i="33"/>
  <c r="AD322" i="33"/>
  <c r="AD150" i="33"/>
  <c r="AD149" i="33"/>
  <c r="AD147" i="33"/>
  <c r="AD146" i="33"/>
  <c r="AD58" i="33"/>
  <c r="AD20" i="33"/>
  <c r="AE505" i="33"/>
  <c r="AE428" i="33"/>
  <c r="AE427" i="33"/>
  <c r="AE426" i="33"/>
  <c r="AE425" i="33"/>
  <c r="AE424" i="33"/>
  <c r="AE423" i="33"/>
  <c r="AE422" i="33"/>
  <c r="AE421" i="33"/>
  <c r="AE420" i="33"/>
  <c r="AE419" i="33"/>
  <c r="AE418" i="33"/>
  <c r="AE417" i="33"/>
  <c r="AE416" i="33"/>
  <c r="AE415" i="33"/>
  <c r="AE414" i="33"/>
  <c r="AE413" i="33"/>
  <c r="AE412" i="33"/>
  <c r="AE411" i="33"/>
  <c r="AE410" i="33"/>
  <c r="AE409" i="33"/>
  <c r="AE408" i="33"/>
  <c r="AE407" i="33"/>
  <c r="AE406" i="33"/>
  <c r="AE405" i="33"/>
  <c r="AE404" i="33"/>
  <c r="AE403" i="33"/>
  <c r="AE402" i="33"/>
  <c r="AE401" i="33"/>
  <c r="AE400" i="33"/>
  <c r="AE399" i="33"/>
  <c r="AE398" i="33"/>
  <c r="AE397" i="33"/>
  <c r="AE396" i="33"/>
  <c r="AE395" i="33"/>
  <c r="AE394" i="33"/>
  <c r="AE393" i="33"/>
  <c r="AE392" i="33"/>
  <c r="AE391" i="33"/>
  <c r="AE390" i="33"/>
  <c r="AE389" i="33"/>
  <c r="AE383" i="33"/>
  <c r="AE309" i="33"/>
  <c r="AE300" i="33"/>
  <c r="AE299" i="33"/>
  <c r="AE324" i="33"/>
  <c r="AE298" i="33"/>
  <c r="AE297" i="33"/>
  <c r="AE296" i="33"/>
  <c r="AE145" i="33"/>
  <c r="AE143" i="33"/>
  <c r="AE142" i="33"/>
  <c r="AE141" i="33"/>
  <c r="AE140" i="33"/>
  <c r="AE139" i="33"/>
  <c r="AE138" i="33"/>
  <c r="AE137" i="33"/>
  <c r="AE81" i="33"/>
  <c r="AE80" i="33"/>
  <c r="AD505" i="33"/>
  <c r="AD428" i="33"/>
  <c r="AD427" i="33"/>
  <c r="AD426" i="33"/>
  <c r="AD425" i="33"/>
  <c r="AD424" i="33"/>
  <c r="AD423" i="33"/>
  <c r="AD422" i="33"/>
  <c r="AD421" i="33"/>
  <c r="AD420" i="33"/>
  <c r="AD419" i="33"/>
  <c r="AD418" i="33"/>
  <c r="AD417" i="33"/>
  <c r="AD416" i="33"/>
  <c r="AD415" i="33"/>
  <c r="AD414" i="33"/>
  <c r="AD413" i="33"/>
  <c r="AD412" i="33"/>
  <c r="AD411" i="33"/>
  <c r="AD410" i="33"/>
  <c r="AD409" i="33"/>
  <c r="AD408" i="33"/>
  <c r="AD407" i="33"/>
  <c r="AD406" i="33"/>
  <c r="AD405" i="33"/>
  <c r="AD404" i="33"/>
  <c r="AD403" i="33"/>
  <c r="AD402" i="33"/>
  <c r="AD401" i="33"/>
  <c r="AD400" i="33"/>
  <c r="AD399" i="33"/>
  <c r="AD398" i="33"/>
  <c r="AD397" i="33"/>
  <c r="AD396" i="33"/>
  <c r="AD395" i="33"/>
  <c r="AD394" i="33"/>
  <c r="AD393" i="33"/>
  <c r="AD392" i="33"/>
  <c r="AD391" i="33"/>
  <c r="AD390" i="33"/>
  <c r="AD389" i="33"/>
  <c r="AD383" i="33"/>
  <c r="AD309" i="33"/>
  <c r="AD300" i="33"/>
  <c r="AD299" i="33"/>
  <c r="AD324" i="33"/>
  <c r="AD298" i="33"/>
  <c r="AD297" i="33"/>
  <c r="AD296" i="33"/>
  <c r="AD145" i="33"/>
  <c r="AD143" i="33"/>
  <c r="AD142" i="33"/>
  <c r="AD141" i="33"/>
  <c r="AD140" i="33"/>
  <c r="AD139" i="33"/>
  <c r="AD138" i="33"/>
  <c r="AD137" i="33"/>
  <c r="AD81" i="33"/>
  <c r="AD80" i="33"/>
  <c r="AE504" i="33"/>
  <c r="AE503" i="33"/>
  <c r="AE502" i="33"/>
  <c r="AE501" i="33"/>
  <c r="AE500" i="33"/>
  <c r="AE499" i="33"/>
  <c r="AE498" i="33"/>
  <c r="AE388" i="33"/>
  <c r="AE387" i="33"/>
  <c r="AE386" i="33"/>
  <c r="AE385" i="33"/>
  <c r="AE384" i="33"/>
  <c r="AE382" i="33"/>
  <c r="AE381" i="33"/>
  <c r="AE380" i="33"/>
  <c r="AE379" i="33"/>
  <c r="AE378" i="33"/>
  <c r="AE377" i="33"/>
  <c r="AE376" i="33"/>
  <c r="AE375" i="33"/>
  <c r="AE374" i="33"/>
  <c r="AE373" i="33"/>
  <c r="AE372" i="33"/>
  <c r="AE371" i="33"/>
  <c r="AE370" i="33"/>
  <c r="AE369" i="33"/>
  <c r="AE368" i="33"/>
  <c r="AE367" i="33"/>
  <c r="AE366" i="33"/>
  <c r="AE365" i="33"/>
  <c r="AE364" i="33"/>
  <c r="AE363" i="33"/>
  <c r="AE362" i="33"/>
  <c r="AE361" i="33"/>
  <c r="AE360" i="33"/>
  <c r="AE359" i="33"/>
  <c r="AE358" i="33"/>
  <c r="AE357" i="33"/>
  <c r="AE356" i="33"/>
  <c r="AE355" i="33"/>
  <c r="AE354" i="33"/>
  <c r="AE353" i="33"/>
  <c r="AE352" i="33"/>
  <c r="AE351" i="33"/>
  <c r="AE350" i="33"/>
  <c r="AE349" i="33"/>
  <c r="AE295" i="33"/>
  <c r="AE294" i="33"/>
  <c r="AE136" i="33"/>
  <c r="AE203" i="33"/>
  <c r="AE202" i="33"/>
  <c r="AE57" i="33"/>
  <c r="AD504" i="33"/>
  <c r="AD503" i="33"/>
  <c r="AD502" i="33"/>
  <c r="AD501" i="33"/>
  <c r="AD500" i="33"/>
  <c r="AD499" i="33"/>
  <c r="AD498" i="33"/>
  <c r="AD388" i="33"/>
  <c r="AD387" i="33"/>
  <c r="AD386" i="33"/>
  <c r="AD385" i="33"/>
  <c r="AD384" i="33"/>
  <c r="AD382" i="33"/>
  <c r="AD381" i="33"/>
  <c r="AD380" i="33"/>
  <c r="AD379" i="33"/>
  <c r="AD378" i="33"/>
  <c r="AD377" i="33"/>
  <c r="AD376" i="33"/>
  <c r="AD375" i="33"/>
  <c r="AD374" i="33"/>
  <c r="AD373" i="33"/>
  <c r="AD372" i="33"/>
  <c r="AD371" i="33"/>
  <c r="AD370" i="33"/>
  <c r="AD369" i="33"/>
  <c r="AD368" i="33"/>
  <c r="AD367" i="33"/>
  <c r="AD366" i="33"/>
  <c r="AD365" i="33"/>
  <c r="AD364" i="33"/>
  <c r="AD363" i="33"/>
  <c r="AD362" i="33"/>
  <c r="AD361" i="33"/>
  <c r="AD360" i="33"/>
  <c r="AD359" i="33"/>
  <c r="AD358" i="33"/>
  <c r="AD357" i="33"/>
  <c r="AD356" i="33"/>
  <c r="AD355" i="33"/>
  <c r="AD354" i="33"/>
  <c r="AD353" i="33"/>
  <c r="AD352" i="33"/>
  <c r="AD351" i="33"/>
  <c r="AD350" i="33"/>
  <c r="AD349" i="33"/>
  <c r="AD295" i="33"/>
  <c r="AD294" i="33"/>
  <c r="AD136" i="33"/>
  <c r="AD203" i="33"/>
  <c r="AD202" i="33"/>
  <c r="AD57" i="33"/>
  <c r="AE323" i="33"/>
  <c r="AE135" i="33"/>
  <c r="AE134" i="33"/>
  <c r="AE79" i="33"/>
  <c r="AE78" i="33"/>
  <c r="AE77" i="33"/>
  <c r="AE76" i="33"/>
  <c r="AD323" i="33"/>
  <c r="AD135" i="33"/>
  <c r="AD134" i="33"/>
  <c r="AD79" i="33"/>
  <c r="AD78" i="33"/>
  <c r="AD77" i="33"/>
  <c r="AD76" i="33"/>
  <c r="AE348" i="33"/>
  <c r="AE133" i="33"/>
  <c r="AE132" i="33"/>
  <c r="AE131" i="33"/>
  <c r="AE130" i="33"/>
  <c r="AD348" i="33"/>
  <c r="AD133" i="33"/>
  <c r="AD132" i="33"/>
  <c r="AD131" i="33"/>
  <c r="AD130" i="33"/>
  <c r="AE242" i="33"/>
  <c r="AE241" i="33"/>
  <c r="AE240" i="33"/>
  <c r="AE239" i="33"/>
  <c r="AE238" i="33"/>
  <c r="AE237" i="33"/>
  <c r="AE236" i="33"/>
  <c r="AE235" i="33"/>
  <c r="AE234" i="33"/>
  <c r="AE233" i="33"/>
  <c r="AE232" i="33"/>
  <c r="AE231" i="33"/>
  <c r="AE230" i="33"/>
  <c r="AE347" i="33"/>
  <c r="AE293" i="33"/>
  <c r="AE292" i="33"/>
  <c r="AE291" i="33"/>
  <c r="AE290" i="33"/>
  <c r="AE289" i="33"/>
  <c r="AE288" i="33"/>
  <c r="AE287" i="33"/>
  <c r="AE286" i="33"/>
  <c r="AE285" i="33"/>
  <c r="AE284" i="33"/>
  <c r="AE283" i="33"/>
  <c r="AE282" i="33"/>
  <c r="AE129" i="33"/>
  <c r="AE128" i="33"/>
  <c r="AE127" i="33"/>
  <c r="AE126" i="33"/>
  <c r="AE125" i="33"/>
  <c r="AE124" i="33"/>
  <c r="AE123" i="33"/>
  <c r="AD242" i="33"/>
  <c r="AD241" i="33"/>
  <c r="AD240" i="33"/>
  <c r="AD239" i="33"/>
  <c r="AD238" i="33"/>
  <c r="AD237" i="33"/>
  <c r="AD236" i="33"/>
  <c r="AD235" i="33"/>
  <c r="AD234" i="33"/>
  <c r="AD233" i="33"/>
  <c r="AD232" i="33"/>
  <c r="AD231" i="33"/>
  <c r="AD230" i="33"/>
  <c r="AD347" i="33"/>
  <c r="AD293" i="33"/>
  <c r="AD292" i="33"/>
  <c r="AD291" i="33"/>
  <c r="AD290" i="33"/>
  <c r="AD289" i="33"/>
  <c r="AD288" i="33"/>
  <c r="AD287" i="33"/>
  <c r="AD286" i="33"/>
  <c r="AD285" i="33"/>
  <c r="AD284" i="33"/>
  <c r="AD283" i="33"/>
  <c r="AD282" i="33"/>
  <c r="AD129" i="33"/>
  <c r="AD128" i="33"/>
  <c r="AD127" i="33"/>
  <c r="AD126" i="33"/>
  <c r="AD125" i="33"/>
  <c r="AD124" i="33"/>
  <c r="AD123" i="33"/>
  <c r="AE346" i="33"/>
  <c r="AE345" i="33"/>
  <c r="AE344" i="33"/>
  <c r="AE343" i="33"/>
  <c r="AE342" i="33"/>
  <c r="AE341" i="33"/>
  <c r="AE340" i="33"/>
  <c r="AE339" i="33"/>
  <c r="AE338" i="33"/>
  <c r="AE337" i="33"/>
  <c r="AE336" i="33"/>
  <c r="AE335" i="33"/>
  <c r="AE334" i="33"/>
  <c r="AE333" i="33"/>
  <c r="AE332" i="33"/>
  <c r="AE331" i="33"/>
  <c r="AE330" i="33"/>
  <c r="AE122" i="33"/>
  <c r="AE121" i="33"/>
  <c r="AE120" i="33"/>
  <c r="AE119" i="33"/>
  <c r="AE118" i="33"/>
  <c r="AE117" i="33"/>
  <c r="AE116" i="33"/>
  <c r="AE115" i="33"/>
  <c r="AD346" i="33"/>
  <c r="AD345" i="33"/>
  <c r="AD344" i="33"/>
  <c r="AD343" i="33"/>
  <c r="AD342" i="33"/>
  <c r="AD341" i="33"/>
  <c r="AD340" i="33"/>
  <c r="AD339" i="33"/>
  <c r="AD338" i="33"/>
  <c r="AD337" i="33"/>
  <c r="AD336" i="33"/>
  <c r="AD335" i="33"/>
  <c r="AD334" i="33"/>
  <c r="AD333" i="33"/>
  <c r="AD332" i="33"/>
  <c r="AD331" i="33"/>
  <c r="AD330" i="33"/>
  <c r="AD122" i="33"/>
  <c r="AD121" i="33"/>
  <c r="AD120" i="33"/>
  <c r="AD119" i="33"/>
  <c r="AD118" i="33"/>
  <c r="AD117" i="33"/>
  <c r="AD116" i="33"/>
  <c r="AD115" i="33"/>
  <c r="V515" i="33"/>
  <c r="Z515" i="33" s="1"/>
  <c r="V65" i="33"/>
  <c r="Z65" i="33" s="1"/>
  <c r="V514" i="33"/>
  <c r="Z514" i="33" s="1"/>
  <c r="S309" i="33"/>
  <c r="V309" i="33" s="1"/>
  <c r="Z309" i="33" s="1"/>
  <c r="V509" i="33"/>
  <c r="Z509" i="33" s="1"/>
  <c r="V508" i="33"/>
  <c r="Z508" i="33" s="1"/>
  <c r="V507" i="33"/>
  <c r="Z507" i="33" s="1"/>
  <c r="V506" i="33"/>
  <c r="Z506" i="33" s="1"/>
  <c r="V148" i="33"/>
  <c r="Z148" i="33" s="1"/>
  <c r="V58" i="33"/>
  <c r="Z58" i="33" s="1"/>
  <c r="V505" i="33"/>
  <c r="Z505" i="33" s="1"/>
  <c r="AI543" i="33"/>
  <c r="AD225" i="33" l="1"/>
  <c r="AE62" i="33"/>
  <c r="W55" i="33"/>
  <c r="AD62" i="33"/>
  <c r="V43" i="33"/>
  <c r="Z43" i="33" s="1"/>
  <c r="V64" i="33"/>
  <c r="Z64" i="33" s="1"/>
  <c r="W74" i="33"/>
  <c r="W62" i="33"/>
  <c r="S41" i="33"/>
  <c r="AD534" i="33"/>
  <c r="W534" i="33"/>
  <c r="AE534" i="33"/>
  <c r="AB275" i="33"/>
  <c r="U189" i="33"/>
  <c r="U187" i="33"/>
  <c r="S539" i="33"/>
  <c r="S541" i="33" s="1"/>
  <c r="S484" i="33"/>
  <c r="T484" i="33" s="1"/>
  <c r="S317" i="33"/>
  <c r="V317" i="33" s="1"/>
  <c r="Z317" i="33" s="1"/>
  <c r="S264" i="33"/>
  <c r="V264" i="33" s="1"/>
  <c r="Z264" i="33" s="1"/>
  <c r="S46" i="33"/>
  <c r="V46" i="33" s="1"/>
  <c r="Z46" i="33" s="1"/>
  <c r="S207" i="33"/>
  <c r="S201" i="33"/>
  <c r="S200" i="33"/>
  <c r="S199" i="33"/>
  <c r="S198" i="33"/>
  <c r="S197" i="33"/>
  <c r="S196" i="33"/>
  <c r="S195" i="33"/>
  <c r="S194" i="33"/>
  <c r="S218" i="33"/>
  <c r="V218" i="33" s="1"/>
  <c r="Z218" i="33" s="1"/>
  <c r="S67" i="33"/>
  <c r="S193" i="33"/>
  <c r="S192" i="33"/>
  <c r="S191" i="33"/>
  <c r="S96" i="33"/>
  <c r="S516" i="33"/>
  <c r="V516" i="33" s="1"/>
  <c r="Z516" i="33" s="1"/>
  <c r="S59" i="33"/>
  <c r="V59" i="33" s="1"/>
  <c r="Z59" i="33" s="1"/>
  <c r="V68" i="33"/>
  <c r="Z68" i="33" s="1"/>
  <c r="U513" i="33"/>
  <c r="V513" i="33" s="1"/>
  <c r="Z513" i="33" s="1"/>
  <c r="U512" i="33"/>
  <c r="V512" i="33" s="1"/>
  <c r="Z512" i="33" s="1"/>
  <c r="U510" i="33"/>
  <c r="V510" i="33" s="1"/>
  <c r="Z510" i="33" s="1"/>
  <c r="U170" i="33"/>
  <c r="U168" i="33"/>
  <c r="S62" i="33" l="1"/>
  <c r="S55" i="33"/>
  <c r="S74" i="33"/>
  <c r="S534" i="33"/>
  <c r="AB243" i="33"/>
  <c r="AB509" i="33"/>
  <c r="AB533" i="33"/>
  <c r="V189" i="33"/>
  <c r="Z189" i="33" s="1"/>
  <c r="V187" i="33"/>
  <c r="Z187" i="33" s="1"/>
  <c r="V170" i="33"/>
  <c r="Z170" i="33" s="1"/>
  <c r="U511" i="33"/>
  <c r="V511" i="33" s="1"/>
  <c r="Z511" i="33" s="1"/>
  <c r="U190" i="33"/>
  <c r="V190" i="33" s="1"/>
  <c r="Z190" i="33" s="1"/>
  <c r="U188" i="33"/>
  <c r="V188" i="33" s="1"/>
  <c r="Z188" i="33" s="1"/>
  <c r="U171" i="33"/>
  <c r="V171" i="33" s="1"/>
  <c r="Z171" i="33" s="1"/>
  <c r="U169" i="33"/>
  <c r="V169" i="33" s="1"/>
  <c r="Z169" i="33" s="1"/>
  <c r="U534" i="33" l="1"/>
  <c r="AB513" i="33"/>
  <c r="AB190" i="33"/>
  <c r="AB170" i="33"/>
  <c r="AB169" i="33"/>
  <c r="AB511" i="33"/>
  <c r="AB187" i="33"/>
  <c r="Y187" i="33"/>
  <c r="AB171" i="33"/>
  <c r="AB512" i="33"/>
  <c r="AB189" i="33"/>
  <c r="AB188" i="33"/>
  <c r="AB510" i="33"/>
  <c r="Y169" i="33"/>
  <c r="AF169" i="33"/>
  <c r="X169" i="33"/>
  <c r="AA169" i="33"/>
  <c r="AC169" i="33"/>
  <c r="Y171" i="33"/>
  <c r="AF171" i="33"/>
  <c r="X171" i="33"/>
  <c r="AA171" i="33"/>
  <c r="AC171" i="33"/>
  <c r="X190" i="33"/>
  <c r="AF190" i="33"/>
  <c r="Y190" i="33"/>
  <c r="AA190" i="33"/>
  <c r="AC190" i="33"/>
  <c r="X188" i="33"/>
  <c r="AF188" i="33"/>
  <c r="Y188" i="33"/>
  <c r="AA188" i="33"/>
  <c r="AC188" i="33"/>
  <c r="Y511" i="33"/>
  <c r="AF511" i="33"/>
  <c r="X511" i="33"/>
  <c r="AA511" i="33"/>
  <c r="AC511" i="33"/>
  <c r="X510" i="33"/>
  <c r="Y510" i="33"/>
  <c r="AA510" i="33"/>
  <c r="AC510" i="33"/>
  <c r="AF510" i="33"/>
  <c r="X187" i="33"/>
  <c r="AA187" i="33"/>
  <c r="AC187" i="33"/>
  <c r="AF187" i="33"/>
  <c r="Y513" i="33"/>
  <c r="AF513" i="33"/>
  <c r="X513" i="33"/>
  <c r="AA513" i="33"/>
  <c r="AC513" i="33"/>
  <c r="X512" i="33"/>
  <c r="AA512" i="33"/>
  <c r="AC512" i="33"/>
  <c r="Y512" i="33"/>
  <c r="AF512" i="33"/>
  <c r="X170" i="33"/>
  <c r="AA170" i="33"/>
  <c r="AC170" i="33"/>
  <c r="Y170" i="33"/>
  <c r="AF170" i="33"/>
  <c r="Y189" i="33"/>
  <c r="AA189" i="33"/>
  <c r="AC189" i="33"/>
  <c r="X189" i="33"/>
  <c r="AF189" i="33"/>
  <c r="AG511" i="33" l="1"/>
  <c r="AH511" i="33" s="1"/>
  <c r="AG513" i="33"/>
  <c r="AH513" i="33" s="1"/>
  <c r="AG512" i="33"/>
  <c r="AH512" i="33" s="1"/>
  <c r="AG510" i="33"/>
  <c r="AH510" i="33" s="1"/>
  <c r="AG187" i="33"/>
  <c r="AG169" i="33"/>
  <c r="AG171" i="33"/>
  <c r="AG189" i="33"/>
  <c r="AG170" i="33"/>
  <c r="AG190" i="33"/>
  <c r="AG188" i="33"/>
  <c r="AE111" i="33"/>
  <c r="AE112" i="33" s="1"/>
  <c r="AD111" i="33"/>
  <c r="AD112" i="33" s="1"/>
  <c r="U111" i="33"/>
  <c r="T111" i="33"/>
  <c r="AE495" i="33"/>
  <c r="AD495" i="33"/>
  <c r="U495" i="33"/>
  <c r="S111" i="33"/>
  <c r="S112" i="33" s="1"/>
  <c r="S495" i="33"/>
  <c r="W549" i="33" l="1"/>
  <c r="V538" i="33" l="1"/>
  <c r="Z538" i="33" s="1"/>
  <c r="V539" i="33"/>
  <c r="Z539" i="33" s="1"/>
  <c r="V540" i="33"/>
  <c r="Z540" i="33" s="1"/>
  <c r="V537" i="33"/>
  <c r="Z537" i="33" s="1"/>
  <c r="S16" i="33"/>
  <c r="V541" i="33" l="1"/>
  <c r="AB530" i="33"/>
  <c r="AB526" i="33"/>
  <c r="AB523" i="33"/>
  <c r="AB521" i="33"/>
  <c r="AB518" i="33"/>
  <c r="AB515" i="33"/>
  <c r="AB506" i="33"/>
  <c r="AB239" i="33"/>
  <c r="AB235" i="33"/>
  <c r="AB231" i="33"/>
  <c r="AB539" i="33"/>
  <c r="AB529" i="33"/>
  <c r="AB525" i="33"/>
  <c r="AB520" i="33"/>
  <c r="AB517" i="33"/>
  <c r="AB70" i="33"/>
  <c r="AB244" i="33"/>
  <c r="AB505" i="33"/>
  <c r="AB238" i="33"/>
  <c r="AB234" i="33"/>
  <c r="AB537" i="33"/>
  <c r="AB538" i="33"/>
  <c r="AB230" i="33"/>
  <c r="AB246" i="33"/>
  <c r="AB524" i="33"/>
  <c r="AB522" i="33"/>
  <c r="AB519" i="33"/>
  <c r="AB508" i="33"/>
  <c r="AB242" i="33"/>
  <c r="AB237" i="33"/>
  <c r="AB233" i="33"/>
  <c r="AB540" i="33"/>
  <c r="AB531" i="33"/>
  <c r="AB527" i="33"/>
  <c r="AB514" i="33"/>
  <c r="AB507" i="33"/>
  <c r="AB241" i="33"/>
  <c r="AB236" i="33"/>
  <c r="AB232" i="33"/>
  <c r="AC235" i="33"/>
  <c r="AA235" i="33"/>
  <c r="Y235" i="33"/>
  <c r="X235" i="33"/>
  <c r="AC236" i="33"/>
  <c r="AA236" i="33"/>
  <c r="X236" i="33"/>
  <c r="Y236" i="33"/>
  <c r="AC234" i="33"/>
  <c r="AA234" i="33"/>
  <c r="X234" i="33"/>
  <c r="Y234" i="33"/>
  <c r="X231" i="33"/>
  <c r="X233" i="33"/>
  <c r="V461" i="33"/>
  <c r="Z461" i="33" s="1"/>
  <c r="V451" i="33"/>
  <c r="Z451" i="33" s="1"/>
  <c r="V456" i="33"/>
  <c r="Z456" i="33" s="1"/>
  <c r="V473" i="33"/>
  <c r="Z473" i="33" s="1"/>
  <c r="V485" i="33"/>
  <c r="Z485" i="33" s="1"/>
  <c r="V490" i="33"/>
  <c r="Z490" i="33" s="1"/>
  <c r="V486" i="33"/>
  <c r="Z486" i="33" s="1"/>
  <c r="V491" i="33"/>
  <c r="Z491" i="33" s="1"/>
  <c r="V489" i="33"/>
  <c r="Z489" i="33" s="1"/>
  <c r="V487" i="33"/>
  <c r="Z487" i="33" s="1"/>
  <c r="V493" i="33"/>
  <c r="Z493" i="33" s="1"/>
  <c r="V494" i="33"/>
  <c r="Z494" i="33" s="1"/>
  <c r="V228" i="33"/>
  <c r="Z228" i="33" s="1"/>
  <c r="V202" i="33"/>
  <c r="Z202" i="33" s="1"/>
  <c r="V203" i="33"/>
  <c r="Z203" i="33" s="1"/>
  <c r="V146" i="33"/>
  <c r="Z146" i="33" s="1"/>
  <c r="V147" i="33"/>
  <c r="Z147" i="33" s="1"/>
  <c r="V149" i="33"/>
  <c r="Z149" i="33" s="1"/>
  <c r="V150" i="33"/>
  <c r="Z150" i="33" s="1"/>
  <c r="V151" i="33"/>
  <c r="Z151" i="33" s="1"/>
  <c r="V152" i="33"/>
  <c r="Z152" i="33" s="1"/>
  <c r="V153" i="33"/>
  <c r="Z153" i="33" s="1"/>
  <c r="V154" i="33"/>
  <c r="Z154" i="33" s="1"/>
  <c r="V155" i="33"/>
  <c r="Z155" i="33" s="1"/>
  <c r="V156" i="33"/>
  <c r="Z156" i="33" s="1"/>
  <c r="V204" i="33"/>
  <c r="Z204" i="33" s="1"/>
  <c r="V157" i="33"/>
  <c r="Z157" i="33" s="1"/>
  <c r="V158" i="33"/>
  <c r="Z158" i="33" s="1"/>
  <c r="V159" i="33"/>
  <c r="Z159" i="33" s="1"/>
  <c r="V160" i="33"/>
  <c r="Z160" i="33" s="1"/>
  <c r="V161" i="33"/>
  <c r="Z161" i="33" s="1"/>
  <c r="V205" i="33"/>
  <c r="Z205" i="33" s="1"/>
  <c r="V44" i="33"/>
  <c r="V168" i="33"/>
  <c r="Z168" i="33" s="1"/>
  <c r="V66" i="33"/>
  <c r="Z66" i="33" s="1"/>
  <c r="V206" i="33"/>
  <c r="Z206" i="33" s="1"/>
  <c r="V191" i="33"/>
  <c r="Z191" i="33" s="1"/>
  <c r="V192" i="33"/>
  <c r="Z192" i="33" s="1"/>
  <c r="V193" i="33"/>
  <c r="Z193" i="33" s="1"/>
  <c r="V67" i="33"/>
  <c r="Z67" i="33" s="1"/>
  <c r="V194" i="33"/>
  <c r="Z194" i="33" s="1"/>
  <c r="V195" i="33"/>
  <c r="Z195" i="33" s="1"/>
  <c r="V196" i="33"/>
  <c r="Z196" i="33" s="1"/>
  <c r="V197" i="33"/>
  <c r="Z197" i="33" s="1"/>
  <c r="V198" i="33"/>
  <c r="Z198" i="33" s="1"/>
  <c r="V199" i="33"/>
  <c r="Z199" i="33" s="1"/>
  <c r="V200" i="33"/>
  <c r="Z200" i="33" s="1"/>
  <c r="V201" i="33"/>
  <c r="Z201" i="33" s="1"/>
  <c r="V207" i="33"/>
  <c r="Z207" i="33" s="1"/>
  <c r="V208" i="33"/>
  <c r="Z208" i="33" s="1"/>
  <c r="V209" i="33"/>
  <c r="Z209" i="33" s="1"/>
  <c r="V210" i="33"/>
  <c r="Z210" i="33" s="1"/>
  <c r="V211" i="33"/>
  <c r="Z211" i="33" s="1"/>
  <c r="V212" i="33"/>
  <c r="Z212" i="33" s="1"/>
  <c r="V213" i="33"/>
  <c r="Z213" i="33" s="1"/>
  <c r="V214" i="33"/>
  <c r="Z214" i="33" s="1"/>
  <c r="V215" i="33"/>
  <c r="Z215" i="33" s="1"/>
  <c r="V216" i="33"/>
  <c r="Z216" i="33" s="1"/>
  <c r="V219" i="33"/>
  <c r="Z219" i="33" s="1"/>
  <c r="V220" i="33"/>
  <c r="Z220" i="33" s="1"/>
  <c r="V221" i="33"/>
  <c r="Z221" i="33" s="1"/>
  <c r="V222" i="33"/>
  <c r="Z222" i="33" s="1"/>
  <c r="V223" i="33"/>
  <c r="Z223" i="33" s="1"/>
  <c r="V224" i="33"/>
  <c r="Z224" i="33" s="1"/>
  <c r="V76" i="33"/>
  <c r="Z76" i="33" s="1"/>
  <c r="V77" i="33"/>
  <c r="Z77" i="33" s="1"/>
  <c r="V78" i="33"/>
  <c r="Z78" i="33" s="1"/>
  <c r="V79" i="33"/>
  <c r="Z79" i="33" s="1"/>
  <c r="V81" i="33"/>
  <c r="Z81" i="33" s="1"/>
  <c r="V80" i="33"/>
  <c r="Z80" i="33" s="1"/>
  <c r="V442" i="33"/>
  <c r="Z442" i="33" s="1"/>
  <c r="V83" i="33"/>
  <c r="Z83" i="33" s="1"/>
  <c r="V82" i="33"/>
  <c r="Z82" i="33" s="1"/>
  <c r="V91" i="33"/>
  <c r="Z91" i="33" s="1"/>
  <c r="V84" i="33"/>
  <c r="Z84" i="33" s="1"/>
  <c r="V85" i="33"/>
  <c r="Z85" i="33" s="1"/>
  <c r="V90" i="33"/>
  <c r="Z90" i="33" s="1"/>
  <c r="V92" i="33"/>
  <c r="Z92" i="33" s="1"/>
  <c r="V93" i="33"/>
  <c r="Z93" i="33" s="1"/>
  <c r="V89" i="33"/>
  <c r="Z89" i="33" s="1"/>
  <c r="V94" i="33"/>
  <c r="Z94" i="33" s="1"/>
  <c r="V95" i="33"/>
  <c r="Z95" i="33" s="1"/>
  <c r="V484" i="33"/>
  <c r="Z484" i="33" s="1"/>
  <c r="V96" i="33"/>
  <c r="Z96" i="33" s="1"/>
  <c r="V98" i="33"/>
  <c r="Z98" i="33" s="1"/>
  <c r="V100" i="33"/>
  <c r="Z100" i="33" s="1"/>
  <c r="V99" i="33"/>
  <c r="Z99" i="33" s="1"/>
  <c r="V97" i="33"/>
  <c r="Z97" i="33" s="1"/>
  <c r="V103" i="33"/>
  <c r="Z103" i="33" s="1"/>
  <c r="V102" i="33"/>
  <c r="Z102" i="33" s="1"/>
  <c r="V101" i="33"/>
  <c r="Z101" i="33" s="1"/>
  <c r="V104" i="33"/>
  <c r="Z104" i="33" s="1"/>
  <c r="V217" i="33"/>
  <c r="Z217" i="33" s="1"/>
  <c r="V107" i="33"/>
  <c r="Z107" i="33" s="1"/>
  <c r="V492" i="33"/>
  <c r="Z492" i="33" s="1"/>
  <c r="V105" i="33"/>
  <c r="Z105" i="33" s="1"/>
  <c r="V108" i="33"/>
  <c r="Z108" i="33" s="1"/>
  <c r="V106" i="33"/>
  <c r="Z106" i="33" s="1"/>
  <c r="V109" i="33"/>
  <c r="Z109" i="33" s="1"/>
  <c r="V110" i="33"/>
  <c r="Z110" i="33" s="1"/>
  <c r="V57" i="33"/>
  <c r="V20" i="33"/>
  <c r="Z20" i="33" s="1"/>
  <c r="V21" i="33"/>
  <c r="Z21" i="33" s="1"/>
  <c r="V253" i="33"/>
  <c r="Z253" i="33" s="1"/>
  <c r="V22" i="33"/>
  <c r="Z22" i="33" s="1"/>
  <c r="V23" i="33"/>
  <c r="Z23" i="33" s="1"/>
  <c r="V24" i="33"/>
  <c r="Z24" i="33" s="1"/>
  <c r="V25" i="33"/>
  <c r="Z25" i="33" s="1"/>
  <c r="V26" i="33"/>
  <c r="Z26" i="33" s="1"/>
  <c r="V27" i="33"/>
  <c r="Z27" i="33" s="1"/>
  <c r="V28" i="33"/>
  <c r="Z28" i="33" s="1"/>
  <c r="V29" i="33"/>
  <c r="Z29" i="33" s="1"/>
  <c r="V30" i="33"/>
  <c r="Z30" i="33" s="1"/>
  <c r="V32" i="33"/>
  <c r="Z32" i="33" s="1"/>
  <c r="V33" i="33"/>
  <c r="Z33" i="33" s="1"/>
  <c r="V34" i="33"/>
  <c r="Z34" i="33" s="1"/>
  <c r="V35" i="33"/>
  <c r="Z35" i="33" s="1"/>
  <c r="V36" i="33"/>
  <c r="Z36" i="33" s="1"/>
  <c r="V37" i="33"/>
  <c r="Z37" i="33" s="1"/>
  <c r="V38" i="33"/>
  <c r="Z38" i="33" s="1"/>
  <c r="V39" i="33"/>
  <c r="Z39" i="33" s="1"/>
  <c r="V40" i="33"/>
  <c r="Z40" i="33" s="1"/>
  <c r="V19" i="33"/>
  <c r="Z19" i="33" s="1"/>
  <c r="V8" i="33"/>
  <c r="Z8" i="33" s="1"/>
  <c r="V9" i="33"/>
  <c r="Z9" i="33" s="1"/>
  <c r="V10" i="33"/>
  <c r="Z10" i="33" s="1"/>
  <c r="V11" i="33"/>
  <c r="Z11" i="33" s="1"/>
  <c r="V13" i="33"/>
  <c r="Z13" i="33" s="1"/>
  <c r="V12" i="33"/>
  <c r="Z12" i="33" s="1"/>
  <c r="V14" i="33"/>
  <c r="Z14" i="33" s="1"/>
  <c r="V15" i="33"/>
  <c r="Z15" i="33" s="1"/>
  <c r="V7" i="33"/>
  <c r="Z7" i="33" s="1"/>
  <c r="AE16" i="33"/>
  <c r="AD16" i="33"/>
  <c r="U16" i="33"/>
  <c r="T16" i="33"/>
  <c r="U186" i="33"/>
  <c r="V186" i="33" s="1"/>
  <c r="Z186" i="33" s="1"/>
  <c r="U185" i="33"/>
  <c r="V185" i="33" s="1"/>
  <c r="Z185" i="33" s="1"/>
  <c r="U184" i="33"/>
  <c r="V184" i="33" s="1"/>
  <c r="Z184" i="33" s="1"/>
  <c r="U183" i="33"/>
  <c r="V183" i="33" s="1"/>
  <c r="Z183" i="33" s="1"/>
  <c r="U182" i="33"/>
  <c r="V182" i="33" s="1"/>
  <c r="Z182" i="33" s="1"/>
  <c r="U181" i="33"/>
  <c r="V181" i="33" s="1"/>
  <c r="Z181" i="33" s="1"/>
  <c r="U180" i="33"/>
  <c r="V180" i="33" s="1"/>
  <c r="Z180" i="33" s="1"/>
  <c r="U179" i="33"/>
  <c r="V179" i="33" s="1"/>
  <c r="Z179" i="33" s="1"/>
  <c r="U178" i="33"/>
  <c r="V178" i="33" s="1"/>
  <c r="Z178" i="33" s="1"/>
  <c r="U177" i="33"/>
  <c r="V177" i="33" s="1"/>
  <c r="Z177" i="33" s="1"/>
  <c r="U176" i="33"/>
  <c r="V176" i="33" s="1"/>
  <c r="Z176" i="33" s="1"/>
  <c r="U175" i="33"/>
  <c r="V175" i="33" s="1"/>
  <c r="Z175" i="33" s="1"/>
  <c r="U174" i="33"/>
  <c r="V174" i="33" s="1"/>
  <c r="Z174" i="33" s="1"/>
  <c r="U173" i="33"/>
  <c r="V173" i="33" s="1"/>
  <c r="Z173" i="33" s="1"/>
  <c r="U172" i="33"/>
  <c r="V172" i="33" s="1"/>
  <c r="Z172" i="33" s="1"/>
  <c r="U167" i="33"/>
  <c r="V167" i="33" s="1"/>
  <c r="Z167" i="33" s="1"/>
  <c r="U166" i="33"/>
  <c r="V166" i="33" s="1"/>
  <c r="Z166" i="33" s="1"/>
  <c r="U165" i="33"/>
  <c r="V165" i="33" s="1"/>
  <c r="Z165" i="33" s="1"/>
  <c r="U164" i="33"/>
  <c r="V164" i="33" s="1"/>
  <c r="Z164" i="33" s="1"/>
  <c r="U163" i="33"/>
  <c r="V163" i="33" s="1"/>
  <c r="Z163" i="33" s="1"/>
  <c r="U162" i="33"/>
  <c r="V162" i="33" s="1"/>
  <c r="Z162" i="33" s="1"/>
  <c r="U145" i="33"/>
  <c r="V145" i="33" s="1"/>
  <c r="Z145" i="33" s="1"/>
  <c r="U143" i="33"/>
  <c r="V143" i="33" s="1"/>
  <c r="Z143" i="33" s="1"/>
  <c r="U142" i="33"/>
  <c r="V142" i="33" s="1"/>
  <c r="Z142" i="33" s="1"/>
  <c r="U141" i="33"/>
  <c r="V141" i="33" s="1"/>
  <c r="Z141" i="33" s="1"/>
  <c r="U136" i="33"/>
  <c r="V136" i="33" s="1"/>
  <c r="Z136" i="33" s="1"/>
  <c r="U134" i="33"/>
  <c r="V134" i="33" s="1"/>
  <c r="Z134" i="33" s="1"/>
  <c r="U133" i="33"/>
  <c r="V133" i="33" s="1"/>
  <c r="Z133" i="33" s="1"/>
  <c r="U132" i="33"/>
  <c r="V132" i="33" s="1"/>
  <c r="Z132" i="33" s="1"/>
  <c r="U131" i="33"/>
  <c r="V131" i="33" s="1"/>
  <c r="Z131" i="33" s="1"/>
  <c r="U130" i="33"/>
  <c r="V130" i="33" s="1"/>
  <c r="Z130" i="33" s="1"/>
  <c r="U129" i="33"/>
  <c r="V129" i="33" s="1"/>
  <c r="Z129" i="33" s="1"/>
  <c r="U128" i="33"/>
  <c r="V128" i="33" s="1"/>
  <c r="Z128" i="33" s="1"/>
  <c r="U127" i="33"/>
  <c r="V127" i="33" s="1"/>
  <c r="Z127" i="33" s="1"/>
  <c r="U126" i="33"/>
  <c r="V126" i="33" s="1"/>
  <c r="Z126" i="33" s="1"/>
  <c r="U125" i="33"/>
  <c r="V125" i="33" s="1"/>
  <c r="Z125" i="33" s="1"/>
  <c r="U124" i="33"/>
  <c r="V124" i="33" s="1"/>
  <c r="Z124" i="33" s="1"/>
  <c r="U123" i="33"/>
  <c r="V123" i="33" s="1"/>
  <c r="Z123" i="33" s="1"/>
  <c r="U122" i="33"/>
  <c r="V122" i="33" s="1"/>
  <c r="Z122" i="33" s="1"/>
  <c r="U121" i="33"/>
  <c r="V121" i="33" s="1"/>
  <c r="Z121" i="33" s="1"/>
  <c r="U120" i="33"/>
  <c r="V120" i="33" s="1"/>
  <c r="Z120" i="33" s="1"/>
  <c r="U119" i="33"/>
  <c r="V119" i="33" s="1"/>
  <c r="Z119" i="33" s="1"/>
  <c r="U118" i="33"/>
  <c r="V118" i="33" s="1"/>
  <c r="Z118" i="33" s="1"/>
  <c r="U117" i="33"/>
  <c r="V117" i="33" s="1"/>
  <c r="Z117" i="33" s="1"/>
  <c r="U116" i="33"/>
  <c r="V116" i="33" s="1"/>
  <c r="Z116" i="33" s="1"/>
  <c r="U115" i="33"/>
  <c r="U325" i="33"/>
  <c r="V325" i="33" s="1"/>
  <c r="Z325" i="33" s="1"/>
  <c r="T140" i="33"/>
  <c r="V140" i="33" s="1"/>
  <c r="Z140" i="33" s="1"/>
  <c r="T139" i="33"/>
  <c r="V139" i="33" s="1"/>
  <c r="Z139" i="33" s="1"/>
  <c r="T138" i="33"/>
  <c r="V138" i="33" s="1"/>
  <c r="Z138" i="33" s="1"/>
  <c r="T137" i="33"/>
  <c r="V137" i="33" s="1"/>
  <c r="Z137" i="33" s="1"/>
  <c r="T135" i="33"/>
  <c r="V135" i="33" s="1"/>
  <c r="Z135" i="33" s="1"/>
  <c r="T483" i="33"/>
  <c r="V483" i="33" s="1"/>
  <c r="Z483" i="33" s="1"/>
  <c r="T481" i="33"/>
  <c r="V481" i="33" s="1"/>
  <c r="Z481" i="33" s="1"/>
  <c r="T476" i="33"/>
  <c r="V476" i="33" s="1"/>
  <c r="Z476" i="33" s="1"/>
  <c r="T480" i="33"/>
  <c r="V480" i="33" s="1"/>
  <c r="Z480" i="33" s="1"/>
  <c r="T478" i="33"/>
  <c r="V478" i="33" s="1"/>
  <c r="Z478" i="33" s="1"/>
  <c r="T477" i="33"/>
  <c r="V477" i="33" s="1"/>
  <c r="Z477" i="33" s="1"/>
  <c r="T482" i="33"/>
  <c r="V482" i="33" s="1"/>
  <c r="Z482" i="33" s="1"/>
  <c r="T479" i="33"/>
  <c r="V479" i="33" s="1"/>
  <c r="Z479" i="33" s="1"/>
  <c r="T468" i="33"/>
  <c r="V468" i="33" s="1"/>
  <c r="Z468" i="33" s="1"/>
  <c r="T475" i="33"/>
  <c r="V475" i="33" s="1"/>
  <c r="Z475" i="33" s="1"/>
  <c r="T474" i="33"/>
  <c r="V474" i="33" s="1"/>
  <c r="Z474" i="33" s="1"/>
  <c r="T471" i="33"/>
  <c r="V471" i="33" s="1"/>
  <c r="Z471" i="33" s="1"/>
  <c r="T470" i="33"/>
  <c r="V470" i="33" s="1"/>
  <c r="Z470" i="33" s="1"/>
  <c r="T458" i="33"/>
  <c r="V458" i="33" s="1"/>
  <c r="Z458" i="33" s="1"/>
  <c r="T467" i="33"/>
  <c r="V467" i="33" s="1"/>
  <c r="Z467" i="33" s="1"/>
  <c r="T466" i="33"/>
  <c r="V466" i="33" s="1"/>
  <c r="Z466" i="33" s="1"/>
  <c r="T465" i="33"/>
  <c r="V465" i="33" s="1"/>
  <c r="Z465" i="33" s="1"/>
  <c r="T464" i="33"/>
  <c r="V464" i="33" s="1"/>
  <c r="Z464" i="33" s="1"/>
  <c r="T463" i="33"/>
  <c r="V463" i="33" s="1"/>
  <c r="Z463" i="33" s="1"/>
  <c r="T462" i="33"/>
  <c r="V462" i="33" s="1"/>
  <c r="Z462" i="33" s="1"/>
  <c r="T460" i="33"/>
  <c r="V460" i="33" s="1"/>
  <c r="Z460" i="33" s="1"/>
  <c r="T454" i="33"/>
  <c r="V454" i="33" s="1"/>
  <c r="Z454" i="33" s="1"/>
  <c r="T441" i="33"/>
  <c r="V441" i="33" s="1"/>
  <c r="Z441" i="33" s="1"/>
  <c r="T440" i="33"/>
  <c r="V440" i="33" s="1"/>
  <c r="Z440" i="33" s="1"/>
  <c r="T437" i="33"/>
  <c r="V437" i="33" s="1"/>
  <c r="Z437" i="33" s="1"/>
  <c r="T436" i="33"/>
  <c r="V436" i="33" s="1"/>
  <c r="Z436" i="33" s="1"/>
  <c r="T431" i="33"/>
  <c r="V431" i="33" s="1"/>
  <c r="Z431" i="33" s="1"/>
  <c r="T430" i="33"/>
  <c r="V430" i="33" s="1"/>
  <c r="Z430" i="33" s="1"/>
  <c r="T455" i="33"/>
  <c r="V455" i="33" s="1"/>
  <c r="Z455" i="33" s="1"/>
  <c r="T446" i="33"/>
  <c r="V446" i="33" s="1"/>
  <c r="Z446" i="33" s="1"/>
  <c r="T445" i="33"/>
  <c r="V445" i="33" s="1"/>
  <c r="Z445" i="33" s="1"/>
  <c r="T444" i="33"/>
  <c r="V444" i="33" s="1"/>
  <c r="Z444" i="33" s="1"/>
  <c r="T438" i="33"/>
  <c r="V438" i="33" s="1"/>
  <c r="Z438" i="33" s="1"/>
  <c r="T435" i="33"/>
  <c r="V435" i="33" s="1"/>
  <c r="Z435" i="33" s="1"/>
  <c r="T429" i="33"/>
  <c r="V429" i="33" s="1"/>
  <c r="Z429" i="33" s="1"/>
  <c r="T432" i="33"/>
  <c r="V432" i="33" s="1"/>
  <c r="Z432" i="33" s="1"/>
  <c r="T428" i="33"/>
  <c r="V428" i="33" s="1"/>
  <c r="Z428" i="33" s="1"/>
  <c r="T427" i="33"/>
  <c r="V427" i="33" s="1"/>
  <c r="Z427" i="33" s="1"/>
  <c r="T426" i="33"/>
  <c r="V426" i="33" s="1"/>
  <c r="Z426" i="33" s="1"/>
  <c r="T425" i="33"/>
  <c r="V425" i="33" s="1"/>
  <c r="Z425" i="33" s="1"/>
  <c r="T424" i="33"/>
  <c r="V424" i="33" s="1"/>
  <c r="Z424" i="33" s="1"/>
  <c r="T423" i="33"/>
  <c r="V423" i="33" s="1"/>
  <c r="Z423" i="33" s="1"/>
  <c r="T409" i="33"/>
  <c r="V409" i="33" s="1"/>
  <c r="Z409" i="33" s="1"/>
  <c r="T421" i="33"/>
  <c r="V421" i="33" s="1"/>
  <c r="Z421" i="33" s="1"/>
  <c r="T420" i="33"/>
  <c r="V420" i="33" s="1"/>
  <c r="Z420" i="33" s="1"/>
  <c r="T419" i="33"/>
  <c r="V419" i="33" s="1"/>
  <c r="Z419" i="33" s="1"/>
  <c r="T418" i="33"/>
  <c r="V418" i="33" s="1"/>
  <c r="Z418" i="33" s="1"/>
  <c r="T417" i="33"/>
  <c r="V417" i="33" s="1"/>
  <c r="Z417" i="33" s="1"/>
  <c r="T416" i="33"/>
  <c r="V416" i="33" s="1"/>
  <c r="Z416" i="33" s="1"/>
  <c r="T415" i="33"/>
  <c r="V415" i="33" s="1"/>
  <c r="Z415" i="33" s="1"/>
  <c r="T414" i="33"/>
  <c r="V414" i="33" s="1"/>
  <c r="Z414" i="33" s="1"/>
  <c r="T413" i="33"/>
  <c r="V413" i="33" s="1"/>
  <c r="Z413" i="33" s="1"/>
  <c r="T412" i="33"/>
  <c r="V412" i="33" s="1"/>
  <c r="Z412" i="33" s="1"/>
  <c r="T411" i="33"/>
  <c r="V411" i="33" s="1"/>
  <c r="Z411" i="33" s="1"/>
  <c r="T410" i="33"/>
  <c r="V410" i="33" s="1"/>
  <c r="Z410" i="33" s="1"/>
  <c r="T408" i="33"/>
  <c r="V408" i="33" s="1"/>
  <c r="Z408" i="33" s="1"/>
  <c r="T407" i="33"/>
  <c r="V407" i="33" s="1"/>
  <c r="Z407" i="33" s="1"/>
  <c r="T406" i="33"/>
  <c r="V406" i="33" s="1"/>
  <c r="Z406" i="33" s="1"/>
  <c r="T405" i="33"/>
  <c r="V405" i="33" s="1"/>
  <c r="Z405" i="33" s="1"/>
  <c r="T404" i="33"/>
  <c r="V404" i="33" s="1"/>
  <c r="Z404" i="33" s="1"/>
  <c r="T403" i="33"/>
  <c r="V403" i="33" s="1"/>
  <c r="Z403" i="33" s="1"/>
  <c r="T402" i="33"/>
  <c r="V402" i="33" s="1"/>
  <c r="Z402" i="33" s="1"/>
  <c r="T401" i="33"/>
  <c r="V401" i="33" s="1"/>
  <c r="Z401" i="33" s="1"/>
  <c r="T400" i="33"/>
  <c r="V400" i="33" s="1"/>
  <c r="Z400" i="33" s="1"/>
  <c r="T398" i="33"/>
  <c r="V398" i="33" s="1"/>
  <c r="Z398" i="33" s="1"/>
  <c r="T397" i="33"/>
  <c r="V397" i="33" s="1"/>
  <c r="Z397" i="33" s="1"/>
  <c r="T396" i="33"/>
  <c r="V396" i="33" s="1"/>
  <c r="Z396" i="33" s="1"/>
  <c r="T422" i="33"/>
  <c r="V422" i="33" s="1"/>
  <c r="Z422" i="33" s="1"/>
  <c r="T395" i="33"/>
  <c r="V395" i="33" s="1"/>
  <c r="Z395" i="33" s="1"/>
  <c r="T394" i="33"/>
  <c r="V394" i="33" s="1"/>
  <c r="Z394" i="33" s="1"/>
  <c r="T393" i="33"/>
  <c r="V393" i="33" s="1"/>
  <c r="Z393" i="33" s="1"/>
  <c r="T399" i="33"/>
  <c r="V399" i="33" s="1"/>
  <c r="Z399" i="33" s="1"/>
  <c r="T392" i="33"/>
  <c r="V392" i="33" s="1"/>
  <c r="Z392" i="33" s="1"/>
  <c r="T391" i="33"/>
  <c r="V391" i="33" s="1"/>
  <c r="Z391" i="33" s="1"/>
  <c r="T390" i="33"/>
  <c r="V390" i="33" s="1"/>
  <c r="Z390" i="33" s="1"/>
  <c r="T389" i="33"/>
  <c r="V389" i="33" s="1"/>
  <c r="Z389" i="33" s="1"/>
  <c r="T387" i="33"/>
  <c r="V387" i="33" s="1"/>
  <c r="Z387" i="33" s="1"/>
  <c r="T386" i="33"/>
  <c r="V386" i="33" s="1"/>
  <c r="Z386" i="33" s="1"/>
  <c r="T385" i="33"/>
  <c r="V385" i="33" s="1"/>
  <c r="Z385" i="33" s="1"/>
  <c r="T384" i="33"/>
  <c r="V384" i="33" s="1"/>
  <c r="Z384" i="33" s="1"/>
  <c r="T388" i="33"/>
  <c r="V388" i="33" s="1"/>
  <c r="Z388" i="33" s="1"/>
  <c r="T383" i="33"/>
  <c r="V383" i="33" s="1"/>
  <c r="Z383" i="33" s="1"/>
  <c r="T382" i="33"/>
  <c r="V382" i="33" s="1"/>
  <c r="Z382" i="33" s="1"/>
  <c r="T381" i="33"/>
  <c r="V381" i="33" s="1"/>
  <c r="Z381" i="33" s="1"/>
  <c r="T380" i="33"/>
  <c r="V380" i="33" s="1"/>
  <c r="Z380" i="33" s="1"/>
  <c r="T378" i="33"/>
  <c r="V378" i="33" s="1"/>
  <c r="Z378" i="33" s="1"/>
  <c r="T374" i="33"/>
  <c r="V374" i="33" s="1"/>
  <c r="Z374" i="33" s="1"/>
  <c r="T377" i="33"/>
  <c r="V377" i="33" s="1"/>
  <c r="Z377" i="33" s="1"/>
  <c r="T376" i="33"/>
  <c r="V376" i="33" s="1"/>
  <c r="Z376" i="33" s="1"/>
  <c r="T375" i="33"/>
  <c r="V375" i="33" s="1"/>
  <c r="Z375" i="33" s="1"/>
  <c r="T372" i="33"/>
  <c r="V372" i="33" s="1"/>
  <c r="Z372" i="33" s="1"/>
  <c r="T371" i="33"/>
  <c r="V371" i="33" s="1"/>
  <c r="Z371" i="33" s="1"/>
  <c r="T370" i="33"/>
  <c r="V370" i="33" s="1"/>
  <c r="Z370" i="33" s="1"/>
  <c r="T369" i="33"/>
  <c r="V369" i="33" s="1"/>
  <c r="Z369" i="33" s="1"/>
  <c r="T368" i="33"/>
  <c r="V368" i="33" s="1"/>
  <c r="Z368" i="33" s="1"/>
  <c r="T353" i="33"/>
  <c r="V353" i="33" s="1"/>
  <c r="Z353" i="33" s="1"/>
  <c r="T367" i="33"/>
  <c r="V367" i="33" s="1"/>
  <c r="Z367" i="33" s="1"/>
  <c r="T366" i="33"/>
  <c r="V366" i="33" s="1"/>
  <c r="Z366" i="33" s="1"/>
  <c r="T365" i="33"/>
  <c r="V365" i="33" s="1"/>
  <c r="Z365" i="33" s="1"/>
  <c r="T364" i="33"/>
  <c r="V364" i="33" s="1"/>
  <c r="Z364" i="33" s="1"/>
  <c r="T363" i="33"/>
  <c r="V363" i="33" s="1"/>
  <c r="Z363" i="33" s="1"/>
  <c r="T362" i="33"/>
  <c r="V362" i="33" s="1"/>
  <c r="Z362" i="33" s="1"/>
  <c r="T361" i="33"/>
  <c r="V361" i="33" s="1"/>
  <c r="Z361" i="33" s="1"/>
  <c r="T360" i="33"/>
  <c r="V360" i="33" s="1"/>
  <c r="Z360" i="33" s="1"/>
  <c r="T359" i="33"/>
  <c r="V359" i="33" s="1"/>
  <c r="Z359" i="33" s="1"/>
  <c r="T358" i="33"/>
  <c r="V358" i="33" s="1"/>
  <c r="Z358" i="33" s="1"/>
  <c r="T373" i="33"/>
  <c r="V373" i="33" s="1"/>
  <c r="Z373" i="33" s="1"/>
  <c r="T357" i="33"/>
  <c r="V357" i="33" s="1"/>
  <c r="Z357" i="33" s="1"/>
  <c r="T356" i="33"/>
  <c r="V356" i="33" s="1"/>
  <c r="Z356" i="33" s="1"/>
  <c r="T355" i="33"/>
  <c r="V355" i="33" s="1"/>
  <c r="Z355" i="33" s="1"/>
  <c r="T354" i="33"/>
  <c r="V354" i="33" s="1"/>
  <c r="Z354" i="33" s="1"/>
  <c r="T379" i="33"/>
  <c r="V379" i="33" s="1"/>
  <c r="Z379" i="33" s="1"/>
  <c r="T352" i="33"/>
  <c r="V352" i="33" s="1"/>
  <c r="Z352" i="33" s="1"/>
  <c r="T351" i="33"/>
  <c r="V351" i="33" s="1"/>
  <c r="Z351" i="33" s="1"/>
  <c r="T350" i="33"/>
  <c r="V350" i="33" s="1"/>
  <c r="Z350" i="33" s="1"/>
  <c r="T349" i="33"/>
  <c r="V349" i="33" s="1"/>
  <c r="Z349" i="33" s="1"/>
  <c r="T348" i="33"/>
  <c r="V348" i="33" s="1"/>
  <c r="Z348" i="33" s="1"/>
  <c r="T347" i="33"/>
  <c r="V347" i="33" s="1"/>
  <c r="Z347" i="33" s="1"/>
  <c r="T343" i="33"/>
  <c r="V343" i="33" s="1"/>
  <c r="Z343" i="33" s="1"/>
  <c r="T340" i="33"/>
  <c r="V340" i="33" s="1"/>
  <c r="Z340" i="33" s="1"/>
  <c r="T346" i="33"/>
  <c r="V346" i="33" s="1"/>
  <c r="Z346" i="33" s="1"/>
  <c r="T345" i="33"/>
  <c r="V345" i="33" s="1"/>
  <c r="Z345" i="33" s="1"/>
  <c r="T344" i="33"/>
  <c r="V344" i="33" s="1"/>
  <c r="Z344" i="33" s="1"/>
  <c r="T333" i="33"/>
  <c r="V333" i="33" s="1"/>
  <c r="Z333" i="33" s="1"/>
  <c r="T332" i="33"/>
  <c r="V332" i="33" s="1"/>
  <c r="Z332" i="33" s="1"/>
  <c r="T341" i="33"/>
  <c r="V341" i="33" s="1"/>
  <c r="Z341" i="33" s="1"/>
  <c r="T342" i="33"/>
  <c r="V342" i="33" s="1"/>
  <c r="Z342" i="33" s="1"/>
  <c r="T339" i="33"/>
  <c r="V339" i="33" s="1"/>
  <c r="Z339" i="33" s="1"/>
  <c r="T338" i="33"/>
  <c r="V338" i="33" s="1"/>
  <c r="Z338" i="33" s="1"/>
  <c r="T337" i="33"/>
  <c r="V337" i="33" s="1"/>
  <c r="Z337" i="33" s="1"/>
  <c r="T331" i="33"/>
  <c r="V331" i="33" s="1"/>
  <c r="Z331" i="33" s="1"/>
  <c r="T336" i="33"/>
  <c r="V336" i="33" s="1"/>
  <c r="Z336" i="33" s="1"/>
  <c r="T335" i="33"/>
  <c r="V335" i="33" s="1"/>
  <c r="Z335" i="33" s="1"/>
  <c r="T334" i="33"/>
  <c r="V334" i="33" s="1"/>
  <c r="Z334" i="33" s="1"/>
  <c r="T330" i="33"/>
  <c r="T504" i="33"/>
  <c r="V504" i="33" s="1"/>
  <c r="Z504" i="33" s="1"/>
  <c r="T503" i="33"/>
  <c r="V503" i="33" s="1"/>
  <c r="Z503" i="33" s="1"/>
  <c r="T502" i="33"/>
  <c r="V502" i="33" s="1"/>
  <c r="Z502" i="33" s="1"/>
  <c r="T501" i="33"/>
  <c r="V501" i="33" s="1"/>
  <c r="Z501" i="33" s="1"/>
  <c r="T500" i="33"/>
  <c r="V500" i="33" s="1"/>
  <c r="Z500" i="33" s="1"/>
  <c r="T499" i="33"/>
  <c r="V499" i="33" s="1"/>
  <c r="Z499" i="33" s="1"/>
  <c r="T498" i="33"/>
  <c r="T488" i="33"/>
  <c r="V488" i="33" s="1"/>
  <c r="Z488" i="33" s="1"/>
  <c r="T472" i="33"/>
  <c r="V472" i="33" s="1"/>
  <c r="Z472" i="33" s="1"/>
  <c r="T469" i="33"/>
  <c r="V469" i="33" s="1"/>
  <c r="Z469" i="33" s="1"/>
  <c r="V459" i="33"/>
  <c r="Z459" i="33" s="1"/>
  <c r="T452" i="33"/>
  <c r="V452" i="33" s="1"/>
  <c r="Z452" i="33" s="1"/>
  <c r="T457" i="33"/>
  <c r="V457" i="33" s="1"/>
  <c r="Z457" i="33" s="1"/>
  <c r="T453" i="33"/>
  <c r="V453" i="33" s="1"/>
  <c r="Z453" i="33" s="1"/>
  <c r="T450" i="33"/>
  <c r="V450" i="33" s="1"/>
  <c r="Z450" i="33" s="1"/>
  <c r="T449" i="33"/>
  <c r="V449" i="33" s="1"/>
  <c r="Z449" i="33" s="1"/>
  <c r="T448" i="33"/>
  <c r="V448" i="33" s="1"/>
  <c r="Z448" i="33" s="1"/>
  <c r="T447" i="33"/>
  <c r="V447" i="33" s="1"/>
  <c r="Z447" i="33" s="1"/>
  <c r="T443" i="33"/>
  <c r="V443" i="33" s="1"/>
  <c r="Z443" i="33" s="1"/>
  <c r="T439" i="33"/>
  <c r="V439" i="33" s="1"/>
  <c r="Z439" i="33" s="1"/>
  <c r="T434" i="33"/>
  <c r="V434" i="33" s="1"/>
  <c r="Z434" i="33" s="1"/>
  <c r="T433" i="33"/>
  <c r="V433" i="33" s="1"/>
  <c r="Z433" i="33" s="1"/>
  <c r="T326" i="33"/>
  <c r="V326" i="33" s="1"/>
  <c r="Z326" i="33" s="1"/>
  <c r="W353" i="33"/>
  <c r="AQ112" i="33"/>
  <c r="AQ543" i="33" s="1"/>
  <c r="AM112" i="33"/>
  <c r="AJ112" i="33"/>
  <c r="AJ543" i="33" s="1"/>
  <c r="AL112" i="33"/>
  <c r="AN112" i="33"/>
  <c r="AN543" i="33" s="1"/>
  <c r="AO112" i="33"/>
  <c r="AO543" i="33" s="1"/>
  <c r="AP112" i="33"/>
  <c r="AI112" i="33"/>
  <c r="D26" i="47" s="1"/>
  <c r="C26" i="47" s="1"/>
  <c r="W16" i="33"/>
  <c r="V62" i="33" l="1"/>
  <c r="Z62" i="33" s="1"/>
  <c r="Z57" i="33"/>
  <c r="AC541" i="33"/>
  <c r="Z541" i="33"/>
  <c r="V55" i="33"/>
  <c r="Z55" i="33" s="1"/>
  <c r="Z44" i="33"/>
  <c r="V327" i="33"/>
  <c r="AA541" i="33"/>
  <c r="AB541" i="33"/>
  <c r="V74" i="33"/>
  <c r="AC55" i="33"/>
  <c r="AP543" i="33"/>
  <c r="D24" i="47" s="1"/>
  <c r="D11" i="47"/>
  <c r="C11" i="47" s="1"/>
  <c r="AM543" i="33"/>
  <c r="D21" i="47" s="1"/>
  <c r="C21" i="47" s="1"/>
  <c r="T534" i="33"/>
  <c r="V498" i="33"/>
  <c r="D22" i="47"/>
  <c r="C22" i="47" s="1"/>
  <c r="D30" i="47"/>
  <c r="C30" i="47" s="1"/>
  <c r="D15" i="47"/>
  <c r="C15" i="47" s="1"/>
  <c r="AB68" i="33"/>
  <c r="AB23" i="33"/>
  <c r="AB433" i="33"/>
  <c r="AB447" i="33"/>
  <c r="AB453" i="33"/>
  <c r="AB469" i="33"/>
  <c r="AB499" i="33"/>
  <c r="AB503" i="33"/>
  <c r="AB335" i="33"/>
  <c r="AB338" i="33"/>
  <c r="AB332" i="33"/>
  <c r="AB346" i="33"/>
  <c r="AB348" i="33"/>
  <c r="AB352" i="33"/>
  <c r="AB356" i="33"/>
  <c r="AB359" i="33"/>
  <c r="AB363" i="33"/>
  <c r="AB367" i="33"/>
  <c r="AB370" i="33"/>
  <c r="AB376" i="33"/>
  <c r="AB380" i="33"/>
  <c r="AB388" i="33"/>
  <c r="AB387" i="33"/>
  <c r="AB392" i="33"/>
  <c r="AB395" i="33"/>
  <c r="AB398" i="33"/>
  <c r="AB403" i="33"/>
  <c r="AB407" i="33"/>
  <c r="AB412" i="33"/>
  <c r="AB416" i="33"/>
  <c r="AB420" i="33"/>
  <c r="AB424" i="33"/>
  <c r="AB428" i="33"/>
  <c r="AB438" i="33"/>
  <c r="AB455" i="33"/>
  <c r="AB437" i="33"/>
  <c r="AB460" i="33"/>
  <c r="AB465" i="33"/>
  <c r="AB470" i="33"/>
  <c r="AB468" i="33"/>
  <c r="AB478" i="33"/>
  <c r="AB483" i="33"/>
  <c r="AB139" i="33"/>
  <c r="AB116" i="33"/>
  <c r="AB120" i="33"/>
  <c r="AB124" i="33"/>
  <c r="AB128" i="33"/>
  <c r="AB132" i="33"/>
  <c r="AB141" i="33"/>
  <c r="AB162" i="33"/>
  <c r="AB166" i="33"/>
  <c r="AB174" i="33"/>
  <c r="AB178" i="33"/>
  <c r="AB182" i="33"/>
  <c r="AB186" i="33"/>
  <c r="AB7" i="33"/>
  <c r="AB12" i="33"/>
  <c r="AB10" i="33"/>
  <c r="AB40" i="33"/>
  <c r="AB36" i="33"/>
  <c r="AB29" i="33"/>
  <c r="AB24" i="33"/>
  <c r="AB57" i="33"/>
  <c r="AB109" i="33"/>
  <c r="AB492" i="33"/>
  <c r="AB273" i="33"/>
  <c r="AB93" i="33"/>
  <c r="AB84" i="33"/>
  <c r="AB442" i="33"/>
  <c r="AB78" i="33"/>
  <c r="AB60" i="33"/>
  <c r="AB224" i="33"/>
  <c r="AB220" i="33"/>
  <c r="AB215" i="33"/>
  <c r="AB212" i="33"/>
  <c r="AB208" i="33"/>
  <c r="AB201" i="33"/>
  <c r="AB197" i="33"/>
  <c r="AB206" i="33"/>
  <c r="AB64" i="33"/>
  <c r="AB161" i="33"/>
  <c r="AB157" i="33"/>
  <c r="AB154" i="33"/>
  <c r="AB151" i="33"/>
  <c r="AB146" i="33"/>
  <c r="AB229" i="33"/>
  <c r="AB270" i="33"/>
  <c r="AB257" i="33"/>
  <c r="AB51" i="33"/>
  <c r="AB319" i="33"/>
  <c r="AB278" i="33"/>
  <c r="AB48" i="33"/>
  <c r="AB46" i="33"/>
  <c r="AB316" i="33"/>
  <c r="AB263" i="33"/>
  <c r="AB313" i="33"/>
  <c r="AB274" i="33"/>
  <c r="AB252" i="33"/>
  <c r="AB248" i="33"/>
  <c r="AB306" i="33"/>
  <c r="AB247" i="33"/>
  <c r="AB271" i="33"/>
  <c r="AB299" i="33"/>
  <c r="AB296" i="33"/>
  <c r="AB323" i="33"/>
  <c r="AB290" i="33"/>
  <c r="AB286" i="33"/>
  <c r="AB283" i="33"/>
  <c r="AB486" i="33"/>
  <c r="AB485" i="33"/>
  <c r="AB451" i="33"/>
  <c r="AB434" i="33"/>
  <c r="AB448" i="33"/>
  <c r="AB457" i="33"/>
  <c r="AB472" i="33"/>
  <c r="AB500" i="33"/>
  <c r="AB504" i="33"/>
  <c r="AB336" i="33"/>
  <c r="AB339" i="33"/>
  <c r="AB333" i="33"/>
  <c r="AB340" i="33"/>
  <c r="AB349" i="33"/>
  <c r="AB379" i="33"/>
  <c r="AB357" i="33"/>
  <c r="AB360" i="33"/>
  <c r="AB364" i="33"/>
  <c r="AB353" i="33"/>
  <c r="AB371" i="33"/>
  <c r="AB377" i="33"/>
  <c r="AB381" i="33"/>
  <c r="AB384" i="33"/>
  <c r="AB389" i="33"/>
  <c r="AB399" i="33"/>
  <c r="AB422" i="33"/>
  <c r="AB400" i="33"/>
  <c r="AB404" i="33"/>
  <c r="AB408" i="33"/>
  <c r="AB413" i="33"/>
  <c r="AB417" i="33"/>
  <c r="AB421" i="33"/>
  <c r="AB425" i="33"/>
  <c r="AB432" i="33"/>
  <c r="AB444" i="33"/>
  <c r="AB430" i="33"/>
  <c r="AB440" i="33"/>
  <c r="AB462" i="33"/>
  <c r="AB466" i="33"/>
  <c r="AB471" i="33"/>
  <c r="AB479" i="33"/>
  <c r="AB480" i="33"/>
  <c r="AB135" i="33"/>
  <c r="AB140" i="33"/>
  <c r="AB117" i="33"/>
  <c r="AB121" i="33"/>
  <c r="AB125" i="33"/>
  <c r="AB129" i="33"/>
  <c r="AB133" i="33"/>
  <c r="AB142" i="33"/>
  <c r="AB163" i="33"/>
  <c r="AB167" i="33"/>
  <c r="AB175" i="33"/>
  <c r="AB179" i="33"/>
  <c r="AB183" i="33"/>
  <c r="AB15" i="33"/>
  <c r="AB13" i="33"/>
  <c r="AB9" i="33"/>
  <c r="AB39" i="33"/>
  <c r="AB35" i="33"/>
  <c r="AB33" i="33"/>
  <c r="AB28" i="33"/>
  <c r="AB253" i="33"/>
  <c r="AB110" i="33"/>
  <c r="AB106" i="33"/>
  <c r="AB107" i="33"/>
  <c r="AB50" i="33"/>
  <c r="AB97" i="33"/>
  <c r="AB484" i="33"/>
  <c r="AB92" i="33"/>
  <c r="AB91" i="33"/>
  <c r="AB80" i="33"/>
  <c r="AB77" i="33"/>
  <c r="AB59" i="33"/>
  <c r="AB223" i="33"/>
  <c r="AB219" i="33"/>
  <c r="AB214" i="33"/>
  <c r="AB71" i="33"/>
  <c r="AB210" i="33"/>
  <c r="AB200" i="33"/>
  <c r="AB196" i="33"/>
  <c r="AB218" i="33"/>
  <c r="AB193" i="33"/>
  <c r="AB168" i="33"/>
  <c r="AB160" i="33"/>
  <c r="AB204" i="33"/>
  <c r="AB153" i="33"/>
  <c r="AB150" i="33"/>
  <c r="AB203" i="33"/>
  <c r="AB54" i="33"/>
  <c r="AB258" i="33"/>
  <c r="AB43" i="33"/>
  <c r="AB269" i="33"/>
  <c r="AB279" i="33"/>
  <c r="AB318" i="33"/>
  <c r="AB317" i="33"/>
  <c r="AB255" i="33"/>
  <c r="AB315" i="33"/>
  <c r="AB261" i="33"/>
  <c r="AB277" i="33"/>
  <c r="AB312" i="33"/>
  <c r="AB251" i="33"/>
  <c r="AB272" i="33"/>
  <c r="AB303" i="33"/>
  <c r="AB259" i="33"/>
  <c r="AB322" i="33"/>
  <c r="AB324" i="33"/>
  <c r="AB295" i="33"/>
  <c r="AB293" i="33"/>
  <c r="AB289" i="33"/>
  <c r="AB285" i="33"/>
  <c r="AB494" i="33"/>
  <c r="AB487" i="33"/>
  <c r="AB490" i="33"/>
  <c r="AB461" i="33"/>
  <c r="AB439" i="33"/>
  <c r="AB449" i="33"/>
  <c r="AB452" i="33"/>
  <c r="AB488" i="33"/>
  <c r="AB501" i="33"/>
  <c r="AB331" i="33"/>
  <c r="AB342" i="33"/>
  <c r="AB344" i="33"/>
  <c r="AB343" i="33"/>
  <c r="AB350" i="33"/>
  <c r="AB354" i="33"/>
  <c r="AB373" i="33"/>
  <c r="AB361" i="33"/>
  <c r="AB365" i="33"/>
  <c r="AB368" i="33"/>
  <c r="AB372" i="33"/>
  <c r="AB374" i="33"/>
  <c r="AB382" i="33"/>
  <c r="AB385" i="33"/>
  <c r="AB390" i="33"/>
  <c r="AB393" i="33"/>
  <c r="AB396" i="33"/>
  <c r="AB401" i="33"/>
  <c r="AB405" i="33"/>
  <c r="AB410" i="33"/>
  <c r="AB414" i="33"/>
  <c r="AB418" i="33"/>
  <c r="AB409" i="33"/>
  <c r="AB426" i="33"/>
  <c r="AB429" i="33"/>
  <c r="AB445" i="33"/>
  <c r="AB431" i="33"/>
  <c r="AB441" i="33"/>
  <c r="AB463" i="33"/>
  <c r="AB467" i="33"/>
  <c r="AB474" i="33"/>
  <c r="AB482" i="33"/>
  <c r="AB476" i="33"/>
  <c r="AB137" i="33"/>
  <c r="AB325" i="33"/>
  <c r="AB118" i="33"/>
  <c r="AB122" i="33"/>
  <c r="AB126" i="33"/>
  <c r="AB130" i="33"/>
  <c r="AB134" i="33"/>
  <c r="AB143" i="33"/>
  <c r="AB164" i="33"/>
  <c r="AB172" i="33"/>
  <c r="AB176" i="33"/>
  <c r="AB180" i="33"/>
  <c r="AB184" i="33"/>
  <c r="AB11" i="33"/>
  <c r="AB8" i="33"/>
  <c r="AB38" i="33"/>
  <c r="AB34" i="33"/>
  <c r="AB32" i="33"/>
  <c r="AB27" i="33"/>
  <c r="AB25" i="33"/>
  <c r="AB22" i="33"/>
  <c r="AB21" i="33"/>
  <c r="AB528" i="33"/>
  <c r="AB108" i="33"/>
  <c r="AB217" i="33"/>
  <c r="AB101" i="33"/>
  <c r="AB102" i="33"/>
  <c r="AB99" i="33"/>
  <c r="AB98" i="33"/>
  <c r="AB516" i="33"/>
  <c r="AB94" i="33"/>
  <c r="AB90" i="33"/>
  <c r="AB82" i="33"/>
  <c r="AB81" i="33"/>
  <c r="AB76" i="33"/>
  <c r="AB222" i="33"/>
  <c r="AB213" i="33"/>
  <c r="AB211" i="33"/>
  <c r="AB209" i="33"/>
  <c r="AB207" i="33"/>
  <c r="AB199" i="33"/>
  <c r="AB195" i="33"/>
  <c r="AB192" i="33"/>
  <c r="AB65" i="33"/>
  <c r="AB44" i="33"/>
  <c r="AB159" i="33"/>
  <c r="AB156" i="33"/>
  <c r="AB152" i="33"/>
  <c r="AB149" i="33"/>
  <c r="AB202" i="33"/>
  <c r="AB321" i="33"/>
  <c r="AB280" i="33"/>
  <c r="AB320" i="33"/>
  <c r="AB266" i="33"/>
  <c r="AB49" i="33"/>
  <c r="AB264" i="33"/>
  <c r="AB268" i="33"/>
  <c r="AB276" i="33"/>
  <c r="AB228" i="33"/>
  <c r="AB311" i="33"/>
  <c r="AB254" i="33"/>
  <c r="AB250" i="33"/>
  <c r="AB308" i="33"/>
  <c r="AB305" i="33"/>
  <c r="AB302" i="33"/>
  <c r="AB301" i="33"/>
  <c r="AB309" i="33"/>
  <c r="AB298" i="33"/>
  <c r="AB292" i="33"/>
  <c r="AB288" i="33"/>
  <c r="AB294" i="33"/>
  <c r="AB489" i="33"/>
  <c r="AB473" i="33"/>
  <c r="AB326" i="33"/>
  <c r="AB443" i="33"/>
  <c r="AB450" i="33"/>
  <c r="AB459" i="33"/>
  <c r="AB502" i="33"/>
  <c r="AB334" i="33"/>
  <c r="AB337" i="33"/>
  <c r="AB341" i="33"/>
  <c r="AB345" i="33"/>
  <c r="AB347" i="33"/>
  <c r="AB351" i="33"/>
  <c r="AB355" i="33"/>
  <c r="AB358" i="33"/>
  <c r="AB362" i="33"/>
  <c r="AB366" i="33"/>
  <c r="AB369" i="33"/>
  <c r="AB375" i="33"/>
  <c r="AB378" i="33"/>
  <c r="AB383" i="33"/>
  <c r="AB386" i="33"/>
  <c r="AB391" i="33"/>
  <c r="AB394" i="33"/>
  <c r="AB397" i="33"/>
  <c r="AB402" i="33"/>
  <c r="AB406" i="33"/>
  <c r="AB411" i="33"/>
  <c r="AB415" i="33"/>
  <c r="AB419" i="33"/>
  <c r="AB423" i="33"/>
  <c r="AB427" i="33"/>
  <c r="AB435" i="33"/>
  <c r="AB446" i="33"/>
  <c r="AB436" i="33"/>
  <c r="AB454" i="33"/>
  <c r="AB464" i="33"/>
  <c r="AB458" i="33"/>
  <c r="AB475" i="33"/>
  <c r="AB477" i="33"/>
  <c r="AB481" i="33"/>
  <c r="AB138" i="33"/>
  <c r="AB119" i="33"/>
  <c r="AB123" i="33"/>
  <c r="AB127" i="33"/>
  <c r="AB131" i="33"/>
  <c r="AB136" i="33"/>
  <c r="AB145" i="33"/>
  <c r="AB165" i="33"/>
  <c r="AB173" i="33"/>
  <c r="AB177" i="33"/>
  <c r="AB181" i="33"/>
  <c r="AB185" i="33"/>
  <c r="AB14" i="33"/>
  <c r="AB19" i="33"/>
  <c r="AB37" i="33"/>
  <c r="AB30" i="33"/>
  <c r="AB26" i="33"/>
  <c r="AB20" i="33"/>
  <c r="AB73" i="33"/>
  <c r="AB105" i="33"/>
  <c r="AB104" i="33"/>
  <c r="AB103" i="33"/>
  <c r="AB100" i="33"/>
  <c r="AB96" i="33"/>
  <c r="AB95" i="33"/>
  <c r="AB89" i="33"/>
  <c r="AB85" i="33"/>
  <c r="AB83" i="33"/>
  <c r="AB79" i="33"/>
  <c r="AB58" i="33"/>
  <c r="AB221" i="33"/>
  <c r="AB216" i="33"/>
  <c r="AB69" i="33"/>
  <c r="AB198" i="33"/>
  <c r="AB194" i="33"/>
  <c r="AB67" i="33"/>
  <c r="AB191" i="33"/>
  <c r="AB66" i="33"/>
  <c r="AB205" i="33"/>
  <c r="AB158" i="33"/>
  <c r="AB155" i="33"/>
  <c r="AB147" i="33"/>
  <c r="AB282" i="33"/>
  <c r="AB281" i="33"/>
  <c r="AB52" i="33"/>
  <c r="AB267" i="33"/>
  <c r="AB256" i="33"/>
  <c r="AB265" i="33"/>
  <c r="AB314" i="33"/>
  <c r="AB260" i="33"/>
  <c r="AB307" i="33"/>
  <c r="AB304" i="33"/>
  <c r="AB310" i="33"/>
  <c r="AB148" i="33"/>
  <c r="AB300" i="33"/>
  <c r="AB297" i="33"/>
  <c r="AB291" i="33"/>
  <c r="AB287" i="33"/>
  <c r="AB284" i="33"/>
  <c r="AB493" i="33"/>
  <c r="AB491" i="33"/>
  <c r="AB456" i="33"/>
  <c r="AA256" i="33"/>
  <c r="Y256" i="33"/>
  <c r="AC297" i="33"/>
  <c r="Y295" i="33"/>
  <c r="AA295" i="33"/>
  <c r="AC295" i="33"/>
  <c r="AC293" i="33"/>
  <c r="AF293" i="33"/>
  <c r="Y293" i="33"/>
  <c r="AA293" i="33"/>
  <c r="AC291" i="33"/>
  <c r="AF291" i="33"/>
  <c r="Y291" i="33"/>
  <c r="AA291" i="33"/>
  <c r="AF289" i="33"/>
  <c r="AC298" i="33"/>
  <c r="AC296" i="33"/>
  <c r="Y296" i="33"/>
  <c r="AC323" i="33"/>
  <c r="AF323" i="33"/>
  <c r="Y323" i="33"/>
  <c r="AA323" i="33"/>
  <c r="AF292" i="33"/>
  <c r="Y292" i="33"/>
  <c r="AA292" i="33"/>
  <c r="AC292" i="33"/>
  <c r="AF290" i="33"/>
  <c r="AC12" i="33"/>
  <c r="Y13" i="33"/>
  <c r="AA9" i="33"/>
  <c r="W495" i="33"/>
  <c r="W111" i="33"/>
  <c r="W112" i="33" s="1"/>
  <c r="T495" i="33"/>
  <c r="V330" i="33"/>
  <c r="Z330" i="33" s="1"/>
  <c r="V111" i="33"/>
  <c r="T41" i="33"/>
  <c r="AD41" i="33"/>
  <c r="S225" i="33"/>
  <c r="U41" i="33"/>
  <c r="AE41" i="33"/>
  <c r="S327" i="33"/>
  <c r="V115" i="33"/>
  <c r="W41" i="33"/>
  <c r="X232" i="33"/>
  <c r="AA15" i="33"/>
  <c r="AF12" i="33"/>
  <c r="X10" i="33"/>
  <c r="Y10" i="33"/>
  <c r="AF7" i="33"/>
  <c r="AC7" i="33"/>
  <c r="Y15" i="33"/>
  <c r="AF11" i="33"/>
  <c r="AC11" i="33"/>
  <c r="AA8" i="33"/>
  <c r="AF8" i="33"/>
  <c r="Y7" i="33"/>
  <c r="X14" i="33"/>
  <c r="Y14" i="33"/>
  <c r="AA14" i="33"/>
  <c r="AF10" i="33"/>
  <c r="Y12" i="33"/>
  <c r="X12" i="33"/>
  <c r="AC14" i="33"/>
  <c r="X7" i="33"/>
  <c r="AF14" i="33"/>
  <c r="AA19" i="33"/>
  <c r="X19" i="33"/>
  <c r="AF19" i="33"/>
  <c r="AA7" i="33"/>
  <c r="Y9" i="33"/>
  <c r="AF9" i="33"/>
  <c r="AF13" i="33"/>
  <c r="AA13" i="33"/>
  <c r="AC13" i="33"/>
  <c r="AC15" i="33"/>
  <c r="X15" i="33"/>
  <c r="Y8" i="33"/>
  <c r="AC8" i="33"/>
  <c r="X8" i="33"/>
  <c r="X11" i="33"/>
  <c r="AA11" i="33"/>
  <c r="AA20" i="33"/>
  <c r="Y20" i="33"/>
  <c r="Y19" i="33"/>
  <c r="AC19" i="33"/>
  <c r="X9" i="33"/>
  <c r="X13" i="33"/>
  <c r="AC9" i="33"/>
  <c r="V16" i="33"/>
  <c r="Y11" i="33"/>
  <c r="AC20" i="33"/>
  <c r="AC10" i="33"/>
  <c r="AA10" i="33"/>
  <c r="AA12" i="33"/>
  <c r="AC62" i="33" l="1"/>
  <c r="AB55" i="33"/>
  <c r="AB62" i="33"/>
  <c r="AA55" i="33"/>
  <c r="AA62" i="33"/>
  <c r="V225" i="33"/>
  <c r="Z115" i="33"/>
  <c r="V534" i="33"/>
  <c r="Z498" i="33"/>
  <c r="Z534" i="33" s="1"/>
  <c r="V112" i="33"/>
  <c r="AB498" i="33"/>
  <c r="AB534" i="33" s="1"/>
  <c r="S543" i="33"/>
  <c r="Z74" i="33"/>
  <c r="AB74" i="33"/>
  <c r="AG7" i="33"/>
  <c r="AG8" i="33"/>
  <c r="AG13" i="33"/>
  <c r="AH13" i="33" s="1"/>
  <c r="AG12" i="33"/>
  <c r="AH12" i="33" s="1"/>
  <c r="AG11" i="33"/>
  <c r="AH11" i="33" s="1"/>
  <c r="AG19" i="33"/>
  <c r="AG15" i="33"/>
  <c r="AH15" i="33" s="1"/>
  <c r="V41" i="33"/>
  <c r="AG14" i="33"/>
  <c r="AH14" i="33" s="1"/>
  <c r="AG9" i="33"/>
  <c r="AH9" i="33" s="1"/>
  <c r="AG10" i="33"/>
  <c r="AH10" i="33" s="1"/>
  <c r="AB115" i="33"/>
  <c r="AB330" i="33"/>
  <c r="V495" i="33"/>
  <c r="AE225" i="33"/>
  <c r="X20" i="33"/>
  <c r="AF20" i="33"/>
  <c r="V543" i="33" l="1"/>
  <c r="AG20" i="33"/>
  <c r="AH20" i="33" s="1"/>
  <c r="AH19" i="33"/>
  <c r="AH7" i="33"/>
  <c r="W225" i="33"/>
  <c r="AE327" i="33"/>
  <c r="AE543" i="33" s="1"/>
  <c r="T225" i="33"/>
  <c r="AF21" i="33"/>
  <c r="AC21" i="33"/>
  <c r="X21" i="33"/>
  <c r="Y21" i="33"/>
  <c r="AA21" i="33"/>
  <c r="AH8" i="33"/>
  <c r="W327" i="33" l="1"/>
  <c r="W543" i="33" s="1"/>
  <c r="AG21" i="33"/>
  <c r="AH16" i="33"/>
  <c r="T327" i="33"/>
  <c r="AD327" i="33"/>
  <c r="Y253" i="33"/>
  <c r="X253" i="33"/>
  <c r="AA253" i="33"/>
  <c r="AF253" i="33"/>
  <c r="AC253" i="33"/>
  <c r="AD543" i="33" l="1"/>
  <c r="AG253" i="33"/>
  <c r="AH253" i="33" s="1"/>
  <c r="AH21" i="33"/>
  <c r="Y16" i="33" l="1"/>
  <c r="X16" i="33"/>
  <c r="AB16" i="33"/>
  <c r="AC16" i="33"/>
  <c r="AF16" i="33"/>
  <c r="AF24" i="33"/>
  <c r="AC24" i="33"/>
  <c r="Y24" i="33"/>
  <c r="X24" i="33"/>
  <c r="AA24" i="33"/>
  <c r="AF23" i="33"/>
  <c r="AA23" i="33"/>
  <c r="Y23" i="33"/>
  <c r="AC23" i="33"/>
  <c r="X23" i="33"/>
  <c r="AC22" i="33"/>
  <c r="Y22" i="33"/>
  <c r="X22" i="33"/>
  <c r="AA22" i="33"/>
  <c r="AF22" i="33"/>
  <c r="AG22" i="33" l="1"/>
  <c r="AH22" i="33" s="1"/>
  <c r="AG24" i="33"/>
  <c r="AH24" i="33" s="1"/>
  <c r="AG23" i="33"/>
  <c r="AH23" i="33" s="1"/>
  <c r="AA16" i="33"/>
  <c r="Z16" i="33"/>
  <c r="AC25" i="33"/>
  <c r="X25" i="33"/>
  <c r="AF25" i="33"/>
  <c r="AA25" i="33"/>
  <c r="Y25" i="33"/>
  <c r="AG25" i="33" l="1"/>
  <c r="AH25" i="33" s="1"/>
  <c r="AG16" i="33"/>
  <c r="AC68" i="33"/>
  <c r="AA68" i="33"/>
  <c r="Y68" i="33"/>
  <c r="X68" i="33"/>
  <c r="AF68" i="33"/>
  <c r="AG68" i="33" l="1"/>
  <c r="AH68" i="33" s="1"/>
  <c r="AA26" i="33"/>
  <c r="X26" i="33"/>
  <c r="AC26" i="33"/>
  <c r="Y26" i="33"/>
  <c r="AF26" i="33"/>
  <c r="AG26" i="33" l="1"/>
  <c r="AH26" i="33" s="1"/>
  <c r="AC27" i="33"/>
  <c r="AF27" i="33"/>
  <c r="X27" i="33"/>
  <c r="Y27" i="33"/>
  <c r="AA27" i="33"/>
  <c r="AG27" i="33" l="1"/>
  <c r="AH27" i="33" s="1"/>
  <c r="AF30" i="33"/>
  <c r="Y30" i="33"/>
  <c r="AC30" i="33"/>
  <c r="X30" i="33"/>
  <c r="AA30" i="33"/>
  <c r="Y28" i="33"/>
  <c r="AA28" i="33"/>
  <c r="AC28" i="33"/>
  <c r="X28" i="33"/>
  <c r="AF28" i="33"/>
  <c r="X29" i="33"/>
  <c r="AA29" i="33"/>
  <c r="Y29" i="33"/>
  <c r="AF29" i="33"/>
  <c r="AC29" i="33"/>
  <c r="AG29" i="33" l="1"/>
  <c r="AH29" i="33" s="1"/>
  <c r="AG28" i="33"/>
  <c r="AH28" i="33" s="1"/>
  <c r="AG30" i="33"/>
  <c r="AH30" i="33" s="1"/>
  <c r="X32" i="33"/>
  <c r="AA32" i="33"/>
  <c r="Y32" i="33"/>
  <c r="AC32" i="33"/>
  <c r="AF32" i="33"/>
  <c r="AG32" i="33" l="1"/>
  <c r="AH32" i="33" s="1"/>
  <c r="AF33" i="33"/>
  <c r="Y33" i="33"/>
  <c r="AA33" i="33"/>
  <c r="AC33" i="33"/>
  <c r="X33" i="33"/>
  <c r="AG33" i="33" l="1"/>
  <c r="AH33" i="33" s="1"/>
  <c r="AA34" i="33" l="1"/>
  <c r="AC34" i="33"/>
  <c r="X34" i="33"/>
  <c r="AF34" i="33"/>
  <c r="Y34" i="33"/>
  <c r="AG34" i="33" l="1"/>
  <c r="AH34" i="33" s="1"/>
  <c r="AC35" i="33"/>
  <c r="AF35" i="33"/>
  <c r="Y35" i="33"/>
  <c r="AA35" i="33"/>
  <c r="X35" i="33"/>
  <c r="AG35" i="33" l="1"/>
  <c r="AH35" i="33" s="1"/>
  <c r="AC36" i="33"/>
  <c r="AF36" i="33"/>
  <c r="Y36" i="33"/>
  <c r="X36" i="33"/>
  <c r="AA36" i="33"/>
  <c r="AG36" i="33" l="1"/>
  <c r="AH36" i="33" s="1"/>
  <c r="AA37" i="33"/>
  <c r="AC37" i="33"/>
  <c r="AF37" i="33"/>
  <c r="X37" i="33"/>
  <c r="Y37" i="33"/>
  <c r="AG37" i="33" l="1"/>
  <c r="AH37" i="33" s="1"/>
  <c r="Y38" i="33"/>
  <c r="X38" i="33"/>
  <c r="AF38" i="33"/>
  <c r="AA38" i="33"/>
  <c r="AC38" i="33"/>
  <c r="AG38" i="33" l="1"/>
  <c r="AH38" i="33" s="1"/>
  <c r="AF39" i="33"/>
  <c r="AC39" i="33"/>
  <c r="Y39" i="33"/>
  <c r="X39" i="33"/>
  <c r="AA39" i="33"/>
  <c r="AG39" i="33" l="1"/>
  <c r="AH39" i="33" s="1"/>
  <c r="AC40" i="33"/>
  <c r="AA40" i="33"/>
  <c r="X40" i="33"/>
  <c r="Y40" i="33"/>
  <c r="AG40" i="33" l="1"/>
  <c r="AH40" i="33" s="1"/>
  <c r="X57" i="33"/>
  <c r="AA57" i="33"/>
  <c r="AF57" i="33"/>
  <c r="AC57" i="33"/>
  <c r="Y57" i="33"/>
  <c r="AG57" i="33" l="1"/>
  <c r="AH41" i="33"/>
  <c r="Y58" i="33"/>
  <c r="AF58" i="33"/>
  <c r="AA58" i="33"/>
  <c r="X58" i="33"/>
  <c r="AC58" i="33"/>
  <c r="AG58" i="33" l="1"/>
  <c r="AH58" i="33" s="1"/>
  <c r="AH57" i="33"/>
  <c r="X59" i="33" l="1"/>
  <c r="AF59" i="33"/>
  <c r="AA59" i="33"/>
  <c r="AC59" i="33"/>
  <c r="Y59" i="33"/>
  <c r="AG59" i="33" l="1"/>
  <c r="X60" i="33"/>
  <c r="X62" i="33" s="1"/>
  <c r="Y60" i="33"/>
  <c r="Y62" i="33" s="1"/>
  <c r="AF60" i="33"/>
  <c r="AF62" i="33" s="1"/>
  <c r="AC60" i="33"/>
  <c r="AA60" i="33"/>
  <c r="AG62" i="33" l="1"/>
  <c r="AG60" i="33"/>
  <c r="AH60" i="33" s="1"/>
  <c r="AH59" i="33"/>
  <c r="AH62" i="33" l="1"/>
  <c r="Y76" i="33"/>
  <c r="AF76" i="33"/>
  <c r="AC76" i="33"/>
  <c r="AA76" i="33"/>
  <c r="X76" i="33"/>
  <c r="AG76" i="33" l="1"/>
  <c r="AC77" i="33"/>
  <c r="AA77" i="33"/>
  <c r="Y77" i="33"/>
  <c r="AF77" i="33"/>
  <c r="X77" i="33"/>
  <c r="AG77" i="33" l="1"/>
  <c r="AH77" i="33" s="1"/>
  <c r="AH76" i="33"/>
  <c r="AA78" i="33"/>
  <c r="AF78" i="33"/>
  <c r="Y78" i="33"/>
  <c r="AC78" i="33"/>
  <c r="X78" i="33"/>
  <c r="AG78" i="33" l="1"/>
  <c r="AA79" i="33"/>
  <c r="X79" i="33"/>
  <c r="AF79" i="33"/>
  <c r="Y79" i="33"/>
  <c r="AC79" i="33"/>
  <c r="AG79" i="33" l="1"/>
  <c r="AH79" i="33" s="1"/>
  <c r="AH78" i="33"/>
  <c r="Y81" i="33"/>
  <c r="AA81" i="33"/>
  <c r="X81" i="33"/>
  <c r="AC81" i="33"/>
  <c r="AF81" i="33"/>
  <c r="AG81" i="33" l="1"/>
  <c r="AH81" i="33" s="1"/>
  <c r="Y80" i="33"/>
  <c r="AF80" i="33"/>
  <c r="AC80" i="33"/>
  <c r="X80" i="33"/>
  <c r="AA80" i="33"/>
  <c r="AG80" i="33" l="1"/>
  <c r="AC433" i="33"/>
  <c r="X433" i="33"/>
  <c r="Y433" i="33"/>
  <c r="AA433" i="33"/>
  <c r="AF433" i="33"/>
  <c r="AG433" i="33" l="1"/>
  <c r="AH433" i="33" s="1"/>
  <c r="AH80" i="33"/>
  <c r="AF434" i="33"/>
  <c r="Y434" i="33"/>
  <c r="AA434" i="33"/>
  <c r="X434" i="33"/>
  <c r="AC434" i="33"/>
  <c r="AG434" i="33" l="1"/>
  <c r="AH434" i="33" s="1"/>
  <c r="Y439" i="33"/>
  <c r="AC439" i="33"/>
  <c r="AA439" i="33"/>
  <c r="X439" i="33"/>
  <c r="AF439" i="33"/>
  <c r="AG439" i="33" l="1"/>
  <c r="AH439" i="33" s="1"/>
  <c r="AA443" i="33"/>
  <c r="X443" i="33"/>
  <c r="AF443" i="33"/>
  <c r="AC443" i="33"/>
  <c r="Y443" i="33"/>
  <c r="AG443" i="33" l="1"/>
  <c r="AH443" i="33" s="1"/>
  <c r="X447" i="33"/>
  <c r="AF447" i="33"/>
  <c r="AA447" i="33"/>
  <c r="AC447" i="33"/>
  <c r="Y447" i="33"/>
  <c r="AG447" i="33" l="1"/>
  <c r="AH447" i="33" s="1"/>
  <c r="X448" i="33"/>
  <c r="AC448" i="33"/>
  <c r="Y448" i="33"/>
  <c r="AF448" i="33"/>
  <c r="AA448" i="33"/>
  <c r="AG448" i="33" l="1"/>
  <c r="AH448" i="33" s="1"/>
  <c r="AA449" i="33"/>
  <c r="X449" i="33"/>
  <c r="AC449" i="33"/>
  <c r="AF449" i="33"/>
  <c r="Y449" i="33"/>
  <c r="AG449" i="33" l="1"/>
  <c r="AH449" i="33" s="1"/>
  <c r="AF450" i="33"/>
  <c r="Y450" i="33"/>
  <c r="AA450" i="33"/>
  <c r="X450" i="33"/>
  <c r="AC450" i="33"/>
  <c r="AG450" i="33" l="1"/>
  <c r="AH450" i="33" s="1"/>
  <c r="AA453" i="33"/>
  <c r="AF453" i="33"/>
  <c r="AC453" i="33"/>
  <c r="Y453" i="33"/>
  <c r="X453" i="33"/>
  <c r="AG453" i="33" l="1"/>
  <c r="AH453" i="33" s="1"/>
  <c r="AA457" i="33"/>
  <c r="AF457" i="33"/>
  <c r="X457" i="33"/>
  <c r="AC457" i="33"/>
  <c r="Y457" i="33"/>
  <c r="AG457" i="33" l="1"/>
  <c r="AH457" i="33" s="1"/>
  <c r="AC442" i="33"/>
  <c r="X442" i="33"/>
  <c r="AA442" i="33"/>
  <c r="Y442" i="33"/>
  <c r="AF442" i="33"/>
  <c r="AG442" i="33" l="1"/>
  <c r="AH442" i="33" s="1"/>
  <c r="AF83" i="33"/>
  <c r="AA83" i="33"/>
  <c r="Y83" i="33"/>
  <c r="AC83" i="33"/>
  <c r="X83" i="33"/>
  <c r="AG83" i="33" l="1"/>
  <c r="AH83" i="33" s="1"/>
  <c r="Y452" i="33"/>
  <c r="X452" i="33"/>
  <c r="AF452" i="33"/>
  <c r="AA452" i="33"/>
  <c r="AC452" i="33"/>
  <c r="AG452" i="33" l="1"/>
  <c r="AH452" i="33" s="1"/>
  <c r="AA459" i="33"/>
  <c r="X459" i="33"/>
  <c r="Y459" i="33"/>
  <c r="AC459" i="33"/>
  <c r="AF459" i="33"/>
  <c r="AG459" i="33" l="1"/>
  <c r="AH459" i="33" s="1"/>
  <c r="AC82" i="33"/>
  <c r="Y82" i="33"/>
  <c r="AA82" i="33"/>
  <c r="AF82" i="33"/>
  <c r="X82" i="33"/>
  <c r="AG82" i="33" l="1"/>
  <c r="Y91" i="33"/>
  <c r="X91" i="33"/>
  <c r="AA91" i="33"/>
  <c r="AF91" i="33"/>
  <c r="AC91" i="33"/>
  <c r="AG91" i="33" l="1"/>
  <c r="AH82" i="33"/>
  <c r="AC84" i="33"/>
  <c r="AA84" i="33"/>
  <c r="Y84" i="33"/>
  <c r="AF84" i="33"/>
  <c r="X84" i="33"/>
  <c r="AG84" i="33" l="1"/>
  <c r="AH91" i="33"/>
  <c r="Y85" i="33"/>
  <c r="AC85" i="33"/>
  <c r="AF85" i="33"/>
  <c r="AA85" i="33"/>
  <c r="X85" i="33"/>
  <c r="AG85" i="33" l="1"/>
  <c r="AH85" i="33" s="1"/>
  <c r="AH84" i="33"/>
  <c r="AC90" i="33"/>
  <c r="AF90" i="33"/>
  <c r="AA90" i="33"/>
  <c r="X90" i="33"/>
  <c r="Y90" i="33"/>
  <c r="AG90" i="33" l="1"/>
  <c r="AH90" i="33" s="1"/>
  <c r="AA92" i="33"/>
  <c r="X92" i="33"/>
  <c r="AF92" i="33"/>
  <c r="Y92" i="33"/>
  <c r="AC92" i="33"/>
  <c r="AG92" i="33" l="1"/>
  <c r="AH92" i="33" s="1"/>
  <c r="X93" i="33"/>
  <c r="AF93" i="33"/>
  <c r="Y93" i="33"/>
  <c r="AA93" i="33"/>
  <c r="AC93" i="33"/>
  <c r="AG93" i="33" l="1"/>
  <c r="AH93" i="33" s="1"/>
  <c r="Y89" i="33"/>
  <c r="X89" i="33"/>
  <c r="AF89" i="33"/>
  <c r="AC89" i="33"/>
  <c r="AA89" i="33"/>
  <c r="AG89" i="33" l="1"/>
  <c r="AH89" i="33" s="1"/>
  <c r="Y469" i="33"/>
  <c r="AC469" i="33"/>
  <c r="X469" i="33"/>
  <c r="AF469" i="33"/>
  <c r="AA469" i="33"/>
  <c r="AG469" i="33" l="1"/>
  <c r="AH469" i="33" s="1"/>
  <c r="X472" i="33"/>
  <c r="AF472" i="33"/>
  <c r="AA472" i="33"/>
  <c r="Y472" i="33"/>
  <c r="AC472" i="33"/>
  <c r="AG472" i="33" l="1"/>
  <c r="AH472" i="33" s="1"/>
  <c r="AF94" i="33"/>
  <c r="AC94" i="33"/>
  <c r="AA94" i="33"/>
  <c r="X94" i="33"/>
  <c r="Y94" i="33"/>
  <c r="AG94" i="33" l="1"/>
  <c r="AH94" i="33" s="1"/>
  <c r="AA95" i="33" l="1"/>
  <c r="X95" i="33"/>
  <c r="AF95" i="33"/>
  <c r="AC95" i="33"/>
  <c r="Y95" i="33"/>
  <c r="AG95" i="33" l="1"/>
  <c r="AH95" i="33" s="1"/>
  <c r="AC484" i="33" l="1"/>
  <c r="Y484" i="33"/>
  <c r="X484" i="33"/>
  <c r="AA484" i="33"/>
  <c r="AF484" i="33"/>
  <c r="AG484" i="33" l="1"/>
  <c r="AH484" i="33" s="1"/>
  <c r="AC516" i="33" l="1"/>
  <c r="AA516" i="33"/>
  <c r="X516" i="33"/>
  <c r="Y516" i="33"/>
  <c r="AF516" i="33"/>
  <c r="AG516" i="33" l="1"/>
  <c r="AH516" i="33" s="1"/>
  <c r="AF273" i="33"/>
  <c r="AA273" i="33"/>
  <c r="X273" i="33"/>
  <c r="Y273" i="33"/>
  <c r="AC273" i="33"/>
  <c r="AG273" i="33" l="1"/>
  <c r="AH273" i="33" s="1"/>
  <c r="X96" i="33"/>
  <c r="AA96" i="33"/>
  <c r="AF96" i="33"/>
  <c r="Y96" i="33"/>
  <c r="AC96" i="33"/>
  <c r="AG96" i="33" l="1"/>
  <c r="AH96" i="33" s="1"/>
  <c r="X98" i="33"/>
  <c r="AF98" i="33"/>
  <c r="AA98" i="33"/>
  <c r="Y98" i="33"/>
  <c r="AC98" i="33"/>
  <c r="AG98" i="33" l="1"/>
  <c r="AH98" i="33" s="1"/>
  <c r="AF488" i="33" l="1"/>
  <c r="Y488" i="33"/>
  <c r="AA488" i="33"/>
  <c r="X488" i="33"/>
  <c r="AC488" i="33"/>
  <c r="AG488" i="33" l="1"/>
  <c r="AH488" i="33" s="1"/>
  <c r="AC100" i="33"/>
  <c r="AA100" i="33"/>
  <c r="X100" i="33"/>
  <c r="AF100" i="33"/>
  <c r="Y100" i="33"/>
  <c r="AG100" i="33" l="1"/>
  <c r="AH100" i="33" s="1"/>
  <c r="AC99" i="33"/>
  <c r="AF99" i="33"/>
  <c r="X99" i="33"/>
  <c r="Y99" i="33"/>
  <c r="AA99" i="33"/>
  <c r="AG99" i="33" l="1"/>
  <c r="AH99" i="33" s="1"/>
  <c r="X97" i="33"/>
  <c r="AA97" i="33"/>
  <c r="AF97" i="33"/>
  <c r="Y97" i="33"/>
  <c r="AC97" i="33"/>
  <c r="AG97" i="33" l="1"/>
  <c r="AH97" i="33" s="1"/>
  <c r="AF103" i="33"/>
  <c r="Y103" i="33"/>
  <c r="AA103" i="33"/>
  <c r="AC103" i="33"/>
  <c r="X103" i="33"/>
  <c r="AG103" i="33" l="1"/>
  <c r="AH103" i="33" s="1"/>
  <c r="Y102" i="33"/>
  <c r="X102" i="33"/>
  <c r="AA102" i="33"/>
  <c r="AC102" i="33"/>
  <c r="AF102" i="33"/>
  <c r="AG102" i="33" l="1"/>
  <c r="AH102" i="33" s="1"/>
  <c r="AC50" i="33"/>
  <c r="X50" i="33"/>
  <c r="AF50" i="33"/>
  <c r="AA50" i="33"/>
  <c r="Y50" i="33"/>
  <c r="AG50" i="33" l="1"/>
  <c r="AH50" i="33" s="1"/>
  <c r="Y101" i="33" l="1"/>
  <c r="AA101" i="33"/>
  <c r="AF101" i="33"/>
  <c r="AC101" i="33"/>
  <c r="X101" i="33"/>
  <c r="AG101" i="33" l="1"/>
  <c r="AH101" i="33" s="1"/>
  <c r="AF104" i="33" l="1"/>
  <c r="X104" i="33"/>
  <c r="AC104" i="33"/>
  <c r="Y104" i="33"/>
  <c r="AA104" i="33"/>
  <c r="AG104" i="33" l="1"/>
  <c r="AH104" i="33" s="1"/>
  <c r="AA217" i="33"/>
  <c r="AF217" i="33"/>
  <c r="X217" i="33"/>
  <c r="Y217" i="33"/>
  <c r="AC217" i="33"/>
  <c r="AG217" i="33" l="1"/>
  <c r="AH217" i="33" s="1"/>
  <c r="AF107" i="33"/>
  <c r="Y107" i="33"/>
  <c r="AC107" i="33"/>
  <c r="AA107" i="33"/>
  <c r="X107" i="33"/>
  <c r="AG107" i="33" l="1"/>
  <c r="AH107" i="33" s="1"/>
  <c r="AF492" i="33"/>
  <c r="X492" i="33"/>
  <c r="AA492" i="33"/>
  <c r="AC492" i="33"/>
  <c r="Y492" i="33"/>
  <c r="AG492" i="33" l="1"/>
  <c r="AH492" i="33" s="1"/>
  <c r="AF105" i="33"/>
  <c r="AC105" i="33"/>
  <c r="X105" i="33"/>
  <c r="AA105" i="33"/>
  <c r="Y105" i="33"/>
  <c r="AG105" i="33" l="1"/>
  <c r="AH105" i="33" s="1"/>
  <c r="AA108" i="33"/>
  <c r="AF108" i="33"/>
  <c r="Y108" i="33"/>
  <c r="X108" i="33"/>
  <c r="AC108" i="33"/>
  <c r="AG108" i="33" l="1"/>
  <c r="AH108" i="33" s="1"/>
  <c r="X106" i="33"/>
  <c r="AA106" i="33"/>
  <c r="AF106" i="33"/>
  <c r="Y106" i="33"/>
  <c r="AC106" i="33"/>
  <c r="AG106" i="33" l="1"/>
  <c r="AH106" i="33" s="1"/>
  <c r="AA109" i="33"/>
  <c r="X109" i="33"/>
  <c r="Y109" i="33"/>
  <c r="AC109" i="33"/>
  <c r="AG109" i="33" l="1"/>
  <c r="AH109" i="33" s="1"/>
  <c r="Y73" i="33"/>
  <c r="AA73" i="33"/>
  <c r="AC73" i="33"/>
  <c r="X73" i="33"/>
  <c r="AG73" i="33" l="1"/>
  <c r="AH73" i="33" s="1"/>
  <c r="X528" i="33"/>
  <c r="AC528" i="33"/>
  <c r="AA528" i="33"/>
  <c r="Y528" i="33"/>
  <c r="AG528" i="33" l="1"/>
  <c r="AH528" i="33" s="1"/>
  <c r="AC110" i="33"/>
  <c r="AC111" i="33" s="1"/>
  <c r="Z111" i="33"/>
  <c r="Z112" i="33" s="1"/>
  <c r="AB111" i="33"/>
  <c r="AB112" i="33" s="1"/>
  <c r="Y110" i="33"/>
  <c r="Y111" i="33" s="1"/>
  <c r="AA110" i="33"/>
  <c r="X110" i="33"/>
  <c r="X111" i="33" s="1"/>
  <c r="AF111" i="33"/>
  <c r="AA111" i="33" l="1"/>
  <c r="AG111" i="33" s="1"/>
  <c r="AG110" i="33"/>
  <c r="AH110" i="33" s="1"/>
  <c r="AH111" i="33" l="1"/>
  <c r="Y115" i="33"/>
  <c r="X115" i="33"/>
  <c r="AF115" i="33"/>
  <c r="AA115" i="33"/>
  <c r="AC115" i="33"/>
  <c r="AG115" i="33" l="1"/>
  <c r="AC116" i="33"/>
  <c r="AA116" i="33"/>
  <c r="Y116" i="33"/>
  <c r="AF116" i="33"/>
  <c r="X116" i="33"/>
  <c r="AG116" i="33" l="1"/>
  <c r="AH116" i="33" s="1"/>
  <c r="AH115" i="33"/>
  <c r="AF117" i="33"/>
  <c r="AC117" i="33"/>
  <c r="AA117" i="33"/>
  <c r="X117" i="33"/>
  <c r="Y117" i="33"/>
  <c r="AG117" i="33" l="1"/>
  <c r="AH117" i="33" s="1"/>
  <c r="X118" i="33"/>
  <c r="AC118" i="33"/>
  <c r="AA118" i="33"/>
  <c r="AF118" i="33"/>
  <c r="Y118" i="33"/>
  <c r="AG118" i="33" l="1"/>
  <c r="AH118" i="33" s="1"/>
  <c r="AC119" i="33"/>
  <c r="Y119" i="33"/>
  <c r="AF119" i="33"/>
  <c r="X119" i="33"/>
  <c r="AA119" i="33"/>
  <c r="AG119" i="33" l="1"/>
  <c r="AH119" i="33" s="1"/>
  <c r="AF120" i="33"/>
  <c r="AC120" i="33"/>
  <c r="Y120" i="33"/>
  <c r="X120" i="33"/>
  <c r="AA120" i="33"/>
  <c r="AG120" i="33" l="1"/>
  <c r="AH120" i="33" s="1"/>
  <c r="AA121" i="33"/>
  <c r="Y121" i="33"/>
  <c r="X121" i="33"/>
  <c r="AC121" i="33"/>
  <c r="AF121" i="33"/>
  <c r="AG121" i="33" l="1"/>
  <c r="AH121" i="33" s="1"/>
  <c r="AC122" i="33"/>
  <c r="AF122" i="33"/>
  <c r="Y122" i="33"/>
  <c r="X122" i="33"/>
  <c r="AA122" i="33"/>
  <c r="AG122" i="33" l="1"/>
  <c r="AH122" i="33" s="1"/>
  <c r="AC123" i="33"/>
  <c r="AF123" i="33"/>
  <c r="Y123" i="33"/>
  <c r="X123" i="33"/>
  <c r="AA123" i="33"/>
  <c r="AG123" i="33" l="1"/>
  <c r="AH123" i="33" s="1"/>
  <c r="Y124" i="33"/>
  <c r="AC124" i="33"/>
  <c r="AA124" i="33"/>
  <c r="AF124" i="33"/>
  <c r="X124" i="33"/>
  <c r="AG124" i="33" l="1"/>
  <c r="AH124" i="33" s="1"/>
  <c r="AF125" i="33"/>
  <c r="AC125" i="33"/>
  <c r="X125" i="33"/>
  <c r="Y125" i="33"/>
  <c r="AA125" i="33"/>
  <c r="AG125" i="33" l="1"/>
  <c r="AH125" i="33" s="1"/>
  <c r="X126" i="33"/>
  <c r="Y126" i="33"/>
  <c r="AC126" i="33"/>
  <c r="AF126" i="33"/>
  <c r="AA126" i="33"/>
  <c r="AG126" i="33" l="1"/>
  <c r="AH126" i="33" s="1"/>
  <c r="AA127" i="33"/>
  <c r="X127" i="33"/>
  <c r="AC127" i="33"/>
  <c r="Y127" i="33"/>
  <c r="AF127" i="33"/>
  <c r="AG127" i="33" l="1"/>
  <c r="AH127" i="33" s="1"/>
  <c r="AA128" i="33"/>
  <c r="AF128" i="33"/>
  <c r="Y128" i="33"/>
  <c r="X128" i="33"/>
  <c r="AC128" i="33"/>
  <c r="AG128" i="33" l="1"/>
  <c r="AH128" i="33" s="1"/>
  <c r="Y129" i="33"/>
  <c r="AF129" i="33"/>
  <c r="AA129" i="33"/>
  <c r="AC129" i="33"/>
  <c r="X129" i="33"/>
  <c r="AG129" i="33" l="1"/>
  <c r="AH129" i="33" s="1"/>
  <c r="AC130" i="33"/>
  <c r="AF130" i="33"/>
  <c r="AA130" i="33"/>
  <c r="X130" i="33"/>
  <c r="Y130" i="33"/>
  <c r="AG130" i="33" l="1"/>
  <c r="AH130" i="33" s="1"/>
  <c r="AC131" i="33"/>
  <c r="X131" i="33"/>
  <c r="AA131" i="33"/>
  <c r="Y131" i="33"/>
  <c r="AF131" i="33"/>
  <c r="AG131" i="33" l="1"/>
  <c r="AH131" i="33" s="1"/>
  <c r="AC132" i="33"/>
  <c r="AF132" i="33"/>
  <c r="Y132" i="33"/>
  <c r="AA132" i="33"/>
  <c r="X132" i="33"/>
  <c r="AG132" i="33" l="1"/>
  <c r="AH132" i="33" s="1"/>
  <c r="X133" i="33"/>
  <c r="AA133" i="33"/>
  <c r="Y133" i="33"/>
  <c r="AC133" i="33"/>
  <c r="AF133" i="33"/>
  <c r="AG133" i="33" l="1"/>
  <c r="AH133" i="33" s="1"/>
  <c r="AC134" i="33"/>
  <c r="AF134" i="33"/>
  <c r="AA134" i="33"/>
  <c r="Y134" i="33"/>
  <c r="X134" i="33"/>
  <c r="AG134" i="33" l="1"/>
  <c r="AH134" i="33" s="1"/>
  <c r="AF135" i="33"/>
  <c r="AC135" i="33"/>
  <c r="AA135" i="33"/>
  <c r="X135" i="33"/>
  <c r="Y135" i="33"/>
  <c r="AG135" i="33" l="1"/>
  <c r="AH135" i="33" s="1"/>
  <c r="X202" i="33"/>
  <c r="Y202" i="33"/>
  <c r="AF202" i="33"/>
  <c r="AC202" i="33"/>
  <c r="AA202" i="33"/>
  <c r="AG202" i="33" l="1"/>
  <c r="AH202" i="33" s="1"/>
  <c r="AF203" i="33"/>
  <c r="X203" i="33"/>
  <c r="Y203" i="33"/>
  <c r="AC203" i="33"/>
  <c r="AA203" i="33"/>
  <c r="AG203" i="33" l="1"/>
  <c r="AH203" i="33" s="1"/>
  <c r="AC136" i="33"/>
  <c r="AF136" i="33"/>
  <c r="AA136" i="33"/>
  <c r="Y136" i="33"/>
  <c r="X136" i="33"/>
  <c r="AG136" i="33" l="1"/>
  <c r="AH136" i="33" s="1"/>
  <c r="Y137" i="33"/>
  <c r="AA137" i="33"/>
  <c r="X137" i="33"/>
  <c r="AC137" i="33"/>
  <c r="AF137" i="33"/>
  <c r="AG137" i="33" l="1"/>
  <c r="AH137" i="33" s="1"/>
  <c r="AF138" i="33"/>
  <c r="AC138" i="33"/>
  <c r="Y138" i="33"/>
  <c r="X138" i="33"/>
  <c r="AA138" i="33"/>
  <c r="AG138" i="33" l="1"/>
  <c r="AH138" i="33" s="1"/>
  <c r="AC139" i="33"/>
  <c r="X139" i="33"/>
  <c r="AA139" i="33"/>
  <c r="Y139" i="33"/>
  <c r="AF139" i="33"/>
  <c r="AG139" i="33" l="1"/>
  <c r="AH139" i="33" s="1"/>
  <c r="AF140" i="33"/>
  <c r="X140" i="33"/>
  <c r="AC140" i="33"/>
  <c r="Y140" i="33"/>
  <c r="AA140" i="33"/>
  <c r="AG140" i="33" l="1"/>
  <c r="AH140" i="33" s="1"/>
  <c r="Y141" i="33"/>
  <c r="AF141" i="33"/>
  <c r="AA141" i="33"/>
  <c r="X141" i="33"/>
  <c r="AC141" i="33"/>
  <c r="AG141" i="33" l="1"/>
  <c r="AH141" i="33" s="1"/>
  <c r="X142" i="33"/>
  <c r="AC142" i="33"/>
  <c r="AA142" i="33"/>
  <c r="Y142" i="33"/>
  <c r="AF142" i="33"/>
  <c r="AG142" i="33" l="1"/>
  <c r="AH142" i="33" s="1"/>
  <c r="X143" i="33"/>
  <c r="AA143" i="33"/>
  <c r="Y143" i="33"/>
  <c r="AC143" i="33"/>
  <c r="AF143" i="33"/>
  <c r="AG143" i="33" l="1"/>
  <c r="AH143" i="33" s="1"/>
  <c r="X145" i="33"/>
  <c r="Y145" i="33"/>
  <c r="AA145" i="33"/>
  <c r="AC145" i="33"/>
  <c r="AF145" i="33"/>
  <c r="AG145" i="33" l="1"/>
  <c r="AH145" i="33" s="1"/>
  <c r="AA146" i="33"/>
  <c r="AC146" i="33"/>
  <c r="AF146" i="33"/>
  <c r="Y146" i="33"/>
  <c r="X146" i="33"/>
  <c r="AG146" i="33" l="1"/>
  <c r="AH146" i="33" s="1"/>
  <c r="Y147" i="33"/>
  <c r="AF147" i="33"/>
  <c r="X147" i="33"/>
  <c r="AA147" i="33"/>
  <c r="AC147" i="33"/>
  <c r="AG147" i="33" l="1"/>
  <c r="AH147" i="33" s="1"/>
  <c r="X149" i="33"/>
  <c r="AA149" i="33"/>
  <c r="AC149" i="33"/>
  <c r="Y149" i="33"/>
  <c r="AF149" i="33"/>
  <c r="AG149" i="33" l="1"/>
  <c r="AH149" i="33" s="1"/>
  <c r="AA150" i="33"/>
  <c r="X150" i="33"/>
  <c r="AC150" i="33"/>
  <c r="Y150" i="33"/>
  <c r="AF150" i="33"/>
  <c r="AG150" i="33" l="1"/>
  <c r="AH150" i="33" s="1"/>
  <c r="AF151" i="33"/>
  <c r="Y151" i="33"/>
  <c r="X151" i="33"/>
  <c r="AA151" i="33"/>
  <c r="AC151" i="33"/>
  <c r="AG151" i="33" l="1"/>
  <c r="AH151" i="33" s="1"/>
  <c r="Y152" i="33" l="1"/>
  <c r="AC152" i="33"/>
  <c r="X152" i="33"/>
  <c r="AA152" i="33"/>
  <c r="AF152" i="33"/>
  <c r="AG152" i="33" l="1"/>
  <c r="AH152" i="33" s="1"/>
  <c r="X153" i="33"/>
  <c r="AC153" i="33"/>
  <c r="Y153" i="33"/>
  <c r="AF153" i="33"/>
  <c r="AA153" i="33"/>
  <c r="AG153" i="33" l="1"/>
  <c r="AH153" i="33" s="1"/>
  <c r="X154" i="33"/>
  <c r="AC154" i="33"/>
  <c r="Y154" i="33"/>
  <c r="AF154" i="33"/>
  <c r="AA154" i="33"/>
  <c r="AG154" i="33" l="1"/>
  <c r="AH154" i="33" s="1"/>
  <c r="Y155" i="33"/>
  <c r="AA155" i="33"/>
  <c r="X155" i="33"/>
  <c r="AC155" i="33"/>
  <c r="AF155" i="33"/>
  <c r="AG155" i="33" l="1"/>
  <c r="AH155" i="33" s="1"/>
  <c r="X156" i="33"/>
  <c r="AC156" i="33"/>
  <c r="AA156" i="33"/>
  <c r="AF156" i="33"/>
  <c r="Y156" i="33"/>
  <c r="AG156" i="33" l="1"/>
  <c r="AH156" i="33" s="1"/>
  <c r="AC204" i="33"/>
  <c r="AF204" i="33"/>
  <c r="Y204" i="33"/>
  <c r="AA204" i="33"/>
  <c r="X204" i="33"/>
  <c r="AG204" i="33" l="1"/>
  <c r="AH204" i="33" s="1"/>
  <c r="Y157" i="33"/>
  <c r="AF157" i="33"/>
  <c r="AC157" i="33"/>
  <c r="X157" i="33"/>
  <c r="AA157" i="33"/>
  <c r="AG157" i="33" l="1"/>
  <c r="AH157" i="33" s="1"/>
  <c r="Y158" i="33"/>
  <c r="AA158" i="33"/>
  <c r="AC158" i="33"/>
  <c r="X158" i="33"/>
  <c r="AF158" i="33"/>
  <c r="AG158" i="33" l="1"/>
  <c r="AH158" i="33" s="1"/>
  <c r="AA159" i="33"/>
  <c r="X159" i="33"/>
  <c r="AF159" i="33"/>
  <c r="AC159" i="33"/>
  <c r="Y159" i="33"/>
  <c r="AG159" i="33" l="1"/>
  <c r="AH159" i="33" s="1"/>
  <c r="AA160" i="33"/>
  <c r="X160" i="33"/>
  <c r="AC160" i="33"/>
  <c r="Y160" i="33"/>
  <c r="AF160" i="33"/>
  <c r="AG160" i="33" l="1"/>
  <c r="AH160" i="33" s="1"/>
  <c r="AF161" i="33"/>
  <c r="Y161" i="33"/>
  <c r="X161" i="33"/>
  <c r="AA161" i="33"/>
  <c r="AC161" i="33"/>
  <c r="AG161" i="33" l="1"/>
  <c r="AH161" i="33" s="1"/>
  <c r="AF162" i="33"/>
  <c r="Y162" i="33"/>
  <c r="X162" i="33"/>
  <c r="AC162" i="33"/>
  <c r="AA162" i="33"/>
  <c r="AG162" i="33" l="1"/>
  <c r="AH162" i="33" s="1"/>
  <c r="Y163" i="33"/>
  <c r="AC163" i="33"/>
  <c r="AF163" i="33"/>
  <c r="X163" i="33"/>
  <c r="AA163" i="33"/>
  <c r="AG163" i="33" l="1"/>
  <c r="AH163" i="33" s="1"/>
  <c r="Y205" i="33"/>
  <c r="X205" i="33"/>
  <c r="AA205" i="33"/>
  <c r="AF205" i="33"/>
  <c r="AC205" i="33"/>
  <c r="AG205" i="33" l="1"/>
  <c r="AH205" i="33" s="1"/>
  <c r="Y164" i="33"/>
  <c r="AF164" i="33"/>
  <c r="X164" i="33"/>
  <c r="AC164" i="33"/>
  <c r="AA164" i="33"/>
  <c r="AG164" i="33" l="1"/>
  <c r="AH164" i="33" s="1"/>
  <c r="X165" i="33"/>
  <c r="Y165" i="33"/>
  <c r="AC165" i="33"/>
  <c r="AA165" i="33"/>
  <c r="AF165" i="33"/>
  <c r="AG165" i="33" l="1"/>
  <c r="AH165" i="33" s="1"/>
  <c r="AF166" i="33"/>
  <c r="Y166" i="33"/>
  <c r="X166" i="33"/>
  <c r="AA166" i="33"/>
  <c r="AC166" i="33"/>
  <c r="AG166" i="33" l="1"/>
  <c r="AH166" i="33" s="1"/>
  <c r="X167" i="33"/>
  <c r="AA167" i="33"/>
  <c r="Y167" i="33"/>
  <c r="AC167" i="33"/>
  <c r="AF167" i="33"/>
  <c r="AG167" i="33" l="1"/>
  <c r="AH167" i="33" s="1"/>
  <c r="AF44" i="33"/>
  <c r="AA44" i="33"/>
  <c r="AC44" i="33"/>
  <c r="X44" i="33"/>
  <c r="Y44" i="33"/>
  <c r="AG44" i="33" l="1"/>
  <c r="AH44" i="33" s="1"/>
  <c r="AC168" i="33"/>
  <c r="X168" i="33"/>
  <c r="AF168" i="33"/>
  <c r="AA168" i="33"/>
  <c r="Y168" i="33"/>
  <c r="AG168" i="33" l="1"/>
  <c r="AH168" i="33" s="1"/>
  <c r="AH169" i="33" l="1"/>
  <c r="AH170" i="33" l="1"/>
  <c r="AH171" i="33" l="1"/>
  <c r="AA172" i="33"/>
  <c r="Y172" i="33"/>
  <c r="X172" i="33"/>
  <c r="AC172" i="33"/>
  <c r="AF172" i="33"/>
  <c r="AG172" i="33" l="1"/>
  <c r="AH172" i="33" s="1"/>
  <c r="Y173" i="33"/>
  <c r="AC173" i="33"/>
  <c r="AF173" i="33"/>
  <c r="X173" i="33"/>
  <c r="AA173" i="33"/>
  <c r="AG173" i="33" l="1"/>
  <c r="AH173" i="33" s="1"/>
  <c r="X174" i="33"/>
  <c r="AF174" i="33"/>
  <c r="AC174" i="33"/>
  <c r="Y174" i="33"/>
  <c r="AA174" i="33"/>
  <c r="AG174" i="33" l="1"/>
  <c r="AH174" i="33" s="1"/>
  <c r="AA175" i="33"/>
  <c r="Y175" i="33"/>
  <c r="AF175" i="33"/>
  <c r="AC175" i="33"/>
  <c r="X175" i="33"/>
  <c r="AG175" i="33" l="1"/>
  <c r="AH175" i="33" s="1"/>
  <c r="AA176" i="33"/>
  <c r="AC176" i="33"/>
  <c r="Y176" i="33"/>
  <c r="AF176" i="33"/>
  <c r="X176" i="33"/>
  <c r="AG176" i="33" l="1"/>
  <c r="AH176" i="33" s="1"/>
  <c r="Y177" i="33"/>
  <c r="AA177" i="33"/>
  <c r="X177" i="33"/>
  <c r="AF177" i="33"/>
  <c r="AC177" i="33"/>
  <c r="AG177" i="33" l="1"/>
  <c r="AH177" i="33" s="1"/>
  <c r="Y178" i="33"/>
  <c r="AC178" i="33"/>
  <c r="AF178" i="33"/>
  <c r="AA178" i="33"/>
  <c r="X178" i="33"/>
  <c r="AG178" i="33" l="1"/>
  <c r="AH178" i="33" s="1"/>
  <c r="AF179" i="33"/>
  <c r="X179" i="33"/>
  <c r="Y179" i="33"/>
  <c r="AC179" i="33"/>
  <c r="AA179" i="33"/>
  <c r="AG179" i="33" l="1"/>
  <c r="AH179" i="33" s="1"/>
  <c r="X180" i="33"/>
  <c r="Y180" i="33"/>
  <c r="AA180" i="33"/>
  <c r="AF180" i="33"/>
  <c r="AC180" i="33"/>
  <c r="AG180" i="33" l="1"/>
  <c r="AH180" i="33" s="1"/>
  <c r="AF181" i="33"/>
  <c r="Y181" i="33"/>
  <c r="AA181" i="33"/>
  <c r="AC181" i="33"/>
  <c r="X181" i="33"/>
  <c r="AG181" i="33" l="1"/>
  <c r="AH181" i="33" s="1"/>
  <c r="AA182" i="33"/>
  <c r="AC182" i="33"/>
  <c r="Y182" i="33"/>
  <c r="X182" i="33"/>
  <c r="AF182" i="33"/>
  <c r="AG182" i="33" l="1"/>
  <c r="AH182" i="33" s="1"/>
  <c r="AF183" i="33"/>
  <c r="X183" i="33"/>
  <c r="Y183" i="33"/>
  <c r="AC183" i="33"/>
  <c r="AA183" i="33"/>
  <c r="AG183" i="33" l="1"/>
  <c r="AH183" i="33" s="1"/>
  <c r="AF184" i="33"/>
  <c r="AA184" i="33"/>
  <c r="AC184" i="33"/>
  <c r="X184" i="33"/>
  <c r="Y184" i="33"/>
  <c r="AG184" i="33" l="1"/>
  <c r="AH184" i="33" s="1"/>
  <c r="X185" i="33"/>
  <c r="AA185" i="33"/>
  <c r="AF185" i="33"/>
  <c r="Y185" i="33"/>
  <c r="AC185" i="33"/>
  <c r="AG185" i="33" l="1"/>
  <c r="AH185" i="33" s="1"/>
  <c r="Y186" i="33"/>
  <c r="AA186" i="33"/>
  <c r="X186" i="33"/>
  <c r="AC186" i="33"/>
  <c r="AF186" i="33"/>
  <c r="AG186" i="33" l="1"/>
  <c r="AH186" i="33" s="1"/>
  <c r="Y64" i="33"/>
  <c r="X64" i="33"/>
  <c r="AF64" i="33"/>
  <c r="AC64" i="33"/>
  <c r="AA64" i="33"/>
  <c r="AG64" i="33" l="1"/>
  <c r="Y66" i="33"/>
  <c r="X66" i="33"/>
  <c r="AF66" i="33"/>
  <c r="AA66" i="33"/>
  <c r="AC66" i="33"/>
  <c r="AG66" i="33" l="1"/>
  <c r="AH66" i="33" s="1"/>
  <c r="AH64" i="33"/>
  <c r="Y65" i="33"/>
  <c r="AF65" i="33"/>
  <c r="AC65" i="33"/>
  <c r="X65" i="33"/>
  <c r="AA65" i="33"/>
  <c r="AG65" i="33" l="1"/>
  <c r="AH65" i="33" s="1"/>
  <c r="Y206" i="33"/>
  <c r="AC206" i="33"/>
  <c r="AA206" i="33"/>
  <c r="AF206" i="33"/>
  <c r="X206" i="33"/>
  <c r="AG206" i="33" l="1"/>
  <c r="AH206" i="33" s="1"/>
  <c r="AH187" i="33" l="1"/>
  <c r="AH188" i="33" l="1"/>
  <c r="AH189" i="33" l="1"/>
  <c r="AH190" i="33" l="1"/>
  <c r="AC191" i="33"/>
  <c r="AF191" i="33"/>
  <c r="X191" i="33"/>
  <c r="AA191" i="33"/>
  <c r="Y191" i="33"/>
  <c r="AG191" i="33" l="1"/>
  <c r="AH191" i="33" s="1"/>
  <c r="AA192" i="33"/>
  <c r="AF192" i="33"/>
  <c r="X192" i="33"/>
  <c r="Y192" i="33"/>
  <c r="AC192" i="33"/>
  <c r="AG192" i="33" l="1"/>
  <c r="AH192" i="33" s="1"/>
  <c r="AC193" i="33"/>
  <c r="AF193" i="33"/>
  <c r="AA193" i="33"/>
  <c r="X193" i="33"/>
  <c r="Y193" i="33"/>
  <c r="AG193" i="33" l="1"/>
  <c r="AH193" i="33" s="1"/>
  <c r="X67" i="33" l="1"/>
  <c r="AF67" i="33"/>
  <c r="AA67" i="33"/>
  <c r="AC67" i="33"/>
  <c r="Y67" i="33"/>
  <c r="AG67" i="33" l="1"/>
  <c r="AH67" i="33" s="1"/>
  <c r="X218" i="33" l="1"/>
  <c r="AC218" i="33"/>
  <c r="Y218" i="33"/>
  <c r="AF218" i="33"/>
  <c r="AA218" i="33"/>
  <c r="AG218" i="33" l="1"/>
  <c r="AH218" i="33" s="1"/>
  <c r="AF194" i="33" l="1"/>
  <c r="AA194" i="33"/>
  <c r="AC194" i="33"/>
  <c r="X194" i="33"/>
  <c r="Y194" i="33"/>
  <c r="AG194" i="33" l="1"/>
  <c r="AH194" i="33" s="1"/>
  <c r="AC195" i="33"/>
  <c r="Y195" i="33"/>
  <c r="AA195" i="33"/>
  <c r="X195" i="33"/>
  <c r="AF195" i="33"/>
  <c r="AG195" i="33" l="1"/>
  <c r="AH195" i="33" s="1"/>
  <c r="Y196" i="33"/>
  <c r="X196" i="33"/>
  <c r="AF196" i="33"/>
  <c r="AA196" i="33"/>
  <c r="AC196" i="33"/>
  <c r="AG196" i="33" l="1"/>
  <c r="AH196" i="33" s="1"/>
  <c r="AC197" i="33"/>
  <c r="AA197" i="33"/>
  <c r="X197" i="33"/>
  <c r="Y197" i="33"/>
  <c r="AF197" i="33"/>
  <c r="AG197" i="33" l="1"/>
  <c r="AH197" i="33" s="1"/>
  <c r="AF198" i="33"/>
  <c r="X198" i="33"/>
  <c r="AC198" i="33"/>
  <c r="AA198" i="33"/>
  <c r="Y198" i="33"/>
  <c r="AG198" i="33" l="1"/>
  <c r="AH198" i="33" s="1"/>
  <c r="Y199" i="33"/>
  <c r="X199" i="33"/>
  <c r="AC199" i="33"/>
  <c r="AA199" i="33"/>
  <c r="AF199" i="33"/>
  <c r="AG199" i="33" l="1"/>
  <c r="AH199" i="33" s="1"/>
  <c r="X200" i="33"/>
  <c r="AF200" i="33"/>
  <c r="AC200" i="33"/>
  <c r="AA200" i="33"/>
  <c r="Y200" i="33"/>
  <c r="AG200" i="33" l="1"/>
  <c r="AH200" i="33" s="1"/>
  <c r="AA201" i="33"/>
  <c r="X201" i="33"/>
  <c r="AC201" i="33"/>
  <c r="Y201" i="33"/>
  <c r="AF201" i="33"/>
  <c r="AG201" i="33" l="1"/>
  <c r="AH201" i="33" s="1"/>
  <c r="AC207" i="33" l="1"/>
  <c r="AF207" i="33"/>
  <c r="Y207" i="33"/>
  <c r="X207" i="33"/>
  <c r="AA207" i="33"/>
  <c r="AG207" i="33" l="1"/>
  <c r="AH207" i="33" s="1"/>
  <c r="AF208" i="33" l="1"/>
  <c r="AC208" i="33"/>
  <c r="AA208" i="33"/>
  <c r="X208" i="33"/>
  <c r="Y208" i="33"/>
  <c r="AG208" i="33" l="1"/>
  <c r="AH208" i="33" s="1"/>
  <c r="Y69" i="33"/>
  <c r="AF69" i="33"/>
  <c r="X69" i="33"/>
  <c r="AA69" i="33"/>
  <c r="AC69" i="33"/>
  <c r="AG69" i="33" l="1"/>
  <c r="AH69" i="33" s="1"/>
  <c r="Y209" i="33"/>
  <c r="AC209" i="33"/>
  <c r="AF209" i="33"/>
  <c r="X209" i="33"/>
  <c r="AA209" i="33"/>
  <c r="AG209" i="33" l="1"/>
  <c r="AH209" i="33" s="1"/>
  <c r="AA210" i="33"/>
  <c r="AC210" i="33"/>
  <c r="X210" i="33"/>
  <c r="AF210" i="33"/>
  <c r="Y210" i="33"/>
  <c r="AG210" i="33" l="1"/>
  <c r="AH210" i="33" s="1"/>
  <c r="X211" i="33" l="1"/>
  <c r="AC211" i="33"/>
  <c r="Y211" i="33"/>
  <c r="AA211" i="33"/>
  <c r="AF211" i="33"/>
  <c r="AG211" i="33" l="1"/>
  <c r="AH211" i="33" s="1"/>
  <c r="X71" i="33"/>
  <c r="Y71" i="33"/>
  <c r="AA71" i="33"/>
  <c r="AF71" i="33"/>
  <c r="AC71" i="33"/>
  <c r="AG71" i="33" l="1"/>
  <c r="AH71" i="33" s="1"/>
  <c r="X212" i="33"/>
  <c r="AA212" i="33"/>
  <c r="Y212" i="33"/>
  <c r="AF212" i="33"/>
  <c r="AC212" i="33"/>
  <c r="AG212" i="33" l="1"/>
  <c r="AH212" i="33" s="1"/>
  <c r="X213" i="33" l="1"/>
  <c r="AC213" i="33"/>
  <c r="AA213" i="33"/>
  <c r="AF213" i="33"/>
  <c r="Y213" i="33"/>
  <c r="AG213" i="33" l="1"/>
  <c r="AH213" i="33" s="1"/>
  <c r="AF214" i="33"/>
  <c r="AA214" i="33"/>
  <c r="Y214" i="33"/>
  <c r="X214" i="33"/>
  <c r="AC214" i="33"/>
  <c r="AG214" i="33" l="1"/>
  <c r="AH214" i="33" s="1"/>
  <c r="AF215" i="33"/>
  <c r="AA215" i="33"/>
  <c r="AC215" i="33"/>
  <c r="Y215" i="33"/>
  <c r="X215" i="33"/>
  <c r="AG215" i="33" l="1"/>
  <c r="AH215" i="33" s="1"/>
  <c r="AF216" i="33"/>
  <c r="AC216" i="33"/>
  <c r="X216" i="33"/>
  <c r="Y216" i="33"/>
  <c r="AA216" i="33"/>
  <c r="AG216" i="33" l="1"/>
  <c r="AH216" i="33" s="1"/>
  <c r="AA219" i="33" l="1"/>
  <c r="X219" i="33"/>
  <c r="AC219" i="33"/>
  <c r="Y219" i="33"/>
  <c r="AG219" i="33" l="1"/>
  <c r="AH219" i="33" s="1"/>
  <c r="X220" i="33"/>
  <c r="Y220" i="33"/>
  <c r="AA220" i="33"/>
  <c r="AC220" i="33"/>
  <c r="AG220" i="33" l="1"/>
  <c r="AH220" i="33" s="1"/>
  <c r="AC221" i="33"/>
  <c r="Y221" i="33"/>
  <c r="X221" i="33"/>
  <c r="AA221" i="33"/>
  <c r="AG221" i="33" l="1"/>
  <c r="AH221" i="33" s="1"/>
  <c r="Y222" i="33"/>
  <c r="X222" i="33"/>
  <c r="AA222" i="33"/>
  <c r="AC222" i="33"/>
  <c r="AG222" i="33" l="1"/>
  <c r="AH222" i="33" s="1"/>
  <c r="AA223" i="33"/>
  <c r="Y223" i="33"/>
  <c r="AC223" i="33"/>
  <c r="X223" i="33"/>
  <c r="AG223" i="33" l="1"/>
  <c r="AH223" i="33" s="1"/>
  <c r="AC224" i="33"/>
  <c r="Y224" i="33"/>
  <c r="X224" i="33"/>
  <c r="AA224" i="33"/>
  <c r="AG224" i="33" l="1"/>
  <c r="AH224" i="33" s="1"/>
  <c r="AA282" i="33"/>
  <c r="AF282" i="33"/>
  <c r="X282" i="33"/>
  <c r="Y282" i="33"/>
  <c r="AC282" i="33"/>
  <c r="AG282" i="33" l="1"/>
  <c r="AH282" i="33" s="1"/>
  <c r="Y283" i="33"/>
  <c r="AA283" i="33"/>
  <c r="AC283" i="33"/>
  <c r="AF283" i="33"/>
  <c r="X283" i="33"/>
  <c r="AG283" i="33" l="1"/>
  <c r="AH283" i="33" s="1"/>
  <c r="AA284" i="33"/>
  <c r="AF284" i="33"/>
  <c r="X284" i="33"/>
  <c r="AC284" i="33"/>
  <c r="Y284" i="33"/>
  <c r="AG284" i="33" l="1"/>
  <c r="AH284" i="33" s="1"/>
  <c r="AA294" i="33"/>
  <c r="Y294" i="33"/>
  <c r="AF294" i="33"/>
  <c r="X294" i="33"/>
  <c r="AC294" i="33"/>
  <c r="AG294" i="33" l="1"/>
  <c r="AH294" i="33" s="1"/>
  <c r="X285" i="33"/>
  <c r="AF285" i="33"/>
  <c r="AC285" i="33"/>
  <c r="Y285" i="33"/>
  <c r="AA285" i="33"/>
  <c r="AG285" i="33" l="1"/>
  <c r="AH285" i="33" s="1"/>
  <c r="AA286" i="33"/>
  <c r="X286" i="33"/>
  <c r="AF286" i="33"/>
  <c r="Y286" i="33"/>
  <c r="AC286" i="33"/>
  <c r="AG286" i="33" l="1"/>
  <c r="AH286" i="33" s="1"/>
  <c r="AF287" i="33"/>
  <c r="X287" i="33"/>
  <c r="AC287" i="33"/>
  <c r="Y287" i="33"/>
  <c r="AA287" i="33"/>
  <c r="AG287" i="33" l="1"/>
  <c r="AH287" i="33" s="1"/>
  <c r="Y288" i="33"/>
  <c r="AF288" i="33"/>
  <c r="AA288" i="33"/>
  <c r="AC288" i="33"/>
  <c r="X288" i="33"/>
  <c r="AG288" i="33" l="1"/>
  <c r="AH288" i="33" s="1"/>
  <c r="Y289" i="33"/>
  <c r="AA289" i="33"/>
  <c r="AC289" i="33"/>
  <c r="X289" i="33"/>
  <c r="AG289" i="33" l="1"/>
  <c r="AH289" i="33" s="1"/>
  <c r="AA290" i="33"/>
  <c r="X290" i="33"/>
  <c r="AC290" i="33"/>
  <c r="Y290" i="33"/>
  <c r="AG290" i="33" l="1"/>
  <c r="AH290" i="33" s="1"/>
  <c r="X291" i="33"/>
  <c r="AG291" i="33" s="1"/>
  <c r="AH291" i="33" s="1"/>
  <c r="X292" i="33" l="1"/>
  <c r="AG292" i="33" s="1"/>
  <c r="AH292" i="33" s="1"/>
  <c r="X293" i="33" l="1"/>
  <c r="AG293" i="33" s="1"/>
  <c r="AH293" i="33" s="1"/>
  <c r="X323" i="33" l="1"/>
  <c r="AG323" i="33" s="1"/>
  <c r="AH323" i="33" s="1"/>
  <c r="X295" i="33" l="1"/>
  <c r="AF295" i="33"/>
  <c r="AG295" i="33" l="1"/>
  <c r="AH295" i="33" s="1"/>
  <c r="AF296" i="33"/>
  <c r="X296" i="33"/>
  <c r="AA296" i="33"/>
  <c r="AG296" i="33" l="1"/>
  <c r="AH296" i="33" s="1"/>
  <c r="Y297" i="33"/>
  <c r="X297" i="33"/>
  <c r="AF297" i="33"/>
  <c r="AA297" i="33"/>
  <c r="AG297" i="33" l="1"/>
  <c r="AH297" i="33" s="1"/>
  <c r="Y298" i="33"/>
  <c r="X298" i="33"/>
  <c r="AA298" i="33"/>
  <c r="AF298" i="33"/>
  <c r="AG298" i="33" l="1"/>
  <c r="AH298" i="33" s="1"/>
  <c r="Y324" i="33"/>
  <c r="AC324" i="33"/>
  <c r="X324" i="33"/>
  <c r="AA324" i="33"/>
  <c r="AF324" i="33"/>
  <c r="AG324" i="33" l="1"/>
  <c r="AH324" i="33" s="1"/>
  <c r="AC299" i="33"/>
  <c r="Y299" i="33"/>
  <c r="AF299" i="33"/>
  <c r="X299" i="33"/>
  <c r="AA299" i="33"/>
  <c r="AG299" i="33" l="1"/>
  <c r="AH299" i="33" s="1"/>
  <c r="AC300" i="33"/>
  <c r="X300" i="33"/>
  <c r="AA300" i="33"/>
  <c r="AF300" i="33"/>
  <c r="Y300" i="33"/>
  <c r="AG300" i="33" l="1"/>
  <c r="AH300" i="33" s="1"/>
  <c r="X309" i="33"/>
  <c r="AF309" i="33"/>
  <c r="AA309" i="33"/>
  <c r="AC309" i="33"/>
  <c r="Y309" i="33"/>
  <c r="AG309" i="33" l="1"/>
  <c r="AH309" i="33" s="1"/>
  <c r="Y322" i="33"/>
  <c r="AA322" i="33"/>
  <c r="AF322" i="33"/>
  <c r="AC322" i="33"/>
  <c r="X322" i="33"/>
  <c r="AG322" i="33" l="1"/>
  <c r="AH322" i="33" s="1"/>
  <c r="X271" i="33"/>
  <c r="AF271" i="33"/>
  <c r="AA271" i="33"/>
  <c r="AC271" i="33"/>
  <c r="Y271" i="33"/>
  <c r="AG271" i="33" l="1"/>
  <c r="AH271" i="33" s="1"/>
  <c r="X148" i="33"/>
  <c r="AA148" i="33"/>
  <c r="AC148" i="33"/>
  <c r="Y148" i="33"/>
  <c r="AF148" i="33"/>
  <c r="AG148" i="33" l="1"/>
  <c r="AH148" i="33" s="1"/>
  <c r="AH225" i="33" s="1"/>
  <c r="AA301" i="33"/>
  <c r="AC301" i="33"/>
  <c r="Y301" i="33"/>
  <c r="AF301" i="33"/>
  <c r="X301" i="33"/>
  <c r="AG301" i="33" l="1"/>
  <c r="AH301" i="33" s="1"/>
  <c r="AF259" i="33"/>
  <c r="AA259" i="33"/>
  <c r="AC259" i="33"/>
  <c r="Y259" i="33"/>
  <c r="X259" i="33"/>
  <c r="AG259" i="33" l="1"/>
  <c r="AH259" i="33" s="1"/>
  <c r="X247" i="33"/>
  <c r="AC247" i="33"/>
  <c r="Y247" i="33"/>
  <c r="AF247" i="33"/>
  <c r="AA247" i="33"/>
  <c r="AG247" i="33" l="1"/>
  <c r="AH247" i="33" s="1"/>
  <c r="Y310" i="33"/>
  <c r="X310" i="33"/>
  <c r="AC310" i="33"/>
  <c r="AF310" i="33"/>
  <c r="AA310" i="33"/>
  <c r="AG310" i="33" l="1"/>
  <c r="AH310" i="33" s="1"/>
  <c r="AC302" i="33"/>
  <c r="AF302" i="33"/>
  <c r="Y302" i="33"/>
  <c r="AA302" i="33"/>
  <c r="X302" i="33"/>
  <c r="AG302" i="33" l="1"/>
  <c r="AH302" i="33" s="1"/>
  <c r="AA303" i="33"/>
  <c r="AF303" i="33"/>
  <c r="X303" i="33"/>
  <c r="AC303" i="33"/>
  <c r="Y303" i="33"/>
  <c r="AG303" i="33" l="1"/>
  <c r="AH303" i="33" s="1"/>
  <c r="AA304" i="33"/>
  <c r="X304" i="33"/>
  <c r="AF304" i="33"/>
  <c r="Y304" i="33"/>
  <c r="AC304" i="33"/>
  <c r="AG304" i="33" l="1"/>
  <c r="AH304" i="33" s="1"/>
  <c r="X305" i="33"/>
  <c r="Y305" i="33"/>
  <c r="AA305" i="33"/>
  <c r="AC305" i="33"/>
  <c r="AF305" i="33"/>
  <c r="AG305" i="33" l="1"/>
  <c r="AH305" i="33" s="1"/>
  <c r="Y272" i="33"/>
  <c r="AF272" i="33"/>
  <c r="AA272" i="33"/>
  <c r="AC272" i="33"/>
  <c r="X272" i="33"/>
  <c r="AG272" i="33" l="1"/>
  <c r="AH272" i="33" s="1"/>
  <c r="Y306" i="33"/>
  <c r="AC306" i="33"/>
  <c r="X306" i="33"/>
  <c r="AF306" i="33"/>
  <c r="AA306" i="33"/>
  <c r="AG306" i="33" l="1"/>
  <c r="AH306" i="33" s="1"/>
  <c r="AC307" i="33"/>
  <c r="X307" i="33"/>
  <c r="AA307" i="33"/>
  <c r="Y307" i="33"/>
  <c r="AF307" i="33"/>
  <c r="AG307" i="33" l="1"/>
  <c r="AH307" i="33" s="1"/>
  <c r="AC308" i="33"/>
  <c r="Y308" i="33"/>
  <c r="AF308" i="33"/>
  <c r="X308" i="33"/>
  <c r="AA308" i="33"/>
  <c r="AG308" i="33" l="1"/>
  <c r="AH308" i="33" s="1"/>
  <c r="Y248" i="33"/>
  <c r="AF248" i="33"/>
  <c r="X248" i="33"/>
  <c r="AA248" i="33"/>
  <c r="AC248" i="33"/>
  <c r="AG248" i="33" l="1"/>
  <c r="AH248" i="33" s="1"/>
  <c r="AF250" i="33" l="1"/>
  <c r="AA250" i="33"/>
  <c r="Y250" i="33"/>
  <c r="AC250" i="33"/>
  <c r="X250" i="33"/>
  <c r="AG250" i="33" l="1"/>
  <c r="AH250" i="33" s="1"/>
  <c r="AC251" i="33"/>
  <c r="Y251" i="33"/>
  <c r="AA251" i="33"/>
  <c r="AF251" i="33"/>
  <c r="X251" i="33"/>
  <c r="AG251" i="33" l="1"/>
  <c r="AH251" i="33" s="1"/>
  <c r="Y252" i="33"/>
  <c r="AA252" i="33"/>
  <c r="X252" i="33"/>
  <c r="AC252" i="33"/>
  <c r="AF252" i="33"/>
  <c r="AG252" i="33" l="1"/>
  <c r="AH252" i="33" s="1"/>
  <c r="X254" i="33"/>
  <c r="AF254" i="33"/>
  <c r="AC254" i="33"/>
  <c r="AA254" i="33"/>
  <c r="Y254" i="33"/>
  <c r="AG254" i="33" l="1"/>
  <c r="AH254" i="33" s="1"/>
  <c r="AA312" i="33"/>
  <c r="Y312" i="33"/>
  <c r="AC312" i="33"/>
  <c r="AF312" i="33"/>
  <c r="X312" i="33"/>
  <c r="AG312" i="33" l="1"/>
  <c r="AH312" i="33" s="1"/>
  <c r="AA274" i="33"/>
  <c r="X274" i="33"/>
  <c r="Y274" i="33"/>
  <c r="AC274" i="33"/>
  <c r="AF274" i="33"/>
  <c r="AG274" i="33" l="1"/>
  <c r="AH274" i="33" s="1"/>
  <c r="AC260" i="33"/>
  <c r="X260" i="33"/>
  <c r="Y260" i="33"/>
  <c r="AA260" i="33"/>
  <c r="AF260" i="33"/>
  <c r="AG260" i="33" l="1"/>
  <c r="AH260" i="33" s="1"/>
  <c r="AA311" i="33"/>
  <c r="X311" i="33"/>
  <c r="AC311" i="33"/>
  <c r="Y311" i="33"/>
  <c r="AF311" i="33"/>
  <c r="AG311" i="33" l="1"/>
  <c r="AH311" i="33" s="1"/>
  <c r="AC277" i="33"/>
  <c r="Y277" i="33"/>
  <c r="AA277" i="33"/>
  <c r="X277" i="33"/>
  <c r="AF277" i="33"/>
  <c r="AG277" i="33" l="1"/>
  <c r="AH277" i="33" s="1"/>
  <c r="AF313" i="33"/>
  <c r="AA313" i="33"/>
  <c r="Y313" i="33"/>
  <c r="AC313" i="33"/>
  <c r="X313" i="33"/>
  <c r="AG313" i="33" l="1"/>
  <c r="AH313" i="33" s="1"/>
  <c r="AA314" i="33"/>
  <c r="AF314" i="33"/>
  <c r="Y314" i="33"/>
  <c r="X314" i="33"/>
  <c r="AC314" i="33"/>
  <c r="AG314" i="33" l="1"/>
  <c r="AH314" i="33" s="1"/>
  <c r="AC228" i="33"/>
  <c r="AF228" i="33"/>
  <c r="X228" i="33"/>
  <c r="AA228" i="33"/>
  <c r="Y228" i="33"/>
  <c r="AG228" i="33" l="1"/>
  <c r="AH228" i="33" s="1"/>
  <c r="X326" i="33"/>
  <c r="AF326" i="33"/>
  <c r="Y326" i="33"/>
  <c r="AC326" i="33"/>
  <c r="AA326" i="33"/>
  <c r="AG326" i="33" l="1"/>
  <c r="AH326" i="33" s="1"/>
  <c r="AF325" i="33"/>
  <c r="AA325" i="33"/>
  <c r="X325" i="33"/>
  <c r="AC325" i="33"/>
  <c r="Y325" i="33"/>
  <c r="AG325" i="33" l="1"/>
  <c r="AH325" i="33" s="1"/>
  <c r="X261" i="33"/>
  <c r="AF261" i="33"/>
  <c r="AC261" i="33"/>
  <c r="AA261" i="33"/>
  <c r="Y261" i="33"/>
  <c r="AG261" i="33" l="1"/>
  <c r="AH261" i="33" s="1"/>
  <c r="AF263" i="33"/>
  <c r="AA263" i="33"/>
  <c r="X263" i="33"/>
  <c r="AC263" i="33"/>
  <c r="Y263" i="33"/>
  <c r="AG263" i="33" l="1"/>
  <c r="AH263" i="33" s="1"/>
  <c r="Y276" i="33"/>
  <c r="AC276" i="33"/>
  <c r="X276" i="33"/>
  <c r="AA276" i="33"/>
  <c r="AF276" i="33"/>
  <c r="AG276" i="33" l="1"/>
  <c r="AH276" i="33" s="1"/>
  <c r="Y315" i="33"/>
  <c r="AA315" i="33"/>
  <c r="X315" i="33"/>
  <c r="AF315" i="33"/>
  <c r="AC315" i="33"/>
  <c r="AG315" i="33" l="1"/>
  <c r="AH315" i="33" s="1"/>
  <c r="AA316" i="33"/>
  <c r="X316" i="33"/>
  <c r="AC316" i="33"/>
  <c r="Y316" i="33"/>
  <c r="AF316" i="33"/>
  <c r="AG316" i="33" l="1"/>
  <c r="AH316" i="33" s="1"/>
  <c r="AA268" i="33"/>
  <c r="AC268" i="33"/>
  <c r="Y268" i="33"/>
  <c r="AF268" i="33"/>
  <c r="X268" i="33"/>
  <c r="AG268" i="33" l="1"/>
  <c r="AH268" i="33" s="1"/>
  <c r="Y255" i="33"/>
  <c r="AA255" i="33"/>
  <c r="AC255" i="33"/>
  <c r="X255" i="33"/>
  <c r="AF255" i="33"/>
  <c r="AG255" i="33" l="1"/>
  <c r="AH255" i="33" s="1"/>
  <c r="AF46" i="33"/>
  <c r="AC46" i="33"/>
  <c r="X46" i="33"/>
  <c r="Y46" i="33"/>
  <c r="AA46" i="33"/>
  <c r="AG46" i="33" l="1"/>
  <c r="AH46" i="33" s="1"/>
  <c r="AA265" i="33"/>
  <c r="AF265" i="33"/>
  <c r="Y265" i="33"/>
  <c r="X265" i="33"/>
  <c r="AC265" i="33"/>
  <c r="AG265" i="33" l="1"/>
  <c r="AH265" i="33" s="1"/>
  <c r="X264" i="33"/>
  <c r="AF264" i="33"/>
  <c r="AA264" i="33"/>
  <c r="Y264" i="33"/>
  <c r="AC264" i="33"/>
  <c r="AG264" i="33" l="1"/>
  <c r="AH264" i="33" s="1"/>
  <c r="AA317" i="33"/>
  <c r="AF317" i="33"/>
  <c r="X317" i="33"/>
  <c r="AC317" i="33"/>
  <c r="Y317" i="33"/>
  <c r="AG317" i="33" l="1"/>
  <c r="AH317" i="33" s="1"/>
  <c r="AA48" i="33"/>
  <c r="AC48" i="33"/>
  <c r="Y48" i="33"/>
  <c r="AF48" i="33"/>
  <c r="X48" i="33"/>
  <c r="AG48" i="33" l="1"/>
  <c r="AH48" i="33" s="1"/>
  <c r="Y49" i="33" l="1"/>
  <c r="X49" i="33"/>
  <c r="AC49" i="33"/>
  <c r="AF49" i="33"/>
  <c r="AA49" i="33"/>
  <c r="AG49" i="33" l="1"/>
  <c r="AH49" i="33" s="1"/>
  <c r="Y318" i="33"/>
  <c r="X318" i="33"/>
  <c r="AA318" i="33"/>
  <c r="AC318" i="33"/>
  <c r="AF318" i="33"/>
  <c r="AG318" i="33" l="1"/>
  <c r="AH318" i="33" s="1"/>
  <c r="AA278" i="33"/>
  <c r="AC278" i="33"/>
  <c r="X278" i="33"/>
  <c r="Y278" i="33"/>
  <c r="AF278" i="33"/>
  <c r="AG278" i="33" l="1"/>
  <c r="AH278" i="33" s="1"/>
  <c r="AA275" i="33"/>
  <c r="AF275" i="33"/>
  <c r="AC275" i="33"/>
  <c r="Y275" i="33"/>
  <c r="X275" i="33"/>
  <c r="AG275" i="33" l="1"/>
  <c r="AH275" i="33" s="1"/>
  <c r="X256" i="33"/>
  <c r="AF256" i="33"/>
  <c r="AC256" i="33"/>
  <c r="AG256" i="33" l="1"/>
  <c r="AH256" i="33" s="1"/>
  <c r="AF266" i="33"/>
  <c r="X266" i="33"/>
  <c r="AA266" i="33"/>
  <c r="AC266" i="33"/>
  <c r="Y266" i="33"/>
  <c r="AG266" i="33" l="1"/>
  <c r="AH266" i="33" s="1"/>
  <c r="X279" i="33"/>
  <c r="Y279" i="33"/>
  <c r="AA279" i="33"/>
  <c r="AC279" i="33"/>
  <c r="AF279" i="33"/>
  <c r="AG279" i="33" l="1"/>
  <c r="AH279" i="33" s="1"/>
  <c r="Y319" i="33"/>
  <c r="AA319" i="33"/>
  <c r="X319" i="33"/>
  <c r="AC319" i="33"/>
  <c r="AF319" i="33"/>
  <c r="AG319" i="33" l="1"/>
  <c r="AH319" i="33" s="1"/>
  <c r="AC267" i="33"/>
  <c r="X267" i="33"/>
  <c r="Y267" i="33"/>
  <c r="AF267" i="33"/>
  <c r="AA267" i="33"/>
  <c r="AG267" i="33" l="1"/>
  <c r="AH267" i="33" s="1"/>
  <c r="X269" i="33" l="1"/>
  <c r="AC269" i="33"/>
  <c r="Y269" i="33"/>
  <c r="AA269" i="33"/>
  <c r="AF269" i="33"/>
  <c r="AG269" i="33" l="1"/>
  <c r="AH269" i="33" s="1"/>
  <c r="AF51" i="33"/>
  <c r="AC51" i="33"/>
  <c r="Y51" i="33"/>
  <c r="AA51" i="33"/>
  <c r="X51" i="33"/>
  <c r="AG51" i="33" l="1"/>
  <c r="AH51" i="33" s="1"/>
  <c r="X320" i="33" l="1"/>
  <c r="Y320" i="33"/>
  <c r="AA320" i="33"/>
  <c r="AC320" i="33"/>
  <c r="AF320" i="33"/>
  <c r="AG320" i="33" l="1"/>
  <c r="AH320" i="33" s="1"/>
  <c r="AF43" i="33"/>
  <c r="AA43" i="33"/>
  <c r="X43" i="33"/>
  <c r="Y43" i="33"/>
  <c r="AC43" i="33"/>
  <c r="AG43" i="33" l="1"/>
  <c r="AH43" i="33" s="1"/>
  <c r="AA257" i="33"/>
  <c r="AF257" i="33"/>
  <c r="Y257" i="33"/>
  <c r="AC257" i="33"/>
  <c r="X257" i="33"/>
  <c r="AG257" i="33" l="1"/>
  <c r="AH257" i="33" s="1"/>
  <c r="AC52" i="33"/>
  <c r="Y52" i="33"/>
  <c r="AA52" i="33"/>
  <c r="X52" i="33"/>
  <c r="AF52" i="33"/>
  <c r="AF55" i="33" s="1"/>
  <c r="AG52" i="33" l="1"/>
  <c r="AH52" i="33" s="1"/>
  <c r="AC280" i="33"/>
  <c r="AA280" i="33"/>
  <c r="Y280" i="33"/>
  <c r="X280" i="33"/>
  <c r="AF280" i="33"/>
  <c r="AG280" i="33" l="1"/>
  <c r="AH280" i="33" s="1"/>
  <c r="AC258" i="33"/>
  <c r="X258" i="33"/>
  <c r="AA258" i="33"/>
  <c r="Y258" i="33"/>
  <c r="AG258" i="33" l="1"/>
  <c r="AH258" i="33" s="1"/>
  <c r="AC270" i="33"/>
  <c r="AA270" i="33"/>
  <c r="AF270" i="33"/>
  <c r="X270" i="33"/>
  <c r="Y270" i="33"/>
  <c r="AG270" i="33" l="1"/>
  <c r="AH270" i="33" s="1"/>
  <c r="Y281" i="33"/>
  <c r="AA281" i="33"/>
  <c r="X281" i="33"/>
  <c r="AC281" i="33"/>
  <c r="AG281" i="33" l="1"/>
  <c r="AH281" i="33" s="1"/>
  <c r="AC321" i="33"/>
  <c r="AA321" i="33"/>
  <c r="X321" i="33"/>
  <c r="Y321" i="33"/>
  <c r="AG321" i="33" l="1"/>
  <c r="AH321" i="33" s="1"/>
  <c r="X54" i="33"/>
  <c r="X55" i="33" s="1"/>
  <c r="AA54" i="33"/>
  <c r="AC54" i="33"/>
  <c r="Y54" i="33"/>
  <c r="Y55" i="33" s="1"/>
  <c r="AG55" i="33" l="1"/>
  <c r="AH55" i="33" s="1"/>
  <c r="AG54" i="33"/>
  <c r="AH54" i="33" s="1"/>
  <c r="X229" i="33"/>
  <c r="Y229" i="33"/>
  <c r="AC229" i="33"/>
  <c r="AA229" i="33"/>
  <c r="AG229" i="33" l="1"/>
  <c r="AH229" i="33" s="1"/>
  <c r="X330" i="33"/>
  <c r="Y330" i="33"/>
  <c r="AA330" i="33"/>
  <c r="AC330" i="33"/>
  <c r="AF330" i="33"/>
  <c r="AG330" i="33" l="1"/>
  <c r="AH330" i="33" s="1"/>
  <c r="AF334" i="33"/>
  <c r="AA334" i="33"/>
  <c r="Y334" i="33"/>
  <c r="X334" i="33"/>
  <c r="AC334" i="33"/>
  <c r="AG334" i="33" l="1"/>
  <c r="AH334" i="33" s="1"/>
  <c r="Y335" i="33"/>
  <c r="AF335" i="33"/>
  <c r="X335" i="33"/>
  <c r="AA335" i="33"/>
  <c r="AC335" i="33"/>
  <c r="AG335" i="33" l="1"/>
  <c r="AH335" i="33" s="1"/>
  <c r="AF336" i="33"/>
  <c r="AA336" i="33"/>
  <c r="X336" i="33"/>
  <c r="AC336" i="33"/>
  <c r="Y336" i="33"/>
  <c r="AG336" i="33" l="1"/>
  <c r="AH336" i="33" s="1"/>
  <c r="AA331" i="33"/>
  <c r="AC331" i="33"/>
  <c r="AF331" i="33"/>
  <c r="X331" i="33"/>
  <c r="Y331" i="33"/>
  <c r="AG331" i="33" l="1"/>
  <c r="AH331" i="33" s="1"/>
  <c r="X337" i="33"/>
  <c r="AA337" i="33"/>
  <c r="Y337" i="33"/>
  <c r="AF337" i="33"/>
  <c r="AC337" i="33"/>
  <c r="AG337" i="33" l="1"/>
  <c r="AH337" i="33" s="1"/>
  <c r="AC338" i="33"/>
  <c r="AF338" i="33"/>
  <c r="AA338" i="33"/>
  <c r="X338" i="33"/>
  <c r="Y338" i="33"/>
  <c r="AG338" i="33" l="1"/>
  <c r="AH338" i="33" s="1"/>
  <c r="AF339" i="33"/>
  <c r="AC339" i="33"/>
  <c r="AA339" i="33"/>
  <c r="Y339" i="33"/>
  <c r="X339" i="33"/>
  <c r="AG339" i="33" l="1"/>
  <c r="AH339" i="33" s="1"/>
  <c r="AA342" i="33"/>
  <c r="AC342" i="33"/>
  <c r="X342" i="33"/>
  <c r="AF342" i="33"/>
  <c r="Y342" i="33"/>
  <c r="AG342" i="33" l="1"/>
  <c r="AH342" i="33" s="1"/>
  <c r="AC341" i="33"/>
  <c r="Y341" i="33"/>
  <c r="X341" i="33"/>
  <c r="AA341" i="33"/>
  <c r="AF341" i="33"/>
  <c r="AG341" i="33" l="1"/>
  <c r="AH341" i="33" s="1"/>
  <c r="AA332" i="33"/>
  <c r="AF332" i="33"/>
  <c r="Y332" i="33"/>
  <c r="AC332" i="33"/>
  <c r="X332" i="33"/>
  <c r="AG332" i="33" l="1"/>
  <c r="AH332" i="33" s="1"/>
  <c r="AC333" i="33"/>
  <c r="X333" i="33"/>
  <c r="Y333" i="33"/>
  <c r="AF333" i="33"/>
  <c r="AA333" i="33"/>
  <c r="AG333" i="33" l="1"/>
  <c r="AH333" i="33" s="1"/>
  <c r="AC344" i="33"/>
  <c r="AA344" i="33"/>
  <c r="X344" i="33"/>
  <c r="Y344" i="33"/>
  <c r="AF344" i="33"/>
  <c r="AG344" i="33" l="1"/>
  <c r="AH344" i="33" s="1"/>
  <c r="Y345" i="33"/>
  <c r="AF345" i="33"/>
  <c r="AA345" i="33"/>
  <c r="AC345" i="33"/>
  <c r="X345" i="33"/>
  <c r="AG345" i="33" l="1"/>
  <c r="AH345" i="33" s="1"/>
  <c r="AF346" i="33"/>
  <c r="X346" i="33"/>
  <c r="Y346" i="33"/>
  <c r="AA346" i="33"/>
  <c r="AC346" i="33"/>
  <c r="AG346" i="33" l="1"/>
  <c r="AH346" i="33" s="1"/>
  <c r="AA340" i="33"/>
  <c r="Y340" i="33"/>
  <c r="AF340" i="33"/>
  <c r="X340" i="33"/>
  <c r="AC340" i="33"/>
  <c r="AG340" i="33" l="1"/>
  <c r="AH340" i="33" s="1"/>
  <c r="AF343" i="33"/>
  <c r="X343" i="33"/>
  <c r="AC343" i="33"/>
  <c r="Y343" i="33"/>
  <c r="AA343" i="33"/>
  <c r="AG343" i="33" l="1"/>
  <c r="AH343" i="33" s="1"/>
  <c r="AC347" i="33"/>
  <c r="AA347" i="33"/>
  <c r="AF347" i="33"/>
  <c r="Y347" i="33"/>
  <c r="X347" i="33"/>
  <c r="AG347" i="33" l="1"/>
  <c r="AH347" i="33" s="1"/>
  <c r="AA348" i="33"/>
  <c r="X348" i="33"/>
  <c r="Y348" i="33"/>
  <c r="AF348" i="33"/>
  <c r="AC348" i="33"/>
  <c r="AG348" i="33" l="1"/>
  <c r="AH348" i="33" s="1"/>
  <c r="Y349" i="33"/>
  <c r="AA349" i="33"/>
  <c r="AC349" i="33"/>
  <c r="X349" i="33"/>
  <c r="AF349" i="33"/>
  <c r="AG349" i="33" l="1"/>
  <c r="AH349" i="33" s="1"/>
  <c r="AC350" i="33"/>
  <c r="Y350" i="33"/>
  <c r="AA350" i="33"/>
  <c r="X350" i="33"/>
  <c r="AF350" i="33"/>
  <c r="AG350" i="33" l="1"/>
  <c r="AC351" i="33"/>
  <c r="AA351" i="33"/>
  <c r="Y351" i="33"/>
  <c r="X351" i="33"/>
  <c r="AF351" i="33"/>
  <c r="AG351" i="33" l="1"/>
  <c r="AH351" i="33" s="1"/>
  <c r="AH350" i="33"/>
  <c r="AC352" i="33"/>
  <c r="X352" i="33"/>
  <c r="AA352" i="33"/>
  <c r="AF352" i="33"/>
  <c r="Y352" i="33"/>
  <c r="AG352" i="33" l="1"/>
  <c r="AH352" i="33" s="1"/>
  <c r="AA379" i="33"/>
  <c r="AF379" i="33"/>
  <c r="Y379" i="33"/>
  <c r="X379" i="33"/>
  <c r="AC379" i="33"/>
  <c r="AG379" i="33" l="1"/>
  <c r="AH379" i="33" s="1"/>
  <c r="AF354" i="33"/>
  <c r="AA354" i="33"/>
  <c r="X354" i="33"/>
  <c r="AC354" i="33"/>
  <c r="Y354" i="33"/>
  <c r="AG354" i="33" l="1"/>
  <c r="AH354" i="33" s="1"/>
  <c r="X355" i="33"/>
  <c r="AA355" i="33"/>
  <c r="AC355" i="33"/>
  <c r="Y355" i="33"/>
  <c r="AF355" i="33"/>
  <c r="AG355" i="33" l="1"/>
  <c r="AH355" i="33" s="1"/>
  <c r="AC356" i="33"/>
  <c r="AF356" i="33"/>
  <c r="Y356" i="33"/>
  <c r="X356" i="33"/>
  <c r="AA356" i="33"/>
  <c r="AG356" i="33" l="1"/>
  <c r="AH356" i="33" s="1"/>
  <c r="Y357" i="33"/>
  <c r="AA357" i="33"/>
  <c r="X357" i="33"/>
  <c r="AC357" i="33"/>
  <c r="AF357" i="33"/>
  <c r="AG357" i="33" l="1"/>
  <c r="AH357" i="33" s="1"/>
  <c r="Y373" i="33"/>
  <c r="AC373" i="33"/>
  <c r="X373" i="33"/>
  <c r="AF373" i="33"/>
  <c r="AA373" i="33"/>
  <c r="AG373" i="33" l="1"/>
  <c r="AH373" i="33" s="1"/>
  <c r="Y358" i="33"/>
  <c r="AA358" i="33"/>
  <c r="X358" i="33"/>
  <c r="AF358" i="33"/>
  <c r="AC358" i="33"/>
  <c r="AG358" i="33" l="1"/>
  <c r="AH358" i="33" s="1"/>
  <c r="AF359" i="33"/>
  <c r="AA359" i="33"/>
  <c r="X359" i="33"/>
  <c r="AC359" i="33"/>
  <c r="Y359" i="33"/>
  <c r="AG359" i="33" l="1"/>
  <c r="AH359" i="33" s="1"/>
  <c r="AC360" i="33"/>
  <c r="AF360" i="33"/>
  <c r="X360" i="33"/>
  <c r="AA360" i="33"/>
  <c r="Y360" i="33"/>
  <c r="AG360" i="33" l="1"/>
  <c r="AH360" i="33" s="1"/>
  <c r="AF361" i="33"/>
  <c r="X361" i="33"/>
  <c r="Y361" i="33"/>
  <c r="AA361" i="33"/>
  <c r="AC361" i="33"/>
  <c r="AG361" i="33" l="1"/>
  <c r="AH361" i="33" s="1"/>
  <c r="Y362" i="33"/>
  <c r="AF362" i="33"/>
  <c r="X362" i="33"/>
  <c r="AA362" i="33"/>
  <c r="AC362" i="33"/>
  <c r="AG362" i="33" l="1"/>
  <c r="AH362" i="33" s="1"/>
  <c r="AC363" i="33"/>
  <c r="AF363" i="33"/>
  <c r="Y363" i="33"/>
  <c r="AA363" i="33"/>
  <c r="X363" i="33"/>
  <c r="AG363" i="33" l="1"/>
  <c r="AH363" i="33" s="1"/>
  <c r="AF364" i="33"/>
  <c r="AA364" i="33"/>
  <c r="Y364" i="33"/>
  <c r="AC364" i="33"/>
  <c r="X364" i="33"/>
  <c r="AG364" i="33" l="1"/>
  <c r="AH364" i="33" s="1"/>
  <c r="X365" i="33"/>
  <c r="AC365" i="33"/>
  <c r="AA365" i="33"/>
  <c r="AF365" i="33"/>
  <c r="Y365" i="33"/>
  <c r="AG365" i="33" l="1"/>
  <c r="AH365" i="33" s="1"/>
  <c r="AF366" i="33"/>
  <c r="AC366" i="33"/>
  <c r="AA366" i="33"/>
  <c r="X366" i="33"/>
  <c r="Y366" i="33"/>
  <c r="AG366" i="33" l="1"/>
  <c r="AH366" i="33" s="1"/>
  <c r="AC367" i="33"/>
  <c r="AA367" i="33"/>
  <c r="X367" i="33"/>
  <c r="AF367" i="33"/>
  <c r="Y367" i="33"/>
  <c r="AG367" i="33" l="1"/>
  <c r="AH367" i="33" s="1"/>
  <c r="AC353" i="33"/>
  <c r="Y353" i="33"/>
  <c r="AF353" i="33"/>
  <c r="AA353" i="33"/>
  <c r="X353" i="33"/>
  <c r="AG353" i="33" l="1"/>
  <c r="Y368" i="33"/>
  <c r="AC368" i="33"/>
  <c r="AF368" i="33"/>
  <c r="AA368" i="33"/>
  <c r="X368" i="33"/>
  <c r="AG368" i="33" l="1"/>
  <c r="AH368" i="33" s="1"/>
  <c r="AH353" i="33"/>
  <c r="AF369" i="33"/>
  <c r="X369" i="33"/>
  <c r="Y369" i="33"/>
  <c r="AA369" i="33"/>
  <c r="AC369" i="33"/>
  <c r="AG369" i="33" l="1"/>
  <c r="AH369" i="33" s="1"/>
  <c r="Y370" i="33"/>
  <c r="AF370" i="33"/>
  <c r="AC370" i="33"/>
  <c r="X370" i="33"/>
  <c r="AA370" i="33"/>
  <c r="AG370" i="33" l="1"/>
  <c r="AH370" i="33" s="1"/>
  <c r="X371" i="33"/>
  <c r="AC371" i="33"/>
  <c r="Y371" i="33"/>
  <c r="AF371" i="33"/>
  <c r="AA371" i="33"/>
  <c r="AG371" i="33" l="1"/>
  <c r="AH371" i="33" s="1"/>
  <c r="Y372" i="33"/>
  <c r="X372" i="33"/>
  <c r="AA372" i="33"/>
  <c r="AC372" i="33"/>
  <c r="AF372" i="33"/>
  <c r="AG372" i="33" l="1"/>
  <c r="AH372" i="33" s="1"/>
  <c r="AF375" i="33"/>
  <c r="AC375" i="33"/>
  <c r="X375" i="33"/>
  <c r="Y375" i="33"/>
  <c r="AA375" i="33"/>
  <c r="AG375" i="33" l="1"/>
  <c r="AH375" i="33" s="1"/>
  <c r="Y376" i="33"/>
  <c r="X376" i="33"/>
  <c r="AC376" i="33"/>
  <c r="AF376" i="33"/>
  <c r="AA376" i="33"/>
  <c r="AG376" i="33" l="1"/>
  <c r="AH376" i="33" s="1"/>
  <c r="AC377" i="33"/>
  <c r="AF377" i="33"/>
  <c r="Y377" i="33"/>
  <c r="X377" i="33"/>
  <c r="AA377" i="33"/>
  <c r="AG377" i="33" l="1"/>
  <c r="AH377" i="33" s="1"/>
  <c r="AA374" i="33"/>
  <c r="AC374" i="33"/>
  <c r="AF374" i="33"/>
  <c r="Y374" i="33"/>
  <c r="X374" i="33"/>
  <c r="AG374" i="33" l="1"/>
  <c r="AH374" i="33" s="1"/>
  <c r="AF378" i="33"/>
  <c r="Y378" i="33"/>
  <c r="X378" i="33"/>
  <c r="AA378" i="33"/>
  <c r="AC378" i="33"/>
  <c r="AG378" i="33" l="1"/>
  <c r="AH378" i="33" s="1"/>
  <c r="AA380" i="33"/>
  <c r="Y380" i="33"/>
  <c r="AF380" i="33"/>
  <c r="AC380" i="33"/>
  <c r="X380" i="33"/>
  <c r="AG380" i="33" l="1"/>
  <c r="AH380" i="33" s="1"/>
  <c r="AA381" i="33"/>
  <c r="AF381" i="33"/>
  <c r="AC381" i="33"/>
  <c r="Y381" i="33"/>
  <c r="X381" i="33"/>
  <c r="AG381" i="33" l="1"/>
  <c r="AH381" i="33" s="1"/>
  <c r="AA382" i="33"/>
  <c r="AC382" i="33"/>
  <c r="AF382" i="33"/>
  <c r="X382" i="33"/>
  <c r="Y382" i="33"/>
  <c r="AG382" i="33" l="1"/>
  <c r="AH382" i="33" s="1"/>
  <c r="AA383" i="33"/>
  <c r="Y383" i="33"/>
  <c r="AC383" i="33"/>
  <c r="AF383" i="33"/>
  <c r="X383" i="33"/>
  <c r="AG383" i="33" l="1"/>
  <c r="AH383" i="33" s="1"/>
  <c r="AF388" i="33"/>
  <c r="Y388" i="33"/>
  <c r="AC388" i="33"/>
  <c r="AA388" i="33"/>
  <c r="X388" i="33"/>
  <c r="AG388" i="33" l="1"/>
  <c r="AH388" i="33" s="1"/>
  <c r="AA384" i="33"/>
  <c r="AF384" i="33"/>
  <c r="X384" i="33"/>
  <c r="Y384" i="33"/>
  <c r="AC384" i="33"/>
  <c r="AG384" i="33" l="1"/>
  <c r="AH384" i="33" s="1"/>
  <c r="AC385" i="33"/>
  <c r="AF385" i="33"/>
  <c r="X385" i="33"/>
  <c r="AA385" i="33"/>
  <c r="Y385" i="33"/>
  <c r="AG385" i="33" l="1"/>
  <c r="AH385" i="33" s="1"/>
  <c r="AA386" i="33"/>
  <c r="X386" i="33"/>
  <c r="AC386" i="33"/>
  <c r="Y386" i="33"/>
  <c r="AF386" i="33"/>
  <c r="AG386" i="33" l="1"/>
  <c r="AH386" i="33" s="1"/>
  <c r="X387" i="33"/>
  <c r="AF387" i="33"/>
  <c r="AA387" i="33"/>
  <c r="Y387" i="33"/>
  <c r="AC387" i="33"/>
  <c r="AG387" i="33" l="1"/>
  <c r="Y389" i="33"/>
  <c r="AA389" i="33"/>
  <c r="AC389" i="33"/>
  <c r="AF389" i="33"/>
  <c r="X389" i="33"/>
  <c r="AG389" i="33" l="1"/>
  <c r="AH389" i="33" s="1"/>
  <c r="AH387" i="33"/>
  <c r="X390" i="33"/>
  <c r="AA390" i="33"/>
  <c r="AF390" i="33"/>
  <c r="AC390" i="33"/>
  <c r="Y390" i="33"/>
  <c r="AG390" i="33" l="1"/>
  <c r="AC391" i="33"/>
  <c r="AA391" i="33"/>
  <c r="Y391" i="33"/>
  <c r="AF391" i="33"/>
  <c r="X391" i="33"/>
  <c r="AG391" i="33" l="1"/>
  <c r="AH391" i="33" s="1"/>
  <c r="AH390" i="33"/>
  <c r="X392" i="33"/>
  <c r="AC392" i="33"/>
  <c r="AF392" i="33"/>
  <c r="Y392" i="33"/>
  <c r="AA392" i="33"/>
  <c r="AG392" i="33" l="1"/>
  <c r="AH392" i="33" s="1"/>
  <c r="Y399" i="33"/>
  <c r="AF399" i="33"/>
  <c r="AA399" i="33"/>
  <c r="AC399" i="33"/>
  <c r="X399" i="33"/>
  <c r="AG399" i="33" l="1"/>
  <c r="AH399" i="33" s="1"/>
  <c r="Y393" i="33"/>
  <c r="AC393" i="33"/>
  <c r="AF393" i="33"/>
  <c r="AA393" i="33"/>
  <c r="X393" i="33"/>
  <c r="AG393" i="33" l="1"/>
  <c r="AH393" i="33" s="1"/>
  <c r="Y394" i="33"/>
  <c r="AC394" i="33"/>
  <c r="X394" i="33"/>
  <c r="AA394" i="33"/>
  <c r="AF394" i="33"/>
  <c r="AG394" i="33" l="1"/>
  <c r="AH394" i="33" s="1"/>
  <c r="X395" i="33"/>
  <c r="AC395" i="33"/>
  <c r="AF395" i="33"/>
  <c r="Y395" i="33"/>
  <c r="AA395" i="33"/>
  <c r="AG395" i="33" l="1"/>
  <c r="AH395" i="33" s="1"/>
  <c r="Y422" i="33"/>
  <c r="AC422" i="33"/>
  <c r="X422" i="33"/>
  <c r="AA422" i="33"/>
  <c r="AF422" i="33"/>
  <c r="AG422" i="33" l="1"/>
  <c r="AH422" i="33" s="1"/>
  <c r="AF396" i="33"/>
  <c r="AA396" i="33"/>
  <c r="Y396" i="33"/>
  <c r="AC396" i="33"/>
  <c r="X396" i="33"/>
  <c r="AG396" i="33" l="1"/>
  <c r="AH396" i="33" s="1"/>
  <c r="Y397" i="33"/>
  <c r="AF397" i="33"/>
  <c r="AC397" i="33"/>
  <c r="X397" i="33"/>
  <c r="AA397" i="33"/>
  <c r="AG397" i="33" l="1"/>
  <c r="AH397" i="33" s="1"/>
  <c r="AF398" i="33"/>
  <c r="X398" i="33"/>
  <c r="AA398" i="33"/>
  <c r="AC398" i="33"/>
  <c r="Y398" i="33"/>
  <c r="AG398" i="33" l="1"/>
  <c r="AH398" i="33" s="1"/>
  <c r="X400" i="33"/>
  <c r="AA400" i="33"/>
  <c r="AC400" i="33"/>
  <c r="Y400" i="33"/>
  <c r="AF400" i="33"/>
  <c r="AG400" i="33" l="1"/>
  <c r="AH400" i="33" s="1"/>
  <c r="Y401" i="33"/>
  <c r="AA401" i="33"/>
  <c r="AF401" i="33"/>
  <c r="AC401" i="33"/>
  <c r="X401" i="33"/>
  <c r="AG401" i="33" l="1"/>
  <c r="AH401" i="33" s="1"/>
  <c r="Y402" i="33"/>
  <c r="AA402" i="33"/>
  <c r="AF402" i="33"/>
  <c r="X402" i="33"/>
  <c r="AC402" i="33"/>
  <c r="AG402" i="33" l="1"/>
  <c r="AH402" i="33" s="1"/>
  <c r="AA403" i="33"/>
  <c r="AF403" i="33"/>
  <c r="Y403" i="33"/>
  <c r="AC403" i="33"/>
  <c r="X403" i="33"/>
  <c r="AG403" i="33" l="1"/>
  <c r="AH403" i="33" s="1"/>
  <c r="AC404" i="33"/>
  <c r="AF404" i="33"/>
  <c r="X404" i="33"/>
  <c r="AA404" i="33"/>
  <c r="Y404" i="33"/>
  <c r="AG404" i="33" l="1"/>
  <c r="AH404" i="33" s="1"/>
  <c r="X405" i="33"/>
  <c r="AF405" i="33"/>
  <c r="AC405" i="33"/>
  <c r="AA405" i="33"/>
  <c r="Y405" i="33"/>
  <c r="AG405" i="33" l="1"/>
  <c r="AH405" i="33" s="1"/>
  <c r="X406" i="33"/>
  <c r="Y406" i="33"/>
  <c r="AA406" i="33"/>
  <c r="AC406" i="33"/>
  <c r="AF406" i="33"/>
  <c r="AG406" i="33" l="1"/>
  <c r="AH406" i="33" s="1"/>
  <c r="AA407" i="33"/>
  <c r="Y407" i="33"/>
  <c r="X407" i="33"/>
  <c r="AF407" i="33"/>
  <c r="AC407" i="33"/>
  <c r="AG407" i="33" l="1"/>
  <c r="AH407" i="33" s="1"/>
  <c r="X408" i="33"/>
  <c r="AA408" i="33"/>
  <c r="AF408" i="33"/>
  <c r="Y408" i="33"/>
  <c r="AC408" i="33"/>
  <c r="AG408" i="33" l="1"/>
  <c r="AH408" i="33" s="1"/>
  <c r="AA410" i="33"/>
  <c r="AC410" i="33"/>
  <c r="AF410" i="33"/>
  <c r="Y410" i="33"/>
  <c r="X410" i="33"/>
  <c r="AG410" i="33" l="1"/>
  <c r="AH410" i="33" s="1"/>
  <c r="AF411" i="33"/>
  <c r="AA411" i="33"/>
  <c r="AC411" i="33"/>
  <c r="X411" i="33"/>
  <c r="Y411" i="33"/>
  <c r="AG411" i="33" l="1"/>
  <c r="AH411" i="33" s="1"/>
  <c r="AF412" i="33"/>
  <c r="AC412" i="33"/>
  <c r="X412" i="33"/>
  <c r="AA412" i="33"/>
  <c r="Y412" i="33"/>
  <c r="AG412" i="33" l="1"/>
  <c r="AH412" i="33" s="1"/>
  <c r="AC413" i="33"/>
  <c r="Y413" i="33"/>
  <c r="AF413" i="33"/>
  <c r="AA413" i="33"/>
  <c r="X413" i="33"/>
  <c r="AG413" i="33" l="1"/>
  <c r="AH413" i="33" s="1"/>
  <c r="AF414" i="33"/>
  <c r="AC414" i="33"/>
  <c r="X414" i="33"/>
  <c r="AA414" i="33"/>
  <c r="Y414" i="33"/>
  <c r="AG414" i="33" l="1"/>
  <c r="AH414" i="33" s="1"/>
  <c r="Y415" i="33"/>
  <c r="X415" i="33"/>
  <c r="AC415" i="33"/>
  <c r="AF415" i="33"/>
  <c r="AA415" i="33"/>
  <c r="AG415" i="33" l="1"/>
  <c r="AH415" i="33" s="1"/>
  <c r="AA416" i="33"/>
  <c r="AC416" i="33"/>
  <c r="AF416" i="33"/>
  <c r="Y416" i="33"/>
  <c r="X416" i="33"/>
  <c r="AG416" i="33" l="1"/>
  <c r="AH416" i="33" s="1"/>
  <c r="AA417" i="33"/>
  <c r="AF417" i="33"/>
  <c r="X417" i="33"/>
  <c r="Y417" i="33"/>
  <c r="AC417" i="33"/>
  <c r="AG417" i="33" l="1"/>
  <c r="AH417" i="33" s="1"/>
  <c r="Y418" i="33"/>
  <c r="AC418" i="33"/>
  <c r="AA418" i="33"/>
  <c r="AF418" i="33"/>
  <c r="X418" i="33"/>
  <c r="AG418" i="33" l="1"/>
  <c r="AH418" i="33" s="1"/>
  <c r="Y419" i="33"/>
  <c r="AA419" i="33"/>
  <c r="AF419" i="33"/>
  <c r="X419" i="33"/>
  <c r="AC419" i="33"/>
  <c r="AG419" i="33" l="1"/>
  <c r="AH419" i="33" s="1"/>
  <c r="X420" i="33"/>
  <c r="Y420" i="33"/>
  <c r="AA420" i="33"/>
  <c r="AF420" i="33"/>
  <c r="AC420" i="33"/>
  <c r="AG420" i="33" l="1"/>
  <c r="AH420" i="33" s="1"/>
  <c r="X421" i="33"/>
  <c r="Y421" i="33"/>
  <c r="AF421" i="33"/>
  <c r="AC421" i="33"/>
  <c r="AA421" i="33"/>
  <c r="AG421" i="33" l="1"/>
  <c r="AH421" i="33" s="1"/>
  <c r="Y409" i="33"/>
  <c r="AF409" i="33"/>
  <c r="AC409" i="33"/>
  <c r="X409" i="33"/>
  <c r="AA409" i="33"/>
  <c r="AG409" i="33" l="1"/>
  <c r="AH409" i="33" s="1"/>
  <c r="Y423" i="33"/>
  <c r="AC423" i="33"/>
  <c r="X423" i="33"/>
  <c r="AA423" i="33"/>
  <c r="AF423" i="33"/>
  <c r="AG423" i="33" l="1"/>
  <c r="AH423" i="33" s="1"/>
  <c r="X424" i="33"/>
  <c r="AF424" i="33"/>
  <c r="AA424" i="33"/>
  <c r="Y424" i="33"/>
  <c r="AC424" i="33"/>
  <c r="AG424" i="33" l="1"/>
  <c r="AH424" i="33" s="1"/>
  <c r="AF425" i="33"/>
  <c r="AC425" i="33"/>
  <c r="AA425" i="33"/>
  <c r="Y425" i="33"/>
  <c r="X425" i="33"/>
  <c r="AG425" i="33" l="1"/>
  <c r="AH425" i="33" s="1"/>
  <c r="X426" i="33"/>
  <c r="Y426" i="33"/>
  <c r="AF426" i="33"/>
  <c r="AC426" i="33"/>
  <c r="AA426" i="33"/>
  <c r="AG426" i="33" l="1"/>
  <c r="AH426" i="33" s="1"/>
  <c r="X427" i="33"/>
  <c r="AF427" i="33"/>
  <c r="Y427" i="33"/>
  <c r="AC427" i="33"/>
  <c r="AA427" i="33"/>
  <c r="AG427" i="33" l="1"/>
  <c r="AH427" i="33" s="1"/>
  <c r="X428" i="33"/>
  <c r="Y428" i="33"/>
  <c r="AA428" i="33"/>
  <c r="AF428" i="33"/>
  <c r="AC428" i="33"/>
  <c r="AG428" i="33" l="1"/>
  <c r="AH428" i="33" s="1"/>
  <c r="X461" i="33"/>
  <c r="AF461" i="33"/>
  <c r="AC461" i="33"/>
  <c r="Y461" i="33"/>
  <c r="AA461" i="33"/>
  <c r="AG461" i="33" l="1"/>
  <c r="AH461" i="33" s="1"/>
  <c r="AC432" i="33"/>
  <c r="Y432" i="33"/>
  <c r="AF432" i="33"/>
  <c r="X432" i="33"/>
  <c r="AA432" i="33"/>
  <c r="AG432" i="33" l="1"/>
  <c r="AH432" i="33" s="1"/>
  <c r="X429" i="33"/>
  <c r="AC429" i="33"/>
  <c r="AA429" i="33"/>
  <c r="Y429" i="33"/>
  <c r="AF429" i="33"/>
  <c r="AG429" i="33" l="1"/>
  <c r="AH429" i="33" s="1"/>
  <c r="X435" i="33"/>
  <c r="Y435" i="33"/>
  <c r="AC435" i="33"/>
  <c r="AF435" i="33"/>
  <c r="AA435" i="33"/>
  <c r="AG435" i="33" l="1"/>
  <c r="AH435" i="33" s="1"/>
  <c r="AC438" i="33"/>
  <c r="AA438" i="33"/>
  <c r="AF438" i="33"/>
  <c r="Y438" i="33"/>
  <c r="X438" i="33"/>
  <c r="AG438" i="33" l="1"/>
  <c r="AH438" i="33" s="1"/>
  <c r="Y444" i="33"/>
  <c r="AF444" i="33"/>
  <c r="AA444" i="33"/>
  <c r="X444" i="33"/>
  <c r="AC444" i="33"/>
  <c r="AG444" i="33" l="1"/>
  <c r="AH444" i="33" s="1"/>
  <c r="AC445" i="33"/>
  <c r="Y445" i="33"/>
  <c r="AF445" i="33"/>
  <c r="AA445" i="33"/>
  <c r="X445" i="33"/>
  <c r="AG445" i="33" l="1"/>
  <c r="AH445" i="33" s="1"/>
  <c r="X446" i="33"/>
  <c r="AC446" i="33"/>
  <c r="AA446" i="33"/>
  <c r="Y446" i="33"/>
  <c r="AF446" i="33"/>
  <c r="AG446" i="33" l="1"/>
  <c r="AH446" i="33" s="1"/>
  <c r="X455" i="33"/>
  <c r="AF455" i="33"/>
  <c r="AC455" i="33"/>
  <c r="AA455" i="33"/>
  <c r="Y455" i="33"/>
  <c r="AG455" i="33" l="1"/>
  <c r="AH455" i="33" s="1"/>
  <c r="AF451" i="33"/>
  <c r="X451" i="33"/>
  <c r="AA451" i="33"/>
  <c r="AC451" i="33"/>
  <c r="Y451" i="33"/>
  <c r="AG451" i="33" l="1"/>
  <c r="AH451" i="33" s="1"/>
  <c r="AF456" i="33"/>
  <c r="X456" i="33"/>
  <c r="AC456" i="33"/>
  <c r="Y456" i="33"/>
  <c r="AA456" i="33"/>
  <c r="AG456" i="33" l="1"/>
  <c r="AH456" i="33" s="1"/>
  <c r="X430" i="33"/>
  <c r="AC430" i="33"/>
  <c r="AF430" i="33"/>
  <c r="Y430" i="33"/>
  <c r="AA430" i="33"/>
  <c r="AG430" i="33" l="1"/>
  <c r="AA431" i="33"/>
  <c r="Y431" i="33"/>
  <c r="AF431" i="33"/>
  <c r="X431" i="33"/>
  <c r="AC431" i="33"/>
  <c r="AG431" i="33" l="1"/>
  <c r="AH431" i="33" s="1"/>
  <c r="AH430" i="33"/>
  <c r="Y436" i="33"/>
  <c r="AA436" i="33"/>
  <c r="AF436" i="33"/>
  <c r="AC436" i="33"/>
  <c r="X436" i="33"/>
  <c r="AG436" i="33" l="1"/>
  <c r="AH436" i="33" s="1"/>
  <c r="AF437" i="33"/>
  <c r="AC437" i="33"/>
  <c r="AA437" i="33"/>
  <c r="X437" i="33"/>
  <c r="Y437" i="33"/>
  <c r="AG437" i="33" l="1"/>
  <c r="AH437" i="33" s="1"/>
  <c r="AC440" i="33"/>
  <c r="X440" i="33"/>
  <c r="AA440" i="33"/>
  <c r="Y440" i="33"/>
  <c r="AF440" i="33"/>
  <c r="AG440" i="33" l="1"/>
  <c r="AH440" i="33" s="1"/>
  <c r="X441" i="33"/>
  <c r="Y441" i="33"/>
  <c r="AF441" i="33"/>
  <c r="AA441" i="33"/>
  <c r="AC441" i="33"/>
  <c r="AG441" i="33" l="1"/>
  <c r="AH441" i="33" s="1"/>
  <c r="AA454" i="33"/>
  <c r="AC454" i="33"/>
  <c r="X454" i="33"/>
  <c r="Y454" i="33"/>
  <c r="AF454" i="33"/>
  <c r="AG454" i="33" l="1"/>
  <c r="AH454" i="33" s="1"/>
  <c r="Y460" i="33"/>
  <c r="AC460" i="33"/>
  <c r="AA460" i="33"/>
  <c r="X460" i="33"/>
  <c r="AF460" i="33"/>
  <c r="AG460" i="33" l="1"/>
  <c r="AH460" i="33" s="1"/>
  <c r="AA462" i="33"/>
  <c r="AC462" i="33"/>
  <c r="X462" i="33"/>
  <c r="AF462" i="33"/>
  <c r="Y462" i="33"/>
  <c r="AG462" i="33" l="1"/>
  <c r="AH462" i="33" s="1"/>
  <c r="X463" i="33"/>
  <c r="AF463" i="33"/>
  <c r="AC463" i="33"/>
  <c r="AA463" i="33"/>
  <c r="Y463" i="33"/>
  <c r="AG463" i="33" l="1"/>
  <c r="AH463" i="33" s="1"/>
  <c r="AF464" i="33"/>
  <c r="AC464" i="33"/>
  <c r="X464" i="33"/>
  <c r="Y464" i="33"/>
  <c r="AA464" i="33"/>
  <c r="AG464" i="33" l="1"/>
  <c r="AH464" i="33" s="1"/>
  <c r="Y465" i="33"/>
  <c r="AF465" i="33"/>
  <c r="AC465" i="33"/>
  <c r="X465" i="33"/>
  <c r="AA465" i="33"/>
  <c r="AG465" i="33" l="1"/>
  <c r="AH465" i="33" s="1"/>
  <c r="X466" i="33"/>
  <c r="AA466" i="33"/>
  <c r="AF466" i="33"/>
  <c r="AC466" i="33"/>
  <c r="Y466" i="33"/>
  <c r="AG466" i="33" l="1"/>
  <c r="AH466" i="33" s="1"/>
  <c r="AA467" i="33"/>
  <c r="AF467" i="33"/>
  <c r="X467" i="33"/>
  <c r="Y467" i="33"/>
  <c r="AC467" i="33"/>
  <c r="AG467" i="33" l="1"/>
  <c r="AH467" i="33" s="1"/>
  <c r="X458" i="33"/>
  <c r="Y458" i="33"/>
  <c r="AF458" i="33"/>
  <c r="AC458" i="33"/>
  <c r="AA458" i="33"/>
  <c r="AG458" i="33" l="1"/>
  <c r="AH458" i="33" s="1"/>
  <c r="AC470" i="33"/>
  <c r="X470" i="33"/>
  <c r="AA470" i="33"/>
  <c r="AF470" i="33"/>
  <c r="Y470" i="33"/>
  <c r="AG470" i="33" l="1"/>
  <c r="AH470" i="33" s="1"/>
  <c r="Y471" i="33"/>
  <c r="AF471" i="33"/>
  <c r="X471" i="33"/>
  <c r="AA471" i="33"/>
  <c r="AC471" i="33"/>
  <c r="AG471" i="33" l="1"/>
  <c r="AH471" i="33" s="1"/>
  <c r="AA474" i="33"/>
  <c r="X474" i="33"/>
  <c r="AC474" i="33"/>
  <c r="AF474" i="33"/>
  <c r="Y474" i="33"/>
  <c r="AG474" i="33" l="1"/>
  <c r="AH474" i="33" s="1"/>
  <c r="AC475" i="33"/>
  <c r="X475" i="33"/>
  <c r="Y475" i="33"/>
  <c r="AF475" i="33"/>
  <c r="AA475" i="33"/>
  <c r="AG475" i="33" l="1"/>
  <c r="AH475" i="33" s="1"/>
  <c r="X473" i="33"/>
  <c r="AC473" i="33"/>
  <c r="Y473" i="33"/>
  <c r="AA473" i="33"/>
  <c r="AF473" i="33"/>
  <c r="AG473" i="33" l="1"/>
  <c r="AH473" i="33" s="1"/>
  <c r="Y468" i="33"/>
  <c r="AA468" i="33"/>
  <c r="X468" i="33"/>
  <c r="AC468" i="33"/>
  <c r="AF468" i="33"/>
  <c r="AG468" i="33" l="1"/>
  <c r="AH468" i="33" s="1"/>
  <c r="AA479" i="33"/>
  <c r="AC479" i="33"/>
  <c r="Y479" i="33"/>
  <c r="AF479" i="33"/>
  <c r="X479" i="33"/>
  <c r="AG479" i="33" l="1"/>
  <c r="AH479" i="33" s="1"/>
  <c r="Y482" i="33"/>
  <c r="AA482" i="33"/>
  <c r="X482" i="33"/>
  <c r="AF482" i="33"/>
  <c r="AC482" i="33"/>
  <c r="AG482" i="33" l="1"/>
  <c r="AH482" i="33" s="1"/>
  <c r="AF477" i="33"/>
  <c r="Y477" i="33"/>
  <c r="AC477" i="33"/>
  <c r="X477" i="33"/>
  <c r="AA477" i="33"/>
  <c r="AG477" i="33" l="1"/>
  <c r="AH477" i="33" s="1"/>
  <c r="AC478" i="33"/>
  <c r="AA478" i="33"/>
  <c r="X478" i="33"/>
  <c r="AF478" i="33"/>
  <c r="Y478" i="33"/>
  <c r="AG478" i="33" l="1"/>
  <c r="AH478" i="33" s="1"/>
  <c r="X480" i="33"/>
  <c r="AC480" i="33"/>
  <c r="AF480" i="33"/>
  <c r="Y480" i="33"/>
  <c r="AA480" i="33"/>
  <c r="AG480" i="33" l="1"/>
  <c r="AH480" i="33" s="1"/>
  <c r="X476" i="33"/>
  <c r="AF476" i="33"/>
  <c r="Y476" i="33"/>
  <c r="AC476" i="33"/>
  <c r="AA476" i="33"/>
  <c r="AG476" i="33" l="1"/>
  <c r="AH476" i="33" s="1"/>
  <c r="Y481" i="33"/>
  <c r="AF481" i="33"/>
  <c r="X481" i="33"/>
  <c r="AA481" i="33"/>
  <c r="AC481" i="33"/>
  <c r="AG481" i="33" l="1"/>
  <c r="AH481" i="33" s="1"/>
  <c r="AC483" i="33"/>
  <c r="AF483" i="33"/>
  <c r="X483" i="33"/>
  <c r="Y483" i="33"/>
  <c r="AA483" i="33"/>
  <c r="AG483" i="33" l="1"/>
  <c r="AH483" i="33" s="1"/>
  <c r="AF485" i="33" l="1"/>
  <c r="AA485" i="33"/>
  <c r="Y485" i="33"/>
  <c r="AC485" i="33"/>
  <c r="X485" i="33"/>
  <c r="AG485" i="33" l="1"/>
  <c r="AH485" i="33" s="1"/>
  <c r="AC490" i="33" l="1"/>
  <c r="AF490" i="33"/>
  <c r="Y490" i="33"/>
  <c r="AA490" i="33"/>
  <c r="X490" i="33"/>
  <c r="AG490" i="33" l="1"/>
  <c r="AH490" i="33" s="1"/>
  <c r="Y486" i="33"/>
  <c r="AA486" i="33"/>
  <c r="X486" i="33"/>
  <c r="AF486" i="33"/>
  <c r="AC486" i="33"/>
  <c r="AG486" i="33" l="1"/>
  <c r="AH486" i="33" s="1"/>
  <c r="AF491" i="33"/>
  <c r="X491" i="33"/>
  <c r="AA491" i="33"/>
  <c r="Y491" i="33"/>
  <c r="AC491" i="33"/>
  <c r="AG491" i="33" l="1"/>
  <c r="AH491" i="33" s="1"/>
  <c r="AA489" i="33"/>
  <c r="AF489" i="33"/>
  <c r="Y489" i="33"/>
  <c r="X489" i="33"/>
  <c r="AC489" i="33"/>
  <c r="AG489" i="33" l="1"/>
  <c r="AH489" i="33" s="1"/>
  <c r="AC487" i="33"/>
  <c r="AA487" i="33"/>
  <c r="Y487" i="33"/>
  <c r="X487" i="33"/>
  <c r="AF487" i="33"/>
  <c r="AG487" i="33" l="1"/>
  <c r="AH487" i="33" s="1"/>
  <c r="X493" i="33" l="1"/>
  <c r="AA493" i="33"/>
  <c r="AF493" i="33"/>
  <c r="AC493" i="33"/>
  <c r="Y493" i="33"/>
  <c r="AG493" i="33" l="1"/>
  <c r="AH493" i="33" s="1"/>
  <c r="Y494" i="33" l="1"/>
  <c r="Y495" i="33" s="1"/>
  <c r="AB495" i="33"/>
  <c r="AA494" i="33"/>
  <c r="AC494" i="33"/>
  <c r="AC495" i="33" s="1"/>
  <c r="AF495" i="33"/>
  <c r="X494" i="33"/>
  <c r="X495" i="33" s="1"/>
  <c r="AA495" i="33" l="1"/>
  <c r="AG494" i="33"/>
  <c r="AH494" i="33" s="1"/>
  <c r="Z495" i="33"/>
  <c r="AC230" i="33"/>
  <c r="AA230" i="33"/>
  <c r="AF230" i="33"/>
  <c r="X230" i="33"/>
  <c r="Y230" i="33"/>
  <c r="AG230" i="33" l="1"/>
  <c r="AH230" i="33" s="1"/>
  <c r="AG495" i="33"/>
  <c r="AH495" i="33"/>
  <c r="AF231" i="33"/>
  <c r="AC231" i="33"/>
  <c r="Y231" i="33"/>
  <c r="AA231" i="33"/>
  <c r="AG231" i="33" l="1"/>
  <c r="AH231" i="33" s="1"/>
  <c r="AA232" i="33"/>
  <c r="AC232" i="33"/>
  <c r="Y232" i="33"/>
  <c r="AF232" i="33"/>
  <c r="AG232" i="33" l="1"/>
  <c r="AH232" i="33" s="1"/>
  <c r="AF233" i="33"/>
  <c r="Y233" i="33"/>
  <c r="AA233" i="33"/>
  <c r="AC233" i="33"/>
  <c r="AG233" i="33" l="1"/>
  <c r="AH233" i="33" s="1"/>
  <c r="AF234" i="33"/>
  <c r="AG234" i="33" s="1"/>
  <c r="AH234" i="33" s="1"/>
  <c r="AF235" i="33" l="1"/>
  <c r="AG235" i="33" s="1"/>
  <c r="AH235" i="33" s="1"/>
  <c r="AF236" i="33" l="1"/>
  <c r="AG236" i="33" s="1"/>
  <c r="AH236" i="33" s="1"/>
  <c r="Y237" i="33" l="1"/>
  <c r="AA237" i="33"/>
  <c r="AC237" i="33"/>
  <c r="AF237" i="33"/>
  <c r="X237" i="33"/>
  <c r="AG237" i="33" l="1"/>
  <c r="AH237" i="33" s="1"/>
  <c r="AA238" i="33"/>
  <c r="AF238" i="33"/>
  <c r="X238" i="33"/>
  <c r="AC238" i="33"/>
  <c r="Y238" i="33"/>
  <c r="AG238" i="33" l="1"/>
  <c r="AH238" i="33" s="1"/>
  <c r="Y239" i="33"/>
  <c r="AA239" i="33"/>
  <c r="X239" i="33"/>
  <c r="AC239" i="33"/>
  <c r="AF239" i="33"/>
  <c r="AG239" i="33" l="1"/>
  <c r="AH239" i="33" s="1"/>
  <c r="Y241" i="33"/>
  <c r="AC241" i="33"/>
  <c r="AA241" i="33"/>
  <c r="X241" i="33"/>
  <c r="AF241" i="33"/>
  <c r="AG241" i="33" l="1"/>
  <c r="AH241" i="33" s="1"/>
  <c r="AC242" i="33"/>
  <c r="Y242" i="33"/>
  <c r="AF242" i="33"/>
  <c r="X242" i="33"/>
  <c r="AA242" i="33"/>
  <c r="AG242" i="33" l="1"/>
  <c r="AH242" i="33" s="1"/>
  <c r="AF498" i="33"/>
  <c r="AC498" i="33"/>
  <c r="Y498" i="33"/>
  <c r="X498" i="33"/>
  <c r="AA498" i="33"/>
  <c r="AG498" i="33" l="1"/>
  <c r="AH498" i="33" s="1"/>
  <c r="X499" i="33"/>
  <c r="AF499" i="33"/>
  <c r="Y499" i="33"/>
  <c r="AC499" i="33"/>
  <c r="AA499" i="33"/>
  <c r="AG499" i="33" l="1"/>
  <c r="AH499" i="33" s="1"/>
  <c r="X500" i="33"/>
  <c r="AC500" i="33"/>
  <c r="Y500" i="33"/>
  <c r="AA500" i="33"/>
  <c r="AF500" i="33"/>
  <c r="AG500" i="33" l="1"/>
  <c r="AH500" i="33" s="1"/>
  <c r="Y501" i="33"/>
  <c r="X501" i="33"/>
  <c r="AF501" i="33"/>
  <c r="AC501" i="33"/>
  <c r="AA501" i="33"/>
  <c r="AG501" i="33" l="1"/>
  <c r="AH501" i="33" s="1"/>
  <c r="Y502" i="33"/>
  <c r="AA502" i="33"/>
  <c r="AC502" i="33"/>
  <c r="X502" i="33"/>
  <c r="AF502" i="33"/>
  <c r="AG502" i="33" l="1"/>
  <c r="AH502" i="33" s="1"/>
  <c r="AA503" i="33"/>
  <c r="X503" i="33"/>
  <c r="AF503" i="33"/>
  <c r="AC503" i="33"/>
  <c r="Y503" i="33"/>
  <c r="AG503" i="33" l="1"/>
  <c r="AH503" i="33" s="1"/>
  <c r="AA504" i="33"/>
  <c r="X504" i="33"/>
  <c r="Y504" i="33"/>
  <c r="AC504" i="33"/>
  <c r="AF504" i="33"/>
  <c r="AG504" i="33" l="1"/>
  <c r="AH504" i="33" s="1"/>
  <c r="AC505" i="33"/>
  <c r="X505" i="33"/>
  <c r="Y505" i="33"/>
  <c r="AF505" i="33"/>
  <c r="AA505" i="33"/>
  <c r="AG505" i="33" l="1"/>
  <c r="AH505" i="33" s="1"/>
  <c r="AF506" i="33"/>
  <c r="Y506" i="33"/>
  <c r="X506" i="33"/>
  <c r="AA506" i="33"/>
  <c r="AC506" i="33"/>
  <c r="AG506" i="33" l="1"/>
  <c r="AH506" i="33" s="1"/>
  <c r="AA507" i="33"/>
  <c r="AC507" i="33"/>
  <c r="AF507" i="33"/>
  <c r="Y507" i="33"/>
  <c r="X507" i="33"/>
  <c r="AG507" i="33" l="1"/>
  <c r="AH507" i="33" s="1"/>
  <c r="AA508" i="33"/>
  <c r="X508" i="33"/>
  <c r="AC508" i="33"/>
  <c r="AF508" i="33"/>
  <c r="Y508" i="33"/>
  <c r="AG508" i="33" l="1"/>
  <c r="AH508" i="33" s="1"/>
  <c r="AF509" i="33"/>
  <c r="X509" i="33"/>
  <c r="Y509" i="33"/>
  <c r="AA509" i="33"/>
  <c r="AC509" i="33"/>
  <c r="AG509" i="33" l="1"/>
  <c r="AH509" i="33" s="1"/>
  <c r="X243" i="33"/>
  <c r="AF243" i="33"/>
  <c r="AC243" i="33"/>
  <c r="AA243" i="33"/>
  <c r="Y243" i="33"/>
  <c r="AG243" i="33" l="1"/>
  <c r="AH243" i="33" s="1"/>
  <c r="AA244" i="33"/>
  <c r="X244" i="33"/>
  <c r="AF244" i="33"/>
  <c r="AC244" i="33"/>
  <c r="Y244" i="33"/>
  <c r="AG244" i="33" l="1"/>
  <c r="AH244" i="33" s="1"/>
  <c r="AA515" i="33"/>
  <c r="X515" i="33"/>
  <c r="AC515" i="33"/>
  <c r="AF515" i="33"/>
  <c r="Y515" i="33"/>
  <c r="AG515" i="33" l="1"/>
  <c r="AH515" i="33" s="1"/>
  <c r="X514" i="33"/>
  <c r="AA514" i="33"/>
  <c r="AF514" i="33"/>
  <c r="AC514" i="33"/>
  <c r="Y514" i="33"/>
  <c r="AG514" i="33" l="1"/>
  <c r="AH514" i="33" s="1"/>
  <c r="AC70" i="33" l="1"/>
  <c r="AC74" i="33" s="1"/>
  <c r="AC112" i="33" s="1"/>
  <c r="X70" i="33"/>
  <c r="X74" i="33" s="1"/>
  <c r="X112" i="33" s="1"/>
  <c r="Y70" i="33"/>
  <c r="Y74" i="33" s="1"/>
  <c r="Y112" i="33" s="1"/>
  <c r="AF70" i="33"/>
  <c r="AF74" i="33" s="1"/>
  <c r="AF112" i="33" s="1"/>
  <c r="AA70" i="33"/>
  <c r="AA74" i="33" s="1"/>
  <c r="AA112" i="33" s="1"/>
  <c r="AG74" i="33" l="1"/>
  <c r="AG112" i="33" s="1"/>
  <c r="AG70" i="33"/>
  <c r="AH70" i="33" s="1"/>
  <c r="AH74" i="33" l="1"/>
  <c r="AH112" i="33" s="1"/>
  <c r="AF517" i="33"/>
  <c r="X517" i="33"/>
  <c r="AC517" i="33"/>
  <c r="Y517" i="33"/>
  <c r="AA517" i="33"/>
  <c r="AG517" i="33" l="1"/>
  <c r="AH517" i="33" s="1"/>
  <c r="AA518" i="33"/>
  <c r="Y518" i="33"/>
  <c r="X518" i="33"/>
  <c r="AC518" i="33"/>
  <c r="AF518" i="33"/>
  <c r="AG518" i="33" l="1"/>
  <c r="AH518" i="33" s="1"/>
  <c r="AC519" i="33" l="1"/>
  <c r="X519" i="33"/>
  <c r="Y519" i="33"/>
  <c r="AF519" i="33"/>
  <c r="AA519" i="33"/>
  <c r="AG519" i="33" l="1"/>
  <c r="AH519" i="33" s="1"/>
  <c r="AC520" i="33"/>
  <c r="AA520" i="33"/>
  <c r="Y520" i="33"/>
  <c r="X520" i="33"/>
  <c r="AF520" i="33"/>
  <c r="AG520" i="33" l="1"/>
  <c r="AH520" i="33" s="1"/>
  <c r="AA521" i="33"/>
  <c r="Y521" i="33"/>
  <c r="X521" i="33"/>
  <c r="AF521" i="33"/>
  <c r="AC521" i="33"/>
  <c r="AG521" i="33" l="1"/>
  <c r="AH521" i="33" s="1"/>
  <c r="Y522" i="33"/>
  <c r="AF522" i="33"/>
  <c r="X522" i="33"/>
  <c r="AC522" i="33"/>
  <c r="AA522" i="33"/>
  <c r="AG522" i="33" l="1"/>
  <c r="AH522" i="33" s="1"/>
  <c r="AC523" i="33"/>
  <c r="AA523" i="33"/>
  <c r="Y523" i="33"/>
  <c r="X523" i="33"/>
  <c r="AF523" i="33"/>
  <c r="AG523" i="33" l="1"/>
  <c r="AH523" i="33" s="1"/>
  <c r="X524" i="33"/>
  <c r="AA524" i="33"/>
  <c r="AC524" i="33"/>
  <c r="Y524" i="33"/>
  <c r="AF524" i="33"/>
  <c r="AG524" i="33" l="1"/>
  <c r="AH524" i="33" s="1"/>
  <c r="AC525" i="33"/>
  <c r="X525" i="33"/>
  <c r="AF525" i="33"/>
  <c r="Y525" i="33"/>
  <c r="AA525" i="33"/>
  <c r="AG525" i="33" l="1"/>
  <c r="AH525" i="33" s="1"/>
  <c r="AA526" i="33"/>
  <c r="X526" i="33"/>
  <c r="AF526" i="33"/>
  <c r="Y526" i="33"/>
  <c r="AC526" i="33"/>
  <c r="AG526" i="33" l="1"/>
  <c r="AH526" i="33" s="1"/>
  <c r="Y527" i="33"/>
  <c r="AF527" i="33"/>
  <c r="AF534" i="33" s="1"/>
  <c r="AC527" i="33"/>
  <c r="AA527" i="33"/>
  <c r="X527" i="33"/>
  <c r="AG527" i="33" l="1"/>
  <c r="AH527" i="33" s="1"/>
  <c r="AF246" i="33"/>
  <c r="AA246" i="33"/>
  <c r="Y246" i="33"/>
  <c r="X246" i="33"/>
  <c r="AC246" i="33"/>
  <c r="AG246" i="33" l="1"/>
  <c r="AH246" i="33" s="1"/>
  <c r="X529" i="33"/>
  <c r="Y529" i="33"/>
  <c r="AC529" i="33"/>
  <c r="AA529" i="33"/>
  <c r="AG529" i="33" l="1"/>
  <c r="AH529" i="33" s="1"/>
  <c r="Y530" i="33"/>
  <c r="AC530" i="33"/>
  <c r="X530" i="33"/>
  <c r="AA530" i="33"/>
  <c r="AG530" i="33" l="1"/>
  <c r="AH530" i="33" s="1"/>
  <c r="Y531" i="33"/>
  <c r="AA531" i="33"/>
  <c r="X531" i="33"/>
  <c r="AC531" i="33"/>
  <c r="AG531" i="33" l="1"/>
  <c r="AH531" i="33" s="1"/>
  <c r="AC533" i="33"/>
  <c r="AC534" i="33" s="1"/>
  <c r="X533" i="33"/>
  <c r="X534" i="33" s="1"/>
  <c r="Y533" i="33"/>
  <c r="Y534" i="33" s="1"/>
  <c r="AA533" i="33"/>
  <c r="AG533" i="33" l="1"/>
  <c r="AH533" i="33" s="1"/>
  <c r="AA534" i="33"/>
  <c r="AC537" i="33"/>
  <c r="X537" i="33"/>
  <c r="AA537" i="33"/>
  <c r="AF537" i="33"/>
  <c r="Y537" i="33"/>
  <c r="AH534" i="33" l="1"/>
  <c r="AG534" i="33"/>
  <c r="AG537" i="33"/>
  <c r="AH537" i="33" l="1"/>
  <c r="AC538" i="33" l="1"/>
  <c r="X538" i="33"/>
  <c r="AF538" i="33"/>
  <c r="AA538" i="33"/>
  <c r="Y538" i="33"/>
  <c r="AG538" i="33" l="1"/>
  <c r="Y539" i="33"/>
  <c r="AA539" i="33"/>
  <c r="AC539" i="33"/>
  <c r="AF539" i="33"/>
  <c r="X539" i="33"/>
  <c r="AG539" i="33" l="1"/>
  <c r="AH539" i="33" s="1"/>
  <c r="AH538" i="33"/>
  <c r="AC540" i="33" l="1"/>
  <c r="Y540" i="33"/>
  <c r="Y541" i="33" s="1"/>
  <c r="AF540" i="33"/>
  <c r="AF541" i="33" s="1"/>
  <c r="Z41" i="33"/>
  <c r="AA540" i="33"/>
  <c r="X540" i="33"/>
  <c r="X541" i="33" s="1"/>
  <c r="AB41" i="33"/>
  <c r="AG541" i="33" l="1"/>
  <c r="AF41" i="33"/>
  <c r="X41" i="33"/>
  <c r="Y41" i="33"/>
  <c r="AC41" i="33"/>
  <c r="AA41" i="33"/>
  <c r="AG540" i="33"/>
  <c r="AH540" i="33" s="1"/>
  <c r="C24" i="47"/>
  <c r="AH541" i="33" l="1"/>
  <c r="AG41" i="33"/>
  <c r="Y225" i="33" l="1"/>
  <c r="X225" i="33"/>
  <c r="AB225" i="33"/>
  <c r="AF225" i="33"/>
  <c r="Z225" i="33"/>
  <c r="AA225" i="33"/>
  <c r="AC225" i="33"/>
  <c r="U225" i="33"/>
  <c r="U327" i="33"/>
  <c r="AB240" i="33" l="1"/>
  <c r="Y240" i="33"/>
  <c r="AF240" i="33"/>
  <c r="AC240" i="33"/>
  <c r="AA240" i="33"/>
  <c r="X240" i="33"/>
  <c r="AG240" i="33" l="1"/>
  <c r="AH240" i="33" s="1"/>
  <c r="AG225" i="33"/>
  <c r="AB245" i="33"/>
  <c r="AB327" i="33" s="1"/>
  <c r="AB543" i="33" s="1"/>
  <c r="Y245" i="33"/>
  <c r="Y327" i="33" s="1"/>
  <c r="Y543" i="33" s="1"/>
  <c r="AC245" i="33"/>
  <c r="AC327" i="33" s="1"/>
  <c r="AC543" i="33" s="1"/>
  <c r="X245" i="33"/>
  <c r="X327" i="33" s="1"/>
  <c r="X543" i="33" s="1"/>
  <c r="AF245" i="33"/>
  <c r="AF327" i="33" s="1"/>
  <c r="AF543" i="33" s="1"/>
  <c r="AA245" i="33"/>
  <c r="AA327" i="33" s="1"/>
  <c r="AA543" i="33" s="1"/>
  <c r="Z327" i="33" l="1"/>
  <c r="Z543" i="33" s="1"/>
  <c r="AG245" i="33"/>
  <c r="AH245" i="33" s="1"/>
  <c r="C8" i="47"/>
  <c r="D8" i="47" s="1"/>
  <c r="T112" i="33"/>
  <c r="T543" i="33" s="1"/>
  <c r="U112" i="33"/>
  <c r="U543" i="33" s="1"/>
  <c r="AG327" i="33" l="1"/>
  <c r="AG543" i="33" s="1"/>
  <c r="AH327" i="33"/>
  <c r="AH543" i="33" s="1"/>
  <c r="AQ544" i="33" s="1"/>
  <c r="C23" i="47"/>
  <c r="D23" i="47" s="1"/>
  <c r="C25" i="47"/>
  <c r="D25" i="47" s="1"/>
  <c r="C13" i="47"/>
  <c r="AH328" i="33" l="1"/>
  <c r="D14" i="47"/>
  <c r="D16" i="47"/>
  <c r="C16" i="47" s="1"/>
  <c r="D13" i="47"/>
  <c r="C19" i="47"/>
  <c r="D19" i="47" s="1"/>
  <c r="C14" i="47" l="1"/>
  <c r="C18" i="47"/>
  <c r="D18" i="47" s="1"/>
  <c r="C17" i="47" l="1"/>
  <c r="D17" i="47" s="1"/>
  <c r="C20" i="47" l="1"/>
  <c r="D20" i="47" s="1"/>
  <c r="C28" i="47" l="1"/>
  <c r="D28" i="47" s="1"/>
  <c r="C27" i="47"/>
  <c r="D27" i="47" s="1"/>
  <c r="D29" i="47"/>
  <c r="C29" i="47" l="1"/>
  <c r="C31" i="47" s="1"/>
  <c r="D31" i="47"/>
</calcChain>
</file>

<file path=xl/sharedStrings.xml><?xml version="1.0" encoding="utf-8"?>
<sst xmlns="http://schemas.openxmlformats.org/spreadsheetml/2006/main" count="6482" uniqueCount="1884">
  <si>
    <t>AACM750930</t>
  </si>
  <si>
    <t>JARDINERO BOTÁNICO</t>
  </si>
  <si>
    <t>CELIS RIVERA JUAN ANTONIO</t>
  </si>
  <si>
    <t>LÓPEZ GUTIÉRREZ JOSÉ ANTONIO</t>
  </si>
  <si>
    <t>LOGA620720</t>
  </si>
  <si>
    <t>NUÑO CONTRERAS CÁNDIDO</t>
  </si>
  <si>
    <t>ACOSTA PÉREZ RAÚL ALBERTO</t>
  </si>
  <si>
    <t>JEFE DE CUENCA (LERMA-CHAPALA)</t>
  </si>
  <si>
    <t>NAVARRO MUÑOZ MIGUEL</t>
  </si>
  <si>
    <t>JEFE DE CUENCA (PACÍFICO-BALSAS)</t>
  </si>
  <si>
    <t>ECHEVERRÍA VAQUERO JESÚS FERNANDO</t>
  </si>
  <si>
    <t>JEFE DE CUENCA (SANTIAGO)</t>
  </si>
  <si>
    <t>GONZÁLEZ PADILLA ERNESTO MARTÍN</t>
  </si>
  <si>
    <t>GOPE630225</t>
  </si>
  <si>
    <t>SÁNCHEZ LÓPEZ CARLOS ALBERTO</t>
  </si>
  <si>
    <t>AUGG730704</t>
  </si>
  <si>
    <t>PROMOTOR</t>
  </si>
  <si>
    <t>COTA CONTRERAS ILEANA MARCELA</t>
  </si>
  <si>
    <t>OCHOA CASAS MARÍA TERESITA</t>
  </si>
  <si>
    <t>OOCT610704</t>
  </si>
  <si>
    <t>RIVERA CHÁVEZ VICENTE</t>
  </si>
  <si>
    <t>RICV711201UF5</t>
  </si>
  <si>
    <t>COLH800113JH2</t>
  </si>
  <si>
    <t>FRANCO CASILLAS DANIEL</t>
  </si>
  <si>
    <t>FACD800414NN5</t>
  </si>
  <si>
    <t>JACINTO ALVAREZ NICOLAS</t>
  </si>
  <si>
    <t>JAAN820208GI1</t>
  </si>
  <si>
    <t>AGUIRRE NIEVES LUIS FRANCISCO</t>
  </si>
  <si>
    <t>AUNL780325F11</t>
  </si>
  <si>
    <t>TREJO OROZCO CARLOS KALEB</t>
  </si>
  <si>
    <t>RODRÍGUEZ MACIAS LUIS ALBERTO</t>
  </si>
  <si>
    <t>RESIDENTE AMBIENTAL</t>
  </si>
  <si>
    <t>RESIDENTE DE JARDÍN BOTÁNICO</t>
  </si>
  <si>
    <t>GUTIÉRREZ OSORIO MARTHA PATRICIA</t>
  </si>
  <si>
    <t>CERVANTES RAMÍREZ ALEJANDRO DIEPER</t>
  </si>
  <si>
    <t>CERA790906</t>
  </si>
  <si>
    <t>TÉCNICO EN POTABILIZACIÓN</t>
  </si>
  <si>
    <t>MARTÍNEZ CASTAÑEDA MARCO ANTONIO</t>
  </si>
  <si>
    <t>MACM750603</t>
  </si>
  <si>
    <t>SÁNCHEZ  ISAAC FILIBERTO</t>
  </si>
  <si>
    <t>SAXI670822</t>
  </si>
  <si>
    <t>NUCC750201CHA</t>
  </si>
  <si>
    <t>7C</t>
  </si>
  <si>
    <t>VIVERISTA</t>
  </si>
  <si>
    <t>AUXILIAR DE MERCADOTECNIA</t>
  </si>
  <si>
    <t>FOTOGRAFÍA Y VIDEO</t>
  </si>
  <si>
    <t>JEFE DE COMUNICACIÓN</t>
  </si>
  <si>
    <t>ANALISTA  DE COSTOS</t>
  </si>
  <si>
    <t>GONZÁLEZ MALDONADO ELVIRA</t>
  </si>
  <si>
    <t>RAMÍREZ SILVA CAROLINA</t>
  </si>
  <si>
    <t>ANALISTA  PRODER</t>
  </si>
  <si>
    <t>LÓPEZ VÁZQUEZ DANIEL</t>
  </si>
  <si>
    <t>LOVD800722516</t>
  </si>
  <si>
    <t>ANALISTA ADMINISTRATIVO</t>
  </si>
  <si>
    <t>PELAYO RUIZ KARLA CECILIA</t>
  </si>
  <si>
    <t>PERK840614</t>
  </si>
  <si>
    <t>SIERRA AGUILAR GRISEL</t>
  </si>
  <si>
    <t>PÉREZ SAHAGUN SALVADOR</t>
  </si>
  <si>
    <t>PESS650724</t>
  </si>
  <si>
    <t>HERRERA JUÁREZ RAFAEL</t>
  </si>
  <si>
    <t>ARCHIVISTA</t>
  </si>
  <si>
    <t>MORAN GARCÍA ELLIOT JONATHAN</t>
  </si>
  <si>
    <t>RAHJ880216NF7</t>
  </si>
  <si>
    <t>GARCÍA CARRASCO MARIA DEL ROCÍO</t>
  </si>
  <si>
    <t>GACR610123</t>
  </si>
  <si>
    <t>IÑIGUEZ ROSAS GEMA ELIZABETH</t>
  </si>
  <si>
    <t>JIMÉNEZ ROSALES OSWALDO RAFAEL</t>
  </si>
  <si>
    <t>MAYA LEGORRETA MA DEL CARMEN</t>
  </si>
  <si>
    <t>CALDERÓN PÉREZ JOSÉ</t>
  </si>
  <si>
    <t>AUXILIAR DE FORTALECIMIENTO</t>
  </si>
  <si>
    <t>AUXILIAR ELECTROMECÁNICO</t>
  </si>
  <si>
    <t>SÁNCHEZ VIRGEN ARATH JUAN ABELARDO</t>
  </si>
  <si>
    <t>ARTEAGA GARCÍA CRISTHIAN</t>
  </si>
  <si>
    <t>AEQC810916</t>
  </si>
  <si>
    <t>4C</t>
  </si>
  <si>
    <t>AYUDANTE DE GRÚA</t>
  </si>
  <si>
    <t>FLORES ALONSO LUIS GUADALUPE</t>
  </si>
  <si>
    <t>GUAREÑO ROBLES FRANCISCO JAVIER</t>
  </si>
  <si>
    <t>GURF661005</t>
  </si>
  <si>
    <t>RODRÍGUEZ RODRÍGUEZ NOE</t>
  </si>
  <si>
    <t>RORN740722</t>
  </si>
  <si>
    <t>VERA RAMÍREZ VÍCTOR</t>
  </si>
  <si>
    <t>VERV680711</t>
  </si>
  <si>
    <t>3A</t>
  </si>
  <si>
    <t>AYUDANTE DE PERFORADOR</t>
  </si>
  <si>
    <t>DÍAZ DÍAZ OSCAR</t>
  </si>
  <si>
    <t>ENCISO GUERRERO PEDRO</t>
  </si>
  <si>
    <t>JÁUREGUI NUÑO JOSÉ</t>
  </si>
  <si>
    <t>JANJ830810</t>
  </si>
  <si>
    <t>MOSQUEDA MOSQUEDA ROBERTO</t>
  </si>
  <si>
    <t>PONCE GUTIÉRREZ IGNACIO</t>
  </si>
  <si>
    <t>RAGF870515</t>
  </si>
  <si>
    <t>RUFH730113</t>
  </si>
  <si>
    <t>RUVALCABA DÍAZ RAÚL</t>
  </si>
  <si>
    <t>VILLALOBOS NUÑO ELÍAS</t>
  </si>
  <si>
    <t>AYUDANTE DE VIDEO</t>
  </si>
  <si>
    <t>TORNERO GARCÍA DAVID</t>
  </si>
  <si>
    <t>TOGD800214</t>
  </si>
  <si>
    <t>CHÁVEZ DÍAZ JOSÉ JUAN</t>
  </si>
  <si>
    <t>SOLÓRZANO GÓMEZ LORENZO</t>
  </si>
  <si>
    <t>COORDINADOR DE LICITACIONES</t>
  </si>
  <si>
    <t>COORDINADOR DE PRECIOS UNITARIOS</t>
  </si>
  <si>
    <t>RAMOS CERVANTES VÍCTOR MANUEL</t>
  </si>
  <si>
    <t>AYALA CARVAJAL JOSÉ SAÚL</t>
  </si>
  <si>
    <t>GEÓLOGO</t>
  </si>
  <si>
    <t>JEFE ADMINISTRATIVO DE OBRA</t>
  </si>
  <si>
    <t>JEFE DE CONSOLIDACIÓN FINACIERA DE LOS SERVICIOS</t>
  </si>
  <si>
    <t>JEFE DE CONTROL DE OBRAS</t>
  </si>
  <si>
    <t>HUERTA OVIEDO EDUARDO</t>
  </si>
  <si>
    <t>JEFE DE POZOS</t>
  </si>
  <si>
    <t>OLVERA ESCOBEDO CLAUDIA</t>
  </si>
  <si>
    <t>CARRANCO CERVANTES FERNANDO</t>
  </si>
  <si>
    <t>HERNÁNDEZ FUENTES FRANCISCO JAVIER</t>
  </si>
  <si>
    <t>HEFF730312</t>
  </si>
  <si>
    <t>LAMADRID MONJARAS JULIAN GABRIEL</t>
  </si>
  <si>
    <t>SÁNCHEZ ESPINOZA GERARDO ANTONIO</t>
  </si>
  <si>
    <t>SAEG671229</t>
  </si>
  <si>
    <t>AGUILAR LÓPEZ SAÚL OMAR</t>
  </si>
  <si>
    <t>OPERADOR DE GRÚA</t>
  </si>
  <si>
    <t>CANALES  EULALIO</t>
  </si>
  <si>
    <t>CAXE481104</t>
  </si>
  <si>
    <t>VÁZQUEZ CHÁVEZ MIGUEL</t>
  </si>
  <si>
    <t>VACM540905</t>
  </si>
  <si>
    <t>IÑIGUEZ MALDONADO AURELIANO</t>
  </si>
  <si>
    <t>IIMA561229</t>
  </si>
  <si>
    <t>OPERADOR DE PERFORACIÓN</t>
  </si>
  <si>
    <t>MENCHACA FONSECA JORGE FERNANDO</t>
  </si>
  <si>
    <t>MURGUÍA JIMÉNEZ RAFAEL</t>
  </si>
  <si>
    <t>VILLALOBOS NUÑO JOSÉ</t>
  </si>
  <si>
    <t>GOCE660725AZ0</t>
  </si>
  <si>
    <t>OPERADOR DE PIPA</t>
  </si>
  <si>
    <t>CAMPOS ROMERO SERGIO</t>
  </si>
  <si>
    <t>CARS810311114</t>
  </si>
  <si>
    <t>OPERADOR DE VIDEO</t>
  </si>
  <si>
    <t>PERALTA LAMAS JESÚS</t>
  </si>
  <si>
    <t>PELJ791225</t>
  </si>
  <si>
    <t>BARRAZA BARRAGÁN BENJAMÍN</t>
  </si>
  <si>
    <t>BABB660306</t>
  </si>
  <si>
    <t>4B</t>
  </si>
  <si>
    <t>PERFORADOR</t>
  </si>
  <si>
    <t>IÑIGUEZ DE LA TORRE GUILLERMO</t>
  </si>
  <si>
    <t>IITG821207</t>
  </si>
  <si>
    <t>JÁUREGUI VALDIVIA RUBÉN</t>
  </si>
  <si>
    <t>PIÑA RODRÍGUEZ JUAN CARLOS</t>
  </si>
  <si>
    <t>PLATA MEJIA JOSÉ LUIS</t>
  </si>
  <si>
    <t>ARRIERO OLVERA JUAN CARLOS</t>
  </si>
  <si>
    <t>PROYECTISTA</t>
  </si>
  <si>
    <t>LUNA ONTIVEROS ROGELIO</t>
  </si>
  <si>
    <t>MÁRQUEZ CARLOS JOSÉ SEBASTIÁN</t>
  </si>
  <si>
    <t>OCEGUEDA RAMÍREZ J GUADALUPE</t>
  </si>
  <si>
    <t>GONZÁLEZ MALDONADO ANDREA LAURA</t>
  </si>
  <si>
    <t>NÚÑEZ MIRAMONTES YOLANDA LETICIA</t>
  </si>
  <si>
    <t>GUERRERO LÓPEZ GERMAN</t>
  </si>
  <si>
    <t>RAMÍREZ TORRIJA OMAR SALOMÓN</t>
  </si>
  <si>
    <t>BARRAGÁN CERVANTES ROGELIO</t>
  </si>
  <si>
    <t>BACR560229</t>
  </si>
  <si>
    <t>SUPERVISOR DE OBRA</t>
  </si>
  <si>
    <t>SUPERVISOR DE PERFORACIÓN</t>
  </si>
  <si>
    <t>GUERRERO URIBE FRANCISCO JAVIER</t>
  </si>
  <si>
    <t>MIRAMONTES AGUAYO MARTÍN</t>
  </si>
  <si>
    <t>MURILLO GODOY RUBÉN</t>
  </si>
  <si>
    <t>FIGUEROA VARGAS VÍCTOR ANTONIO</t>
  </si>
  <si>
    <t>FIVV770521</t>
  </si>
  <si>
    <t>TRABAJADOR SOCIAL</t>
  </si>
  <si>
    <t>MALDONADO VEGA ROBERTO</t>
  </si>
  <si>
    <t>ÁVILA PÉREZ ELISEO</t>
  </si>
  <si>
    <t>AIPE810530927</t>
  </si>
  <si>
    <t>OROZ BITAR FERNANDO</t>
  </si>
  <si>
    <t>OOBF620915PWA</t>
  </si>
  <si>
    <t>PELAYO VALADEZ MARTÍN FERNANDO</t>
  </si>
  <si>
    <t>PEVM8806273F4</t>
  </si>
  <si>
    <t>GARCÍA NÚÑEZ CARLOS ALONSO</t>
  </si>
  <si>
    <t>ALMACENISTA</t>
  </si>
  <si>
    <t>PEÑA SANTIAGO JUAN</t>
  </si>
  <si>
    <t>PESJ470624</t>
  </si>
  <si>
    <t>GOMEZ PÉREZ ALFREDO</t>
  </si>
  <si>
    <t>GOPA671006</t>
  </si>
  <si>
    <t>ANALISTA CONTABLE</t>
  </si>
  <si>
    <t>GONZÁLEZ REYNOSO PATRICIA JACQUELIN</t>
  </si>
  <si>
    <t>GORP730521</t>
  </si>
  <si>
    <t>RODRÍGUEZ RODRÍGUEZ RUTH MYRIAM</t>
  </si>
  <si>
    <t>RORR790102</t>
  </si>
  <si>
    <t>GOMEZ PÉREZ GERARDO</t>
  </si>
  <si>
    <t>GOPG8111172I0</t>
  </si>
  <si>
    <t>ANALISTA CONTABLE (EGRESOS)</t>
  </si>
  <si>
    <t>YAÑEZ HERNÁNDEZ J HORACIO</t>
  </si>
  <si>
    <t>YAHH770512</t>
  </si>
  <si>
    <t>ANALISTA DE CONTROL PATRIMONIAL</t>
  </si>
  <si>
    <t>ANALISTA DE RECURSOS HUMANOS</t>
  </si>
  <si>
    <t>CAMPOS ROMERO DAVID</t>
  </si>
  <si>
    <t>MARTÍNEZ DIAZ ALEJANDRO</t>
  </si>
  <si>
    <t>MADA7808101N2</t>
  </si>
  <si>
    <t>CASR6903105Y2</t>
  </si>
  <si>
    <t>MONTAÑO GÓMEZ RODOLFO ENRIQUE</t>
  </si>
  <si>
    <t>MOGR590711MG1</t>
  </si>
  <si>
    <t>SANTILLÁN VALENCIA HELIOS ALEXANDER</t>
  </si>
  <si>
    <t>SAVH82031839A</t>
  </si>
  <si>
    <t>NAVARRO MEZA GERARDO</t>
  </si>
  <si>
    <t>NAMG840502NN0</t>
  </si>
  <si>
    <t>NAMA7108305YA</t>
  </si>
  <si>
    <t>VÁZQUEZ NERI OSCAR</t>
  </si>
  <si>
    <t>VANO801027MP2</t>
  </si>
  <si>
    <t>ANALISTA DE SISTEMAS (ADMINISTRADOR DE REDES)</t>
  </si>
  <si>
    <t>VARELA PÉREZ OSCAR RENATO</t>
  </si>
  <si>
    <t>AGUILAR BARRIGA JOSÉ LUIS</t>
  </si>
  <si>
    <t>ANALISTA DE SISTEMAS (SOPORTE TÉCNICO)</t>
  </si>
  <si>
    <t>GONZÁLEZ MUÑOZ OSCAR IVAN</t>
  </si>
  <si>
    <t>ANALISTA DE SISTEMAS DE INFORMACIÓN</t>
  </si>
  <si>
    <t>FREEMAN FIGUEROA ALICIA DEL CARMEN</t>
  </si>
  <si>
    <t>FEFA790512288</t>
  </si>
  <si>
    <t>ANALISTA JURÍDICO</t>
  </si>
  <si>
    <t>GARCÍA GUZMÁN JOSÉ IGNACIO</t>
  </si>
  <si>
    <t>10A</t>
  </si>
  <si>
    <t>ANALISTA JURÍDICO (CONSULTIVO)</t>
  </si>
  <si>
    <t>ANALISTA JURÍDICO (LABORAL)</t>
  </si>
  <si>
    <t>ALEMÁN MORENO VÍCTOR MANUEL</t>
  </si>
  <si>
    <t>ASEADOR</t>
  </si>
  <si>
    <t>DIEGO CHÁVEZ FRANCISCO JAVIER</t>
  </si>
  <si>
    <t>ESPARZA PLASCENCIA BENJAMÍN</t>
  </si>
  <si>
    <t>EAPB770729482</t>
  </si>
  <si>
    <t>GARCÍA GARNICA GUILLERMO</t>
  </si>
  <si>
    <t>GAGG590114</t>
  </si>
  <si>
    <t>GONZÁLEZ CASTAÑEDA JOSÉ MANUEL</t>
  </si>
  <si>
    <t>GOCM491114</t>
  </si>
  <si>
    <t>GONZÁLEZ SEPÚLVEDA AGRIPINA</t>
  </si>
  <si>
    <t>GOSA440127</t>
  </si>
  <si>
    <t>MAAF700213</t>
  </si>
  <si>
    <t>MARTÍNEZ HERNÁNDEZ JOSÉ REFUGIO</t>
  </si>
  <si>
    <t>SANCHEZ RANGEL CLAUDIA PATRICIA</t>
  </si>
  <si>
    <t>SARC790917</t>
  </si>
  <si>
    <t>IRIARTE MORONES MARIA DEL CARMEN</t>
  </si>
  <si>
    <t>IIMC691020</t>
  </si>
  <si>
    <t>GUERRA LUNA MARTHA GABRIELA</t>
  </si>
  <si>
    <t>GULM710123</t>
  </si>
  <si>
    <t>MORALES SOLANO LETICIA</t>
  </si>
  <si>
    <t>NAJERA CONTRERAS OLGA GABRIELA</t>
  </si>
  <si>
    <t>AUXILIAR DE SERVICIOS GENERALES (FOTOCOPIADO)</t>
  </si>
  <si>
    <t>GONZÁLEZ VALDEZ HUMBERTO</t>
  </si>
  <si>
    <t>GOVH520723</t>
  </si>
  <si>
    <t>AUXILIAR OPERATIVO</t>
  </si>
  <si>
    <t>LÓPEZ CASAS ARNULFO</t>
  </si>
  <si>
    <t>LXCA640101</t>
  </si>
  <si>
    <t>HERNÁNDEZ BRAVO HORACIO</t>
  </si>
  <si>
    <t>CAJERO</t>
  </si>
  <si>
    <t>ALDANA FLORES CARLOS</t>
  </si>
  <si>
    <t>AAFC751107QH9</t>
  </si>
  <si>
    <t>RANGEL JAUREGUI KARLA VIANNEY</t>
  </si>
  <si>
    <t>RAJK790429IYA</t>
  </si>
  <si>
    <t>COMPRADOR</t>
  </si>
  <si>
    <t>ESPECIALISTA EN SEGURIDAD</t>
  </si>
  <si>
    <t>GERENTE DE CONTABILIDAD</t>
  </si>
  <si>
    <t>GERENTE DE INFORMÁTICA</t>
  </si>
  <si>
    <t>GERENTE DE PERSONAL</t>
  </si>
  <si>
    <t>GERENTE DE SERVICIOS GENERALES</t>
  </si>
  <si>
    <t>HERNÁNDEZ RIVERA JORGE</t>
  </si>
  <si>
    <t>HERJ770423</t>
  </si>
  <si>
    <t>JARDINERO</t>
  </si>
  <si>
    <t>PÉREZ UREÑA JORGE ALBERTO</t>
  </si>
  <si>
    <t>JEFE DE ADQUISICIONES</t>
  </si>
  <si>
    <t>AVIÑA MATA NARDA VERÓNICA</t>
  </si>
  <si>
    <t>JEFE DE CONTROL PRESUPUESTAL (CONTABILIDAD)</t>
  </si>
  <si>
    <t>JEFE DE LA UNIDAD DE TRANSPARENCIA</t>
  </si>
  <si>
    <t>JEFE DE LO CONSULTIVO</t>
  </si>
  <si>
    <t>JEFE DE MANTENIMIENTO</t>
  </si>
  <si>
    <t>JEFE DE NÓMINA</t>
  </si>
  <si>
    <t>JEFE DE PATRIMONIO Y ALMACENES</t>
  </si>
  <si>
    <t>JEFE DE TESORERÍA</t>
  </si>
  <si>
    <t>GUTIÉRREZ ZAMORA MIGUEL ÁNGEL</t>
  </si>
  <si>
    <t>PROGRAMADOR ANALISTA</t>
  </si>
  <si>
    <t>RECEPCIONISTA</t>
  </si>
  <si>
    <t>BECERRA DE LA CRUZ MÓNICA</t>
  </si>
  <si>
    <t>BECM790508</t>
  </si>
  <si>
    <t>GONZÁLEZ EUFRACIO GABRIELA</t>
  </si>
  <si>
    <t>NAVARRO REYES PATRICIA</t>
  </si>
  <si>
    <t>NÚÑEZ MIRAMONTES MARÍA DE JESÚS</t>
  </si>
  <si>
    <t>NUMJ680611</t>
  </si>
  <si>
    <t>VALDIVIA DÍAZ ANA ESMERALDA</t>
  </si>
  <si>
    <t>DE LA TORRE AGUILAR LAURA CRISTINA</t>
  </si>
  <si>
    <t>HERNÁNDEZ VALDOVINOS VERÓNICA</t>
  </si>
  <si>
    <t>PÉREZ MACIEL CARLOS</t>
  </si>
  <si>
    <t>PEMC630515</t>
  </si>
  <si>
    <t>SUPERVISOR DE MANTENIMIENTO (PARQUE VEHÍCULAR)</t>
  </si>
  <si>
    <t>SUPERVISOR DE SERVICIOS GENERALES</t>
  </si>
  <si>
    <t>BEIVIDES PÉREZ FRANCISCO</t>
  </si>
  <si>
    <t>BEPF640402</t>
  </si>
  <si>
    <t>BIDR571119</t>
  </si>
  <si>
    <t>CHÁVEZ MARTÍNEZ ALFONSO</t>
  </si>
  <si>
    <t>CAMA520406</t>
  </si>
  <si>
    <t>GALÁN DUEÑAS MARCOS</t>
  </si>
  <si>
    <t>GADM581007</t>
  </si>
  <si>
    <t>GONZÁLEZ MEDINA JUAN</t>
  </si>
  <si>
    <t>HERNÁNDEZ MONTIEL LUIS</t>
  </si>
  <si>
    <t>NUÑO VÁZQUEZ MANUEL</t>
  </si>
  <si>
    <t>OROZCO VÁZQUEZ MIGUEL</t>
  </si>
  <si>
    <t>OOVM550207</t>
  </si>
  <si>
    <t>RENTERIA MACIAS J  GUADALUPE</t>
  </si>
  <si>
    <t>REMG661211</t>
  </si>
  <si>
    <t>ROMERO MONTALVO MARTÍN</t>
  </si>
  <si>
    <t>ROMM650221</t>
  </si>
  <si>
    <t>SÁNCHEZ  JOAQUÍN</t>
  </si>
  <si>
    <t>VÁZQUEZ MENDOZA RUBÉN</t>
  </si>
  <si>
    <t>VAMR450506</t>
  </si>
  <si>
    <t>MÉNDEZ ÁLVAREZ VALENTINA</t>
  </si>
  <si>
    <t>MEAV710617</t>
  </si>
  <si>
    <t>AUXILIAR DE INFORMACIÓN Y ESTADÍSTICA</t>
  </si>
  <si>
    <t>BASULTO RIVERA JUAN PAULO</t>
  </si>
  <si>
    <t>BARJ740629</t>
  </si>
  <si>
    <t>AUXILIAR DE NORMATIVIDAD</t>
  </si>
  <si>
    <t>BASULTO RIVERA JOSÉ DE JESÚS</t>
  </si>
  <si>
    <t>BARJ701224</t>
  </si>
  <si>
    <t>CARRILLO MENDOZA CARLOS EDUARDO</t>
  </si>
  <si>
    <t>CORTES RODRÍGUEZ MARIA REYNA</t>
  </si>
  <si>
    <t>CORR700720</t>
  </si>
  <si>
    <t>ENCISO SANTOS RAFAEL</t>
  </si>
  <si>
    <t>EISR681029</t>
  </si>
  <si>
    <t>ESPÍRITU ESPINOZA RAÚL</t>
  </si>
  <si>
    <t>EIER700620</t>
  </si>
  <si>
    <t>HERNÁNDEZ SANTIAGO J GUADALUPE</t>
  </si>
  <si>
    <t>HESG670803</t>
  </si>
  <si>
    <t>MARTÍNEZ VÁZQUEZ CARLOS</t>
  </si>
  <si>
    <t>MAVC660425</t>
  </si>
  <si>
    <t>MORANDO RUIZ LUZ MARIA</t>
  </si>
  <si>
    <t>MORL680721</t>
  </si>
  <si>
    <t>NAVARRO LOZA JOSÉ REFUGIO</t>
  </si>
  <si>
    <t>NALR700923</t>
  </si>
  <si>
    <t>RUBIO RODRÍGUEZ SERGIO</t>
  </si>
  <si>
    <t>RURS620902</t>
  </si>
  <si>
    <t>SEGURA BUSTOS ANDRÉS</t>
  </si>
  <si>
    <t>SEBA681122</t>
  </si>
  <si>
    <t>TOVAR DURAN ANTONIO</t>
  </si>
  <si>
    <t>TODA650615</t>
  </si>
  <si>
    <t>TREJO TALAVERA HIRAM AXEL</t>
  </si>
  <si>
    <t>TETH740101</t>
  </si>
  <si>
    <t>VARGAS MORA JOSÉ LUIS</t>
  </si>
  <si>
    <t>VAML590529</t>
  </si>
  <si>
    <t>HERNÁNDEZ FLORES MARIO</t>
  </si>
  <si>
    <t>HEFM6309082K6</t>
  </si>
  <si>
    <t>INGENIERO ELECTROMECÁNICO</t>
  </si>
  <si>
    <t>GONZÁLEZ REYNOSO JOSÉ IVAN</t>
  </si>
  <si>
    <t>CERVANTES RAMÍREZ LUIS ROBERTO</t>
  </si>
  <si>
    <t>BASULTO RIVERA RAFAEL</t>
  </si>
  <si>
    <t>BARR670813</t>
  </si>
  <si>
    <t>OPERADOR GENERAL DE PTAR'S</t>
  </si>
  <si>
    <t>PINTO ANG LAURA SUSANA</t>
  </si>
  <si>
    <t>TERÁN ESCOTO ALMA YADIRA</t>
  </si>
  <si>
    <t>NÁPOLES CAMACHO AÍDA MIRIAM</t>
  </si>
  <si>
    <t>SUPERVISOR DE MONITOREO Y EFICIENCIA OPERATIVA</t>
  </si>
  <si>
    <t>DEMI CASTELLANOS EDUARDO</t>
  </si>
  <si>
    <t>DECE761004</t>
  </si>
  <si>
    <t>SUPERVISOR DE NORMATIVIDAD</t>
  </si>
  <si>
    <t>ATILANO ORTIZ MARIO JAVIER</t>
  </si>
  <si>
    <t>AIOM590204</t>
  </si>
  <si>
    <t>TÉCNICO EN MANTENIMIENTO</t>
  </si>
  <si>
    <t>COVARRUBIAS COVARRUBIAS J  MARGARITO</t>
  </si>
  <si>
    <t>COCM621017</t>
  </si>
  <si>
    <t>MAYA CORIA ALEJANDRO</t>
  </si>
  <si>
    <t>MACA680903</t>
  </si>
  <si>
    <t>RODRÍGUEZ RODRÍGUEZ JOSUÉ FELIPE</t>
  </si>
  <si>
    <t>RORJ730701</t>
  </si>
  <si>
    <t>BASULTO RIVERA GILBERTO</t>
  </si>
  <si>
    <t>BARG631109</t>
  </si>
  <si>
    <t>ACEVES CERVANTES JORGE</t>
  </si>
  <si>
    <t>AECJ630522</t>
  </si>
  <si>
    <t>ÁLVAREZ MARÍN SERGIO</t>
  </si>
  <si>
    <t>AMEZCUA RAMÍREZ RUBÉN</t>
  </si>
  <si>
    <t>AERR560805</t>
  </si>
  <si>
    <t>ARANDA ZARAGOZA JUAN MANUEL</t>
  </si>
  <si>
    <t>AAZJ700326</t>
  </si>
  <si>
    <t>ASCENCIO MARTÍNEZ ROSENDO</t>
  </si>
  <si>
    <t>ASCENCIO ZARAGOZA JOSÉ ANTONIO</t>
  </si>
  <si>
    <t>BIZARRO GARCÍA JONATHAN</t>
  </si>
  <si>
    <t>BRISEÑO SÁNCHEZ ANTONIO</t>
  </si>
  <si>
    <t>BISA550612</t>
  </si>
  <si>
    <t>BUSTOS PÉREZ ARNULFO</t>
  </si>
  <si>
    <t>BUPA691103</t>
  </si>
  <si>
    <t>CERDA RUIZ RAMÓN</t>
  </si>
  <si>
    <t>CERR751114</t>
  </si>
  <si>
    <t>CERVANTES HERNÁNDEZ JACINTO JAVIER</t>
  </si>
  <si>
    <t>CEHJ710911</t>
  </si>
  <si>
    <t>CONTRERAS FLORES ABELARDO</t>
  </si>
  <si>
    <t>CORTES RODRÍGUEZ FRANCISCO</t>
  </si>
  <si>
    <t>CORF730206</t>
  </si>
  <si>
    <t>DE ALBA ROBLEDO GABRIEL</t>
  </si>
  <si>
    <t>AARG731016</t>
  </si>
  <si>
    <t>DUARTE DÍAZ BENJAMÍN</t>
  </si>
  <si>
    <t>DUDB560813</t>
  </si>
  <si>
    <t>ESTRADA MORENO ROGELIO</t>
  </si>
  <si>
    <t>EAMR640301</t>
  </si>
  <si>
    <t>FIGUEROA VARGAS BENITO ANTONIO</t>
  </si>
  <si>
    <t>FIVB740321</t>
  </si>
  <si>
    <t>FLORES RAMÍREZ EVERARDO</t>
  </si>
  <si>
    <t>FORE780415</t>
  </si>
  <si>
    <t>GALVÁN MEDINA SERVANDO</t>
  </si>
  <si>
    <t>GAMS790401</t>
  </si>
  <si>
    <t>GALVÁN MEJIA FLUMENCIO</t>
  </si>
  <si>
    <t>GAMF570711</t>
  </si>
  <si>
    <t>GARCÍA RANGEL J SIXTOS</t>
  </si>
  <si>
    <t>GARS750319</t>
  </si>
  <si>
    <t>GARCÍA VILLALOBOS ARMANDO</t>
  </si>
  <si>
    <t>GAVA751210</t>
  </si>
  <si>
    <t>GODINEZ DÍAZ DANIEL</t>
  </si>
  <si>
    <t>GODD781120</t>
  </si>
  <si>
    <t>GODINEZ JIMÉNEZ MÁXIMO</t>
  </si>
  <si>
    <t>GOJM700626</t>
  </si>
  <si>
    <t>GONZÁLEZ ESPARZA EDGAR ABEL</t>
  </si>
  <si>
    <t>GOEE830526K28</t>
  </si>
  <si>
    <t>GONZÁLEZ IBARRA ALBINO</t>
  </si>
  <si>
    <t>GOIA710124</t>
  </si>
  <si>
    <t>GONZÁLEZ MORENO ANARBOL</t>
  </si>
  <si>
    <t>GOMA630910</t>
  </si>
  <si>
    <t>GUDIÑO LÓPEZ MARIO</t>
  </si>
  <si>
    <t>GULM530505</t>
  </si>
  <si>
    <t>GUDIÑO ORTEGA MARIO MELCHOR</t>
  </si>
  <si>
    <t>GUOM741128</t>
  </si>
  <si>
    <t>GUZMÁN ZAMORA JUAN FERNANDO</t>
  </si>
  <si>
    <t>GUZJ610530</t>
  </si>
  <si>
    <t>HERNÁNDEZ FLORES PAUL</t>
  </si>
  <si>
    <t>HERNÁNDEZ GALVEZ JOSÉ MIGUEL</t>
  </si>
  <si>
    <t>HEGM860115</t>
  </si>
  <si>
    <t>HERNÁNDEZ SANTIAGO JUAN</t>
  </si>
  <si>
    <t>HESJ711105</t>
  </si>
  <si>
    <t>HERNÁNDEZ SUÁREZ GERARDO</t>
  </si>
  <si>
    <t>HESG780425</t>
  </si>
  <si>
    <t>HERNÁNDEZ SUÁREZ JOSÉ ANTONIO</t>
  </si>
  <si>
    <t>HESA770107</t>
  </si>
  <si>
    <t>HERNÁNDEZ VELASCO DAMIÁN</t>
  </si>
  <si>
    <t>HEVD860613</t>
  </si>
  <si>
    <t>LEÓN CUBILLO EFRÉN</t>
  </si>
  <si>
    <t>LECE770301</t>
  </si>
  <si>
    <t>PEUJ7612028S8</t>
  </si>
  <si>
    <t>AIMN7206077D4</t>
  </si>
  <si>
    <t>CXGA750407QE7</t>
  </si>
  <si>
    <t>MADRIGAL GONZÁLEZ MIGUEL ÁNGEL</t>
  </si>
  <si>
    <t>MAGM750517</t>
  </si>
  <si>
    <t>MAGALLON  HÉCTOR MANUEL</t>
  </si>
  <si>
    <t>MAXH700511</t>
  </si>
  <si>
    <t>MÁRQUEZ BARAJAS ADRIÁN</t>
  </si>
  <si>
    <t>MABA811102CZ0</t>
  </si>
  <si>
    <t>GEÓGRAFO EN GEOMÁTICA</t>
  </si>
  <si>
    <t>JEFE DE CONSTITUCIÓN  DE ORGANISMOS OPERADORES</t>
  </si>
  <si>
    <t>TOPÓGRAFO</t>
  </si>
  <si>
    <t>AUXILIAR DE COMPRAS</t>
  </si>
  <si>
    <t>TREJO HUERTERO JAEL</t>
  </si>
  <si>
    <t>TEHJ791014</t>
  </si>
  <si>
    <t>ARTEAGA GARCÍA CÉSAR JOAQUÍN</t>
  </si>
  <si>
    <t>AEGC7408163R5</t>
  </si>
  <si>
    <t>AGUIRRE GUTIÉRREZ GLORIA</t>
  </si>
  <si>
    <t>DELFÍN PRECIADO JORGE LUIS</t>
  </si>
  <si>
    <t>RAMÍREZ GUAREÑO FRANCISCO JAVIER</t>
  </si>
  <si>
    <t>RUÍZ FLORES HELIODORO</t>
  </si>
  <si>
    <t>AUBL6611112EA</t>
  </si>
  <si>
    <t>CARD780112BS6</t>
  </si>
  <si>
    <t>AOMS710825CQ9</t>
  </si>
  <si>
    <t>SAGE560715TV6</t>
  </si>
  <si>
    <t>GAGI4701167D0</t>
  </si>
  <si>
    <t>GUOM561123KT8</t>
  </si>
  <si>
    <t>NAMM511010PT5</t>
  </si>
  <si>
    <t>FOAL830518GT3</t>
  </si>
  <si>
    <t>CARREÓN MÉNDEZ MARCO ANTONIO</t>
  </si>
  <si>
    <t>AOPR720729267</t>
  </si>
  <si>
    <t>EEVJ6805301U2</t>
  </si>
  <si>
    <t>AACG841202HD9</t>
  </si>
  <si>
    <t>JIRO780809NT3</t>
  </si>
  <si>
    <t>RAMOS HURTADO JESÚS NEPHTALI</t>
  </si>
  <si>
    <t>PIAL611022155</t>
  </si>
  <si>
    <t>NACA741218KE1</t>
  </si>
  <si>
    <t>NUVM601101HMA</t>
  </si>
  <si>
    <t>HERNÁNDEZ CORTÉS SERGIO ALEJANDRO</t>
  </si>
  <si>
    <t>HECS830913SD9</t>
  </si>
  <si>
    <t>MEFB381003H95</t>
  </si>
  <si>
    <t>VIPJ740324HJ6</t>
  </si>
  <si>
    <t>HEFP840907PQ1</t>
  </si>
  <si>
    <t>MOMS790226KN3</t>
  </si>
  <si>
    <t>VAPO781006630</t>
  </si>
  <si>
    <t>GUZM680402L34</t>
  </si>
  <si>
    <t>SAGA781206NI0</t>
  </si>
  <si>
    <t>MOSC7902023V1</t>
  </si>
  <si>
    <t>VADA721218K99</t>
  </si>
  <si>
    <t>AULS830224LM1</t>
  </si>
  <si>
    <t>NARP640104870</t>
  </si>
  <si>
    <t>SAAA681118IH5</t>
  </si>
  <si>
    <t>GOEG700308NF0</t>
  </si>
  <si>
    <t>VÁZQUEZ ORTÍZ RUTH MARÍA</t>
  </si>
  <si>
    <t>VAOR881027LFA</t>
  </si>
  <si>
    <t>IIRG790325S19</t>
  </si>
  <si>
    <t>COCI770131494</t>
  </si>
  <si>
    <t>OEEC7109084S7</t>
  </si>
  <si>
    <t>ROTG6807193C9</t>
  </si>
  <si>
    <t>ZECG550920U82</t>
  </si>
  <si>
    <t>CAPJ6103228UA</t>
  </si>
  <si>
    <t>SAVA740522NH4</t>
  </si>
  <si>
    <t>HOVL8306022DA</t>
  </si>
  <si>
    <t>TEEA760224ET1</t>
  </si>
  <si>
    <t>GOMO771202MK2</t>
  </si>
  <si>
    <t>SIAG7606131X2</t>
  </si>
  <si>
    <t>ROLJ600608S55</t>
  </si>
  <si>
    <t>AACS621231J18</t>
  </si>
  <si>
    <t>MAVR701124FR2</t>
  </si>
  <si>
    <t>ROCC821214EL5</t>
  </si>
  <si>
    <t>RODRÍGUEZ COVARRUBIAS CARMEN JULIA</t>
  </si>
  <si>
    <t>AIPM830722VD3</t>
  </si>
  <si>
    <t>ARVIZU PERALES MARÍA MAGDALENA</t>
  </si>
  <si>
    <t>EIAM731021MHA</t>
  </si>
  <si>
    <t>RASC7509135C8</t>
  </si>
  <si>
    <t>OEMJ770610J10</t>
  </si>
  <si>
    <t>ORTEGA MEJIA MARÍA DE JESÚS</t>
  </si>
  <si>
    <t>CACR731013IG6</t>
  </si>
  <si>
    <t>MAPC730629246</t>
  </si>
  <si>
    <t>CAMC790726C65</t>
  </si>
  <si>
    <t>MONC760417UCA</t>
  </si>
  <si>
    <t>ZUZH780305991</t>
  </si>
  <si>
    <t>ZÚÑIGA ZARAGOZA HÉCTOR MANUEL</t>
  </si>
  <si>
    <t>BIGJ8707011B0</t>
  </si>
  <si>
    <t>COFA870628571</t>
  </si>
  <si>
    <t>OIRO801115PG1</t>
  </si>
  <si>
    <t>HEML510614618</t>
  </si>
  <si>
    <t>AAMS710716MN9</t>
  </si>
  <si>
    <t>MACS630915FTA</t>
  </si>
  <si>
    <t>GUUF630727SE9</t>
  </si>
  <si>
    <t>MUGR690814T17</t>
  </si>
  <si>
    <t>OERG621212CW1</t>
  </si>
  <si>
    <t>AIOJ730208IC3</t>
  </si>
  <si>
    <t>HEJR770826NFA</t>
  </si>
  <si>
    <t>GOMJ6806209R1</t>
  </si>
  <si>
    <t>MAOL730501KP9</t>
  </si>
  <si>
    <t>MOSL630728824</t>
  </si>
  <si>
    <t>ROML800721786</t>
  </si>
  <si>
    <t>HEBH790228BV2</t>
  </si>
  <si>
    <t>MOGE8306246A2</t>
  </si>
  <si>
    <t>SOGL600810CTA</t>
  </si>
  <si>
    <t>LAMJ7305309C4</t>
  </si>
  <si>
    <t>CADJ690221RP5</t>
  </si>
  <si>
    <t>GANC8801302U9</t>
  </si>
  <si>
    <t>DICF781130MB3</t>
  </si>
  <si>
    <t>AEMV6910187D1</t>
  </si>
  <si>
    <t>SAJO570916J53</t>
  </si>
  <si>
    <t>LUBD460906HR1</t>
  </si>
  <si>
    <t>CERL7309266R9</t>
  </si>
  <si>
    <t>PELR630705LU5</t>
  </si>
  <si>
    <t>MIAM481111IG5</t>
  </si>
  <si>
    <t>GAGM620428TPA</t>
  </si>
  <si>
    <t>GOME720620EWA</t>
  </si>
  <si>
    <t>LUOR571128JL8</t>
  </si>
  <si>
    <t>RATO740101RH0</t>
  </si>
  <si>
    <t>GULG700625K14</t>
  </si>
  <si>
    <t>NUMY580120BGA</t>
  </si>
  <si>
    <t>GURN750227TJ9</t>
  </si>
  <si>
    <t>GOMA820810NB7</t>
  </si>
  <si>
    <t>GOSJ640308EV6</t>
  </si>
  <si>
    <t>RACV550730UG7</t>
  </si>
  <si>
    <t>HERNÁNDEZ DE LA TORRE HÉCTOR MANUEL</t>
  </si>
  <si>
    <t>HETH520705IY8</t>
  </si>
  <si>
    <t>HUOE580908RD7</t>
  </si>
  <si>
    <t>JEFE DE SUPERVISIÓN ADMINISTRATIVA</t>
  </si>
  <si>
    <t>DESARROLLO TÉCNICO</t>
  </si>
  <si>
    <t>MAGDALENO AGUILERA FRANCISCO JAVIER</t>
  </si>
  <si>
    <t>AUXILIAR DE SERVICIOS GENERALES (PINTOR-ALBAÑIL-ELECTRICISTA-FONTANERO)</t>
  </si>
  <si>
    <t>COORDINADOR DE CONTRATOS</t>
  </si>
  <si>
    <t>AUXILIAR DE TOPÓGRAFO</t>
  </si>
  <si>
    <t>SUPERVISOR DE COLECTORES Y TÚNELES</t>
  </si>
  <si>
    <t>HERNÁNDEZ HERNÁNDEZ YECENIA</t>
  </si>
  <si>
    <t>VALDIVIA HERNÁNDEZ ADÁN</t>
  </si>
  <si>
    <t>VAHA561030J49</t>
  </si>
  <si>
    <t>MALC6007161N4</t>
  </si>
  <si>
    <t>CACF660524IP3</t>
  </si>
  <si>
    <t>AEMR670830JN4</t>
  </si>
  <si>
    <t>AEZA8102242Z0</t>
  </si>
  <si>
    <t>HEVV780429K61</t>
  </si>
  <si>
    <t>MUJR541110RD1</t>
  </si>
  <si>
    <t>JAVR730109U51</t>
  </si>
  <si>
    <t>DIDO810330AH2</t>
  </si>
  <si>
    <t>POGI750331PJ4</t>
  </si>
  <si>
    <t>PAML650519KQA</t>
  </si>
  <si>
    <t>MEFJ771122C9A</t>
  </si>
  <si>
    <t>MOMR740501PA7</t>
  </si>
  <si>
    <t>RUDR661205NS3</t>
  </si>
  <si>
    <t>TOAL690322BA7</t>
  </si>
  <si>
    <t>EIGP591029GZ9</t>
  </si>
  <si>
    <t>VINE610820UF8</t>
  </si>
  <si>
    <t>VINJ690408RF4</t>
  </si>
  <si>
    <t>PIRJ751104H91</t>
  </si>
  <si>
    <t>NÚMERO CONS.</t>
  </si>
  <si>
    <t>MARTÍNEZ AGUILAR JOSÉ LUIS</t>
  </si>
  <si>
    <t>MAAL591126</t>
  </si>
  <si>
    <t>MARTÍNEZ PADILLA CARLOS</t>
  </si>
  <si>
    <t>MENDOZA MORALES MARTÍN</t>
  </si>
  <si>
    <t>MEMM631027</t>
  </si>
  <si>
    <t>MONDRAGÓN ASCENCIO ROMÁN</t>
  </si>
  <si>
    <t>MOAR740903</t>
  </si>
  <si>
    <t>MORA ZUÑIGA ÁNGEL</t>
  </si>
  <si>
    <t>MOZA681123</t>
  </si>
  <si>
    <t>MORANDO RUIZ EDMUNDO</t>
  </si>
  <si>
    <t>MORE720912</t>
  </si>
  <si>
    <t>MORANDO RUIZ FRANCISCO</t>
  </si>
  <si>
    <t>MORF700317</t>
  </si>
  <si>
    <t>MORENO MADRIGAL FRANCISCO</t>
  </si>
  <si>
    <t>MOMF500129</t>
  </si>
  <si>
    <t>MORENO MARTÍNEZ SERGIO</t>
  </si>
  <si>
    <t>MOZQUEDA NOLAZCO CARLO MAGNO</t>
  </si>
  <si>
    <t>NAVARRO LOZA FRANCISCO JAVIER</t>
  </si>
  <si>
    <t>NALF820720</t>
  </si>
  <si>
    <t>NAVARRO LOZA JORGE ARMANDO</t>
  </si>
  <si>
    <t>NALJ791008</t>
  </si>
  <si>
    <t>NAVARRO MARTÍN DEL CAMPO ALFONSO</t>
  </si>
  <si>
    <t>ORTIZ RAYGOZA OSWALDO</t>
  </si>
  <si>
    <t>PÉREZ GARCÍA FRANCISCO JAVIER</t>
  </si>
  <si>
    <t>PEGF890207</t>
  </si>
  <si>
    <t>PÉREZ MÉNDEZ FRANCISCO</t>
  </si>
  <si>
    <t>PEMF601114</t>
  </si>
  <si>
    <t>RAMÍREZ FERNÁNDEZ VÍCTOR</t>
  </si>
  <si>
    <t>RAFV631117</t>
  </si>
  <si>
    <t>RAMÍREZ LÓPEZ FABIÁN JESÚS</t>
  </si>
  <si>
    <t>RALF850406</t>
  </si>
  <si>
    <t>RANGEL LARA LUIS RAÚL</t>
  </si>
  <si>
    <t>RALL830621</t>
  </si>
  <si>
    <t>RODRÍGUEZ GONZÁLEZ MARTÍN</t>
  </si>
  <si>
    <t>ROGM670709</t>
  </si>
  <si>
    <t>ROMERO RENTERIA VÍCTOR</t>
  </si>
  <si>
    <t>RORV670525</t>
  </si>
  <si>
    <t>SÁNCHEZ FUENTES FELIPE DE JESÚS</t>
  </si>
  <si>
    <t>SAFF761217</t>
  </si>
  <si>
    <t>DOMÍNGUEZ JIMÉNEZ ALFREDO</t>
  </si>
  <si>
    <t>DOJA680113P63</t>
  </si>
  <si>
    <t>JACINTO OCHOA ADRÍAN</t>
  </si>
  <si>
    <t>JAOA800925R16</t>
  </si>
  <si>
    <t>TRIGO MARTÍNEZ EDUARDO MIGUEL ADRÍAN</t>
  </si>
  <si>
    <t>TIME850603E17</t>
  </si>
  <si>
    <t>SALAS POLANCO JOSÉ AGUSTÍN</t>
  </si>
  <si>
    <t>SAPA711129ECA</t>
  </si>
  <si>
    <t>URIBE BASILIO EDUARDO</t>
  </si>
  <si>
    <t>OLIDE CHÁVEZ NORMA ANGÉLICA</t>
  </si>
  <si>
    <t>OICH870502440</t>
  </si>
  <si>
    <t>OLVAREZ CORNEJO JOSÉ ADALBERTO</t>
  </si>
  <si>
    <t>OICA801202A43</t>
  </si>
  <si>
    <t>JIMÉNEZ MAGDALENO JOSÉ FRANCISCO</t>
  </si>
  <si>
    <t>JIMF730606Q49</t>
  </si>
  <si>
    <t>UIBE7010189B9</t>
  </si>
  <si>
    <t>VALENTÍN CUEVAS JESÚS</t>
  </si>
  <si>
    <t>VACJ791121</t>
  </si>
  <si>
    <t>VÁZQUEZ AGUILAR GERMAN</t>
  </si>
  <si>
    <t>VAAG710821</t>
  </si>
  <si>
    <t>VAZQUEZ RIVAS ALEJANDRO</t>
  </si>
  <si>
    <t>VARA770811</t>
  </si>
  <si>
    <t>VÁZQUEZ TINOCO ALEJANDRO</t>
  </si>
  <si>
    <t>VATA721025</t>
  </si>
  <si>
    <t>VELAZCO NARES GILBERTO</t>
  </si>
  <si>
    <t>VENG680822</t>
  </si>
  <si>
    <t>VENEGAS LUMBRERAS JOSÉ</t>
  </si>
  <si>
    <t>VELJ750704</t>
  </si>
  <si>
    <t>VILLANUEVA PERALES JUAN GABRIEL</t>
  </si>
  <si>
    <t>VILLANUEVA SÁNCHEZ JUAN LUIS</t>
  </si>
  <si>
    <t>VISJ690624</t>
  </si>
  <si>
    <t>VILLANUEVA SÁNCHEZ MARIO</t>
  </si>
  <si>
    <t>VISM740124</t>
  </si>
  <si>
    <t>ZÚÑIGA HERNÁNDEZ JOSÉ LUIS</t>
  </si>
  <si>
    <t>ZUHL760806</t>
  </si>
  <si>
    <t>PELAYO RUIZ JOSÉ ENRIQUE</t>
  </si>
  <si>
    <t>PERE8305054Y6</t>
  </si>
  <si>
    <t>RODRÍGUEZ DE LA TORRE JOSÉ GUADALUPE</t>
  </si>
  <si>
    <t>SÁNCHEZ GARCÍA ENRIQUE</t>
  </si>
  <si>
    <t>MARTÍNEZ GONZÁLEZ OSCAR ROBERTO</t>
  </si>
  <si>
    <t>MAGO710326FR0</t>
  </si>
  <si>
    <t>CAMM661208SJ7</t>
  </si>
  <si>
    <t>EASE530405</t>
  </si>
  <si>
    <t>VÁZQUEZ GRIJALVA ENEYDA CARLINA</t>
  </si>
  <si>
    <t>VAGE780523NS8</t>
  </si>
  <si>
    <t>LEYVA CASTILLO ROSA MARÍA</t>
  </si>
  <si>
    <t>LECR560406UU6</t>
  </si>
  <si>
    <t xml:space="preserve">SECRETARIA </t>
  </si>
  <si>
    <t>MARTÍNEZ SAHAGUN J TRINIDAD</t>
  </si>
  <si>
    <t>MAST681018</t>
  </si>
  <si>
    <t>MARTÍNEZ CRUZ RICARDO</t>
  </si>
  <si>
    <t>MACR710501IG3</t>
  </si>
  <si>
    <t>ROBLES DE LEÓN JULIO</t>
  </si>
  <si>
    <t>RODRÍGUEZ SÁNCHEZ HONORIO</t>
  </si>
  <si>
    <t>ROSH371230</t>
  </si>
  <si>
    <t>MALDONADO OROZCO LUIS ENRIQUE</t>
  </si>
  <si>
    <t>HERNÁNDEZ AGUILAR CARLOS</t>
  </si>
  <si>
    <t>HEAC5203069V1</t>
  </si>
  <si>
    <t>RODRÍGUEZ VÁZQUEZ SALVADOR</t>
  </si>
  <si>
    <t>ROVS840813PK2</t>
  </si>
  <si>
    <t>SANDOVAL AZPEITIA JOSÉ GUADALUPE</t>
  </si>
  <si>
    <t>SAAG690107S92</t>
  </si>
  <si>
    <t>TOSTADO PLASCENCIA JACOBO</t>
  </si>
  <si>
    <t>TOPJ810422271</t>
  </si>
  <si>
    <t>TOTAL GENERAL:</t>
  </si>
  <si>
    <t>SAEC851210MW6</t>
  </si>
  <si>
    <t>SÁNCHEZ ESTRADA JOSÉ CARMEN</t>
  </si>
  <si>
    <t>VILLEGAS FLORES OLGA BERTHA</t>
  </si>
  <si>
    <t>VIFO8701238G6</t>
  </si>
  <si>
    <t>COMISIÓN ESTATAL DEL AGUA DE JALISCO</t>
  </si>
  <si>
    <t>COSTO ANUAL</t>
  </si>
  <si>
    <t>COSTO MENSUAL</t>
  </si>
  <si>
    <t>UP</t>
  </si>
  <si>
    <t>PG</t>
  </si>
  <si>
    <t>UEG</t>
  </si>
  <si>
    <t>NOMBRE</t>
  </si>
  <si>
    <t>R.F.C.</t>
  </si>
  <si>
    <t>FECHA DE INGRESO</t>
  </si>
  <si>
    <t>NIVEL</t>
  </si>
  <si>
    <t>JORNADA</t>
  </si>
  <si>
    <t>CATEG.</t>
  </si>
  <si>
    <t>SUMA</t>
  </si>
  <si>
    <t>TOTAL
MENSUAL</t>
  </si>
  <si>
    <t>C</t>
  </si>
  <si>
    <t>CONTRALORÍA INTERNA</t>
  </si>
  <si>
    <t>ANALISTA DE SUPERVISIÓN DE OBRAS</t>
  </si>
  <si>
    <t>LÓPEZ CISNEROS XOCHITL</t>
  </si>
  <si>
    <t>LOCX820312LS2</t>
  </si>
  <si>
    <t>AUDITOR DE SISTEMAS</t>
  </si>
  <si>
    <t>AUDITOR JR.</t>
  </si>
  <si>
    <t>13A</t>
  </si>
  <si>
    <t>GONZÁLEZ SORIA JOSÉ DE JESÚS</t>
  </si>
  <si>
    <t>JEFE DE SUPERVISIÓN DE OBRA</t>
  </si>
  <si>
    <t>8A</t>
  </si>
  <si>
    <t>SECRETARIA DE DIRECCIÓN</t>
  </si>
  <si>
    <t>CONTRALOR INTERNO</t>
  </si>
  <si>
    <t>DIRECCIÓN GENERAL</t>
  </si>
  <si>
    <t>TOTALES:</t>
  </si>
  <si>
    <t>GALLARDO GAONA MARTHA ANGÉLICA</t>
  </si>
  <si>
    <t>ANTÓN MÁRQUEZ SILVIA BEATRIZ</t>
  </si>
  <si>
    <t>DEPJ7004029HA</t>
  </si>
  <si>
    <t>ANALISTA FINANCIERO (ESTUDIOS FINANCIEROS)</t>
  </si>
  <si>
    <t>MONTES SANDOVAL CLAUDIA</t>
  </si>
  <si>
    <t>SÁNCHEZ GONZÁLEZ JOSÉ ANDRÉS</t>
  </si>
  <si>
    <t>BORRAYO RAMÍREZ JOSÉ</t>
  </si>
  <si>
    <t>BORJ6412176Q4</t>
  </si>
  <si>
    <t>7B</t>
  </si>
  <si>
    <t>S</t>
  </si>
  <si>
    <t>AUXILIAR ADMINISTRATIVO</t>
  </si>
  <si>
    <t>COORDINADOR DE POLÍTICAS Y LINEAMIENTOS</t>
  </si>
  <si>
    <t>HORNER VALENCIA LUIS FERNANDO</t>
  </si>
  <si>
    <t>MICHEL RAMÍREZ LINDA</t>
  </si>
  <si>
    <t>MIRL760810</t>
  </si>
  <si>
    <t>RODRÍGUEZ PÉREZ GUSTAVO CRUZ</t>
  </si>
  <si>
    <t>OLIVARES GUTIÉRREZ ROBERTO JAVIER</t>
  </si>
  <si>
    <t>OIGR550821</t>
  </si>
  <si>
    <t>PÉREZ LLAMAS RAFAEL</t>
  </si>
  <si>
    <t>JEFE DE GESTIÓN Y SEGUIMIENTO</t>
  </si>
  <si>
    <t>MAAG590313</t>
  </si>
  <si>
    <t>7A</t>
  </si>
  <si>
    <t>SECRETARIA</t>
  </si>
  <si>
    <t>SAMPAYO APARICIO ANGÉLICA MARÍA</t>
  </si>
  <si>
    <t>AUXILIAR ADMINISTRATIVO ( D.G.)</t>
  </si>
  <si>
    <t>CHOFER ( D.G.)</t>
  </si>
  <si>
    <t>GONZÁLEZ NAVA NANCY BERENICE</t>
  </si>
  <si>
    <t>GONN850903</t>
  </si>
  <si>
    <t>JEFE DE VALIDACIÓN TÉCNICA</t>
  </si>
  <si>
    <t>PRIMA DE INSALUBRIDAD 
1592</t>
  </si>
  <si>
    <t>PRIMA QUINQUENAL POR AÑOS DE SERVICIOS EFECTIVOS PRESTADOS               1311</t>
  </si>
  <si>
    <t>PRIMA
VACACIONAL
1321</t>
  </si>
  <si>
    <t>AGUINALDO
1322</t>
  </si>
  <si>
    <t>CUOTAS A
PENSIONES
1431</t>
  </si>
  <si>
    <t>CUOTAS 
AL IMSS POR ENFERMEDAD Y MATERNIDAD
1411</t>
  </si>
  <si>
    <t>AYUDA PARA DESPENSA     1712</t>
  </si>
  <si>
    <t>AYUDA PARA PASAJES      1713</t>
  </si>
  <si>
    <t>IMPACTO AL
SALARIO EN EL TRANSCURSO DEL AÑO
1611</t>
  </si>
  <si>
    <t>HONORARIOS POR SERVICIOS PERSONALES 1211</t>
  </si>
  <si>
    <t>SALARIOS AL PERSONAL EVENTUAL 1221</t>
  </si>
  <si>
    <t>SALVIO FAJARDO SALVADOR</t>
  </si>
  <si>
    <t>SAFS7409295Y0</t>
  </si>
  <si>
    <t>FONDO DE RETIRO 1531</t>
  </si>
  <si>
    <t>PRIMA DOMINICAL 1321</t>
  </si>
  <si>
    <t>OTROS ESTÍMULOS 1719</t>
  </si>
  <si>
    <t>CUOTAS PARA EL SEGURO DE VIDA DEL PERSONAL 1441</t>
  </si>
  <si>
    <t>GARCÍA OCHOA LIDIA</t>
  </si>
  <si>
    <t>GAOL671011F9A</t>
  </si>
  <si>
    <t>ORTÍZ FLORES MOISÉS</t>
  </si>
  <si>
    <t>OIFM850110929</t>
  </si>
  <si>
    <t>REYES GALLARDO MOISÉS SAÚL</t>
  </si>
  <si>
    <t>REGM8203263F4</t>
  </si>
  <si>
    <t>JEFE DE SISTEMAS DE INFORMACIÓN</t>
  </si>
  <si>
    <t>JEFE DE DESARROLLO DE SISTEMAS</t>
  </si>
  <si>
    <t>GERENTE DE AUDITORÍA INTERNA</t>
  </si>
  <si>
    <t>ANALISTA DE ADMINISTRACIÓN PROGRAMÁTICA</t>
  </si>
  <si>
    <t>AUXILIAR DE GESTIÓN FINANCIERA "B"</t>
  </si>
  <si>
    <t>ANALISTA DE PLANEACIÓN Y PROGRAMACIÓN (ESTATAL)</t>
  </si>
  <si>
    <t>ANALISTA DE PLANEACIÓN Y PROGRAMACIÓN (FEDERAL/NACIONAL)</t>
  </si>
  <si>
    <t>AUXILIAR DE GESTIÓN FINANCIERA "A"</t>
  </si>
  <si>
    <t>JEFE DE CONTROL PRESUPUESTAL (PLANEACIÓN)</t>
  </si>
  <si>
    <t>JEFE DE CONTROL PROGRAMÁTICO</t>
  </si>
  <si>
    <t>JEFE DE ANÁLISIS FINANCIERO</t>
  </si>
  <si>
    <t>ANALISTA DE GESTIÓN (MUNICIPALES)</t>
  </si>
  <si>
    <t>GERENTE DE PLANEACIÓN Y PROGRAMACIÓN HÍDRICA</t>
  </si>
  <si>
    <t>GERENTE DE PROGRAMACIÓN Y PRESUPUESTO</t>
  </si>
  <si>
    <t>DIRECTOR DE PLANEACIÓN ESTRATÉGICA</t>
  </si>
  <si>
    <t>ANALISTA DE GRAVIMETRÍA Y FISICOQUÍMICOS</t>
  </si>
  <si>
    <t>JEFE DE POTABILIZACIÓN</t>
  </si>
  <si>
    <t>JEFE DE INSPECCIÓN Y VIGILANCIA</t>
  </si>
  <si>
    <t>JEFE DE PROGRAMAS INTERINSTITUCIONALES</t>
  </si>
  <si>
    <t>GERENTE DE ADMINISTRACIÓN  DEL AGUA</t>
  </si>
  <si>
    <t>GERENTE DE CULTURA DEL AGUA</t>
  </si>
  <si>
    <t>DIRECTOR DE CUENCAS Y SUSTENTABILIDAD</t>
  </si>
  <si>
    <t>GERENTE DE GESTIÓN DE CUENCAS</t>
  </si>
  <si>
    <t>GERENTE DE ESTUDIOS TÉCNICOS</t>
  </si>
  <si>
    <t>AYUDANTE DE DESAZOLVE</t>
  </si>
  <si>
    <t>OPERADOR DE EQUIPO DE DESAZOLVE</t>
  </si>
  <si>
    <t>JEFE DE CONTRATACIÓN DE OBRA</t>
  </si>
  <si>
    <t>JEFE DE SERVICIO Y APOYO OPERATIVO</t>
  </si>
  <si>
    <t>JEFE DE PROGRAMAS FEDERALIZADOS</t>
  </si>
  <si>
    <t>GERENTE DE FORMULACIÓN DE PROYECTOS</t>
  </si>
  <si>
    <t>GERENTE DE GESTIÓN DE PROGRAMAS</t>
  </si>
  <si>
    <t>GERENTE DE SERVICIO A MUNICIPIOS</t>
  </si>
  <si>
    <t>GERENTE DE DESARROLLO DE ORGANISMOS OPERADORES</t>
  </si>
  <si>
    <t>GERENTE DE OBRAS</t>
  </si>
  <si>
    <t>DIRECTOR DE APOYO A MUNICIPIOS</t>
  </si>
  <si>
    <t>ADMINISTRADOR DE BASE DE DATOS</t>
  </si>
  <si>
    <t>SUPERVISOR  DE MANTENIMIENTO (EDIFICIOS)</t>
  </si>
  <si>
    <t>JEFE DE INFRAESTRUCTURA  TECNOLÓGICA</t>
  </si>
  <si>
    <t>DIRECTOR DE ADMINISTRACIÓN</t>
  </si>
  <si>
    <t>OPERADOR DE CÁRCAMO</t>
  </si>
  <si>
    <t>JEFE DE PAGADURÍA Y CONTROL PRESUPUESTAL</t>
  </si>
  <si>
    <t>DIRECCIÓN DE PLANEACIÓN ESTRATÉGICA</t>
  </si>
  <si>
    <t>AUXILIAR DE INVERSIONES PÚBLICO PRIVADAS</t>
  </si>
  <si>
    <t>ANALISTA DE GESTIÓN (ESTATAL)</t>
  </si>
  <si>
    <t>MALVIDO ACEVES MARÍA GUADALUPE</t>
  </si>
  <si>
    <t>DIRECCIÓN DE CUENCAS Y SUSTENTABILIDAD</t>
  </si>
  <si>
    <t>DIRECCIÓN DE ADMINISTRACIÓN</t>
  </si>
  <si>
    <t>TÉCNICO EN MODELOS DE INFORMACIÓN</t>
  </si>
  <si>
    <t>ESPECIALISTA EN ESTUDIOS Y PROYECTOS</t>
  </si>
  <si>
    <t>JEFE DE SUPERVISIÓN Y CONTROL DEL PROGRAMA DE CULTURA DEL AGUA</t>
  </si>
  <si>
    <t>JEFE DE PROMOCIÓN DE CULTURA DEL AGUA</t>
  </si>
  <si>
    <t>AUDITOR AMBIENTAL</t>
  </si>
  <si>
    <t>DIRECCIÓN DE APOYO A MUNICIPIOS</t>
  </si>
  <si>
    <t>RESIDENTE SUPERVISOR DE OBRA</t>
  </si>
  <si>
    <t>COORDINADOR DE ORGANISMOS INTERMUNICIPALES</t>
  </si>
  <si>
    <t>JEFE DE CONTABILIDAD</t>
  </si>
  <si>
    <t>JEFE DE LO LABORAL Y RESPONSABILIDADES</t>
  </si>
  <si>
    <t>DIRECCIÓN DE OPERACIÓN PTAR'S</t>
  </si>
  <si>
    <t>GERENTE DE PLANTAS DE TRATAMIENTO</t>
  </si>
  <si>
    <t>JEFE DE PLANTA POTABILIZADORA EL SALTO</t>
  </si>
  <si>
    <t>COORDINADOR ADMINISTRATIVO</t>
  </si>
  <si>
    <t>ESPARSA SERRANO MA. ESPERANSA</t>
  </si>
  <si>
    <t>GEOTECNISTA</t>
  </si>
  <si>
    <t>COORDINADOR EN TRATAMIENTO DE AGUA</t>
  </si>
  <si>
    <t>GERENTE ADMINISTRATIVO</t>
  </si>
  <si>
    <t>SUPERINTENDENTE DE ABASTECIMIENTO</t>
  </si>
  <si>
    <t>SUPERINTENDENTE DE SANEAMIENTO</t>
  </si>
  <si>
    <t>GERENTE DE INGENIERÍA</t>
  </si>
  <si>
    <t>ENCARGADO DE CONTROL DE PRODUCCIÓN DE AGUA RESIDUAL TRATADA Y SÓLIDOS</t>
  </si>
  <si>
    <t>SUELDO BASE
1131</t>
  </si>
  <si>
    <t>ZONA
ECONÓMICA</t>
  </si>
  <si>
    <t>ESTÍMULO
POR EL DÍA DEL SERVIDOR PUBLICO
1715</t>
  </si>
  <si>
    <t>GRATIFICADOS   1232</t>
  </si>
  <si>
    <t>TOPÓGRAFO "A"</t>
  </si>
  <si>
    <t>JEFE DE CONTRATACIÓN DE OBRAS</t>
  </si>
  <si>
    <t>ENCARGADO ARCHIVISTA</t>
  </si>
  <si>
    <t>OROZCO PONCE ERNESTO</t>
  </si>
  <si>
    <t>OOPE8010296W5</t>
  </si>
  <si>
    <t>MIRANDA TORRES MARTHA ERIKA</t>
  </si>
  <si>
    <t>SECRETARIA PARTICULAR</t>
  </si>
  <si>
    <t>DIRECTOR GENERAL</t>
  </si>
  <si>
    <t>SUBTOTALES:</t>
  </si>
  <si>
    <t>ANALISTA DE CONCESIONES</t>
  </si>
  <si>
    <t>ANALISTA DE SANCIONES</t>
  </si>
  <si>
    <t>DE LA TORRE CASTAÑEDA MARIA</t>
  </si>
  <si>
    <t>TOCM660728</t>
  </si>
  <si>
    <t>CASTILLO CRUZ EDUARDO</t>
  </si>
  <si>
    <t>ALCALÁ CAMACHO GERARDO</t>
  </si>
  <si>
    <t>5A</t>
  </si>
  <si>
    <t>AUXILIAR DE CABO</t>
  </si>
  <si>
    <t>AUXILIAR DE LABORATORIO</t>
  </si>
  <si>
    <t>BOJADO PÉREZ MARÍA GABRIELA</t>
  </si>
  <si>
    <t>BOPG7103242XO</t>
  </si>
  <si>
    <t>GUZMÁN ROSALES NAYELI DEL ROSARIO</t>
  </si>
  <si>
    <t>CABO DE JARDINEROS</t>
  </si>
  <si>
    <t>COORDINADOR DE REGISTRO ESTATAL</t>
  </si>
  <si>
    <t>ESPECIALISTA EN NORMATIVIDAD</t>
  </si>
  <si>
    <t>GERENTE AMBIENTAL Y DESARROLLO SUSTENTABLE</t>
  </si>
  <si>
    <t>GERENTE DE LABORATORIO</t>
  </si>
  <si>
    <t>MUÑOZ JUÁREZ ARMANDO BRIGIDO</t>
  </si>
  <si>
    <t>6A</t>
  </si>
  <si>
    <t>GUARDABOSQUE</t>
  </si>
  <si>
    <t>CHÁVEZ GORDIANO ALFONSO</t>
  </si>
  <si>
    <t>CARRILLO SÁNCHEZ JOSÉ ROBERTO</t>
  </si>
  <si>
    <t>GERENTE DE FINANCIAMIENTO</t>
  </si>
  <si>
    <t>JEFE DE LO CONTENCIOSO</t>
  </si>
  <si>
    <t>JEFE DE INGENIERÍA FINANCIERA</t>
  </si>
  <si>
    <t>GÓMEZ CORREA JOSE EFRAÍN</t>
  </si>
  <si>
    <t>AUXILIAR DE CONTROL Y SEGUIMIENTO (ABASTECIMIENTO)</t>
  </si>
  <si>
    <t>BRISEÑO DÍAZ RAFAEL</t>
  </si>
  <si>
    <t>JEFE DE LO CONSULTIVO "B"</t>
  </si>
  <si>
    <t>MERCADO FUENTES BENJAMÍN</t>
  </si>
  <si>
    <t>INSPECTOR</t>
  </si>
  <si>
    <t>ALCALÁ CAMACHO MIGUEL ÁNGEL</t>
  </si>
  <si>
    <t>ANALISTA DE ESTUDIOS Y PROYECTOS</t>
  </si>
  <si>
    <t>PÉREZ PÉREZ ALONDRA ELIZABETH</t>
  </si>
  <si>
    <t>PEPA910217JP9</t>
  </si>
  <si>
    <t>CISNEROS ÁLVAREZ CÉSAR ISRAEL</t>
  </si>
  <si>
    <t>CAMPOS TRUJILLO SAÚL</t>
  </si>
  <si>
    <t>CATS670124</t>
  </si>
  <si>
    <t>AUXILIAR DE OPERADOR</t>
  </si>
  <si>
    <t>CIAC880531463</t>
  </si>
  <si>
    <t>CERJ7711019I2</t>
  </si>
  <si>
    <t>CEDEÑO MARTINEZ FRANCISCO OFELIO</t>
  </si>
  <si>
    <t>CORONA GONZALEZ GERMAN</t>
  </si>
  <si>
    <t>GONZALEZ ZARAGOZA ALDO ROMAN</t>
  </si>
  <si>
    <t>OPERADOR B</t>
  </si>
  <si>
    <t>JEFE DE PLANTA C</t>
  </si>
  <si>
    <t>OPERADOR A</t>
  </si>
  <si>
    <t>JEFE DE PLANTA B</t>
  </si>
  <si>
    <t>JEFE DE PLANTA A</t>
  </si>
  <si>
    <t>CEMF640402BJ8</t>
  </si>
  <si>
    <t>29/08/2011</t>
  </si>
  <si>
    <t>COGG691024CQ4</t>
  </si>
  <si>
    <t>GOZA800601BV8</t>
  </si>
  <si>
    <t>ASCENCIO COMPARÁN JORGE ALBERTO</t>
  </si>
  <si>
    <t>AECJ920424KYA</t>
  </si>
  <si>
    <t>SUÁREZ CURIEL DIEGO</t>
  </si>
  <si>
    <t>SUCD871102DA2</t>
  </si>
  <si>
    <t>OESA870601NI3</t>
  </si>
  <si>
    <t>ZEPEDA RUÍZ JORGE ALBERTO</t>
  </si>
  <si>
    <t>ZERJ821229PV1</t>
  </si>
  <si>
    <t>SAAVEDRA ARREGUIN LUIS ENRIQUE</t>
  </si>
  <si>
    <t>OSORIO SOTO MARTIN ERNESTO</t>
  </si>
  <si>
    <t>OOSM8212096G7</t>
  </si>
  <si>
    <t>DIAZ RIVAS LUIS FRANCISCO</t>
  </si>
  <si>
    <t>DIRL781003IZ2</t>
  </si>
  <si>
    <t>SAAL920605KZ9</t>
  </si>
  <si>
    <t>TOTALES GENERALES:</t>
  </si>
  <si>
    <t>GUILLÉN ZAMORA LUIS PEDRO</t>
  </si>
  <si>
    <t>GUZL910312LX4</t>
  </si>
  <si>
    <t>NÚÑEZ RAMÍREZ EDUARDO</t>
  </si>
  <si>
    <t>NURE8705242A2</t>
  </si>
  <si>
    <t>ORTEGA SANTIAGO ALFONSO EMMANUEL</t>
  </si>
  <si>
    <t>UR</t>
  </si>
  <si>
    <t>001</t>
  </si>
  <si>
    <t>003</t>
  </si>
  <si>
    <t>002</t>
  </si>
  <si>
    <t>004</t>
  </si>
  <si>
    <t>005</t>
  </si>
  <si>
    <t>006</t>
  </si>
  <si>
    <t>ENCARGADO CIT</t>
  </si>
  <si>
    <t>JEFE DE FORMULACIÓN DE ESTUDIOS Y PROYECTOS</t>
  </si>
  <si>
    <t>VELADOR INTENDENTE</t>
  </si>
  <si>
    <t>CHOFER MENSAJERO</t>
  </si>
  <si>
    <t>HERRERA PÉREZ ANDRÉS</t>
  </si>
  <si>
    <t>HEPA8012204Q4</t>
  </si>
  <si>
    <t>LOTFE MORENO JORGE RAMON</t>
  </si>
  <si>
    <t>LOMJ6205275B8</t>
  </si>
  <si>
    <t>LOSE820921LQ4</t>
  </si>
  <si>
    <t>LOPEZ SALDIVAR EDGAR SAID</t>
  </si>
  <si>
    <t>NUÑO ENCISO RAMIRO DE JESUS</t>
  </si>
  <si>
    <t>NUER950310</t>
  </si>
  <si>
    <t>BUSTOS MONCAYO JOSE ARTURO</t>
  </si>
  <si>
    <t>BUMA780319IK7</t>
  </si>
  <si>
    <t>AUXILIAR DE ESTUDIOS Y PROYECTOS</t>
  </si>
  <si>
    <t>MARTÍNEZ ÁLVAREZ ALEJANDRO</t>
  </si>
  <si>
    <t>MAAA741128IR4</t>
  </si>
  <si>
    <t>CÓDIGO DEL PUESTO</t>
  </si>
  <si>
    <t>SEXO</t>
  </si>
  <si>
    <t>NOMBRE DEL PUESTO</t>
  </si>
  <si>
    <t>AREA DE ADSCRIPCIÓN DEL PUESTO</t>
  </si>
  <si>
    <t>DIRECCIÓN DE ADSCRIPCIÓN DEL PUESTO</t>
  </si>
  <si>
    <t>F</t>
  </si>
  <si>
    <t>M</t>
  </si>
  <si>
    <t>HERRERA ZARAGOZA KARLA IVETTE</t>
  </si>
  <si>
    <t>HEZK801015JT4</t>
  </si>
  <si>
    <t>GERENCIA DE FINANCIAMIENTO</t>
  </si>
  <si>
    <t>GERENCIA DE PROGRAMACIÓN Y PRESUPUESTO</t>
  </si>
  <si>
    <t>GERENCIA DE PLANEACIÓN Y PROGRAMACIÓN HÍDRICA</t>
  </si>
  <si>
    <t>GERENCIA DE SERVICIOS GENERALES</t>
  </si>
  <si>
    <t>GERENCIA DE PERSONAL</t>
  </si>
  <si>
    <t>GERENCIA DE INFORMÁTICA</t>
  </si>
  <si>
    <t>GERENCIA DE CONTABILIDAD</t>
  </si>
  <si>
    <t>GERENCIA AMBIENTAL Y DESARROLLO SUSTENTABLE</t>
  </si>
  <si>
    <t>GERENCIA DE ESTUDIOS TÉCNICOS</t>
  </si>
  <si>
    <t>GERENCIA DE GESTIÓN DE CUENCAS</t>
  </si>
  <si>
    <t>GERENCIA DE ADMINISTRACIÓN  DEL AGUA</t>
  </si>
  <si>
    <t>GERENCIA DE CULTURA DEL AGUA</t>
  </si>
  <si>
    <t>GERENCIA DE LABORATORIO</t>
  </si>
  <si>
    <t>GERENCIA ADMINISTRATIVA</t>
  </si>
  <si>
    <t>GERENCIA DE INGENIERÍA</t>
  </si>
  <si>
    <t>GERENCIA DE PLANTAS DE TRATAMIENTO</t>
  </si>
  <si>
    <t>GERENCIA TÉCNICO CONSULTIVO</t>
  </si>
  <si>
    <t>GERENCIA DE DESARROLLO DE ORGANISMOS OPERADORES</t>
  </si>
  <si>
    <t>GERENCIA DE FORMULACIÓN DE PROYECTOS</t>
  </si>
  <si>
    <t>GERENCIA DE GESTIÓN DE PROGRAMAS</t>
  </si>
  <si>
    <t>GERENCIA DE OBRAS</t>
  </si>
  <si>
    <t>GERENCIA DE SERVICIO A MUNICIPIOS</t>
  </si>
  <si>
    <t>GERENCIA DE AUDITORÍA INTERNA</t>
  </si>
  <si>
    <t>JEFATURA DE INVESTIGACIÓN TÉCNICA DE REUTILIZACIÓN DEL AGUA</t>
  </si>
  <si>
    <t>GORI730406967</t>
  </si>
  <si>
    <t>RAMOS DE LA TORRE MARTHA ALICIA</t>
  </si>
  <si>
    <t>RATM720620D87</t>
  </si>
  <si>
    <t>VALLE JIMENEZ NEFI</t>
  </si>
  <si>
    <t>VAJN810905L15</t>
  </si>
  <si>
    <t>AUXILIAR TÉCNICO  EN CULTURA AMBIENTAL</t>
  </si>
  <si>
    <t>PLANTILLA DE PERSONAL</t>
  </si>
  <si>
    <t>PRESUPUESTO POR PROCESOS</t>
  </si>
  <si>
    <t>LUJAN BARAJAS DONACIANO</t>
  </si>
  <si>
    <t xml:space="preserve"> </t>
  </si>
  <si>
    <t>ROPG500718G3A</t>
  </si>
  <si>
    <t>CUOTAS
PARA EL SISTEMA DE AHORRO PARA EL RETIRO              ( SEDAR )
1432</t>
  </si>
  <si>
    <t>DIRECCIÓN DE OPERACIÓN DE LAS PTAR´S</t>
  </si>
  <si>
    <t>DIRECTOR DE OPERACIÓN DE LAS PTAR'S</t>
  </si>
  <si>
    <t>DIRECCIÓN DE LA UNIDAD EJECUTORA DE ABASTECIMIENTO Y SANEAMIENTO DE LA ZCG</t>
  </si>
  <si>
    <t>DIRECTOR DE LA UNIDAD EJECUTORA DE ABASTECIMIENTO Y SANEAMIENTO DE LA ZCG</t>
  </si>
  <si>
    <t>LARA ESTRADA GUSTAVO ABRAHAM</t>
  </si>
  <si>
    <t>REYES ARGONZA ROCÍO ESTEFANÍA</t>
  </si>
  <si>
    <t>REAR840217EC7</t>
  </si>
  <si>
    <t>ORNELAS HERRERA RICARDO</t>
  </si>
  <si>
    <t>OEHR921228D68</t>
  </si>
  <si>
    <t>LAEG880523L93</t>
  </si>
  <si>
    <t>AUXILIAR DE NÓMINA "B"</t>
  </si>
  <si>
    <t>PLANTILLA DE PERSONAL POR PROCESOS - EJERCICIO 2013</t>
  </si>
  <si>
    <t>VARGAS GRAJEDA ANA ROSA</t>
  </si>
  <si>
    <t>VAGA680805U5A</t>
  </si>
  <si>
    <t>RESUMEN CAPITULO 1000 POR PARTIDA</t>
  </si>
  <si>
    <t>PARTIDA</t>
  </si>
  <si>
    <t>CONCEPTO</t>
  </si>
  <si>
    <t>MONTO MENSUAL</t>
  </si>
  <si>
    <t>MONTO ANUAL</t>
  </si>
  <si>
    <t>SUELDO BASE</t>
  </si>
  <si>
    <t>DIAS ECONÓMICOS</t>
  </si>
  <si>
    <t>HONORARIOS POR SERVICIOS PERSONALES</t>
  </si>
  <si>
    <t>SALARIOS AL PERSONAL EVENTUAL</t>
  </si>
  <si>
    <t>GRATIFICADOS</t>
  </si>
  <si>
    <t>PRIMA QUINQUENAL POR AÑOS DE SERVICIOS EFECTIVOS PRESTADOS</t>
  </si>
  <si>
    <t>PRIMA VACACIONAL</t>
  </si>
  <si>
    <t>PRIMA DOMINICAL</t>
  </si>
  <si>
    <t>GRATIFICACIÓN ANUAL (AGUINALDO)</t>
  </si>
  <si>
    <t>CUOTAS AL IMSS POR ENFERMEDAD Y MATERNIDAD</t>
  </si>
  <si>
    <t>CUOTAS PARA LA VIVIENDA</t>
  </si>
  <si>
    <t>CUOTAS A PENSIONES</t>
  </si>
  <si>
    <t>CUOTAS PARA EL SISTEMA DE AHORRO PARA EL RETIRO ( SEDAR )</t>
  </si>
  <si>
    <t>CUOTAS PARA EL SEGURO DE VIDA DEL PERSONAL</t>
  </si>
  <si>
    <t>LAUDOS, LIQUIDACIONES, INDEMNIZACIONES POR SUELDOS  Y SALARIOS CAÍDOS</t>
  </si>
  <si>
    <t>PRIMA POR RIESGO DE TRABAJO</t>
  </si>
  <si>
    <t>FONDO DE RETIRO</t>
  </si>
  <si>
    <t>PRIMA DE INSALUBRIDAD</t>
  </si>
  <si>
    <t>IMPACTO AL SALARIO EN EL TRANSCURSO DE AÑO</t>
  </si>
  <si>
    <t>AYUDA PARA DESPENSA</t>
  </si>
  <si>
    <t>AYUDA PARA PASAJES</t>
  </si>
  <si>
    <t>ESTÍMULO POR EL DÍA DEL SERVIDOR PUBLICO</t>
  </si>
  <si>
    <t>OTROS ESTÍMULOS</t>
  </si>
  <si>
    <t>CUOTAS PARA
FONDO DE VIVIENDA
1421</t>
  </si>
  <si>
    <t>LUGO ARIAS FELIPE TITO</t>
  </si>
  <si>
    <t>MARROQUIN ALVAREZ ERNESTO</t>
  </si>
  <si>
    <t>GOMEZ PADILLA JOSE MANUEL</t>
  </si>
  <si>
    <t>RIOS PLASCENCIA MARIO</t>
  </si>
  <si>
    <t>ALCAZAR PELLICER ALEJANDRO</t>
  </si>
  <si>
    <t>MEJIA GARCIA JUAN JOSE</t>
  </si>
  <si>
    <t>CUAN RAMIREZ LETICIA FABIOLA</t>
  </si>
  <si>
    <t>PEREDO AVALOS ENRIQUE</t>
  </si>
  <si>
    <t>GARCIA RODRIGUEZ ALDO</t>
  </si>
  <si>
    <t>PEREZ MARTINEZ JOSE ANTONIO</t>
  </si>
  <si>
    <t>IBARRA TRIGUEROS ISIDRO</t>
  </si>
  <si>
    <t>ACEVES MARTINEZ LUIS</t>
  </si>
  <si>
    <t>PRIETO BECERRA PRIMITIVO SALVADOR</t>
  </si>
  <si>
    <t>HERNANDEZ SOLIS CARLOS ALBERTO</t>
  </si>
  <si>
    <t>DELGADILLO GONZALEZ JUAN</t>
  </si>
  <si>
    <t>PEREZ TORRES PERCIVAL IVAN</t>
  </si>
  <si>
    <t>MORENO RAMOS RAMIRO DE JESUS</t>
  </si>
  <si>
    <t>MORR500609N20</t>
  </si>
  <si>
    <t>VARGAS BARBOZA ELISEO</t>
  </si>
  <si>
    <t>VABE7412091J2</t>
  </si>
  <si>
    <t>BEFM780321682</t>
  </si>
  <si>
    <t>LUAF490206HP3</t>
  </si>
  <si>
    <t>MUJA521008RR3</t>
  </si>
  <si>
    <t>MEGJ601107FR7</t>
  </si>
  <si>
    <t>AAPA710906MT2</t>
  </si>
  <si>
    <t>RIPM620802FP0</t>
  </si>
  <si>
    <t>GOPM530217L83</t>
  </si>
  <si>
    <t>MAAE701218BR5</t>
  </si>
  <si>
    <t>IATI871128E51</t>
  </si>
  <si>
    <t>PEMA710421B78</t>
  </si>
  <si>
    <t>CURL820204B12</t>
  </si>
  <si>
    <t>PEAE740212SU9</t>
  </si>
  <si>
    <t>GARA730207RP2</t>
  </si>
  <si>
    <t>PIBP800126IT5</t>
  </si>
  <si>
    <t>AEML610224KW3</t>
  </si>
  <si>
    <t>DEGJ810820R50</t>
  </si>
  <si>
    <t>HESC530304853</t>
  </si>
  <si>
    <t>PETP871010D28</t>
  </si>
  <si>
    <t>SALAS BARBA HECTOR MANUEL</t>
  </si>
  <si>
    <t>ESTRADA GOMEZ RAUL EDUARDO</t>
  </si>
  <si>
    <t>VAZQUEZ ROCHA JOSE RAFAEL</t>
  </si>
  <si>
    <t>RIVERA GALLEGOS ANGEL</t>
  </si>
  <si>
    <t>DORADO RAMOS JUAN RAMON</t>
  </si>
  <si>
    <t>OCHOA ALONSO MARIA EUGENIA</t>
  </si>
  <si>
    <t>AGUILAR VELAZCO SALVADOR</t>
  </si>
  <si>
    <t>ORNELAS ORNELAS EDGAR</t>
  </si>
  <si>
    <t>ESTRADA FLORES MARIA CONCEPCION</t>
  </si>
  <si>
    <t>ALCANTAR SANDOVAL EVANGELINA</t>
  </si>
  <si>
    <t>LEDE840210</t>
  </si>
  <si>
    <t>LUNA ZEPEDA FERNANDO</t>
  </si>
  <si>
    <t>MUÑOZ RODRIGUEZ DANIEL</t>
  </si>
  <si>
    <t>HERNANDEZ MORALES SOFIA</t>
  </si>
  <si>
    <t>ESPINOSA MENDEZ ALFONSO</t>
  </si>
  <si>
    <t>PACHECO CASILLAS LAURA NAYELI</t>
  </si>
  <si>
    <t>LOPEZ HERNANDEZ PEDRO</t>
  </si>
  <si>
    <t>PEREZ CHAVEZ RENE</t>
  </si>
  <si>
    <t>CASTELLANOS ORTIZ EVERARDO</t>
  </si>
  <si>
    <t>LEAL OCHOA STEPHANY JANNETTE</t>
  </si>
  <si>
    <t>GUZMAN MANCILLA MONICA</t>
  </si>
  <si>
    <t>RODRIGUEZ VERGARA JOSE EDUARDO</t>
  </si>
  <si>
    <t>MALDONADO HERNANDEZ ROBERTO</t>
  </si>
  <si>
    <t>BLANCAS NAVA JULIO CESAR</t>
  </si>
  <si>
    <t>MENDEZ GOMEZ VICTOR IGNACIO</t>
  </si>
  <si>
    <t>PEREZ ROSALES ESPERANZA</t>
  </si>
  <si>
    <t>MARTINEZ ANAYA JUAN CARLOS</t>
  </si>
  <si>
    <t>ROEL840614</t>
  </si>
  <si>
    <t>MEDINA OLGUIN ALFONSO</t>
  </si>
  <si>
    <t>MEOA740615</t>
  </si>
  <si>
    <t>ROBLES ENCARNACION LORENZO VIDAL</t>
  </si>
  <si>
    <t>DORJ661130E72</t>
  </si>
  <si>
    <t>GUMM830331</t>
  </si>
  <si>
    <t>SABM571025</t>
  </si>
  <si>
    <t>PACL810208</t>
  </si>
  <si>
    <t>SERPA ROJAS CARLOS VALENTIN</t>
  </si>
  <si>
    <t>SERC81112</t>
  </si>
  <si>
    <t>GONZALEZ MURO ZEFERINO</t>
  </si>
  <si>
    <t>GOMZ7704042CA</t>
  </si>
  <si>
    <t>PERE720215</t>
  </si>
  <si>
    <t>RIGA730919</t>
  </si>
  <si>
    <t>RARC620731V56</t>
  </si>
  <si>
    <t>HEMS841118TF4</t>
  </si>
  <si>
    <t>MAHR501129</t>
  </si>
  <si>
    <t>MAHR580804271</t>
  </si>
  <si>
    <t>AUXILIAR DE INFORMACION ESTADISTICA</t>
  </si>
  <si>
    <t>EAGR880508</t>
  </si>
  <si>
    <t>OOAE660702</t>
  </si>
  <si>
    <t>VARR691105</t>
  </si>
  <si>
    <t>AUVS520616</t>
  </si>
  <si>
    <t>JAGR870803</t>
  </si>
  <si>
    <t>CACR620105HL3</t>
  </si>
  <si>
    <t>OEOE861204</t>
  </si>
  <si>
    <t>EAFC660210</t>
  </si>
  <si>
    <t>AASE820129</t>
  </si>
  <si>
    <t>MURD760508</t>
  </si>
  <si>
    <t>EIMA660610</t>
  </si>
  <si>
    <t>MARTINEZ RIVERA CARLOS FRANCISCO</t>
  </si>
  <si>
    <t>MARC521104</t>
  </si>
  <si>
    <t>HELP540127</t>
  </si>
  <si>
    <t>PECR720720</t>
  </si>
  <si>
    <t>LEOS861108</t>
  </si>
  <si>
    <t>ROVE550204</t>
  </si>
  <si>
    <t>BANJ770509</t>
  </si>
  <si>
    <t>MEGV660201</t>
  </si>
  <si>
    <t>TOTAL 
ANUAL</t>
  </si>
  <si>
    <t>LEON DIAZ EDITH ALEJANDRA</t>
  </si>
  <si>
    <t>RIVAS UREÑA YANEIRA</t>
  </si>
  <si>
    <t>BEATO PATIÑO RAFAEL</t>
  </si>
  <si>
    <t>MARTINEZ RUIZ JAVIER ALEJANDRO</t>
  </si>
  <si>
    <t>INMAN GUTIERREZ CECILIA EUGENIA</t>
  </si>
  <si>
    <t>MARTINEZ SANCHEZ ANTONIO</t>
  </si>
  <si>
    <t>DELGADO SANCHEZ SALVADOR</t>
  </si>
  <si>
    <t>FABIOLA PARRA CAMBERO</t>
  </si>
  <si>
    <t>FACF801109</t>
  </si>
  <si>
    <t>BEPR601203</t>
  </si>
  <si>
    <t>RIUY840916</t>
  </si>
  <si>
    <t>SALAS RODRIGUEZ ALEJANDRO TONATIUH</t>
  </si>
  <si>
    <t>SARA760603</t>
  </si>
  <si>
    <t>IAGC710824</t>
  </si>
  <si>
    <t>GONZALEZ LOPEZ JUAN FRANCISCO</t>
  </si>
  <si>
    <t>GOLJ8105309VA</t>
  </si>
  <si>
    <t>COVARRUBIAS LEGASPI HUGO ORLANDO</t>
  </si>
  <si>
    <t>MARJ741223</t>
  </si>
  <si>
    <t xml:space="preserve">VALLE VALDOVINOS ELIZABETH </t>
  </si>
  <si>
    <t>VAVE851006CR2</t>
  </si>
  <si>
    <t>MASA540604IK8</t>
  </si>
  <si>
    <t>06/082013</t>
  </si>
  <si>
    <t>GONZALEZ ALBA ERIKA VERONICA</t>
  </si>
  <si>
    <t>GOAE7403275A2</t>
  </si>
  <si>
    <t>MAGAÑA AVILA JOSE</t>
  </si>
  <si>
    <t>MAAJ751128</t>
  </si>
  <si>
    <t>AARG931028</t>
  </si>
  <si>
    <t>MARTINEZ PADILLA JOSE LUIS</t>
  </si>
  <si>
    <t>MAPL750323</t>
  </si>
  <si>
    <t>BASULTO FLORES DIEGO</t>
  </si>
  <si>
    <t>BAFD931106</t>
  </si>
  <si>
    <t>JIMENEZ BAUTISTA PABLO ALEJANDRO</t>
  </si>
  <si>
    <t xml:space="preserve">SANCHEZ RAMIREZ DIANA STEPHANIA </t>
  </si>
  <si>
    <t>SARD940312</t>
  </si>
  <si>
    <t>JIBP890225</t>
  </si>
  <si>
    <t>MADRIGAL GONZALEZ JOSE</t>
  </si>
  <si>
    <t>MAGJ670412N88</t>
  </si>
  <si>
    <t>ROTZ8601098S8</t>
  </si>
  <si>
    <t>VELAZQUEZ SALCIDO IGNACIO</t>
  </si>
  <si>
    <t>VESI490515FL9</t>
  </si>
  <si>
    <t>DESS4103299Q9</t>
  </si>
  <si>
    <t>ARIAS CARDONA MIRIAM</t>
  </si>
  <si>
    <t>AICM890711</t>
  </si>
  <si>
    <t>CAÑEDO CASTAÑEDA ROY ALBERTO</t>
  </si>
  <si>
    <t>NURA6701264K6</t>
  </si>
  <si>
    <t>NUÑO RUBIO ALBERTO</t>
  </si>
  <si>
    <t>ROBLEDO TRUJILLO MARIA ZENYANCE</t>
  </si>
  <si>
    <t>06</t>
  </si>
  <si>
    <t>23</t>
  </si>
  <si>
    <t>00178</t>
  </si>
  <si>
    <t>COMPONENTE</t>
  </si>
  <si>
    <t>CONTRALORÍA INTERNA.</t>
  </si>
  <si>
    <t>DIRECCIÓN  DE CUENCAS Y SUSTENTABILIDAD</t>
  </si>
  <si>
    <t>DIRECCIÓN DE OPERACIÓN DE PLANTAS DE TRATAMIENTO DE AGUAS RESIDUALES</t>
  </si>
  <si>
    <t>DIRECCIÓN DE LA UNIDAD EJECUTORA DE ABASTECIMIENTO Y SANEAMIENTO</t>
  </si>
  <si>
    <t>HERNANDEZ MENDOZA HERMILO</t>
  </si>
  <si>
    <t>HEMH671122</t>
  </si>
  <si>
    <t>PRIMA POR RIESGO DE TRABAJO           1523</t>
  </si>
  <si>
    <t>LAUDOS, LIQUIDACIONES, INDEMNIZACIONES POR SUELDOS Y SALARIOS CAIDOS  1521</t>
  </si>
  <si>
    <t>BELTRAN FERNANDEZ MIRIAM ASTRID</t>
  </si>
  <si>
    <t>RODRIGUEZ AZPEITIA MARIO JOSE</t>
  </si>
  <si>
    <t>CASTAÑEDA MONTAÑO DANIELA</t>
  </si>
  <si>
    <t>ROAM930322TL9</t>
  </si>
  <si>
    <t>AYARD FLORES CLAUDIA MONICA</t>
  </si>
  <si>
    <t>AAFC801203TV0</t>
  </si>
  <si>
    <t>ACEVEDO MONTEON JOSE MARTÍN</t>
  </si>
  <si>
    <t>230-006</t>
  </si>
  <si>
    <t>394-002</t>
  </si>
  <si>
    <t>220-005</t>
  </si>
  <si>
    <t>230-004</t>
  </si>
  <si>
    <t>43-219-009</t>
  </si>
  <si>
    <t>200-001</t>
  </si>
  <si>
    <t>62-187-005</t>
  </si>
  <si>
    <t>410-001</t>
  </si>
  <si>
    <t>420-005</t>
  </si>
  <si>
    <t>450-007</t>
  </si>
  <si>
    <t>27-260-010</t>
  </si>
  <si>
    <t>400-001</t>
  </si>
  <si>
    <t>83-163-004</t>
  </si>
  <si>
    <t>25-237-002</t>
  </si>
  <si>
    <t>25-100-003</t>
  </si>
  <si>
    <t>40-119-005</t>
  </si>
  <si>
    <t>450-013</t>
  </si>
  <si>
    <t>84-137-007</t>
  </si>
  <si>
    <t>220-003</t>
  </si>
  <si>
    <t>84-027-001</t>
  </si>
  <si>
    <t>40-043-001</t>
  </si>
  <si>
    <t>450-006</t>
  </si>
  <si>
    <t>89-208-008</t>
  </si>
  <si>
    <t>83-053-001</t>
  </si>
  <si>
    <t>750-004</t>
  </si>
  <si>
    <t>57-019-020</t>
  </si>
  <si>
    <t>18-123-002</t>
  </si>
  <si>
    <t>500-004</t>
  </si>
  <si>
    <t>18-209-008</t>
  </si>
  <si>
    <t>518-003</t>
  </si>
  <si>
    <t>518-015</t>
  </si>
  <si>
    <t>560-002</t>
  </si>
  <si>
    <t>206-002</t>
  </si>
  <si>
    <t>18-289-005</t>
  </si>
  <si>
    <t>560-005</t>
  </si>
  <si>
    <t>204-002</t>
  </si>
  <si>
    <t>515-004</t>
  </si>
  <si>
    <t>29-127-002</t>
  </si>
  <si>
    <t>12-122-002</t>
  </si>
  <si>
    <t>515-005</t>
  </si>
  <si>
    <t>560-007</t>
  </si>
  <si>
    <t>348-003</t>
  </si>
  <si>
    <t>397-072</t>
  </si>
  <si>
    <t>550-008</t>
  </si>
  <si>
    <t>550-006</t>
  </si>
  <si>
    <t>550-003</t>
  </si>
  <si>
    <t>550-002</t>
  </si>
  <si>
    <t>520-003</t>
  </si>
  <si>
    <t>560-008</t>
  </si>
  <si>
    <t>530-003</t>
  </si>
  <si>
    <t>397-061</t>
  </si>
  <si>
    <t>37-070-005</t>
  </si>
  <si>
    <t>560-003</t>
  </si>
  <si>
    <t>540-007</t>
  </si>
  <si>
    <t>560-006</t>
  </si>
  <si>
    <t>520-004</t>
  </si>
  <si>
    <t>550-010</t>
  </si>
  <si>
    <t>60-105-02</t>
  </si>
  <si>
    <t>520-005</t>
  </si>
  <si>
    <t>14-018-001</t>
  </si>
  <si>
    <t>36-034-001</t>
  </si>
  <si>
    <t>14-258-004</t>
  </si>
  <si>
    <t>540-008</t>
  </si>
  <si>
    <t>13-048-002</t>
  </si>
  <si>
    <t>514-002</t>
  </si>
  <si>
    <t>550-009</t>
  </si>
  <si>
    <t>13-012-001</t>
  </si>
  <si>
    <t>650-013</t>
  </si>
  <si>
    <t>48-215-004</t>
  </si>
  <si>
    <t>50-215-006</t>
  </si>
  <si>
    <t>650-010</t>
  </si>
  <si>
    <t>49-215-006</t>
  </si>
  <si>
    <t>539-004</t>
  </si>
  <si>
    <t>51-043-003</t>
  </si>
  <si>
    <t>50-043-009</t>
  </si>
  <si>
    <t>56-207-002</t>
  </si>
  <si>
    <t>50-215-005</t>
  </si>
  <si>
    <t>48-206-002</t>
  </si>
  <si>
    <t>50-206-003</t>
  </si>
  <si>
    <t>49-206-002</t>
  </si>
  <si>
    <t>48-215-006</t>
  </si>
  <si>
    <t>49-215-007</t>
  </si>
  <si>
    <t>136-010</t>
  </si>
  <si>
    <t>650-012</t>
  </si>
  <si>
    <t>57-202-014</t>
  </si>
  <si>
    <t>57-208-018</t>
  </si>
  <si>
    <t>50-215-007</t>
  </si>
  <si>
    <t>397-088</t>
  </si>
  <si>
    <t>397-078</t>
  </si>
  <si>
    <t>200-031</t>
  </si>
  <si>
    <t>57-193-010</t>
  </si>
  <si>
    <t>46-149-010</t>
  </si>
  <si>
    <t>57-181-013</t>
  </si>
  <si>
    <t>397-087</t>
  </si>
  <si>
    <t>57-202-016</t>
  </si>
  <si>
    <t>27-160-007</t>
  </si>
  <si>
    <t>56-180-001</t>
  </si>
  <si>
    <t>57-202-007</t>
  </si>
  <si>
    <t>57-156-011</t>
  </si>
  <si>
    <t>35-192-004</t>
  </si>
  <si>
    <t>650-014</t>
  </si>
  <si>
    <t>43-132-006</t>
  </si>
  <si>
    <t>41-177-002</t>
  </si>
  <si>
    <t>620-003</t>
  </si>
  <si>
    <t>526-002</t>
  </si>
  <si>
    <t>33-173-004</t>
  </si>
  <si>
    <t>30-171-003</t>
  </si>
  <si>
    <t>820-015</t>
  </si>
  <si>
    <t>89-022</t>
  </si>
  <si>
    <t>28-142-002</t>
  </si>
  <si>
    <t>18-287-004</t>
  </si>
  <si>
    <t>45-153-002</t>
  </si>
  <si>
    <t>36-129-005</t>
  </si>
  <si>
    <t>22-170-002</t>
  </si>
  <si>
    <t>660-005</t>
  </si>
  <si>
    <t>84-137-004</t>
  </si>
  <si>
    <t>30-261-004</t>
  </si>
  <si>
    <t>39-265-011</t>
  </si>
  <si>
    <t>50-116-001</t>
  </si>
  <si>
    <t>49-206-003</t>
  </si>
  <si>
    <t>48-115-001</t>
  </si>
  <si>
    <t>50-206-002</t>
  </si>
  <si>
    <t>39-078-003</t>
  </si>
  <si>
    <t>40-104-004</t>
  </si>
  <si>
    <t>39-103-005</t>
  </si>
  <si>
    <t>57-208-019</t>
  </si>
  <si>
    <t>640-003</t>
  </si>
  <si>
    <t>650-004</t>
  </si>
  <si>
    <t>640-020</t>
  </si>
  <si>
    <t>34-222-003</t>
  </si>
  <si>
    <t>640-021</t>
  </si>
  <si>
    <t>640-014</t>
  </si>
  <si>
    <t>79-194-005</t>
  </si>
  <si>
    <t>640-005</t>
  </si>
  <si>
    <t>36-175-003</t>
  </si>
  <si>
    <t>640-006</t>
  </si>
  <si>
    <t>640-016</t>
  </si>
  <si>
    <t>630-017</t>
  </si>
  <si>
    <t>40-144-003</t>
  </si>
  <si>
    <t>630-019</t>
  </si>
  <si>
    <t>43-239-003</t>
  </si>
  <si>
    <t>39-131-009</t>
  </si>
  <si>
    <t>41-083-005</t>
  </si>
  <si>
    <t>39-067-007</t>
  </si>
  <si>
    <t>39-131-008</t>
  </si>
  <si>
    <t>04-164-003</t>
  </si>
  <si>
    <t>430-001</t>
  </si>
  <si>
    <t>660-003</t>
  </si>
  <si>
    <t>630-009</t>
  </si>
  <si>
    <t>397-081</t>
  </si>
  <si>
    <t>620-012</t>
  </si>
  <si>
    <t>41-083-010</t>
  </si>
  <si>
    <t>630-015</t>
  </si>
  <si>
    <t>41-083-007</t>
  </si>
  <si>
    <t>57-052-002</t>
  </si>
  <si>
    <t>86-108-016</t>
  </si>
  <si>
    <t>45-140-003</t>
  </si>
  <si>
    <t>31-113-002</t>
  </si>
  <si>
    <t>34-041-001</t>
  </si>
  <si>
    <t>660-004</t>
  </si>
  <si>
    <t>29-127-003</t>
  </si>
  <si>
    <t>43-086-002</t>
  </si>
  <si>
    <t>39-042-001</t>
  </si>
  <si>
    <t>620-010</t>
  </si>
  <si>
    <t>200-023</t>
  </si>
  <si>
    <t>630-012</t>
  </si>
  <si>
    <t>650-011</t>
  </si>
  <si>
    <t>600-003</t>
  </si>
  <si>
    <t>397-094</t>
  </si>
  <si>
    <t>57-279-009</t>
  </si>
  <si>
    <t>86-168-027</t>
  </si>
  <si>
    <t>730-027</t>
  </si>
  <si>
    <t>397-113</t>
  </si>
  <si>
    <t>930-016</t>
  </si>
  <si>
    <t>86-212-018</t>
  </si>
  <si>
    <t>86-212-022</t>
  </si>
  <si>
    <t>375-008</t>
  </si>
  <si>
    <t>730-010</t>
  </si>
  <si>
    <t>730-008</t>
  </si>
  <si>
    <t>86-212-023</t>
  </si>
  <si>
    <t>86-028-035</t>
  </si>
  <si>
    <t>86-185-032</t>
  </si>
  <si>
    <t>86-244-011</t>
  </si>
  <si>
    <t>86-185-029</t>
  </si>
  <si>
    <t>200-040</t>
  </si>
  <si>
    <t>518-004</t>
  </si>
  <si>
    <t>27-259-003</t>
  </si>
  <si>
    <t>27-126-012</t>
  </si>
  <si>
    <t>740-013</t>
  </si>
  <si>
    <t>539-005</t>
  </si>
  <si>
    <t>200-038</t>
  </si>
  <si>
    <t>27-281-009</t>
  </si>
  <si>
    <t>397-093</t>
  </si>
  <si>
    <t>86-167-002</t>
  </si>
  <si>
    <t>730-014</t>
  </si>
  <si>
    <t>86-148-004</t>
  </si>
  <si>
    <t>86-185-028</t>
  </si>
  <si>
    <t>397-076</t>
  </si>
  <si>
    <t>730-017</t>
  </si>
  <si>
    <t>524-005</t>
  </si>
  <si>
    <t>84-137-005</t>
  </si>
  <si>
    <t>710-006</t>
  </si>
  <si>
    <t>740-009</t>
  </si>
  <si>
    <t>710-002</t>
  </si>
  <si>
    <t>49-284-008</t>
  </si>
  <si>
    <t>81-186-009</t>
  </si>
  <si>
    <t>750-012</t>
  </si>
  <si>
    <t>397-066</t>
  </si>
  <si>
    <t>750-002</t>
  </si>
  <si>
    <t>730-025</t>
  </si>
  <si>
    <t>730-005</t>
  </si>
  <si>
    <t>60-262-011</t>
  </si>
  <si>
    <t>86-223-013</t>
  </si>
  <si>
    <t>03-097-005</t>
  </si>
  <si>
    <t>720-005</t>
  </si>
  <si>
    <t>320-002</t>
  </si>
  <si>
    <t>740-017</t>
  </si>
  <si>
    <t>730-029</t>
  </si>
  <si>
    <t>22-099-003</t>
  </si>
  <si>
    <t>60-198-002</t>
  </si>
  <si>
    <t>720-002</t>
  </si>
  <si>
    <t>86-061-015</t>
  </si>
  <si>
    <t>07-088-002</t>
  </si>
  <si>
    <t>750-013</t>
  </si>
  <si>
    <t>303-009</t>
  </si>
  <si>
    <t>84-137-008</t>
  </si>
  <si>
    <t>85-138-005</t>
  </si>
  <si>
    <t>730-013</t>
  </si>
  <si>
    <t>24-238-002</t>
  </si>
  <si>
    <t>03-264-003</t>
  </si>
  <si>
    <t>730-015</t>
  </si>
  <si>
    <t>84-080-003</t>
  </si>
  <si>
    <t>740-016</t>
  </si>
  <si>
    <t>710-008</t>
  </si>
  <si>
    <t>397-096</t>
  </si>
  <si>
    <t>397-064</t>
  </si>
  <si>
    <t>730-012</t>
  </si>
  <si>
    <t>33-254-003</t>
  </si>
  <si>
    <t>700-003</t>
  </si>
  <si>
    <t>820-026</t>
  </si>
  <si>
    <t>820-043</t>
  </si>
  <si>
    <t>820-045</t>
  </si>
  <si>
    <t>820-039</t>
  </si>
  <si>
    <t>930-006</t>
  </si>
  <si>
    <t>930-015</t>
  </si>
  <si>
    <t>820-018</t>
  </si>
  <si>
    <t>820-023</t>
  </si>
  <si>
    <t>820-020</t>
  </si>
  <si>
    <t>820-047</t>
  </si>
  <si>
    <t>820-032</t>
  </si>
  <si>
    <t>820-044</t>
  </si>
  <si>
    <t>820-021</t>
  </si>
  <si>
    <t>820-037</t>
  </si>
  <si>
    <t>820-019</t>
  </si>
  <si>
    <t>820-028</t>
  </si>
  <si>
    <t>820-029</t>
  </si>
  <si>
    <t>820-040</t>
  </si>
  <si>
    <t>820-046</t>
  </si>
  <si>
    <t>66-194-002</t>
  </si>
  <si>
    <t>68-194-003</t>
  </si>
  <si>
    <t>46-200-002</t>
  </si>
  <si>
    <t>66-194-003</t>
  </si>
  <si>
    <t>820-031</t>
  </si>
  <si>
    <t>77-194-003</t>
  </si>
  <si>
    <t>820-013</t>
  </si>
  <si>
    <t>69-194-004</t>
  </si>
  <si>
    <t>76-194-004</t>
  </si>
  <si>
    <t>76-269-012</t>
  </si>
  <si>
    <t>650-005</t>
  </si>
  <si>
    <t>77-194-005</t>
  </si>
  <si>
    <t>70-194-003</t>
  </si>
  <si>
    <t>820-004</t>
  </si>
  <si>
    <t>81-194-004</t>
  </si>
  <si>
    <t>67-201-004</t>
  </si>
  <si>
    <t>206-006</t>
  </si>
  <si>
    <t>373-003</t>
  </si>
  <si>
    <t>67-194-005</t>
  </si>
  <si>
    <t>820-030</t>
  </si>
  <si>
    <t>820-017</t>
  </si>
  <si>
    <t>531-004</t>
  </si>
  <si>
    <t>76-194-007</t>
  </si>
  <si>
    <t>68-194-006</t>
  </si>
  <si>
    <t>73-269-007</t>
  </si>
  <si>
    <t>76-194-008</t>
  </si>
  <si>
    <t>71-194-007</t>
  </si>
  <si>
    <t>531-003</t>
  </si>
  <si>
    <t>75-182-001</t>
  </si>
  <si>
    <t>820-002</t>
  </si>
  <si>
    <t>76-194-009</t>
  </si>
  <si>
    <t>74-194-006</t>
  </si>
  <si>
    <t>77-194-009</t>
  </si>
  <si>
    <t>373-004</t>
  </si>
  <si>
    <t>76-194-002</t>
  </si>
  <si>
    <t>46-204-008</t>
  </si>
  <si>
    <t>373-006</t>
  </si>
  <si>
    <t>76-194-003</t>
  </si>
  <si>
    <t>65-194-003</t>
  </si>
  <si>
    <t>74-194-002</t>
  </si>
  <si>
    <t>78-194-003</t>
  </si>
  <si>
    <t>50-43-008</t>
  </si>
  <si>
    <t>80-194-002</t>
  </si>
  <si>
    <t>820-005</t>
  </si>
  <si>
    <t>69-194-002</t>
  </si>
  <si>
    <t>69-194-005</t>
  </si>
  <si>
    <t>75-194-003</t>
  </si>
  <si>
    <t>73-194-005</t>
  </si>
  <si>
    <t>66-194-005</t>
  </si>
  <si>
    <t>77-194-006</t>
  </si>
  <si>
    <t>206-005</t>
  </si>
  <si>
    <t>75-194-004</t>
  </si>
  <si>
    <t>81-194-003</t>
  </si>
  <si>
    <t>531-002</t>
  </si>
  <si>
    <t>80-194-006</t>
  </si>
  <si>
    <t>72-269-008</t>
  </si>
  <si>
    <t>71-194-004</t>
  </si>
  <si>
    <t>151-008</t>
  </si>
  <si>
    <t>78-194-005</t>
  </si>
  <si>
    <t>372-002</t>
  </si>
  <si>
    <t>79-194-004</t>
  </si>
  <si>
    <t>76-194-006</t>
  </si>
  <si>
    <t>67-194-003</t>
  </si>
  <si>
    <t>66-194-006</t>
  </si>
  <si>
    <t>67-194-006</t>
  </si>
  <si>
    <t>374-004</t>
  </si>
  <si>
    <t>71-269-008</t>
  </si>
  <si>
    <t>68-194-007</t>
  </si>
  <si>
    <t>70-194-006</t>
  </si>
  <si>
    <t>74-194-005</t>
  </si>
  <si>
    <t>77-194-008</t>
  </si>
  <si>
    <t>206-004</t>
  </si>
  <si>
    <t>65-194-006</t>
  </si>
  <si>
    <t>376-002</t>
  </si>
  <si>
    <t>57-181-004</t>
  </si>
  <si>
    <t>63-203-003</t>
  </si>
  <si>
    <t>73-194-002</t>
  </si>
  <si>
    <t>512-011</t>
  </si>
  <si>
    <t>510-014</t>
  </si>
  <si>
    <t>66-194-004</t>
  </si>
  <si>
    <t>398-002</t>
  </si>
  <si>
    <t>63-194-004</t>
  </si>
  <si>
    <t>81-182-001</t>
  </si>
  <si>
    <t>510-008</t>
  </si>
  <si>
    <t>650-003</t>
  </si>
  <si>
    <t>820-034</t>
  </si>
  <si>
    <t>70-194-004</t>
  </si>
  <si>
    <t>69-182-001</t>
  </si>
  <si>
    <t>66-182-001</t>
  </si>
  <si>
    <t>510-010</t>
  </si>
  <si>
    <t>510-012</t>
  </si>
  <si>
    <t>510-007</t>
  </si>
  <si>
    <t>810-005</t>
  </si>
  <si>
    <t>510-016</t>
  </si>
  <si>
    <t>62-194-007</t>
  </si>
  <si>
    <t>72-182-001</t>
  </si>
  <si>
    <t>31-158-003</t>
  </si>
  <si>
    <t>510-003</t>
  </si>
  <si>
    <t>62-201-066</t>
  </si>
  <si>
    <t>79-182-001</t>
  </si>
  <si>
    <t>65-182-001</t>
  </si>
  <si>
    <t>71-182-001</t>
  </si>
  <si>
    <t>41-289-014</t>
  </si>
  <si>
    <t>78-194-004</t>
  </si>
  <si>
    <t>77-182-001</t>
  </si>
  <si>
    <t>62-161-009</t>
  </si>
  <si>
    <t>510-001</t>
  </si>
  <si>
    <t>376-005</t>
  </si>
  <si>
    <t>810-002</t>
  </si>
  <si>
    <t>60-157-010</t>
  </si>
  <si>
    <t>200-042</t>
  </si>
  <si>
    <t>810-003</t>
  </si>
  <si>
    <t>373-002</t>
  </si>
  <si>
    <t>73-194-004</t>
  </si>
  <si>
    <t>206-001</t>
  </si>
  <si>
    <t>63-114-002</t>
  </si>
  <si>
    <t>76-182-001</t>
  </si>
  <si>
    <t>67-182-001</t>
  </si>
  <si>
    <t>64-195-003</t>
  </si>
  <si>
    <t>80-182-001</t>
  </si>
  <si>
    <t>830-006</t>
  </si>
  <si>
    <t>64-089-001</t>
  </si>
  <si>
    <t>60-095-005</t>
  </si>
  <si>
    <t>89-206-010</t>
  </si>
  <si>
    <t>60-068-009</t>
  </si>
  <si>
    <t>62-134-004</t>
  </si>
  <si>
    <t>810-008</t>
  </si>
  <si>
    <t>63-090-001</t>
  </si>
  <si>
    <t>830-005</t>
  </si>
  <si>
    <t>60-039-001</t>
  </si>
  <si>
    <t>351-001</t>
  </si>
  <si>
    <t>397-095</t>
  </si>
  <si>
    <t>730-004</t>
  </si>
  <si>
    <t>526-004</t>
  </si>
  <si>
    <t>86-212-026</t>
  </si>
  <si>
    <t>86-212-019</t>
  </si>
  <si>
    <t>86-201-036</t>
  </si>
  <si>
    <t>930-017</t>
  </si>
  <si>
    <t>397-047</t>
  </si>
  <si>
    <t>930-018</t>
  </si>
  <si>
    <t>86-212-024</t>
  </si>
  <si>
    <t>86-193-037</t>
  </si>
  <si>
    <t>397-112</t>
  </si>
  <si>
    <t>203-002</t>
  </si>
  <si>
    <t>910-002</t>
  </si>
  <si>
    <t>376-006</t>
  </si>
  <si>
    <t>910-031</t>
  </si>
  <si>
    <t>377-002</t>
  </si>
  <si>
    <t>377-004</t>
  </si>
  <si>
    <t>376-003</t>
  </si>
  <si>
    <t>377-003</t>
  </si>
  <si>
    <t>04-190-004</t>
  </si>
  <si>
    <t>910-026</t>
  </si>
  <si>
    <t>910-028</t>
  </si>
  <si>
    <t>61-166-002</t>
  </si>
  <si>
    <t>101-010</t>
  </si>
  <si>
    <t>06-199-003</t>
  </si>
  <si>
    <t>166-002</t>
  </si>
  <si>
    <t>207-002</t>
  </si>
  <si>
    <t>206-003</t>
  </si>
  <si>
    <t>205-002</t>
  </si>
  <si>
    <t>86-109-017</t>
  </si>
  <si>
    <t>30-094-001</t>
  </si>
  <si>
    <t>900-003</t>
  </si>
  <si>
    <t>910-032</t>
  </si>
  <si>
    <t>930-007</t>
  </si>
  <si>
    <t>340-002</t>
  </si>
  <si>
    <t>11-084-004</t>
  </si>
  <si>
    <t>60-186-019</t>
  </si>
  <si>
    <t>90-208-007</t>
  </si>
  <si>
    <t>03-077-004</t>
  </si>
  <si>
    <t>910-030</t>
  </si>
  <si>
    <t>397-060</t>
  </si>
  <si>
    <t>137-019</t>
  </si>
  <si>
    <t>45-037-001</t>
  </si>
  <si>
    <t>930-019</t>
  </si>
  <si>
    <t>18-286-003</t>
  </si>
  <si>
    <t>61-026-001</t>
  </si>
  <si>
    <t>910-027</t>
  </si>
  <si>
    <t>900-002</t>
  </si>
  <si>
    <t>302-002</t>
  </si>
  <si>
    <t>303-008</t>
  </si>
  <si>
    <t>301-005</t>
  </si>
  <si>
    <t>300-002</t>
  </si>
  <si>
    <t>FLORES SAINZ ALBERTO MISAEL</t>
  </si>
  <si>
    <t>SALAS JIMENEZ KARLA ALEJANDRA</t>
  </si>
  <si>
    <t>RAMOS RODRIGUEZ MA. DEL CARMEN</t>
  </si>
  <si>
    <t>HUERTA ALCANTAR MIGUEL ANGEL</t>
  </si>
  <si>
    <t>VERA URIBE JOEL FRANCISCO</t>
  </si>
  <si>
    <t>MARTIN GUZMAN JOAQUIN</t>
  </si>
  <si>
    <t>RAMIREZ RAMIREZ ANDERSON ALBERTO</t>
  </si>
  <si>
    <t>NAVARRO MARTIN DEL CAMPO HECTOR</t>
  </si>
  <si>
    <t>MARQUEZ CABEZA ANA CATALINA</t>
  </si>
  <si>
    <t>ALCAZAR PEREZ AZAHAR MARGARITA</t>
  </si>
  <si>
    <t>FOSA871113HC8</t>
  </si>
  <si>
    <t>SAJK911007GN9</t>
  </si>
  <si>
    <t>LOGM670304UY0</t>
  </si>
  <si>
    <t>NXCO720102CEA</t>
  </si>
  <si>
    <t>RARA811025CS8</t>
  </si>
  <si>
    <t>NAMH890913697</t>
  </si>
  <si>
    <t>MACA781206QH1</t>
  </si>
  <si>
    <t>AAPA890715450</t>
  </si>
  <si>
    <t>HUAM7204156U2</t>
  </si>
  <si>
    <t>VEUJ700716SJ1</t>
  </si>
  <si>
    <t>PEMJ700228UQ8</t>
  </si>
  <si>
    <t>MAGJ8002256PU</t>
  </si>
  <si>
    <t>CAMD</t>
  </si>
  <si>
    <t>630-021</t>
  </si>
  <si>
    <t>GARCIA GUTIERREZ JONATAN</t>
  </si>
  <si>
    <t>GAGJ850104AI8</t>
  </si>
  <si>
    <t>720-010</t>
  </si>
  <si>
    <t>FLORES VAZQUEZ ARTURO</t>
  </si>
  <si>
    <t>FOVA561215TH2</t>
  </si>
  <si>
    <t>730-031</t>
  </si>
  <si>
    <t>VAZQUEZ RIVAS NORMA ARGELIA</t>
  </si>
  <si>
    <t>VARN820927DV7</t>
  </si>
  <si>
    <t>LUGO SOLORIO ALDO</t>
  </si>
  <si>
    <t>MARTINEZ GOMEZ FABIAN JALIL</t>
  </si>
  <si>
    <t>NICOLAS RENTERIA OSCAR ALEJANDRO</t>
  </si>
  <si>
    <t>JEFE DE SERVICIOS TECNOLOGICOS</t>
  </si>
  <si>
    <t>CUEVAS CARRANZA PAOLA GUADALUPE</t>
  </si>
  <si>
    <t>AUXILIAR JURIDICO ADMINISTRATIVO</t>
  </si>
  <si>
    <t>DELGADILLO IZQUIERDO ARMANDO ALFONSO</t>
  </si>
  <si>
    <t>RAMIREZ ESTRADA MARGARITA</t>
  </si>
  <si>
    <t>ANGUIANO FIGUEROA DAMIAN ALONSO</t>
  </si>
  <si>
    <t>AUFD830110S26</t>
  </si>
  <si>
    <t>820-048</t>
  </si>
  <si>
    <t>840-002</t>
  </si>
  <si>
    <t>RAEM680415GK9</t>
  </si>
  <si>
    <t>PRADO RODRIGUEZ JESUS ALEJANDRO</t>
  </si>
  <si>
    <t>GARCIA ELIZALDE ERNESTO</t>
  </si>
  <si>
    <t>AUXILIAR DE NOMINA</t>
  </si>
  <si>
    <t>JEFE DE CAPACITACIÓN Y ORGANIZACIÓN</t>
  </si>
  <si>
    <t>CONTADOR</t>
  </si>
  <si>
    <t>AUXILIAR DE GESTION Y CONCERTACIÓN</t>
  </si>
  <si>
    <t>NIRO780128S82</t>
  </si>
  <si>
    <t>720-011</t>
  </si>
  <si>
    <t>PARJ900208HF4</t>
  </si>
  <si>
    <t>750-026</t>
  </si>
  <si>
    <t>750-025</t>
  </si>
  <si>
    <t>MAGF810831EU7</t>
  </si>
  <si>
    <t>660-008</t>
  </si>
  <si>
    <t>LUSA750512RP7</t>
  </si>
  <si>
    <t>530-008</t>
  </si>
  <si>
    <t>DEIA690710FM5</t>
  </si>
  <si>
    <t>910-035</t>
  </si>
  <si>
    <t>8B</t>
  </si>
  <si>
    <t>AUXILIAR ADMINISTRATIVO DE RECURSOS HUMANOS Y CONTABLE</t>
  </si>
  <si>
    <t>PONCE ESPINOSA RAFAEL NEHEMIAS</t>
  </si>
  <si>
    <t>POER810704IH0</t>
  </si>
  <si>
    <t>ARCHIVISTA "A"</t>
  </si>
  <si>
    <t>AUSENCIO GARCIA PEDRO</t>
  </si>
  <si>
    <t>730-032</t>
  </si>
  <si>
    <t>AUGP920509CG8</t>
  </si>
  <si>
    <t>820-049</t>
  </si>
  <si>
    <t>SANCHEZ MUÑOZ DANIEL JOSUE</t>
  </si>
  <si>
    <t>SAMD921231LI8</t>
  </si>
  <si>
    <t>RAMIREZ ESTRADA JOSE MARTIN</t>
  </si>
  <si>
    <t>LOPEZ SALDAÑA LUISA FERNANDA</t>
  </si>
  <si>
    <t>TRUJILLO PICAZO JOSE ALEJANDRO</t>
  </si>
  <si>
    <t>BARRAGAN HERNANDEZ ROGELIO</t>
  </si>
  <si>
    <t>CEJA CASTILLO RUBEN</t>
  </si>
  <si>
    <t>720-012</t>
  </si>
  <si>
    <t>730-033</t>
  </si>
  <si>
    <t>531-005</t>
  </si>
  <si>
    <t>650-015</t>
  </si>
  <si>
    <t>750-022</t>
  </si>
  <si>
    <t>RAMÍREZ PORTILLO JOAQUIN</t>
  </si>
  <si>
    <t>PALMA HERNANDEZ EUTIMIO</t>
  </si>
  <si>
    <t>SANCHEZ MACIAS MARIA DEL CARMEN</t>
  </si>
  <si>
    <t>300-004</t>
  </si>
  <si>
    <t>DEL RIO ANGEL</t>
  </si>
  <si>
    <t>820-050</t>
  </si>
  <si>
    <t>LUNA ARELLANO JOSE MA.</t>
  </si>
  <si>
    <t>450-014</t>
  </si>
  <si>
    <t>LUAM610912FV8</t>
  </si>
  <si>
    <t>CECR791125GF9</t>
  </si>
  <si>
    <t>MONTOYA GARCIA ARIEL JOSEPH</t>
  </si>
  <si>
    <t>MOGA920523GP0</t>
  </si>
  <si>
    <t>640-030</t>
  </si>
  <si>
    <t>BAHR800729PZ5</t>
  </si>
  <si>
    <t>SAMC610809TG6</t>
  </si>
  <si>
    <t>RAEM661024LZ5</t>
  </si>
  <si>
    <t>CUEVAS MORENO EDUARDO</t>
  </si>
  <si>
    <t>CUME901011E15</t>
  </si>
  <si>
    <t>910-036</t>
  </si>
  <si>
    <t>LOSL690131QP0</t>
  </si>
  <si>
    <t>RAPJ890906AA0</t>
  </si>
  <si>
    <t>TUPA920914TE3</t>
  </si>
  <si>
    <t>840-003</t>
  </si>
  <si>
    <t>ZUNO OROZCO KAREN STEPHANIA</t>
  </si>
  <si>
    <t>MUNGUIA MORA GERARDO</t>
  </si>
  <si>
    <t>POBLETE AGUILAR MITCHEL</t>
  </si>
  <si>
    <t>LOPEZ CHAVEZ INES DEL CARMEN</t>
  </si>
  <si>
    <t>GONZALEZ MAGALLANES HUGO ERNESTO</t>
  </si>
  <si>
    <t>GONZALEZ CASTILLO MARIA DE LOS ANGELES</t>
  </si>
  <si>
    <t>TORRES JIMENEZ LIVIA BELEN</t>
  </si>
  <si>
    <t>DIRECCION GENERAL</t>
  </si>
  <si>
    <t>JUAREZ JUAREZ RAUL ADOLFO</t>
  </si>
  <si>
    <t>SOLIS LUNA EUGENIO</t>
  </si>
  <si>
    <t>GLORIA ANTONIA TOPETE AVELAR</t>
  </si>
  <si>
    <t>COORDINADOR GENERAL DE LA COMUNICACIÓN INSTITUCIONAL</t>
  </si>
  <si>
    <t>PEREZ CHAVEZ JOSÉ NAPOLEON</t>
  </si>
  <si>
    <t>DOMNGUEZ FLORES BERTHA ELSA</t>
  </si>
  <si>
    <t xml:space="preserve">VACANTE </t>
  </si>
  <si>
    <t>SECRETARIA TÉCNICA</t>
  </si>
  <si>
    <t>SINDICATO</t>
  </si>
  <si>
    <t>DIRECCIÓN DE  COMUNICACIÓN INSTITUCIONAL</t>
  </si>
  <si>
    <t>CORNEJO MARTINEZ BRANCO EDDER GERARDO</t>
  </si>
  <si>
    <t>820-052</t>
  </si>
  <si>
    <t>FRANCO SALCEDO MIGUEL ANGEL</t>
  </si>
  <si>
    <t>GERENCIA JURIDICA</t>
  </si>
  <si>
    <t>RAMIREZ GIL VENUS ARIADNA</t>
  </si>
  <si>
    <t>SUPERVICION DE PROYECTOS</t>
  </si>
  <si>
    <t>QUINTERO ARAIZA VICENTE</t>
  </si>
  <si>
    <t>DIRECCIÓN DE COMUNICACIÓN INSTITUCIONAL</t>
  </si>
  <si>
    <t>GONZALEZ ORTIZ FIDEL</t>
  </si>
  <si>
    <t>PLASCENCIA GONZALEZ DANIEL</t>
  </si>
  <si>
    <t>GUTIERREZ RODRIGURZ NORMA SOCORRO</t>
  </si>
  <si>
    <t>AYALA RUIZ MARIA GUADALUPE</t>
  </si>
  <si>
    <t>TELLO FLORES PEDRO IVAN</t>
  </si>
  <si>
    <t>VAZQUEZ CASTELLANOS MARICELA</t>
  </si>
  <si>
    <t>GARCIA NUÑEZ JUSTA BEATRIZ</t>
  </si>
  <si>
    <t>GANJ7905054C9</t>
  </si>
  <si>
    <t>730-035</t>
  </si>
  <si>
    <t>800-001</t>
  </si>
  <si>
    <t>PECN811122IR0</t>
  </si>
  <si>
    <t>BRISEÑO RANGEL ANTONIO</t>
  </si>
  <si>
    <t>CERVANTES GUTIÉRREZ JOSEFINA</t>
  </si>
  <si>
    <t>ULLOA GALINDO BARDO</t>
  </si>
  <si>
    <t>VEGA ALCALA CHRISTIAN ALEJANDRO</t>
  </si>
  <si>
    <t>RODRIGUEZ BRIONES EDUARDO</t>
  </si>
  <si>
    <t>JAIME GARCIA RAFAEL</t>
  </si>
  <si>
    <t>ISLAS CORONADO CHRISTIAN ELIAS</t>
  </si>
  <si>
    <t>LOPEZ GARCIA MARIO LUIS</t>
  </si>
  <si>
    <t>230-008</t>
  </si>
  <si>
    <t>LOGM5505023I7</t>
  </si>
  <si>
    <t>FLORES ALVAREZ MARIA ELENA</t>
  </si>
  <si>
    <t>FOAE660222F96</t>
  </si>
  <si>
    <t>220-007</t>
  </si>
  <si>
    <t>ZUOK8304218R0</t>
  </si>
  <si>
    <t>200-004</t>
  </si>
  <si>
    <t>MARZO  DE 2017</t>
  </si>
  <si>
    <t>BARAJAS LOPEZ  EDUARDO</t>
  </si>
  <si>
    <t>420-007</t>
  </si>
  <si>
    <t>450-016</t>
  </si>
  <si>
    <t>BIRA810817RD7</t>
  </si>
  <si>
    <t>CEGJ581127JD2</t>
  </si>
  <si>
    <t>750-031</t>
  </si>
  <si>
    <t>750-032</t>
  </si>
  <si>
    <t>TOJL860725LI8</t>
  </si>
  <si>
    <t>VACM851108KUA</t>
  </si>
  <si>
    <t>840-005</t>
  </si>
  <si>
    <t>GAEE760208S48</t>
  </si>
  <si>
    <t>PACL810208KW6</t>
  </si>
  <si>
    <t>CAOE850517SG5</t>
  </si>
  <si>
    <t>GAUB860301ITA</t>
  </si>
  <si>
    <t>VEAC8804103C0</t>
  </si>
  <si>
    <t>750-021</t>
  </si>
  <si>
    <t>.</t>
  </si>
  <si>
    <t>750-028</t>
  </si>
  <si>
    <t>GOOF400502G1A</t>
  </si>
  <si>
    <t>101-003</t>
  </si>
  <si>
    <t>910-029</t>
  </si>
  <si>
    <t>540-009</t>
  </si>
  <si>
    <t>37-143-003</t>
  </si>
  <si>
    <t>DOFB7108052F5</t>
  </si>
  <si>
    <t>MUMG641003JZ4</t>
  </si>
  <si>
    <t>730-022</t>
  </si>
  <si>
    <t>AADJ910724792</t>
  </si>
  <si>
    <t>AMARAL DIAZ  JORGE ENRIQUE</t>
  </si>
  <si>
    <t>630-027</t>
  </si>
  <si>
    <t>630-026</t>
  </si>
  <si>
    <t>630-028</t>
  </si>
  <si>
    <t>630-024</t>
  </si>
  <si>
    <t>MAFA891002GD9</t>
  </si>
  <si>
    <t>MADERA FLORES ARTURO ENRIQUE</t>
  </si>
  <si>
    <t>630-025</t>
  </si>
  <si>
    <t>POAM930421NN6</t>
  </si>
  <si>
    <t>CALI670121IA0</t>
  </si>
  <si>
    <t>GOMH680118IK2</t>
  </si>
  <si>
    <t>630-023</t>
  </si>
  <si>
    <t>ROBE8208087J3</t>
  </si>
  <si>
    <t>850-026</t>
  </si>
  <si>
    <t>GONB9805142K9</t>
  </si>
  <si>
    <t>840-007</t>
  </si>
  <si>
    <t>GONZALEZNUÑEZ BRENDA ALONDRA</t>
  </si>
  <si>
    <t>GURN710627TU4</t>
  </si>
  <si>
    <t>820-054</t>
  </si>
  <si>
    <t>SOLE5101212Q7</t>
  </si>
  <si>
    <t>11-069-002</t>
  </si>
  <si>
    <t>39-165-002</t>
  </si>
  <si>
    <t>TOAG751125G87</t>
  </si>
  <si>
    <t>FASM940423I35</t>
  </si>
  <si>
    <t>GIRV750112EK9</t>
  </si>
  <si>
    <t>26-236-002</t>
  </si>
  <si>
    <t>PRESUPUESTO EJERCICIO 2017</t>
  </si>
  <si>
    <t>EJERCICIO 2017</t>
  </si>
  <si>
    <t>RECEPCIONISTA (D.G.)</t>
  </si>
  <si>
    <t>AEMM611125AC5</t>
  </si>
  <si>
    <t>SALC720108NC9</t>
  </si>
  <si>
    <t>TEOC8110084Q6</t>
  </si>
  <si>
    <t>HEHY7910242N9</t>
  </si>
  <si>
    <t>GOCA730809K59</t>
  </si>
  <si>
    <t>640-002</t>
  </si>
  <si>
    <t>630-011</t>
  </si>
  <si>
    <t>QUAV640122N42</t>
  </si>
  <si>
    <t>720-009</t>
  </si>
  <si>
    <t>JUJR900826277</t>
  </si>
  <si>
    <t>720-013</t>
  </si>
  <si>
    <t>TEFP850403V72</t>
  </si>
  <si>
    <t>10S</t>
  </si>
  <si>
    <t>AUXILIAR DE PLANECION PRESUPUESTAL CAPITULO 1000</t>
  </si>
  <si>
    <t>TRABAJADOR SOCIAL SUTCEA</t>
  </si>
  <si>
    <t>AUXILIAR ADMINISTRATIVO SUTCEA</t>
  </si>
  <si>
    <t>VACANTE</t>
  </si>
  <si>
    <t>840-006</t>
  </si>
  <si>
    <t>IACC810811SF9</t>
  </si>
  <si>
    <t>GERENTE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</si>
</sst>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#,##0.000000_ ;\-#,##0.000000\ "/>
    <numFmt numFmtId="167" formatCode="#,##0.00_ ;\-#,##0.00\ "/>
    <numFmt numFmtId="168" formatCode="#,##0.0_ ;\-#,##0.0\ "/>
  </numFmts>
  <fonts count="5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theme="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rgb="FF0070C0"/>
      <name val="Arial"/>
      <family val="2"/>
    </font>
    <font>
      <b/>
      <sz val="22"/>
      <color theme="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Arial"/>
      <family val="2"/>
    </font>
    <font>
      <sz val="18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sz val="10"/>
      <color theme="3"/>
      <name val="Arial"/>
      <family val="2"/>
    </font>
    <font>
      <sz val="10"/>
      <color rgb="FF3399FF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5" fontId="9" fillId="0" borderId="0" applyFont="0" applyFill="0" applyBorder="0" applyAlignment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1" fillId="23" borderId="4" applyNumberFormat="0" applyFont="0" applyAlignment="0" applyProtection="0"/>
    <xf numFmtId="9" fontId="1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7" fillId="0" borderId="8" applyNumberFormat="0" applyFill="0" applyAlignment="0" applyProtection="0"/>
    <xf numFmtId="0" fontId="20" fillId="0" borderId="9" applyNumberFormat="0" applyFill="0" applyAlignment="0" applyProtection="0"/>
    <xf numFmtId="44" fontId="11" fillId="0" borderId="0" applyFont="0" applyFill="0" applyBorder="0" applyAlignment="0" applyProtection="0"/>
  </cellStyleXfs>
  <cellXfs count="372">
    <xf numFmtId="0" fontId="0" fillId="0" borderId="0" xfId="0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3" fillId="0" borderId="0" xfId="0" applyNumberFormat="1" applyFont="1" applyAlignment="1">
      <alignment horizontal="left"/>
    </xf>
    <xf numFmtId="0" fontId="23" fillId="0" borderId="0" xfId="37" applyFont="1"/>
    <xf numFmtId="0" fontId="35" fillId="24" borderId="0" xfId="37" applyFont="1" applyFill="1" applyBorder="1" applyAlignment="1">
      <alignment horizontal="center" vertical="center"/>
    </xf>
    <xf numFmtId="0" fontId="22" fillId="0" borderId="0" xfId="37" applyFont="1"/>
    <xf numFmtId="0" fontId="11" fillId="0" borderId="10" xfId="37" applyFont="1" applyFill="1" applyBorder="1" applyAlignment="1">
      <alignment horizontal="center" vertical="center"/>
    </xf>
    <xf numFmtId="0" fontId="11" fillId="0" borderId="10" xfId="37" applyFont="1" applyFill="1" applyBorder="1" applyAlignment="1">
      <alignment vertical="center"/>
    </xf>
    <xf numFmtId="0" fontId="11" fillId="0" borderId="0" xfId="37" applyFont="1" applyFill="1"/>
    <xf numFmtId="0" fontId="0" fillId="0" borderId="10" xfId="37" applyFont="1" applyFill="1" applyBorder="1" applyAlignment="1">
      <alignment vertical="center"/>
    </xf>
    <xf numFmtId="0" fontId="11" fillId="0" borderId="10" xfId="37" applyFont="1" applyFill="1" applyBorder="1" applyAlignment="1">
      <alignment vertical="center" wrapText="1"/>
    </xf>
    <xf numFmtId="0" fontId="0" fillId="0" borderId="10" xfId="37" applyFont="1" applyFill="1" applyBorder="1" applyAlignment="1">
      <alignment vertical="center" wrapText="1"/>
    </xf>
    <xf numFmtId="0" fontId="11" fillId="0" borderId="0" xfId="37" applyFont="1"/>
    <xf numFmtId="0" fontId="26" fillId="0" borderId="0" xfId="37" applyFont="1" applyAlignment="1">
      <alignment vertical="center"/>
    </xf>
    <xf numFmtId="0" fontId="26" fillId="0" borderId="0" xfId="37" applyFont="1"/>
    <xf numFmtId="0" fontId="46" fillId="25" borderId="0" xfId="0" applyFont="1" applyFill="1" applyAlignment="1">
      <alignment horizontal="center"/>
    </xf>
    <xf numFmtId="164" fontId="11" fillId="0" borderId="0" xfId="33" applyNumberFormat="1" applyFont="1" applyFill="1"/>
    <xf numFmtId="0" fontId="11" fillId="26" borderId="10" xfId="33" applyNumberFormat="1" applyFont="1" applyFill="1" applyBorder="1" applyAlignment="1">
      <alignment horizontal="center"/>
    </xf>
    <xf numFmtId="49" fontId="11" fillId="26" borderId="10" xfId="0" applyNumberFormat="1" applyFont="1" applyFill="1" applyBorder="1" applyAlignment="1">
      <alignment horizontal="center"/>
    </xf>
    <xf numFmtId="0" fontId="11" fillId="26" borderId="10" xfId="0" applyNumberFormat="1" applyFont="1" applyFill="1" applyBorder="1" applyAlignment="1">
      <alignment horizontal="center"/>
    </xf>
    <xf numFmtId="0" fontId="11" fillId="26" borderId="10" xfId="0" applyFont="1" applyFill="1" applyBorder="1" applyAlignment="1">
      <alignment horizontal="left"/>
    </xf>
    <xf numFmtId="0" fontId="11" fillId="26" borderId="10" xfId="0" applyFont="1" applyFill="1" applyBorder="1" applyAlignment="1">
      <alignment horizontal="center"/>
    </xf>
    <xf numFmtId="0" fontId="11" fillId="26" borderId="0" xfId="0" applyFont="1" applyFill="1"/>
    <xf numFmtId="0" fontId="11" fillId="26" borderId="0" xfId="0" applyFont="1" applyFill="1" applyBorder="1"/>
    <xf numFmtId="49" fontId="11" fillId="26" borderId="10" xfId="0" applyNumberFormat="1" applyFont="1" applyFill="1" applyBorder="1" applyAlignment="1">
      <alignment horizontal="left"/>
    </xf>
    <xf numFmtId="14" fontId="11" fillId="26" borderId="10" xfId="0" applyNumberFormat="1" applyFont="1" applyFill="1" applyBorder="1" applyAlignment="1">
      <alignment horizontal="left"/>
    </xf>
    <xf numFmtId="0" fontId="11" fillId="26" borderId="13" xfId="0" applyFont="1" applyFill="1" applyBorder="1" applyAlignment="1">
      <alignment horizontal="left"/>
    </xf>
    <xf numFmtId="0" fontId="21" fillId="26" borderId="0" xfId="0" applyFont="1" applyFill="1"/>
    <xf numFmtId="0" fontId="0" fillId="26" borderId="0" xfId="0" applyFont="1" applyFill="1"/>
    <xf numFmtId="0" fontId="0" fillId="26" borderId="0" xfId="0" applyFont="1" applyFill="1" applyAlignment="1">
      <alignment horizontal="center"/>
    </xf>
    <xf numFmtId="0" fontId="0" fillId="26" borderId="0" xfId="0" applyFont="1" applyFill="1" applyBorder="1"/>
    <xf numFmtId="0" fontId="37" fillId="26" borderId="0" xfId="0" applyFont="1" applyFill="1" applyBorder="1" applyAlignment="1">
      <alignment horizontal="right"/>
    </xf>
    <xf numFmtId="0" fontId="38" fillId="26" borderId="0" xfId="0" applyFont="1" applyFill="1" applyBorder="1" applyAlignment="1">
      <alignment horizontal="right"/>
    </xf>
    <xf numFmtId="0" fontId="24" fillId="26" borderId="0" xfId="33" applyNumberFormat="1" applyFont="1" applyFill="1" applyBorder="1" applyAlignment="1">
      <alignment horizontal="center"/>
    </xf>
    <xf numFmtId="49" fontId="24" fillId="26" borderId="0" xfId="0" applyNumberFormat="1" applyFont="1" applyFill="1" applyBorder="1" applyAlignment="1">
      <alignment horizontal="center"/>
    </xf>
    <xf numFmtId="0" fontId="26" fillId="26" borderId="0" xfId="0" applyFont="1" applyFill="1" applyBorder="1" applyAlignment="1">
      <alignment horizontal="left"/>
    </xf>
    <xf numFmtId="0" fontId="26" fillId="26" borderId="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center"/>
    </xf>
    <xf numFmtId="0" fontId="0" fillId="26" borderId="0" xfId="0" applyFont="1" applyFill="1" applyBorder="1" applyAlignment="1">
      <alignment horizontal="left"/>
    </xf>
    <xf numFmtId="0" fontId="21" fillId="26" borderId="0" xfId="0" applyFont="1" applyFill="1" applyBorder="1" applyAlignment="1">
      <alignment horizontal="center"/>
    </xf>
    <xf numFmtId="0" fontId="22" fillId="26" borderId="0" xfId="0" applyFont="1" applyFill="1" applyAlignment="1"/>
    <xf numFmtId="0" fontId="24" fillId="26" borderId="0" xfId="0" applyFont="1" applyFill="1" applyAlignment="1">
      <alignment horizontal="left"/>
    </xf>
    <xf numFmtId="0" fontId="26" fillId="26" borderId="0" xfId="0" applyFont="1" applyFill="1" applyAlignment="1">
      <alignment horizontal="left"/>
    </xf>
    <xf numFmtId="0" fontId="26" fillId="26" borderId="0" xfId="0" applyFont="1" applyFill="1" applyAlignment="1">
      <alignment horizontal="center"/>
    </xf>
    <xf numFmtId="0" fontId="21" fillId="26" borderId="0" xfId="0" applyFont="1" applyFill="1" applyAlignment="1">
      <alignment horizontal="left"/>
    </xf>
    <xf numFmtId="0" fontId="43" fillId="27" borderId="10" xfId="37" applyFont="1" applyFill="1" applyBorder="1" applyAlignment="1">
      <alignment horizontal="center" vertical="center" wrapText="1"/>
    </xf>
    <xf numFmtId="0" fontId="43" fillId="27" borderId="10" xfId="37" applyFont="1" applyFill="1" applyBorder="1" applyAlignment="1">
      <alignment horizontal="right" vertical="center"/>
    </xf>
    <xf numFmtId="0" fontId="27" fillId="26" borderId="0" xfId="0" applyFont="1" applyFill="1" applyAlignment="1"/>
    <xf numFmtId="0" fontId="22" fillId="26" borderId="0" xfId="0" applyFont="1" applyFill="1" applyAlignment="1">
      <alignment horizontal="center"/>
    </xf>
    <xf numFmtId="0" fontId="44" fillId="26" borderId="0" xfId="0" applyFont="1" applyFill="1" applyAlignment="1"/>
    <xf numFmtId="0" fontId="44" fillId="26" borderId="0" xfId="0" applyFont="1" applyFill="1" applyAlignment="1">
      <alignment horizontal="center"/>
    </xf>
    <xf numFmtId="16" fontId="22" fillId="26" borderId="0" xfId="0" applyNumberFormat="1" applyFont="1" applyFill="1" applyAlignment="1"/>
    <xf numFmtId="0" fontId="42" fillId="26" borderId="0" xfId="0" applyFont="1" applyFill="1" applyAlignment="1">
      <alignment horizontal="center"/>
    </xf>
    <xf numFmtId="0" fontId="30" fillId="26" borderId="0" xfId="0" applyFont="1" applyFill="1" applyAlignment="1"/>
    <xf numFmtId="14" fontId="22" fillId="26" borderId="0" xfId="0" applyNumberFormat="1" applyFont="1" applyFill="1" applyAlignment="1"/>
    <xf numFmtId="43" fontId="22" fillId="26" borderId="0" xfId="33" applyFont="1" applyFill="1" applyAlignment="1"/>
    <xf numFmtId="0" fontId="24" fillId="26" borderId="0" xfId="0" applyFont="1" applyFill="1" applyBorder="1" applyAlignment="1">
      <alignment horizontal="center" vertical="center" wrapText="1"/>
    </xf>
    <xf numFmtId="0" fontId="48" fillId="26" borderId="10" xfId="0" applyFont="1" applyFill="1" applyBorder="1" applyAlignment="1">
      <alignment horizontal="center"/>
    </xf>
    <xf numFmtId="0" fontId="22" fillId="26" borderId="0" xfId="0" applyFont="1" applyFill="1" applyAlignment="1">
      <alignment horizontal="left"/>
    </xf>
    <xf numFmtId="0" fontId="27" fillId="26" borderId="0" xfId="0" applyFont="1" applyFill="1"/>
    <xf numFmtId="0" fontId="0" fillId="26" borderId="10" xfId="0" applyFill="1" applyBorder="1" applyAlignment="1">
      <alignment horizontal="left"/>
    </xf>
    <xf numFmtId="49" fontId="0" fillId="26" borderId="10" xfId="0" applyNumberFormat="1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11" fillId="26" borderId="11" xfId="0" applyFont="1" applyFill="1" applyBorder="1" applyAlignment="1">
      <alignment horizontal="left"/>
    </xf>
    <xf numFmtId="0" fontId="11" fillId="26" borderId="11" xfId="0" applyFont="1" applyFill="1" applyBorder="1" applyAlignment="1">
      <alignment horizontal="center"/>
    </xf>
    <xf numFmtId="0" fontId="11" fillId="26" borderId="12" xfId="0" applyFont="1" applyFill="1" applyBorder="1" applyAlignment="1">
      <alignment horizontal="left"/>
    </xf>
    <xf numFmtId="0" fontId="0" fillId="26" borderId="10" xfId="0" applyFill="1" applyBorder="1" applyAlignment="1">
      <alignment horizontal="center"/>
    </xf>
    <xf numFmtId="0" fontId="11" fillId="26" borderId="10" xfId="0" applyFont="1" applyFill="1" applyBorder="1"/>
    <xf numFmtId="0" fontId="0" fillId="26" borderId="10" xfId="0" applyFill="1" applyBorder="1"/>
    <xf numFmtId="0" fontId="49" fillId="26" borderId="10" xfId="0" applyFont="1" applyFill="1" applyBorder="1" applyAlignment="1">
      <alignment horizontal="left"/>
    </xf>
    <xf numFmtId="49" fontId="49" fillId="26" borderId="10" xfId="0" applyNumberFormat="1" applyFont="1" applyFill="1" applyBorder="1" applyAlignment="1">
      <alignment horizontal="center"/>
    </xf>
    <xf numFmtId="0" fontId="49" fillId="26" borderId="0" xfId="0" applyFont="1" applyFill="1"/>
    <xf numFmtId="0" fontId="49" fillId="26" borderId="10" xfId="0" applyFont="1" applyFill="1" applyBorder="1" applyAlignment="1">
      <alignment horizontal="center"/>
    </xf>
    <xf numFmtId="0" fontId="49" fillId="26" borderId="0" xfId="0" applyFont="1" applyFill="1" applyBorder="1"/>
    <xf numFmtId="4" fontId="11" fillId="26" borderId="10" xfId="33" applyNumberFormat="1" applyFont="1" applyFill="1" applyBorder="1" applyAlignment="1">
      <alignment horizontal="left"/>
    </xf>
    <xf numFmtId="4" fontId="11" fillId="26" borderId="11" xfId="33" applyNumberFormat="1" applyFont="1" applyFill="1" applyBorder="1" applyAlignment="1">
      <alignment horizontal="left"/>
    </xf>
    <xf numFmtId="4" fontId="11" fillId="26" borderId="10" xfId="33" applyNumberFormat="1" applyFont="1" applyFill="1" applyBorder="1"/>
    <xf numFmtId="4" fontId="11" fillId="26" borderId="11" xfId="33" applyNumberFormat="1" applyFont="1" applyFill="1" applyBorder="1"/>
    <xf numFmtId="4" fontId="39" fillId="26" borderId="0" xfId="33" applyNumberFormat="1" applyFont="1" applyFill="1" applyBorder="1" applyAlignment="1">
      <alignment horizontal="right"/>
    </xf>
    <xf numFmtId="4" fontId="37" fillId="26" borderId="0" xfId="0" applyNumberFormat="1" applyFont="1" applyFill="1" applyBorder="1" applyAlignment="1">
      <alignment horizontal="right"/>
    </xf>
    <xf numFmtId="4" fontId="24" fillId="26" borderId="0" xfId="33" applyNumberFormat="1" applyFont="1" applyFill="1" applyBorder="1" applyAlignment="1">
      <alignment horizontal="left"/>
    </xf>
    <xf numFmtId="4" fontId="49" fillId="26" borderId="10" xfId="33" applyNumberFormat="1" applyFont="1" applyFill="1" applyBorder="1" applyAlignment="1">
      <alignment horizontal="left"/>
    </xf>
    <xf numFmtId="4" fontId="49" fillId="26" borderId="10" xfId="33" applyNumberFormat="1" applyFont="1" applyFill="1" applyBorder="1"/>
    <xf numFmtId="4" fontId="26" fillId="26" borderId="10" xfId="33" applyNumberFormat="1" applyFont="1" applyFill="1" applyBorder="1" applyAlignment="1">
      <alignment horizontal="left"/>
    </xf>
    <xf numFmtId="4" fontId="40" fillId="26" borderId="0" xfId="33" applyNumberFormat="1" applyFont="1" applyFill="1" applyBorder="1" applyAlignment="1">
      <alignment horizontal="right"/>
    </xf>
    <xf numFmtId="4" fontId="0" fillId="26" borderId="0" xfId="33" applyNumberFormat="1" applyFont="1" applyFill="1"/>
    <xf numFmtId="4" fontId="21" fillId="0" borderId="0" xfId="37" applyNumberFormat="1" applyFont="1"/>
    <xf numFmtId="39" fontId="11" fillId="26" borderId="10" xfId="33" applyNumberFormat="1" applyFont="1" applyFill="1" applyBorder="1" applyAlignment="1">
      <alignment vertical="center"/>
    </xf>
    <xf numFmtId="39" fontId="11" fillId="0" borderId="10" xfId="33" applyNumberFormat="1" applyFont="1" applyFill="1" applyBorder="1" applyAlignment="1">
      <alignment vertical="center"/>
    </xf>
    <xf numFmtId="39" fontId="0" fillId="26" borderId="10" xfId="33" applyNumberFormat="1" applyFont="1" applyFill="1" applyBorder="1" applyAlignment="1">
      <alignment vertical="center"/>
    </xf>
    <xf numFmtId="39" fontId="43" fillId="27" borderId="10" xfId="33" applyNumberFormat="1" applyFont="1" applyFill="1" applyBorder="1" applyAlignment="1">
      <alignment vertical="center"/>
    </xf>
    <xf numFmtId="0" fontId="50" fillId="0" borderId="0" xfId="37" applyFont="1" applyFill="1"/>
    <xf numFmtId="0" fontId="33" fillId="0" borderId="0" xfId="37" applyFont="1" applyFill="1"/>
    <xf numFmtId="166" fontId="11" fillId="0" borderId="0" xfId="37" applyNumberFormat="1" applyFont="1" applyFill="1"/>
    <xf numFmtId="167" fontId="11" fillId="0" borderId="0" xfId="37" applyNumberFormat="1" applyFont="1" applyFill="1"/>
    <xf numFmtId="168" fontId="11" fillId="0" borderId="0" xfId="37" applyNumberFormat="1" applyFont="1" applyFill="1"/>
    <xf numFmtId="4" fontId="21" fillId="26" borderId="0" xfId="0" applyNumberFormat="1" applyFont="1" applyFill="1"/>
    <xf numFmtId="4" fontId="11" fillId="0" borderId="0" xfId="37" applyNumberFormat="1" applyFont="1"/>
    <xf numFmtId="43" fontId="24" fillId="26" borderId="0" xfId="0" applyNumberFormat="1" applyFont="1" applyFill="1" applyAlignment="1">
      <alignment horizontal="left"/>
    </xf>
    <xf numFmtId="43" fontId="21" fillId="26" borderId="0" xfId="0" applyNumberFormat="1" applyFont="1" applyFill="1"/>
    <xf numFmtId="4" fontId="11" fillId="26" borderId="10" xfId="0" applyNumberFormat="1" applyFont="1" applyFill="1" applyBorder="1"/>
    <xf numFmtId="49" fontId="0" fillId="26" borderId="10" xfId="0" applyNumberForma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right"/>
    </xf>
    <xf numFmtId="49" fontId="0" fillId="26" borderId="12" xfId="0" applyNumberFormat="1" applyFill="1" applyBorder="1" applyAlignment="1">
      <alignment horizontal="center"/>
    </xf>
    <xf numFmtId="49" fontId="0" fillId="26" borderId="0" xfId="0" applyNumberFormat="1" applyFill="1" applyBorder="1" applyAlignment="1">
      <alignment horizontal="center"/>
    </xf>
    <xf numFmtId="0" fontId="11" fillId="26" borderId="11" xfId="33" applyNumberFormat="1" applyFont="1" applyFill="1" applyBorder="1" applyAlignment="1">
      <alignment horizontal="center"/>
    </xf>
    <xf numFmtId="49" fontId="0" fillId="26" borderId="11" xfId="0" applyNumberFormat="1" applyFill="1" applyBorder="1" applyAlignment="1">
      <alignment horizontal="center"/>
    </xf>
    <xf numFmtId="0" fontId="11" fillId="26" borderId="11" xfId="0" applyNumberFormat="1" applyFont="1" applyFill="1" applyBorder="1" applyAlignment="1">
      <alignment horizontal="center"/>
    </xf>
    <xf numFmtId="0" fontId="11" fillId="26" borderId="12" xfId="0" applyNumberFormat="1" applyFont="1" applyFill="1" applyBorder="1" applyAlignment="1">
      <alignment horizontal="center"/>
    </xf>
    <xf numFmtId="0" fontId="11" fillId="26" borderId="0" xfId="0" applyNumberFormat="1" applyFont="1" applyFill="1" applyBorder="1" applyAlignment="1">
      <alignment horizontal="center"/>
    </xf>
    <xf numFmtId="0" fontId="11" fillId="26" borderId="12" xfId="33" applyNumberFormat="1" applyFont="1" applyFill="1" applyBorder="1" applyAlignment="1">
      <alignment horizontal="center"/>
    </xf>
    <xf numFmtId="0" fontId="11" fillId="26" borderId="12" xfId="0" applyFont="1" applyFill="1" applyBorder="1" applyAlignment="1">
      <alignment horizontal="center"/>
    </xf>
    <xf numFmtId="4" fontId="11" fillId="26" borderId="12" xfId="33" applyNumberFormat="1" applyFont="1" applyFill="1" applyBorder="1" applyAlignment="1">
      <alignment horizontal="left"/>
    </xf>
    <xf numFmtId="4" fontId="11" fillId="26" borderId="12" xfId="33" applyNumberFormat="1" applyFont="1" applyFill="1" applyBorder="1"/>
    <xf numFmtId="49" fontId="0" fillId="26" borderId="16" xfId="0" applyNumberFormat="1" applyFill="1" applyBorder="1" applyAlignment="1">
      <alignment horizontal="center"/>
    </xf>
    <xf numFmtId="0" fontId="11" fillId="26" borderId="16" xfId="0" applyNumberFormat="1" applyFont="1" applyFill="1" applyBorder="1" applyAlignment="1">
      <alignment horizontal="center"/>
    </xf>
    <xf numFmtId="49" fontId="11" fillId="26" borderId="11" xfId="0" applyNumberFormat="1" applyFont="1" applyFill="1" applyBorder="1" applyAlignment="1">
      <alignment horizontal="left"/>
    </xf>
    <xf numFmtId="4" fontId="29" fillId="26" borderId="11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center" vertical="center" wrapText="1"/>
    </xf>
    <xf numFmtId="0" fontId="29" fillId="26" borderId="11" xfId="0" applyNumberFormat="1" applyFont="1" applyFill="1" applyBorder="1" applyAlignment="1">
      <alignment horizontal="center" vertical="center" wrapText="1"/>
    </xf>
    <xf numFmtId="4" fontId="25" fillId="26" borderId="11" xfId="0" applyNumberFormat="1" applyFont="1" applyFill="1" applyBorder="1" applyAlignment="1">
      <alignment horizontal="center" vertical="center" wrapText="1"/>
    </xf>
    <xf numFmtId="0" fontId="29" fillId="26" borderId="11" xfId="36" applyFont="1" applyFill="1" applyBorder="1" applyAlignment="1">
      <alignment horizontal="center" vertical="center" wrapText="1"/>
    </xf>
    <xf numFmtId="0" fontId="11" fillId="26" borderId="17" xfId="0" applyFont="1" applyFill="1" applyBorder="1" applyAlignment="1">
      <alignment horizontal="left"/>
    </xf>
    <xf numFmtId="0" fontId="45" fillId="26" borderId="0" xfId="0" applyFont="1" applyFill="1" applyBorder="1" applyAlignment="1"/>
    <xf numFmtId="0" fontId="29" fillId="26" borderId="0" xfId="0" applyNumberFormat="1" applyFont="1" applyFill="1" applyBorder="1" applyAlignment="1">
      <alignment horizontal="center" vertical="center" wrapText="1"/>
    </xf>
    <xf numFmtId="4" fontId="25" fillId="26" borderId="0" xfId="0" applyNumberFormat="1" applyFont="1" applyFill="1" applyBorder="1" applyAlignment="1">
      <alignment horizontal="center" vertical="center" wrapText="1"/>
    </xf>
    <xf numFmtId="4" fontId="29" fillId="26" borderId="0" xfId="0" applyNumberFormat="1" applyFont="1" applyFill="1" applyBorder="1" applyAlignment="1">
      <alignment horizontal="center" vertical="center" wrapText="1"/>
    </xf>
    <xf numFmtId="0" fontId="29" fillId="26" borderId="0" xfId="36" applyFont="1" applyFill="1" applyBorder="1" applyAlignment="1">
      <alignment horizontal="center" vertical="center" wrapText="1"/>
    </xf>
    <xf numFmtId="0" fontId="0" fillId="26" borderId="16" xfId="0" applyFill="1" applyBorder="1" applyAlignment="1">
      <alignment horizontal="left"/>
    </xf>
    <xf numFmtId="0" fontId="11" fillId="26" borderId="16" xfId="0" applyFont="1" applyFill="1" applyBorder="1" applyAlignment="1">
      <alignment horizontal="left"/>
    </xf>
    <xf numFmtId="0" fontId="0" fillId="26" borderId="16" xfId="0" applyFill="1" applyBorder="1" applyAlignment="1">
      <alignment horizontal="center"/>
    </xf>
    <xf numFmtId="49" fontId="26" fillId="26" borderId="16" xfId="0" applyNumberFormat="1" applyFont="1" applyFill="1" applyBorder="1" applyAlignment="1">
      <alignment horizontal="center"/>
    </xf>
    <xf numFmtId="0" fontId="26" fillId="26" borderId="16" xfId="0" applyFont="1" applyFill="1" applyBorder="1" applyAlignment="1">
      <alignment horizontal="left"/>
    </xf>
    <xf numFmtId="0" fontId="26" fillId="26" borderId="16" xfId="0" applyFont="1" applyFill="1" applyBorder="1" applyAlignment="1">
      <alignment horizontal="center"/>
    </xf>
    <xf numFmtId="39" fontId="11" fillId="0" borderId="0" xfId="37" applyNumberFormat="1" applyFont="1"/>
    <xf numFmtId="4" fontId="24" fillId="26" borderId="0" xfId="0" applyNumberFormat="1" applyFont="1" applyFill="1" applyAlignment="1">
      <alignment horizontal="left"/>
    </xf>
    <xf numFmtId="43" fontId="21" fillId="26" borderId="0" xfId="33" applyFont="1" applyFill="1"/>
    <xf numFmtId="0" fontId="21" fillId="26" borderId="0" xfId="0" applyFont="1" applyFill="1" applyBorder="1"/>
    <xf numFmtId="4" fontId="0" fillId="26" borderId="0" xfId="0" applyNumberFormat="1" applyFont="1" applyFill="1" applyBorder="1"/>
    <xf numFmtId="0" fontId="49" fillId="26" borderId="10" xfId="0" applyNumberFormat="1" applyFont="1" applyFill="1" applyBorder="1" applyAlignment="1">
      <alignment horizontal="center"/>
    </xf>
    <xf numFmtId="4" fontId="0" fillId="26" borderId="10" xfId="33" applyNumberFormat="1" applyFont="1" applyFill="1" applyBorder="1" applyAlignment="1">
      <alignment horizontal="left"/>
    </xf>
    <xf numFmtId="1" fontId="22" fillId="26" borderId="0" xfId="0" applyNumberFormat="1" applyFont="1" applyFill="1" applyAlignment="1"/>
    <xf numFmtId="1" fontId="29" fillId="26" borderId="11" xfId="0" applyNumberFormat="1" applyFont="1" applyFill="1" applyBorder="1" applyAlignment="1">
      <alignment horizontal="center" vertical="center" wrapText="1"/>
    </xf>
    <xf numFmtId="1" fontId="29" fillId="26" borderId="0" xfId="0" applyNumberFormat="1" applyFont="1" applyFill="1" applyBorder="1" applyAlignment="1">
      <alignment horizontal="center" vertical="center" wrapText="1"/>
    </xf>
    <xf numFmtId="1" fontId="11" fillId="26" borderId="10" xfId="0" applyNumberFormat="1" applyFont="1" applyFill="1" applyBorder="1" applyAlignment="1">
      <alignment horizontal="center"/>
    </xf>
    <xf numFmtId="1" fontId="11" fillId="26" borderId="12" xfId="0" applyNumberFormat="1" applyFont="1" applyFill="1" applyBorder="1" applyAlignment="1">
      <alignment horizontal="center"/>
    </xf>
    <xf numFmtId="1" fontId="11" fillId="26" borderId="11" xfId="0" applyNumberFormat="1" applyFont="1" applyFill="1" applyBorder="1" applyAlignment="1">
      <alignment horizontal="center"/>
    </xf>
    <xf numFmtId="1" fontId="24" fillId="26" borderId="0" xfId="0" applyNumberFormat="1" applyFont="1" applyFill="1" applyBorder="1" applyAlignment="1">
      <alignment horizontal="center"/>
    </xf>
    <xf numFmtId="1" fontId="0" fillId="26" borderId="10" xfId="0" applyNumberFormat="1" applyFill="1" applyBorder="1" applyAlignment="1">
      <alignment horizontal="center"/>
    </xf>
    <xf numFmtId="1" fontId="26" fillId="26" borderId="0" xfId="0" applyNumberFormat="1" applyFont="1" applyFill="1" applyBorder="1" applyAlignment="1">
      <alignment horizontal="left"/>
    </xf>
    <xf numFmtId="1" fontId="26" fillId="26" borderId="16" xfId="0" applyNumberFormat="1" applyFont="1" applyFill="1" applyBorder="1" applyAlignment="1">
      <alignment horizontal="center"/>
    </xf>
    <xf numFmtId="1" fontId="0" fillId="26" borderId="0" xfId="0" applyNumberFormat="1" applyFont="1" applyFill="1"/>
    <xf numFmtId="1" fontId="49" fillId="26" borderId="10" xfId="0" applyNumberFormat="1" applyFont="1" applyFill="1" applyBorder="1" applyAlignment="1">
      <alignment horizontal="center"/>
    </xf>
    <xf numFmtId="1" fontId="24" fillId="26" borderId="0" xfId="0" applyNumberFormat="1" applyFont="1" applyFill="1" applyAlignment="1">
      <alignment horizontal="left"/>
    </xf>
    <xf numFmtId="49" fontId="0" fillId="26" borderId="12" xfId="0" applyNumberFormat="1" applyFill="1" applyBorder="1" applyAlignment="1">
      <alignment horizontal="left"/>
    </xf>
    <xf numFmtId="0" fontId="0" fillId="26" borderId="12" xfId="0" applyFill="1" applyBorder="1" applyAlignment="1">
      <alignment horizontal="center"/>
    </xf>
    <xf numFmtId="1" fontId="0" fillId="26" borderId="12" xfId="0" applyNumberFormat="1" applyFill="1" applyBorder="1" applyAlignment="1">
      <alignment horizontal="center"/>
    </xf>
    <xf numFmtId="0" fontId="49" fillId="26" borderId="10" xfId="0" applyFont="1" applyFill="1" applyBorder="1"/>
    <xf numFmtId="4" fontId="11" fillId="26" borderId="0" xfId="0" applyNumberFormat="1" applyFont="1" applyFill="1" applyBorder="1"/>
    <xf numFmtId="4" fontId="24" fillId="26" borderId="0" xfId="33" applyNumberFormat="1" applyFont="1" applyFill="1" applyAlignment="1">
      <alignment horizontal="left"/>
    </xf>
    <xf numFmtId="4" fontId="24" fillId="26" borderId="0" xfId="33" applyNumberFormat="1" applyFont="1" applyFill="1"/>
    <xf numFmtId="49" fontId="52" fillId="26" borderId="10" xfId="0" applyNumberFormat="1" applyFont="1" applyFill="1" applyBorder="1" applyAlignment="1">
      <alignment horizontal="center"/>
    </xf>
    <xf numFmtId="0" fontId="52" fillId="26" borderId="10" xfId="0" applyNumberFormat="1" applyFont="1" applyFill="1" applyBorder="1" applyAlignment="1">
      <alignment horizontal="center"/>
    </xf>
    <xf numFmtId="0" fontId="52" fillId="26" borderId="10" xfId="0" applyFont="1" applyFill="1" applyBorder="1"/>
    <xf numFmtId="0" fontId="52" fillId="26" borderId="10" xfId="0" applyFont="1" applyFill="1" applyBorder="1" applyAlignment="1">
      <alignment horizontal="center"/>
    </xf>
    <xf numFmtId="1" fontId="52" fillId="26" borderId="10" xfId="0" applyNumberFormat="1" applyFont="1" applyFill="1" applyBorder="1" applyAlignment="1">
      <alignment horizontal="center"/>
    </xf>
    <xf numFmtId="0" fontId="52" fillId="26" borderId="10" xfId="0" applyFont="1" applyFill="1" applyBorder="1" applyAlignment="1">
      <alignment horizontal="left"/>
    </xf>
    <xf numFmtId="4" fontId="52" fillId="26" borderId="10" xfId="33" applyNumberFormat="1" applyFont="1" applyFill="1" applyBorder="1" applyAlignment="1">
      <alignment horizontal="left"/>
    </xf>
    <xf numFmtId="4" fontId="52" fillId="26" borderId="10" xfId="33" applyNumberFormat="1" applyFont="1" applyFill="1" applyBorder="1"/>
    <xf numFmtId="0" fontId="52" fillId="26" borderId="0" xfId="0" applyFont="1" applyFill="1"/>
    <xf numFmtId="0" fontId="52" fillId="26" borderId="0" xfId="0" applyFont="1" applyFill="1" applyBorder="1"/>
    <xf numFmtId="0" fontId="24" fillId="26" borderId="0" xfId="0" applyFont="1" applyFill="1" applyAlignment="1">
      <alignment horizontal="center"/>
    </xf>
    <xf numFmtId="0" fontId="0" fillId="26" borderId="10" xfId="0" applyFont="1" applyFill="1" applyBorder="1" applyAlignment="1">
      <alignment horizontal="left"/>
    </xf>
    <xf numFmtId="49" fontId="0" fillId="26" borderId="10" xfId="0" applyNumberFormat="1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49" fontId="49" fillId="26" borderId="12" xfId="0" applyNumberFormat="1" applyFont="1" applyFill="1" applyBorder="1" applyAlignment="1">
      <alignment horizontal="center"/>
    </xf>
    <xf numFmtId="17" fontId="27" fillId="26" borderId="0" xfId="0" applyNumberFormat="1" applyFont="1" applyFill="1" applyAlignment="1"/>
    <xf numFmtId="0" fontId="26" fillId="26" borderId="10" xfId="33" applyNumberFormat="1" applyFont="1" applyFill="1" applyBorder="1" applyAlignment="1">
      <alignment horizontal="center"/>
    </xf>
    <xf numFmtId="49" fontId="26" fillId="26" borderId="10" xfId="0" applyNumberFormat="1" applyFont="1" applyFill="1" applyBorder="1" applyAlignment="1">
      <alignment horizontal="center"/>
    </xf>
    <xf numFmtId="0" fontId="26" fillId="26" borderId="10" xfId="0" applyFont="1" applyFill="1" applyBorder="1" applyAlignment="1">
      <alignment horizontal="left"/>
    </xf>
    <xf numFmtId="1" fontId="26" fillId="26" borderId="10" xfId="0" applyNumberFormat="1" applyFont="1" applyFill="1" applyBorder="1" applyAlignment="1">
      <alignment horizontal="center"/>
    </xf>
    <xf numFmtId="0" fontId="26" fillId="26" borderId="10" xfId="0" applyFont="1" applyFill="1" applyBorder="1"/>
    <xf numFmtId="0" fontId="48" fillId="26" borderId="10" xfId="0" applyFont="1" applyFill="1" applyBorder="1" applyAlignment="1">
      <alignment horizontal="left"/>
    </xf>
    <xf numFmtId="0" fontId="47" fillId="26" borderId="10" xfId="0" applyFont="1" applyFill="1" applyBorder="1" applyAlignment="1">
      <alignment horizontal="left"/>
    </xf>
    <xf numFmtId="49" fontId="51" fillId="26" borderId="10" xfId="0" applyNumberFormat="1" applyFont="1" applyFill="1" applyBorder="1" applyAlignment="1">
      <alignment horizontal="center"/>
    </xf>
    <xf numFmtId="0" fontId="51" fillId="26" borderId="10" xfId="0" applyFont="1" applyFill="1" applyBorder="1" applyAlignment="1">
      <alignment horizontal="left"/>
    </xf>
    <xf numFmtId="0" fontId="51" fillId="26" borderId="10" xfId="0" applyFont="1" applyFill="1" applyBorder="1" applyAlignment="1">
      <alignment horizontal="center"/>
    </xf>
    <xf numFmtId="0" fontId="51" fillId="26" borderId="10" xfId="0" applyNumberFormat="1" applyFont="1" applyFill="1" applyBorder="1" applyAlignment="1">
      <alignment horizontal="center"/>
    </xf>
    <xf numFmtId="0" fontId="51" fillId="26" borderId="10" xfId="0" applyFont="1" applyFill="1" applyBorder="1"/>
    <xf numFmtId="1" fontId="51" fillId="26" borderId="10" xfId="0" applyNumberFormat="1" applyFont="1" applyFill="1" applyBorder="1" applyAlignment="1">
      <alignment horizontal="center"/>
    </xf>
    <xf numFmtId="4" fontId="51" fillId="26" borderId="10" xfId="33" applyNumberFormat="1" applyFont="1" applyFill="1" applyBorder="1" applyAlignment="1">
      <alignment horizontal="left"/>
    </xf>
    <xf numFmtId="4" fontId="51" fillId="26" borderId="10" xfId="33" applyNumberFormat="1" applyFont="1" applyFill="1" applyBorder="1"/>
    <xf numFmtId="0" fontId="11" fillId="26" borderId="10" xfId="0" applyFont="1" applyFill="1" applyBorder="1" applyAlignment="1"/>
    <xf numFmtId="0" fontId="51" fillId="26" borderId="10" xfId="0" applyFont="1" applyFill="1" applyBorder="1" applyAlignment="1"/>
    <xf numFmtId="0" fontId="51" fillId="26" borderId="0" xfId="0" applyFont="1" applyFill="1"/>
    <xf numFmtId="0" fontId="51" fillId="26" borderId="0" xfId="0" applyFont="1" applyFill="1" applyBorder="1"/>
    <xf numFmtId="1" fontId="24" fillId="26" borderId="0" xfId="0" applyNumberFormat="1" applyFont="1" applyFill="1" applyAlignment="1">
      <alignment horizontal="center"/>
    </xf>
    <xf numFmtId="0" fontId="0" fillId="26" borderId="0" xfId="0" applyFont="1" applyFill="1" applyAlignment="1">
      <alignment horizontal="left"/>
    </xf>
    <xf numFmtId="4" fontId="21" fillId="26" borderId="0" xfId="33" applyNumberFormat="1" applyFont="1" applyFill="1" applyAlignment="1">
      <alignment horizontal="right"/>
    </xf>
    <xf numFmtId="4" fontId="24" fillId="26" borderId="0" xfId="39" applyNumberFormat="1" applyFont="1" applyFill="1"/>
    <xf numFmtId="4" fontId="41" fillId="26" borderId="14" xfId="33" applyNumberFormat="1" applyFont="1" applyFill="1" applyBorder="1"/>
    <xf numFmtId="7" fontId="21" fillId="26" borderId="0" xfId="0" applyNumberFormat="1" applyFont="1" applyFill="1"/>
    <xf numFmtId="164" fontId="24" fillId="26" borderId="0" xfId="0" applyNumberFormat="1" applyFont="1" applyFill="1" applyAlignment="1">
      <alignment horizontal="left"/>
    </xf>
    <xf numFmtId="1" fontId="22" fillId="26" borderId="0" xfId="0" applyNumberFormat="1" applyFont="1" applyFill="1" applyAlignment="1">
      <alignment horizontal="left"/>
    </xf>
    <xf numFmtId="0" fontId="27" fillId="26" borderId="0" xfId="0" applyFont="1" applyFill="1" applyAlignment="1">
      <alignment horizontal="left"/>
    </xf>
    <xf numFmtId="1" fontId="26" fillId="26" borderId="0" xfId="0" applyNumberFormat="1" applyFont="1" applyFill="1" applyAlignment="1">
      <alignment horizontal="left"/>
    </xf>
    <xf numFmtId="0" fontId="0" fillId="26" borderId="10" xfId="0" applyFont="1" applyFill="1" applyBorder="1"/>
    <xf numFmtId="1" fontId="0" fillId="26" borderId="10" xfId="0" applyNumberFormat="1" applyFont="1" applyFill="1" applyBorder="1" applyAlignment="1">
      <alignment horizontal="center"/>
    </xf>
    <xf numFmtId="4" fontId="24" fillId="26" borderId="14" xfId="0" applyNumberFormat="1" applyFont="1" applyFill="1" applyBorder="1" applyAlignment="1">
      <alignment horizontal="center" vertical="center" wrapText="1"/>
    </xf>
    <xf numFmtId="4" fontId="11" fillId="29" borderId="10" xfId="33" applyNumberFormat="1" applyFont="1" applyFill="1" applyBorder="1"/>
    <xf numFmtId="0" fontId="11" fillId="29" borderId="0" xfId="0" applyFont="1" applyFill="1"/>
    <xf numFmtId="0" fontId="11" fillId="29" borderId="0" xfId="0" applyFont="1" applyFill="1" applyBorder="1"/>
    <xf numFmtId="49" fontId="0" fillId="28" borderId="10" xfId="0" applyNumberFormat="1" applyFill="1" applyBorder="1" applyAlignment="1">
      <alignment horizontal="center"/>
    </xf>
    <xf numFmtId="0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left"/>
    </xf>
    <xf numFmtId="1" fontId="11" fillId="28" borderId="10" xfId="0" applyNumberFormat="1" applyFont="1" applyFill="1" applyBorder="1" applyAlignment="1">
      <alignment horizontal="center"/>
    </xf>
    <xf numFmtId="0" fontId="11" fillId="28" borderId="10" xfId="0" applyFont="1" applyFill="1" applyBorder="1" applyAlignment="1">
      <alignment horizontal="center"/>
    </xf>
    <xf numFmtId="4" fontId="11" fillId="28" borderId="10" xfId="33" applyNumberFormat="1" applyFont="1" applyFill="1" applyBorder="1" applyAlignment="1">
      <alignment horizontal="left"/>
    </xf>
    <xf numFmtId="4" fontId="11" fillId="28" borderId="10" xfId="33" applyNumberFormat="1" applyFont="1" applyFill="1" applyBorder="1"/>
    <xf numFmtId="0" fontId="11" fillId="28" borderId="0" xfId="0" applyFont="1" applyFill="1"/>
    <xf numFmtId="0" fontId="11" fillId="28" borderId="0" xfId="0" applyFont="1" applyFill="1" applyBorder="1"/>
    <xf numFmtId="0" fontId="11" fillId="28" borderId="10" xfId="0" applyFont="1" applyFill="1" applyBorder="1"/>
    <xf numFmtId="0" fontId="0" fillId="28" borderId="10" xfId="0" applyFill="1" applyBorder="1" applyAlignment="1">
      <alignment horizontal="left"/>
    </xf>
    <xf numFmtId="49" fontId="11" fillId="28" borderId="10" xfId="0" applyNumberFormat="1" applyFont="1" applyFill="1" applyBorder="1" applyAlignment="1">
      <alignment horizontal="left"/>
    </xf>
    <xf numFmtId="49" fontId="49" fillId="28" borderId="10" xfId="0" applyNumberFormat="1" applyFont="1" applyFill="1" applyBorder="1" applyAlignment="1">
      <alignment horizontal="center"/>
    </xf>
    <xf numFmtId="0" fontId="49" fillId="28" borderId="10" xfId="0" applyNumberFormat="1" applyFont="1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1" fontId="49" fillId="28" borderId="10" xfId="0" applyNumberFormat="1" applyFont="1" applyFill="1" applyBorder="1" applyAlignment="1">
      <alignment horizontal="center"/>
    </xf>
    <xf numFmtId="0" fontId="49" fillId="28" borderId="10" xfId="0" applyFont="1" applyFill="1" applyBorder="1" applyAlignment="1">
      <alignment horizontal="center"/>
    </xf>
    <xf numFmtId="0" fontId="49" fillId="28" borderId="10" xfId="0" applyFont="1" applyFill="1" applyBorder="1" applyAlignment="1">
      <alignment horizontal="left"/>
    </xf>
    <xf numFmtId="4" fontId="49" fillId="28" borderId="10" xfId="33" applyNumberFormat="1" applyFont="1" applyFill="1" applyBorder="1" applyAlignment="1">
      <alignment horizontal="left"/>
    </xf>
    <xf numFmtId="4" fontId="49" fillId="28" borderId="10" xfId="33" applyNumberFormat="1" applyFont="1" applyFill="1" applyBorder="1"/>
    <xf numFmtId="0" fontId="49" fillId="28" borderId="0" xfId="0" applyFont="1" applyFill="1" applyBorder="1"/>
    <xf numFmtId="0" fontId="49" fillId="28" borderId="10" xfId="0" applyFont="1" applyFill="1" applyBorder="1"/>
    <xf numFmtId="49" fontId="0" fillId="28" borderId="12" xfId="0" applyNumberFormat="1" applyFill="1" applyBorder="1" applyAlignment="1">
      <alignment horizontal="center"/>
    </xf>
    <xf numFmtId="4" fontId="11" fillId="26" borderId="0" xfId="33" applyNumberFormat="1" applyFont="1" applyFill="1" applyBorder="1"/>
    <xf numFmtId="4" fontId="11" fillId="26" borderId="0" xfId="33" applyNumberFormat="1" applyFont="1" applyFill="1" applyBorder="1" applyAlignment="1">
      <alignment horizontal="left"/>
    </xf>
    <xf numFmtId="4" fontId="54" fillId="26" borderId="0" xfId="0" applyNumberFormat="1" applyFont="1" applyFill="1" applyBorder="1"/>
    <xf numFmtId="4" fontId="0" fillId="26" borderId="0" xfId="33" applyNumberFormat="1" applyFont="1" applyFill="1" applyBorder="1"/>
    <xf numFmtId="0" fontId="0" fillId="28" borderId="10" xfId="0" applyFont="1" applyFill="1" applyBorder="1" applyAlignment="1">
      <alignment horizontal="left"/>
    </xf>
    <xf numFmtId="0" fontId="0" fillId="26" borderId="11" xfId="0" applyFont="1" applyFill="1" applyBorder="1" applyAlignment="1">
      <alignment horizontal="left"/>
    </xf>
    <xf numFmtId="49" fontId="0" fillId="26" borderId="10" xfId="0" applyNumberFormat="1" applyFont="1" applyFill="1" applyBorder="1" applyAlignment="1">
      <alignment horizontal="left"/>
    </xf>
    <xf numFmtId="0" fontId="11" fillId="26" borderId="16" xfId="33" applyNumberFormat="1" applyFont="1" applyFill="1" applyBorder="1" applyAlignment="1">
      <alignment horizontal="center"/>
    </xf>
    <xf numFmtId="4" fontId="26" fillId="26" borderId="10" xfId="33" applyNumberFormat="1" applyFont="1" applyFill="1" applyBorder="1"/>
    <xf numFmtId="0" fontId="11" fillId="26" borderId="13" xfId="0" applyFont="1" applyFill="1" applyBorder="1" applyAlignment="1">
      <alignment horizontal="left"/>
    </xf>
    <xf numFmtId="4" fontId="11" fillId="26" borderId="14" xfId="33" applyNumberFormat="1" applyFont="1" applyFill="1" applyBorder="1"/>
    <xf numFmtId="0" fontId="11" fillId="26" borderId="15" xfId="0" applyFont="1" applyFill="1" applyBorder="1" applyAlignment="1">
      <alignment horizontal="left"/>
    </xf>
    <xf numFmtId="49" fontId="0" fillId="30" borderId="10" xfId="0" applyNumberFormat="1" applyFill="1" applyBorder="1" applyAlignment="1">
      <alignment horizontal="center"/>
    </xf>
    <xf numFmtId="0" fontId="11" fillId="30" borderId="10" xfId="0" applyNumberFormat="1" applyFont="1" applyFill="1" applyBorder="1" applyAlignment="1">
      <alignment horizontal="center"/>
    </xf>
    <xf numFmtId="49" fontId="0" fillId="30" borderId="10" xfId="0" applyNumberFormat="1" applyFill="1" applyBorder="1" applyAlignment="1">
      <alignment horizontal="left"/>
    </xf>
    <xf numFmtId="0" fontId="11" fillId="30" borderId="10" xfId="0" applyFont="1" applyFill="1" applyBorder="1" applyAlignment="1">
      <alignment horizontal="left"/>
    </xf>
    <xf numFmtId="0" fontId="11" fillId="30" borderId="10" xfId="0" applyFont="1" applyFill="1" applyBorder="1" applyAlignment="1">
      <alignment horizontal="center"/>
    </xf>
    <xf numFmtId="1" fontId="11" fillId="30" borderId="10" xfId="0" applyNumberFormat="1" applyFont="1" applyFill="1" applyBorder="1" applyAlignment="1">
      <alignment horizontal="center"/>
    </xf>
    <xf numFmtId="4" fontId="0" fillId="30" borderId="10" xfId="33" applyNumberFormat="1" applyFont="1" applyFill="1" applyBorder="1" applyAlignment="1">
      <alignment horizontal="left"/>
    </xf>
    <xf numFmtId="4" fontId="11" fillId="30" borderId="10" xfId="33" applyNumberFormat="1" applyFont="1" applyFill="1" applyBorder="1" applyAlignment="1">
      <alignment horizontal="left"/>
    </xf>
    <xf numFmtId="4" fontId="11" fillId="30" borderId="10" xfId="33" applyNumberFormat="1" applyFont="1" applyFill="1" applyBorder="1"/>
    <xf numFmtId="0" fontId="11" fillId="30" borderId="0" xfId="0" applyFont="1" applyFill="1"/>
    <xf numFmtId="0" fontId="11" fillId="30" borderId="0" xfId="0" applyFont="1" applyFill="1" applyBorder="1"/>
    <xf numFmtId="0" fontId="0" fillId="26" borderId="10" xfId="0" applyFill="1" applyBorder="1" applyAlignment="1"/>
    <xf numFmtId="0" fontId="0" fillId="26" borderId="12" xfId="0" applyFill="1" applyBorder="1" applyAlignment="1">
      <alignment horizontal="left"/>
    </xf>
    <xf numFmtId="1" fontId="11" fillId="28" borderId="12" xfId="0" applyNumberFormat="1" applyFont="1" applyFill="1" applyBorder="1" applyAlignment="1">
      <alignment horizontal="center"/>
    </xf>
    <xf numFmtId="0" fontId="0" fillId="26" borderId="12" xfId="0" applyFont="1" applyFill="1" applyBorder="1" applyAlignment="1">
      <alignment horizontal="left"/>
    </xf>
    <xf numFmtId="49" fontId="0" fillId="26" borderId="10" xfId="0" applyNumberFormat="1" applyFill="1" applyBorder="1" applyAlignment="1"/>
    <xf numFmtId="49" fontId="0" fillId="26" borderId="10" xfId="0" applyNumberFormat="1" applyFont="1" applyFill="1" applyBorder="1" applyAlignment="1"/>
    <xf numFmtId="1" fontId="11" fillId="26" borderId="16" xfId="0" applyNumberFormat="1" applyFont="1" applyFill="1" applyBorder="1" applyAlignment="1">
      <alignment horizontal="center"/>
    </xf>
    <xf numFmtId="0" fontId="11" fillId="26" borderId="16" xfId="0" applyFont="1" applyFill="1" applyBorder="1"/>
    <xf numFmtId="0" fontId="0" fillId="26" borderId="16" xfId="0" applyFont="1" applyFill="1" applyBorder="1"/>
    <xf numFmtId="0" fontId="0" fillId="26" borderId="16" xfId="0" applyFont="1" applyFill="1" applyBorder="1" applyAlignment="1">
      <alignment horizontal="center"/>
    </xf>
    <xf numFmtId="0" fontId="11" fillId="26" borderId="16" xfId="0" applyFont="1" applyFill="1" applyBorder="1" applyAlignment="1">
      <alignment horizontal="center"/>
    </xf>
    <xf numFmtId="0" fontId="0" fillId="26" borderId="15" xfId="0" applyFill="1" applyBorder="1" applyAlignment="1">
      <alignment horizontal="left"/>
    </xf>
    <xf numFmtId="0" fontId="11" fillId="26" borderId="15" xfId="0" applyFont="1" applyFill="1" applyBorder="1" applyAlignment="1">
      <alignment horizontal="center"/>
    </xf>
    <xf numFmtId="1" fontId="11" fillId="26" borderId="15" xfId="0" applyNumberFormat="1" applyFont="1" applyFill="1" applyBorder="1" applyAlignment="1">
      <alignment horizontal="center"/>
    </xf>
    <xf numFmtId="0" fontId="0" fillId="26" borderId="15" xfId="0" applyFont="1" applyFill="1" applyBorder="1" applyAlignment="1">
      <alignment horizontal="left"/>
    </xf>
    <xf numFmtId="4" fontId="11" fillId="26" borderId="15" xfId="33" applyNumberFormat="1" applyFont="1" applyFill="1" applyBorder="1" applyAlignment="1">
      <alignment horizontal="left"/>
    </xf>
    <xf numFmtId="4" fontId="11" fillId="26" borderId="15" xfId="33" applyNumberFormat="1" applyFont="1" applyFill="1" applyBorder="1"/>
    <xf numFmtId="0" fontId="11" fillId="26" borderId="15" xfId="0" applyFont="1" applyFill="1" applyBorder="1"/>
    <xf numFmtId="49" fontId="55" fillId="26" borderId="15" xfId="0" applyNumberFormat="1" applyFont="1" applyFill="1" applyBorder="1" applyAlignment="1">
      <alignment horizontal="left"/>
    </xf>
    <xf numFmtId="0" fontId="55" fillId="26" borderId="15" xfId="0" applyFont="1" applyFill="1" applyBorder="1" applyAlignment="1">
      <alignment horizontal="left"/>
    </xf>
    <xf numFmtId="1" fontId="55" fillId="26" borderId="15" xfId="0" applyNumberFormat="1" applyFont="1" applyFill="1" applyBorder="1" applyAlignment="1">
      <alignment horizontal="left"/>
    </xf>
    <xf numFmtId="4" fontId="55" fillId="26" borderId="15" xfId="33" applyNumberFormat="1" applyFont="1" applyFill="1" applyBorder="1" applyAlignment="1">
      <alignment horizontal="left"/>
    </xf>
    <xf numFmtId="49" fontId="26" fillId="26" borderId="11" xfId="0" applyNumberFormat="1" applyFont="1" applyFill="1" applyBorder="1" applyAlignment="1">
      <alignment horizontal="center"/>
    </xf>
    <xf numFmtId="0" fontId="26" fillId="26" borderId="11" xfId="0" applyNumberFormat="1" applyFont="1" applyFill="1" applyBorder="1" applyAlignment="1">
      <alignment horizontal="center"/>
    </xf>
    <xf numFmtId="0" fontId="26" fillId="26" borderId="11" xfId="0" applyFont="1" applyFill="1" applyBorder="1" applyAlignment="1">
      <alignment horizontal="left"/>
    </xf>
    <xf numFmtId="0" fontId="26" fillId="26" borderId="11" xfId="0" applyFont="1" applyFill="1" applyBorder="1" applyAlignment="1">
      <alignment horizontal="center"/>
    </xf>
    <xf numFmtId="1" fontId="26" fillId="26" borderId="11" xfId="0" applyNumberFormat="1" applyFont="1" applyFill="1" applyBorder="1" applyAlignment="1">
      <alignment horizontal="center"/>
    </xf>
    <xf numFmtId="4" fontId="26" fillId="26" borderId="11" xfId="33" applyNumberFormat="1" applyFont="1" applyFill="1" applyBorder="1" applyAlignment="1">
      <alignment horizontal="left"/>
    </xf>
    <xf numFmtId="4" fontId="26" fillId="26" borderId="11" xfId="33" applyNumberFormat="1" applyFont="1" applyFill="1" applyBorder="1"/>
    <xf numFmtId="0" fontId="26" fillId="26" borderId="0" xfId="0" applyFont="1" applyFill="1"/>
    <xf numFmtId="0" fontId="26" fillId="26" borderId="0" xfId="0" applyFont="1" applyFill="1" applyBorder="1"/>
    <xf numFmtId="0" fontId="26" fillId="26" borderId="11" xfId="33" applyNumberFormat="1" applyFont="1" applyFill="1" applyBorder="1" applyAlignment="1">
      <alignment horizontal="center"/>
    </xf>
    <xf numFmtId="49" fontId="26" fillId="26" borderId="11" xfId="0" applyNumberFormat="1" applyFont="1" applyFill="1" applyBorder="1" applyAlignment="1">
      <alignment horizontal="left"/>
    </xf>
    <xf numFmtId="0" fontId="26" fillId="26" borderId="10" xfId="0" applyNumberFormat="1" applyFont="1" applyFill="1" applyBorder="1" applyAlignment="1">
      <alignment horizontal="center"/>
    </xf>
    <xf numFmtId="0" fontId="0" fillId="26" borderId="10" xfId="0" applyFont="1" applyFill="1" applyBorder="1" applyAlignment="1"/>
    <xf numFmtId="0" fontId="26" fillId="26" borderId="12" xfId="33" applyNumberFormat="1" applyFont="1" applyFill="1" applyBorder="1" applyAlignment="1">
      <alignment horizontal="center"/>
    </xf>
    <xf numFmtId="49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left"/>
    </xf>
    <xf numFmtId="0" fontId="26" fillId="26" borderId="12" xfId="0" applyFont="1" applyFill="1" applyBorder="1" applyAlignment="1">
      <alignment horizontal="center"/>
    </xf>
    <xf numFmtId="1" fontId="26" fillId="26" borderId="12" xfId="0" applyNumberFormat="1" applyFont="1" applyFill="1" applyBorder="1" applyAlignment="1">
      <alignment horizontal="center"/>
    </xf>
    <xf numFmtId="0" fontId="26" fillId="26" borderId="12" xfId="0" applyFont="1" applyFill="1" applyBorder="1" applyAlignment="1">
      <alignment horizontal="right"/>
    </xf>
    <xf numFmtId="4" fontId="53" fillId="26" borderId="12" xfId="33" applyNumberFormat="1" applyFont="1" applyFill="1" applyBorder="1" applyAlignment="1">
      <alignment horizontal="left"/>
    </xf>
    <xf numFmtId="4" fontId="26" fillId="26" borderId="12" xfId="33" applyNumberFormat="1" applyFont="1" applyFill="1" applyBorder="1" applyAlignment="1">
      <alignment horizontal="left"/>
    </xf>
    <xf numFmtId="4" fontId="24" fillId="26" borderId="15" xfId="33" applyNumberFormat="1" applyFont="1" applyFill="1" applyBorder="1" applyAlignment="1">
      <alignment horizontal="right"/>
    </xf>
    <xf numFmtId="4" fontId="53" fillId="26" borderId="16" xfId="33" applyNumberFormat="1" applyFont="1" applyFill="1" applyBorder="1" applyAlignment="1">
      <alignment horizontal="left"/>
    </xf>
    <xf numFmtId="44" fontId="24" fillId="26" borderId="10" xfId="48" applyFont="1" applyFill="1" applyBorder="1" applyAlignment="1"/>
    <xf numFmtId="43" fontId="11" fillId="26" borderId="0" xfId="0" applyNumberFormat="1" applyFont="1" applyFill="1" applyBorder="1"/>
    <xf numFmtId="0" fontId="55" fillId="26" borderId="0" xfId="0" applyFont="1" applyFill="1" applyBorder="1" applyAlignment="1">
      <alignment horizontal="left"/>
    </xf>
    <xf numFmtId="43" fontId="26" fillId="26" borderId="0" xfId="0" applyNumberFormat="1" applyFont="1" applyFill="1" applyBorder="1"/>
    <xf numFmtId="0" fontId="26" fillId="26" borderId="0" xfId="0" applyFont="1" applyFill="1" applyBorder="1" applyAlignment="1"/>
    <xf numFmtId="0" fontId="22" fillId="26" borderId="20" xfId="0" applyFont="1" applyFill="1" applyBorder="1" applyAlignment="1"/>
    <xf numFmtId="0" fontId="24" fillId="26" borderId="20" xfId="0" applyFont="1" applyFill="1" applyBorder="1" applyAlignment="1">
      <alignment horizontal="center" vertical="center" wrapText="1"/>
    </xf>
    <xf numFmtId="0" fontId="29" fillId="26" borderId="20" xfId="36" applyFont="1" applyFill="1" applyBorder="1" applyAlignment="1">
      <alignment horizontal="center" vertical="center" wrapText="1"/>
    </xf>
    <xf numFmtId="4" fontId="39" fillId="26" borderId="20" xfId="33" applyNumberFormat="1" applyFont="1" applyFill="1" applyBorder="1" applyAlignment="1">
      <alignment horizontal="right"/>
    </xf>
    <xf numFmtId="4" fontId="24" fillId="26" borderId="20" xfId="33" applyNumberFormat="1" applyFont="1" applyFill="1" applyBorder="1" applyAlignment="1">
      <alignment horizontal="left"/>
    </xf>
    <xf numFmtId="4" fontId="11" fillId="26" borderId="13" xfId="33" applyNumberFormat="1" applyFont="1" applyFill="1" applyBorder="1"/>
    <xf numFmtId="4" fontId="11" fillId="26" borderId="20" xfId="33" applyNumberFormat="1" applyFont="1" applyFill="1" applyBorder="1"/>
    <xf numFmtId="4" fontId="55" fillId="26" borderId="13" xfId="33" applyNumberFormat="1" applyFont="1" applyFill="1" applyBorder="1" applyAlignment="1">
      <alignment horizontal="left"/>
    </xf>
    <xf numFmtId="4" fontId="11" fillId="26" borderId="20" xfId="0" applyNumberFormat="1" applyFont="1" applyFill="1" applyBorder="1"/>
    <xf numFmtId="4" fontId="0" fillId="26" borderId="20" xfId="0" applyNumberFormat="1" applyFont="1" applyFill="1" applyBorder="1"/>
    <xf numFmtId="4" fontId="0" fillId="26" borderId="20" xfId="33" applyNumberFormat="1" applyFont="1" applyFill="1" applyBorder="1"/>
    <xf numFmtId="44" fontId="0" fillId="26" borderId="0" xfId="0" applyNumberFormat="1" applyFont="1" applyFill="1"/>
    <xf numFmtId="0" fontId="0" fillId="26" borderId="11" xfId="0" applyFill="1" applyBorder="1" applyAlignment="1">
      <alignment horizontal="center"/>
    </xf>
    <xf numFmtId="0" fontId="0" fillId="26" borderId="11" xfId="0" applyFont="1" applyFill="1" applyBorder="1" applyAlignment="1">
      <alignment horizontal="center"/>
    </xf>
    <xf numFmtId="14" fontId="28" fillId="26" borderId="0" xfId="0" applyNumberFormat="1" applyFont="1" applyFill="1" applyAlignment="1">
      <alignment horizontal="right"/>
    </xf>
    <xf numFmtId="0" fontId="22" fillId="26" borderId="0" xfId="0" applyFont="1" applyFill="1" applyAlignment="1">
      <alignment horizontal="right"/>
    </xf>
    <xf numFmtId="0" fontId="0" fillId="26" borderId="0" xfId="0" applyFont="1" applyFill="1" applyAlignment="1">
      <alignment horizontal="right"/>
    </xf>
    <xf numFmtId="0" fontId="29" fillId="26" borderId="0" xfId="0" applyNumberFormat="1" applyFont="1" applyFill="1" applyBorder="1" applyAlignment="1">
      <alignment horizontal="right" vertical="center" wrapText="1"/>
    </xf>
    <xf numFmtId="14" fontId="11" fillId="26" borderId="10" xfId="0" applyNumberFormat="1" applyFont="1" applyFill="1" applyBorder="1" applyAlignment="1">
      <alignment horizontal="right"/>
    </xf>
    <xf numFmtId="14" fontId="11" fillId="26" borderId="12" xfId="0" applyNumberFormat="1" applyFont="1" applyFill="1" applyBorder="1" applyAlignment="1">
      <alignment horizontal="right"/>
    </xf>
    <xf numFmtId="14" fontId="0" fillId="26" borderId="10" xfId="0" applyNumberFormat="1" applyFill="1" applyBorder="1" applyAlignment="1">
      <alignment horizontal="right"/>
    </xf>
    <xf numFmtId="14" fontId="11" fillId="26" borderId="11" xfId="0" applyNumberFormat="1" applyFont="1" applyFill="1" applyBorder="1" applyAlignment="1">
      <alignment horizontal="right"/>
    </xf>
    <xf numFmtId="14" fontId="26" fillId="26" borderId="10" xfId="0" applyNumberFormat="1" applyFont="1" applyFill="1" applyBorder="1" applyAlignment="1">
      <alignment horizontal="right"/>
    </xf>
    <xf numFmtId="14" fontId="26" fillId="26" borderId="0" xfId="0" applyNumberFormat="1" applyFont="1" applyFill="1" applyBorder="1" applyAlignment="1">
      <alignment horizontal="right"/>
    </xf>
    <xf numFmtId="14" fontId="11" fillId="30" borderId="10" xfId="0" applyNumberFormat="1" applyFont="1" applyFill="1" applyBorder="1" applyAlignment="1">
      <alignment horizontal="right"/>
    </xf>
    <xf numFmtId="14" fontId="11" fillId="26" borderId="15" xfId="0" applyNumberFormat="1" applyFont="1" applyFill="1" applyBorder="1" applyAlignment="1">
      <alignment horizontal="right"/>
    </xf>
    <xf numFmtId="14" fontId="11" fillId="26" borderId="16" xfId="0" applyNumberFormat="1" applyFont="1" applyFill="1" applyBorder="1" applyAlignment="1">
      <alignment horizontal="right"/>
    </xf>
    <xf numFmtId="14" fontId="0" fillId="26" borderId="10" xfId="0" applyNumberFormat="1" applyFont="1" applyFill="1" applyBorder="1" applyAlignment="1">
      <alignment horizontal="right"/>
    </xf>
    <xf numFmtId="14" fontId="26" fillId="26" borderId="11" xfId="0" applyNumberFormat="1" applyFont="1" applyFill="1" applyBorder="1" applyAlignment="1">
      <alignment horizontal="right"/>
    </xf>
    <xf numFmtId="14" fontId="55" fillId="26" borderId="15" xfId="0" applyNumberFormat="1" applyFont="1" applyFill="1" applyBorder="1" applyAlignment="1">
      <alignment horizontal="right"/>
    </xf>
    <xf numFmtId="0" fontId="11" fillId="26" borderId="10" xfId="0" applyFont="1" applyFill="1" applyBorder="1" applyAlignment="1">
      <alignment horizontal="right"/>
    </xf>
    <xf numFmtId="14" fontId="26" fillId="26" borderId="16" xfId="0" applyNumberFormat="1" applyFont="1" applyFill="1" applyBorder="1" applyAlignment="1">
      <alignment horizontal="right"/>
    </xf>
    <xf numFmtId="14" fontId="47" fillId="26" borderId="10" xfId="0" applyNumberFormat="1" applyFont="1" applyFill="1" applyBorder="1" applyAlignment="1">
      <alignment horizontal="right"/>
    </xf>
    <xf numFmtId="14" fontId="11" fillId="28" borderId="10" xfId="0" applyNumberFormat="1" applyFont="1" applyFill="1" applyBorder="1" applyAlignment="1">
      <alignment horizontal="right"/>
    </xf>
    <xf numFmtId="14" fontId="49" fillId="26" borderId="10" xfId="0" applyNumberFormat="1" applyFont="1" applyFill="1" applyBorder="1" applyAlignment="1">
      <alignment horizontal="right"/>
    </xf>
    <xf numFmtId="14" fontId="51" fillId="26" borderId="10" xfId="0" applyNumberFormat="1" applyFont="1" applyFill="1" applyBorder="1" applyAlignment="1">
      <alignment horizontal="right"/>
    </xf>
    <xf numFmtId="14" fontId="26" fillId="26" borderId="12" xfId="0" applyNumberFormat="1" applyFont="1" applyFill="1" applyBorder="1" applyAlignment="1">
      <alignment horizontal="right"/>
    </xf>
    <xf numFmtId="0" fontId="26" fillId="26" borderId="0" xfId="0" applyFont="1" applyFill="1" applyAlignment="1">
      <alignment horizontal="right"/>
    </xf>
    <xf numFmtId="0" fontId="24" fillId="26" borderId="0" xfId="0" applyFont="1" applyFill="1" applyAlignment="1">
      <alignment horizontal="right"/>
    </xf>
    <xf numFmtId="0" fontId="55" fillId="26" borderId="15" xfId="0" applyFont="1" applyFill="1" applyBorder="1" applyAlignment="1">
      <alignment horizontal="center"/>
    </xf>
    <xf numFmtId="49" fontId="11" fillId="26" borderId="11" xfId="0" applyNumberFormat="1" applyFont="1" applyFill="1" applyBorder="1" applyAlignment="1">
      <alignment horizontal="center"/>
    </xf>
    <xf numFmtId="14" fontId="0" fillId="26" borderId="12" xfId="0" applyNumberFormat="1" applyFill="1" applyBorder="1" applyAlignment="1">
      <alignment horizontal="right"/>
    </xf>
    <xf numFmtId="0" fontId="11" fillId="26" borderId="14" xfId="0" applyFont="1" applyFill="1" applyBorder="1" applyAlignment="1">
      <alignment horizontal="left"/>
    </xf>
    <xf numFmtId="0" fontId="24" fillId="26" borderId="14" xfId="0" applyFont="1" applyFill="1" applyBorder="1" applyAlignment="1">
      <alignment horizontal="center" vertical="center" wrapText="1"/>
    </xf>
    <xf numFmtId="0" fontId="24" fillId="26" borderId="15" xfId="0" applyFont="1" applyFill="1" applyBorder="1" applyAlignment="1">
      <alignment horizontal="center" vertical="center" wrapText="1"/>
    </xf>
    <xf numFmtId="0" fontId="24" fillId="26" borderId="13" xfId="0" applyFont="1" applyFill="1" applyBorder="1" applyAlignment="1">
      <alignment horizontal="center" vertical="center" wrapText="1"/>
    </xf>
    <xf numFmtId="0" fontId="55" fillId="26" borderId="15" xfId="33" applyNumberFormat="1" applyFont="1" applyFill="1" applyBorder="1" applyAlignment="1">
      <alignment horizontal="left"/>
    </xf>
    <xf numFmtId="0" fontId="56" fillId="26" borderId="19" xfId="0" applyFont="1" applyFill="1" applyBorder="1" applyAlignment="1">
      <alignment horizontal="left"/>
    </xf>
    <xf numFmtId="0" fontId="55" fillId="26" borderId="18" xfId="33" applyNumberFormat="1" applyFont="1" applyFill="1" applyBorder="1" applyAlignment="1">
      <alignment horizontal="left"/>
    </xf>
    <xf numFmtId="0" fontId="55" fillId="26" borderId="19" xfId="33" applyNumberFormat="1" applyFont="1" applyFill="1" applyBorder="1" applyAlignment="1">
      <alignment horizontal="left"/>
    </xf>
    <xf numFmtId="0" fontId="55" fillId="26" borderId="17" xfId="33" applyNumberFormat="1" applyFont="1" applyFill="1" applyBorder="1" applyAlignment="1">
      <alignment horizontal="left"/>
    </xf>
    <xf numFmtId="0" fontId="22" fillId="26" borderId="14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center"/>
    </xf>
    <xf numFmtId="4" fontId="24" fillId="26" borderId="14" xfId="0" applyNumberFormat="1" applyFont="1" applyFill="1" applyBorder="1" applyAlignment="1">
      <alignment horizontal="center" vertical="center" wrapText="1"/>
    </xf>
    <xf numFmtId="4" fontId="24" fillId="26" borderId="13" xfId="0" applyNumberFormat="1" applyFont="1" applyFill="1" applyBorder="1" applyAlignment="1">
      <alignment horizontal="center" vertical="center" wrapText="1"/>
    </xf>
    <xf numFmtId="0" fontId="34" fillId="24" borderId="0" xfId="37" applyFont="1" applyFill="1" applyBorder="1" applyAlignment="1">
      <alignment horizontal="center" vertical="center"/>
    </xf>
    <xf numFmtId="0" fontId="36" fillId="24" borderId="0" xfId="37" applyFont="1" applyFill="1" applyBorder="1" applyAlignment="1">
      <alignment horizontal="center" vertical="center"/>
    </xf>
    <xf numFmtId="0" fontId="44" fillId="27" borderId="0" xfId="37" applyFont="1" applyFill="1" applyBorder="1" applyAlignment="1">
      <alignment horizontal="center" vertical="center"/>
    </xf>
    <xf numFmtId="0" fontId="36" fillId="0" borderId="0" xfId="37" applyFont="1" applyFill="1" applyBorder="1" applyAlignment="1">
      <alignment horizontal="center" vertical="center"/>
    </xf>
    <xf numFmtId="17" fontId="35" fillId="24" borderId="0" xfId="37" applyNumberFormat="1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 vertical="center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33" builtinId="3"/>
    <cellStyle name="Millares 2" xfId="34"/>
    <cellStyle name="Moneda" xfId="48" builtinId="4"/>
    <cellStyle name="Neutral" xfId="35" builtinId="28" customBuiltin="1"/>
    <cellStyle name="Normal" xfId="0" builtinId="0"/>
    <cellStyle name="Normal_PRESUPUESTO 1 NOVE autorizadoCEA ARC" xfId="36"/>
    <cellStyle name="Normal_PRESUPUESTO 1 NOVE autorizadoCEA ARC 2" xfId="37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colors>
    <mruColors>
      <color rgb="FF99FF66"/>
      <color rgb="FF3399FF"/>
      <color rgb="FFFF0066"/>
      <color rgb="FFFF66CC"/>
      <color rgb="FF00FF00"/>
      <color rgb="FFCCECFF"/>
      <color rgb="FFFF9900"/>
      <color rgb="FFCC0099"/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3</xdr:col>
      <xdr:colOff>142875</xdr:colOff>
      <xdr:row>0</xdr:row>
      <xdr:rowOff>76200</xdr:rowOff>
    </xdr:to>
    <xdr:pic>
      <xdr:nvPicPr>
        <xdr:cNvPr id="82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28600" y="76200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3</xdr:col>
      <xdr:colOff>47625</xdr:colOff>
      <xdr:row>0</xdr:row>
      <xdr:rowOff>66675</xdr:rowOff>
    </xdr:to>
    <xdr:pic>
      <xdr:nvPicPr>
        <xdr:cNvPr id="821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200025" y="66675"/>
          <a:ext cx="1238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5</xdr:col>
      <xdr:colOff>331372</xdr:colOff>
      <xdr:row>3</xdr:row>
      <xdr:rowOff>244910</xdr:rowOff>
    </xdr:to>
    <xdr:pic>
      <xdr:nvPicPr>
        <xdr:cNvPr id="4" name="4 Imagen" descr="logo_CEA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2169697" cy="740210"/>
        </a:xfrm>
        <a:prstGeom prst="rect">
          <a:avLst/>
        </a:prstGeom>
      </xdr:spPr>
    </xdr:pic>
    <xdr:clientData/>
  </xdr:twoCellAnchor>
  <xdr:twoCellAnchor editAs="oneCell">
    <xdr:from>
      <xdr:col>41</xdr:col>
      <xdr:colOff>219075</xdr:colOff>
      <xdr:row>0</xdr:row>
      <xdr:rowOff>47625</xdr:rowOff>
    </xdr:from>
    <xdr:to>
      <xdr:col>42</xdr:col>
      <xdr:colOff>1407765</xdr:colOff>
      <xdr:row>3</xdr:row>
      <xdr:rowOff>161407</xdr:rowOff>
    </xdr:to>
    <xdr:pic>
      <xdr:nvPicPr>
        <xdr:cNvPr id="5" name="6 Imagen" descr="logo_jalisc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0" y="47625"/>
          <a:ext cx="2160240" cy="723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152400</xdr:rowOff>
    </xdr:from>
    <xdr:to>
      <xdr:col>1</xdr:col>
      <xdr:colOff>9525</xdr:colOff>
      <xdr:row>1</xdr:row>
      <xdr:rowOff>152400</xdr:rowOff>
    </xdr:to>
    <xdr:pic>
      <xdr:nvPicPr>
        <xdr:cNvPr id="81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55" t="14944" r="82222" b="79056"/>
        <a:stretch>
          <a:fillRect/>
        </a:stretch>
      </xdr:blipFill>
      <xdr:spPr bwMode="auto">
        <a:xfrm>
          <a:off x="66675" y="381000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4:A29"/>
  <sheetViews>
    <sheetView topLeftCell="A16" workbookViewId="0">
      <selection activeCell="A29" sqref="A29"/>
    </sheetView>
  </sheetViews>
  <sheetFormatPr baseColWidth="10" defaultRowHeight="12.75" x14ac:dyDescent="0.2"/>
  <cols>
    <col min="1" max="1" width="100" customWidth="1"/>
  </cols>
  <sheetData>
    <row r="14" spans="1:1" ht="27" x14ac:dyDescent="0.35">
      <c r="A14" s="1" t="s">
        <v>690</v>
      </c>
    </row>
    <row r="15" spans="1:1" ht="27.75" x14ac:dyDescent="0.4">
      <c r="A15" s="2"/>
    </row>
    <row r="16" spans="1:1" ht="27.75" x14ac:dyDescent="0.4">
      <c r="A16" s="16" t="s">
        <v>988</v>
      </c>
    </row>
    <row r="17" spans="1:1" ht="27" x14ac:dyDescent="0.35">
      <c r="A17" s="1" t="s">
        <v>989</v>
      </c>
    </row>
    <row r="18" spans="1:1" ht="27" x14ac:dyDescent="0.35">
      <c r="A18" s="1" t="s">
        <v>1862</v>
      </c>
    </row>
    <row r="29" spans="1:1" ht="20.25" x14ac:dyDescent="0.3">
      <c r="A29" s="3" t="s">
        <v>1807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I1617"/>
  <sheetViews>
    <sheetView tabSelected="1" zoomScale="70" zoomScaleNormal="70" workbookViewId="0">
      <pane xSplit="6" ySplit="5" topLeftCell="G83" activePane="bottomRight" state="frozen"/>
      <selection pane="topRight" activeCell="W1" sqref="W1"/>
      <selection pane="bottomLeft" activeCell="A6" sqref="A6"/>
      <selection pane="bottomRight" activeCell="S109" sqref="S109"/>
    </sheetView>
  </sheetViews>
  <sheetFormatPr baseColWidth="10" defaultRowHeight="14.25" x14ac:dyDescent="0.2"/>
  <cols>
    <col min="1" max="1" width="9.7109375" style="28" customWidth="1"/>
    <col min="2" max="6" width="5.5703125" style="29" customWidth="1"/>
    <col min="7" max="7" width="10.28515625" style="30" customWidth="1"/>
    <col min="8" max="8" width="44.28515625" style="29" customWidth="1"/>
    <col min="9" max="9" width="16.28515625" style="29" hidden="1" customWidth="1"/>
    <col min="10" max="10" width="7" style="30" hidden="1" customWidth="1"/>
    <col min="11" max="11" width="12.140625" style="326" hidden="1" customWidth="1"/>
    <col min="12" max="12" width="6.7109375" style="153" customWidth="1"/>
    <col min="13" max="13" width="7.5703125" style="29" hidden="1" customWidth="1"/>
    <col min="14" max="14" width="7.85546875" style="29" customWidth="1"/>
    <col min="15" max="15" width="57" style="29" hidden="1" customWidth="1"/>
    <col min="16" max="16" width="54.85546875" style="29" hidden="1" customWidth="1"/>
    <col min="17" max="17" width="55.85546875" style="29" hidden="1" customWidth="1"/>
    <col min="18" max="18" width="7.42578125" style="29" hidden="1" customWidth="1"/>
    <col min="19" max="19" width="16.85546875" style="29" customWidth="1"/>
    <col min="20" max="20" width="13.140625" style="29" customWidth="1"/>
    <col min="21" max="21" width="15" style="29" customWidth="1"/>
    <col min="22" max="22" width="16.5703125" style="29" customWidth="1"/>
    <col min="23" max="23" width="17.28515625" style="29" customWidth="1"/>
    <col min="24" max="24" width="15.42578125" style="29" customWidth="1"/>
    <col min="25" max="25" width="15.5703125" style="29" customWidth="1"/>
    <col min="26" max="26" width="15.85546875" style="29" customWidth="1"/>
    <col min="27" max="27" width="14" style="29" customWidth="1"/>
    <col min="28" max="28" width="15.85546875" style="29" customWidth="1"/>
    <col min="29" max="29" width="14.5703125" style="29" customWidth="1"/>
    <col min="30" max="30" width="18.28515625" style="29" customWidth="1"/>
    <col min="31" max="31" width="17.7109375" style="29" customWidth="1"/>
    <col min="32" max="32" width="15" style="29" customWidth="1"/>
    <col min="33" max="33" width="17.140625" style="29" customWidth="1"/>
    <col min="34" max="34" width="18.5703125" style="29" customWidth="1"/>
    <col min="35" max="35" width="14.7109375" style="29" customWidth="1"/>
    <col min="36" max="36" width="13.85546875" style="29" customWidth="1"/>
    <col min="37" max="37" width="27.85546875" style="29" bestFit="1" customWidth="1"/>
    <col min="38" max="38" width="13.85546875" style="29" customWidth="1"/>
    <col min="39" max="39" width="15.28515625" style="29" customWidth="1"/>
    <col min="40" max="40" width="18.28515625" style="29" customWidth="1"/>
    <col min="41" max="41" width="9.7109375" style="29" customWidth="1"/>
    <col min="42" max="42" width="14.5703125" style="29" customWidth="1"/>
    <col min="43" max="43" width="24" style="29" customWidth="1"/>
    <col min="44" max="418" width="18.42578125" style="31" bestFit="1" customWidth="1"/>
    <col min="419" max="16384" width="11.42578125" style="31"/>
  </cols>
  <sheetData>
    <row r="1" spans="1:581" ht="15.75" x14ac:dyDescent="0.25">
      <c r="D1" s="41"/>
      <c r="E1" s="41"/>
      <c r="F1" s="41"/>
      <c r="G1" s="49"/>
      <c r="H1" s="48" t="s">
        <v>690</v>
      </c>
      <c r="I1" s="41"/>
      <c r="J1" s="49"/>
      <c r="K1" s="324"/>
      <c r="L1" s="143"/>
      <c r="M1" s="41"/>
      <c r="N1" s="41"/>
      <c r="O1" s="48"/>
      <c r="P1" s="48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310"/>
    </row>
    <row r="2" spans="1:581" ht="15.75" x14ac:dyDescent="0.25">
      <c r="D2" s="41"/>
      <c r="E2" s="41"/>
      <c r="F2" s="41"/>
      <c r="G2" s="49"/>
      <c r="H2" s="50" t="s">
        <v>1005</v>
      </c>
      <c r="I2" s="50"/>
      <c r="J2" s="51"/>
      <c r="K2" s="325"/>
      <c r="L2" s="143"/>
      <c r="M2" s="41"/>
      <c r="N2" s="41"/>
      <c r="O2" s="48"/>
      <c r="P2" s="48"/>
      <c r="Q2" s="41"/>
      <c r="R2" s="41"/>
      <c r="S2" s="52"/>
      <c r="T2" s="41"/>
      <c r="U2" s="41"/>
      <c r="V2" s="41"/>
      <c r="W2" s="53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310"/>
    </row>
    <row r="3" spans="1:581" ht="16.5" customHeight="1" x14ac:dyDescent="0.25">
      <c r="A3" s="54"/>
      <c r="B3" s="41"/>
      <c r="C3" s="41"/>
      <c r="D3" s="41"/>
      <c r="E3" s="41"/>
      <c r="F3" s="41"/>
      <c r="G3" s="49"/>
      <c r="H3" s="178">
        <v>42522</v>
      </c>
      <c r="N3" s="41"/>
      <c r="O3" s="48"/>
      <c r="P3" s="48"/>
      <c r="Q3" s="41"/>
      <c r="R3" s="41"/>
      <c r="S3" s="55"/>
      <c r="T3" s="56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310"/>
    </row>
    <row r="4" spans="1:581" ht="21.75" customHeight="1" x14ac:dyDescent="0.25">
      <c r="A4" s="31"/>
      <c r="B4" s="41"/>
      <c r="C4" s="41"/>
      <c r="D4" s="41"/>
      <c r="E4" s="41"/>
      <c r="F4" s="41"/>
      <c r="G4" s="49"/>
      <c r="H4" s="41"/>
      <c r="I4" s="41"/>
      <c r="J4" s="49"/>
      <c r="K4" s="325"/>
      <c r="L4" s="143"/>
      <c r="M4" s="41"/>
      <c r="N4" s="41"/>
      <c r="P4" s="48"/>
      <c r="Q4" s="41"/>
      <c r="R4" s="41"/>
      <c r="S4" s="361" t="s">
        <v>692</v>
      </c>
      <c r="T4" s="362"/>
      <c r="U4" s="362"/>
      <c r="V4" s="362"/>
      <c r="W4" s="363"/>
      <c r="X4" s="364" t="s">
        <v>691</v>
      </c>
      <c r="Y4" s="365"/>
      <c r="Z4" s="353" t="s">
        <v>692</v>
      </c>
      <c r="AA4" s="354"/>
      <c r="AB4" s="354"/>
      <c r="AC4" s="354"/>
      <c r="AD4" s="354"/>
      <c r="AE4" s="355"/>
      <c r="AF4" s="210" t="s">
        <v>691</v>
      </c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311"/>
    </row>
    <row r="5" spans="1:581" ht="90.75" customHeight="1" x14ac:dyDescent="0.2">
      <c r="A5" s="120" t="s">
        <v>581</v>
      </c>
      <c r="B5" s="121" t="s">
        <v>693</v>
      </c>
      <c r="C5" s="121" t="s">
        <v>925</v>
      </c>
      <c r="D5" s="121" t="s">
        <v>694</v>
      </c>
      <c r="E5" s="121" t="s">
        <v>1191</v>
      </c>
      <c r="F5" s="121" t="s">
        <v>695</v>
      </c>
      <c r="G5" s="121" t="s">
        <v>949</v>
      </c>
      <c r="H5" s="121" t="s">
        <v>696</v>
      </c>
      <c r="I5" s="121" t="s">
        <v>697</v>
      </c>
      <c r="J5" s="121" t="s">
        <v>950</v>
      </c>
      <c r="K5" s="121" t="s">
        <v>698</v>
      </c>
      <c r="L5" s="144" t="s">
        <v>699</v>
      </c>
      <c r="M5" s="121" t="s">
        <v>700</v>
      </c>
      <c r="N5" s="121" t="s">
        <v>701</v>
      </c>
      <c r="O5" s="121" t="s">
        <v>951</v>
      </c>
      <c r="P5" s="121" t="s">
        <v>952</v>
      </c>
      <c r="Q5" s="121" t="s">
        <v>953</v>
      </c>
      <c r="R5" s="121" t="s">
        <v>841</v>
      </c>
      <c r="S5" s="121" t="s">
        <v>840</v>
      </c>
      <c r="T5" s="121" t="s">
        <v>748</v>
      </c>
      <c r="U5" s="121" t="s">
        <v>1198</v>
      </c>
      <c r="V5" s="122" t="s">
        <v>702</v>
      </c>
      <c r="W5" s="119" t="s">
        <v>749</v>
      </c>
      <c r="X5" s="119" t="s">
        <v>750</v>
      </c>
      <c r="Y5" s="119" t="s">
        <v>751</v>
      </c>
      <c r="Z5" s="119" t="s">
        <v>752</v>
      </c>
      <c r="AA5" s="119" t="s">
        <v>1036</v>
      </c>
      <c r="AB5" s="119" t="s">
        <v>753</v>
      </c>
      <c r="AC5" s="119" t="s">
        <v>993</v>
      </c>
      <c r="AD5" s="119" t="s">
        <v>754</v>
      </c>
      <c r="AE5" s="119" t="s">
        <v>755</v>
      </c>
      <c r="AF5" s="119" t="s">
        <v>842</v>
      </c>
      <c r="AG5" s="122" t="s">
        <v>703</v>
      </c>
      <c r="AH5" s="122" t="s">
        <v>1140</v>
      </c>
      <c r="AI5" s="123" t="s">
        <v>756</v>
      </c>
      <c r="AJ5" s="123" t="s">
        <v>757</v>
      </c>
      <c r="AK5" s="123" t="s">
        <v>758</v>
      </c>
      <c r="AL5" s="123" t="s">
        <v>762</v>
      </c>
      <c r="AM5" s="123" t="s">
        <v>764</v>
      </c>
      <c r="AN5" s="123" t="s">
        <v>1199</v>
      </c>
      <c r="AO5" s="123" t="s">
        <v>843</v>
      </c>
      <c r="AP5" s="123" t="s">
        <v>761</v>
      </c>
      <c r="AQ5" s="123" t="s">
        <v>763</v>
      </c>
    </row>
    <row r="6" spans="1:581" ht="21.75" customHeight="1" x14ac:dyDescent="0.2">
      <c r="A6" s="125" t="s">
        <v>1192</v>
      </c>
      <c r="B6" s="126"/>
      <c r="C6" s="126"/>
      <c r="D6" s="126"/>
      <c r="E6" s="126"/>
      <c r="F6" s="126"/>
      <c r="G6" s="126"/>
      <c r="H6" s="126"/>
      <c r="I6" s="126"/>
      <c r="J6" s="126"/>
      <c r="K6" s="327"/>
      <c r="L6" s="145"/>
      <c r="M6" s="126"/>
      <c r="N6" s="126"/>
      <c r="O6" s="126"/>
      <c r="P6" s="126"/>
      <c r="Q6" s="126"/>
      <c r="R6" s="126"/>
      <c r="S6" s="126"/>
      <c r="T6" s="126"/>
      <c r="U6" s="126"/>
      <c r="V6" s="127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7"/>
      <c r="AH6" s="127"/>
      <c r="AI6" s="129"/>
      <c r="AJ6" s="129"/>
      <c r="AK6" s="129"/>
      <c r="AL6" s="129"/>
      <c r="AM6" s="129"/>
      <c r="AN6" s="129"/>
      <c r="AO6" s="129"/>
      <c r="AP6" s="129"/>
      <c r="AQ6" s="312"/>
    </row>
    <row r="7" spans="1:581" s="68" customFormat="1" ht="15" customHeight="1" x14ac:dyDescent="0.2">
      <c r="A7" s="18">
        <v>1</v>
      </c>
      <c r="B7" s="102" t="s">
        <v>1188</v>
      </c>
      <c r="C7" s="102" t="s">
        <v>1189</v>
      </c>
      <c r="D7" s="20">
        <v>14</v>
      </c>
      <c r="E7" s="102" t="s">
        <v>931</v>
      </c>
      <c r="F7" s="102" t="s">
        <v>1190</v>
      </c>
      <c r="G7" s="102" t="s">
        <v>1806</v>
      </c>
      <c r="H7" s="174" t="s">
        <v>1755</v>
      </c>
      <c r="I7" s="21" t="s">
        <v>1805</v>
      </c>
      <c r="J7" s="176" t="s">
        <v>954</v>
      </c>
      <c r="K7" s="328">
        <v>42385</v>
      </c>
      <c r="L7" s="146" t="s">
        <v>714</v>
      </c>
      <c r="M7" s="22">
        <v>40</v>
      </c>
      <c r="N7" s="176" t="s">
        <v>728</v>
      </c>
      <c r="O7" s="21" t="s">
        <v>715</v>
      </c>
      <c r="P7" s="21" t="s">
        <v>705</v>
      </c>
      <c r="Q7" s="21" t="s">
        <v>705</v>
      </c>
      <c r="R7" s="22">
        <v>1</v>
      </c>
      <c r="S7" s="75">
        <v>14012</v>
      </c>
      <c r="T7" s="75"/>
      <c r="U7" s="75"/>
      <c r="V7" s="75">
        <f t="shared" ref="V7:V15" si="0">S7+SR7+SS7</f>
        <v>14012</v>
      </c>
      <c r="W7" s="75"/>
      <c r="X7" s="75">
        <f t="shared" ref="X7:X15" si="1">(V7+AD7+AE7)/30*5</f>
        <v>2634.166666666667</v>
      </c>
      <c r="Y7" s="75">
        <f t="shared" ref="Y7:Y15" si="2">(V7+AD7+AE7)/30*50</f>
        <v>26341.666666666668</v>
      </c>
      <c r="Z7" s="75">
        <f t="shared" ref="Z7:Z15" si="3">V7*17.5%</f>
        <v>2452.1</v>
      </c>
      <c r="AA7" s="75">
        <f t="shared" ref="AA7:AA15" si="4">V7*3%</f>
        <v>420.35999999999996</v>
      </c>
      <c r="AB7" s="75">
        <f t="shared" ref="AB7:AB15" si="5">V7*5%</f>
        <v>700.6</v>
      </c>
      <c r="AC7" s="75">
        <f t="shared" ref="AC7:AC15" si="6">V7*2%</f>
        <v>280.24</v>
      </c>
      <c r="AD7" s="75">
        <v>1114</v>
      </c>
      <c r="AE7" s="75">
        <v>679</v>
      </c>
      <c r="AF7" s="77">
        <f t="shared" ref="AF7:AF14" si="7">(V7+AD7+AE7)/2</f>
        <v>7902.5</v>
      </c>
      <c r="AG7" s="77">
        <f t="shared" ref="AG7:AG15" si="8">V7+W7+Z7+AA7+AB7+AC7+AD7+AE7+(X7/12+Y7/12+AF7/12)</f>
        <v>22731.494444444445</v>
      </c>
      <c r="AH7" s="77">
        <f t="shared" ref="AH7:AH15" si="9">+AG7*12</f>
        <v>272777.93333333335</v>
      </c>
      <c r="AI7" s="77"/>
      <c r="AJ7" s="77"/>
      <c r="AK7" s="77"/>
      <c r="AL7" s="77"/>
      <c r="AM7" s="77"/>
      <c r="AN7" s="77"/>
      <c r="AO7" s="77"/>
      <c r="AP7" s="77"/>
      <c r="AQ7" s="77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</row>
    <row r="8" spans="1:581" s="23" customFormat="1" ht="15" customHeight="1" x14ac:dyDescent="0.2">
      <c r="A8" s="112">
        <v>2</v>
      </c>
      <c r="B8" s="105" t="s">
        <v>1188</v>
      </c>
      <c r="C8" s="105" t="s">
        <v>1189</v>
      </c>
      <c r="D8" s="110">
        <v>14</v>
      </c>
      <c r="E8" s="105" t="s">
        <v>931</v>
      </c>
      <c r="F8" s="105" t="s">
        <v>1190</v>
      </c>
      <c r="G8" s="116" t="s">
        <v>1207</v>
      </c>
      <c r="H8" s="130" t="s">
        <v>1148</v>
      </c>
      <c r="I8" s="131" t="s">
        <v>1149</v>
      </c>
      <c r="J8" s="132" t="s">
        <v>954</v>
      </c>
      <c r="K8" s="329">
        <v>41502</v>
      </c>
      <c r="L8" s="158" t="s">
        <v>1711</v>
      </c>
      <c r="M8" s="113">
        <v>40</v>
      </c>
      <c r="N8" s="113" t="s">
        <v>704</v>
      </c>
      <c r="O8" s="124" t="s">
        <v>706</v>
      </c>
      <c r="P8" s="66" t="s">
        <v>980</v>
      </c>
      <c r="Q8" s="66" t="s">
        <v>705</v>
      </c>
      <c r="R8" s="113">
        <v>1</v>
      </c>
      <c r="S8" s="114">
        <v>14024</v>
      </c>
      <c r="T8" s="114"/>
      <c r="U8" s="114"/>
      <c r="V8" s="114">
        <f t="shared" si="0"/>
        <v>14024</v>
      </c>
      <c r="W8" s="114"/>
      <c r="X8" s="114">
        <f t="shared" si="1"/>
        <v>2582</v>
      </c>
      <c r="Y8" s="114">
        <f t="shared" si="2"/>
        <v>25820</v>
      </c>
      <c r="Z8" s="114">
        <f t="shared" si="3"/>
        <v>2454.1999999999998</v>
      </c>
      <c r="AA8" s="114">
        <f t="shared" si="4"/>
        <v>420.71999999999997</v>
      </c>
      <c r="AB8" s="114">
        <f t="shared" si="5"/>
        <v>701.2</v>
      </c>
      <c r="AC8" s="114">
        <f t="shared" si="6"/>
        <v>280.48</v>
      </c>
      <c r="AD8" s="114">
        <v>869</v>
      </c>
      <c r="AE8" s="114">
        <v>599</v>
      </c>
      <c r="AF8" s="115">
        <f t="shared" si="7"/>
        <v>7746</v>
      </c>
      <c r="AG8" s="77">
        <f t="shared" si="8"/>
        <v>22360.933333333334</v>
      </c>
      <c r="AH8" s="115">
        <f t="shared" si="9"/>
        <v>268331.2</v>
      </c>
      <c r="AI8" s="115"/>
      <c r="AJ8" s="115"/>
      <c r="AK8" s="115"/>
      <c r="AL8" s="115"/>
      <c r="AM8" s="115"/>
      <c r="AN8" s="115"/>
      <c r="AO8" s="115"/>
      <c r="AP8" s="115"/>
      <c r="AQ8" s="115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</row>
    <row r="9" spans="1:581" s="23" customFormat="1" ht="15" customHeight="1" x14ac:dyDescent="0.2">
      <c r="A9" s="18">
        <v>3</v>
      </c>
      <c r="B9" s="102" t="s">
        <v>1188</v>
      </c>
      <c r="C9" s="102" t="s">
        <v>1189</v>
      </c>
      <c r="D9" s="20">
        <v>14</v>
      </c>
      <c r="E9" s="102" t="s">
        <v>931</v>
      </c>
      <c r="F9" s="102" t="s">
        <v>1190</v>
      </c>
      <c r="G9" s="102" t="s">
        <v>1208</v>
      </c>
      <c r="H9" s="21" t="s">
        <v>707</v>
      </c>
      <c r="I9" s="21" t="s">
        <v>708</v>
      </c>
      <c r="J9" s="22" t="s">
        <v>954</v>
      </c>
      <c r="K9" s="328">
        <v>39295</v>
      </c>
      <c r="L9" s="158" t="s">
        <v>1711</v>
      </c>
      <c r="M9" s="22">
        <v>40</v>
      </c>
      <c r="N9" s="22" t="s">
        <v>704</v>
      </c>
      <c r="O9" s="27" t="s">
        <v>709</v>
      </c>
      <c r="P9" s="66" t="s">
        <v>980</v>
      </c>
      <c r="Q9" s="21" t="s">
        <v>705</v>
      </c>
      <c r="R9" s="22">
        <v>1</v>
      </c>
      <c r="S9" s="114">
        <v>14024</v>
      </c>
      <c r="T9" s="75"/>
      <c r="U9" s="75"/>
      <c r="V9" s="75">
        <f t="shared" si="0"/>
        <v>14024</v>
      </c>
      <c r="W9" s="75">
        <f>70.1*4</f>
        <v>280.39999999999998</v>
      </c>
      <c r="X9" s="75">
        <f t="shared" si="1"/>
        <v>2582</v>
      </c>
      <c r="Y9" s="75">
        <f t="shared" si="2"/>
        <v>25820</v>
      </c>
      <c r="Z9" s="75">
        <f t="shared" si="3"/>
        <v>2454.1999999999998</v>
      </c>
      <c r="AA9" s="75">
        <f t="shared" si="4"/>
        <v>420.71999999999997</v>
      </c>
      <c r="AB9" s="75">
        <f t="shared" si="5"/>
        <v>701.2</v>
      </c>
      <c r="AC9" s="75">
        <f t="shared" si="6"/>
        <v>280.48</v>
      </c>
      <c r="AD9" s="75">
        <v>869</v>
      </c>
      <c r="AE9" s="75">
        <v>599</v>
      </c>
      <c r="AF9" s="77">
        <f t="shared" si="7"/>
        <v>7746</v>
      </c>
      <c r="AG9" s="77">
        <f t="shared" si="8"/>
        <v>22641.333333333332</v>
      </c>
      <c r="AH9" s="77">
        <f t="shared" si="9"/>
        <v>271696</v>
      </c>
      <c r="AI9" s="77"/>
      <c r="AJ9" s="77"/>
      <c r="AK9" s="77"/>
      <c r="AL9" s="77"/>
      <c r="AM9" s="77"/>
      <c r="AN9" s="77"/>
      <c r="AO9" s="77"/>
      <c r="AP9" s="77"/>
      <c r="AQ9" s="77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</row>
    <row r="10" spans="1:581" s="23" customFormat="1" ht="15" customHeight="1" x14ac:dyDescent="0.2">
      <c r="A10" s="112">
        <v>4</v>
      </c>
      <c r="B10" s="102" t="s">
        <v>1188</v>
      </c>
      <c r="C10" s="102" t="s">
        <v>1189</v>
      </c>
      <c r="D10" s="20">
        <v>14</v>
      </c>
      <c r="E10" s="102" t="s">
        <v>931</v>
      </c>
      <c r="F10" s="102" t="s">
        <v>1190</v>
      </c>
      <c r="G10" s="102" t="s">
        <v>1804</v>
      </c>
      <c r="H10" s="174" t="s">
        <v>1802</v>
      </c>
      <c r="I10" s="21" t="s">
        <v>1803</v>
      </c>
      <c r="J10" s="22" t="s">
        <v>954</v>
      </c>
      <c r="K10" s="328">
        <v>42767</v>
      </c>
      <c r="L10" s="158" t="s">
        <v>1711</v>
      </c>
      <c r="M10" s="22">
        <v>40</v>
      </c>
      <c r="N10" s="22" t="s">
        <v>704</v>
      </c>
      <c r="O10" s="27" t="s">
        <v>710</v>
      </c>
      <c r="P10" s="66" t="s">
        <v>980</v>
      </c>
      <c r="Q10" s="21" t="s">
        <v>705</v>
      </c>
      <c r="R10" s="22">
        <v>1</v>
      </c>
      <c r="S10" s="114">
        <v>14024</v>
      </c>
      <c r="T10" s="75"/>
      <c r="U10" s="75"/>
      <c r="V10" s="75">
        <f t="shared" si="0"/>
        <v>14024</v>
      </c>
      <c r="W10" s="75"/>
      <c r="X10" s="76">
        <f t="shared" si="1"/>
        <v>2582</v>
      </c>
      <c r="Y10" s="75">
        <f t="shared" si="2"/>
        <v>25820</v>
      </c>
      <c r="Z10" s="75">
        <f t="shared" si="3"/>
        <v>2454.1999999999998</v>
      </c>
      <c r="AA10" s="75">
        <f t="shared" si="4"/>
        <v>420.71999999999997</v>
      </c>
      <c r="AB10" s="75">
        <f t="shared" si="5"/>
        <v>701.2</v>
      </c>
      <c r="AC10" s="75">
        <f t="shared" si="6"/>
        <v>280.48</v>
      </c>
      <c r="AD10" s="75">
        <v>869</v>
      </c>
      <c r="AE10" s="75">
        <v>599</v>
      </c>
      <c r="AF10" s="77">
        <f t="shared" si="7"/>
        <v>7746</v>
      </c>
      <c r="AG10" s="77">
        <f t="shared" si="8"/>
        <v>22360.933333333334</v>
      </c>
      <c r="AH10" s="77">
        <f t="shared" si="9"/>
        <v>268331.2</v>
      </c>
      <c r="AI10" s="77"/>
      <c r="AJ10" s="77"/>
      <c r="AK10" s="77"/>
      <c r="AL10" s="77"/>
      <c r="AM10" s="77"/>
      <c r="AN10" s="77"/>
      <c r="AO10" s="77"/>
      <c r="AP10" s="77"/>
      <c r="AQ10" s="77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</row>
    <row r="11" spans="1:581" s="23" customFormat="1" ht="15" customHeight="1" x14ac:dyDescent="0.2">
      <c r="A11" s="18">
        <v>5</v>
      </c>
      <c r="B11" s="102" t="s">
        <v>1188</v>
      </c>
      <c r="C11" s="102" t="s">
        <v>1189</v>
      </c>
      <c r="D11" s="20">
        <v>14</v>
      </c>
      <c r="E11" s="102" t="s">
        <v>931</v>
      </c>
      <c r="F11" s="102" t="s">
        <v>1190</v>
      </c>
      <c r="G11" s="102" t="s">
        <v>1209</v>
      </c>
      <c r="H11" s="61" t="s">
        <v>1143</v>
      </c>
      <c r="I11" s="21" t="s">
        <v>1150</v>
      </c>
      <c r="J11" s="22" t="s">
        <v>955</v>
      </c>
      <c r="K11" s="328">
        <v>41428</v>
      </c>
      <c r="L11" s="158" t="s">
        <v>1711</v>
      </c>
      <c r="M11" s="22">
        <v>40</v>
      </c>
      <c r="N11" s="22" t="s">
        <v>704</v>
      </c>
      <c r="O11" s="61" t="s">
        <v>710</v>
      </c>
      <c r="P11" s="66" t="s">
        <v>980</v>
      </c>
      <c r="Q11" s="21" t="s">
        <v>705</v>
      </c>
      <c r="R11" s="22">
        <v>1</v>
      </c>
      <c r="S11" s="114">
        <v>14024</v>
      </c>
      <c r="T11" s="75"/>
      <c r="U11" s="75"/>
      <c r="V11" s="75">
        <f t="shared" si="0"/>
        <v>14024</v>
      </c>
      <c r="W11" s="75"/>
      <c r="X11" s="75">
        <f t="shared" si="1"/>
        <v>2673.5</v>
      </c>
      <c r="Y11" s="75">
        <f t="shared" si="2"/>
        <v>26735.000000000004</v>
      </c>
      <c r="Z11" s="75">
        <f t="shared" si="3"/>
        <v>2454.1999999999998</v>
      </c>
      <c r="AA11" s="75">
        <f t="shared" si="4"/>
        <v>420.71999999999997</v>
      </c>
      <c r="AB11" s="75">
        <f t="shared" si="5"/>
        <v>701.2</v>
      </c>
      <c r="AC11" s="75">
        <f t="shared" si="6"/>
        <v>280.48</v>
      </c>
      <c r="AD11" s="75">
        <v>1261</v>
      </c>
      <c r="AE11" s="75">
        <v>756</v>
      </c>
      <c r="AF11" s="77">
        <f t="shared" si="7"/>
        <v>8020.5</v>
      </c>
      <c r="AG11" s="77">
        <f t="shared" si="8"/>
        <v>23016.683333333334</v>
      </c>
      <c r="AH11" s="77">
        <f t="shared" si="9"/>
        <v>276200.2</v>
      </c>
      <c r="AI11" s="77"/>
      <c r="AJ11" s="77"/>
      <c r="AK11" s="77"/>
      <c r="AL11" s="77"/>
      <c r="AM11" s="77"/>
      <c r="AN11" s="77"/>
      <c r="AO11" s="77"/>
      <c r="AP11" s="77"/>
      <c r="AQ11" s="77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</row>
    <row r="12" spans="1:581" s="23" customFormat="1" ht="15" customHeight="1" x14ac:dyDescent="0.2">
      <c r="A12" s="112">
        <v>6</v>
      </c>
      <c r="B12" s="102" t="s">
        <v>1188</v>
      </c>
      <c r="C12" s="102" t="s">
        <v>1189</v>
      </c>
      <c r="D12" s="20">
        <v>14</v>
      </c>
      <c r="E12" s="102" t="s">
        <v>931</v>
      </c>
      <c r="F12" s="102" t="s">
        <v>1190</v>
      </c>
      <c r="G12" s="102" t="s">
        <v>1211</v>
      </c>
      <c r="H12" s="21" t="s">
        <v>712</v>
      </c>
      <c r="I12" s="21" t="s">
        <v>548</v>
      </c>
      <c r="J12" s="22" t="s">
        <v>955</v>
      </c>
      <c r="K12" s="328">
        <v>32923</v>
      </c>
      <c r="L12" s="150" t="s">
        <v>1711</v>
      </c>
      <c r="M12" s="22">
        <v>40</v>
      </c>
      <c r="N12" s="22" t="s">
        <v>704</v>
      </c>
      <c r="O12" s="21" t="s">
        <v>710</v>
      </c>
      <c r="P12" s="66" t="s">
        <v>980</v>
      </c>
      <c r="Q12" s="21" t="s">
        <v>705</v>
      </c>
      <c r="R12" s="22">
        <v>1</v>
      </c>
      <c r="S12" s="75">
        <v>14024</v>
      </c>
      <c r="T12" s="75"/>
      <c r="U12" s="75"/>
      <c r="V12" s="75">
        <f t="shared" si="0"/>
        <v>14024</v>
      </c>
      <c r="W12" s="75">
        <f>70.1*7</f>
        <v>490.69999999999993</v>
      </c>
      <c r="X12" s="75">
        <f t="shared" si="1"/>
        <v>2731.166666666667</v>
      </c>
      <c r="Y12" s="75">
        <f t="shared" si="2"/>
        <v>27311.666666666668</v>
      </c>
      <c r="Z12" s="75">
        <f t="shared" si="3"/>
        <v>2454.1999999999998</v>
      </c>
      <c r="AA12" s="75">
        <f t="shared" si="4"/>
        <v>420.71999999999997</v>
      </c>
      <c r="AB12" s="75">
        <f t="shared" si="5"/>
        <v>701.2</v>
      </c>
      <c r="AC12" s="75">
        <f t="shared" si="6"/>
        <v>280.48</v>
      </c>
      <c r="AD12" s="75">
        <v>1455</v>
      </c>
      <c r="AE12" s="75">
        <v>908</v>
      </c>
      <c r="AF12" s="77">
        <f t="shared" si="7"/>
        <v>8193.5</v>
      </c>
      <c r="AG12" s="77">
        <f t="shared" si="8"/>
        <v>23920.661111111112</v>
      </c>
      <c r="AH12" s="77">
        <f t="shared" si="9"/>
        <v>287047.93333333335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</row>
    <row r="13" spans="1:581" s="23" customFormat="1" ht="15" customHeight="1" x14ac:dyDescent="0.2">
      <c r="A13" s="18">
        <v>7</v>
      </c>
      <c r="B13" s="102" t="s">
        <v>1188</v>
      </c>
      <c r="C13" s="102" t="s">
        <v>1189</v>
      </c>
      <c r="D13" s="20">
        <v>14</v>
      </c>
      <c r="E13" s="102" t="s">
        <v>931</v>
      </c>
      <c r="F13" s="102" t="s">
        <v>1190</v>
      </c>
      <c r="G13" s="102" t="s">
        <v>1210</v>
      </c>
      <c r="H13" s="61" t="s">
        <v>1142</v>
      </c>
      <c r="I13" s="68" t="s">
        <v>1151</v>
      </c>
      <c r="J13" s="22" t="s">
        <v>954</v>
      </c>
      <c r="K13" s="351">
        <v>41473</v>
      </c>
      <c r="L13" s="147">
        <v>11</v>
      </c>
      <c r="M13" s="22">
        <v>40</v>
      </c>
      <c r="N13" s="22" t="s">
        <v>704</v>
      </c>
      <c r="O13" s="21" t="s">
        <v>553</v>
      </c>
      <c r="P13" s="21" t="s">
        <v>980</v>
      </c>
      <c r="Q13" s="21" t="s">
        <v>705</v>
      </c>
      <c r="R13" s="22">
        <v>1</v>
      </c>
      <c r="S13" s="114">
        <v>19633</v>
      </c>
      <c r="T13" s="75"/>
      <c r="U13" s="75"/>
      <c r="V13" s="75">
        <f t="shared" si="0"/>
        <v>19633</v>
      </c>
      <c r="W13" s="75"/>
      <c r="X13" s="75">
        <f t="shared" si="1"/>
        <v>3608.333333333333</v>
      </c>
      <c r="Y13" s="75">
        <f t="shared" si="2"/>
        <v>36083.333333333328</v>
      </c>
      <c r="Z13" s="75">
        <f t="shared" si="3"/>
        <v>3435.7749999999996</v>
      </c>
      <c r="AA13" s="75">
        <f t="shared" si="4"/>
        <v>588.99</v>
      </c>
      <c r="AB13" s="75">
        <f t="shared" si="5"/>
        <v>981.65000000000009</v>
      </c>
      <c r="AC13" s="75">
        <f t="shared" si="6"/>
        <v>392.66</v>
      </c>
      <c r="AD13" s="75">
        <v>1261</v>
      </c>
      <c r="AE13" s="75">
        <v>756</v>
      </c>
      <c r="AF13" s="77">
        <f t="shared" si="7"/>
        <v>10825</v>
      </c>
      <c r="AG13" s="77">
        <f t="shared" si="8"/>
        <v>31258.797222222227</v>
      </c>
      <c r="AH13" s="77">
        <f t="shared" si="9"/>
        <v>375105.56666666671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</row>
    <row r="14" spans="1:581" s="23" customFormat="1" ht="15" customHeight="1" x14ac:dyDescent="0.2">
      <c r="A14" s="112">
        <v>8</v>
      </c>
      <c r="B14" s="102" t="s">
        <v>1188</v>
      </c>
      <c r="C14" s="102" t="s">
        <v>1189</v>
      </c>
      <c r="D14" s="20">
        <v>14</v>
      </c>
      <c r="E14" s="102" t="s">
        <v>931</v>
      </c>
      <c r="F14" s="102" t="s">
        <v>1190</v>
      </c>
      <c r="G14" s="175" t="s">
        <v>1800</v>
      </c>
      <c r="H14" s="208" t="s">
        <v>1799</v>
      </c>
      <c r="I14" s="208" t="s">
        <v>1801</v>
      </c>
      <c r="J14" s="67" t="s">
        <v>955</v>
      </c>
      <c r="K14" s="328">
        <v>42675</v>
      </c>
      <c r="L14" s="146">
        <v>14</v>
      </c>
      <c r="M14" s="22">
        <v>40</v>
      </c>
      <c r="N14" s="22" t="s">
        <v>704</v>
      </c>
      <c r="O14" s="21" t="s">
        <v>773</v>
      </c>
      <c r="P14" s="21" t="s">
        <v>980</v>
      </c>
      <c r="Q14" s="21" t="s">
        <v>705</v>
      </c>
      <c r="R14" s="22">
        <v>1</v>
      </c>
      <c r="S14" s="75">
        <v>38087</v>
      </c>
      <c r="T14" s="75"/>
      <c r="U14" s="75"/>
      <c r="V14" s="75">
        <f t="shared" si="0"/>
        <v>38087</v>
      </c>
      <c r="W14" s="75"/>
      <c r="X14" s="76">
        <f t="shared" si="1"/>
        <v>6792.6666666666661</v>
      </c>
      <c r="Y14" s="75">
        <f t="shared" si="2"/>
        <v>67926.666666666672</v>
      </c>
      <c r="Z14" s="75">
        <f t="shared" si="3"/>
        <v>6665.2249999999995</v>
      </c>
      <c r="AA14" s="75">
        <f t="shared" si="4"/>
        <v>1142.6099999999999</v>
      </c>
      <c r="AB14" s="75">
        <f t="shared" si="5"/>
        <v>1904.3500000000001</v>
      </c>
      <c r="AC14" s="75">
        <f t="shared" si="6"/>
        <v>761.74</v>
      </c>
      <c r="AD14" s="75">
        <v>1595</v>
      </c>
      <c r="AE14" s="75">
        <v>1074</v>
      </c>
      <c r="AF14" s="77">
        <f t="shared" si="7"/>
        <v>20378</v>
      </c>
      <c r="AG14" s="77">
        <f t="shared" si="8"/>
        <v>59154.702777777777</v>
      </c>
      <c r="AH14" s="77">
        <f t="shared" si="9"/>
        <v>709856.43333333335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</row>
    <row r="15" spans="1:581" s="23" customFormat="1" ht="15" customHeight="1" x14ac:dyDescent="0.2">
      <c r="A15" s="18">
        <v>9</v>
      </c>
      <c r="B15" s="108" t="s">
        <v>1188</v>
      </c>
      <c r="C15" s="108" t="s">
        <v>1189</v>
      </c>
      <c r="D15" s="109">
        <v>14</v>
      </c>
      <c r="E15" s="102" t="s">
        <v>931</v>
      </c>
      <c r="F15" s="102" t="s">
        <v>1190</v>
      </c>
      <c r="G15" s="108" t="s">
        <v>1212</v>
      </c>
      <c r="H15" s="63" t="s">
        <v>1200</v>
      </c>
      <c r="I15" s="64" t="s">
        <v>1057</v>
      </c>
      <c r="J15" s="65" t="s">
        <v>954</v>
      </c>
      <c r="K15" s="331">
        <v>41353</v>
      </c>
      <c r="L15" s="148">
        <v>17</v>
      </c>
      <c r="M15" s="65">
        <v>40</v>
      </c>
      <c r="N15" s="65" t="s">
        <v>704</v>
      </c>
      <c r="O15" s="64" t="s">
        <v>716</v>
      </c>
      <c r="P15" s="64" t="s">
        <v>705</v>
      </c>
      <c r="Q15" s="64" t="s">
        <v>717</v>
      </c>
      <c r="R15" s="65">
        <v>1</v>
      </c>
      <c r="S15" s="76">
        <v>70651</v>
      </c>
      <c r="T15" s="76"/>
      <c r="U15" s="76"/>
      <c r="V15" s="76">
        <f t="shared" si="0"/>
        <v>70651</v>
      </c>
      <c r="W15" s="76"/>
      <c r="X15" s="76">
        <f t="shared" si="1"/>
        <v>12538.666666666666</v>
      </c>
      <c r="Y15" s="76">
        <f t="shared" si="2"/>
        <v>125386.66666666666</v>
      </c>
      <c r="Z15" s="76">
        <f t="shared" si="3"/>
        <v>12363.924999999999</v>
      </c>
      <c r="AA15" s="76">
        <f t="shared" si="4"/>
        <v>2119.5299999999997</v>
      </c>
      <c r="AB15" s="76">
        <f t="shared" si="5"/>
        <v>3532.55</v>
      </c>
      <c r="AC15" s="76">
        <f t="shared" si="6"/>
        <v>1413.02</v>
      </c>
      <c r="AD15" s="76">
        <v>2688</v>
      </c>
      <c r="AE15" s="76">
        <v>1893</v>
      </c>
      <c r="AF15" s="78"/>
      <c r="AG15" s="77">
        <f t="shared" si="8"/>
        <v>106154.80277777779</v>
      </c>
      <c r="AH15" s="78">
        <f t="shared" si="9"/>
        <v>1273857.6333333335</v>
      </c>
      <c r="AI15" s="78"/>
      <c r="AJ15" s="78"/>
      <c r="AK15" s="78"/>
      <c r="AL15" s="78"/>
      <c r="AM15" s="78"/>
      <c r="AN15" s="78"/>
      <c r="AO15" s="78"/>
      <c r="AP15" s="78"/>
      <c r="AQ15" s="78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</row>
    <row r="16" spans="1:581" s="183" customFormat="1" ht="17.25" customHeight="1" x14ac:dyDescent="0.2">
      <c r="A16" s="179"/>
      <c r="B16" s="180"/>
      <c r="C16" s="102"/>
      <c r="D16" s="20"/>
      <c r="E16" s="180"/>
      <c r="F16" s="102"/>
      <c r="G16" s="180"/>
      <c r="H16" s="181"/>
      <c r="I16" s="181"/>
      <c r="J16" s="103"/>
      <c r="K16" s="332"/>
      <c r="L16" s="182"/>
      <c r="M16" s="103"/>
      <c r="N16" s="103"/>
      <c r="O16" s="21"/>
      <c r="P16" s="21"/>
      <c r="Q16" s="104" t="s">
        <v>718</v>
      </c>
      <c r="R16" s="103"/>
      <c r="S16" s="84">
        <f t="shared" ref="S16:AF16" si="10">SUM(S7:S15)</f>
        <v>212503</v>
      </c>
      <c r="T16" s="84">
        <f t="shared" si="10"/>
        <v>0</v>
      </c>
      <c r="U16" s="84">
        <f t="shared" si="10"/>
        <v>0</v>
      </c>
      <c r="V16" s="84">
        <f t="shared" si="10"/>
        <v>212503</v>
      </c>
      <c r="W16" s="84">
        <f t="shared" si="10"/>
        <v>771.09999999999991</v>
      </c>
      <c r="X16" s="84">
        <f t="shared" si="10"/>
        <v>38724.5</v>
      </c>
      <c r="Y16" s="84">
        <f t="shared" si="10"/>
        <v>387245</v>
      </c>
      <c r="Z16" s="84">
        <f t="shared" si="10"/>
        <v>37188.024999999994</v>
      </c>
      <c r="AA16" s="84">
        <f t="shared" si="10"/>
        <v>6375.0899999999992</v>
      </c>
      <c r="AB16" s="84">
        <f t="shared" si="10"/>
        <v>10625.150000000001</v>
      </c>
      <c r="AC16" s="84">
        <f t="shared" si="10"/>
        <v>4250.0599999999995</v>
      </c>
      <c r="AD16" s="84">
        <f t="shared" si="10"/>
        <v>11981</v>
      </c>
      <c r="AE16" s="84">
        <f t="shared" si="10"/>
        <v>7863</v>
      </c>
      <c r="AF16" s="84">
        <f t="shared" si="10"/>
        <v>78557.5</v>
      </c>
      <c r="AG16" s="77">
        <f t="shared" ref="AG16" si="11">V16+W16+Z16+AA16+AB16+AC16+AD16+AE16+(X16/12+Y16/12+AF16/12)</f>
        <v>333600.34166666667</v>
      </c>
      <c r="AH16" s="84">
        <f>SUM(AH7:AH15)</f>
        <v>4003204.1000000006</v>
      </c>
      <c r="AI16" s="84"/>
      <c r="AJ16" s="84"/>
      <c r="AK16" s="84">
        <v>0</v>
      </c>
      <c r="AL16" s="84"/>
      <c r="AM16" s="84"/>
      <c r="AN16" s="84"/>
      <c r="AO16" s="84"/>
      <c r="AP16" s="84"/>
      <c r="AQ16" s="84">
        <v>12400</v>
      </c>
      <c r="AR16" s="306"/>
      <c r="AS16" s="306"/>
      <c r="AT16" s="306"/>
      <c r="AU16" s="306"/>
      <c r="AV16" s="306"/>
      <c r="AW16" s="306"/>
      <c r="AX16" s="306"/>
      <c r="AY16" s="306"/>
      <c r="AZ16" s="306"/>
      <c r="BA16" s="306"/>
      <c r="BB16" s="306"/>
      <c r="BC16" s="306"/>
      <c r="BD16" s="306"/>
      <c r="BE16" s="306"/>
      <c r="BF16" s="306"/>
      <c r="BG16" s="306"/>
      <c r="BH16" s="306"/>
      <c r="BI16" s="306"/>
      <c r="BJ16" s="306"/>
      <c r="BK16" s="306"/>
      <c r="BL16" s="306"/>
      <c r="BM16" s="306"/>
      <c r="BN16" s="306"/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C16" s="306"/>
      <c r="CD16" s="306"/>
      <c r="CE16" s="306"/>
      <c r="CF16" s="306"/>
      <c r="CG16" s="306"/>
      <c r="CH16" s="306"/>
      <c r="CI16" s="306"/>
      <c r="CJ16" s="306"/>
      <c r="CK16" s="306"/>
      <c r="CL16" s="306"/>
      <c r="CM16" s="306"/>
      <c r="CN16" s="306"/>
      <c r="CO16" s="306"/>
      <c r="CP16" s="306"/>
      <c r="CQ16" s="306"/>
      <c r="CR16" s="306"/>
      <c r="CS16" s="306"/>
      <c r="CT16" s="306"/>
      <c r="CU16" s="306"/>
      <c r="CV16" s="306"/>
      <c r="CW16" s="306"/>
      <c r="CX16" s="306"/>
      <c r="CY16" s="306"/>
      <c r="CZ16" s="306"/>
      <c r="DA16" s="306"/>
      <c r="DB16" s="306"/>
      <c r="DC16" s="306"/>
      <c r="DD16" s="306"/>
      <c r="DE16" s="306"/>
      <c r="DF16" s="306"/>
      <c r="DG16" s="306"/>
      <c r="DH16" s="306"/>
      <c r="DI16" s="306"/>
      <c r="DJ16" s="306"/>
      <c r="DK16" s="306"/>
      <c r="DL16" s="306"/>
      <c r="DM16" s="306"/>
      <c r="DN16" s="306"/>
      <c r="DO16" s="306"/>
      <c r="DP16" s="306"/>
      <c r="DQ16" s="306"/>
      <c r="DR16" s="306"/>
      <c r="DS16" s="306"/>
      <c r="DT16" s="306"/>
      <c r="DU16" s="306"/>
      <c r="DV16" s="306"/>
      <c r="DW16" s="306"/>
      <c r="DX16" s="306"/>
      <c r="DY16" s="306"/>
      <c r="DZ16" s="306"/>
      <c r="EA16" s="306"/>
      <c r="EB16" s="306"/>
      <c r="EC16" s="306"/>
      <c r="ED16" s="306"/>
      <c r="EE16" s="306"/>
      <c r="EF16" s="306"/>
      <c r="EG16" s="306"/>
      <c r="EH16" s="306"/>
      <c r="EI16" s="306"/>
      <c r="EJ16" s="306"/>
      <c r="EK16" s="306"/>
      <c r="EL16" s="306"/>
      <c r="EM16" s="306"/>
      <c r="EN16" s="306"/>
      <c r="EO16" s="306"/>
      <c r="EP16" s="306"/>
      <c r="EQ16" s="306"/>
      <c r="ER16" s="306"/>
      <c r="ES16" s="306"/>
      <c r="ET16" s="306"/>
      <c r="EU16" s="306"/>
      <c r="EV16" s="306"/>
      <c r="EW16" s="306"/>
      <c r="EX16" s="306"/>
      <c r="EY16" s="306"/>
      <c r="EZ16" s="306"/>
      <c r="FA16" s="306"/>
      <c r="FB16" s="306"/>
      <c r="FC16" s="306"/>
      <c r="FD16" s="306"/>
      <c r="FE16" s="306"/>
      <c r="FF16" s="306"/>
      <c r="FG16" s="306"/>
      <c r="FH16" s="306"/>
      <c r="FI16" s="306"/>
      <c r="FJ16" s="306"/>
      <c r="FK16" s="306"/>
      <c r="FL16" s="306"/>
      <c r="FM16" s="306"/>
      <c r="FN16" s="306"/>
      <c r="FO16" s="306"/>
      <c r="FP16" s="306"/>
      <c r="FQ16" s="306"/>
      <c r="FR16" s="306"/>
      <c r="FS16" s="306"/>
      <c r="FT16" s="306"/>
      <c r="FU16" s="306"/>
      <c r="FV16" s="306"/>
      <c r="FW16" s="306"/>
      <c r="FX16" s="306"/>
      <c r="FY16" s="306"/>
      <c r="FZ16" s="306"/>
      <c r="GA16" s="306"/>
      <c r="GB16" s="306"/>
      <c r="GC16" s="306"/>
      <c r="GD16" s="306"/>
      <c r="GE16" s="306"/>
      <c r="GF16" s="306"/>
      <c r="GG16" s="306"/>
      <c r="GH16" s="306"/>
      <c r="GI16" s="306"/>
      <c r="GJ16" s="306"/>
      <c r="GK16" s="306"/>
      <c r="GL16" s="306"/>
      <c r="GM16" s="306"/>
      <c r="GN16" s="306"/>
      <c r="GO16" s="306"/>
      <c r="GP16" s="306"/>
      <c r="GQ16" s="306"/>
      <c r="GR16" s="306"/>
      <c r="GS16" s="306"/>
      <c r="GT16" s="306"/>
      <c r="GU16" s="306"/>
      <c r="GV16" s="306"/>
      <c r="GW16" s="306"/>
      <c r="GX16" s="306"/>
      <c r="GY16" s="306"/>
      <c r="GZ16" s="306"/>
      <c r="HA16" s="306"/>
      <c r="HB16" s="306"/>
      <c r="HC16" s="306"/>
      <c r="HD16" s="306"/>
      <c r="HE16" s="306"/>
      <c r="HF16" s="306"/>
      <c r="HG16" s="306"/>
      <c r="HH16" s="306"/>
      <c r="HI16" s="306"/>
      <c r="HJ16" s="306"/>
      <c r="HK16" s="306"/>
      <c r="HL16" s="306"/>
      <c r="HM16" s="306"/>
      <c r="HN16" s="306"/>
      <c r="HO16" s="306"/>
      <c r="HP16" s="306"/>
      <c r="HQ16" s="306"/>
      <c r="HR16" s="306"/>
      <c r="HS16" s="306"/>
      <c r="HT16" s="306"/>
      <c r="HU16" s="306"/>
      <c r="HV16" s="306"/>
      <c r="HW16" s="306"/>
      <c r="HX16" s="306"/>
      <c r="HY16" s="306"/>
      <c r="HZ16" s="306"/>
      <c r="IA16" s="306"/>
      <c r="IB16" s="306"/>
      <c r="IC16" s="306"/>
      <c r="ID16" s="306"/>
      <c r="IE16" s="306"/>
      <c r="IF16" s="306"/>
      <c r="IG16" s="306"/>
      <c r="IH16" s="306"/>
      <c r="II16" s="306"/>
      <c r="IJ16" s="306"/>
      <c r="IK16" s="306"/>
      <c r="IL16" s="306"/>
      <c r="IM16" s="306"/>
      <c r="IN16" s="306"/>
      <c r="IO16" s="306"/>
      <c r="IP16" s="306"/>
      <c r="IQ16" s="306"/>
      <c r="IR16" s="306"/>
      <c r="IS16" s="306"/>
      <c r="IT16" s="306"/>
      <c r="IU16" s="306"/>
      <c r="IV16" s="306"/>
      <c r="IW16" s="306"/>
      <c r="IX16" s="306"/>
      <c r="IY16" s="306"/>
      <c r="IZ16" s="306"/>
      <c r="JA16" s="306"/>
      <c r="JB16" s="306"/>
      <c r="JC16" s="306"/>
      <c r="JD16" s="306"/>
      <c r="JE16" s="306"/>
      <c r="JF16" s="306"/>
      <c r="JG16" s="306"/>
      <c r="JH16" s="306"/>
      <c r="JI16" s="306"/>
      <c r="JJ16" s="306"/>
      <c r="JK16" s="306"/>
      <c r="JL16" s="306"/>
      <c r="JM16" s="306"/>
      <c r="JN16" s="306"/>
      <c r="JO16" s="306"/>
      <c r="JP16" s="306"/>
      <c r="JQ16" s="306"/>
      <c r="JR16" s="306"/>
      <c r="JS16" s="306"/>
      <c r="JT16" s="306"/>
      <c r="JU16" s="306"/>
      <c r="JV16" s="306"/>
      <c r="JW16" s="306"/>
      <c r="JX16" s="306"/>
      <c r="JY16" s="306"/>
      <c r="JZ16" s="306"/>
      <c r="KA16" s="306"/>
      <c r="KB16" s="306"/>
      <c r="KC16" s="306"/>
      <c r="KD16" s="306"/>
      <c r="KE16" s="306"/>
      <c r="KF16" s="306"/>
      <c r="KG16" s="306"/>
      <c r="KH16" s="306"/>
      <c r="KI16" s="306"/>
      <c r="KJ16" s="306"/>
      <c r="KK16" s="306"/>
      <c r="KL16" s="306"/>
      <c r="KM16" s="306"/>
      <c r="KN16" s="306"/>
      <c r="KO16" s="306"/>
      <c r="KP16" s="306"/>
      <c r="KQ16" s="306"/>
      <c r="KR16" s="306"/>
      <c r="KS16" s="306"/>
      <c r="KT16" s="306"/>
      <c r="KU16" s="306"/>
      <c r="KV16" s="306"/>
      <c r="KW16" s="306"/>
      <c r="KX16" s="306"/>
      <c r="KY16" s="306"/>
      <c r="KZ16" s="306"/>
      <c r="LA16" s="306"/>
      <c r="LB16" s="306"/>
      <c r="LC16" s="306"/>
      <c r="LD16" s="306"/>
      <c r="LE16" s="306"/>
      <c r="LF16" s="306"/>
      <c r="LG16" s="306"/>
      <c r="LH16" s="306"/>
      <c r="LI16" s="306"/>
      <c r="LJ16" s="306"/>
      <c r="LK16" s="306"/>
      <c r="LL16" s="306"/>
      <c r="LM16" s="306"/>
      <c r="LN16" s="306"/>
      <c r="LO16" s="306"/>
      <c r="LP16" s="306"/>
      <c r="LQ16" s="306"/>
      <c r="LR16" s="306"/>
      <c r="LS16" s="306"/>
      <c r="LT16" s="306"/>
      <c r="LU16" s="306"/>
      <c r="LV16" s="306"/>
      <c r="LW16" s="306"/>
      <c r="LX16" s="306"/>
      <c r="LY16" s="306"/>
      <c r="LZ16" s="306"/>
      <c r="MA16" s="306"/>
      <c r="MB16" s="306"/>
      <c r="MC16" s="306"/>
      <c r="MD16" s="306"/>
      <c r="ME16" s="306"/>
      <c r="MF16" s="306"/>
      <c r="MG16" s="306"/>
      <c r="MH16" s="306"/>
      <c r="MI16" s="306"/>
      <c r="MJ16" s="306"/>
      <c r="MK16" s="306"/>
      <c r="ML16" s="306"/>
      <c r="MM16" s="306"/>
      <c r="MN16" s="306"/>
      <c r="MO16" s="306"/>
      <c r="MP16" s="306"/>
      <c r="MQ16" s="306"/>
      <c r="MR16" s="306"/>
      <c r="MS16" s="306"/>
      <c r="MT16" s="306"/>
      <c r="MU16" s="306"/>
      <c r="MV16" s="306"/>
      <c r="MW16" s="306"/>
      <c r="MX16" s="306"/>
      <c r="MY16" s="306"/>
      <c r="MZ16" s="306"/>
      <c r="NA16" s="306"/>
      <c r="NB16" s="306"/>
      <c r="NC16" s="306"/>
      <c r="ND16" s="306"/>
      <c r="NE16" s="306"/>
      <c r="NF16" s="306"/>
      <c r="NG16" s="306"/>
      <c r="NH16" s="306"/>
      <c r="NI16" s="306"/>
      <c r="NJ16" s="306"/>
      <c r="NK16" s="306"/>
      <c r="NL16" s="306"/>
      <c r="NM16" s="306"/>
      <c r="NN16" s="306"/>
      <c r="NO16" s="306"/>
      <c r="NP16" s="306"/>
      <c r="NQ16" s="306"/>
      <c r="NR16" s="306"/>
      <c r="NS16" s="306"/>
      <c r="NT16" s="306"/>
      <c r="NU16" s="306"/>
      <c r="NV16" s="306"/>
      <c r="NW16" s="306"/>
      <c r="NX16" s="306"/>
      <c r="NY16" s="306"/>
      <c r="NZ16" s="306"/>
      <c r="OA16" s="306"/>
      <c r="OB16" s="306"/>
      <c r="OC16" s="306"/>
      <c r="OD16" s="306"/>
      <c r="OE16" s="306"/>
      <c r="OF16" s="306"/>
      <c r="OG16" s="306"/>
      <c r="OH16" s="306"/>
      <c r="OI16" s="306"/>
      <c r="OJ16" s="306"/>
      <c r="OK16" s="306"/>
      <c r="OL16" s="306"/>
      <c r="OM16" s="306"/>
      <c r="ON16" s="306"/>
      <c r="OO16" s="306"/>
      <c r="OP16" s="306"/>
      <c r="OQ16" s="306"/>
      <c r="OR16" s="306"/>
      <c r="OS16" s="306"/>
      <c r="OT16" s="306"/>
      <c r="OU16" s="306"/>
      <c r="OV16" s="306"/>
      <c r="OW16" s="306"/>
      <c r="OX16" s="306"/>
      <c r="OY16" s="306"/>
      <c r="OZ16" s="306"/>
      <c r="PA16" s="306"/>
      <c r="PB16" s="306"/>
      <c r="PC16" s="290"/>
      <c r="PD16" s="290"/>
      <c r="PE16" s="290"/>
      <c r="PF16" s="290"/>
      <c r="PG16" s="290"/>
      <c r="PH16" s="290"/>
      <c r="PI16" s="290"/>
      <c r="PJ16" s="290"/>
      <c r="PK16" s="290"/>
      <c r="PL16" s="290"/>
      <c r="PM16" s="290"/>
      <c r="PN16" s="290"/>
      <c r="PO16" s="290"/>
      <c r="PP16" s="290"/>
      <c r="PQ16" s="290"/>
      <c r="PR16" s="290"/>
      <c r="PS16" s="290"/>
      <c r="PT16" s="290"/>
      <c r="PU16" s="290"/>
      <c r="PV16" s="290"/>
      <c r="PW16" s="290"/>
      <c r="PX16" s="290"/>
      <c r="PY16" s="290"/>
      <c r="PZ16" s="290"/>
      <c r="QA16" s="290"/>
      <c r="QB16" s="290"/>
      <c r="QC16" s="290"/>
      <c r="QD16" s="290"/>
      <c r="QE16" s="290"/>
      <c r="QF16" s="290"/>
      <c r="QG16" s="290"/>
      <c r="QH16" s="290"/>
      <c r="QI16" s="290"/>
      <c r="QJ16" s="290"/>
      <c r="QK16" s="290"/>
      <c r="QL16" s="290"/>
      <c r="QM16" s="290"/>
      <c r="QN16" s="290"/>
      <c r="QO16" s="290"/>
      <c r="QP16" s="290"/>
      <c r="QQ16" s="290"/>
      <c r="QR16" s="290"/>
      <c r="QS16" s="290"/>
      <c r="QT16" s="290"/>
      <c r="QU16" s="290"/>
      <c r="QV16" s="290"/>
      <c r="QW16" s="290"/>
      <c r="QX16" s="290"/>
      <c r="QY16" s="290"/>
      <c r="QZ16" s="290"/>
      <c r="RA16" s="290"/>
      <c r="RB16" s="290"/>
      <c r="RC16" s="290"/>
      <c r="RD16" s="290"/>
      <c r="RE16" s="290"/>
      <c r="RF16" s="290"/>
      <c r="RG16" s="290"/>
      <c r="RH16" s="290"/>
      <c r="RI16" s="290"/>
      <c r="RJ16" s="290"/>
      <c r="RK16" s="290"/>
      <c r="RL16" s="290"/>
      <c r="RM16" s="290"/>
      <c r="RN16" s="290"/>
      <c r="RO16" s="290"/>
      <c r="RP16" s="290"/>
      <c r="RQ16" s="290"/>
      <c r="RR16" s="290"/>
      <c r="RS16" s="290"/>
      <c r="RT16" s="290"/>
      <c r="RU16" s="290"/>
      <c r="RV16" s="290"/>
      <c r="RW16" s="290"/>
      <c r="RX16" s="290"/>
      <c r="RY16" s="290"/>
      <c r="RZ16" s="290"/>
      <c r="SA16" s="290"/>
      <c r="SB16" s="290"/>
      <c r="SC16" s="290"/>
      <c r="SD16" s="290"/>
      <c r="SE16" s="290"/>
      <c r="SF16" s="290"/>
      <c r="SG16" s="290"/>
      <c r="SH16" s="290"/>
      <c r="SI16" s="290"/>
      <c r="SJ16" s="290"/>
      <c r="SK16" s="290"/>
      <c r="SL16" s="290"/>
      <c r="SM16" s="290"/>
      <c r="SN16" s="290"/>
      <c r="SO16" s="290"/>
      <c r="SP16" s="290"/>
      <c r="SQ16" s="290"/>
      <c r="SR16" s="290"/>
      <c r="SS16" s="290"/>
      <c r="ST16" s="290"/>
      <c r="SU16" s="290"/>
      <c r="SV16" s="290"/>
      <c r="SW16" s="290"/>
      <c r="SX16" s="290"/>
      <c r="SY16" s="290"/>
      <c r="SZ16" s="290"/>
      <c r="TA16" s="290"/>
      <c r="TB16" s="290"/>
      <c r="TC16" s="290"/>
      <c r="TD16" s="290"/>
      <c r="TE16" s="290"/>
      <c r="TF16" s="290"/>
      <c r="TG16" s="290"/>
      <c r="TH16" s="290"/>
      <c r="TI16" s="290"/>
      <c r="TJ16" s="290"/>
      <c r="TK16" s="290"/>
      <c r="TL16" s="290"/>
      <c r="TM16" s="290"/>
      <c r="TN16" s="290"/>
      <c r="TO16" s="290"/>
      <c r="TP16" s="290"/>
      <c r="TQ16" s="290"/>
      <c r="TR16" s="290"/>
      <c r="TS16" s="290"/>
      <c r="TT16" s="290"/>
      <c r="TU16" s="290"/>
      <c r="TV16" s="290"/>
      <c r="TW16" s="290"/>
      <c r="TX16" s="290"/>
      <c r="TY16" s="290"/>
      <c r="TZ16" s="290"/>
      <c r="UA16" s="290"/>
      <c r="UB16" s="290"/>
      <c r="UC16" s="290"/>
      <c r="UD16" s="290"/>
      <c r="UE16" s="290"/>
      <c r="UF16" s="290"/>
      <c r="UG16" s="290"/>
      <c r="UH16" s="290"/>
      <c r="UI16" s="290"/>
      <c r="UJ16" s="290"/>
      <c r="UK16" s="290"/>
      <c r="UL16" s="290"/>
      <c r="UM16" s="290"/>
      <c r="UN16" s="290"/>
      <c r="UO16" s="290"/>
      <c r="UP16" s="290"/>
      <c r="UQ16" s="290"/>
      <c r="UR16" s="290"/>
      <c r="US16" s="290"/>
      <c r="UT16" s="290"/>
      <c r="UU16" s="290"/>
      <c r="UV16" s="290"/>
      <c r="UW16" s="290"/>
      <c r="UX16" s="290"/>
      <c r="UY16" s="290"/>
      <c r="UZ16" s="290"/>
      <c r="VA16" s="290"/>
      <c r="VB16" s="290"/>
      <c r="VC16" s="290"/>
      <c r="VD16" s="290"/>
      <c r="VE16" s="290"/>
      <c r="VF16" s="290"/>
      <c r="VG16" s="290"/>
      <c r="VH16" s="290"/>
      <c r="VI16" s="290"/>
    </row>
    <row r="17" spans="1:581" ht="20.100000000000001" customHeight="1" x14ac:dyDescent="0.25">
      <c r="A17" s="34"/>
      <c r="B17" s="35"/>
      <c r="C17" s="106"/>
      <c r="D17" s="111"/>
      <c r="E17" s="35"/>
      <c r="F17" s="106"/>
      <c r="G17" s="35"/>
      <c r="H17" s="36"/>
      <c r="I17" s="36"/>
      <c r="J17" s="37"/>
      <c r="K17" s="333"/>
      <c r="L17" s="149"/>
      <c r="M17" s="38"/>
      <c r="N17" s="38"/>
      <c r="O17" s="39"/>
      <c r="P17" s="39"/>
      <c r="Q17" s="33"/>
      <c r="R17" s="38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>
        <v>4902020.8</v>
      </c>
      <c r="AI17" s="79"/>
      <c r="AJ17" s="79"/>
      <c r="AK17" s="79"/>
      <c r="AL17" s="79"/>
      <c r="AM17" s="79"/>
      <c r="AN17" s="79"/>
      <c r="AO17" s="79"/>
      <c r="AP17" s="79"/>
      <c r="AQ17" s="313"/>
    </row>
    <row r="18" spans="1:581" ht="20.100000000000001" customHeight="1" x14ac:dyDescent="0.25">
      <c r="A18" s="125" t="s">
        <v>812</v>
      </c>
      <c r="B18" s="35"/>
      <c r="C18" s="105"/>
      <c r="D18" s="110"/>
      <c r="E18" s="35"/>
      <c r="F18" s="105"/>
      <c r="G18" s="35"/>
      <c r="H18" s="36"/>
      <c r="I18" s="36"/>
      <c r="J18" s="37"/>
      <c r="K18" s="333"/>
      <c r="L18" s="149"/>
      <c r="M18" s="38"/>
      <c r="N18" s="38"/>
      <c r="O18" s="39"/>
      <c r="P18" s="39"/>
      <c r="Q18" s="32"/>
      <c r="R18" s="38"/>
      <c r="S18" s="80"/>
      <c r="T18" s="80"/>
      <c r="U18" s="80"/>
      <c r="V18" s="81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1"/>
      <c r="AH18" s="80"/>
      <c r="AI18" s="80"/>
      <c r="AJ18" s="81"/>
      <c r="AK18" s="81"/>
      <c r="AL18" s="81"/>
      <c r="AM18" s="81"/>
      <c r="AN18" s="81"/>
      <c r="AO18" s="81"/>
      <c r="AP18" s="81"/>
      <c r="AQ18" s="314"/>
    </row>
    <row r="19" spans="1:581" s="258" customFormat="1" ht="15" customHeight="1" x14ac:dyDescent="0.2">
      <c r="A19" s="18">
        <v>1</v>
      </c>
      <c r="B19" s="249" t="s">
        <v>1188</v>
      </c>
      <c r="C19" s="249" t="s">
        <v>1189</v>
      </c>
      <c r="D19" s="250">
        <v>14</v>
      </c>
      <c r="E19" s="249" t="s">
        <v>926</v>
      </c>
      <c r="F19" s="249" t="s">
        <v>1190</v>
      </c>
      <c r="G19" s="249"/>
      <c r="H19" s="251" t="s">
        <v>1769</v>
      </c>
      <c r="I19" s="252"/>
      <c r="J19" s="253"/>
      <c r="K19" s="334"/>
      <c r="L19" s="254" t="s">
        <v>740</v>
      </c>
      <c r="M19" s="253">
        <v>40</v>
      </c>
      <c r="N19" s="253" t="s">
        <v>728</v>
      </c>
      <c r="O19" s="252" t="s">
        <v>741</v>
      </c>
      <c r="P19" s="252" t="s">
        <v>958</v>
      </c>
      <c r="Q19" s="252" t="s">
        <v>812</v>
      </c>
      <c r="R19" s="253">
        <v>1</v>
      </c>
      <c r="S19" s="255">
        <v>0</v>
      </c>
      <c r="T19" s="256"/>
      <c r="U19" s="256"/>
      <c r="V19" s="256">
        <f t="shared" ref="V19:V40" si="12">S19+T19+U19</f>
        <v>0</v>
      </c>
      <c r="W19" s="256"/>
      <c r="X19" s="256">
        <f t="shared" ref="X19:X40" si="13">(V19+AD19+AE19)/30*5</f>
        <v>0</v>
      </c>
      <c r="Y19" s="256">
        <f t="shared" ref="Y19:Y40" si="14">(V19+AD19+AE19)/30*50</f>
        <v>0</v>
      </c>
      <c r="Z19" s="256">
        <f t="shared" ref="Z19:Z40" si="15">V19*17.5%</f>
        <v>0</v>
      </c>
      <c r="AA19" s="256">
        <f t="shared" ref="AA19:AA40" si="16">V19*3%</f>
        <v>0</v>
      </c>
      <c r="AB19" s="256">
        <f t="shared" ref="AB19:AB40" si="17">V19*5%</f>
        <v>0</v>
      </c>
      <c r="AC19" s="256">
        <f t="shared" ref="AC19:AC40" si="18">V19*2%</f>
        <v>0</v>
      </c>
      <c r="AD19" s="256">
        <v>0</v>
      </c>
      <c r="AE19" s="256">
        <v>0</v>
      </c>
      <c r="AF19" s="257">
        <f t="shared" ref="AF19:AF39" si="19">(V19+AD19+AE19)/2</f>
        <v>0</v>
      </c>
      <c r="AG19" s="257">
        <f t="shared" ref="AG19:AG40" si="20">V19+W19+Z19+AA19+AB19+AC19+AD19+AE19+(X19/12+Y19/12+AF19/12)</f>
        <v>0</v>
      </c>
      <c r="AH19" s="257">
        <f t="shared" ref="AH19:AH40" si="21">+AG19*12</f>
        <v>0</v>
      </c>
      <c r="AI19" s="257"/>
      <c r="AJ19" s="257"/>
      <c r="AK19" s="257"/>
      <c r="AL19" s="257"/>
      <c r="AM19" s="257"/>
      <c r="AN19" s="257"/>
      <c r="AO19" s="257"/>
      <c r="AP19" s="257"/>
      <c r="AQ19" s="257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  <c r="HW19" s="259"/>
      <c r="HX19" s="259"/>
      <c r="HY19" s="259"/>
      <c r="HZ19" s="259"/>
      <c r="IA19" s="259"/>
      <c r="IB19" s="259"/>
      <c r="IC19" s="259"/>
      <c r="ID19" s="259"/>
      <c r="IE19" s="259"/>
      <c r="IF19" s="259"/>
      <c r="IG19" s="259"/>
      <c r="IH19" s="259"/>
      <c r="II19" s="259"/>
      <c r="IJ19" s="259"/>
      <c r="IK19" s="259"/>
      <c r="IL19" s="259"/>
      <c r="IM19" s="259"/>
      <c r="IN19" s="259"/>
      <c r="IO19" s="259"/>
      <c r="IP19" s="259"/>
      <c r="IQ19" s="259"/>
      <c r="IR19" s="259"/>
      <c r="IS19" s="259"/>
      <c r="IT19" s="259"/>
      <c r="IU19" s="259"/>
      <c r="IV19" s="259"/>
      <c r="IW19" s="259"/>
      <c r="IX19" s="259"/>
      <c r="IY19" s="259"/>
      <c r="IZ19" s="259"/>
      <c r="JA19" s="259"/>
      <c r="JB19" s="259"/>
      <c r="JC19" s="259"/>
      <c r="JD19" s="259"/>
      <c r="JE19" s="259"/>
      <c r="JF19" s="259"/>
      <c r="JG19" s="259"/>
      <c r="JH19" s="259"/>
      <c r="JI19" s="259"/>
      <c r="JJ19" s="259"/>
      <c r="JK19" s="259"/>
      <c r="JL19" s="259"/>
      <c r="JM19" s="259"/>
      <c r="JN19" s="259"/>
      <c r="JO19" s="259"/>
      <c r="JP19" s="259"/>
      <c r="JQ19" s="259"/>
      <c r="JR19" s="259"/>
      <c r="JS19" s="259"/>
      <c r="JT19" s="259"/>
      <c r="JU19" s="259"/>
      <c r="JV19" s="259"/>
      <c r="JW19" s="259"/>
      <c r="JX19" s="259"/>
      <c r="JY19" s="259"/>
      <c r="JZ19" s="259"/>
      <c r="KA19" s="259"/>
      <c r="KB19" s="259"/>
      <c r="KC19" s="259"/>
      <c r="KD19" s="259"/>
      <c r="KE19" s="259"/>
      <c r="KF19" s="259"/>
      <c r="KG19" s="259"/>
      <c r="KH19" s="259"/>
      <c r="KI19" s="259"/>
      <c r="KJ19" s="259"/>
      <c r="KK19" s="259"/>
      <c r="KL19" s="259"/>
      <c r="KM19" s="259"/>
      <c r="KN19" s="259"/>
      <c r="KO19" s="259"/>
      <c r="KP19" s="259"/>
      <c r="KQ19" s="259"/>
      <c r="KR19" s="259"/>
      <c r="KS19" s="259"/>
      <c r="KT19" s="259"/>
      <c r="KU19" s="259"/>
      <c r="KV19" s="259"/>
      <c r="KW19" s="259"/>
      <c r="KX19" s="259"/>
      <c r="KY19" s="259"/>
      <c r="KZ19" s="259"/>
      <c r="LA19" s="259"/>
      <c r="LB19" s="259"/>
      <c r="LC19" s="259"/>
      <c r="LD19" s="259"/>
      <c r="LE19" s="259"/>
      <c r="LF19" s="259"/>
      <c r="LG19" s="259"/>
      <c r="LH19" s="259"/>
      <c r="LI19" s="259"/>
      <c r="LJ19" s="259"/>
      <c r="LK19" s="259"/>
      <c r="LL19" s="259"/>
      <c r="LM19" s="259"/>
      <c r="LN19" s="259"/>
      <c r="LO19" s="259"/>
      <c r="LP19" s="259"/>
      <c r="LQ19" s="259"/>
      <c r="LR19" s="259"/>
      <c r="LS19" s="259"/>
      <c r="LT19" s="259"/>
      <c r="LU19" s="259"/>
      <c r="LV19" s="259"/>
      <c r="LW19" s="259"/>
      <c r="LX19" s="259"/>
      <c r="LY19" s="259"/>
      <c r="LZ19" s="259"/>
      <c r="MA19" s="259"/>
      <c r="MB19" s="259"/>
      <c r="MC19" s="259"/>
      <c r="MD19" s="259"/>
      <c r="ME19" s="259"/>
      <c r="MF19" s="259"/>
      <c r="MG19" s="259"/>
      <c r="MH19" s="259"/>
      <c r="MI19" s="259"/>
      <c r="MJ19" s="259"/>
      <c r="MK19" s="259"/>
      <c r="ML19" s="259"/>
      <c r="MM19" s="259"/>
      <c r="MN19" s="259"/>
      <c r="MO19" s="259"/>
      <c r="MP19" s="259"/>
      <c r="MQ19" s="259"/>
      <c r="MR19" s="259"/>
      <c r="MS19" s="259"/>
      <c r="MT19" s="259"/>
      <c r="MU19" s="259"/>
      <c r="MV19" s="259"/>
      <c r="MW19" s="259"/>
      <c r="MX19" s="259"/>
      <c r="MY19" s="259"/>
      <c r="MZ19" s="259"/>
      <c r="NA19" s="259"/>
      <c r="NB19" s="259"/>
      <c r="NC19" s="259"/>
      <c r="ND19" s="259"/>
      <c r="NE19" s="259"/>
      <c r="NF19" s="259"/>
      <c r="NG19" s="259"/>
      <c r="NH19" s="259"/>
      <c r="NI19" s="259"/>
      <c r="NJ19" s="259"/>
      <c r="NK19" s="259"/>
      <c r="NL19" s="259"/>
      <c r="NM19" s="259"/>
      <c r="NN19" s="259"/>
      <c r="NO19" s="259"/>
      <c r="NP19" s="259"/>
      <c r="NQ19" s="259"/>
      <c r="NR19" s="259"/>
      <c r="NS19" s="259"/>
      <c r="NT19" s="259"/>
      <c r="NU19" s="259"/>
      <c r="NV19" s="259"/>
      <c r="NW19" s="259"/>
      <c r="NX19" s="259"/>
      <c r="NY19" s="259"/>
      <c r="NZ19" s="259"/>
      <c r="OA19" s="259"/>
      <c r="OB19" s="259"/>
      <c r="OC19" s="259"/>
      <c r="OD19" s="259"/>
      <c r="OE19" s="259"/>
      <c r="OF19" s="259"/>
      <c r="OG19" s="259"/>
      <c r="OH19" s="259"/>
      <c r="OI19" s="259"/>
      <c r="OJ19" s="259"/>
      <c r="OK19" s="259"/>
      <c r="OL19" s="259"/>
      <c r="OM19" s="259"/>
      <c r="ON19" s="259"/>
      <c r="OO19" s="259"/>
      <c r="OP19" s="259"/>
      <c r="OQ19" s="259"/>
      <c r="OR19" s="259"/>
      <c r="OS19" s="259"/>
      <c r="OT19" s="259"/>
      <c r="OU19" s="259"/>
      <c r="OV19" s="259"/>
      <c r="OW19" s="259"/>
      <c r="OX19" s="259"/>
      <c r="OY19" s="259"/>
      <c r="OZ19" s="259"/>
      <c r="PA19" s="259"/>
      <c r="PB19" s="259"/>
      <c r="PC19" s="259"/>
      <c r="PD19" s="259"/>
      <c r="PE19" s="259"/>
      <c r="PF19" s="259"/>
      <c r="PG19" s="259"/>
      <c r="PH19" s="259"/>
      <c r="PI19" s="259"/>
      <c r="PJ19" s="259"/>
      <c r="PK19" s="259"/>
      <c r="PL19" s="259"/>
      <c r="PM19" s="259"/>
      <c r="PN19" s="259"/>
      <c r="PO19" s="259"/>
      <c r="PP19" s="259"/>
      <c r="PQ19" s="259"/>
      <c r="PR19" s="259"/>
      <c r="PS19" s="259"/>
      <c r="PT19" s="259"/>
      <c r="PU19" s="259"/>
      <c r="PV19" s="259"/>
      <c r="PW19" s="259"/>
      <c r="PX19" s="259"/>
      <c r="PY19" s="259"/>
      <c r="PZ19" s="259"/>
      <c r="QA19" s="259"/>
      <c r="QB19" s="259"/>
      <c r="QC19" s="259"/>
      <c r="QD19" s="259"/>
      <c r="QE19" s="259"/>
      <c r="QF19" s="259"/>
      <c r="QG19" s="259"/>
      <c r="QH19" s="259"/>
      <c r="QI19" s="259"/>
      <c r="QJ19" s="259"/>
      <c r="QK19" s="259"/>
      <c r="QL19" s="259"/>
      <c r="QM19" s="259"/>
      <c r="QN19" s="259"/>
      <c r="QO19" s="259"/>
      <c r="QP19" s="259"/>
      <c r="QQ19" s="259"/>
      <c r="QR19" s="259"/>
      <c r="QS19" s="259"/>
      <c r="QT19" s="259"/>
      <c r="QU19" s="259"/>
      <c r="QV19" s="259"/>
      <c r="QW19" s="259"/>
      <c r="QX19" s="259"/>
      <c r="QY19" s="259"/>
      <c r="QZ19" s="259"/>
      <c r="RA19" s="259"/>
      <c r="RB19" s="259"/>
      <c r="RC19" s="259"/>
      <c r="RD19" s="259"/>
      <c r="RE19" s="259"/>
      <c r="RF19" s="259"/>
      <c r="RG19" s="259"/>
      <c r="RH19" s="259"/>
      <c r="RI19" s="259"/>
      <c r="RJ19" s="259"/>
      <c r="RK19" s="259"/>
      <c r="RL19" s="259"/>
      <c r="RM19" s="259"/>
      <c r="RN19" s="259"/>
      <c r="RO19" s="259"/>
      <c r="RP19" s="259"/>
      <c r="RQ19" s="259"/>
      <c r="RR19" s="259"/>
      <c r="RS19" s="259"/>
      <c r="RT19" s="259"/>
      <c r="RU19" s="259"/>
      <c r="RV19" s="259"/>
      <c r="RW19" s="259"/>
      <c r="RX19" s="259"/>
      <c r="RY19" s="259"/>
      <c r="RZ19" s="259"/>
      <c r="SA19" s="259"/>
      <c r="SB19" s="259"/>
      <c r="SC19" s="259"/>
      <c r="SD19" s="259"/>
      <c r="SE19" s="259"/>
      <c r="SF19" s="259"/>
      <c r="SG19" s="259"/>
      <c r="SH19" s="259"/>
      <c r="SI19" s="259"/>
      <c r="SJ19" s="259"/>
      <c r="SK19" s="259"/>
      <c r="SL19" s="259"/>
      <c r="SM19" s="259"/>
      <c r="SN19" s="259"/>
      <c r="SO19" s="259"/>
      <c r="SP19" s="259"/>
      <c r="SQ19" s="259"/>
      <c r="SR19" s="259"/>
      <c r="SS19" s="259"/>
      <c r="ST19" s="259"/>
      <c r="SU19" s="259"/>
      <c r="SV19" s="259"/>
      <c r="SW19" s="259"/>
      <c r="SX19" s="259"/>
      <c r="SY19" s="259"/>
      <c r="SZ19" s="259"/>
      <c r="TA19" s="259"/>
      <c r="TB19" s="259"/>
      <c r="TC19" s="259"/>
      <c r="TD19" s="259"/>
      <c r="TE19" s="259"/>
      <c r="TF19" s="259"/>
      <c r="TG19" s="259"/>
      <c r="TH19" s="259"/>
      <c r="TI19" s="259"/>
      <c r="TJ19" s="259"/>
      <c r="TK19" s="259"/>
      <c r="TL19" s="259"/>
      <c r="TM19" s="259"/>
      <c r="TN19" s="259"/>
      <c r="TO19" s="259"/>
      <c r="TP19" s="259"/>
      <c r="TQ19" s="259"/>
      <c r="TR19" s="259"/>
      <c r="TS19" s="259"/>
      <c r="TT19" s="259"/>
      <c r="TU19" s="259"/>
      <c r="TV19" s="259"/>
      <c r="TW19" s="259"/>
      <c r="TX19" s="259"/>
      <c r="TY19" s="259"/>
      <c r="TZ19" s="259"/>
      <c r="UA19" s="259"/>
      <c r="UB19" s="259"/>
      <c r="UC19" s="259"/>
      <c r="UD19" s="259"/>
      <c r="UE19" s="259"/>
      <c r="UF19" s="259"/>
      <c r="UG19" s="259"/>
      <c r="UH19" s="259"/>
      <c r="UI19" s="259"/>
      <c r="UJ19" s="259"/>
      <c r="UK19" s="259"/>
      <c r="UL19" s="259"/>
      <c r="UM19" s="259"/>
      <c r="UN19" s="259"/>
      <c r="UO19" s="259"/>
      <c r="UP19" s="259"/>
      <c r="UQ19" s="259"/>
      <c r="UR19" s="259"/>
      <c r="US19" s="259"/>
      <c r="UT19" s="259"/>
      <c r="UU19" s="259"/>
      <c r="UV19" s="259"/>
      <c r="UW19" s="259"/>
      <c r="UX19" s="259"/>
      <c r="UY19" s="259"/>
      <c r="UZ19" s="259"/>
      <c r="VA19" s="259"/>
      <c r="VB19" s="259"/>
      <c r="VC19" s="259"/>
      <c r="VD19" s="259"/>
      <c r="VE19" s="259"/>
      <c r="VF19" s="259"/>
      <c r="VG19" s="259"/>
      <c r="VH19" s="259"/>
      <c r="VI19" s="259"/>
    </row>
    <row r="20" spans="1:581" s="23" customFormat="1" ht="15" customHeight="1" x14ac:dyDescent="0.2">
      <c r="A20" s="107">
        <v>2</v>
      </c>
      <c r="B20" s="108" t="s">
        <v>1188</v>
      </c>
      <c r="C20" s="108" t="s">
        <v>1189</v>
      </c>
      <c r="D20" s="109">
        <v>14</v>
      </c>
      <c r="E20" s="108" t="s">
        <v>926</v>
      </c>
      <c r="F20" s="108" t="s">
        <v>1190</v>
      </c>
      <c r="G20" s="108" t="s">
        <v>1213</v>
      </c>
      <c r="H20" s="64" t="s">
        <v>815</v>
      </c>
      <c r="I20" s="64" t="s">
        <v>739</v>
      </c>
      <c r="J20" s="65" t="s">
        <v>954</v>
      </c>
      <c r="K20" s="331">
        <v>33604</v>
      </c>
      <c r="L20" s="148" t="s">
        <v>740</v>
      </c>
      <c r="M20" s="65">
        <v>40</v>
      </c>
      <c r="N20" s="65" t="s">
        <v>728</v>
      </c>
      <c r="O20" s="64" t="s">
        <v>741</v>
      </c>
      <c r="P20" s="64" t="s">
        <v>960</v>
      </c>
      <c r="Q20" s="64" t="s">
        <v>812</v>
      </c>
      <c r="R20" s="65">
        <v>1</v>
      </c>
      <c r="S20" s="255">
        <v>12087</v>
      </c>
      <c r="T20" s="76"/>
      <c r="U20" s="76"/>
      <c r="V20" s="76">
        <f t="shared" si="12"/>
        <v>12087</v>
      </c>
      <c r="W20" s="76">
        <f>70.1*7</f>
        <v>490.69999999999993</v>
      </c>
      <c r="X20" s="76">
        <f t="shared" si="13"/>
        <v>2284.1666666666665</v>
      </c>
      <c r="Y20" s="76">
        <f t="shared" si="14"/>
        <v>22841.666666666664</v>
      </c>
      <c r="Z20" s="76">
        <f t="shared" si="15"/>
        <v>2115.2249999999999</v>
      </c>
      <c r="AA20" s="76">
        <f t="shared" si="16"/>
        <v>362.61</v>
      </c>
      <c r="AB20" s="76">
        <f t="shared" si="17"/>
        <v>604.35</v>
      </c>
      <c r="AC20" s="76">
        <f t="shared" si="18"/>
        <v>241.74</v>
      </c>
      <c r="AD20" s="75">
        <f>887+70</f>
        <v>957</v>
      </c>
      <c r="AE20" s="75">
        <f>631+30</f>
        <v>661</v>
      </c>
      <c r="AF20" s="78">
        <f t="shared" si="19"/>
        <v>6852.5</v>
      </c>
      <c r="AG20" s="77">
        <f t="shared" si="20"/>
        <v>20184.486111111109</v>
      </c>
      <c r="AH20" s="78">
        <f t="shared" si="21"/>
        <v>242213.83333333331</v>
      </c>
      <c r="AI20" s="78"/>
      <c r="AJ20" s="78"/>
      <c r="AK20" s="78"/>
      <c r="AL20" s="78"/>
      <c r="AM20" s="78"/>
      <c r="AN20" s="78"/>
      <c r="AO20" s="78"/>
      <c r="AP20" s="78"/>
      <c r="AQ20" s="78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</row>
    <row r="21" spans="1:581" s="68" customFormat="1" ht="15" customHeight="1" x14ac:dyDescent="0.2">
      <c r="A21" s="18">
        <v>3</v>
      </c>
      <c r="B21" s="102" t="s">
        <v>1188</v>
      </c>
      <c r="C21" s="102" t="s">
        <v>1189</v>
      </c>
      <c r="D21" s="20">
        <v>14</v>
      </c>
      <c r="E21" s="102" t="s">
        <v>926</v>
      </c>
      <c r="F21" s="102" t="s">
        <v>1190</v>
      </c>
      <c r="G21" s="102" t="s">
        <v>1214</v>
      </c>
      <c r="H21" s="69" t="s">
        <v>1202</v>
      </c>
      <c r="I21" s="69" t="s">
        <v>1671</v>
      </c>
      <c r="J21" s="67" t="s">
        <v>954</v>
      </c>
      <c r="K21" s="328">
        <v>41714</v>
      </c>
      <c r="L21" s="146" t="s">
        <v>714</v>
      </c>
      <c r="M21" s="22">
        <v>40</v>
      </c>
      <c r="N21" s="22" t="s">
        <v>704</v>
      </c>
      <c r="O21" s="21" t="s">
        <v>774</v>
      </c>
      <c r="P21" s="21" t="s">
        <v>959</v>
      </c>
      <c r="Q21" s="21" t="s">
        <v>812</v>
      </c>
      <c r="R21" s="22">
        <v>1</v>
      </c>
      <c r="S21" s="75">
        <v>14012</v>
      </c>
      <c r="T21" s="75"/>
      <c r="U21" s="75"/>
      <c r="V21" s="75">
        <f t="shared" si="12"/>
        <v>14012</v>
      </c>
      <c r="W21" s="101"/>
      <c r="X21" s="75">
        <f t="shared" si="13"/>
        <v>2634.166666666667</v>
      </c>
      <c r="Y21" s="75">
        <f t="shared" si="14"/>
        <v>26341.666666666668</v>
      </c>
      <c r="Z21" s="75">
        <f t="shared" si="15"/>
        <v>2452.1</v>
      </c>
      <c r="AA21" s="75">
        <f t="shared" si="16"/>
        <v>420.35999999999996</v>
      </c>
      <c r="AB21" s="75">
        <f t="shared" si="17"/>
        <v>700.6</v>
      </c>
      <c r="AC21" s="75">
        <f t="shared" si="18"/>
        <v>280.24</v>
      </c>
      <c r="AD21" s="75">
        <v>1114</v>
      </c>
      <c r="AE21" s="75">
        <v>679</v>
      </c>
      <c r="AF21" s="77">
        <f t="shared" si="19"/>
        <v>7902.5</v>
      </c>
      <c r="AG21" s="77">
        <f t="shared" si="20"/>
        <v>22731.494444444445</v>
      </c>
      <c r="AH21" s="77">
        <f t="shared" si="21"/>
        <v>272777.93333333335</v>
      </c>
      <c r="AI21" s="77"/>
      <c r="AJ21" s="77"/>
      <c r="AK21" s="77"/>
      <c r="AL21" s="77"/>
      <c r="AM21" s="77"/>
      <c r="AN21" s="77"/>
      <c r="AO21" s="77"/>
      <c r="AP21" s="77"/>
      <c r="AQ21" s="77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</row>
    <row r="22" spans="1:581" s="23" customFormat="1" ht="15" customHeight="1" x14ac:dyDescent="0.2">
      <c r="A22" s="18">
        <v>4</v>
      </c>
      <c r="B22" s="102" t="s">
        <v>1188</v>
      </c>
      <c r="C22" s="102" t="s">
        <v>1189</v>
      </c>
      <c r="D22" s="20">
        <v>14</v>
      </c>
      <c r="E22" s="102" t="s">
        <v>926</v>
      </c>
      <c r="F22" s="102" t="s">
        <v>1190</v>
      </c>
      <c r="G22" s="102" t="s">
        <v>1216</v>
      </c>
      <c r="H22" s="21" t="s">
        <v>1080</v>
      </c>
      <c r="I22" s="26" t="s">
        <v>1122</v>
      </c>
      <c r="J22" s="22" t="s">
        <v>954</v>
      </c>
      <c r="K22" s="328">
        <v>41428</v>
      </c>
      <c r="L22" s="146" t="s">
        <v>714</v>
      </c>
      <c r="M22" s="22">
        <v>40</v>
      </c>
      <c r="N22" s="22" t="s">
        <v>704</v>
      </c>
      <c r="O22" s="21" t="s">
        <v>775</v>
      </c>
      <c r="P22" s="21" t="s">
        <v>958</v>
      </c>
      <c r="Q22" s="21" t="s">
        <v>812</v>
      </c>
      <c r="R22" s="22">
        <v>1</v>
      </c>
      <c r="S22" s="75">
        <v>14012</v>
      </c>
      <c r="T22" s="75"/>
      <c r="U22" s="75"/>
      <c r="V22" s="75">
        <f t="shared" si="12"/>
        <v>14012</v>
      </c>
      <c r="W22" s="75"/>
      <c r="X22" s="75">
        <f t="shared" si="13"/>
        <v>2634.166666666667</v>
      </c>
      <c r="Y22" s="75">
        <f t="shared" si="14"/>
        <v>26341.666666666668</v>
      </c>
      <c r="Z22" s="75">
        <f t="shared" si="15"/>
        <v>2452.1</v>
      </c>
      <c r="AA22" s="75">
        <f t="shared" si="16"/>
        <v>420.35999999999996</v>
      </c>
      <c r="AB22" s="75">
        <f t="shared" si="17"/>
        <v>700.6</v>
      </c>
      <c r="AC22" s="75">
        <f t="shared" si="18"/>
        <v>280.24</v>
      </c>
      <c r="AD22" s="75">
        <v>1114</v>
      </c>
      <c r="AE22" s="75">
        <v>679</v>
      </c>
      <c r="AF22" s="77">
        <f t="shared" si="19"/>
        <v>7902.5</v>
      </c>
      <c r="AG22" s="77">
        <f t="shared" si="20"/>
        <v>22731.494444444445</v>
      </c>
      <c r="AH22" s="77">
        <f t="shared" si="21"/>
        <v>272777.93333333335</v>
      </c>
      <c r="AI22" s="77"/>
      <c r="AJ22" s="77"/>
      <c r="AK22" s="77"/>
      <c r="AL22" s="77"/>
      <c r="AM22" s="77"/>
      <c r="AN22" s="77"/>
      <c r="AO22" s="77"/>
      <c r="AP22" s="77"/>
      <c r="AQ22" s="77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</row>
    <row r="23" spans="1:581" s="23" customFormat="1" ht="15" customHeight="1" x14ac:dyDescent="0.2">
      <c r="A23" s="107">
        <v>5</v>
      </c>
      <c r="B23" s="102" t="s">
        <v>1188</v>
      </c>
      <c r="C23" s="102" t="s">
        <v>1189</v>
      </c>
      <c r="D23" s="20">
        <v>14</v>
      </c>
      <c r="E23" s="102" t="s">
        <v>926</v>
      </c>
      <c r="F23" s="102" t="s">
        <v>1190</v>
      </c>
      <c r="G23" s="102" t="s">
        <v>1217</v>
      </c>
      <c r="H23" s="21" t="s">
        <v>742</v>
      </c>
      <c r="I23" s="21" t="s">
        <v>480</v>
      </c>
      <c r="J23" s="22" t="s">
        <v>954</v>
      </c>
      <c r="K23" s="328">
        <v>37819</v>
      </c>
      <c r="L23" s="146" t="s">
        <v>714</v>
      </c>
      <c r="M23" s="22">
        <v>40</v>
      </c>
      <c r="N23" s="176" t="s">
        <v>728</v>
      </c>
      <c r="O23" s="21" t="s">
        <v>715</v>
      </c>
      <c r="P23" s="21" t="s">
        <v>812</v>
      </c>
      <c r="Q23" s="21" t="s">
        <v>812</v>
      </c>
      <c r="R23" s="22">
        <v>1</v>
      </c>
      <c r="S23" s="75">
        <v>14012</v>
      </c>
      <c r="T23" s="75"/>
      <c r="U23" s="75"/>
      <c r="V23" s="75">
        <f t="shared" si="12"/>
        <v>14012</v>
      </c>
      <c r="W23" s="75">
        <f>70.1*5</f>
        <v>350.5</v>
      </c>
      <c r="X23" s="75">
        <f t="shared" si="13"/>
        <v>2634.166666666667</v>
      </c>
      <c r="Y23" s="75">
        <f t="shared" si="14"/>
        <v>26341.666666666668</v>
      </c>
      <c r="Z23" s="75">
        <f t="shared" si="15"/>
        <v>2452.1</v>
      </c>
      <c r="AA23" s="75">
        <f t="shared" si="16"/>
        <v>420.35999999999996</v>
      </c>
      <c r="AB23" s="75">
        <f t="shared" si="17"/>
        <v>700.6</v>
      </c>
      <c r="AC23" s="75">
        <f t="shared" si="18"/>
        <v>280.24</v>
      </c>
      <c r="AD23" s="75">
        <v>1114</v>
      </c>
      <c r="AE23" s="75">
        <v>679</v>
      </c>
      <c r="AF23" s="77">
        <f t="shared" si="19"/>
        <v>7902.5</v>
      </c>
      <c r="AG23" s="77">
        <f t="shared" si="20"/>
        <v>23081.994444444445</v>
      </c>
      <c r="AH23" s="77">
        <f t="shared" si="21"/>
        <v>276983.93333333335</v>
      </c>
      <c r="AI23" s="77"/>
      <c r="AJ23" s="77"/>
      <c r="AK23" s="77"/>
      <c r="AL23" s="77"/>
      <c r="AM23" s="77"/>
      <c r="AN23" s="77"/>
      <c r="AO23" s="77"/>
      <c r="AP23" s="77"/>
      <c r="AQ23" s="77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</row>
    <row r="24" spans="1:581" s="23" customFormat="1" ht="15" customHeight="1" x14ac:dyDescent="0.2">
      <c r="A24" s="18">
        <v>6</v>
      </c>
      <c r="B24" s="102" t="s">
        <v>1188</v>
      </c>
      <c r="C24" s="102" t="s">
        <v>1189</v>
      </c>
      <c r="D24" s="20">
        <v>14</v>
      </c>
      <c r="E24" s="102" t="s">
        <v>926</v>
      </c>
      <c r="F24" s="102" t="s">
        <v>1190</v>
      </c>
      <c r="G24" s="102" t="s">
        <v>1218</v>
      </c>
      <c r="H24" s="21" t="s">
        <v>725</v>
      </c>
      <c r="I24" s="21" t="s">
        <v>726</v>
      </c>
      <c r="J24" s="22" t="s">
        <v>955</v>
      </c>
      <c r="K24" s="328">
        <v>39630</v>
      </c>
      <c r="L24" s="158" t="s">
        <v>1711</v>
      </c>
      <c r="M24" s="22">
        <v>40</v>
      </c>
      <c r="N24" s="22" t="s">
        <v>704</v>
      </c>
      <c r="O24" s="21" t="s">
        <v>879</v>
      </c>
      <c r="P24" s="21" t="s">
        <v>958</v>
      </c>
      <c r="Q24" s="21" t="s">
        <v>812</v>
      </c>
      <c r="R24" s="22">
        <v>1</v>
      </c>
      <c r="S24" s="114">
        <v>14024</v>
      </c>
      <c r="T24" s="75"/>
      <c r="U24" s="75"/>
      <c r="V24" s="75">
        <f t="shared" si="12"/>
        <v>14024</v>
      </c>
      <c r="W24" s="75">
        <f>70.1*4</f>
        <v>280.39999999999998</v>
      </c>
      <c r="X24" s="75">
        <f t="shared" si="13"/>
        <v>2582</v>
      </c>
      <c r="Y24" s="75">
        <f t="shared" si="14"/>
        <v>25820</v>
      </c>
      <c r="Z24" s="75">
        <f t="shared" si="15"/>
        <v>2454.1999999999998</v>
      </c>
      <c r="AA24" s="75">
        <f t="shared" si="16"/>
        <v>420.71999999999997</v>
      </c>
      <c r="AB24" s="75">
        <f t="shared" si="17"/>
        <v>701.2</v>
      </c>
      <c r="AC24" s="75">
        <f t="shared" si="18"/>
        <v>280.48</v>
      </c>
      <c r="AD24" s="75">
        <v>869</v>
      </c>
      <c r="AE24" s="75">
        <v>599</v>
      </c>
      <c r="AF24" s="77">
        <f t="shared" si="19"/>
        <v>7746</v>
      </c>
      <c r="AG24" s="77">
        <f t="shared" si="20"/>
        <v>22641.333333333332</v>
      </c>
      <c r="AH24" s="77">
        <f t="shared" si="21"/>
        <v>271696</v>
      </c>
      <c r="AI24" s="77"/>
      <c r="AJ24" s="77"/>
      <c r="AK24" s="77"/>
      <c r="AL24" s="77"/>
      <c r="AM24" s="77"/>
      <c r="AN24" s="77"/>
      <c r="AO24" s="77"/>
      <c r="AP24" s="77"/>
      <c r="AQ24" s="77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</row>
    <row r="25" spans="1:581" s="23" customFormat="1" ht="15" customHeight="1" x14ac:dyDescent="0.2">
      <c r="A25" s="18">
        <v>7</v>
      </c>
      <c r="B25" s="19" t="s">
        <v>1188</v>
      </c>
      <c r="C25" s="19" t="s">
        <v>1189</v>
      </c>
      <c r="D25" s="20">
        <v>14</v>
      </c>
      <c r="E25" s="19" t="s">
        <v>926</v>
      </c>
      <c r="F25" s="19" t="s">
        <v>1190</v>
      </c>
      <c r="G25" s="102" t="s">
        <v>1219</v>
      </c>
      <c r="H25" s="352" t="s">
        <v>278</v>
      </c>
      <c r="I25" s="21" t="s">
        <v>567</v>
      </c>
      <c r="J25" s="22" t="s">
        <v>954</v>
      </c>
      <c r="K25" s="328">
        <v>36938</v>
      </c>
      <c r="L25" s="146">
        <v>10</v>
      </c>
      <c r="M25" s="22">
        <v>40</v>
      </c>
      <c r="N25" s="22" t="s">
        <v>704</v>
      </c>
      <c r="O25" s="21" t="s">
        <v>814</v>
      </c>
      <c r="P25" s="21" t="s">
        <v>960</v>
      </c>
      <c r="Q25" s="21" t="s">
        <v>812</v>
      </c>
      <c r="R25" s="22">
        <v>1</v>
      </c>
      <c r="S25" s="75">
        <v>16156</v>
      </c>
      <c r="T25" s="75"/>
      <c r="U25" s="75"/>
      <c r="V25" s="75">
        <f t="shared" si="12"/>
        <v>16156</v>
      </c>
      <c r="W25" s="75">
        <f>70.1*5</f>
        <v>350.5</v>
      </c>
      <c r="X25" s="75">
        <f t="shared" si="13"/>
        <v>2943</v>
      </c>
      <c r="Y25" s="75">
        <f t="shared" si="14"/>
        <v>29430</v>
      </c>
      <c r="Z25" s="75">
        <f t="shared" si="15"/>
        <v>2827.2999999999997</v>
      </c>
      <c r="AA25" s="75">
        <f t="shared" si="16"/>
        <v>484.68</v>
      </c>
      <c r="AB25" s="75">
        <f t="shared" si="17"/>
        <v>807.80000000000007</v>
      </c>
      <c r="AC25" s="75">
        <f t="shared" si="18"/>
        <v>323.12</v>
      </c>
      <c r="AD25" s="75">
        <v>931</v>
      </c>
      <c r="AE25" s="75">
        <v>571</v>
      </c>
      <c r="AF25" s="77">
        <f t="shared" si="19"/>
        <v>8829</v>
      </c>
      <c r="AG25" s="77">
        <f t="shared" si="20"/>
        <v>25884.899999999998</v>
      </c>
      <c r="AH25" s="77">
        <f t="shared" si="21"/>
        <v>310618.8</v>
      </c>
      <c r="AI25" s="77"/>
      <c r="AJ25" s="77"/>
      <c r="AK25" s="77"/>
      <c r="AL25" s="77"/>
      <c r="AM25" s="77"/>
      <c r="AN25" s="77"/>
      <c r="AO25" s="77"/>
      <c r="AP25" s="77"/>
      <c r="AQ25" s="77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</row>
    <row r="26" spans="1:581" s="23" customFormat="1" ht="15" customHeight="1" x14ac:dyDescent="0.2">
      <c r="A26" s="107">
        <v>8</v>
      </c>
      <c r="B26" s="19" t="s">
        <v>1188</v>
      </c>
      <c r="C26" s="19" t="s">
        <v>1189</v>
      </c>
      <c r="D26" s="20">
        <v>14</v>
      </c>
      <c r="E26" s="19" t="s">
        <v>926</v>
      </c>
      <c r="F26" s="19" t="s">
        <v>1190</v>
      </c>
      <c r="G26" s="102" t="s">
        <v>1220</v>
      </c>
      <c r="H26" s="21" t="s">
        <v>723</v>
      </c>
      <c r="I26" s="21" t="s">
        <v>476</v>
      </c>
      <c r="J26" s="22" t="s">
        <v>954</v>
      </c>
      <c r="K26" s="328">
        <v>37144</v>
      </c>
      <c r="L26" s="146">
        <v>10</v>
      </c>
      <c r="M26" s="22">
        <v>40</v>
      </c>
      <c r="N26" s="22" t="s">
        <v>704</v>
      </c>
      <c r="O26" s="21" t="s">
        <v>776</v>
      </c>
      <c r="P26" s="21" t="s">
        <v>960</v>
      </c>
      <c r="Q26" s="21" t="s">
        <v>812</v>
      </c>
      <c r="R26" s="22">
        <v>1</v>
      </c>
      <c r="S26" s="75">
        <v>16156</v>
      </c>
      <c r="T26" s="75"/>
      <c r="U26" s="75"/>
      <c r="V26" s="75">
        <f t="shared" si="12"/>
        <v>16156</v>
      </c>
      <c r="W26" s="75">
        <f>70.1*5</f>
        <v>350.5</v>
      </c>
      <c r="X26" s="75">
        <f t="shared" si="13"/>
        <v>2943</v>
      </c>
      <c r="Y26" s="75">
        <f t="shared" si="14"/>
        <v>29430</v>
      </c>
      <c r="Z26" s="75">
        <f t="shared" si="15"/>
        <v>2827.2999999999997</v>
      </c>
      <c r="AA26" s="75">
        <f t="shared" si="16"/>
        <v>484.68</v>
      </c>
      <c r="AB26" s="75">
        <f t="shared" si="17"/>
        <v>807.80000000000007</v>
      </c>
      <c r="AC26" s="75">
        <f t="shared" si="18"/>
        <v>323.12</v>
      </c>
      <c r="AD26" s="75">
        <v>931</v>
      </c>
      <c r="AE26" s="75">
        <v>571</v>
      </c>
      <c r="AF26" s="77">
        <f t="shared" si="19"/>
        <v>8829</v>
      </c>
      <c r="AG26" s="77">
        <f t="shared" si="20"/>
        <v>25884.899999999998</v>
      </c>
      <c r="AH26" s="77">
        <f t="shared" si="21"/>
        <v>310618.8</v>
      </c>
      <c r="AI26" s="77"/>
      <c r="AJ26" s="77"/>
      <c r="AK26" s="77"/>
      <c r="AL26" s="77"/>
      <c r="AM26" s="77"/>
      <c r="AN26" s="77"/>
      <c r="AO26" s="77"/>
      <c r="AP26" s="77"/>
      <c r="AQ26" s="77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</row>
    <row r="27" spans="1:581" s="23" customFormat="1" ht="15" customHeight="1" x14ac:dyDescent="0.2">
      <c r="A27" s="18">
        <v>9</v>
      </c>
      <c r="B27" s="102" t="s">
        <v>1188</v>
      </c>
      <c r="C27" s="102" t="s">
        <v>1189</v>
      </c>
      <c r="D27" s="20">
        <v>14</v>
      </c>
      <c r="E27" s="102" t="s">
        <v>926</v>
      </c>
      <c r="F27" s="102" t="s">
        <v>1190</v>
      </c>
      <c r="G27" s="102" t="s">
        <v>1221</v>
      </c>
      <c r="H27" s="21" t="s">
        <v>724</v>
      </c>
      <c r="I27" s="21" t="s">
        <v>475</v>
      </c>
      <c r="J27" s="22" t="s">
        <v>955</v>
      </c>
      <c r="K27" s="328">
        <v>37753</v>
      </c>
      <c r="L27" s="146">
        <v>10</v>
      </c>
      <c r="M27" s="22">
        <v>40</v>
      </c>
      <c r="N27" s="22" t="s">
        <v>704</v>
      </c>
      <c r="O27" s="21" t="s">
        <v>777</v>
      </c>
      <c r="P27" s="21" t="s">
        <v>960</v>
      </c>
      <c r="Q27" s="21" t="s">
        <v>812</v>
      </c>
      <c r="R27" s="22">
        <v>1</v>
      </c>
      <c r="S27" s="75">
        <v>16156</v>
      </c>
      <c r="T27" s="75"/>
      <c r="U27" s="75"/>
      <c r="V27" s="75">
        <f t="shared" si="12"/>
        <v>16156</v>
      </c>
      <c r="W27" s="75">
        <f>70.1*5</f>
        <v>350.5</v>
      </c>
      <c r="X27" s="75">
        <f t="shared" si="13"/>
        <v>2943</v>
      </c>
      <c r="Y27" s="75">
        <f t="shared" si="14"/>
        <v>29430</v>
      </c>
      <c r="Z27" s="75">
        <f t="shared" si="15"/>
        <v>2827.2999999999997</v>
      </c>
      <c r="AA27" s="75">
        <f t="shared" si="16"/>
        <v>484.68</v>
      </c>
      <c r="AB27" s="75">
        <f t="shared" si="17"/>
        <v>807.80000000000007</v>
      </c>
      <c r="AC27" s="75">
        <f t="shared" si="18"/>
        <v>323.12</v>
      </c>
      <c r="AD27" s="75">
        <v>931</v>
      </c>
      <c r="AE27" s="75">
        <v>571</v>
      </c>
      <c r="AF27" s="77">
        <f t="shared" si="19"/>
        <v>8829</v>
      </c>
      <c r="AG27" s="77">
        <f t="shared" si="20"/>
        <v>25884.899999999998</v>
      </c>
      <c r="AH27" s="77">
        <f t="shared" si="21"/>
        <v>310618.8</v>
      </c>
      <c r="AI27" s="77"/>
      <c r="AJ27" s="77"/>
      <c r="AK27" s="77"/>
      <c r="AL27" s="77"/>
      <c r="AM27" s="77"/>
      <c r="AN27" s="77"/>
      <c r="AO27" s="77"/>
      <c r="AP27" s="77"/>
      <c r="AQ27" s="77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</row>
    <row r="28" spans="1:581" s="23" customFormat="1" ht="15" customHeight="1" x14ac:dyDescent="0.2">
      <c r="A28" s="18">
        <v>10</v>
      </c>
      <c r="B28" s="102" t="s">
        <v>1188</v>
      </c>
      <c r="C28" s="102" t="s">
        <v>1189</v>
      </c>
      <c r="D28" s="20">
        <v>14</v>
      </c>
      <c r="E28" s="102" t="s">
        <v>926</v>
      </c>
      <c r="F28" s="102" t="s">
        <v>1190</v>
      </c>
      <c r="G28" s="102" t="s">
        <v>1324</v>
      </c>
      <c r="H28" s="21" t="s">
        <v>59</v>
      </c>
      <c r="I28" s="21" t="s">
        <v>522</v>
      </c>
      <c r="J28" s="22" t="s">
        <v>955</v>
      </c>
      <c r="K28" s="328">
        <v>37818</v>
      </c>
      <c r="L28" s="146">
        <v>10</v>
      </c>
      <c r="M28" s="22">
        <v>40</v>
      </c>
      <c r="N28" s="22" t="s">
        <v>704</v>
      </c>
      <c r="O28" s="21" t="s">
        <v>722</v>
      </c>
      <c r="P28" s="21" t="s">
        <v>958</v>
      </c>
      <c r="Q28" s="21" t="s">
        <v>812</v>
      </c>
      <c r="R28" s="22">
        <v>1</v>
      </c>
      <c r="S28" s="75">
        <v>16156</v>
      </c>
      <c r="T28" s="75"/>
      <c r="U28" s="75"/>
      <c r="V28" s="75">
        <f t="shared" si="12"/>
        <v>16156</v>
      </c>
      <c r="W28" s="75"/>
      <c r="X28" s="75">
        <f t="shared" si="13"/>
        <v>2943</v>
      </c>
      <c r="Y28" s="75">
        <f t="shared" si="14"/>
        <v>29430</v>
      </c>
      <c r="Z28" s="75">
        <f t="shared" si="15"/>
        <v>2827.2999999999997</v>
      </c>
      <c r="AA28" s="75">
        <f t="shared" si="16"/>
        <v>484.68</v>
      </c>
      <c r="AB28" s="75">
        <f t="shared" si="17"/>
        <v>807.80000000000007</v>
      </c>
      <c r="AC28" s="75">
        <f t="shared" si="18"/>
        <v>323.12</v>
      </c>
      <c r="AD28" s="75">
        <v>931</v>
      </c>
      <c r="AE28" s="75">
        <v>571</v>
      </c>
      <c r="AF28" s="77">
        <f t="shared" si="19"/>
        <v>8829</v>
      </c>
      <c r="AG28" s="77">
        <f t="shared" si="20"/>
        <v>25534.399999999998</v>
      </c>
      <c r="AH28" s="77">
        <f t="shared" si="21"/>
        <v>306412.79999999999</v>
      </c>
      <c r="AI28" s="77"/>
      <c r="AJ28" s="77"/>
      <c r="AK28" s="77"/>
      <c r="AL28" s="77"/>
      <c r="AM28" s="77"/>
      <c r="AN28" s="77"/>
      <c r="AO28" s="77"/>
      <c r="AP28" s="77"/>
      <c r="AQ28" s="77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</row>
    <row r="29" spans="1:581" s="23" customFormat="1" ht="15" customHeight="1" x14ac:dyDescent="0.2">
      <c r="A29" s="107">
        <v>11</v>
      </c>
      <c r="B29" s="102" t="s">
        <v>1188</v>
      </c>
      <c r="C29" s="102" t="s">
        <v>1189</v>
      </c>
      <c r="D29" s="20">
        <v>14</v>
      </c>
      <c r="E29" s="102" t="s">
        <v>926</v>
      </c>
      <c r="F29" s="102" t="s">
        <v>1190</v>
      </c>
      <c r="G29" s="102" t="s">
        <v>1222</v>
      </c>
      <c r="H29" s="21" t="s">
        <v>719</v>
      </c>
      <c r="I29" s="21" t="s">
        <v>540</v>
      </c>
      <c r="J29" s="22" t="s">
        <v>954</v>
      </c>
      <c r="K29" s="328">
        <v>37257</v>
      </c>
      <c r="L29" s="146">
        <v>10</v>
      </c>
      <c r="M29" s="22">
        <v>40</v>
      </c>
      <c r="N29" s="22" t="s">
        <v>704</v>
      </c>
      <c r="O29" s="21" t="s">
        <v>778</v>
      </c>
      <c r="P29" s="21" t="s">
        <v>958</v>
      </c>
      <c r="Q29" s="21" t="s">
        <v>812</v>
      </c>
      <c r="R29" s="22">
        <v>1</v>
      </c>
      <c r="S29" s="75">
        <v>16156</v>
      </c>
      <c r="T29" s="75"/>
      <c r="U29" s="75"/>
      <c r="V29" s="75">
        <f t="shared" si="12"/>
        <v>16156</v>
      </c>
      <c r="W29" s="75">
        <f>70.1*5</f>
        <v>350.5</v>
      </c>
      <c r="X29" s="75">
        <f t="shared" si="13"/>
        <v>2943</v>
      </c>
      <c r="Y29" s="75">
        <f t="shared" si="14"/>
        <v>29430</v>
      </c>
      <c r="Z29" s="75">
        <f t="shared" si="15"/>
        <v>2827.2999999999997</v>
      </c>
      <c r="AA29" s="75">
        <f t="shared" si="16"/>
        <v>484.68</v>
      </c>
      <c r="AB29" s="75">
        <f t="shared" si="17"/>
        <v>807.80000000000007</v>
      </c>
      <c r="AC29" s="75">
        <f t="shared" si="18"/>
        <v>323.12</v>
      </c>
      <c r="AD29" s="75">
        <v>931</v>
      </c>
      <c r="AE29" s="75">
        <v>571</v>
      </c>
      <c r="AF29" s="77">
        <f t="shared" si="19"/>
        <v>8829</v>
      </c>
      <c r="AG29" s="77">
        <f t="shared" si="20"/>
        <v>25884.899999999998</v>
      </c>
      <c r="AH29" s="77">
        <f t="shared" si="21"/>
        <v>310618.8</v>
      </c>
      <c r="AI29" s="77"/>
      <c r="AJ29" s="77"/>
      <c r="AK29" s="77"/>
      <c r="AL29" s="77"/>
      <c r="AM29" s="77"/>
      <c r="AN29" s="77"/>
      <c r="AO29" s="77"/>
      <c r="AP29" s="77"/>
      <c r="AQ29" s="77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</row>
    <row r="30" spans="1:581" s="23" customFormat="1" ht="15" customHeight="1" x14ac:dyDescent="0.2">
      <c r="A30" s="18">
        <v>12</v>
      </c>
      <c r="B30" s="102" t="s">
        <v>1188</v>
      </c>
      <c r="C30" s="102" t="s">
        <v>1189</v>
      </c>
      <c r="D30" s="20">
        <v>14</v>
      </c>
      <c r="E30" s="102" t="s">
        <v>926</v>
      </c>
      <c r="F30" s="102" t="s">
        <v>1190</v>
      </c>
      <c r="G30" s="102" t="s">
        <v>1223</v>
      </c>
      <c r="H30" s="61" t="s">
        <v>1649</v>
      </c>
      <c r="I30" s="21" t="s">
        <v>1659</v>
      </c>
      <c r="J30" s="67" t="s">
        <v>955</v>
      </c>
      <c r="K30" s="328">
        <v>41745</v>
      </c>
      <c r="L30" s="146" t="s">
        <v>212</v>
      </c>
      <c r="M30" s="22">
        <v>40</v>
      </c>
      <c r="N30" s="22" t="s">
        <v>704</v>
      </c>
      <c r="O30" s="21" t="s">
        <v>813</v>
      </c>
      <c r="P30" s="21" t="s">
        <v>958</v>
      </c>
      <c r="Q30" s="21" t="s">
        <v>812</v>
      </c>
      <c r="R30" s="22">
        <v>1</v>
      </c>
      <c r="S30" s="75">
        <v>16563</v>
      </c>
      <c r="T30" s="75"/>
      <c r="U30" s="75"/>
      <c r="V30" s="75">
        <f t="shared" si="12"/>
        <v>16563</v>
      </c>
      <c r="W30" s="75"/>
      <c r="X30" s="75">
        <f t="shared" si="13"/>
        <v>3083.333333333333</v>
      </c>
      <c r="Y30" s="75">
        <f t="shared" si="14"/>
        <v>30833.333333333332</v>
      </c>
      <c r="Z30" s="75">
        <f t="shared" si="15"/>
        <v>2898.5249999999996</v>
      </c>
      <c r="AA30" s="75">
        <f t="shared" si="16"/>
        <v>496.89</v>
      </c>
      <c r="AB30" s="75">
        <f t="shared" si="17"/>
        <v>828.15000000000009</v>
      </c>
      <c r="AC30" s="75">
        <f t="shared" si="18"/>
        <v>331.26</v>
      </c>
      <c r="AD30" s="75">
        <v>1221</v>
      </c>
      <c r="AE30" s="75">
        <v>716</v>
      </c>
      <c r="AF30" s="77">
        <f t="shared" si="19"/>
        <v>9250</v>
      </c>
      <c r="AG30" s="77">
        <f t="shared" si="20"/>
        <v>26652.047222222223</v>
      </c>
      <c r="AH30" s="77">
        <f t="shared" si="21"/>
        <v>319824.56666666665</v>
      </c>
      <c r="AI30" s="77"/>
      <c r="AJ30" s="77"/>
      <c r="AK30" s="77"/>
      <c r="AL30" s="77"/>
      <c r="AM30" s="77"/>
      <c r="AN30" s="77"/>
      <c r="AO30" s="77"/>
      <c r="AP30" s="77"/>
      <c r="AQ30" s="77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</row>
    <row r="31" spans="1:581" s="23" customFormat="1" ht="15" customHeight="1" x14ac:dyDescent="0.2">
      <c r="A31" s="18">
        <v>13</v>
      </c>
      <c r="B31" s="19" t="s">
        <v>1188</v>
      </c>
      <c r="C31" s="19" t="s">
        <v>1189</v>
      </c>
      <c r="D31" s="20">
        <v>14</v>
      </c>
      <c r="E31" s="19" t="s">
        <v>926</v>
      </c>
      <c r="F31" s="19" t="s">
        <v>1190</v>
      </c>
      <c r="G31" s="102" t="s">
        <v>1226</v>
      </c>
      <c r="H31" s="194" t="s">
        <v>1086</v>
      </c>
      <c r="I31" s="194"/>
      <c r="J31" s="22"/>
      <c r="K31" s="328">
        <v>37697</v>
      </c>
      <c r="L31" s="146">
        <v>11</v>
      </c>
      <c r="M31" s="22">
        <v>40</v>
      </c>
      <c r="N31" s="22" t="s">
        <v>704</v>
      </c>
      <c r="O31" s="21" t="s">
        <v>730</v>
      </c>
      <c r="P31" s="21" t="s">
        <v>960</v>
      </c>
      <c r="Q31" s="21" t="s">
        <v>812</v>
      </c>
      <c r="R31" s="22">
        <v>1</v>
      </c>
      <c r="S31" s="75">
        <v>19633</v>
      </c>
      <c r="T31" s="75"/>
      <c r="U31" s="75"/>
      <c r="V31" s="75">
        <f t="shared" si="12"/>
        <v>19633</v>
      </c>
      <c r="W31" s="75">
        <f>70.1*4</f>
        <v>280.39999999999998</v>
      </c>
      <c r="X31" s="75">
        <f t="shared" si="13"/>
        <v>3666</v>
      </c>
      <c r="Y31" s="75">
        <f t="shared" si="14"/>
        <v>36660</v>
      </c>
      <c r="Z31" s="75">
        <f t="shared" si="15"/>
        <v>3435.7749999999996</v>
      </c>
      <c r="AA31" s="75">
        <f t="shared" si="16"/>
        <v>588.99</v>
      </c>
      <c r="AB31" s="75">
        <f t="shared" si="17"/>
        <v>981.65000000000009</v>
      </c>
      <c r="AC31" s="75">
        <f t="shared" si="18"/>
        <v>392.66</v>
      </c>
      <c r="AD31" s="75">
        <v>1455</v>
      </c>
      <c r="AE31" s="75">
        <v>908</v>
      </c>
      <c r="AF31" s="77">
        <f t="shared" si="19"/>
        <v>10998</v>
      </c>
      <c r="AG31" s="77">
        <f t="shared" si="20"/>
        <v>31952.475000000006</v>
      </c>
      <c r="AH31" s="77">
        <f t="shared" si="21"/>
        <v>383429.70000000007</v>
      </c>
      <c r="AI31" s="77"/>
      <c r="AJ31" s="77"/>
      <c r="AK31" s="77"/>
      <c r="AL31" s="77"/>
      <c r="AM31" s="77"/>
      <c r="AN31" s="77"/>
      <c r="AO31" s="77"/>
      <c r="AP31" s="77"/>
      <c r="AQ31" s="77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</row>
    <row r="32" spans="1:581" s="23" customFormat="1" ht="15" customHeight="1" x14ac:dyDescent="0.2">
      <c r="A32" s="107">
        <v>14</v>
      </c>
      <c r="B32" s="102" t="s">
        <v>1188</v>
      </c>
      <c r="C32" s="102" t="s">
        <v>1189</v>
      </c>
      <c r="D32" s="20">
        <v>14</v>
      </c>
      <c r="E32" s="102" t="s">
        <v>926</v>
      </c>
      <c r="F32" s="102" t="s">
        <v>1190</v>
      </c>
      <c r="G32" s="102" t="s">
        <v>1224</v>
      </c>
      <c r="H32" s="21" t="s">
        <v>734</v>
      </c>
      <c r="I32" s="21" t="s">
        <v>992</v>
      </c>
      <c r="J32" s="22" t="s">
        <v>955</v>
      </c>
      <c r="K32" s="328">
        <v>37257</v>
      </c>
      <c r="L32" s="146">
        <v>11</v>
      </c>
      <c r="M32" s="22">
        <v>40</v>
      </c>
      <c r="N32" s="22" t="s">
        <v>704</v>
      </c>
      <c r="O32" s="21" t="s">
        <v>779</v>
      </c>
      <c r="P32" s="21" t="s">
        <v>959</v>
      </c>
      <c r="Q32" s="21" t="s">
        <v>812</v>
      </c>
      <c r="R32" s="22">
        <v>1</v>
      </c>
      <c r="S32" s="75">
        <v>19633</v>
      </c>
      <c r="T32" s="75"/>
      <c r="U32" s="75"/>
      <c r="V32" s="75">
        <f t="shared" si="12"/>
        <v>19633</v>
      </c>
      <c r="W32" s="75">
        <f>70.1*5</f>
        <v>350.5</v>
      </c>
      <c r="X32" s="75">
        <f t="shared" si="13"/>
        <v>3608.333333333333</v>
      </c>
      <c r="Y32" s="75">
        <f t="shared" si="14"/>
        <v>36083.333333333328</v>
      </c>
      <c r="Z32" s="75">
        <f t="shared" si="15"/>
        <v>3435.7749999999996</v>
      </c>
      <c r="AA32" s="75">
        <f t="shared" si="16"/>
        <v>588.99</v>
      </c>
      <c r="AB32" s="75">
        <f t="shared" si="17"/>
        <v>981.65000000000009</v>
      </c>
      <c r="AC32" s="75">
        <f t="shared" si="18"/>
        <v>392.66</v>
      </c>
      <c r="AD32" s="75">
        <v>1261</v>
      </c>
      <c r="AE32" s="75">
        <v>756</v>
      </c>
      <c r="AF32" s="77">
        <f t="shared" si="19"/>
        <v>10825</v>
      </c>
      <c r="AG32" s="77">
        <f t="shared" si="20"/>
        <v>31609.297222222227</v>
      </c>
      <c r="AH32" s="77">
        <f t="shared" si="21"/>
        <v>379311.56666666671</v>
      </c>
      <c r="AI32" s="77"/>
      <c r="AJ32" s="77"/>
      <c r="AK32" s="77"/>
      <c r="AL32" s="77"/>
      <c r="AM32" s="77"/>
      <c r="AN32" s="77"/>
      <c r="AO32" s="77"/>
      <c r="AP32" s="77"/>
      <c r="AQ32" s="77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</row>
    <row r="33" spans="1:581" s="23" customFormat="1" ht="15" customHeight="1" x14ac:dyDescent="0.2">
      <c r="A33" s="18">
        <v>15</v>
      </c>
      <c r="B33" s="19" t="s">
        <v>1188</v>
      </c>
      <c r="C33" s="19" t="s">
        <v>1189</v>
      </c>
      <c r="D33" s="20">
        <v>14</v>
      </c>
      <c r="E33" s="19" t="s">
        <v>926</v>
      </c>
      <c r="F33" s="19" t="s">
        <v>1190</v>
      </c>
      <c r="G33" s="102" t="s">
        <v>1225</v>
      </c>
      <c r="H33" s="21" t="s">
        <v>1076</v>
      </c>
      <c r="I33" s="26" t="s">
        <v>1121</v>
      </c>
      <c r="J33" s="22" t="s">
        <v>955</v>
      </c>
      <c r="K33" s="328">
        <v>41428</v>
      </c>
      <c r="L33" s="146">
        <v>11</v>
      </c>
      <c r="M33" s="22">
        <v>40</v>
      </c>
      <c r="N33" s="22" t="s">
        <v>704</v>
      </c>
      <c r="O33" s="21" t="s">
        <v>780</v>
      </c>
      <c r="P33" s="21" t="s">
        <v>959</v>
      </c>
      <c r="Q33" s="21" t="s">
        <v>812</v>
      </c>
      <c r="R33" s="22">
        <v>1</v>
      </c>
      <c r="S33" s="75">
        <v>19633</v>
      </c>
      <c r="T33" s="75"/>
      <c r="U33" s="75"/>
      <c r="V33" s="75">
        <f t="shared" si="12"/>
        <v>19633</v>
      </c>
      <c r="W33" s="75"/>
      <c r="X33" s="75">
        <f t="shared" si="13"/>
        <v>3608.333333333333</v>
      </c>
      <c r="Y33" s="75">
        <f t="shared" si="14"/>
        <v>36083.333333333328</v>
      </c>
      <c r="Z33" s="75">
        <f t="shared" si="15"/>
        <v>3435.7749999999996</v>
      </c>
      <c r="AA33" s="75">
        <f t="shared" si="16"/>
        <v>588.99</v>
      </c>
      <c r="AB33" s="75">
        <f t="shared" si="17"/>
        <v>981.65000000000009</v>
      </c>
      <c r="AC33" s="75">
        <f t="shared" si="18"/>
        <v>392.66</v>
      </c>
      <c r="AD33" s="75">
        <v>1261</v>
      </c>
      <c r="AE33" s="75">
        <v>756</v>
      </c>
      <c r="AF33" s="77">
        <f t="shared" si="19"/>
        <v>10825</v>
      </c>
      <c r="AG33" s="77">
        <f t="shared" si="20"/>
        <v>31258.797222222227</v>
      </c>
      <c r="AH33" s="77">
        <f t="shared" si="21"/>
        <v>375105.56666666671</v>
      </c>
      <c r="AI33" s="77"/>
      <c r="AJ33" s="77"/>
      <c r="AK33" s="77"/>
      <c r="AL33" s="77"/>
      <c r="AM33" s="77"/>
      <c r="AN33" s="77"/>
      <c r="AO33" s="77"/>
      <c r="AP33" s="77"/>
      <c r="AQ33" s="77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</row>
    <row r="34" spans="1:581" s="23" customFormat="1" ht="15" customHeight="1" x14ac:dyDescent="0.2">
      <c r="A34" s="18">
        <v>16</v>
      </c>
      <c r="B34" s="102" t="s">
        <v>1188</v>
      </c>
      <c r="C34" s="102" t="s">
        <v>1189</v>
      </c>
      <c r="D34" s="20">
        <v>14</v>
      </c>
      <c r="E34" s="102" t="s">
        <v>926</v>
      </c>
      <c r="F34" s="102" t="s">
        <v>1190</v>
      </c>
      <c r="G34" s="102" t="s">
        <v>1227</v>
      </c>
      <c r="H34" s="21" t="s">
        <v>737</v>
      </c>
      <c r="I34" s="21" t="s">
        <v>538</v>
      </c>
      <c r="J34" s="22" t="s">
        <v>955</v>
      </c>
      <c r="K34" s="328">
        <v>35186</v>
      </c>
      <c r="L34" s="146">
        <v>12</v>
      </c>
      <c r="M34" s="22">
        <v>40</v>
      </c>
      <c r="N34" s="22" t="s">
        <v>704</v>
      </c>
      <c r="O34" s="21" t="s">
        <v>781</v>
      </c>
      <c r="P34" s="21" t="s">
        <v>958</v>
      </c>
      <c r="Q34" s="21" t="s">
        <v>812</v>
      </c>
      <c r="R34" s="22">
        <v>1</v>
      </c>
      <c r="S34" s="75">
        <v>24345</v>
      </c>
      <c r="T34" s="75"/>
      <c r="U34" s="75"/>
      <c r="V34" s="75">
        <f t="shared" si="12"/>
        <v>24345</v>
      </c>
      <c r="W34" s="75">
        <f>70.1*6</f>
        <v>420.59999999999997</v>
      </c>
      <c r="X34" s="75">
        <f t="shared" si="13"/>
        <v>4451.333333333333</v>
      </c>
      <c r="Y34" s="75">
        <f t="shared" si="14"/>
        <v>44513.333333333336</v>
      </c>
      <c r="Z34" s="75">
        <f t="shared" si="15"/>
        <v>4260.375</v>
      </c>
      <c r="AA34" s="75">
        <f t="shared" si="16"/>
        <v>730.35</v>
      </c>
      <c r="AB34" s="75">
        <f t="shared" si="17"/>
        <v>1217.25</v>
      </c>
      <c r="AC34" s="75">
        <f t="shared" si="18"/>
        <v>486.90000000000003</v>
      </c>
      <c r="AD34" s="75">
        <v>1455</v>
      </c>
      <c r="AE34" s="75">
        <v>908</v>
      </c>
      <c r="AF34" s="77">
        <f t="shared" si="19"/>
        <v>13354</v>
      </c>
      <c r="AG34" s="77">
        <f t="shared" si="20"/>
        <v>39016.697222222225</v>
      </c>
      <c r="AH34" s="77">
        <f t="shared" si="21"/>
        <v>468200.3666666667</v>
      </c>
      <c r="AI34" s="77"/>
      <c r="AJ34" s="77"/>
      <c r="AK34" s="77"/>
      <c r="AL34" s="77"/>
      <c r="AM34" s="77"/>
      <c r="AN34" s="77"/>
      <c r="AO34" s="77"/>
      <c r="AP34" s="77"/>
      <c r="AQ34" s="77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</row>
    <row r="35" spans="1:581" s="23" customFormat="1" ht="15" customHeight="1" x14ac:dyDescent="0.2">
      <c r="A35" s="107">
        <v>17</v>
      </c>
      <c r="B35" s="102" t="s">
        <v>1188</v>
      </c>
      <c r="C35" s="102" t="s">
        <v>1189</v>
      </c>
      <c r="D35" s="20">
        <v>14</v>
      </c>
      <c r="E35" s="102" t="s">
        <v>926</v>
      </c>
      <c r="F35" s="102" t="s">
        <v>1190</v>
      </c>
      <c r="G35" s="102" t="s">
        <v>1228</v>
      </c>
      <c r="H35" s="21" t="s">
        <v>1077</v>
      </c>
      <c r="I35" s="21" t="s">
        <v>1123</v>
      </c>
      <c r="J35" s="22" t="s">
        <v>955</v>
      </c>
      <c r="K35" s="328">
        <v>41410</v>
      </c>
      <c r="L35" s="146">
        <v>12</v>
      </c>
      <c r="M35" s="22">
        <v>40</v>
      </c>
      <c r="N35" s="22" t="s">
        <v>704</v>
      </c>
      <c r="O35" s="21" t="s">
        <v>738</v>
      </c>
      <c r="P35" s="21" t="s">
        <v>958</v>
      </c>
      <c r="Q35" s="21" t="s">
        <v>812</v>
      </c>
      <c r="R35" s="22">
        <v>1</v>
      </c>
      <c r="S35" s="75">
        <v>24345</v>
      </c>
      <c r="T35" s="75"/>
      <c r="U35" s="75"/>
      <c r="V35" s="75">
        <f t="shared" si="12"/>
        <v>24345</v>
      </c>
      <c r="W35" s="75"/>
      <c r="X35" s="75">
        <f t="shared" si="13"/>
        <v>4451.333333333333</v>
      </c>
      <c r="Y35" s="75">
        <f t="shared" si="14"/>
        <v>44513.333333333336</v>
      </c>
      <c r="Z35" s="75">
        <f t="shared" si="15"/>
        <v>4260.375</v>
      </c>
      <c r="AA35" s="75">
        <f t="shared" si="16"/>
        <v>730.35</v>
      </c>
      <c r="AB35" s="75">
        <f t="shared" si="17"/>
        <v>1217.25</v>
      </c>
      <c r="AC35" s="75">
        <f t="shared" si="18"/>
        <v>486.90000000000003</v>
      </c>
      <c r="AD35" s="75">
        <v>1455</v>
      </c>
      <c r="AE35" s="75">
        <v>908</v>
      </c>
      <c r="AF35" s="77">
        <f t="shared" si="19"/>
        <v>13354</v>
      </c>
      <c r="AG35" s="77">
        <f t="shared" si="20"/>
        <v>38596.097222222219</v>
      </c>
      <c r="AH35" s="77">
        <f t="shared" si="21"/>
        <v>463153.16666666663</v>
      </c>
      <c r="AI35" s="77"/>
      <c r="AJ35" s="77"/>
      <c r="AK35" s="77"/>
      <c r="AL35" s="77"/>
      <c r="AM35" s="77"/>
      <c r="AN35" s="77"/>
      <c r="AO35" s="77"/>
      <c r="AP35" s="77"/>
      <c r="AQ35" s="77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</row>
    <row r="36" spans="1:581" s="23" customFormat="1" ht="15" customHeight="1" x14ac:dyDescent="0.2">
      <c r="A36" s="18">
        <v>18</v>
      </c>
      <c r="B36" s="102" t="s">
        <v>1188</v>
      </c>
      <c r="C36" s="102" t="s">
        <v>1189</v>
      </c>
      <c r="D36" s="20">
        <v>14</v>
      </c>
      <c r="E36" s="102" t="s">
        <v>926</v>
      </c>
      <c r="F36" s="102" t="s">
        <v>1190</v>
      </c>
      <c r="G36" s="102" t="s">
        <v>1739</v>
      </c>
      <c r="H36" s="174" t="s">
        <v>1738</v>
      </c>
      <c r="I36" s="21" t="s">
        <v>1740</v>
      </c>
      <c r="J36" s="176" t="s">
        <v>955</v>
      </c>
      <c r="K36" s="328">
        <v>42290</v>
      </c>
      <c r="L36" s="146">
        <v>13</v>
      </c>
      <c r="M36" s="22">
        <v>40</v>
      </c>
      <c r="N36" s="22" t="s">
        <v>704</v>
      </c>
      <c r="O36" s="21" t="s">
        <v>877</v>
      </c>
      <c r="P36" s="21" t="s">
        <v>958</v>
      </c>
      <c r="Q36" s="21" t="s">
        <v>812</v>
      </c>
      <c r="R36" s="22">
        <v>1</v>
      </c>
      <c r="S36" s="75">
        <v>30226</v>
      </c>
      <c r="T36" s="75"/>
      <c r="U36" s="75"/>
      <c r="V36" s="75">
        <f t="shared" si="12"/>
        <v>30226</v>
      </c>
      <c r="W36" s="75"/>
      <c r="X36" s="75">
        <f t="shared" si="13"/>
        <v>5482.5</v>
      </c>
      <c r="Y36" s="75">
        <f t="shared" si="14"/>
        <v>54825</v>
      </c>
      <c r="Z36" s="75">
        <f t="shared" si="15"/>
        <v>5289.5499999999993</v>
      </c>
      <c r="AA36" s="75">
        <f t="shared" si="16"/>
        <v>906.78</v>
      </c>
      <c r="AB36" s="75">
        <f t="shared" si="17"/>
        <v>1511.3000000000002</v>
      </c>
      <c r="AC36" s="75">
        <f t="shared" si="18"/>
        <v>604.52</v>
      </c>
      <c r="AD36" s="75">
        <v>1595</v>
      </c>
      <c r="AE36" s="75">
        <v>1074</v>
      </c>
      <c r="AF36" s="77">
        <f t="shared" si="19"/>
        <v>16447.5</v>
      </c>
      <c r="AG36" s="77">
        <f t="shared" si="20"/>
        <v>47603.4</v>
      </c>
      <c r="AH36" s="77">
        <f t="shared" si="21"/>
        <v>571240.80000000005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</row>
    <row r="37" spans="1:581" s="23" customFormat="1" ht="15" customHeight="1" x14ac:dyDescent="0.2">
      <c r="A37" s="18">
        <v>19</v>
      </c>
      <c r="B37" s="102" t="s">
        <v>1188</v>
      </c>
      <c r="C37" s="102" t="s">
        <v>1189</v>
      </c>
      <c r="D37" s="20">
        <v>14</v>
      </c>
      <c r="E37" s="102" t="s">
        <v>926</v>
      </c>
      <c r="F37" s="102" t="s">
        <v>1190</v>
      </c>
      <c r="G37" s="102" t="s">
        <v>1809</v>
      </c>
      <c r="H37" s="174" t="s">
        <v>1793</v>
      </c>
      <c r="I37" s="21" t="s">
        <v>1812</v>
      </c>
      <c r="J37" s="22" t="s">
        <v>954</v>
      </c>
      <c r="K37" s="328">
        <v>42675</v>
      </c>
      <c r="L37" s="146">
        <v>14</v>
      </c>
      <c r="M37" s="22">
        <v>40</v>
      </c>
      <c r="N37" s="22" t="s">
        <v>704</v>
      </c>
      <c r="O37" s="21" t="s">
        <v>783</v>
      </c>
      <c r="P37" s="21" t="s">
        <v>960</v>
      </c>
      <c r="Q37" s="21" t="s">
        <v>812</v>
      </c>
      <c r="R37" s="22">
        <v>1</v>
      </c>
      <c r="S37" s="75">
        <v>38087</v>
      </c>
      <c r="T37" s="75"/>
      <c r="U37" s="75"/>
      <c r="V37" s="75">
        <f t="shared" si="12"/>
        <v>38087</v>
      </c>
      <c r="W37" s="75"/>
      <c r="X37" s="75">
        <f t="shared" si="13"/>
        <v>6874.333333333333</v>
      </c>
      <c r="Y37" s="75">
        <f t="shared" si="14"/>
        <v>68743.333333333328</v>
      </c>
      <c r="Z37" s="75">
        <f t="shared" si="15"/>
        <v>6665.2249999999995</v>
      </c>
      <c r="AA37" s="75">
        <f t="shared" si="16"/>
        <v>1142.6099999999999</v>
      </c>
      <c r="AB37" s="75">
        <f t="shared" si="17"/>
        <v>1904.3500000000001</v>
      </c>
      <c r="AC37" s="75">
        <f t="shared" si="18"/>
        <v>761.74</v>
      </c>
      <c r="AD37" s="75">
        <v>1837</v>
      </c>
      <c r="AE37" s="75">
        <v>1322</v>
      </c>
      <c r="AF37" s="77">
        <f t="shared" si="19"/>
        <v>20623</v>
      </c>
      <c r="AG37" s="77">
        <f t="shared" si="20"/>
        <v>59739.98055555555</v>
      </c>
      <c r="AH37" s="77">
        <f t="shared" si="21"/>
        <v>716879.7666666666</v>
      </c>
      <c r="AI37" s="77"/>
      <c r="AJ37" s="77"/>
      <c r="AK37" s="77"/>
      <c r="AL37" s="77"/>
      <c r="AM37" s="77"/>
      <c r="AN37" s="77"/>
      <c r="AO37" s="77"/>
      <c r="AP37" s="77"/>
      <c r="AQ37" s="77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</row>
    <row r="38" spans="1:581" s="23" customFormat="1" ht="15" customHeight="1" x14ac:dyDescent="0.2">
      <c r="A38" s="107">
        <v>20</v>
      </c>
      <c r="B38" s="102" t="s">
        <v>1188</v>
      </c>
      <c r="C38" s="102" t="s">
        <v>1189</v>
      </c>
      <c r="D38" s="20">
        <v>14</v>
      </c>
      <c r="E38" s="102" t="s">
        <v>926</v>
      </c>
      <c r="F38" s="102" t="s">
        <v>1190</v>
      </c>
      <c r="G38" s="102" t="s">
        <v>1229</v>
      </c>
      <c r="H38" s="21" t="s">
        <v>735</v>
      </c>
      <c r="I38" s="21" t="s">
        <v>736</v>
      </c>
      <c r="J38" s="22" t="s">
        <v>955</v>
      </c>
      <c r="K38" s="328">
        <v>38154</v>
      </c>
      <c r="L38" s="146">
        <v>14</v>
      </c>
      <c r="M38" s="22">
        <v>40</v>
      </c>
      <c r="N38" s="22" t="s">
        <v>704</v>
      </c>
      <c r="O38" s="21" t="s">
        <v>784</v>
      </c>
      <c r="P38" s="21" t="s">
        <v>959</v>
      </c>
      <c r="Q38" s="21" t="s">
        <v>812</v>
      </c>
      <c r="R38" s="22">
        <v>1</v>
      </c>
      <c r="S38" s="75">
        <v>38087</v>
      </c>
      <c r="T38" s="75"/>
      <c r="U38" s="75"/>
      <c r="V38" s="75">
        <f t="shared" si="12"/>
        <v>38087</v>
      </c>
      <c r="W38" s="75">
        <f>70.1*4</f>
        <v>280.39999999999998</v>
      </c>
      <c r="X38" s="75">
        <f t="shared" si="13"/>
        <v>6874.333333333333</v>
      </c>
      <c r="Y38" s="75">
        <f t="shared" si="14"/>
        <v>68743.333333333328</v>
      </c>
      <c r="Z38" s="75">
        <f t="shared" si="15"/>
        <v>6665.2249999999995</v>
      </c>
      <c r="AA38" s="75">
        <f t="shared" si="16"/>
        <v>1142.6099999999999</v>
      </c>
      <c r="AB38" s="75">
        <f t="shared" si="17"/>
        <v>1904.3500000000001</v>
      </c>
      <c r="AC38" s="75">
        <f t="shared" si="18"/>
        <v>761.74</v>
      </c>
      <c r="AD38" s="75">
        <v>1837</v>
      </c>
      <c r="AE38" s="75">
        <v>1322</v>
      </c>
      <c r="AF38" s="77">
        <f t="shared" si="19"/>
        <v>20623</v>
      </c>
      <c r="AG38" s="77">
        <f t="shared" si="20"/>
        <v>60020.380555555552</v>
      </c>
      <c r="AH38" s="77">
        <f t="shared" si="21"/>
        <v>720244.56666666665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</row>
    <row r="39" spans="1:581" s="23" customFormat="1" ht="15" customHeight="1" x14ac:dyDescent="0.2">
      <c r="A39" s="18">
        <v>21</v>
      </c>
      <c r="B39" s="102" t="s">
        <v>1188</v>
      </c>
      <c r="C39" s="102" t="s">
        <v>1189</v>
      </c>
      <c r="D39" s="20">
        <v>14</v>
      </c>
      <c r="E39" s="102" t="s">
        <v>926</v>
      </c>
      <c r="F39" s="102" t="s">
        <v>1190</v>
      </c>
      <c r="G39" s="102" t="s">
        <v>1810</v>
      </c>
      <c r="H39" s="61" t="s">
        <v>1792</v>
      </c>
      <c r="I39" s="21" t="s">
        <v>1811</v>
      </c>
      <c r="J39" s="176" t="s">
        <v>955</v>
      </c>
      <c r="K39" s="328">
        <v>42675</v>
      </c>
      <c r="L39" s="146">
        <v>14</v>
      </c>
      <c r="M39" s="22">
        <v>40</v>
      </c>
      <c r="N39" s="22" t="s">
        <v>704</v>
      </c>
      <c r="O39" s="21" t="s">
        <v>875</v>
      </c>
      <c r="P39" s="21" t="s">
        <v>958</v>
      </c>
      <c r="Q39" s="21" t="s">
        <v>812</v>
      </c>
      <c r="R39" s="22">
        <v>1</v>
      </c>
      <c r="S39" s="75">
        <v>38087</v>
      </c>
      <c r="T39" s="75"/>
      <c r="U39" s="75"/>
      <c r="V39" s="75">
        <f t="shared" si="12"/>
        <v>38087</v>
      </c>
      <c r="W39" s="75"/>
      <c r="X39" s="75">
        <f t="shared" si="13"/>
        <v>6874.333333333333</v>
      </c>
      <c r="Y39" s="75">
        <f t="shared" si="14"/>
        <v>68743.333333333328</v>
      </c>
      <c r="Z39" s="75">
        <f t="shared" si="15"/>
        <v>6665.2249999999995</v>
      </c>
      <c r="AA39" s="75">
        <f t="shared" si="16"/>
        <v>1142.6099999999999</v>
      </c>
      <c r="AB39" s="75">
        <f t="shared" si="17"/>
        <v>1904.3500000000001</v>
      </c>
      <c r="AC39" s="75">
        <f t="shared" si="18"/>
        <v>761.74</v>
      </c>
      <c r="AD39" s="75">
        <v>1837</v>
      </c>
      <c r="AE39" s="75">
        <v>1322</v>
      </c>
      <c r="AF39" s="77">
        <f t="shared" si="19"/>
        <v>20623</v>
      </c>
      <c r="AG39" s="77">
        <f t="shared" si="20"/>
        <v>59739.98055555555</v>
      </c>
      <c r="AH39" s="77">
        <f t="shared" si="21"/>
        <v>716879.7666666666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</row>
    <row r="40" spans="1:581" s="23" customFormat="1" ht="15" customHeight="1" x14ac:dyDescent="0.2">
      <c r="A40" s="18">
        <v>22</v>
      </c>
      <c r="B40" s="108" t="s">
        <v>1188</v>
      </c>
      <c r="C40" s="108" t="s">
        <v>1189</v>
      </c>
      <c r="D40" s="20">
        <v>14</v>
      </c>
      <c r="E40" s="102" t="s">
        <v>926</v>
      </c>
      <c r="F40" s="102" t="s">
        <v>1190</v>
      </c>
      <c r="G40" s="108" t="s">
        <v>1230</v>
      </c>
      <c r="H40" s="64" t="s">
        <v>732</v>
      </c>
      <c r="I40" s="64" t="s">
        <v>733</v>
      </c>
      <c r="J40" s="65" t="s">
        <v>954</v>
      </c>
      <c r="K40" s="331">
        <v>36693</v>
      </c>
      <c r="L40" s="148">
        <v>18</v>
      </c>
      <c r="M40" s="65">
        <v>40</v>
      </c>
      <c r="N40" s="65" t="s">
        <v>704</v>
      </c>
      <c r="O40" s="64" t="s">
        <v>785</v>
      </c>
      <c r="P40" s="64" t="s">
        <v>812</v>
      </c>
      <c r="Q40" s="64" t="s">
        <v>717</v>
      </c>
      <c r="R40" s="65">
        <v>1</v>
      </c>
      <c r="S40" s="76">
        <v>76946</v>
      </c>
      <c r="T40" s="76"/>
      <c r="U40" s="76"/>
      <c r="V40" s="76">
        <f t="shared" si="12"/>
        <v>76946</v>
      </c>
      <c r="W40" s="76">
        <f>70.1*5</f>
        <v>350.5</v>
      </c>
      <c r="X40" s="76">
        <f t="shared" si="13"/>
        <v>13686.333333333334</v>
      </c>
      <c r="Y40" s="76">
        <f t="shared" si="14"/>
        <v>136863.33333333334</v>
      </c>
      <c r="Z40" s="76">
        <f t="shared" si="15"/>
        <v>13465.55</v>
      </c>
      <c r="AA40" s="76">
        <f t="shared" si="16"/>
        <v>2308.38</v>
      </c>
      <c r="AB40" s="76">
        <f t="shared" si="17"/>
        <v>3847.3</v>
      </c>
      <c r="AC40" s="76">
        <f t="shared" si="18"/>
        <v>1538.92</v>
      </c>
      <c r="AD40" s="76">
        <v>3037</v>
      </c>
      <c r="AE40" s="76">
        <v>2135</v>
      </c>
      <c r="AF40" s="78"/>
      <c r="AG40" s="77">
        <f t="shared" si="20"/>
        <v>116174.45555555557</v>
      </c>
      <c r="AH40" s="78">
        <f t="shared" si="21"/>
        <v>1394093.4666666668</v>
      </c>
      <c r="AI40" s="78"/>
      <c r="AJ40" s="78"/>
      <c r="AK40" s="78"/>
      <c r="AL40" s="78"/>
      <c r="AM40" s="78"/>
      <c r="AN40" s="78"/>
      <c r="AO40" s="78"/>
      <c r="AP40" s="78"/>
      <c r="AQ40" s="78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</row>
    <row r="41" spans="1:581" s="183" customFormat="1" ht="17.25" customHeight="1" x14ac:dyDescent="0.2">
      <c r="A41" s="179"/>
      <c r="B41" s="180"/>
      <c r="C41" s="102"/>
      <c r="D41" s="20"/>
      <c r="E41" s="180"/>
      <c r="F41" s="102"/>
      <c r="G41" s="180"/>
      <c r="H41" s="181"/>
      <c r="I41" s="181"/>
      <c r="J41" s="103"/>
      <c r="K41" s="332"/>
      <c r="L41" s="182"/>
      <c r="M41" s="103"/>
      <c r="N41" s="103"/>
      <c r="O41" s="21"/>
      <c r="P41" s="21"/>
      <c r="Q41" s="104" t="s">
        <v>718</v>
      </c>
      <c r="R41" s="103"/>
      <c r="S41" s="84">
        <f t="shared" ref="S41:AF41" si="22">SUM(S19:S40)</f>
        <v>494512</v>
      </c>
      <c r="T41" s="84">
        <f t="shared" si="22"/>
        <v>0</v>
      </c>
      <c r="U41" s="84">
        <f t="shared" si="22"/>
        <v>0</v>
      </c>
      <c r="V41" s="84">
        <f t="shared" si="22"/>
        <v>494512</v>
      </c>
      <c r="W41" s="84">
        <f t="shared" si="22"/>
        <v>4206</v>
      </c>
      <c r="X41" s="84">
        <f t="shared" si="22"/>
        <v>90144.166666666672</v>
      </c>
      <c r="Y41" s="84">
        <f t="shared" si="22"/>
        <v>901441.66666666674</v>
      </c>
      <c r="Z41" s="84">
        <f t="shared" si="22"/>
        <v>86539.6</v>
      </c>
      <c r="AA41" s="84">
        <f t="shared" si="22"/>
        <v>14835.36</v>
      </c>
      <c r="AB41" s="84">
        <f t="shared" si="22"/>
        <v>24725.599999999995</v>
      </c>
      <c r="AC41" s="84">
        <f t="shared" si="22"/>
        <v>9890.239999999998</v>
      </c>
      <c r="AD41" s="84">
        <f t="shared" si="22"/>
        <v>28074</v>
      </c>
      <c r="AE41" s="84">
        <f t="shared" si="22"/>
        <v>18279</v>
      </c>
      <c r="AF41" s="84">
        <f t="shared" si="22"/>
        <v>229373.5</v>
      </c>
      <c r="AG41" s="245">
        <f t="shared" ref="AG41" si="23">V41+W41+Z41+AA41+AB41+AC41+AD41+AE41+(X41/12+Y41/12+AF41/12)</f>
        <v>782808.41111111105</v>
      </c>
      <c r="AH41" s="84">
        <f>SUM(AH19:AH40)</f>
        <v>9393700.9333333336</v>
      </c>
      <c r="AI41" s="84"/>
      <c r="AJ41" s="84"/>
      <c r="AK41" s="84">
        <v>0</v>
      </c>
      <c r="AL41" s="84"/>
      <c r="AM41" s="84"/>
      <c r="AN41" s="84">
        <v>0</v>
      </c>
      <c r="AO41" s="84"/>
      <c r="AP41" s="84"/>
      <c r="AQ41" s="84">
        <v>36800</v>
      </c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6"/>
      <c r="BI41" s="306"/>
      <c r="BJ41" s="306"/>
      <c r="BK41" s="306"/>
      <c r="BL41" s="306"/>
      <c r="BM41" s="306"/>
      <c r="BN41" s="306"/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C41" s="306"/>
      <c r="CD41" s="306"/>
      <c r="CE41" s="306"/>
      <c r="CF41" s="306"/>
      <c r="CG41" s="306"/>
      <c r="CH41" s="306"/>
      <c r="CI41" s="306"/>
      <c r="CJ41" s="306"/>
      <c r="CK41" s="306"/>
      <c r="CL41" s="306"/>
      <c r="CM41" s="306"/>
      <c r="CN41" s="306"/>
      <c r="CO41" s="306"/>
      <c r="CP41" s="306"/>
      <c r="CQ41" s="306"/>
      <c r="CR41" s="306"/>
      <c r="CS41" s="306"/>
      <c r="CT41" s="306"/>
      <c r="CU41" s="306"/>
      <c r="CV41" s="306"/>
      <c r="CW41" s="306"/>
      <c r="CX41" s="306"/>
      <c r="CY41" s="306"/>
      <c r="CZ41" s="306"/>
      <c r="DA41" s="306"/>
      <c r="DB41" s="306"/>
      <c r="DC41" s="306"/>
      <c r="DD41" s="306"/>
      <c r="DE41" s="306"/>
      <c r="DF41" s="306"/>
      <c r="DG41" s="306"/>
      <c r="DH41" s="306"/>
      <c r="DI41" s="306"/>
      <c r="DJ41" s="306"/>
      <c r="DK41" s="306"/>
      <c r="DL41" s="306"/>
      <c r="DM41" s="306"/>
      <c r="DN41" s="306"/>
      <c r="DO41" s="306"/>
      <c r="DP41" s="306"/>
      <c r="DQ41" s="306"/>
      <c r="DR41" s="306"/>
      <c r="DS41" s="306"/>
      <c r="DT41" s="306"/>
      <c r="DU41" s="306"/>
      <c r="DV41" s="306"/>
      <c r="DW41" s="306"/>
      <c r="DX41" s="306"/>
      <c r="DY41" s="306"/>
      <c r="DZ41" s="306"/>
      <c r="EA41" s="306"/>
      <c r="EB41" s="306"/>
      <c r="EC41" s="306"/>
      <c r="ED41" s="306"/>
      <c r="EE41" s="306"/>
      <c r="EF41" s="306"/>
      <c r="EG41" s="306"/>
      <c r="EH41" s="306"/>
      <c r="EI41" s="306"/>
      <c r="EJ41" s="306"/>
      <c r="EK41" s="306"/>
      <c r="EL41" s="306"/>
      <c r="EM41" s="306"/>
      <c r="EN41" s="306"/>
      <c r="EO41" s="306"/>
      <c r="EP41" s="306"/>
      <c r="EQ41" s="306"/>
      <c r="ER41" s="306"/>
      <c r="ES41" s="306"/>
      <c r="ET41" s="306"/>
      <c r="EU41" s="306"/>
      <c r="EV41" s="306"/>
      <c r="EW41" s="306"/>
      <c r="EX41" s="306"/>
      <c r="EY41" s="306"/>
      <c r="EZ41" s="306"/>
      <c r="FA41" s="306"/>
      <c r="FB41" s="306"/>
      <c r="FC41" s="306"/>
      <c r="FD41" s="306"/>
      <c r="FE41" s="306"/>
      <c r="FF41" s="306"/>
      <c r="FG41" s="306"/>
      <c r="FH41" s="306"/>
      <c r="FI41" s="306"/>
      <c r="FJ41" s="306"/>
      <c r="FK41" s="306"/>
      <c r="FL41" s="306"/>
      <c r="FM41" s="306"/>
      <c r="FN41" s="306"/>
      <c r="FO41" s="306"/>
      <c r="FP41" s="306"/>
      <c r="FQ41" s="306"/>
      <c r="FR41" s="306"/>
      <c r="FS41" s="306"/>
      <c r="FT41" s="306"/>
      <c r="FU41" s="306"/>
      <c r="FV41" s="306"/>
      <c r="FW41" s="306"/>
      <c r="FX41" s="306"/>
      <c r="FY41" s="306"/>
      <c r="FZ41" s="306"/>
      <c r="GA41" s="306"/>
      <c r="GB41" s="306"/>
      <c r="GC41" s="306"/>
      <c r="GD41" s="306"/>
      <c r="GE41" s="306"/>
      <c r="GF41" s="306"/>
      <c r="GG41" s="306"/>
      <c r="GH41" s="306"/>
      <c r="GI41" s="306"/>
      <c r="GJ41" s="306"/>
      <c r="GK41" s="306"/>
      <c r="GL41" s="306"/>
      <c r="GM41" s="306"/>
      <c r="GN41" s="306"/>
      <c r="GO41" s="306"/>
      <c r="GP41" s="306"/>
      <c r="GQ41" s="306"/>
      <c r="GR41" s="306"/>
      <c r="GS41" s="306"/>
      <c r="GT41" s="306"/>
      <c r="GU41" s="306"/>
      <c r="GV41" s="306"/>
      <c r="GW41" s="306"/>
      <c r="GX41" s="306"/>
      <c r="GY41" s="306"/>
      <c r="GZ41" s="306"/>
      <c r="HA41" s="306"/>
      <c r="HB41" s="306"/>
      <c r="HC41" s="306"/>
      <c r="HD41" s="306"/>
      <c r="HE41" s="306"/>
      <c r="HF41" s="306"/>
      <c r="HG41" s="306"/>
      <c r="HH41" s="306"/>
      <c r="HI41" s="306"/>
      <c r="HJ41" s="306"/>
      <c r="HK41" s="306"/>
      <c r="HL41" s="306"/>
      <c r="HM41" s="306"/>
      <c r="HN41" s="306"/>
      <c r="HO41" s="306"/>
      <c r="HP41" s="306"/>
      <c r="HQ41" s="306"/>
      <c r="HR41" s="306"/>
      <c r="HS41" s="306"/>
      <c r="HT41" s="306"/>
      <c r="HU41" s="306"/>
      <c r="HV41" s="306"/>
      <c r="HW41" s="306"/>
      <c r="HX41" s="306"/>
      <c r="HY41" s="306"/>
      <c r="HZ41" s="306"/>
      <c r="IA41" s="306"/>
      <c r="IB41" s="306"/>
      <c r="IC41" s="306"/>
      <c r="ID41" s="306"/>
      <c r="IE41" s="306"/>
      <c r="IF41" s="306"/>
      <c r="IG41" s="306"/>
      <c r="IH41" s="306"/>
      <c r="II41" s="306"/>
      <c r="IJ41" s="306"/>
      <c r="IK41" s="306"/>
      <c r="IL41" s="306"/>
      <c r="IM41" s="306"/>
      <c r="IN41" s="306"/>
      <c r="IO41" s="306"/>
      <c r="IP41" s="306"/>
      <c r="IQ41" s="306"/>
      <c r="IR41" s="306"/>
      <c r="IS41" s="306"/>
      <c r="IT41" s="306"/>
      <c r="IU41" s="306"/>
      <c r="IV41" s="306"/>
      <c r="IW41" s="306"/>
      <c r="IX41" s="306"/>
      <c r="IY41" s="306"/>
      <c r="IZ41" s="306"/>
      <c r="JA41" s="306"/>
      <c r="JB41" s="306"/>
      <c r="JC41" s="306"/>
      <c r="JD41" s="306"/>
      <c r="JE41" s="306"/>
      <c r="JF41" s="306"/>
      <c r="JG41" s="306"/>
      <c r="JH41" s="306"/>
      <c r="JI41" s="306"/>
      <c r="JJ41" s="306"/>
      <c r="JK41" s="306"/>
      <c r="JL41" s="306"/>
      <c r="JM41" s="306"/>
      <c r="JN41" s="306"/>
      <c r="JO41" s="306"/>
      <c r="JP41" s="306"/>
      <c r="JQ41" s="306"/>
      <c r="JR41" s="306"/>
      <c r="JS41" s="306"/>
      <c r="JT41" s="306"/>
      <c r="JU41" s="306"/>
      <c r="JV41" s="306"/>
      <c r="JW41" s="306"/>
      <c r="JX41" s="306"/>
      <c r="JY41" s="306"/>
      <c r="JZ41" s="306"/>
      <c r="KA41" s="306"/>
      <c r="KB41" s="306"/>
      <c r="KC41" s="306"/>
      <c r="KD41" s="306"/>
      <c r="KE41" s="306"/>
      <c r="KF41" s="306"/>
      <c r="KG41" s="306"/>
      <c r="KH41" s="306"/>
      <c r="KI41" s="306"/>
      <c r="KJ41" s="306"/>
      <c r="KK41" s="306"/>
      <c r="KL41" s="306"/>
      <c r="KM41" s="306"/>
      <c r="KN41" s="306"/>
      <c r="KO41" s="306"/>
      <c r="KP41" s="306"/>
      <c r="KQ41" s="306"/>
      <c r="KR41" s="306"/>
      <c r="KS41" s="306"/>
      <c r="KT41" s="306"/>
      <c r="KU41" s="306"/>
      <c r="KV41" s="306"/>
      <c r="KW41" s="306"/>
      <c r="KX41" s="306"/>
      <c r="KY41" s="306"/>
      <c r="KZ41" s="306"/>
      <c r="LA41" s="306"/>
      <c r="LB41" s="306"/>
      <c r="LC41" s="306"/>
      <c r="LD41" s="306"/>
      <c r="LE41" s="306"/>
      <c r="LF41" s="306"/>
      <c r="LG41" s="306"/>
      <c r="LH41" s="306"/>
      <c r="LI41" s="306"/>
      <c r="LJ41" s="306"/>
      <c r="LK41" s="306"/>
      <c r="LL41" s="306"/>
      <c r="LM41" s="306"/>
      <c r="LN41" s="306"/>
      <c r="LO41" s="306"/>
      <c r="LP41" s="306"/>
      <c r="LQ41" s="306"/>
      <c r="LR41" s="306"/>
      <c r="LS41" s="306"/>
      <c r="LT41" s="306"/>
      <c r="LU41" s="306"/>
      <c r="LV41" s="306"/>
      <c r="LW41" s="306"/>
      <c r="LX41" s="306"/>
      <c r="LY41" s="306"/>
      <c r="LZ41" s="306"/>
      <c r="MA41" s="306"/>
      <c r="MB41" s="306"/>
      <c r="MC41" s="306"/>
      <c r="MD41" s="306"/>
      <c r="ME41" s="306"/>
      <c r="MF41" s="306"/>
      <c r="MG41" s="306"/>
      <c r="MH41" s="306"/>
      <c r="MI41" s="306"/>
      <c r="MJ41" s="306"/>
      <c r="MK41" s="306"/>
      <c r="ML41" s="306"/>
      <c r="MM41" s="306"/>
      <c r="MN41" s="306"/>
      <c r="MO41" s="306"/>
      <c r="MP41" s="306"/>
      <c r="MQ41" s="306"/>
      <c r="MR41" s="306"/>
      <c r="MS41" s="306"/>
      <c r="MT41" s="306"/>
      <c r="MU41" s="306"/>
      <c r="MV41" s="306"/>
      <c r="MW41" s="306"/>
      <c r="MX41" s="306"/>
      <c r="MY41" s="306"/>
      <c r="MZ41" s="306"/>
      <c r="NA41" s="306"/>
      <c r="NB41" s="306"/>
      <c r="NC41" s="306"/>
      <c r="ND41" s="306"/>
      <c r="NE41" s="306"/>
      <c r="NF41" s="306"/>
      <c r="NG41" s="306"/>
      <c r="NH41" s="306"/>
      <c r="NI41" s="306"/>
      <c r="NJ41" s="306"/>
      <c r="NK41" s="306"/>
      <c r="NL41" s="306"/>
      <c r="NM41" s="306"/>
      <c r="NN41" s="306"/>
      <c r="NO41" s="306"/>
      <c r="NP41" s="306"/>
      <c r="NQ41" s="306"/>
      <c r="NR41" s="306"/>
      <c r="NS41" s="306"/>
      <c r="NT41" s="306"/>
      <c r="NU41" s="306"/>
      <c r="NV41" s="306"/>
      <c r="NW41" s="306"/>
      <c r="NX41" s="306"/>
      <c r="NY41" s="306"/>
      <c r="NZ41" s="306"/>
      <c r="OA41" s="306"/>
      <c r="OB41" s="306"/>
      <c r="OC41" s="306"/>
      <c r="OD41" s="306"/>
      <c r="OE41" s="306"/>
      <c r="OF41" s="306"/>
      <c r="OG41" s="306"/>
      <c r="OH41" s="306"/>
      <c r="OI41" s="306"/>
      <c r="OJ41" s="306"/>
      <c r="OK41" s="306"/>
      <c r="OL41" s="306"/>
      <c r="OM41" s="306"/>
      <c r="ON41" s="306"/>
      <c r="OO41" s="306"/>
      <c r="OP41" s="306"/>
      <c r="OQ41" s="306"/>
      <c r="OR41" s="306"/>
      <c r="OS41" s="306"/>
      <c r="OT41" s="306"/>
      <c r="OU41" s="306"/>
      <c r="OV41" s="306"/>
      <c r="OW41" s="306"/>
      <c r="OX41" s="306"/>
      <c r="OY41" s="306"/>
      <c r="OZ41" s="306"/>
      <c r="PA41" s="306"/>
      <c r="PB41" s="306"/>
      <c r="PC41" s="290"/>
      <c r="PD41" s="290"/>
      <c r="PE41" s="290"/>
      <c r="PF41" s="290"/>
      <c r="PG41" s="290"/>
      <c r="PH41" s="290"/>
      <c r="PI41" s="290"/>
      <c r="PJ41" s="290"/>
      <c r="PK41" s="290"/>
      <c r="PL41" s="290"/>
      <c r="PM41" s="290"/>
      <c r="PN41" s="290"/>
      <c r="PO41" s="290"/>
      <c r="PP41" s="290"/>
      <c r="PQ41" s="290"/>
      <c r="PR41" s="290"/>
      <c r="PS41" s="290"/>
      <c r="PT41" s="290"/>
      <c r="PU41" s="290"/>
      <c r="PV41" s="290"/>
      <c r="PW41" s="290"/>
      <c r="PX41" s="290"/>
      <c r="PY41" s="290"/>
      <c r="PZ41" s="290"/>
      <c r="QA41" s="290"/>
      <c r="QB41" s="290"/>
      <c r="QC41" s="290"/>
      <c r="QD41" s="290"/>
      <c r="QE41" s="290"/>
      <c r="QF41" s="290"/>
      <c r="QG41" s="290"/>
      <c r="QH41" s="290"/>
      <c r="QI41" s="290"/>
      <c r="QJ41" s="290"/>
      <c r="QK41" s="290"/>
      <c r="QL41" s="290"/>
      <c r="QM41" s="290"/>
      <c r="QN41" s="290"/>
      <c r="QO41" s="290"/>
      <c r="QP41" s="290"/>
      <c r="QQ41" s="290"/>
      <c r="QR41" s="290"/>
      <c r="QS41" s="290"/>
      <c r="QT41" s="290"/>
      <c r="QU41" s="290"/>
      <c r="QV41" s="290"/>
      <c r="QW41" s="290"/>
      <c r="QX41" s="290"/>
      <c r="QY41" s="290"/>
      <c r="QZ41" s="290"/>
      <c r="RA41" s="290"/>
      <c r="RB41" s="290"/>
      <c r="RC41" s="290"/>
      <c r="RD41" s="290"/>
      <c r="RE41" s="290"/>
      <c r="RF41" s="290"/>
      <c r="RG41" s="290"/>
      <c r="RH41" s="290"/>
      <c r="RI41" s="290"/>
      <c r="RJ41" s="290"/>
      <c r="RK41" s="290"/>
      <c r="RL41" s="290"/>
      <c r="RM41" s="290"/>
      <c r="RN41" s="290"/>
      <c r="RO41" s="290"/>
      <c r="RP41" s="290"/>
      <c r="RQ41" s="290"/>
      <c r="RR41" s="290"/>
      <c r="RS41" s="290"/>
      <c r="RT41" s="290"/>
      <c r="RU41" s="290"/>
      <c r="RV41" s="290"/>
      <c r="RW41" s="290"/>
      <c r="RX41" s="290"/>
      <c r="RY41" s="290"/>
      <c r="RZ41" s="290"/>
      <c r="SA41" s="290"/>
      <c r="SB41" s="290"/>
      <c r="SC41" s="290"/>
      <c r="SD41" s="290"/>
      <c r="SE41" s="290"/>
      <c r="SF41" s="290"/>
      <c r="SG41" s="290"/>
      <c r="SH41" s="290"/>
      <c r="SI41" s="290"/>
      <c r="SJ41" s="290"/>
      <c r="SK41" s="290"/>
      <c r="SL41" s="290"/>
      <c r="SM41" s="290"/>
      <c r="SN41" s="290"/>
      <c r="SO41" s="290"/>
      <c r="SP41" s="290"/>
      <c r="SQ41" s="290"/>
      <c r="SR41" s="290"/>
      <c r="SS41" s="290"/>
      <c r="ST41" s="290"/>
      <c r="SU41" s="290"/>
      <c r="SV41" s="290"/>
      <c r="SW41" s="290"/>
      <c r="SX41" s="290"/>
      <c r="SY41" s="290"/>
      <c r="SZ41" s="290"/>
      <c r="TA41" s="290"/>
      <c r="TB41" s="290"/>
      <c r="TC41" s="290"/>
      <c r="TD41" s="290"/>
      <c r="TE41" s="290"/>
      <c r="TF41" s="290"/>
      <c r="TG41" s="290"/>
      <c r="TH41" s="290"/>
      <c r="TI41" s="290"/>
      <c r="TJ41" s="290"/>
      <c r="TK41" s="290"/>
      <c r="TL41" s="290"/>
      <c r="TM41" s="290"/>
      <c r="TN41" s="290"/>
      <c r="TO41" s="290"/>
      <c r="TP41" s="290"/>
      <c r="TQ41" s="290"/>
      <c r="TR41" s="290"/>
      <c r="TS41" s="290"/>
      <c r="TT41" s="290"/>
      <c r="TU41" s="290"/>
      <c r="TV41" s="290"/>
      <c r="TW41" s="290"/>
      <c r="TX41" s="290"/>
      <c r="TY41" s="290"/>
      <c r="TZ41" s="290"/>
      <c r="UA41" s="290"/>
      <c r="UB41" s="290"/>
      <c r="UC41" s="290"/>
      <c r="UD41" s="290"/>
      <c r="UE41" s="290"/>
      <c r="UF41" s="290"/>
      <c r="UG41" s="290"/>
      <c r="UH41" s="290"/>
      <c r="UI41" s="290"/>
      <c r="UJ41" s="290"/>
      <c r="UK41" s="290"/>
      <c r="UL41" s="290"/>
      <c r="UM41" s="290"/>
      <c r="UN41" s="290"/>
      <c r="UO41" s="290"/>
      <c r="UP41" s="290"/>
      <c r="UQ41" s="290"/>
      <c r="UR41" s="290"/>
      <c r="US41" s="290"/>
      <c r="UT41" s="290"/>
      <c r="UU41" s="290"/>
      <c r="UV41" s="290"/>
      <c r="UW41" s="290"/>
      <c r="UX41" s="290"/>
      <c r="UY41" s="290"/>
      <c r="UZ41" s="290"/>
      <c r="VA41" s="290"/>
      <c r="VB41" s="290"/>
      <c r="VC41" s="290"/>
      <c r="VD41" s="290"/>
      <c r="VE41" s="290"/>
      <c r="VF41" s="290"/>
      <c r="VG41" s="290"/>
      <c r="VH41" s="290"/>
      <c r="VI41" s="290"/>
    </row>
    <row r="42" spans="1:581" s="277" customFormat="1" ht="15" customHeight="1" x14ac:dyDescent="0.25">
      <c r="A42" s="356" t="s">
        <v>717</v>
      </c>
      <c r="B42" s="356"/>
      <c r="C42" s="356"/>
      <c r="D42" s="356"/>
      <c r="E42" s="356"/>
      <c r="F42" s="356"/>
      <c r="G42" s="356"/>
      <c r="H42" s="271"/>
      <c r="I42" s="248"/>
      <c r="J42" s="272"/>
      <c r="K42" s="335"/>
      <c r="L42" s="273"/>
      <c r="M42" s="272"/>
      <c r="N42" s="272"/>
      <c r="O42" s="274"/>
      <c r="P42" s="274"/>
      <c r="Q42" s="248"/>
      <c r="R42" s="272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315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</row>
    <row r="43" spans="1:581" s="23" customFormat="1" ht="12.75" x14ac:dyDescent="0.2">
      <c r="A43" s="112">
        <v>1</v>
      </c>
      <c r="B43" s="116" t="s">
        <v>1188</v>
      </c>
      <c r="C43" s="116" t="s">
        <v>1189</v>
      </c>
      <c r="D43" s="117">
        <v>14</v>
      </c>
      <c r="E43" s="105" t="s">
        <v>928</v>
      </c>
      <c r="F43" s="116" t="s">
        <v>1190</v>
      </c>
      <c r="G43" s="269" t="s">
        <v>1813</v>
      </c>
      <c r="H43" s="268" t="s">
        <v>1761</v>
      </c>
      <c r="I43" s="267" t="s">
        <v>1815</v>
      </c>
      <c r="J43" s="269" t="s">
        <v>954</v>
      </c>
      <c r="K43" s="336">
        <v>42339</v>
      </c>
      <c r="L43" s="150" t="s">
        <v>740</v>
      </c>
      <c r="M43" s="270">
        <v>40</v>
      </c>
      <c r="N43" s="270" t="s">
        <v>704</v>
      </c>
      <c r="O43" s="130" t="s">
        <v>1686</v>
      </c>
      <c r="P43" s="174" t="s">
        <v>1776</v>
      </c>
      <c r="Q43" s="66" t="s">
        <v>717</v>
      </c>
      <c r="R43" s="270">
        <v>1</v>
      </c>
      <c r="S43" s="255">
        <v>12087</v>
      </c>
      <c r="T43" s="238"/>
      <c r="U43" s="238"/>
      <c r="V43" s="114">
        <f t="shared" ref="V43:V54" si="24">S43+T43+U43</f>
        <v>12087</v>
      </c>
      <c r="W43" s="238"/>
      <c r="X43" s="114">
        <f t="shared" ref="X43:X54" si="25">(V43+AD43+AE43)/30*5</f>
        <v>2284.1666666666665</v>
      </c>
      <c r="Y43" s="114">
        <f t="shared" ref="Y43:Y54" si="26">(V43+AD43+AE43)/30*50</f>
        <v>22841.666666666664</v>
      </c>
      <c r="Z43" s="114">
        <f t="shared" ref="Z43:Z55" si="27">V43*17.5%</f>
        <v>2115.2249999999999</v>
      </c>
      <c r="AA43" s="114">
        <f t="shared" ref="AA43:AA55" si="28">V43*3%</f>
        <v>362.61</v>
      </c>
      <c r="AB43" s="114">
        <f t="shared" ref="AB43:AB55" si="29">V43*5%</f>
        <v>604.35</v>
      </c>
      <c r="AC43" s="114">
        <f t="shared" ref="AC43:AC55" si="30">V43*2%</f>
        <v>241.74</v>
      </c>
      <c r="AD43" s="114">
        <f>887+70</f>
        <v>957</v>
      </c>
      <c r="AE43" s="114">
        <f>631+30</f>
        <v>661</v>
      </c>
      <c r="AF43" s="237">
        <f t="shared" ref="AF43:AF53" si="31">(V43+AD43+AE43)/2</f>
        <v>6852.5</v>
      </c>
      <c r="AG43" s="115">
        <f t="shared" ref="AG43:AG55" si="32">V43+W43+Z43+AA43+AB43+AC43+AD43+AE43+(X43/12+Y43/12+AF43/12)</f>
        <v>19693.786111111112</v>
      </c>
      <c r="AH43" s="115">
        <f t="shared" ref="AH43:AH55" si="33">+AG43*12</f>
        <v>236325.43333333335</v>
      </c>
      <c r="AI43" s="237"/>
      <c r="AJ43" s="237"/>
      <c r="AK43" s="237"/>
      <c r="AL43" s="237"/>
      <c r="AM43" s="237"/>
      <c r="AN43" s="237"/>
      <c r="AO43" s="237"/>
      <c r="AP43" s="237"/>
      <c r="AQ43" s="316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</row>
    <row r="44" spans="1:581" s="68" customFormat="1" ht="15" customHeight="1" x14ac:dyDescent="0.2">
      <c r="A44" s="18">
        <v>2</v>
      </c>
      <c r="B44" s="102" t="s">
        <v>1188</v>
      </c>
      <c r="C44" s="102" t="s">
        <v>1189</v>
      </c>
      <c r="D44" s="20">
        <v>14</v>
      </c>
      <c r="E44" s="102" t="s">
        <v>928</v>
      </c>
      <c r="F44" s="102" t="s">
        <v>1190</v>
      </c>
      <c r="G44" s="108" t="s">
        <v>1817</v>
      </c>
      <c r="H44" s="242" t="s">
        <v>1786</v>
      </c>
      <c r="I44" s="64" t="s">
        <v>1816</v>
      </c>
      <c r="J44" s="323" t="s">
        <v>954</v>
      </c>
      <c r="K44" s="331">
        <v>42491</v>
      </c>
      <c r="L44" s="150" t="s">
        <v>714</v>
      </c>
      <c r="M44" s="22">
        <v>40</v>
      </c>
      <c r="N44" s="22" t="s">
        <v>704</v>
      </c>
      <c r="O44" s="174" t="s">
        <v>741</v>
      </c>
      <c r="P44" s="174" t="s">
        <v>1776</v>
      </c>
      <c r="Q44" s="174" t="s">
        <v>717</v>
      </c>
      <c r="R44" s="22">
        <v>1</v>
      </c>
      <c r="S44" s="255">
        <v>12087</v>
      </c>
      <c r="T44" s="75"/>
      <c r="U44" s="75"/>
      <c r="V44" s="75">
        <f t="shared" si="24"/>
        <v>12087</v>
      </c>
      <c r="W44" s="75"/>
      <c r="X44" s="75">
        <f t="shared" si="25"/>
        <v>2284.1666666666665</v>
      </c>
      <c r="Y44" s="75">
        <f t="shared" si="26"/>
        <v>22841.666666666664</v>
      </c>
      <c r="Z44" s="75">
        <f t="shared" si="27"/>
        <v>2115.2249999999999</v>
      </c>
      <c r="AA44" s="75">
        <f t="shared" si="28"/>
        <v>362.61</v>
      </c>
      <c r="AB44" s="75">
        <f t="shared" si="29"/>
        <v>604.35</v>
      </c>
      <c r="AC44" s="75">
        <f t="shared" si="30"/>
        <v>241.74</v>
      </c>
      <c r="AD44" s="75">
        <v>957</v>
      </c>
      <c r="AE44" s="75">
        <v>661</v>
      </c>
      <c r="AF44" s="77">
        <f t="shared" si="31"/>
        <v>6852.5</v>
      </c>
      <c r="AG44" s="77">
        <f t="shared" si="32"/>
        <v>19693.786111111112</v>
      </c>
      <c r="AH44" s="77">
        <f t="shared" si="33"/>
        <v>236325.43333333335</v>
      </c>
      <c r="AI44" s="77"/>
      <c r="AJ44" s="77"/>
      <c r="AK44" s="77"/>
      <c r="AL44" s="77"/>
      <c r="AM44" s="77"/>
      <c r="AN44" s="77"/>
      <c r="AO44" s="77"/>
      <c r="AP44" s="77"/>
      <c r="AQ44" s="77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</row>
    <row r="45" spans="1:581" s="72" customFormat="1" ht="15" customHeight="1" x14ac:dyDescent="0.2">
      <c r="A45" s="112">
        <v>3</v>
      </c>
      <c r="B45" s="71" t="s">
        <v>1188</v>
      </c>
      <c r="C45" s="71" t="s">
        <v>1189</v>
      </c>
      <c r="D45" s="141">
        <v>14</v>
      </c>
      <c r="E45" s="71" t="s">
        <v>927</v>
      </c>
      <c r="F45" s="71" t="s">
        <v>1190</v>
      </c>
      <c r="G45" s="102" t="s">
        <v>1704</v>
      </c>
      <c r="H45" s="260" t="s">
        <v>1695</v>
      </c>
      <c r="I45" s="260" t="s">
        <v>1818</v>
      </c>
      <c r="J45" s="67" t="s">
        <v>955</v>
      </c>
      <c r="K45" s="328">
        <v>42095</v>
      </c>
      <c r="L45" s="150" t="s">
        <v>714</v>
      </c>
      <c r="M45" s="22">
        <v>40</v>
      </c>
      <c r="N45" s="67" t="s">
        <v>704</v>
      </c>
      <c r="O45" s="61" t="s">
        <v>1699</v>
      </c>
      <c r="P45" s="174" t="s">
        <v>1776</v>
      </c>
      <c r="Q45" s="21" t="s">
        <v>717</v>
      </c>
      <c r="R45" s="22">
        <v>1</v>
      </c>
      <c r="S45" s="75">
        <v>14012</v>
      </c>
      <c r="T45" s="75"/>
      <c r="U45" s="75"/>
      <c r="V45" s="75">
        <f t="shared" si="24"/>
        <v>14012</v>
      </c>
      <c r="W45" s="75"/>
      <c r="X45" s="75">
        <f t="shared" si="25"/>
        <v>2634.166666666667</v>
      </c>
      <c r="Y45" s="75">
        <f t="shared" si="26"/>
        <v>26341.666666666668</v>
      </c>
      <c r="Z45" s="75">
        <f t="shared" si="27"/>
        <v>2452.1</v>
      </c>
      <c r="AA45" s="75">
        <f t="shared" si="28"/>
        <v>420.35999999999996</v>
      </c>
      <c r="AB45" s="75">
        <f t="shared" si="29"/>
        <v>700.6</v>
      </c>
      <c r="AC45" s="75">
        <f t="shared" si="30"/>
        <v>280.24</v>
      </c>
      <c r="AD45" s="75">
        <v>1114</v>
      </c>
      <c r="AE45" s="75">
        <v>679</v>
      </c>
      <c r="AF45" s="77">
        <f t="shared" si="31"/>
        <v>7902.5</v>
      </c>
      <c r="AG45" s="77">
        <f t="shared" si="32"/>
        <v>22731.494444444445</v>
      </c>
      <c r="AH45" s="77">
        <f t="shared" si="33"/>
        <v>272777.93333333335</v>
      </c>
      <c r="AI45" s="83"/>
      <c r="AJ45" s="83"/>
      <c r="AK45" s="83"/>
      <c r="AL45" s="83"/>
      <c r="AM45" s="83"/>
      <c r="AN45" s="83"/>
      <c r="AO45" s="83"/>
      <c r="AP45" s="83"/>
      <c r="AQ45" s="83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  <c r="IW45" s="74"/>
      <c r="IX45" s="74"/>
      <c r="IY45" s="74"/>
      <c r="IZ45" s="74"/>
      <c r="JA45" s="74"/>
      <c r="JB45" s="74"/>
      <c r="JC45" s="74"/>
      <c r="JD45" s="74"/>
      <c r="JE45" s="74"/>
      <c r="JF45" s="74"/>
      <c r="JG45" s="74"/>
      <c r="JH45" s="74"/>
      <c r="JI45" s="74"/>
      <c r="JJ45" s="74"/>
      <c r="JK45" s="74"/>
      <c r="JL45" s="74"/>
      <c r="JM45" s="74"/>
      <c r="JN45" s="74"/>
      <c r="JO45" s="74"/>
      <c r="JP45" s="74"/>
      <c r="JQ45" s="74"/>
      <c r="JR45" s="74"/>
      <c r="JS45" s="74"/>
      <c r="JT45" s="74"/>
      <c r="JU45" s="74"/>
      <c r="JV45" s="74"/>
      <c r="JW45" s="74"/>
      <c r="JX45" s="74"/>
      <c r="JY45" s="74"/>
      <c r="JZ45" s="74"/>
      <c r="KA45" s="74"/>
      <c r="KB45" s="74"/>
      <c r="KC45" s="74"/>
      <c r="KD45" s="74"/>
      <c r="KE45" s="74"/>
      <c r="KF45" s="74"/>
      <c r="KG45" s="74"/>
      <c r="KH45" s="74"/>
      <c r="KI45" s="74"/>
      <c r="KJ45" s="74"/>
      <c r="KK45" s="74"/>
      <c r="KL45" s="74"/>
      <c r="KM45" s="74"/>
      <c r="KN45" s="74"/>
      <c r="KO45" s="74"/>
      <c r="KP45" s="74"/>
      <c r="KQ45" s="74"/>
      <c r="KR45" s="74"/>
      <c r="KS45" s="74"/>
      <c r="KT45" s="74"/>
      <c r="KU45" s="74"/>
      <c r="KV45" s="74"/>
      <c r="KW45" s="74"/>
      <c r="KX45" s="74"/>
      <c r="KY45" s="74"/>
      <c r="KZ45" s="74"/>
      <c r="LA45" s="74"/>
      <c r="LB45" s="74"/>
      <c r="LC45" s="74"/>
      <c r="LD45" s="74"/>
      <c r="LE45" s="74"/>
      <c r="LF45" s="74"/>
      <c r="LG45" s="74"/>
      <c r="LH45" s="74"/>
      <c r="LI45" s="74"/>
      <c r="LJ45" s="74"/>
      <c r="LK45" s="74"/>
      <c r="LL45" s="74"/>
      <c r="LM45" s="74"/>
      <c r="LN45" s="74"/>
      <c r="LO45" s="74"/>
      <c r="LP45" s="74"/>
      <c r="LQ45" s="74"/>
      <c r="LR45" s="74"/>
      <c r="LS45" s="74"/>
      <c r="LT45" s="74"/>
      <c r="LU45" s="74"/>
      <c r="LV45" s="74"/>
      <c r="LW45" s="74"/>
      <c r="LX45" s="74"/>
      <c r="LY45" s="74"/>
      <c r="LZ45" s="74"/>
      <c r="MA45" s="74"/>
      <c r="MB45" s="74"/>
      <c r="MC45" s="74"/>
      <c r="MD45" s="74"/>
      <c r="ME45" s="74"/>
      <c r="MF45" s="74"/>
      <c r="MG45" s="74"/>
      <c r="MH45" s="74"/>
      <c r="MI45" s="74"/>
      <c r="MJ45" s="74"/>
      <c r="MK45" s="74"/>
      <c r="ML45" s="74"/>
      <c r="MM45" s="74"/>
      <c r="MN45" s="74"/>
      <c r="MO45" s="74"/>
      <c r="MP45" s="74"/>
      <c r="MQ45" s="74"/>
      <c r="MR45" s="74"/>
      <c r="MS45" s="74"/>
      <c r="MT45" s="74"/>
      <c r="MU45" s="74"/>
      <c r="MV45" s="74"/>
      <c r="MW45" s="74"/>
      <c r="MX45" s="74"/>
      <c r="MY45" s="74"/>
      <c r="MZ45" s="74"/>
      <c r="NA45" s="74"/>
      <c r="NB45" s="74"/>
      <c r="NC45" s="74"/>
      <c r="ND45" s="74"/>
      <c r="NE45" s="74"/>
      <c r="NF45" s="74"/>
      <c r="NG45" s="74"/>
      <c r="NH45" s="74"/>
      <c r="NI45" s="74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74"/>
      <c r="NX45" s="74"/>
      <c r="NY45" s="74"/>
      <c r="NZ45" s="74"/>
      <c r="OA45" s="74"/>
      <c r="OB45" s="74"/>
      <c r="OC45" s="74"/>
      <c r="OD45" s="74"/>
      <c r="OE45" s="74"/>
      <c r="OF45" s="74"/>
      <c r="OG45" s="74"/>
      <c r="OH45" s="74"/>
      <c r="OI45" s="74"/>
      <c r="OJ45" s="74"/>
      <c r="OK45" s="74"/>
      <c r="OL45" s="74"/>
      <c r="OM45" s="74"/>
      <c r="ON45" s="74"/>
      <c r="OO45" s="74"/>
      <c r="OP45" s="74"/>
      <c r="OQ45" s="74"/>
      <c r="OR45" s="74"/>
      <c r="OS45" s="74"/>
      <c r="OT45" s="74"/>
      <c r="OU45" s="74"/>
      <c r="OV45" s="74"/>
      <c r="OW45" s="74"/>
      <c r="OX45" s="74"/>
      <c r="OY45" s="74"/>
      <c r="OZ45" s="74"/>
      <c r="PA45" s="74"/>
      <c r="PB45" s="74"/>
      <c r="PC45" s="74"/>
      <c r="PD45" s="74"/>
      <c r="PE45" s="74"/>
      <c r="PF45" s="74"/>
      <c r="PG45" s="74"/>
      <c r="PH45" s="74"/>
      <c r="PI45" s="74"/>
      <c r="PJ45" s="74"/>
      <c r="PK45" s="74"/>
      <c r="PL45" s="74"/>
      <c r="PM45" s="74"/>
      <c r="PN45" s="74"/>
      <c r="PO45" s="74"/>
      <c r="PP45" s="74"/>
      <c r="PQ45" s="74"/>
      <c r="PR45" s="74"/>
      <c r="PS45" s="74"/>
      <c r="PT45" s="74"/>
      <c r="PU45" s="74"/>
      <c r="PV45" s="74"/>
      <c r="PW45" s="74"/>
      <c r="PX45" s="74"/>
      <c r="PY45" s="74"/>
      <c r="PZ45" s="74"/>
      <c r="QA45" s="74"/>
      <c r="QB45" s="74"/>
      <c r="QC45" s="74"/>
      <c r="QD45" s="74"/>
      <c r="QE45" s="74"/>
      <c r="QF45" s="74"/>
      <c r="QG45" s="74"/>
      <c r="QH45" s="74"/>
      <c r="QI45" s="74"/>
      <c r="QJ45" s="74"/>
      <c r="QK45" s="74"/>
      <c r="QL45" s="74"/>
      <c r="QM45" s="74"/>
      <c r="QN45" s="74"/>
      <c r="QO45" s="74"/>
      <c r="QP45" s="74"/>
      <c r="QQ45" s="74"/>
      <c r="QR45" s="74"/>
      <c r="QS45" s="74"/>
      <c r="QT45" s="74"/>
      <c r="QU45" s="74"/>
      <c r="QV45" s="74"/>
      <c r="QW45" s="74"/>
      <c r="QX45" s="74"/>
      <c r="QY45" s="74"/>
      <c r="QZ45" s="74"/>
      <c r="RA45" s="74"/>
      <c r="RB45" s="74"/>
      <c r="RC45" s="74"/>
      <c r="RD45" s="74"/>
      <c r="RE45" s="74"/>
      <c r="RF45" s="74"/>
      <c r="RG45" s="74"/>
      <c r="RH45" s="74"/>
      <c r="RI45" s="74"/>
      <c r="RJ45" s="74"/>
      <c r="RK45" s="74"/>
      <c r="RL45" s="74"/>
      <c r="RM45" s="74"/>
      <c r="RN45" s="74"/>
      <c r="RO45" s="74"/>
      <c r="RP45" s="74"/>
      <c r="RQ45" s="74"/>
      <c r="RR45" s="74"/>
      <c r="RS45" s="74"/>
      <c r="RT45" s="74"/>
      <c r="RU45" s="74"/>
      <c r="RV45" s="74"/>
      <c r="RW45" s="74"/>
      <c r="RX45" s="74"/>
      <c r="RY45" s="74"/>
      <c r="RZ45" s="74"/>
      <c r="SA45" s="74"/>
      <c r="SB45" s="74"/>
      <c r="SC45" s="74"/>
      <c r="SD45" s="74"/>
      <c r="SE45" s="74"/>
      <c r="SF45" s="74"/>
      <c r="SG45" s="74"/>
      <c r="SH45" s="74"/>
      <c r="SI45" s="74"/>
      <c r="SJ45" s="74"/>
      <c r="SK45" s="74"/>
      <c r="SL45" s="74"/>
      <c r="SM45" s="74"/>
      <c r="SN45" s="74"/>
      <c r="SO45" s="74"/>
      <c r="SP45" s="74"/>
      <c r="SQ45" s="74"/>
      <c r="SR45" s="74"/>
      <c r="SS45" s="74"/>
      <c r="ST45" s="74"/>
      <c r="SU45" s="74"/>
      <c r="SV45" s="74"/>
      <c r="SW45" s="74"/>
      <c r="SX45" s="74"/>
      <c r="SY45" s="74"/>
      <c r="SZ45" s="74"/>
      <c r="TA45" s="74"/>
      <c r="TB45" s="74"/>
      <c r="TC45" s="74"/>
      <c r="TD45" s="74"/>
      <c r="TE45" s="74"/>
      <c r="TF45" s="74"/>
      <c r="TG45" s="74"/>
      <c r="TH45" s="74"/>
      <c r="TI45" s="74"/>
      <c r="TJ45" s="74"/>
      <c r="TK45" s="74"/>
      <c r="TL45" s="74"/>
      <c r="TM45" s="74"/>
      <c r="TN45" s="74"/>
      <c r="TO45" s="74"/>
      <c r="TP45" s="74"/>
      <c r="TQ45" s="74"/>
      <c r="TR45" s="74"/>
      <c r="TS45" s="74"/>
      <c r="TT45" s="74"/>
      <c r="TU45" s="74"/>
      <c r="TV45" s="74"/>
      <c r="TW45" s="74"/>
      <c r="TX45" s="74"/>
      <c r="TY45" s="74"/>
      <c r="TZ45" s="74"/>
      <c r="UA45" s="74"/>
      <c r="UB45" s="74"/>
      <c r="UC45" s="74"/>
      <c r="UD45" s="74"/>
      <c r="UE45" s="74"/>
      <c r="UF45" s="74"/>
      <c r="UG45" s="74"/>
      <c r="UH45" s="74"/>
      <c r="UI45" s="74"/>
      <c r="UJ45" s="74"/>
      <c r="UK45" s="74"/>
      <c r="UL45" s="74"/>
      <c r="UM45" s="74"/>
      <c r="UN45" s="74"/>
      <c r="UO45" s="74"/>
      <c r="UP45" s="74"/>
      <c r="UQ45" s="74"/>
      <c r="UR45" s="74"/>
      <c r="US45" s="74"/>
      <c r="UT45" s="74"/>
      <c r="UU45" s="74"/>
      <c r="UV45" s="74"/>
      <c r="UW45" s="74"/>
      <c r="UX45" s="74"/>
      <c r="UY45" s="74"/>
      <c r="UZ45" s="74"/>
      <c r="VA45" s="74"/>
      <c r="VB45" s="74"/>
      <c r="VC45" s="74"/>
      <c r="VD45" s="74"/>
      <c r="VE45" s="74"/>
      <c r="VF45" s="74"/>
      <c r="VG45" s="74"/>
      <c r="VH45" s="74"/>
      <c r="VI45" s="74"/>
    </row>
    <row r="46" spans="1:581" s="23" customFormat="1" ht="15" customHeight="1" x14ac:dyDescent="0.2">
      <c r="A46" s="18">
        <v>4</v>
      </c>
      <c r="B46" s="102" t="s">
        <v>1188</v>
      </c>
      <c r="C46" s="102" t="s">
        <v>1189</v>
      </c>
      <c r="D46" s="20">
        <v>14</v>
      </c>
      <c r="E46" s="102" t="s">
        <v>927</v>
      </c>
      <c r="F46" s="102" t="s">
        <v>1190</v>
      </c>
      <c r="G46" s="102" t="s">
        <v>1357</v>
      </c>
      <c r="H46" s="62" t="s">
        <v>1090</v>
      </c>
      <c r="I46" s="21" t="s">
        <v>1819</v>
      </c>
      <c r="J46" s="67" t="s">
        <v>954</v>
      </c>
      <c r="K46" s="328">
        <v>41421</v>
      </c>
      <c r="L46" s="147">
        <v>10</v>
      </c>
      <c r="M46" s="22">
        <v>40</v>
      </c>
      <c r="N46" s="22" t="s">
        <v>704</v>
      </c>
      <c r="O46" s="21" t="s">
        <v>261</v>
      </c>
      <c r="P46" s="174" t="s">
        <v>1776</v>
      </c>
      <c r="Q46" s="21" t="s">
        <v>717</v>
      </c>
      <c r="R46" s="22">
        <v>1</v>
      </c>
      <c r="S46" s="114">
        <f>15856+300</f>
        <v>16156</v>
      </c>
      <c r="T46" s="75"/>
      <c r="U46" s="75"/>
      <c r="V46" s="75">
        <f t="shared" si="24"/>
        <v>16156</v>
      </c>
      <c r="W46" s="75"/>
      <c r="X46" s="75">
        <f t="shared" si="25"/>
        <v>2943</v>
      </c>
      <c r="Y46" s="75">
        <f t="shared" si="26"/>
        <v>29430</v>
      </c>
      <c r="Z46" s="75">
        <f t="shared" si="27"/>
        <v>2827.2999999999997</v>
      </c>
      <c r="AA46" s="75">
        <f t="shared" si="28"/>
        <v>484.68</v>
      </c>
      <c r="AB46" s="75">
        <f t="shared" si="29"/>
        <v>807.80000000000007</v>
      </c>
      <c r="AC46" s="75">
        <f t="shared" si="30"/>
        <v>323.12</v>
      </c>
      <c r="AD46" s="75">
        <v>931</v>
      </c>
      <c r="AE46" s="75">
        <v>571</v>
      </c>
      <c r="AF46" s="77">
        <f t="shared" si="31"/>
        <v>8829</v>
      </c>
      <c r="AG46" s="77">
        <f t="shared" si="32"/>
        <v>25534.399999999998</v>
      </c>
      <c r="AH46" s="77">
        <f t="shared" si="33"/>
        <v>306412.79999999999</v>
      </c>
      <c r="AI46" s="77"/>
      <c r="AJ46" s="77"/>
      <c r="AK46" s="77"/>
      <c r="AL46" s="77"/>
      <c r="AM46" s="77"/>
      <c r="AN46" s="77"/>
      <c r="AO46" s="77"/>
      <c r="AP46" s="77"/>
      <c r="AQ46" s="77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</row>
    <row r="47" spans="1:581" s="23" customFormat="1" ht="15" customHeight="1" x14ac:dyDescent="0.2">
      <c r="A47" s="112">
        <v>5</v>
      </c>
      <c r="B47" s="102" t="s">
        <v>1188</v>
      </c>
      <c r="C47" s="102" t="s">
        <v>1189</v>
      </c>
      <c r="D47" s="20">
        <v>14</v>
      </c>
      <c r="E47" s="102" t="s">
        <v>927</v>
      </c>
      <c r="F47" s="102" t="s">
        <v>1190</v>
      </c>
      <c r="G47" s="102" t="s">
        <v>1430</v>
      </c>
      <c r="H47" s="194" t="s">
        <v>1093</v>
      </c>
      <c r="I47" s="194" t="s">
        <v>1820</v>
      </c>
      <c r="J47" s="176" t="s">
        <v>955</v>
      </c>
      <c r="K47" s="328">
        <v>41416</v>
      </c>
      <c r="L47" s="146" t="s">
        <v>212</v>
      </c>
      <c r="M47" s="22">
        <v>40</v>
      </c>
      <c r="N47" s="22" t="s">
        <v>704</v>
      </c>
      <c r="O47" s="21" t="s">
        <v>214</v>
      </c>
      <c r="P47" s="174" t="s">
        <v>1776</v>
      </c>
      <c r="Q47" s="21" t="s">
        <v>717</v>
      </c>
      <c r="R47" s="22">
        <v>1</v>
      </c>
      <c r="S47" s="75">
        <v>16563</v>
      </c>
      <c r="T47" s="75"/>
      <c r="U47" s="75"/>
      <c r="V47" s="75">
        <f t="shared" si="24"/>
        <v>16563</v>
      </c>
      <c r="W47" s="75"/>
      <c r="X47" s="75">
        <f t="shared" si="25"/>
        <v>3018.1666666666665</v>
      </c>
      <c r="Y47" s="75">
        <f t="shared" si="26"/>
        <v>30181.666666666668</v>
      </c>
      <c r="Z47" s="75">
        <f t="shared" si="27"/>
        <v>2898.5249999999996</v>
      </c>
      <c r="AA47" s="75">
        <f t="shared" si="28"/>
        <v>496.89</v>
      </c>
      <c r="AB47" s="75">
        <f t="shared" si="29"/>
        <v>828.15000000000009</v>
      </c>
      <c r="AC47" s="75">
        <f t="shared" si="30"/>
        <v>331.26</v>
      </c>
      <c r="AD47" s="75">
        <v>974</v>
      </c>
      <c r="AE47" s="75">
        <v>572</v>
      </c>
      <c r="AF47" s="77">
        <f t="shared" si="31"/>
        <v>9054.5</v>
      </c>
      <c r="AG47" s="77">
        <f t="shared" si="32"/>
        <v>26185.019444444446</v>
      </c>
      <c r="AH47" s="77">
        <f t="shared" si="33"/>
        <v>314220.23333333334</v>
      </c>
      <c r="AI47" s="77"/>
      <c r="AJ47" s="77"/>
      <c r="AK47" s="77"/>
      <c r="AL47" s="77"/>
      <c r="AM47" s="77"/>
      <c r="AN47" s="77"/>
      <c r="AO47" s="77"/>
      <c r="AP47" s="77"/>
      <c r="AQ47" s="77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</row>
    <row r="48" spans="1:581" s="23" customFormat="1" ht="15" customHeight="1" x14ac:dyDescent="0.2">
      <c r="A48" s="112">
        <v>6</v>
      </c>
      <c r="B48" s="102" t="s">
        <v>1188</v>
      </c>
      <c r="C48" s="102" t="s">
        <v>1189</v>
      </c>
      <c r="D48" s="20">
        <v>14</v>
      </c>
      <c r="E48" s="105" t="s">
        <v>927</v>
      </c>
      <c r="F48" s="102" t="s">
        <v>1190</v>
      </c>
      <c r="G48" s="102" t="s">
        <v>1429</v>
      </c>
      <c r="H48" s="21" t="s">
        <v>211</v>
      </c>
      <c r="I48" s="21" t="s">
        <v>454</v>
      </c>
      <c r="J48" s="22" t="s">
        <v>955</v>
      </c>
      <c r="K48" s="328">
        <v>36528</v>
      </c>
      <c r="L48" s="146" t="s">
        <v>212</v>
      </c>
      <c r="M48" s="22">
        <v>40</v>
      </c>
      <c r="N48" s="22" t="s">
        <v>704</v>
      </c>
      <c r="O48" s="21" t="s">
        <v>213</v>
      </c>
      <c r="P48" s="174" t="s">
        <v>1776</v>
      </c>
      <c r="Q48" s="21" t="s">
        <v>717</v>
      </c>
      <c r="R48" s="22">
        <v>1</v>
      </c>
      <c r="S48" s="75">
        <v>16563</v>
      </c>
      <c r="T48" s="75"/>
      <c r="U48" s="75"/>
      <c r="V48" s="75">
        <f t="shared" si="24"/>
        <v>16563</v>
      </c>
      <c r="W48" s="75">
        <f>70.1*5</f>
        <v>350.5</v>
      </c>
      <c r="X48" s="75">
        <f t="shared" si="25"/>
        <v>3018.1666666666665</v>
      </c>
      <c r="Y48" s="75">
        <f t="shared" si="26"/>
        <v>30181.666666666668</v>
      </c>
      <c r="Z48" s="75">
        <f t="shared" si="27"/>
        <v>2898.5249999999996</v>
      </c>
      <c r="AA48" s="75">
        <f t="shared" si="28"/>
        <v>496.89</v>
      </c>
      <c r="AB48" s="75">
        <f t="shared" si="29"/>
        <v>828.15000000000009</v>
      </c>
      <c r="AC48" s="75">
        <f t="shared" si="30"/>
        <v>331.26</v>
      </c>
      <c r="AD48" s="75">
        <v>974</v>
      </c>
      <c r="AE48" s="75">
        <v>572</v>
      </c>
      <c r="AF48" s="77">
        <f t="shared" si="31"/>
        <v>9054.5</v>
      </c>
      <c r="AG48" s="77">
        <f t="shared" si="32"/>
        <v>26535.519444444446</v>
      </c>
      <c r="AH48" s="77">
        <f t="shared" si="33"/>
        <v>318426.23333333334</v>
      </c>
      <c r="AI48" s="77"/>
      <c r="AJ48" s="77"/>
      <c r="AK48" s="77"/>
      <c r="AL48" s="77"/>
      <c r="AM48" s="77"/>
      <c r="AN48" s="77"/>
      <c r="AO48" s="77"/>
      <c r="AP48" s="77"/>
      <c r="AQ48" s="77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</row>
    <row r="49" spans="1:581" s="23" customFormat="1" ht="15" customHeight="1" x14ac:dyDescent="0.2">
      <c r="A49" s="18">
        <v>7</v>
      </c>
      <c r="B49" s="102" t="s">
        <v>1188</v>
      </c>
      <c r="C49" s="102" t="s">
        <v>1189</v>
      </c>
      <c r="D49" s="20">
        <v>14</v>
      </c>
      <c r="E49" s="102" t="s">
        <v>927</v>
      </c>
      <c r="F49" s="102" t="s">
        <v>1190</v>
      </c>
      <c r="G49" s="176" t="s">
        <v>1814</v>
      </c>
      <c r="H49" s="208" t="s">
        <v>1794</v>
      </c>
      <c r="I49" s="21" t="s">
        <v>1821</v>
      </c>
      <c r="J49" s="22" t="s">
        <v>955</v>
      </c>
      <c r="K49" s="330">
        <v>42705</v>
      </c>
      <c r="L49" s="146">
        <v>12</v>
      </c>
      <c r="M49" s="22">
        <v>40</v>
      </c>
      <c r="N49" s="22" t="s">
        <v>704</v>
      </c>
      <c r="O49" s="21" t="s">
        <v>881</v>
      </c>
      <c r="P49" s="174" t="s">
        <v>1776</v>
      </c>
      <c r="Q49" s="21" t="s">
        <v>717</v>
      </c>
      <c r="R49" s="22">
        <v>1</v>
      </c>
      <c r="S49" s="75">
        <v>24345</v>
      </c>
      <c r="T49" s="75"/>
      <c r="U49" s="75"/>
      <c r="V49" s="75">
        <f t="shared" si="24"/>
        <v>24345</v>
      </c>
      <c r="W49" s="75"/>
      <c r="X49" s="75">
        <f t="shared" si="25"/>
        <v>4451.333333333333</v>
      </c>
      <c r="Y49" s="75">
        <f t="shared" si="26"/>
        <v>44513.333333333336</v>
      </c>
      <c r="Z49" s="75">
        <f t="shared" si="27"/>
        <v>4260.375</v>
      </c>
      <c r="AA49" s="75">
        <f t="shared" si="28"/>
        <v>730.35</v>
      </c>
      <c r="AB49" s="75">
        <f t="shared" si="29"/>
        <v>1217.25</v>
      </c>
      <c r="AC49" s="75">
        <f t="shared" si="30"/>
        <v>486.90000000000003</v>
      </c>
      <c r="AD49" s="75">
        <v>1455</v>
      </c>
      <c r="AE49" s="75">
        <v>908</v>
      </c>
      <c r="AF49" s="77">
        <f t="shared" si="31"/>
        <v>13354</v>
      </c>
      <c r="AG49" s="77">
        <f t="shared" si="32"/>
        <v>38596.097222222219</v>
      </c>
      <c r="AH49" s="77">
        <f t="shared" si="33"/>
        <v>463153.16666666663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</row>
    <row r="50" spans="1:581" s="171" customFormat="1" ht="15" customHeight="1" x14ac:dyDescent="0.2">
      <c r="A50" s="112">
        <v>8</v>
      </c>
      <c r="B50" s="102" t="s">
        <v>1188</v>
      </c>
      <c r="C50" s="102" t="s">
        <v>1189</v>
      </c>
      <c r="D50" s="20">
        <v>14</v>
      </c>
      <c r="E50" s="102" t="s">
        <v>927</v>
      </c>
      <c r="F50" s="102" t="s">
        <v>1190</v>
      </c>
      <c r="G50" s="102" t="s">
        <v>1261</v>
      </c>
      <c r="H50" s="21" t="s">
        <v>1083</v>
      </c>
      <c r="I50" s="21" t="s">
        <v>1128</v>
      </c>
      <c r="J50" s="22" t="s">
        <v>954</v>
      </c>
      <c r="K50" s="328">
        <v>41397</v>
      </c>
      <c r="L50" s="146">
        <v>12</v>
      </c>
      <c r="M50" s="22">
        <v>40</v>
      </c>
      <c r="N50" s="22" t="s">
        <v>704</v>
      </c>
      <c r="O50" s="21" t="s">
        <v>867</v>
      </c>
      <c r="P50" s="174" t="s">
        <v>1776</v>
      </c>
      <c r="Q50" s="21" t="s">
        <v>717</v>
      </c>
      <c r="R50" s="22">
        <v>1</v>
      </c>
      <c r="S50" s="75">
        <v>24345</v>
      </c>
      <c r="T50" s="75"/>
      <c r="U50" s="75"/>
      <c r="V50" s="75">
        <f t="shared" si="24"/>
        <v>24345</v>
      </c>
      <c r="W50" s="75"/>
      <c r="X50" s="75">
        <f t="shared" si="25"/>
        <v>4451.333333333333</v>
      </c>
      <c r="Y50" s="75">
        <f t="shared" si="26"/>
        <v>44513.333333333336</v>
      </c>
      <c r="Z50" s="75">
        <f t="shared" si="27"/>
        <v>4260.375</v>
      </c>
      <c r="AA50" s="75">
        <f t="shared" si="28"/>
        <v>730.35</v>
      </c>
      <c r="AB50" s="75">
        <f t="shared" si="29"/>
        <v>1217.25</v>
      </c>
      <c r="AC50" s="75">
        <f t="shared" si="30"/>
        <v>486.90000000000003</v>
      </c>
      <c r="AD50" s="75">
        <v>1455</v>
      </c>
      <c r="AE50" s="75">
        <v>908</v>
      </c>
      <c r="AF50" s="77">
        <f t="shared" si="31"/>
        <v>13354</v>
      </c>
      <c r="AG50" s="77">
        <f t="shared" si="32"/>
        <v>38596.097222222219</v>
      </c>
      <c r="AH50" s="77">
        <f t="shared" si="33"/>
        <v>463153.16666666663</v>
      </c>
      <c r="AI50" s="77"/>
      <c r="AJ50" s="77"/>
      <c r="AK50" s="77"/>
      <c r="AL50" s="77"/>
      <c r="AM50" s="77"/>
      <c r="AN50" s="77"/>
      <c r="AO50" s="77"/>
      <c r="AP50" s="77"/>
      <c r="AQ50" s="77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  <c r="IG50" s="172"/>
      <c r="IH50" s="172"/>
      <c r="II50" s="172"/>
      <c r="IJ50" s="172"/>
      <c r="IK50" s="172"/>
      <c r="IL50" s="172"/>
      <c r="IM50" s="172"/>
      <c r="IN50" s="172"/>
      <c r="IO50" s="172"/>
      <c r="IP50" s="172"/>
      <c r="IQ50" s="172"/>
      <c r="IR50" s="172"/>
      <c r="IS50" s="172"/>
      <c r="IT50" s="172"/>
      <c r="IU50" s="172"/>
      <c r="IV50" s="172"/>
      <c r="IW50" s="172"/>
      <c r="IX50" s="172"/>
      <c r="IY50" s="172"/>
      <c r="IZ50" s="172"/>
      <c r="JA50" s="172"/>
      <c r="JB50" s="172"/>
      <c r="JC50" s="172"/>
      <c r="JD50" s="172"/>
      <c r="JE50" s="172"/>
      <c r="JF50" s="172"/>
      <c r="JG50" s="172"/>
      <c r="JH50" s="172"/>
      <c r="JI50" s="172"/>
      <c r="JJ50" s="172"/>
      <c r="JK50" s="172"/>
      <c r="JL50" s="172"/>
      <c r="JM50" s="172"/>
      <c r="JN50" s="172"/>
      <c r="JO50" s="172"/>
      <c r="JP50" s="172"/>
      <c r="JQ50" s="172"/>
      <c r="JR50" s="172"/>
      <c r="JS50" s="172"/>
      <c r="JT50" s="172"/>
      <c r="JU50" s="172"/>
      <c r="JV50" s="172"/>
      <c r="JW50" s="172"/>
      <c r="JX50" s="172"/>
      <c r="JY50" s="172"/>
      <c r="JZ50" s="172"/>
      <c r="KA50" s="172"/>
      <c r="KB50" s="172"/>
      <c r="KC50" s="172"/>
      <c r="KD50" s="172"/>
      <c r="KE50" s="172"/>
      <c r="KF50" s="172"/>
      <c r="KG50" s="172"/>
      <c r="KH50" s="172"/>
      <c r="KI50" s="172"/>
      <c r="KJ50" s="172"/>
      <c r="KK50" s="172"/>
      <c r="KL50" s="172"/>
      <c r="KM50" s="172"/>
      <c r="KN50" s="172"/>
      <c r="KO50" s="172"/>
      <c r="KP50" s="172"/>
      <c r="KQ50" s="172"/>
      <c r="KR50" s="172"/>
      <c r="KS50" s="172"/>
      <c r="KT50" s="172"/>
      <c r="KU50" s="172"/>
      <c r="KV50" s="172"/>
      <c r="KW50" s="172"/>
      <c r="KX50" s="172"/>
      <c r="KY50" s="172"/>
      <c r="KZ50" s="172"/>
      <c r="LA50" s="172"/>
      <c r="LB50" s="172"/>
      <c r="LC50" s="172"/>
      <c r="LD50" s="172"/>
      <c r="LE50" s="172"/>
      <c r="LF50" s="172"/>
      <c r="LG50" s="172"/>
      <c r="LH50" s="172"/>
      <c r="LI50" s="172"/>
      <c r="LJ50" s="172"/>
      <c r="LK50" s="172"/>
      <c r="LL50" s="172"/>
      <c r="LM50" s="172"/>
      <c r="LN50" s="172"/>
      <c r="LO50" s="172"/>
      <c r="LP50" s="172"/>
      <c r="LQ50" s="172"/>
      <c r="LR50" s="172"/>
      <c r="LS50" s="172"/>
      <c r="LT50" s="172"/>
      <c r="LU50" s="172"/>
      <c r="LV50" s="172"/>
      <c r="LW50" s="172"/>
      <c r="LX50" s="172"/>
      <c r="LY50" s="172"/>
      <c r="LZ50" s="172"/>
      <c r="MA50" s="172"/>
      <c r="MB50" s="172"/>
      <c r="MC50" s="172"/>
      <c r="MD50" s="172"/>
      <c r="ME50" s="172"/>
      <c r="MF50" s="172"/>
      <c r="MG50" s="172"/>
      <c r="MH50" s="172"/>
      <c r="MI50" s="172"/>
      <c r="MJ50" s="172"/>
      <c r="MK50" s="172"/>
      <c r="ML50" s="172"/>
      <c r="MM50" s="172"/>
      <c r="MN50" s="172"/>
      <c r="MO50" s="172"/>
      <c r="MP50" s="172"/>
      <c r="MQ50" s="172"/>
      <c r="MR50" s="172"/>
      <c r="MS50" s="172"/>
      <c r="MT50" s="172"/>
      <c r="MU50" s="172"/>
      <c r="MV50" s="172"/>
      <c r="MW50" s="172"/>
      <c r="MX50" s="172"/>
      <c r="MY50" s="172"/>
      <c r="MZ50" s="172"/>
      <c r="NA50" s="172"/>
      <c r="NB50" s="172"/>
      <c r="NC50" s="172"/>
      <c r="ND50" s="172"/>
      <c r="NE50" s="172"/>
      <c r="NF50" s="172"/>
      <c r="NG50" s="172"/>
      <c r="NH50" s="172"/>
      <c r="NI50" s="172"/>
      <c r="NJ50" s="172"/>
      <c r="NK50" s="172"/>
      <c r="NL50" s="172"/>
      <c r="NM50" s="172"/>
      <c r="NN50" s="172"/>
      <c r="NO50" s="172"/>
      <c r="NP50" s="172"/>
      <c r="NQ50" s="172"/>
      <c r="NR50" s="172"/>
      <c r="NS50" s="172"/>
      <c r="NT50" s="172"/>
      <c r="NU50" s="172"/>
      <c r="NV50" s="172"/>
      <c r="NW50" s="172"/>
      <c r="NX50" s="172"/>
      <c r="NY50" s="172"/>
      <c r="NZ50" s="172"/>
      <c r="OA50" s="172"/>
      <c r="OB50" s="172"/>
      <c r="OC50" s="172"/>
      <c r="OD50" s="172"/>
      <c r="OE50" s="172"/>
      <c r="OF50" s="172"/>
      <c r="OG50" s="172"/>
      <c r="OH50" s="172"/>
      <c r="OI50" s="172"/>
      <c r="OJ50" s="172"/>
      <c r="OK50" s="172"/>
      <c r="OL50" s="172"/>
      <c r="OM50" s="172"/>
      <c r="ON50" s="172"/>
      <c r="OO50" s="172"/>
      <c r="OP50" s="172"/>
      <c r="OQ50" s="172"/>
      <c r="OR50" s="172"/>
      <c r="OS50" s="172"/>
      <c r="OT50" s="172"/>
      <c r="OU50" s="172"/>
      <c r="OV50" s="172"/>
      <c r="OW50" s="172"/>
      <c r="OX50" s="172"/>
      <c r="OY50" s="172"/>
      <c r="OZ50" s="172"/>
      <c r="PA50" s="172"/>
      <c r="PB50" s="172"/>
      <c r="PC50" s="172"/>
      <c r="PD50" s="172"/>
      <c r="PE50" s="172"/>
      <c r="PF50" s="172"/>
      <c r="PG50" s="172"/>
      <c r="PH50" s="172"/>
      <c r="PI50" s="172"/>
      <c r="PJ50" s="172"/>
      <c r="PK50" s="172"/>
      <c r="PL50" s="172"/>
      <c r="PM50" s="172"/>
      <c r="PN50" s="172"/>
      <c r="PO50" s="172"/>
      <c r="PP50" s="172"/>
      <c r="PQ50" s="172"/>
      <c r="PR50" s="172"/>
      <c r="PS50" s="172"/>
      <c r="PT50" s="172"/>
      <c r="PU50" s="172"/>
      <c r="PV50" s="172"/>
      <c r="PW50" s="172"/>
      <c r="PX50" s="172"/>
      <c r="PY50" s="172"/>
      <c r="PZ50" s="172"/>
      <c r="QA50" s="172"/>
      <c r="QB50" s="172"/>
      <c r="QC50" s="172"/>
      <c r="QD50" s="172"/>
      <c r="QE50" s="172"/>
      <c r="QF50" s="172"/>
      <c r="QG50" s="172"/>
      <c r="QH50" s="172"/>
      <c r="QI50" s="172"/>
      <c r="QJ50" s="172"/>
      <c r="QK50" s="172"/>
      <c r="QL50" s="172"/>
      <c r="QM50" s="172"/>
      <c r="QN50" s="172"/>
      <c r="QO50" s="172"/>
      <c r="QP50" s="172"/>
      <c r="QQ50" s="172"/>
      <c r="QR50" s="172"/>
      <c r="QS50" s="172"/>
      <c r="QT50" s="172"/>
      <c r="QU50" s="172"/>
      <c r="QV50" s="172"/>
      <c r="QW50" s="172"/>
      <c r="QX50" s="172"/>
      <c r="QY50" s="172"/>
      <c r="QZ50" s="172"/>
      <c r="RA50" s="172"/>
      <c r="RB50" s="172"/>
      <c r="RC50" s="172"/>
      <c r="RD50" s="172"/>
      <c r="RE50" s="172"/>
      <c r="RF50" s="172"/>
      <c r="RG50" s="172"/>
      <c r="RH50" s="172"/>
      <c r="RI50" s="172"/>
      <c r="RJ50" s="172"/>
      <c r="RK50" s="172"/>
      <c r="RL50" s="172"/>
      <c r="RM50" s="172"/>
      <c r="RN50" s="172"/>
      <c r="RO50" s="172"/>
      <c r="RP50" s="172"/>
      <c r="RQ50" s="172"/>
      <c r="RR50" s="172"/>
      <c r="RS50" s="172"/>
      <c r="RT50" s="172"/>
      <c r="RU50" s="172"/>
      <c r="RV50" s="172"/>
      <c r="RW50" s="172"/>
      <c r="RX50" s="172"/>
      <c r="RY50" s="172"/>
      <c r="RZ50" s="172"/>
      <c r="SA50" s="172"/>
      <c r="SB50" s="172"/>
      <c r="SC50" s="172"/>
      <c r="SD50" s="172"/>
      <c r="SE50" s="172"/>
      <c r="SF50" s="172"/>
      <c r="SG50" s="172"/>
      <c r="SH50" s="172"/>
      <c r="SI50" s="172"/>
      <c r="SJ50" s="172"/>
      <c r="SK50" s="172"/>
      <c r="SL50" s="172"/>
      <c r="SM50" s="172"/>
      <c r="SN50" s="172"/>
      <c r="SO50" s="172"/>
      <c r="SP50" s="172"/>
      <c r="SQ50" s="172"/>
      <c r="SR50" s="172"/>
      <c r="SS50" s="172"/>
      <c r="ST50" s="172"/>
      <c r="SU50" s="172"/>
      <c r="SV50" s="172"/>
      <c r="SW50" s="172"/>
      <c r="SX50" s="172"/>
      <c r="SY50" s="172"/>
      <c r="SZ50" s="172"/>
      <c r="TA50" s="172"/>
      <c r="TB50" s="172"/>
      <c r="TC50" s="172"/>
      <c r="TD50" s="172"/>
      <c r="TE50" s="172"/>
      <c r="TF50" s="172"/>
      <c r="TG50" s="172"/>
      <c r="TH50" s="172"/>
      <c r="TI50" s="172"/>
      <c r="TJ50" s="172"/>
      <c r="TK50" s="172"/>
      <c r="TL50" s="172"/>
      <c r="TM50" s="172"/>
      <c r="TN50" s="172"/>
      <c r="TO50" s="172"/>
      <c r="TP50" s="172"/>
      <c r="TQ50" s="172"/>
      <c r="TR50" s="172"/>
      <c r="TS50" s="172"/>
      <c r="TT50" s="172"/>
      <c r="TU50" s="172"/>
      <c r="TV50" s="172"/>
      <c r="TW50" s="172"/>
      <c r="TX50" s="172"/>
      <c r="TY50" s="172"/>
      <c r="TZ50" s="172"/>
      <c r="UA50" s="172"/>
      <c r="UB50" s="172"/>
      <c r="UC50" s="172"/>
      <c r="UD50" s="172"/>
      <c r="UE50" s="172"/>
      <c r="UF50" s="172"/>
      <c r="UG50" s="172"/>
      <c r="UH50" s="172"/>
      <c r="UI50" s="172"/>
      <c r="UJ50" s="172"/>
      <c r="UK50" s="172"/>
      <c r="UL50" s="172"/>
      <c r="UM50" s="172"/>
      <c r="UN50" s="172"/>
      <c r="UO50" s="172"/>
      <c r="UP50" s="172"/>
      <c r="UQ50" s="172"/>
      <c r="UR50" s="172"/>
      <c r="US50" s="172"/>
      <c r="UT50" s="172"/>
      <c r="UU50" s="172"/>
      <c r="UV50" s="172"/>
      <c r="UW50" s="172"/>
      <c r="UX50" s="172"/>
      <c r="UY50" s="172"/>
      <c r="UZ50" s="172"/>
      <c r="VA50" s="172"/>
      <c r="VB50" s="172"/>
      <c r="VC50" s="172"/>
      <c r="VD50" s="172"/>
      <c r="VE50" s="172"/>
      <c r="VF50" s="172"/>
      <c r="VG50" s="172"/>
      <c r="VH50" s="172"/>
      <c r="VI50" s="172"/>
    </row>
    <row r="51" spans="1:581" s="23" customFormat="1" ht="15" customHeight="1" x14ac:dyDescent="0.2">
      <c r="A51" s="18">
        <v>9</v>
      </c>
      <c r="B51" s="102" t="s">
        <v>1188</v>
      </c>
      <c r="C51" s="102" t="s">
        <v>1189</v>
      </c>
      <c r="D51" s="20">
        <v>14</v>
      </c>
      <c r="E51" s="102" t="s">
        <v>927</v>
      </c>
      <c r="F51" s="102" t="s">
        <v>1190</v>
      </c>
      <c r="G51" s="102" t="s">
        <v>1434</v>
      </c>
      <c r="H51" s="21" t="s">
        <v>1046</v>
      </c>
      <c r="I51" s="21" t="s">
        <v>1066</v>
      </c>
      <c r="J51" s="22" t="s">
        <v>955</v>
      </c>
      <c r="K51" s="328">
        <v>41353</v>
      </c>
      <c r="L51" s="209" t="s">
        <v>711</v>
      </c>
      <c r="M51" s="22">
        <v>40</v>
      </c>
      <c r="N51" s="22" t="s">
        <v>704</v>
      </c>
      <c r="O51" s="21" t="s">
        <v>262</v>
      </c>
      <c r="P51" s="174" t="s">
        <v>1776</v>
      </c>
      <c r="Q51" s="21" t="s">
        <v>717</v>
      </c>
      <c r="R51" s="22">
        <v>1</v>
      </c>
      <c r="S51" s="75">
        <v>32580</v>
      </c>
      <c r="T51" s="75"/>
      <c r="U51" s="75"/>
      <c r="V51" s="75">
        <f t="shared" si="24"/>
        <v>32580</v>
      </c>
      <c r="W51" s="75"/>
      <c r="X51" s="75">
        <f t="shared" si="25"/>
        <v>5823.833333333333</v>
      </c>
      <c r="Y51" s="75">
        <f t="shared" si="26"/>
        <v>58238.333333333336</v>
      </c>
      <c r="Z51" s="75">
        <f t="shared" si="27"/>
        <v>5701.5</v>
      </c>
      <c r="AA51" s="75">
        <f t="shared" si="28"/>
        <v>977.4</v>
      </c>
      <c r="AB51" s="75">
        <f t="shared" si="29"/>
        <v>1629</v>
      </c>
      <c r="AC51" s="75">
        <f t="shared" si="30"/>
        <v>651.6</v>
      </c>
      <c r="AD51" s="75">
        <v>1455</v>
      </c>
      <c r="AE51" s="75">
        <v>908</v>
      </c>
      <c r="AF51" s="77">
        <f t="shared" si="31"/>
        <v>17471.5</v>
      </c>
      <c r="AG51" s="77">
        <f t="shared" si="32"/>
        <v>50696.972222222219</v>
      </c>
      <c r="AH51" s="77">
        <f t="shared" si="33"/>
        <v>608363.66666666663</v>
      </c>
      <c r="AI51" s="77"/>
      <c r="AJ51" s="77"/>
      <c r="AK51" s="77"/>
      <c r="AL51" s="77"/>
      <c r="AM51" s="77"/>
      <c r="AN51" s="77"/>
      <c r="AO51" s="77"/>
      <c r="AP51" s="77"/>
      <c r="AQ51" s="77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</row>
    <row r="52" spans="1:581" s="23" customFormat="1" ht="15" customHeight="1" x14ac:dyDescent="0.2">
      <c r="A52" s="112">
        <v>10</v>
      </c>
      <c r="B52" s="102" t="s">
        <v>1188</v>
      </c>
      <c r="C52" s="102" t="s">
        <v>1189</v>
      </c>
      <c r="D52" s="20">
        <v>14</v>
      </c>
      <c r="E52" s="105" t="s">
        <v>927</v>
      </c>
      <c r="F52" s="102" t="s">
        <v>1190</v>
      </c>
      <c r="G52" s="102" t="s">
        <v>1593</v>
      </c>
      <c r="H52" s="25" t="s">
        <v>1049</v>
      </c>
      <c r="I52" s="21" t="s">
        <v>1070</v>
      </c>
      <c r="J52" s="22" t="s">
        <v>955</v>
      </c>
      <c r="K52" s="328">
        <v>41353</v>
      </c>
      <c r="L52" s="146">
        <v>13</v>
      </c>
      <c r="M52" s="22">
        <v>40</v>
      </c>
      <c r="N52" s="22" t="s">
        <v>704</v>
      </c>
      <c r="O52" s="21" t="s">
        <v>876</v>
      </c>
      <c r="P52" s="174" t="s">
        <v>1776</v>
      </c>
      <c r="Q52" s="21" t="s">
        <v>717</v>
      </c>
      <c r="R52" s="22">
        <v>1</v>
      </c>
      <c r="S52" s="75">
        <v>30226</v>
      </c>
      <c r="T52" s="75"/>
      <c r="U52" s="75"/>
      <c r="V52" s="75">
        <f t="shared" si="24"/>
        <v>30226</v>
      </c>
      <c r="W52" s="75"/>
      <c r="X52" s="75">
        <f t="shared" si="25"/>
        <v>5431.5</v>
      </c>
      <c r="Y52" s="75">
        <f t="shared" si="26"/>
        <v>54315</v>
      </c>
      <c r="Z52" s="75">
        <f t="shared" si="27"/>
        <v>5289.5499999999993</v>
      </c>
      <c r="AA52" s="75">
        <f t="shared" si="28"/>
        <v>906.78</v>
      </c>
      <c r="AB52" s="75">
        <f t="shared" si="29"/>
        <v>1511.3000000000002</v>
      </c>
      <c r="AC52" s="75">
        <f t="shared" si="30"/>
        <v>604.52</v>
      </c>
      <c r="AD52" s="75">
        <v>1455</v>
      </c>
      <c r="AE52" s="75">
        <v>908</v>
      </c>
      <c r="AF52" s="77">
        <f t="shared" si="31"/>
        <v>16294.5</v>
      </c>
      <c r="AG52" s="77">
        <f t="shared" si="32"/>
        <v>47237.9</v>
      </c>
      <c r="AH52" s="77">
        <f t="shared" si="33"/>
        <v>566854.80000000005</v>
      </c>
      <c r="AI52" s="77"/>
      <c r="AJ52" s="77"/>
      <c r="AK52" s="77"/>
      <c r="AL52" s="77"/>
      <c r="AM52" s="77"/>
      <c r="AN52" s="77"/>
      <c r="AO52" s="77"/>
      <c r="AP52" s="77"/>
      <c r="AQ52" s="77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</row>
    <row r="53" spans="1:581" s="24" customFormat="1" ht="15" customHeight="1" x14ac:dyDescent="0.2">
      <c r="A53" s="112">
        <v>11</v>
      </c>
      <c r="B53" s="102" t="s">
        <v>1188</v>
      </c>
      <c r="C53" s="102" t="s">
        <v>1189</v>
      </c>
      <c r="D53" s="20">
        <v>14</v>
      </c>
      <c r="E53" s="102" t="s">
        <v>926</v>
      </c>
      <c r="F53" s="102" t="s">
        <v>1190</v>
      </c>
      <c r="G53" s="176" t="s">
        <v>1823</v>
      </c>
      <c r="H53" s="208" t="s">
        <v>1795</v>
      </c>
      <c r="I53" s="194" t="s">
        <v>1822</v>
      </c>
      <c r="J53" s="176" t="s">
        <v>955</v>
      </c>
      <c r="K53" s="328">
        <v>42039</v>
      </c>
      <c r="L53" s="146">
        <v>12</v>
      </c>
      <c r="M53" s="22">
        <v>40</v>
      </c>
      <c r="N53" s="22" t="s">
        <v>704</v>
      </c>
      <c r="O53" s="21" t="s">
        <v>827</v>
      </c>
      <c r="P53" s="174" t="s">
        <v>1776</v>
      </c>
      <c r="Q53" s="21" t="s">
        <v>717</v>
      </c>
      <c r="R53" s="22">
        <v>1</v>
      </c>
      <c r="S53" s="75">
        <v>24345</v>
      </c>
      <c r="T53" s="75"/>
      <c r="U53" s="75"/>
      <c r="V53" s="75">
        <f t="shared" si="24"/>
        <v>24345</v>
      </c>
      <c r="W53" s="75"/>
      <c r="X53" s="75">
        <f t="shared" si="25"/>
        <v>4451.333333333333</v>
      </c>
      <c r="Y53" s="75">
        <f t="shared" si="26"/>
        <v>44513.333333333336</v>
      </c>
      <c r="Z53" s="75">
        <f t="shared" si="27"/>
        <v>4260.375</v>
      </c>
      <c r="AA53" s="75">
        <f t="shared" si="28"/>
        <v>730.35</v>
      </c>
      <c r="AB53" s="75">
        <f t="shared" si="29"/>
        <v>1217.25</v>
      </c>
      <c r="AC53" s="75">
        <f t="shared" si="30"/>
        <v>486.90000000000003</v>
      </c>
      <c r="AD53" s="75">
        <v>1455</v>
      </c>
      <c r="AE53" s="75">
        <v>908</v>
      </c>
      <c r="AF53" s="77">
        <f t="shared" si="31"/>
        <v>13354</v>
      </c>
      <c r="AG53" s="77">
        <f t="shared" si="32"/>
        <v>38596.097222222219</v>
      </c>
      <c r="AH53" s="247">
        <f t="shared" si="33"/>
        <v>463153.16666666663</v>
      </c>
      <c r="AI53" s="237"/>
      <c r="AJ53" s="237"/>
      <c r="AK53" s="237"/>
      <c r="AL53" s="237"/>
      <c r="AM53" s="237"/>
      <c r="AN53" s="237"/>
      <c r="AO53" s="237"/>
      <c r="AP53" s="237"/>
      <c r="AQ53" s="316"/>
    </row>
    <row r="54" spans="1:581" s="68" customFormat="1" ht="15" customHeight="1" x14ac:dyDescent="0.2">
      <c r="A54" s="18">
        <v>12</v>
      </c>
      <c r="B54" s="102" t="s">
        <v>1188</v>
      </c>
      <c r="C54" s="102" t="s">
        <v>1189</v>
      </c>
      <c r="D54" s="20">
        <v>14</v>
      </c>
      <c r="E54" s="102" t="s">
        <v>926</v>
      </c>
      <c r="F54" s="102" t="s">
        <v>1190</v>
      </c>
      <c r="G54" s="102" t="s">
        <v>1825</v>
      </c>
      <c r="H54" s="61" t="s">
        <v>1713</v>
      </c>
      <c r="I54" s="174" t="s">
        <v>1714</v>
      </c>
      <c r="J54" s="22" t="s">
        <v>955</v>
      </c>
      <c r="K54" s="337">
        <v>42110</v>
      </c>
      <c r="L54" s="146">
        <v>15</v>
      </c>
      <c r="M54" s="22">
        <v>40</v>
      </c>
      <c r="N54" s="22" t="s">
        <v>704</v>
      </c>
      <c r="O54" s="174" t="s">
        <v>1883</v>
      </c>
      <c r="P54" s="174" t="s">
        <v>1776</v>
      </c>
      <c r="Q54" s="21" t="s">
        <v>717</v>
      </c>
      <c r="R54" s="22">
        <v>1</v>
      </c>
      <c r="S54" s="75">
        <v>48963</v>
      </c>
      <c r="T54" s="75"/>
      <c r="U54" s="75"/>
      <c r="V54" s="75">
        <f t="shared" si="24"/>
        <v>48963</v>
      </c>
      <c r="W54" s="75"/>
      <c r="X54" s="75">
        <f t="shared" si="25"/>
        <v>8728.1666666666679</v>
      </c>
      <c r="Y54" s="75">
        <f t="shared" si="26"/>
        <v>87281.666666666672</v>
      </c>
      <c r="Z54" s="75">
        <f t="shared" si="27"/>
        <v>8568.5249999999996</v>
      </c>
      <c r="AA54" s="75">
        <f t="shared" si="28"/>
        <v>1468.8899999999999</v>
      </c>
      <c r="AB54" s="75">
        <f t="shared" si="29"/>
        <v>2448.15</v>
      </c>
      <c r="AC54" s="75">
        <f t="shared" si="30"/>
        <v>979.26</v>
      </c>
      <c r="AD54" s="75">
        <v>1989</v>
      </c>
      <c r="AE54" s="75">
        <v>1417</v>
      </c>
      <c r="AF54" s="77"/>
      <c r="AG54" s="77">
        <f t="shared" si="32"/>
        <v>73834.64444444445</v>
      </c>
      <c r="AH54" s="77">
        <f t="shared" si="33"/>
        <v>886015.7333333334</v>
      </c>
      <c r="AI54" s="77"/>
      <c r="AJ54" s="77"/>
      <c r="AK54" s="77"/>
      <c r="AL54" s="77"/>
      <c r="AM54" s="77"/>
      <c r="AN54" s="77"/>
      <c r="AO54" s="77"/>
      <c r="AP54" s="77"/>
      <c r="AQ54" s="77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  <c r="LT54" s="24"/>
      <c r="LU54" s="24"/>
      <c r="LV54" s="24"/>
      <c r="LW54" s="24"/>
      <c r="LX54" s="24"/>
      <c r="LY54" s="24"/>
      <c r="LZ54" s="24"/>
      <c r="MA54" s="24"/>
      <c r="MB54" s="24"/>
      <c r="MC54" s="24"/>
      <c r="MD54" s="24"/>
      <c r="ME54" s="24"/>
      <c r="MF54" s="24"/>
      <c r="MG54" s="24"/>
      <c r="MH54" s="24"/>
      <c r="MI54" s="24"/>
      <c r="MJ54" s="24"/>
      <c r="MK54" s="24"/>
      <c r="ML54" s="24"/>
      <c r="MM54" s="24"/>
      <c r="MN54" s="24"/>
      <c r="MO54" s="24"/>
      <c r="MP54" s="24"/>
      <c r="MQ54" s="24"/>
      <c r="MR54" s="24"/>
      <c r="MS54" s="24"/>
      <c r="MT54" s="24"/>
      <c r="MU54" s="24"/>
      <c r="MV54" s="24"/>
      <c r="MW54" s="24"/>
      <c r="MX54" s="24"/>
      <c r="MY54" s="24"/>
      <c r="MZ54" s="24"/>
      <c r="NA54" s="24"/>
      <c r="NB54" s="24"/>
      <c r="NC54" s="24"/>
      <c r="ND54" s="24"/>
      <c r="NE54" s="24"/>
      <c r="NF54" s="24"/>
      <c r="NG54" s="24"/>
      <c r="NH54" s="24"/>
      <c r="NI54" s="24"/>
      <c r="NJ54" s="24"/>
      <c r="NK54" s="24"/>
      <c r="NL54" s="24"/>
      <c r="NM54" s="24"/>
      <c r="NN54" s="24"/>
      <c r="NO54" s="24"/>
      <c r="NP54" s="24"/>
      <c r="NQ54" s="24"/>
      <c r="NR54" s="24"/>
      <c r="NS54" s="24"/>
      <c r="NT54" s="24"/>
      <c r="NU54" s="24"/>
      <c r="NV54" s="24"/>
      <c r="NW54" s="24"/>
      <c r="NX54" s="24"/>
      <c r="NY54" s="24"/>
      <c r="NZ54" s="24"/>
      <c r="OA54" s="24"/>
      <c r="OB54" s="24"/>
      <c r="OC54" s="24"/>
      <c r="OD54" s="24"/>
      <c r="OE54" s="24"/>
      <c r="OF54" s="24"/>
      <c r="OG54" s="24"/>
      <c r="OH54" s="24"/>
      <c r="OI54" s="24"/>
      <c r="OJ54" s="24"/>
      <c r="OK54" s="24"/>
      <c r="OL54" s="24"/>
      <c r="OM54" s="24"/>
      <c r="ON54" s="24"/>
      <c r="OO54" s="24"/>
      <c r="OP54" s="24"/>
      <c r="OQ54" s="24"/>
      <c r="OR54" s="24"/>
      <c r="OS54" s="24"/>
      <c r="OT54" s="24"/>
      <c r="OU54" s="24"/>
      <c r="OV54" s="24"/>
      <c r="OW54" s="24"/>
      <c r="OX54" s="24"/>
      <c r="OY54" s="24"/>
      <c r="OZ54" s="24"/>
      <c r="PA54" s="24"/>
      <c r="PB54" s="24"/>
      <c r="PC54" s="24"/>
      <c r="PD54" s="24"/>
      <c r="PE54" s="24"/>
      <c r="PF54" s="24"/>
      <c r="PG54" s="24"/>
      <c r="PH54" s="24"/>
      <c r="PI54" s="24"/>
      <c r="PJ54" s="24"/>
      <c r="PK54" s="24"/>
      <c r="PL54" s="24"/>
      <c r="PM54" s="24"/>
      <c r="PN54" s="24"/>
      <c r="PO54" s="24"/>
      <c r="PP54" s="24"/>
      <c r="PQ54" s="24"/>
      <c r="PR54" s="24"/>
      <c r="PS54" s="24"/>
      <c r="PT54" s="24"/>
      <c r="PU54" s="24"/>
      <c r="PV54" s="24"/>
      <c r="PW54" s="24"/>
      <c r="PX54" s="24"/>
      <c r="PY54" s="24"/>
      <c r="PZ54" s="24"/>
      <c r="QA54" s="24"/>
      <c r="QB54" s="24"/>
      <c r="QC54" s="24"/>
      <c r="QD54" s="24"/>
      <c r="QE54" s="24"/>
      <c r="QF54" s="24"/>
      <c r="QG54" s="24"/>
      <c r="QH54" s="24"/>
      <c r="QI54" s="24"/>
      <c r="QJ54" s="24"/>
      <c r="QK54" s="24"/>
      <c r="QL54" s="24"/>
      <c r="QM54" s="24"/>
      <c r="QN54" s="24"/>
      <c r="QO54" s="24"/>
      <c r="QP54" s="24"/>
      <c r="QQ54" s="24"/>
      <c r="QR54" s="24"/>
      <c r="QS54" s="24"/>
      <c r="QT54" s="24"/>
      <c r="QU54" s="24"/>
      <c r="QV54" s="24"/>
      <c r="QW54" s="24"/>
      <c r="QX54" s="24"/>
      <c r="QY54" s="24"/>
      <c r="QZ54" s="24"/>
      <c r="RA54" s="24"/>
      <c r="RB54" s="24"/>
      <c r="RC54" s="24"/>
      <c r="RD54" s="24"/>
      <c r="RE54" s="24"/>
      <c r="RF54" s="24"/>
      <c r="RG54" s="24"/>
      <c r="RH54" s="24"/>
      <c r="RI54" s="24"/>
      <c r="RJ54" s="24"/>
      <c r="RK54" s="24"/>
      <c r="RL54" s="24"/>
      <c r="RM54" s="24"/>
      <c r="RN54" s="24"/>
      <c r="RO54" s="24"/>
      <c r="RP54" s="24"/>
      <c r="RQ54" s="24"/>
      <c r="RR54" s="24"/>
      <c r="RS54" s="24"/>
      <c r="RT54" s="24"/>
      <c r="RU54" s="24"/>
      <c r="RV54" s="24"/>
      <c r="RW54" s="24"/>
      <c r="RX54" s="24"/>
      <c r="RY54" s="24"/>
      <c r="RZ54" s="24"/>
      <c r="SA54" s="24"/>
      <c r="SB54" s="24"/>
      <c r="SC54" s="24"/>
      <c r="SD54" s="24"/>
      <c r="SE54" s="24"/>
      <c r="SF54" s="24"/>
      <c r="SG54" s="24"/>
      <c r="SH54" s="24"/>
      <c r="SI54" s="24"/>
      <c r="SJ54" s="24"/>
      <c r="SK54" s="24"/>
      <c r="SL54" s="24"/>
      <c r="SM54" s="24"/>
      <c r="SN54" s="24"/>
      <c r="SO54" s="24"/>
      <c r="SP54" s="24"/>
      <c r="SQ54" s="24"/>
      <c r="SR54" s="24"/>
      <c r="SS54" s="24"/>
      <c r="ST54" s="24"/>
      <c r="SU54" s="24"/>
      <c r="SV54" s="24"/>
      <c r="SW54" s="24"/>
      <c r="SX54" s="24"/>
      <c r="SY54" s="24"/>
      <c r="SZ54" s="24"/>
      <c r="TA54" s="24"/>
      <c r="TB54" s="24"/>
      <c r="TC54" s="24"/>
      <c r="TD54" s="24"/>
      <c r="TE54" s="24"/>
      <c r="TF54" s="24"/>
      <c r="TG54" s="24"/>
      <c r="TH54" s="24"/>
      <c r="TI54" s="24"/>
      <c r="TJ54" s="24"/>
      <c r="TK54" s="24"/>
      <c r="TL54" s="24"/>
      <c r="TM54" s="24"/>
      <c r="TN54" s="24"/>
      <c r="TO54" s="24"/>
      <c r="TP54" s="24"/>
      <c r="TQ54" s="24"/>
      <c r="TR54" s="24"/>
      <c r="TS54" s="24"/>
      <c r="TT54" s="24"/>
      <c r="TU54" s="24"/>
      <c r="TV54" s="24"/>
      <c r="TW54" s="24"/>
      <c r="TX54" s="24"/>
      <c r="TY54" s="24"/>
      <c r="TZ54" s="24"/>
      <c r="UA54" s="24"/>
      <c r="UB54" s="24"/>
      <c r="UC54" s="24"/>
      <c r="UD54" s="24"/>
      <c r="UE54" s="24"/>
      <c r="UF54" s="24"/>
      <c r="UG54" s="24"/>
      <c r="UH54" s="24"/>
      <c r="UI54" s="24"/>
      <c r="UJ54" s="24"/>
      <c r="UK54" s="24"/>
      <c r="UL54" s="24"/>
      <c r="UM54" s="24"/>
      <c r="UN54" s="24"/>
      <c r="UO54" s="24"/>
      <c r="UP54" s="24"/>
      <c r="UQ54" s="24"/>
      <c r="UR54" s="24"/>
      <c r="US54" s="24"/>
      <c r="UT54" s="24"/>
      <c r="UU54" s="24"/>
      <c r="UV54" s="24"/>
      <c r="UW54" s="24"/>
      <c r="UX54" s="24"/>
      <c r="UY54" s="24"/>
      <c r="UZ54" s="24"/>
      <c r="VA54" s="24"/>
      <c r="VB54" s="24"/>
      <c r="VC54" s="24"/>
      <c r="VD54" s="24"/>
      <c r="VE54" s="24"/>
      <c r="VF54" s="24"/>
      <c r="VG54" s="24"/>
      <c r="VH54" s="24"/>
      <c r="VI54" s="24"/>
    </row>
    <row r="55" spans="1:581" s="290" customFormat="1" ht="15" customHeight="1" x14ac:dyDescent="0.2">
      <c r="A55" s="291"/>
      <c r="B55" s="282"/>
      <c r="C55" s="282"/>
      <c r="D55" s="283"/>
      <c r="E55" s="282"/>
      <c r="F55" s="282"/>
      <c r="G55" s="282"/>
      <c r="H55" s="292"/>
      <c r="I55" s="284"/>
      <c r="J55" s="285"/>
      <c r="K55" s="338" t="s">
        <v>1824</v>
      </c>
      <c r="L55" s="286"/>
      <c r="M55" s="285"/>
      <c r="N55" s="285"/>
      <c r="O55" s="284"/>
      <c r="P55" s="284"/>
      <c r="Q55" s="284"/>
      <c r="R55" s="285"/>
      <c r="S55" s="287">
        <f t="shared" ref="S55:Y55" si="34">SUM(S43:S54)</f>
        <v>272272</v>
      </c>
      <c r="T55" s="287">
        <f t="shared" si="34"/>
        <v>0</v>
      </c>
      <c r="U55" s="287">
        <f t="shared" si="34"/>
        <v>0</v>
      </c>
      <c r="V55" s="287">
        <f t="shared" si="34"/>
        <v>272272</v>
      </c>
      <c r="W55" s="287">
        <f t="shared" si="34"/>
        <v>350.5</v>
      </c>
      <c r="X55" s="287">
        <f t="shared" si="34"/>
        <v>49519.333333333328</v>
      </c>
      <c r="Y55" s="287">
        <f t="shared" si="34"/>
        <v>495193.33333333331</v>
      </c>
      <c r="Z55" s="287">
        <f t="shared" si="27"/>
        <v>47647.6</v>
      </c>
      <c r="AA55" s="287">
        <f t="shared" si="28"/>
        <v>8168.16</v>
      </c>
      <c r="AB55" s="287">
        <f t="shared" si="29"/>
        <v>13613.6</v>
      </c>
      <c r="AC55" s="287">
        <f t="shared" si="30"/>
        <v>5445.4400000000005</v>
      </c>
      <c r="AD55" s="287">
        <f>SUM(AD43:AD54)</f>
        <v>15171</v>
      </c>
      <c r="AE55" s="287">
        <f>SUM(AE43:AE54)</f>
        <v>9673</v>
      </c>
      <c r="AF55" s="288">
        <f>SUM(AF43:AF54)</f>
        <v>122373.5</v>
      </c>
      <c r="AG55" s="245">
        <f t="shared" si="32"/>
        <v>427931.81388888881</v>
      </c>
      <c r="AH55" s="288">
        <f t="shared" si="33"/>
        <v>5135181.7666666657</v>
      </c>
      <c r="AI55" s="288"/>
      <c r="AJ55" s="288"/>
      <c r="AK55" s="288"/>
      <c r="AL55" s="288"/>
      <c r="AM55" s="288"/>
      <c r="AN55" s="288"/>
      <c r="AO55" s="288"/>
      <c r="AP55" s="288"/>
      <c r="AQ55" s="288"/>
    </row>
    <row r="56" spans="1:581" s="279" customFormat="1" ht="15" customHeight="1" x14ac:dyDescent="0.25">
      <c r="A56" s="356"/>
      <c r="B56" s="356"/>
      <c r="C56" s="356"/>
      <c r="D56" s="356"/>
      <c r="E56" s="356"/>
      <c r="F56" s="356"/>
      <c r="G56" s="356"/>
      <c r="H56" s="278"/>
      <c r="J56" s="349"/>
      <c r="K56" s="339"/>
      <c r="L56" s="280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317"/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307"/>
      <c r="BU56" s="307"/>
      <c r="BV56" s="307"/>
      <c r="BW56" s="307"/>
      <c r="BX56" s="307"/>
      <c r="BY56" s="307"/>
      <c r="BZ56" s="307"/>
      <c r="CA56" s="307"/>
      <c r="CB56" s="307"/>
      <c r="CC56" s="307"/>
      <c r="CD56" s="307"/>
      <c r="CE56" s="307"/>
      <c r="CF56" s="307"/>
      <c r="CG56" s="307"/>
      <c r="CH56" s="307"/>
      <c r="CI56" s="307"/>
      <c r="CJ56" s="307"/>
      <c r="CK56" s="307"/>
      <c r="CL56" s="307"/>
      <c r="CM56" s="307"/>
      <c r="CN56" s="307"/>
      <c r="CO56" s="307"/>
      <c r="CP56" s="307"/>
      <c r="CQ56" s="307"/>
      <c r="CR56" s="307"/>
      <c r="CS56" s="307"/>
      <c r="CT56" s="307"/>
      <c r="CU56" s="307"/>
      <c r="CV56" s="307"/>
      <c r="CW56" s="307"/>
      <c r="CX56" s="307"/>
      <c r="CY56" s="307"/>
      <c r="CZ56" s="307"/>
      <c r="DA56" s="307"/>
      <c r="DB56" s="307"/>
      <c r="DC56" s="307"/>
      <c r="DD56" s="307"/>
      <c r="DE56" s="307"/>
      <c r="DF56" s="307"/>
      <c r="DG56" s="307"/>
      <c r="DH56" s="307"/>
      <c r="DI56" s="307"/>
      <c r="DJ56" s="307"/>
      <c r="DK56" s="307"/>
      <c r="DL56" s="307"/>
      <c r="DM56" s="307"/>
      <c r="DN56" s="307"/>
      <c r="DO56" s="307"/>
      <c r="DP56" s="307"/>
      <c r="DQ56" s="307"/>
      <c r="DR56" s="307"/>
      <c r="DS56" s="307"/>
      <c r="DT56" s="307"/>
      <c r="DU56" s="307"/>
      <c r="DV56" s="307"/>
      <c r="DW56" s="307"/>
      <c r="DX56" s="307"/>
      <c r="DY56" s="307"/>
      <c r="DZ56" s="307"/>
      <c r="EA56" s="307"/>
      <c r="EB56" s="307"/>
      <c r="EC56" s="307"/>
      <c r="ED56" s="307"/>
      <c r="EE56" s="307"/>
      <c r="EF56" s="307"/>
      <c r="EG56" s="307"/>
      <c r="EH56" s="307"/>
      <c r="EI56" s="307"/>
      <c r="EJ56" s="307"/>
      <c r="EK56" s="307"/>
      <c r="EL56" s="307"/>
      <c r="EM56" s="307"/>
      <c r="EN56" s="307"/>
      <c r="EO56" s="307"/>
      <c r="EP56" s="307"/>
      <c r="EQ56" s="307"/>
      <c r="ER56" s="307"/>
      <c r="ES56" s="307"/>
      <c r="ET56" s="307"/>
      <c r="EU56" s="307"/>
      <c r="EV56" s="307"/>
      <c r="EW56" s="307"/>
      <c r="EX56" s="307"/>
      <c r="EY56" s="307"/>
      <c r="EZ56" s="307"/>
      <c r="FA56" s="307"/>
      <c r="FB56" s="307"/>
      <c r="FC56" s="307"/>
      <c r="FD56" s="307"/>
      <c r="FE56" s="307"/>
      <c r="FF56" s="307"/>
      <c r="FG56" s="307"/>
      <c r="FH56" s="307"/>
      <c r="FI56" s="307"/>
      <c r="FJ56" s="307"/>
      <c r="FK56" s="307"/>
      <c r="FL56" s="307"/>
      <c r="FM56" s="307"/>
      <c r="FN56" s="307"/>
      <c r="FO56" s="307"/>
      <c r="FP56" s="307"/>
      <c r="FQ56" s="307"/>
      <c r="FR56" s="307"/>
      <c r="FS56" s="307"/>
      <c r="FT56" s="307"/>
      <c r="FU56" s="307"/>
      <c r="FV56" s="307"/>
      <c r="FW56" s="307"/>
      <c r="FX56" s="307"/>
      <c r="FY56" s="307"/>
      <c r="FZ56" s="307"/>
      <c r="GA56" s="307"/>
      <c r="GB56" s="307"/>
      <c r="GC56" s="307"/>
      <c r="GD56" s="307"/>
      <c r="GE56" s="307"/>
      <c r="GF56" s="307"/>
      <c r="GG56" s="307"/>
      <c r="GH56" s="307"/>
      <c r="GI56" s="307"/>
      <c r="GJ56" s="307"/>
      <c r="GK56" s="307"/>
      <c r="GL56" s="307"/>
      <c r="GM56" s="307"/>
      <c r="GN56" s="307"/>
      <c r="GO56" s="307"/>
      <c r="GP56" s="307"/>
      <c r="GQ56" s="307"/>
      <c r="GR56" s="307"/>
      <c r="GS56" s="307"/>
      <c r="GT56" s="307"/>
      <c r="GU56" s="307"/>
      <c r="GV56" s="307"/>
      <c r="GW56" s="307"/>
      <c r="GX56" s="307"/>
      <c r="GY56" s="307"/>
      <c r="GZ56" s="307"/>
      <c r="HA56" s="307"/>
      <c r="HB56" s="307"/>
      <c r="HC56" s="307"/>
      <c r="HD56" s="307"/>
      <c r="HE56" s="307"/>
      <c r="HF56" s="307"/>
      <c r="HG56" s="307"/>
      <c r="HH56" s="307"/>
      <c r="HI56" s="307"/>
      <c r="HJ56" s="307"/>
      <c r="HK56" s="307"/>
      <c r="HL56" s="307"/>
      <c r="HM56" s="307"/>
      <c r="HN56" s="307"/>
      <c r="HO56" s="307"/>
      <c r="HP56" s="307"/>
      <c r="HQ56" s="307"/>
      <c r="HR56" s="307"/>
      <c r="HS56" s="307"/>
      <c r="HT56" s="307"/>
      <c r="HU56" s="307"/>
      <c r="HV56" s="307"/>
      <c r="HW56" s="307"/>
      <c r="HX56" s="307"/>
      <c r="HY56" s="307"/>
      <c r="HZ56" s="307"/>
      <c r="IA56" s="307"/>
      <c r="IB56" s="307"/>
      <c r="IC56" s="307"/>
      <c r="ID56" s="307"/>
      <c r="IE56" s="307"/>
      <c r="IF56" s="307"/>
      <c r="IG56" s="307"/>
      <c r="IH56" s="307"/>
      <c r="II56" s="307"/>
      <c r="IJ56" s="307"/>
      <c r="IK56" s="307"/>
      <c r="IL56" s="307"/>
      <c r="IM56" s="307"/>
      <c r="IN56" s="307"/>
      <c r="IO56" s="307"/>
      <c r="IP56" s="307"/>
      <c r="IQ56" s="307"/>
      <c r="IR56" s="307"/>
      <c r="IS56" s="307"/>
      <c r="IT56" s="307"/>
      <c r="IU56" s="307"/>
      <c r="IV56" s="307"/>
      <c r="IW56" s="307"/>
      <c r="IX56" s="307"/>
      <c r="IY56" s="307"/>
      <c r="IZ56" s="307"/>
      <c r="JA56" s="307"/>
      <c r="JB56" s="307"/>
      <c r="JC56" s="307"/>
      <c r="JD56" s="307"/>
      <c r="JE56" s="307"/>
      <c r="JF56" s="307"/>
      <c r="JG56" s="307"/>
      <c r="JH56" s="307"/>
      <c r="JI56" s="307"/>
      <c r="JJ56" s="307"/>
      <c r="JK56" s="307"/>
      <c r="JL56" s="307"/>
      <c r="JM56" s="307"/>
      <c r="JN56" s="307"/>
      <c r="JO56" s="307"/>
      <c r="JP56" s="307"/>
      <c r="JQ56" s="307"/>
      <c r="JR56" s="307"/>
      <c r="JS56" s="307"/>
      <c r="JT56" s="307"/>
      <c r="JU56" s="307"/>
      <c r="JV56" s="307"/>
      <c r="JW56" s="307"/>
      <c r="JX56" s="307"/>
      <c r="JY56" s="307"/>
      <c r="JZ56" s="307"/>
      <c r="KA56" s="307"/>
      <c r="KB56" s="307"/>
      <c r="KC56" s="307"/>
      <c r="KD56" s="307"/>
      <c r="KE56" s="307"/>
      <c r="KF56" s="307"/>
      <c r="KG56" s="307"/>
      <c r="KH56" s="307"/>
      <c r="KI56" s="307"/>
      <c r="KJ56" s="307"/>
      <c r="KK56" s="307"/>
      <c r="KL56" s="307"/>
      <c r="KM56" s="307"/>
      <c r="KN56" s="307"/>
      <c r="KO56" s="307"/>
      <c r="KP56" s="307"/>
      <c r="KQ56" s="307"/>
      <c r="KR56" s="307"/>
      <c r="KS56" s="307"/>
      <c r="KT56" s="307"/>
      <c r="KU56" s="307"/>
      <c r="KV56" s="307"/>
      <c r="KW56" s="307"/>
      <c r="KX56" s="307"/>
      <c r="KY56" s="307"/>
      <c r="KZ56" s="307"/>
      <c r="LA56" s="307"/>
      <c r="LB56" s="307"/>
      <c r="LC56" s="307"/>
      <c r="LD56" s="307"/>
      <c r="LE56" s="307"/>
      <c r="LF56" s="307"/>
      <c r="LG56" s="307"/>
      <c r="LH56" s="307"/>
      <c r="LI56" s="307"/>
      <c r="LJ56" s="307"/>
      <c r="LK56" s="307"/>
      <c r="LL56" s="307"/>
      <c r="LM56" s="307"/>
      <c r="LN56" s="307"/>
      <c r="LO56" s="307"/>
      <c r="LP56" s="307"/>
      <c r="LQ56" s="307"/>
      <c r="LR56" s="307"/>
      <c r="LS56" s="307"/>
      <c r="LT56" s="307"/>
      <c r="LU56" s="307"/>
      <c r="LV56" s="307"/>
      <c r="LW56" s="307"/>
      <c r="LX56" s="307"/>
      <c r="LY56" s="307"/>
      <c r="LZ56" s="307"/>
      <c r="MA56" s="307"/>
      <c r="MB56" s="307"/>
      <c r="MC56" s="307"/>
      <c r="MD56" s="307"/>
      <c r="ME56" s="307"/>
      <c r="MF56" s="307"/>
      <c r="MG56" s="307"/>
      <c r="MH56" s="307"/>
      <c r="MI56" s="307"/>
      <c r="MJ56" s="307"/>
      <c r="MK56" s="307"/>
      <c r="ML56" s="307"/>
      <c r="MM56" s="307"/>
      <c r="MN56" s="307"/>
      <c r="MO56" s="307"/>
      <c r="MP56" s="307"/>
      <c r="MQ56" s="307"/>
      <c r="MR56" s="307"/>
      <c r="MS56" s="307"/>
      <c r="MT56" s="307"/>
      <c r="MU56" s="307"/>
      <c r="MV56" s="307"/>
      <c r="MW56" s="307"/>
      <c r="MX56" s="307"/>
      <c r="MY56" s="307"/>
      <c r="MZ56" s="307"/>
      <c r="NA56" s="307"/>
      <c r="NB56" s="307"/>
      <c r="NC56" s="307"/>
      <c r="ND56" s="307"/>
      <c r="NE56" s="307"/>
      <c r="NF56" s="307"/>
      <c r="NG56" s="307"/>
      <c r="NH56" s="307"/>
      <c r="NI56" s="307"/>
      <c r="NJ56" s="307"/>
      <c r="NK56" s="307"/>
      <c r="NL56" s="307"/>
      <c r="NM56" s="307"/>
      <c r="NN56" s="307"/>
      <c r="NO56" s="307"/>
      <c r="NP56" s="307"/>
      <c r="NQ56" s="307"/>
      <c r="NR56" s="307"/>
      <c r="NS56" s="307"/>
      <c r="NT56" s="307"/>
      <c r="NU56" s="307"/>
      <c r="NV56" s="307"/>
      <c r="NW56" s="307"/>
      <c r="NX56" s="307"/>
      <c r="NY56" s="307"/>
      <c r="NZ56" s="307"/>
      <c r="OA56" s="307"/>
      <c r="OB56" s="307"/>
      <c r="OC56" s="307"/>
      <c r="OD56" s="307"/>
      <c r="OE56" s="307"/>
      <c r="OF56" s="307"/>
      <c r="OG56" s="307"/>
      <c r="OH56" s="307"/>
      <c r="OI56" s="307"/>
      <c r="OJ56" s="307"/>
      <c r="OK56" s="307"/>
      <c r="OL56" s="307"/>
      <c r="OM56" s="307"/>
      <c r="ON56" s="307"/>
      <c r="OO56" s="307"/>
      <c r="OP56" s="307"/>
      <c r="OQ56" s="307"/>
      <c r="OR56" s="307"/>
      <c r="OS56" s="307"/>
      <c r="OT56" s="307"/>
      <c r="OU56" s="307"/>
      <c r="OV56" s="307"/>
      <c r="OW56" s="307"/>
      <c r="OX56" s="307"/>
      <c r="OY56" s="307"/>
      <c r="OZ56" s="307"/>
      <c r="PA56" s="307"/>
      <c r="PB56" s="307"/>
      <c r="PC56" s="307"/>
      <c r="PD56" s="307"/>
      <c r="PE56" s="307"/>
      <c r="PF56" s="307"/>
      <c r="PG56" s="307"/>
      <c r="PH56" s="307"/>
      <c r="PI56" s="307"/>
      <c r="PJ56" s="307"/>
      <c r="PK56" s="307"/>
      <c r="PL56" s="307"/>
      <c r="PM56" s="307"/>
      <c r="PN56" s="307"/>
      <c r="PO56" s="307"/>
      <c r="PP56" s="307"/>
      <c r="PQ56" s="307"/>
      <c r="PR56" s="307"/>
      <c r="PS56" s="307"/>
      <c r="PT56" s="307"/>
      <c r="PU56" s="307"/>
      <c r="PV56" s="307"/>
      <c r="PW56" s="307"/>
      <c r="PX56" s="307"/>
      <c r="PY56" s="307"/>
      <c r="PZ56" s="307"/>
      <c r="QA56" s="307"/>
      <c r="QB56" s="307"/>
      <c r="QC56" s="307"/>
      <c r="QD56" s="307"/>
      <c r="QE56" s="307"/>
      <c r="QF56" s="307"/>
      <c r="QG56" s="307"/>
      <c r="QH56" s="307"/>
      <c r="QI56" s="307"/>
      <c r="QJ56" s="307"/>
      <c r="QK56" s="307"/>
      <c r="QL56" s="307"/>
      <c r="QM56" s="307"/>
      <c r="QN56" s="307"/>
      <c r="QO56" s="307"/>
      <c r="QP56" s="307"/>
      <c r="QQ56" s="307"/>
      <c r="QR56" s="307"/>
      <c r="QS56" s="307"/>
      <c r="QT56" s="307"/>
      <c r="QU56" s="307"/>
      <c r="QV56" s="307"/>
      <c r="QW56" s="307"/>
      <c r="QX56" s="307"/>
      <c r="QY56" s="307"/>
      <c r="QZ56" s="307"/>
      <c r="RA56" s="307"/>
      <c r="RB56" s="307"/>
      <c r="RC56" s="307"/>
      <c r="RD56" s="307"/>
      <c r="RE56" s="307"/>
      <c r="RF56" s="307"/>
      <c r="RG56" s="307"/>
      <c r="RH56" s="307"/>
      <c r="RI56" s="307"/>
      <c r="RJ56" s="307"/>
      <c r="RK56" s="307"/>
      <c r="RL56" s="307"/>
      <c r="RM56" s="307"/>
      <c r="RN56" s="307"/>
      <c r="RO56" s="307"/>
      <c r="RP56" s="307"/>
      <c r="RQ56" s="307"/>
      <c r="RR56" s="307"/>
      <c r="RS56" s="307"/>
      <c r="RT56" s="307"/>
      <c r="RU56" s="307"/>
      <c r="RV56" s="307"/>
      <c r="RW56" s="307"/>
      <c r="RX56" s="307"/>
      <c r="RY56" s="307"/>
      <c r="RZ56" s="307"/>
      <c r="SA56" s="307"/>
      <c r="SB56" s="307"/>
      <c r="SC56" s="307"/>
      <c r="SD56" s="307"/>
      <c r="SE56" s="307"/>
      <c r="SF56" s="307"/>
      <c r="SG56" s="307"/>
      <c r="SH56" s="307"/>
      <c r="SI56" s="307"/>
      <c r="SJ56" s="307"/>
      <c r="SK56" s="307"/>
      <c r="SL56" s="307"/>
      <c r="SM56" s="307"/>
      <c r="SN56" s="307"/>
      <c r="SO56" s="307"/>
      <c r="SP56" s="307"/>
      <c r="SQ56" s="307"/>
      <c r="SR56" s="307"/>
      <c r="SS56" s="307"/>
      <c r="ST56" s="307"/>
      <c r="SU56" s="307"/>
      <c r="SV56" s="307"/>
      <c r="SW56" s="307"/>
      <c r="SX56" s="307"/>
      <c r="SY56" s="307"/>
      <c r="SZ56" s="307"/>
      <c r="TA56" s="307"/>
      <c r="TB56" s="307"/>
      <c r="TC56" s="307"/>
      <c r="TD56" s="307"/>
      <c r="TE56" s="307"/>
      <c r="TF56" s="307"/>
      <c r="TG56" s="307"/>
      <c r="TH56" s="307"/>
      <c r="TI56" s="307"/>
      <c r="TJ56" s="307"/>
      <c r="TK56" s="307"/>
      <c r="TL56" s="307"/>
      <c r="TM56" s="307"/>
      <c r="TN56" s="307"/>
      <c r="TO56" s="307"/>
      <c r="TP56" s="307"/>
      <c r="TQ56" s="307"/>
      <c r="TR56" s="307"/>
      <c r="TS56" s="307"/>
      <c r="TT56" s="307"/>
      <c r="TU56" s="307"/>
      <c r="TV56" s="307"/>
      <c r="TW56" s="307"/>
      <c r="TX56" s="307"/>
      <c r="TY56" s="307"/>
      <c r="TZ56" s="307"/>
      <c r="UA56" s="307"/>
      <c r="UB56" s="307"/>
      <c r="UC56" s="307"/>
      <c r="UD56" s="307"/>
      <c r="UE56" s="307"/>
      <c r="UF56" s="307"/>
      <c r="UG56" s="307"/>
      <c r="UH56" s="307"/>
      <c r="UI56" s="307"/>
      <c r="UJ56" s="307"/>
      <c r="UK56" s="307"/>
      <c r="UL56" s="307"/>
      <c r="UM56" s="307"/>
      <c r="UN56" s="307"/>
      <c r="UO56" s="307"/>
      <c r="UP56" s="307"/>
      <c r="UQ56" s="307"/>
      <c r="UR56" s="307"/>
      <c r="US56" s="307"/>
      <c r="UT56" s="307"/>
      <c r="UU56" s="307"/>
      <c r="UV56" s="307"/>
      <c r="UW56" s="307"/>
      <c r="UX56" s="307"/>
      <c r="UY56" s="307"/>
      <c r="UZ56" s="307"/>
      <c r="VA56" s="307"/>
      <c r="VB56" s="307"/>
      <c r="VC56" s="307"/>
      <c r="VD56" s="307"/>
      <c r="VE56" s="307"/>
      <c r="VF56" s="307"/>
      <c r="VG56" s="307"/>
      <c r="VH56" s="307"/>
      <c r="VI56" s="307"/>
    </row>
    <row r="57" spans="1:581" s="23" customFormat="1" ht="15" customHeight="1" x14ac:dyDescent="0.2">
      <c r="A57" s="112">
        <v>1</v>
      </c>
      <c r="B57" s="105" t="s">
        <v>1188</v>
      </c>
      <c r="C57" s="105" t="s">
        <v>1189</v>
      </c>
      <c r="D57" s="110">
        <v>14</v>
      </c>
      <c r="E57" s="105" t="s">
        <v>927</v>
      </c>
      <c r="F57" s="105" t="s">
        <v>1190</v>
      </c>
      <c r="G57" s="105" t="s">
        <v>1231</v>
      </c>
      <c r="H57" s="66" t="s">
        <v>745</v>
      </c>
      <c r="I57" s="66" t="s">
        <v>746</v>
      </c>
      <c r="J57" s="113" t="s">
        <v>954</v>
      </c>
      <c r="K57" s="329">
        <v>40560</v>
      </c>
      <c r="L57" s="147">
        <v>6</v>
      </c>
      <c r="M57" s="113">
        <v>40</v>
      </c>
      <c r="N57" s="113" t="s">
        <v>704</v>
      </c>
      <c r="O57" s="66" t="s">
        <v>743</v>
      </c>
      <c r="P57" s="66" t="s">
        <v>717</v>
      </c>
      <c r="Q57" s="66" t="s">
        <v>717</v>
      </c>
      <c r="R57" s="113">
        <v>1</v>
      </c>
      <c r="S57" s="114">
        <v>10433</v>
      </c>
      <c r="T57" s="114"/>
      <c r="U57" s="114"/>
      <c r="V57" s="114">
        <f>S57+T57+U57</f>
        <v>10433</v>
      </c>
      <c r="W57" s="114"/>
      <c r="X57" s="114">
        <f>(V57+AD57+AE57)/30*5</f>
        <v>1994</v>
      </c>
      <c r="Y57" s="114">
        <f>(V57+AD57+AE57)/30*50</f>
        <v>19940</v>
      </c>
      <c r="Z57" s="114">
        <f t="shared" ref="Z57:Z62" si="35">V57*17.5%</f>
        <v>1825.7749999999999</v>
      </c>
      <c r="AA57" s="114">
        <f t="shared" ref="AA57:AA62" si="36">V57*3%</f>
        <v>312.99</v>
      </c>
      <c r="AB57" s="114">
        <f t="shared" ref="AB57:AB62" si="37">V57*5%</f>
        <v>521.65</v>
      </c>
      <c r="AC57" s="114">
        <f t="shared" ref="AC57:AC62" si="38">V57*2%</f>
        <v>208.66</v>
      </c>
      <c r="AD57" s="114">
        <f>845+70</f>
        <v>915</v>
      </c>
      <c r="AE57" s="114">
        <f>586+30</f>
        <v>616</v>
      </c>
      <c r="AF57" s="115">
        <f>(V57+AD57+AE57)/2</f>
        <v>5982</v>
      </c>
      <c r="AG57" s="115">
        <f t="shared" ref="AG57:AG62" si="39">V57+W57+Z57+AA57+AB57+AC57+AD57+AE57+(X57/12+Y57/12+AF57/12)</f>
        <v>17159.408333333333</v>
      </c>
      <c r="AH57" s="115">
        <f>+AG57*12</f>
        <v>205912.9</v>
      </c>
      <c r="AI57" s="115"/>
      <c r="AJ57" s="115"/>
      <c r="AK57" s="115"/>
      <c r="AL57" s="115"/>
      <c r="AM57" s="115"/>
      <c r="AN57" s="115"/>
      <c r="AO57" s="115"/>
      <c r="AP57" s="115"/>
      <c r="AQ57" s="115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  <c r="LT57" s="24"/>
      <c r="LU57" s="24"/>
      <c r="LV57" s="24"/>
      <c r="LW57" s="24"/>
      <c r="LX57" s="24"/>
      <c r="LY57" s="24"/>
      <c r="LZ57" s="24"/>
      <c r="MA57" s="24"/>
      <c r="MB57" s="24"/>
      <c r="MC57" s="24"/>
      <c r="MD57" s="24"/>
      <c r="ME57" s="24"/>
      <c r="MF57" s="24"/>
      <c r="MG57" s="24"/>
      <c r="MH57" s="24"/>
      <c r="MI57" s="24"/>
      <c r="MJ57" s="24"/>
      <c r="MK57" s="24"/>
      <c r="ML57" s="24"/>
      <c r="MM57" s="24"/>
      <c r="MN57" s="24"/>
      <c r="MO57" s="24"/>
      <c r="MP57" s="24"/>
      <c r="MQ57" s="24"/>
      <c r="MR57" s="24"/>
      <c r="MS57" s="24"/>
      <c r="MT57" s="24"/>
      <c r="MU57" s="24"/>
      <c r="MV57" s="24"/>
      <c r="MW57" s="24"/>
      <c r="MX57" s="24"/>
      <c r="MY57" s="24"/>
      <c r="MZ57" s="24"/>
      <c r="NA57" s="24"/>
      <c r="NB57" s="24"/>
      <c r="NC57" s="24"/>
      <c r="ND57" s="24"/>
      <c r="NE57" s="24"/>
      <c r="NF57" s="24"/>
      <c r="NG57" s="24"/>
      <c r="NH57" s="24"/>
      <c r="NI57" s="24"/>
      <c r="NJ57" s="24"/>
      <c r="NK57" s="24"/>
      <c r="NL57" s="24"/>
      <c r="NM57" s="24"/>
      <c r="NN57" s="24"/>
      <c r="NO57" s="24"/>
      <c r="NP57" s="24"/>
      <c r="NQ57" s="24"/>
      <c r="NR57" s="24"/>
      <c r="NS57" s="24"/>
      <c r="NT57" s="24"/>
      <c r="NU57" s="24"/>
      <c r="NV57" s="24"/>
      <c r="NW57" s="24"/>
      <c r="NX57" s="24"/>
      <c r="NY57" s="24"/>
      <c r="NZ57" s="24"/>
      <c r="OA57" s="24"/>
      <c r="OB57" s="24"/>
      <c r="OC57" s="24"/>
      <c r="OD57" s="24"/>
      <c r="OE57" s="24"/>
      <c r="OF57" s="24"/>
      <c r="OG57" s="24"/>
      <c r="OH57" s="24"/>
      <c r="OI57" s="24"/>
      <c r="OJ57" s="24"/>
      <c r="OK57" s="24"/>
      <c r="OL57" s="24"/>
      <c r="OM57" s="24"/>
      <c r="ON57" s="24"/>
      <c r="OO57" s="24"/>
      <c r="OP57" s="24"/>
      <c r="OQ57" s="24"/>
      <c r="OR57" s="24"/>
      <c r="OS57" s="24"/>
      <c r="OT57" s="24"/>
      <c r="OU57" s="24"/>
      <c r="OV57" s="24"/>
      <c r="OW57" s="24"/>
      <c r="OX57" s="24"/>
      <c r="OY57" s="24"/>
      <c r="OZ57" s="24"/>
      <c r="PA57" s="24"/>
      <c r="PB57" s="24"/>
      <c r="PC57" s="24"/>
      <c r="PD57" s="24"/>
      <c r="PE57" s="24"/>
      <c r="PF57" s="24"/>
      <c r="PG57" s="24"/>
      <c r="PH57" s="24"/>
      <c r="PI57" s="24"/>
      <c r="PJ57" s="24"/>
      <c r="PK57" s="24"/>
      <c r="PL57" s="24"/>
      <c r="PM57" s="24"/>
      <c r="PN57" s="24"/>
      <c r="PO57" s="24"/>
      <c r="PP57" s="24"/>
      <c r="PQ57" s="24"/>
      <c r="PR57" s="24"/>
      <c r="PS57" s="24"/>
      <c r="PT57" s="24"/>
      <c r="PU57" s="24"/>
      <c r="PV57" s="24"/>
      <c r="PW57" s="24"/>
      <c r="PX57" s="24"/>
      <c r="PY57" s="24"/>
      <c r="PZ57" s="24"/>
      <c r="QA57" s="24"/>
      <c r="QB57" s="24"/>
      <c r="QC57" s="24"/>
      <c r="QD57" s="24"/>
      <c r="QE57" s="24"/>
      <c r="QF57" s="24"/>
      <c r="QG57" s="24"/>
      <c r="QH57" s="24"/>
      <c r="QI57" s="24"/>
      <c r="QJ57" s="24"/>
      <c r="QK57" s="24"/>
      <c r="QL57" s="24"/>
      <c r="QM57" s="24"/>
      <c r="QN57" s="24"/>
      <c r="QO57" s="24"/>
      <c r="QP57" s="24"/>
      <c r="QQ57" s="24"/>
      <c r="QR57" s="24"/>
      <c r="QS57" s="24"/>
      <c r="QT57" s="24"/>
      <c r="QU57" s="24"/>
      <c r="QV57" s="24"/>
      <c r="QW57" s="24"/>
      <c r="QX57" s="24"/>
      <c r="QY57" s="24"/>
      <c r="QZ57" s="24"/>
      <c r="RA57" s="24"/>
      <c r="RB57" s="24"/>
      <c r="RC57" s="24"/>
      <c r="RD57" s="24"/>
      <c r="RE57" s="24"/>
      <c r="RF57" s="24"/>
      <c r="RG57" s="24"/>
      <c r="RH57" s="24"/>
      <c r="RI57" s="24"/>
      <c r="RJ57" s="24"/>
      <c r="RK57" s="24"/>
      <c r="RL57" s="24"/>
      <c r="RM57" s="24"/>
      <c r="RN57" s="24"/>
      <c r="RO57" s="24"/>
      <c r="RP57" s="24"/>
      <c r="RQ57" s="24"/>
      <c r="RR57" s="24"/>
      <c r="RS57" s="24"/>
      <c r="RT57" s="24"/>
      <c r="RU57" s="24"/>
      <c r="RV57" s="24"/>
      <c r="RW57" s="24"/>
      <c r="RX57" s="24"/>
      <c r="RY57" s="24"/>
      <c r="RZ57" s="24"/>
      <c r="SA57" s="24"/>
      <c r="SB57" s="24"/>
      <c r="SC57" s="24"/>
      <c r="SD57" s="24"/>
      <c r="SE57" s="24"/>
      <c r="SF57" s="24"/>
      <c r="SG57" s="24"/>
      <c r="SH57" s="24"/>
      <c r="SI57" s="24"/>
      <c r="SJ57" s="24"/>
      <c r="SK57" s="24"/>
      <c r="SL57" s="24"/>
      <c r="SM57" s="24"/>
      <c r="SN57" s="24"/>
      <c r="SO57" s="24"/>
      <c r="SP57" s="24"/>
      <c r="SQ57" s="24"/>
      <c r="SR57" s="24"/>
      <c r="SS57" s="24"/>
      <c r="ST57" s="24"/>
      <c r="SU57" s="24"/>
      <c r="SV57" s="24"/>
      <c r="SW57" s="24"/>
      <c r="SX57" s="24"/>
      <c r="SY57" s="24"/>
      <c r="SZ57" s="24"/>
      <c r="TA57" s="24"/>
      <c r="TB57" s="24"/>
      <c r="TC57" s="24"/>
      <c r="TD57" s="24"/>
      <c r="TE57" s="24"/>
      <c r="TF57" s="24"/>
      <c r="TG57" s="24"/>
      <c r="TH57" s="24"/>
      <c r="TI57" s="24"/>
      <c r="TJ57" s="24"/>
      <c r="TK57" s="24"/>
      <c r="TL57" s="24"/>
      <c r="TM57" s="24"/>
      <c r="TN57" s="24"/>
      <c r="TO57" s="24"/>
      <c r="TP57" s="24"/>
      <c r="TQ57" s="24"/>
      <c r="TR57" s="24"/>
      <c r="TS57" s="24"/>
      <c r="TT57" s="24"/>
      <c r="TU57" s="24"/>
      <c r="TV57" s="24"/>
      <c r="TW57" s="24"/>
      <c r="TX57" s="24"/>
      <c r="TY57" s="24"/>
      <c r="TZ57" s="24"/>
      <c r="UA57" s="24"/>
      <c r="UB57" s="24"/>
      <c r="UC57" s="24"/>
      <c r="UD57" s="24"/>
      <c r="UE57" s="24"/>
      <c r="UF57" s="24"/>
      <c r="UG57" s="24"/>
      <c r="UH57" s="24"/>
      <c r="UI57" s="24"/>
      <c r="UJ57" s="24"/>
      <c r="UK57" s="24"/>
      <c r="UL57" s="24"/>
      <c r="UM57" s="24"/>
      <c r="UN57" s="24"/>
      <c r="UO57" s="24"/>
      <c r="UP57" s="24"/>
      <c r="UQ57" s="24"/>
      <c r="UR57" s="24"/>
      <c r="US57" s="24"/>
      <c r="UT57" s="24"/>
      <c r="UU57" s="24"/>
      <c r="UV57" s="24"/>
      <c r="UW57" s="24"/>
      <c r="UX57" s="24"/>
      <c r="UY57" s="24"/>
      <c r="UZ57" s="24"/>
      <c r="VA57" s="24"/>
      <c r="VB57" s="24"/>
      <c r="VC57" s="24"/>
      <c r="VD57" s="24"/>
      <c r="VE57" s="24"/>
      <c r="VF57" s="24"/>
      <c r="VG57" s="24"/>
      <c r="VH57" s="24"/>
      <c r="VI57" s="24"/>
    </row>
    <row r="58" spans="1:581" s="23" customFormat="1" ht="15" customHeight="1" x14ac:dyDescent="0.2">
      <c r="A58" s="112">
        <v>2</v>
      </c>
      <c r="B58" s="102" t="s">
        <v>1188</v>
      </c>
      <c r="C58" s="102" t="s">
        <v>1189</v>
      </c>
      <c r="D58" s="20">
        <v>14</v>
      </c>
      <c r="E58" s="102" t="s">
        <v>926</v>
      </c>
      <c r="F58" s="102" t="s">
        <v>1190</v>
      </c>
      <c r="G58" s="102" t="s">
        <v>1232</v>
      </c>
      <c r="H58" s="21" t="s">
        <v>270</v>
      </c>
      <c r="I58" s="21" t="s">
        <v>271</v>
      </c>
      <c r="J58" s="22" t="s">
        <v>954</v>
      </c>
      <c r="K58" s="328">
        <v>38079</v>
      </c>
      <c r="L58" s="209" t="s">
        <v>714</v>
      </c>
      <c r="M58" s="22">
        <v>40</v>
      </c>
      <c r="N58" s="22" t="s">
        <v>728</v>
      </c>
      <c r="O58" s="174" t="s">
        <v>1863</v>
      </c>
      <c r="P58" s="21" t="s">
        <v>717</v>
      </c>
      <c r="Q58" s="21" t="s">
        <v>717</v>
      </c>
      <c r="R58" s="22">
        <v>1</v>
      </c>
      <c r="S58" s="255">
        <v>14012</v>
      </c>
      <c r="T58" s="75"/>
      <c r="U58" s="75"/>
      <c r="V58" s="75">
        <f>S58+T58+U58</f>
        <v>14012</v>
      </c>
      <c r="W58" s="75">
        <f>70.1*4</f>
        <v>280.39999999999998</v>
      </c>
      <c r="X58" s="75">
        <f>(V58+AD58+AE58)/30*5</f>
        <v>2605</v>
      </c>
      <c r="Y58" s="75">
        <f>(V58+AD58+AE58)/30*50</f>
        <v>26050</v>
      </c>
      <c r="Z58" s="75">
        <f t="shared" si="35"/>
        <v>2452.1</v>
      </c>
      <c r="AA58" s="75">
        <f t="shared" si="36"/>
        <v>420.35999999999996</v>
      </c>
      <c r="AB58" s="75">
        <f t="shared" si="37"/>
        <v>700.6</v>
      </c>
      <c r="AC58" s="75">
        <f t="shared" si="38"/>
        <v>280.24</v>
      </c>
      <c r="AD58" s="75">
        <f>887+70</f>
        <v>957</v>
      </c>
      <c r="AE58" s="75">
        <f>631+30</f>
        <v>661</v>
      </c>
      <c r="AF58" s="77">
        <f>(V58+AD58+AE58)/2</f>
        <v>7815</v>
      </c>
      <c r="AG58" s="77">
        <f t="shared" si="39"/>
        <v>22802.866666666669</v>
      </c>
      <c r="AH58" s="77">
        <f>+AG58*12</f>
        <v>273634.40000000002</v>
      </c>
      <c r="AI58" s="77"/>
      <c r="AJ58" s="77"/>
      <c r="AK58" s="77"/>
      <c r="AL58" s="77"/>
      <c r="AM58" s="77"/>
      <c r="AN58" s="77"/>
      <c r="AO58" s="77"/>
      <c r="AP58" s="77"/>
      <c r="AQ58" s="77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4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4"/>
      <c r="NH58" s="24"/>
      <c r="NI58" s="24"/>
      <c r="NJ58" s="24"/>
      <c r="NK58" s="24"/>
      <c r="NL58" s="24"/>
      <c r="NM58" s="24"/>
      <c r="NN58" s="24"/>
      <c r="NO58" s="24"/>
      <c r="NP58" s="24"/>
      <c r="NQ58" s="24"/>
      <c r="NR58" s="24"/>
      <c r="NS58" s="24"/>
      <c r="NT58" s="24"/>
      <c r="NU58" s="24"/>
      <c r="NV58" s="24"/>
      <c r="NW58" s="24"/>
      <c r="NX58" s="24"/>
      <c r="NY58" s="24"/>
      <c r="NZ58" s="24"/>
      <c r="OA58" s="24"/>
      <c r="OB58" s="24"/>
      <c r="OC58" s="24"/>
      <c r="OD58" s="24"/>
      <c r="OE58" s="24"/>
      <c r="OF58" s="24"/>
      <c r="OG58" s="24"/>
      <c r="OH58" s="24"/>
      <c r="OI58" s="24"/>
      <c r="OJ58" s="24"/>
      <c r="OK58" s="24"/>
      <c r="OL58" s="24"/>
      <c r="OM58" s="24"/>
      <c r="ON58" s="24"/>
      <c r="OO58" s="24"/>
      <c r="OP58" s="24"/>
      <c r="OQ58" s="24"/>
      <c r="OR58" s="24"/>
      <c r="OS58" s="24"/>
      <c r="OT58" s="24"/>
      <c r="OU58" s="24"/>
      <c r="OV58" s="24"/>
      <c r="OW58" s="24"/>
      <c r="OX58" s="24"/>
      <c r="OY58" s="24"/>
      <c r="OZ58" s="24"/>
      <c r="PA58" s="24"/>
      <c r="PB58" s="24"/>
      <c r="PC58" s="24"/>
      <c r="PD58" s="24"/>
      <c r="PE58" s="24"/>
      <c r="PF58" s="24"/>
      <c r="PG58" s="24"/>
      <c r="PH58" s="24"/>
      <c r="PI58" s="24"/>
      <c r="PJ58" s="24"/>
      <c r="PK58" s="24"/>
      <c r="PL58" s="24"/>
      <c r="PM58" s="24"/>
      <c r="PN58" s="24"/>
      <c r="PO58" s="24"/>
      <c r="PP58" s="24"/>
      <c r="PQ58" s="24"/>
      <c r="PR58" s="24"/>
      <c r="PS58" s="24"/>
      <c r="PT58" s="24"/>
      <c r="PU58" s="24"/>
      <c r="PV58" s="24"/>
      <c r="PW58" s="24"/>
      <c r="PX58" s="24"/>
      <c r="PY58" s="24"/>
      <c r="PZ58" s="24"/>
      <c r="QA58" s="24"/>
      <c r="QB58" s="24"/>
      <c r="QC58" s="24"/>
      <c r="QD58" s="24"/>
      <c r="QE58" s="24"/>
      <c r="QF58" s="24"/>
      <c r="QG58" s="24"/>
      <c r="QH58" s="24"/>
      <c r="QI58" s="24"/>
      <c r="QJ58" s="24"/>
      <c r="QK58" s="24"/>
      <c r="QL58" s="24"/>
      <c r="QM58" s="24"/>
      <c r="QN58" s="24"/>
      <c r="QO58" s="24"/>
      <c r="QP58" s="24"/>
      <c r="QQ58" s="24"/>
      <c r="QR58" s="24"/>
      <c r="QS58" s="24"/>
      <c r="QT58" s="24"/>
      <c r="QU58" s="24"/>
      <c r="QV58" s="24"/>
      <c r="QW58" s="24"/>
      <c r="QX58" s="24"/>
      <c r="QY58" s="24"/>
      <c r="QZ58" s="24"/>
      <c r="RA58" s="24"/>
      <c r="RB58" s="24"/>
      <c r="RC58" s="24"/>
      <c r="RD58" s="24"/>
      <c r="RE58" s="24"/>
      <c r="RF58" s="24"/>
      <c r="RG58" s="24"/>
      <c r="RH58" s="24"/>
      <c r="RI58" s="24"/>
      <c r="RJ58" s="24"/>
      <c r="RK58" s="24"/>
      <c r="RL58" s="24"/>
      <c r="RM58" s="24"/>
      <c r="RN58" s="24"/>
      <c r="RO58" s="24"/>
      <c r="RP58" s="24"/>
      <c r="RQ58" s="24"/>
      <c r="RR58" s="24"/>
      <c r="RS58" s="24"/>
      <c r="RT58" s="24"/>
      <c r="RU58" s="24"/>
      <c r="RV58" s="24"/>
      <c r="RW58" s="24"/>
      <c r="RX58" s="24"/>
      <c r="RY58" s="24"/>
      <c r="RZ58" s="24"/>
      <c r="SA58" s="24"/>
      <c r="SB58" s="24"/>
      <c r="SC58" s="24"/>
      <c r="SD58" s="24"/>
      <c r="SE58" s="24"/>
      <c r="SF58" s="24"/>
      <c r="SG58" s="24"/>
      <c r="SH58" s="24"/>
      <c r="SI58" s="24"/>
      <c r="SJ58" s="24"/>
      <c r="SK58" s="24"/>
      <c r="SL58" s="24"/>
      <c r="SM58" s="24"/>
      <c r="SN58" s="24"/>
      <c r="SO58" s="24"/>
      <c r="SP58" s="24"/>
      <c r="SQ58" s="24"/>
      <c r="SR58" s="24"/>
      <c r="SS58" s="24"/>
      <c r="ST58" s="24"/>
      <c r="SU58" s="24"/>
      <c r="SV58" s="24"/>
      <c r="SW58" s="24"/>
      <c r="SX58" s="24"/>
      <c r="SY58" s="24"/>
      <c r="SZ58" s="24"/>
      <c r="TA58" s="24"/>
      <c r="TB58" s="24"/>
      <c r="TC58" s="24"/>
      <c r="TD58" s="24"/>
      <c r="TE58" s="24"/>
      <c r="TF58" s="24"/>
      <c r="TG58" s="24"/>
      <c r="TH58" s="24"/>
      <c r="TI58" s="24"/>
      <c r="TJ58" s="24"/>
      <c r="TK58" s="24"/>
      <c r="TL58" s="24"/>
      <c r="TM58" s="24"/>
      <c r="TN58" s="24"/>
      <c r="TO58" s="24"/>
      <c r="TP58" s="24"/>
      <c r="TQ58" s="24"/>
      <c r="TR58" s="24"/>
      <c r="TS58" s="24"/>
      <c r="TT58" s="24"/>
      <c r="TU58" s="24"/>
      <c r="TV58" s="24"/>
      <c r="TW58" s="24"/>
      <c r="TX58" s="24"/>
      <c r="TY58" s="24"/>
      <c r="TZ58" s="24"/>
      <c r="UA58" s="24"/>
      <c r="UB58" s="24"/>
      <c r="UC58" s="24"/>
      <c r="UD58" s="24"/>
      <c r="UE58" s="24"/>
      <c r="UF58" s="24"/>
      <c r="UG58" s="24"/>
      <c r="UH58" s="24"/>
      <c r="UI58" s="24"/>
      <c r="UJ58" s="24"/>
      <c r="UK58" s="24"/>
      <c r="UL58" s="24"/>
      <c r="UM58" s="24"/>
      <c r="UN58" s="24"/>
      <c r="UO58" s="24"/>
      <c r="UP58" s="24"/>
      <c r="UQ58" s="24"/>
      <c r="UR58" s="24"/>
      <c r="US58" s="24"/>
      <c r="UT58" s="24"/>
      <c r="UU58" s="24"/>
      <c r="UV58" s="24"/>
      <c r="UW58" s="24"/>
      <c r="UX58" s="24"/>
      <c r="UY58" s="24"/>
      <c r="UZ58" s="24"/>
      <c r="VA58" s="24"/>
      <c r="VB58" s="24"/>
      <c r="VC58" s="24"/>
      <c r="VD58" s="24"/>
      <c r="VE58" s="24"/>
      <c r="VF58" s="24"/>
      <c r="VG58" s="24"/>
      <c r="VH58" s="24"/>
      <c r="VI58" s="24"/>
    </row>
    <row r="59" spans="1:581" s="23" customFormat="1" ht="15" customHeight="1" x14ac:dyDescent="0.2">
      <c r="A59" s="18">
        <v>3</v>
      </c>
      <c r="B59" s="19" t="s">
        <v>1188</v>
      </c>
      <c r="C59" s="19" t="s">
        <v>1189</v>
      </c>
      <c r="D59" s="20">
        <v>14</v>
      </c>
      <c r="E59" s="19" t="s">
        <v>926</v>
      </c>
      <c r="F59" s="19" t="s">
        <v>1190</v>
      </c>
      <c r="G59" s="19" t="s">
        <v>1254</v>
      </c>
      <c r="H59" s="68" t="s">
        <v>1081</v>
      </c>
      <c r="I59" s="68" t="s">
        <v>1124</v>
      </c>
      <c r="J59" s="22" t="s">
        <v>955</v>
      </c>
      <c r="K59" s="328">
        <v>41396</v>
      </c>
      <c r="L59" s="146">
        <v>10</v>
      </c>
      <c r="M59" s="22">
        <v>40</v>
      </c>
      <c r="N59" s="22" t="s">
        <v>704</v>
      </c>
      <c r="O59" s="21" t="s">
        <v>744</v>
      </c>
      <c r="P59" s="21" t="s">
        <v>717</v>
      </c>
      <c r="Q59" s="21" t="s">
        <v>717</v>
      </c>
      <c r="R59" s="22">
        <v>1</v>
      </c>
      <c r="S59" s="75">
        <f>15856+300</f>
        <v>16156</v>
      </c>
      <c r="T59" s="75"/>
      <c r="U59" s="75"/>
      <c r="V59" s="75">
        <f>S59+T59+U59</f>
        <v>16156</v>
      </c>
      <c r="W59" s="75"/>
      <c r="X59" s="75">
        <f>(V59+AD59+AE59)/30*5</f>
        <v>2943</v>
      </c>
      <c r="Y59" s="75">
        <f>(V59+AD59+AE59)/30*50</f>
        <v>29430</v>
      </c>
      <c r="Z59" s="75">
        <f t="shared" si="35"/>
        <v>2827.2999999999997</v>
      </c>
      <c r="AA59" s="75">
        <f t="shared" si="36"/>
        <v>484.68</v>
      </c>
      <c r="AB59" s="75">
        <f t="shared" si="37"/>
        <v>807.80000000000007</v>
      </c>
      <c r="AC59" s="75">
        <f t="shared" si="38"/>
        <v>323.12</v>
      </c>
      <c r="AD59" s="75">
        <v>931</v>
      </c>
      <c r="AE59" s="75">
        <v>571</v>
      </c>
      <c r="AF59" s="77">
        <f>(V59+AD59+AE59)/2</f>
        <v>8829</v>
      </c>
      <c r="AG59" s="77">
        <f t="shared" si="39"/>
        <v>25534.399999999998</v>
      </c>
      <c r="AH59" s="77">
        <f>+AG59*12</f>
        <v>306412.79999999999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</row>
    <row r="60" spans="1:581" s="23" customFormat="1" ht="15" customHeight="1" x14ac:dyDescent="0.2">
      <c r="A60" s="112">
        <v>4</v>
      </c>
      <c r="B60" s="102" t="s">
        <v>1188</v>
      </c>
      <c r="C60" s="102" t="s">
        <v>1189</v>
      </c>
      <c r="D60" s="20">
        <v>15</v>
      </c>
      <c r="E60" s="108" t="s">
        <v>926</v>
      </c>
      <c r="F60" s="102" t="s">
        <v>1190</v>
      </c>
      <c r="G60" s="102" t="s">
        <v>1233</v>
      </c>
      <c r="H60" s="21" t="s">
        <v>849</v>
      </c>
      <c r="I60" s="21" t="s">
        <v>488</v>
      </c>
      <c r="J60" s="22" t="s">
        <v>954</v>
      </c>
      <c r="K60" s="328">
        <v>39182</v>
      </c>
      <c r="L60" s="146">
        <v>13</v>
      </c>
      <c r="M60" s="22">
        <v>40</v>
      </c>
      <c r="N60" s="22" t="s">
        <v>704</v>
      </c>
      <c r="O60" s="21" t="s">
        <v>850</v>
      </c>
      <c r="P60" s="21" t="s">
        <v>717</v>
      </c>
      <c r="Q60" s="21" t="s">
        <v>717</v>
      </c>
      <c r="R60" s="22">
        <v>1</v>
      </c>
      <c r="S60" s="75">
        <v>30226</v>
      </c>
      <c r="T60" s="75"/>
      <c r="U60" s="75"/>
      <c r="V60" s="75">
        <f>S60+T60+U60</f>
        <v>30226</v>
      </c>
      <c r="W60" s="75">
        <f>70.1*5</f>
        <v>350.5</v>
      </c>
      <c r="X60" s="75">
        <f>(V60+AD60+AE60)/30*5</f>
        <v>5482.5</v>
      </c>
      <c r="Y60" s="75">
        <f>(V60+AD60+AE60)/30*50</f>
        <v>54825</v>
      </c>
      <c r="Z60" s="75">
        <f t="shared" si="35"/>
        <v>5289.5499999999993</v>
      </c>
      <c r="AA60" s="75">
        <f t="shared" si="36"/>
        <v>906.78</v>
      </c>
      <c r="AB60" s="75">
        <f t="shared" si="37"/>
        <v>1511.3000000000002</v>
      </c>
      <c r="AC60" s="75">
        <f t="shared" si="38"/>
        <v>604.52</v>
      </c>
      <c r="AD60" s="75">
        <v>1595</v>
      </c>
      <c r="AE60" s="75">
        <v>1074</v>
      </c>
      <c r="AF60" s="77">
        <f>(V60+AD60+AE60)/2</f>
        <v>16447.5</v>
      </c>
      <c r="AG60" s="77">
        <f t="shared" si="39"/>
        <v>47953.9</v>
      </c>
      <c r="AH60" s="77">
        <f>+AG60*12</f>
        <v>575446.80000000005</v>
      </c>
      <c r="AI60" s="77"/>
      <c r="AJ60" s="77"/>
      <c r="AK60" s="77"/>
      <c r="AL60" s="77"/>
      <c r="AM60" s="77"/>
      <c r="AN60" s="77"/>
      <c r="AO60" s="77"/>
      <c r="AP60" s="77"/>
      <c r="AQ60" s="77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</row>
    <row r="61" spans="1:581" s="23" customFormat="1" ht="15" customHeight="1" x14ac:dyDescent="0.2">
      <c r="A61" s="18">
        <v>5</v>
      </c>
      <c r="B61" s="102" t="s">
        <v>1188</v>
      </c>
      <c r="C61" s="102" t="s">
        <v>1189</v>
      </c>
      <c r="D61" s="20">
        <v>14</v>
      </c>
      <c r="E61" s="105" t="s">
        <v>926</v>
      </c>
      <c r="F61" s="102" t="s">
        <v>1190</v>
      </c>
      <c r="G61" s="102" t="s">
        <v>1234</v>
      </c>
      <c r="H61" s="21" t="s">
        <v>1037</v>
      </c>
      <c r="I61" s="21" t="s">
        <v>1058</v>
      </c>
      <c r="J61" s="22" t="s">
        <v>955</v>
      </c>
      <c r="K61" s="328">
        <v>41381</v>
      </c>
      <c r="L61" s="146">
        <v>22</v>
      </c>
      <c r="M61" s="22">
        <v>40</v>
      </c>
      <c r="N61" s="22" t="s">
        <v>704</v>
      </c>
      <c r="O61" s="21" t="s">
        <v>851</v>
      </c>
      <c r="P61" s="21" t="s">
        <v>717</v>
      </c>
      <c r="Q61" s="21" t="s">
        <v>717</v>
      </c>
      <c r="R61" s="22">
        <v>1</v>
      </c>
      <c r="S61" s="75">
        <v>101806</v>
      </c>
      <c r="T61" s="75"/>
      <c r="U61" s="75"/>
      <c r="V61" s="75">
        <f>S61+T61+U61</f>
        <v>101806</v>
      </c>
      <c r="W61" s="75"/>
      <c r="X61" s="75">
        <f>(V61+AD61+AE61)/30*5</f>
        <v>17829.666666666668</v>
      </c>
      <c r="Y61" s="75">
        <f>(V61+AD61+AE61)/30*50</f>
        <v>178296.66666666666</v>
      </c>
      <c r="Z61" s="75">
        <f t="shared" si="35"/>
        <v>17816.05</v>
      </c>
      <c r="AA61" s="75">
        <f t="shared" si="36"/>
        <v>3054.18</v>
      </c>
      <c r="AB61" s="75">
        <f t="shared" si="37"/>
        <v>5090.3</v>
      </c>
      <c r="AC61" s="75">
        <f t="shared" si="38"/>
        <v>2036.1200000000001</v>
      </c>
      <c r="AD61" s="75">
        <v>3037</v>
      </c>
      <c r="AE61" s="75">
        <v>2135</v>
      </c>
      <c r="AF61" s="77"/>
      <c r="AG61" s="77">
        <f t="shared" si="39"/>
        <v>151318.51111111109</v>
      </c>
      <c r="AH61" s="77">
        <f>+AG61*12</f>
        <v>1815822.1333333331</v>
      </c>
      <c r="AI61" s="77"/>
      <c r="AJ61" s="77"/>
      <c r="AK61" s="77"/>
      <c r="AL61" s="77"/>
      <c r="AM61" s="77"/>
      <c r="AN61" s="77"/>
      <c r="AO61" s="77"/>
      <c r="AP61" s="77"/>
      <c r="AQ61" s="77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  <c r="LT61" s="24"/>
      <c r="LU61" s="24"/>
      <c r="LV61" s="24"/>
      <c r="LW61" s="24"/>
      <c r="LX61" s="24"/>
      <c r="LY61" s="24"/>
      <c r="LZ61" s="24"/>
      <c r="MA61" s="24"/>
      <c r="MB61" s="24"/>
      <c r="MC61" s="24"/>
      <c r="MD61" s="24"/>
      <c r="ME61" s="24"/>
      <c r="MF61" s="24"/>
      <c r="MG61" s="24"/>
      <c r="MH61" s="24"/>
      <c r="MI61" s="24"/>
      <c r="MJ61" s="24"/>
      <c r="MK61" s="24"/>
      <c r="ML61" s="24"/>
      <c r="MM61" s="24"/>
      <c r="MN61" s="24"/>
      <c r="MO61" s="24"/>
      <c r="MP61" s="24"/>
      <c r="MQ61" s="24"/>
      <c r="MR61" s="24"/>
      <c r="MS61" s="24"/>
      <c r="MT61" s="24"/>
      <c r="MU61" s="24"/>
      <c r="MV61" s="24"/>
      <c r="MW61" s="24"/>
      <c r="MX61" s="24"/>
      <c r="MY61" s="24"/>
      <c r="MZ61" s="24"/>
      <c r="NA61" s="24"/>
      <c r="NB61" s="24"/>
      <c r="NC61" s="24"/>
      <c r="ND61" s="24"/>
      <c r="NE61" s="24"/>
      <c r="NF61" s="24"/>
      <c r="NG61" s="24"/>
      <c r="NH61" s="24"/>
      <c r="NI61" s="24"/>
      <c r="NJ61" s="24"/>
      <c r="NK61" s="24"/>
      <c r="NL61" s="24"/>
      <c r="NM61" s="24"/>
      <c r="NN61" s="24"/>
      <c r="NO61" s="24"/>
      <c r="NP61" s="24"/>
      <c r="NQ61" s="24"/>
      <c r="NR61" s="24"/>
      <c r="NS61" s="24"/>
      <c r="NT61" s="24"/>
      <c r="NU61" s="24"/>
      <c r="NV61" s="24"/>
      <c r="NW61" s="24"/>
      <c r="NX61" s="24"/>
      <c r="NY61" s="24"/>
      <c r="NZ61" s="24"/>
      <c r="OA61" s="24"/>
      <c r="OB61" s="24"/>
      <c r="OC61" s="24"/>
      <c r="OD61" s="24"/>
      <c r="OE61" s="24"/>
      <c r="OF61" s="24"/>
      <c r="OG61" s="24"/>
      <c r="OH61" s="24"/>
      <c r="OI61" s="24"/>
      <c r="OJ61" s="24"/>
      <c r="OK61" s="24"/>
      <c r="OL61" s="24"/>
      <c r="OM61" s="24"/>
      <c r="ON61" s="24"/>
      <c r="OO61" s="24"/>
      <c r="OP61" s="24"/>
      <c r="OQ61" s="24"/>
      <c r="OR61" s="24"/>
      <c r="OS61" s="24"/>
      <c r="OT61" s="24"/>
      <c r="OU61" s="24"/>
      <c r="OV61" s="24"/>
      <c r="OW61" s="24"/>
      <c r="OX61" s="24"/>
      <c r="OY61" s="24"/>
      <c r="OZ61" s="24"/>
      <c r="PA61" s="24"/>
      <c r="PB61" s="24"/>
      <c r="PC61" s="24"/>
      <c r="PD61" s="24"/>
      <c r="PE61" s="24"/>
      <c r="PF61" s="24"/>
      <c r="PG61" s="24"/>
      <c r="PH61" s="24"/>
      <c r="PI61" s="24"/>
      <c r="PJ61" s="24"/>
      <c r="PK61" s="24"/>
      <c r="PL61" s="24"/>
      <c r="PM61" s="24"/>
      <c r="PN61" s="24"/>
      <c r="PO61" s="24"/>
      <c r="PP61" s="24"/>
      <c r="PQ61" s="24"/>
      <c r="PR61" s="24"/>
      <c r="PS61" s="24"/>
      <c r="PT61" s="24"/>
      <c r="PU61" s="24"/>
      <c r="PV61" s="24"/>
      <c r="PW61" s="24"/>
      <c r="PX61" s="24"/>
      <c r="PY61" s="24"/>
      <c r="PZ61" s="24"/>
      <c r="QA61" s="24"/>
      <c r="QB61" s="24"/>
      <c r="QC61" s="24"/>
      <c r="QD61" s="24"/>
      <c r="QE61" s="24"/>
      <c r="QF61" s="24"/>
      <c r="QG61" s="24"/>
      <c r="QH61" s="24"/>
      <c r="QI61" s="24"/>
      <c r="QJ61" s="24"/>
      <c r="QK61" s="24"/>
      <c r="QL61" s="24"/>
      <c r="QM61" s="24"/>
      <c r="QN61" s="24"/>
      <c r="QO61" s="24"/>
      <c r="QP61" s="24"/>
      <c r="QQ61" s="24"/>
      <c r="QR61" s="24"/>
      <c r="QS61" s="24"/>
      <c r="QT61" s="24"/>
      <c r="QU61" s="24"/>
      <c r="QV61" s="24"/>
      <c r="QW61" s="24"/>
      <c r="QX61" s="24"/>
      <c r="QY61" s="24"/>
      <c r="QZ61" s="24"/>
      <c r="RA61" s="24"/>
      <c r="RB61" s="24"/>
      <c r="RC61" s="24"/>
      <c r="RD61" s="24"/>
      <c r="RE61" s="24"/>
      <c r="RF61" s="24"/>
      <c r="RG61" s="24"/>
      <c r="RH61" s="24"/>
      <c r="RI61" s="24"/>
      <c r="RJ61" s="24"/>
      <c r="RK61" s="24"/>
      <c r="RL61" s="24"/>
      <c r="RM61" s="24"/>
      <c r="RN61" s="24"/>
      <c r="RO61" s="24"/>
      <c r="RP61" s="24"/>
      <c r="RQ61" s="24"/>
      <c r="RR61" s="24"/>
      <c r="RS61" s="24"/>
      <c r="RT61" s="24"/>
      <c r="RU61" s="24"/>
      <c r="RV61" s="24"/>
      <c r="RW61" s="24"/>
      <c r="RX61" s="24"/>
      <c r="RY61" s="24"/>
      <c r="RZ61" s="24"/>
      <c r="SA61" s="24"/>
      <c r="SB61" s="24"/>
      <c r="SC61" s="24"/>
      <c r="SD61" s="24"/>
      <c r="SE61" s="24"/>
      <c r="SF61" s="24"/>
      <c r="SG61" s="24"/>
      <c r="SH61" s="24"/>
      <c r="SI61" s="24"/>
      <c r="SJ61" s="24"/>
      <c r="SK61" s="24"/>
      <c r="SL61" s="24"/>
      <c r="SM61" s="24"/>
      <c r="SN61" s="24"/>
      <c r="SO61" s="24"/>
      <c r="SP61" s="24"/>
      <c r="SQ61" s="24"/>
      <c r="SR61" s="24"/>
      <c r="SS61" s="24"/>
      <c r="ST61" s="24"/>
      <c r="SU61" s="24"/>
      <c r="SV61" s="24"/>
      <c r="SW61" s="24"/>
      <c r="SX61" s="24"/>
      <c r="SY61" s="24"/>
      <c r="SZ61" s="24"/>
      <c r="TA61" s="24"/>
      <c r="TB61" s="24"/>
      <c r="TC61" s="24"/>
      <c r="TD61" s="24"/>
      <c r="TE61" s="24"/>
      <c r="TF61" s="24"/>
      <c r="TG61" s="24"/>
      <c r="TH61" s="24"/>
      <c r="TI61" s="24"/>
      <c r="TJ61" s="24"/>
      <c r="TK61" s="24"/>
      <c r="TL61" s="24"/>
      <c r="TM61" s="24"/>
      <c r="TN61" s="24"/>
      <c r="TO61" s="24"/>
      <c r="TP61" s="24"/>
      <c r="TQ61" s="24"/>
      <c r="TR61" s="24"/>
      <c r="TS61" s="24"/>
      <c r="TT61" s="24"/>
      <c r="TU61" s="24"/>
      <c r="TV61" s="24"/>
      <c r="TW61" s="24"/>
      <c r="TX61" s="24"/>
      <c r="TY61" s="24"/>
      <c r="TZ61" s="24"/>
      <c r="UA61" s="24"/>
      <c r="UB61" s="24"/>
      <c r="UC61" s="24"/>
      <c r="UD61" s="24"/>
      <c r="UE61" s="24"/>
      <c r="UF61" s="24"/>
      <c r="UG61" s="24"/>
      <c r="UH61" s="24"/>
      <c r="UI61" s="24"/>
      <c r="UJ61" s="24"/>
      <c r="UK61" s="24"/>
      <c r="UL61" s="24"/>
      <c r="UM61" s="24"/>
      <c r="UN61" s="24"/>
      <c r="UO61" s="24"/>
      <c r="UP61" s="24"/>
      <c r="UQ61" s="24"/>
      <c r="UR61" s="24"/>
      <c r="US61" s="24"/>
      <c r="UT61" s="24"/>
      <c r="UU61" s="24"/>
      <c r="UV61" s="24"/>
      <c r="UW61" s="24"/>
      <c r="UX61" s="24"/>
      <c r="UY61" s="24"/>
      <c r="UZ61" s="24"/>
      <c r="VA61" s="24"/>
      <c r="VB61" s="24"/>
      <c r="VC61" s="24"/>
      <c r="VD61" s="24"/>
      <c r="VE61" s="24"/>
      <c r="VF61" s="24"/>
      <c r="VG61" s="24"/>
      <c r="VH61" s="24"/>
      <c r="VI61" s="24"/>
    </row>
    <row r="62" spans="1:581" s="289" customFormat="1" ht="15" customHeight="1" x14ac:dyDescent="0.2">
      <c r="A62" s="179"/>
      <c r="B62" s="180"/>
      <c r="C62" s="180"/>
      <c r="D62" s="293"/>
      <c r="E62" s="180"/>
      <c r="F62" s="180"/>
      <c r="G62" s="180"/>
      <c r="H62" s="181"/>
      <c r="I62" s="181"/>
      <c r="J62" s="103"/>
      <c r="K62" s="332"/>
      <c r="L62" s="182"/>
      <c r="M62" s="103"/>
      <c r="N62" s="103"/>
      <c r="O62" s="181"/>
      <c r="P62" s="181"/>
      <c r="Q62" s="181"/>
      <c r="R62" s="103"/>
      <c r="S62" s="84">
        <f t="shared" ref="S62:Y62" si="40">SUM(S57:S61)</f>
        <v>172633</v>
      </c>
      <c r="T62" s="84">
        <f t="shared" si="40"/>
        <v>0</v>
      </c>
      <c r="U62" s="84">
        <f t="shared" si="40"/>
        <v>0</v>
      </c>
      <c r="V62" s="84">
        <f t="shared" si="40"/>
        <v>172633</v>
      </c>
      <c r="W62" s="84">
        <f t="shared" si="40"/>
        <v>630.9</v>
      </c>
      <c r="X62" s="84">
        <f t="shared" si="40"/>
        <v>30854.166666666668</v>
      </c>
      <c r="Y62" s="84">
        <f t="shared" si="40"/>
        <v>308541.66666666663</v>
      </c>
      <c r="Z62" s="84">
        <f t="shared" si="35"/>
        <v>30210.774999999998</v>
      </c>
      <c r="AA62" s="84">
        <f t="shared" si="36"/>
        <v>5178.99</v>
      </c>
      <c r="AB62" s="84">
        <f t="shared" si="37"/>
        <v>8631.65</v>
      </c>
      <c r="AC62" s="84">
        <f t="shared" si="38"/>
        <v>3452.66</v>
      </c>
      <c r="AD62" s="84">
        <f>SUM(AD57:AD61)</f>
        <v>7435</v>
      </c>
      <c r="AE62" s="84">
        <f>SUM(AE57:AE61)</f>
        <v>5057</v>
      </c>
      <c r="AF62" s="245">
        <f>SUM(AF57:AF61)</f>
        <v>39073.5</v>
      </c>
      <c r="AG62" s="245">
        <f t="shared" si="39"/>
        <v>264769.0861111111</v>
      </c>
      <c r="AH62" s="245">
        <f>SUM(AH57:AH61)</f>
        <v>3177229.0333333332</v>
      </c>
      <c r="AI62" s="245"/>
      <c r="AJ62" s="245"/>
      <c r="AK62" s="245"/>
      <c r="AL62" s="245"/>
      <c r="AM62" s="245"/>
      <c r="AN62" s="245"/>
      <c r="AO62" s="245"/>
      <c r="AP62" s="245"/>
      <c r="AQ62" s="245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  <c r="CR62" s="290"/>
      <c r="CS62" s="290"/>
      <c r="CT62" s="290"/>
      <c r="CU62" s="290"/>
      <c r="CV62" s="290"/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  <c r="FE62" s="290"/>
      <c r="FF62" s="290"/>
      <c r="FG62" s="290"/>
      <c r="FH62" s="290"/>
      <c r="FI62" s="290"/>
      <c r="FJ62" s="290"/>
      <c r="FK62" s="290"/>
      <c r="FL62" s="290"/>
      <c r="FM62" s="290"/>
      <c r="FN62" s="290"/>
      <c r="FO62" s="290"/>
      <c r="FP62" s="290"/>
      <c r="FQ62" s="290"/>
      <c r="FR62" s="290"/>
      <c r="FS62" s="290"/>
      <c r="FT62" s="290"/>
      <c r="FU62" s="290"/>
      <c r="FV62" s="290"/>
      <c r="FW62" s="290"/>
      <c r="FX62" s="290"/>
      <c r="FY62" s="290"/>
      <c r="FZ62" s="290"/>
      <c r="GA62" s="290"/>
      <c r="GB62" s="290"/>
      <c r="GC62" s="290"/>
      <c r="GD62" s="290"/>
      <c r="GE62" s="290"/>
      <c r="GF62" s="290"/>
      <c r="GG62" s="290"/>
      <c r="GH62" s="290"/>
      <c r="GI62" s="290"/>
      <c r="GJ62" s="290"/>
      <c r="GK62" s="290"/>
      <c r="GL62" s="290"/>
      <c r="GM62" s="290"/>
      <c r="GN62" s="290"/>
      <c r="GO62" s="290"/>
      <c r="GP62" s="290"/>
      <c r="GQ62" s="290"/>
      <c r="GR62" s="290"/>
      <c r="GS62" s="290"/>
      <c r="GT62" s="290"/>
      <c r="GU62" s="290"/>
      <c r="GV62" s="290"/>
      <c r="GW62" s="290"/>
      <c r="GX62" s="290"/>
      <c r="GY62" s="290"/>
      <c r="GZ62" s="290"/>
      <c r="HA62" s="290"/>
      <c r="HB62" s="290"/>
      <c r="HC62" s="290"/>
      <c r="HD62" s="290"/>
      <c r="HE62" s="290"/>
      <c r="HF62" s="290"/>
      <c r="HG62" s="290"/>
      <c r="HH62" s="290"/>
      <c r="HI62" s="290"/>
      <c r="HJ62" s="290"/>
      <c r="HK62" s="290"/>
      <c r="HL62" s="290"/>
      <c r="HM62" s="290"/>
      <c r="HN62" s="290"/>
      <c r="HO62" s="290"/>
      <c r="HP62" s="290"/>
      <c r="HQ62" s="290"/>
      <c r="HR62" s="290"/>
      <c r="HS62" s="290"/>
      <c r="HT62" s="290"/>
      <c r="HU62" s="290"/>
      <c r="HV62" s="290"/>
      <c r="HW62" s="290"/>
      <c r="HX62" s="290"/>
      <c r="HY62" s="290"/>
      <c r="HZ62" s="290"/>
      <c r="IA62" s="290"/>
      <c r="IB62" s="290"/>
      <c r="IC62" s="290"/>
      <c r="ID62" s="290"/>
      <c r="IE62" s="290"/>
      <c r="IF62" s="290"/>
      <c r="IG62" s="290"/>
      <c r="IH62" s="290"/>
      <c r="II62" s="290"/>
      <c r="IJ62" s="290"/>
      <c r="IK62" s="290"/>
      <c r="IL62" s="290"/>
      <c r="IM62" s="290"/>
      <c r="IN62" s="290"/>
      <c r="IO62" s="290"/>
      <c r="IP62" s="290"/>
      <c r="IQ62" s="290"/>
      <c r="IR62" s="290"/>
      <c r="IS62" s="290"/>
      <c r="IT62" s="290"/>
      <c r="IU62" s="290"/>
      <c r="IV62" s="290"/>
      <c r="IW62" s="290"/>
      <c r="IX62" s="290"/>
      <c r="IY62" s="290"/>
      <c r="IZ62" s="290"/>
      <c r="JA62" s="290"/>
      <c r="JB62" s="290"/>
      <c r="JC62" s="290"/>
      <c r="JD62" s="290"/>
      <c r="JE62" s="290"/>
      <c r="JF62" s="290"/>
      <c r="JG62" s="290"/>
      <c r="JH62" s="290"/>
      <c r="JI62" s="290"/>
      <c r="JJ62" s="290"/>
      <c r="JK62" s="290"/>
      <c r="JL62" s="290"/>
      <c r="JM62" s="290"/>
      <c r="JN62" s="290"/>
      <c r="JO62" s="290"/>
      <c r="JP62" s="290"/>
      <c r="JQ62" s="290"/>
      <c r="JR62" s="290"/>
      <c r="JS62" s="290"/>
      <c r="JT62" s="290"/>
      <c r="JU62" s="290"/>
      <c r="JV62" s="290"/>
      <c r="JW62" s="290"/>
      <c r="JX62" s="290"/>
      <c r="JY62" s="290"/>
      <c r="JZ62" s="290"/>
      <c r="KA62" s="290"/>
      <c r="KB62" s="290"/>
      <c r="KC62" s="290"/>
      <c r="KD62" s="290"/>
      <c r="KE62" s="290"/>
      <c r="KF62" s="290"/>
      <c r="KG62" s="290"/>
      <c r="KH62" s="290"/>
      <c r="KI62" s="290"/>
      <c r="KJ62" s="290"/>
      <c r="KK62" s="290"/>
      <c r="KL62" s="290"/>
      <c r="KM62" s="290"/>
      <c r="KN62" s="290"/>
      <c r="KO62" s="290"/>
      <c r="KP62" s="290"/>
      <c r="KQ62" s="290"/>
      <c r="KR62" s="290"/>
      <c r="KS62" s="290"/>
      <c r="KT62" s="290"/>
      <c r="KU62" s="290"/>
      <c r="KV62" s="290"/>
      <c r="KW62" s="290"/>
      <c r="KX62" s="290"/>
      <c r="KY62" s="290"/>
      <c r="KZ62" s="290"/>
      <c r="LA62" s="290"/>
      <c r="LB62" s="290"/>
      <c r="LC62" s="290"/>
      <c r="LD62" s="290"/>
      <c r="LE62" s="290"/>
      <c r="LF62" s="290"/>
      <c r="LG62" s="290"/>
      <c r="LH62" s="290"/>
      <c r="LI62" s="290"/>
      <c r="LJ62" s="290"/>
      <c r="LK62" s="290"/>
      <c r="LL62" s="290"/>
      <c r="LM62" s="290"/>
      <c r="LN62" s="290"/>
      <c r="LO62" s="290"/>
      <c r="LP62" s="290"/>
      <c r="LQ62" s="290"/>
      <c r="LR62" s="290"/>
      <c r="LS62" s="290"/>
      <c r="LT62" s="290"/>
      <c r="LU62" s="290"/>
      <c r="LV62" s="290"/>
      <c r="LW62" s="290"/>
      <c r="LX62" s="290"/>
      <c r="LY62" s="290"/>
      <c r="LZ62" s="290"/>
      <c r="MA62" s="290"/>
      <c r="MB62" s="290"/>
      <c r="MC62" s="290"/>
      <c r="MD62" s="290"/>
      <c r="ME62" s="290"/>
      <c r="MF62" s="290"/>
      <c r="MG62" s="290"/>
      <c r="MH62" s="290"/>
      <c r="MI62" s="290"/>
      <c r="MJ62" s="290"/>
      <c r="MK62" s="290"/>
      <c r="ML62" s="290"/>
      <c r="MM62" s="290"/>
      <c r="MN62" s="290"/>
      <c r="MO62" s="290"/>
      <c r="MP62" s="290"/>
      <c r="MQ62" s="290"/>
      <c r="MR62" s="290"/>
      <c r="MS62" s="290"/>
      <c r="MT62" s="290"/>
      <c r="MU62" s="290"/>
      <c r="MV62" s="290"/>
      <c r="MW62" s="290"/>
      <c r="MX62" s="290"/>
      <c r="MY62" s="290"/>
      <c r="MZ62" s="290"/>
      <c r="NA62" s="290"/>
      <c r="NB62" s="290"/>
      <c r="NC62" s="290"/>
      <c r="ND62" s="290"/>
      <c r="NE62" s="290"/>
      <c r="NF62" s="290"/>
      <c r="NG62" s="290"/>
      <c r="NH62" s="290"/>
      <c r="NI62" s="290"/>
      <c r="NJ62" s="290"/>
      <c r="NK62" s="290"/>
      <c r="NL62" s="290"/>
      <c r="NM62" s="290"/>
      <c r="NN62" s="290"/>
      <c r="NO62" s="290"/>
      <c r="NP62" s="290"/>
      <c r="NQ62" s="290"/>
      <c r="NR62" s="290"/>
      <c r="NS62" s="290"/>
      <c r="NT62" s="290"/>
      <c r="NU62" s="290"/>
      <c r="NV62" s="290"/>
      <c r="NW62" s="290"/>
      <c r="NX62" s="290"/>
      <c r="NY62" s="290"/>
      <c r="NZ62" s="290"/>
      <c r="OA62" s="290"/>
      <c r="OB62" s="290"/>
      <c r="OC62" s="290"/>
      <c r="OD62" s="290"/>
      <c r="OE62" s="290"/>
      <c r="OF62" s="290"/>
      <c r="OG62" s="290"/>
      <c r="OH62" s="290"/>
      <c r="OI62" s="290"/>
      <c r="OJ62" s="290"/>
      <c r="OK62" s="290"/>
      <c r="OL62" s="290"/>
      <c r="OM62" s="290"/>
      <c r="ON62" s="290"/>
      <c r="OO62" s="290"/>
      <c r="OP62" s="290"/>
      <c r="OQ62" s="290"/>
      <c r="OR62" s="290"/>
      <c r="OS62" s="290"/>
      <c r="OT62" s="290"/>
      <c r="OU62" s="290"/>
      <c r="OV62" s="290"/>
      <c r="OW62" s="290"/>
      <c r="OX62" s="290"/>
      <c r="OY62" s="290"/>
      <c r="OZ62" s="290"/>
      <c r="PA62" s="290"/>
      <c r="PB62" s="290"/>
      <c r="PC62" s="290"/>
      <c r="PD62" s="290"/>
      <c r="PE62" s="290"/>
      <c r="PF62" s="290"/>
      <c r="PG62" s="290"/>
      <c r="PH62" s="290"/>
      <c r="PI62" s="290"/>
      <c r="PJ62" s="290"/>
      <c r="PK62" s="290"/>
      <c r="PL62" s="290"/>
      <c r="PM62" s="290"/>
      <c r="PN62" s="290"/>
      <c r="PO62" s="290"/>
      <c r="PP62" s="290"/>
      <c r="PQ62" s="290"/>
      <c r="PR62" s="290"/>
      <c r="PS62" s="290"/>
      <c r="PT62" s="290"/>
      <c r="PU62" s="290"/>
      <c r="PV62" s="290"/>
      <c r="PW62" s="290"/>
      <c r="PX62" s="290"/>
      <c r="PY62" s="290"/>
      <c r="PZ62" s="290"/>
      <c r="QA62" s="290"/>
      <c r="QB62" s="290"/>
      <c r="QC62" s="290"/>
      <c r="QD62" s="290"/>
      <c r="QE62" s="290"/>
      <c r="QF62" s="290"/>
      <c r="QG62" s="290"/>
      <c r="QH62" s="290"/>
      <c r="QI62" s="290"/>
      <c r="QJ62" s="290"/>
      <c r="QK62" s="290"/>
      <c r="QL62" s="290"/>
      <c r="QM62" s="290"/>
      <c r="QN62" s="290"/>
      <c r="QO62" s="290"/>
      <c r="QP62" s="290"/>
      <c r="QQ62" s="290"/>
      <c r="QR62" s="290"/>
      <c r="QS62" s="290"/>
      <c r="QT62" s="290"/>
      <c r="QU62" s="290"/>
      <c r="QV62" s="290"/>
      <c r="QW62" s="290"/>
      <c r="QX62" s="290"/>
      <c r="QY62" s="290"/>
      <c r="QZ62" s="290"/>
      <c r="RA62" s="290"/>
      <c r="RB62" s="290"/>
      <c r="RC62" s="290"/>
      <c r="RD62" s="290"/>
      <c r="RE62" s="290"/>
      <c r="RF62" s="290"/>
      <c r="RG62" s="290"/>
      <c r="RH62" s="290"/>
      <c r="RI62" s="290"/>
      <c r="RJ62" s="290"/>
      <c r="RK62" s="290"/>
      <c r="RL62" s="290"/>
      <c r="RM62" s="290"/>
      <c r="RN62" s="290"/>
      <c r="RO62" s="290"/>
      <c r="RP62" s="290"/>
      <c r="RQ62" s="290"/>
      <c r="RR62" s="290"/>
      <c r="RS62" s="290"/>
      <c r="RT62" s="290"/>
      <c r="RU62" s="290"/>
      <c r="RV62" s="290"/>
      <c r="RW62" s="290"/>
      <c r="RX62" s="290"/>
      <c r="RY62" s="290"/>
      <c r="RZ62" s="290"/>
      <c r="SA62" s="290"/>
      <c r="SB62" s="290"/>
      <c r="SC62" s="290"/>
      <c r="SD62" s="290"/>
      <c r="SE62" s="290"/>
      <c r="SF62" s="290"/>
      <c r="SG62" s="290"/>
      <c r="SH62" s="290"/>
      <c r="SI62" s="290"/>
      <c r="SJ62" s="290"/>
      <c r="SK62" s="290"/>
      <c r="SL62" s="290"/>
      <c r="SM62" s="290"/>
      <c r="SN62" s="290"/>
      <c r="SO62" s="290"/>
      <c r="SP62" s="290"/>
      <c r="SQ62" s="290"/>
      <c r="SR62" s="290"/>
      <c r="SS62" s="290"/>
      <c r="ST62" s="290"/>
      <c r="SU62" s="290"/>
      <c r="SV62" s="290"/>
      <c r="SW62" s="290"/>
      <c r="SX62" s="290"/>
      <c r="SY62" s="290"/>
      <c r="SZ62" s="290"/>
      <c r="TA62" s="290"/>
      <c r="TB62" s="290"/>
      <c r="TC62" s="290"/>
      <c r="TD62" s="290"/>
      <c r="TE62" s="290"/>
      <c r="TF62" s="290"/>
      <c r="TG62" s="290"/>
      <c r="TH62" s="290"/>
      <c r="TI62" s="290"/>
      <c r="TJ62" s="290"/>
      <c r="TK62" s="290"/>
      <c r="TL62" s="290"/>
      <c r="TM62" s="290"/>
      <c r="TN62" s="290"/>
      <c r="TO62" s="290"/>
      <c r="TP62" s="290"/>
      <c r="TQ62" s="290"/>
      <c r="TR62" s="290"/>
      <c r="TS62" s="290"/>
      <c r="TT62" s="290"/>
      <c r="TU62" s="290"/>
      <c r="TV62" s="290"/>
      <c r="TW62" s="290"/>
      <c r="TX62" s="290"/>
      <c r="TY62" s="290"/>
      <c r="TZ62" s="290"/>
      <c r="UA62" s="290"/>
      <c r="UB62" s="290"/>
      <c r="UC62" s="290"/>
      <c r="UD62" s="290"/>
      <c r="UE62" s="290"/>
      <c r="UF62" s="290"/>
      <c r="UG62" s="290"/>
      <c r="UH62" s="290"/>
      <c r="UI62" s="290"/>
      <c r="UJ62" s="290"/>
      <c r="UK62" s="290"/>
      <c r="UL62" s="290"/>
      <c r="UM62" s="290"/>
      <c r="UN62" s="290"/>
      <c r="UO62" s="290"/>
      <c r="UP62" s="290"/>
      <c r="UQ62" s="290"/>
      <c r="UR62" s="290"/>
      <c r="US62" s="290"/>
      <c r="UT62" s="290"/>
      <c r="UU62" s="290"/>
      <c r="UV62" s="290"/>
      <c r="UW62" s="290"/>
      <c r="UX62" s="290"/>
      <c r="UY62" s="290"/>
      <c r="UZ62" s="290"/>
      <c r="VA62" s="290"/>
      <c r="VB62" s="290"/>
      <c r="VC62" s="290"/>
      <c r="VD62" s="290"/>
      <c r="VE62" s="290"/>
      <c r="VF62" s="290"/>
      <c r="VG62" s="290"/>
      <c r="VH62" s="290"/>
      <c r="VI62" s="290"/>
    </row>
    <row r="63" spans="1:581" s="23" customFormat="1" ht="15" customHeight="1" x14ac:dyDescent="0.25">
      <c r="A63" s="358"/>
      <c r="B63" s="359"/>
      <c r="C63" s="359"/>
      <c r="D63" s="359"/>
      <c r="E63" s="359"/>
      <c r="F63" s="359"/>
      <c r="G63" s="360"/>
      <c r="H63" s="21"/>
      <c r="I63" s="21"/>
      <c r="J63" s="22"/>
      <c r="K63" s="328"/>
      <c r="L63" s="146"/>
      <c r="M63" s="22"/>
      <c r="N63" s="22"/>
      <c r="O63" s="21"/>
      <c r="P63" s="21"/>
      <c r="Q63" s="21"/>
      <c r="R63" s="22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  <c r="LT63" s="24"/>
      <c r="LU63" s="24"/>
      <c r="LV63" s="24"/>
      <c r="LW63" s="24"/>
      <c r="LX63" s="24"/>
      <c r="LY63" s="24"/>
      <c r="LZ63" s="24"/>
      <c r="MA63" s="24"/>
      <c r="MB63" s="24"/>
      <c r="MC63" s="24"/>
      <c r="MD63" s="24"/>
      <c r="ME63" s="24"/>
      <c r="MF63" s="24"/>
      <c r="MG63" s="24"/>
      <c r="MH63" s="24"/>
      <c r="MI63" s="24"/>
      <c r="MJ63" s="24"/>
      <c r="MK63" s="24"/>
      <c r="ML63" s="24"/>
      <c r="MM63" s="24"/>
      <c r="MN63" s="2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4"/>
      <c r="NH63" s="24"/>
      <c r="NI63" s="24"/>
      <c r="NJ63" s="24"/>
      <c r="NK63" s="24"/>
      <c r="NL63" s="24"/>
      <c r="NM63" s="24"/>
      <c r="NN63" s="24"/>
      <c r="NO63" s="24"/>
      <c r="NP63" s="24"/>
      <c r="NQ63" s="24"/>
      <c r="NR63" s="24"/>
      <c r="NS63" s="24"/>
      <c r="NT63" s="24"/>
      <c r="NU63" s="24"/>
      <c r="NV63" s="24"/>
      <c r="NW63" s="24"/>
      <c r="NX63" s="24"/>
      <c r="NY63" s="24"/>
      <c r="NZ63" s="24"/>
      <c r="OA63" s="24"/>
      <c r="OB63" s="24"/>
      <c r="OC63" s="24"/>
      <c r="OD63" s="24"/>
      <c r="OE63" s="24"/>
      <c r="OF63" s="24"/>
      <c r="OG63" s="24"/>
      <c r="OH63" s="24"/>
      <c r="OI63" s="24"/>
      <c r="OJ63" s="24"/>
      <c r="OK63" s="24"/>
      <c r="OL63" s="24"/>
      <c r="OM63" s="24"/>
      <c r="ON63" s="24"/>
      <c r="OO63" s="24"/>
      <c r="OP63" s="24"/>
      <c r="OQ63" s="24"/>
      <c r="OR63" s="24"/>
      <c r="OS63" s="24"/>
      <c r="OT63" s="24"/>
      <c r="OU63" s="24"/>
      <c r="OV63" s="24"/>
      <c r="OW63" s="24"/>
      <c r="OX63" s="24"/>
      <c r="OY63" s="24"/>
      <c r="OZ63" s="24"/>
      <c r="PA63" s="24"/>
      <c r="PB63" s="24"/>
      <c r="PC63" s="24"/>
      <c r="PD63" s="24"/>
      <c r="PE63" s="24"/>
      <c r="PF63" s="24"/>
      <c r="PG63" s="24"/>
      <c r="PH63" s="24"/>
      <c r="PI63" s="24"/>
      <c r="PJ63" s="24"/>
      <c r="PK63" s="24"/>
      <c r="PL63" s="24"/>
      <c r="PM63" s="24"/>
      <c r="PN63" s="24"/>
      <c r="PO63" s="24"/>
      <c r="PP63" s="24"/>
      <c r="PQ63" s="24"/>
      <c r="PR63" s="24"/>
      <c r="PS63" s="24"/>
      <c r="PT63" s="24"/>
      <c r="PU63" s="24"/>
      <c r="PV63" s="24"/>
      <c r="PW63" s="24"/>
      <c r="PX63" s="24"/>
      <c r="PY63" s="24"/>
      <c r="PZ63" s="24"/>
      <c r="QA63" s="24"/>
      <c r="QB63" s="24"/>
      <c r="QC63" s="24"/>
      <c r="QD63" s="24"/>
      <c r="QE63" s="24"/>
      <c r="QF63" s="24"/>
      <c r="QG63" s="24"/>
      <c r="QH63" s="24"/>
      <c r="QI63" s="24"/>
      <c r="QJ63" s="24"/>
      <c r="QK63" s="24"/>
      <c r="QL63" s="24"/>
      <c r="QM63" s="24"/>
      <c r="QN63" s="24"/>
      <c r="QO63" s="24"/>
      <c r="QP63" s="24"/>
      <c r="QQ63" s="24"/>
      <c r="QR63" s="24"/>
      <c r="QS63" s="24"/>
      <c r="QT63" s="24"/>
      <c r="QU63" s="24"/>
      <c r="QV63" s="24"/>
      <c r="QW63" s="24"/>
      <c r="QX63" s="24"/>
      <c r="QY63" s="24"/>
      <c r="QZ63" s="24"/>
      <c r="RA63" s="24"/>
      <c r="RB63" s="24"/>
      <c r="RC63" s="24"/>
      <c r="RD63" s="24"/>
      <c r="RE63" s="24"/>
      <c r="RF63" s="24"/>
      <c r="RG63" s="24"/>
      <c r="RH63" s="24"/>
      <c r="RI63" s="24"/>
      <c r="RJ63" s="24"/>
      <c r="RK63" s="24"/>
      <c r="RL63" s="24"/>
      <c r="RM63" s="24"/>
      <c r="RN63" s="24"/>
      <c r="RO63" s="24"/>
      <c r="RP63" s="24"/>
      <c r="RQ63" s="24"/>
      <c r="RR63" s="24"/>
      <c r="RS63" s="24"/>
      <c r="RT63" s="24"/>
      <c r="RU63" s="24"/>
      <c r="RV63" s="24"/>
      <c r="RW63" s="24"/>
      <c r="RX63" s="24"/>
      <c r="RY63" s="24"/>
      <c r="RZ63" s="24"/>
      <c r="SA63" s="24"/>
      <c r="SB63" s="24"/>
      <c r="SC63" s="24"/>
      <c r="SD63" s="24"/>
      <c r="SE63" s="24"/>
      <c r="SF63" s="24"/>
      <c r="SG63" s="24"/>
      <c r="SH63" s="24"/>
      <c r="SI63" s="24"/>
      <c r="SJ63" s="24"/>
      <c r="SK63" s="24"/>
      <c r="SL63" s="24"/>
      <c r="SM63" s="24"/>
      <c r="SN63" s="24"/>
      <c r="SO63" s="24"/>
      <c r="SP63" s="24"/>
      <c r="SQ63" s="24"/>
      <c r="SR63" s="24"/>
      <c r="SS63" s="24"/>
      <c r="ST63" s="24"/>
      <c r="SU63" s="24"/>
      <c r="SV63" s="24"/>
      <c r="SW63" s="24"/>
      <c r="SX63" s="24"/>
      <c r="SY63" s="24"/>
      <c r="SZ63" s="24"/>
      <c r="TA63" s="24"/>
      <c r="TB63" s="24"/>
      <c r="TC63" s="24"/>
      <c r="TD63" s="24"/>
      <c r="TE63" s="24"/>
      <c r="TF63" s="24"/>
      <c r="TG63" s="24"/>
      <c r="TH63" s="24"/>
      <c r="TI63" s="24"/>
      <c r="TJ63" s="24"/>
      <c r="TK63" s="24"/>
      <c r="TL63" s="24"/>
      <c r="TM63" s="24"/>
      <c r="TN63" s="24"/>
      <c r="TO63" s="24"/>
      <c r="TP63" s="24"/>
      <c r="TQ63" s="24"/>
      <c r="TR63" s="24"/>
      <c r="TS63" s="24"/>
      <c r="TT63" s="24"/>
      <c r="TU63" s="24"/>
      <c r="TV63" s="24"/>
      <c r="TW63" s="24"/>
      <c r="TX63" s="24"/>
      <c r="TY63" s="24"/>
      <c r="TZ63" s="24"/>
      <c r="UA63" s="24"/>
      <c r="UB63" s="24"/>
      <c r="UC63" s="24"/>
      <c r="UD63" s="24"/>
      <c r="UE63" s="24"/>
      <c r="UF63" s="24"/>
      <c r="UG63" s="24"/>
      <c r="UH63" s="24"/>
      <c r="UI63" s="24"/>
      <c r="UJ63" s="24"/>
      <c r="UK63" s="24"/>
      <c r="UL63" s="24"/>
      <c r="UM63" s="24"/>
      <c r="UN63" s="24"/>
      <c r="UO63" s="24"/>
      <c r="UP63" s="24"/>
      <c r="UQ63" s="24"/>
      <c r="UR63" s="24"/>
      <c r="US63" s="24"/>
      <c r="UT63" s="24"/>
      <c r="UU63" s="24"/>
      <c r="UV63" s="24"/>
      <c r="UW63" s="24"/>
      <c r="UX63" s="24"/>
      <c r="UY63" s="24"/>
      <c r="UZ63" s="24"/>
      <c r="VA63" s="24"/>
      <c r="VB63" s="24"/>
      <c r="VC63" s="24"/>
      <c r="VD63" s="24"/>
      <c r="VE63" s="24"/>
      <c r="VF63" s="24"/>
      <c r="VG63" s="24"/>
      <c r="VH63" s="24"/>
      <c r="VI63" s="24"/>
    </row>
    <row r="64" spans="1:581" s="23" customFormat="1" ht="15" customHeight="1" x14ac:dyDescent="0.2">
      <c r="A64" s="18">
        <v>1</v>
      </c>
      <c r="B64" s="19" t="s">
        <v>1188</v>
      </c>
      <c r="C64" s="19" t="s">
        <v>1189</v>
      </c>
      <c r="D64" s="20">
        <v>14</v>
      </c>
      <c r="E64" s="350" t="s">
        <v>926</v>
      </c>
      <c r="F64" s="19" t="s">
        <v>1190</v>
      </c>
      <c r="G64" s="22" t="s">
        <v>1344</v>
      </c>
      <c r="H64" s="68" t="s">
        <v>1652</v>
      </c>
      <c r="I64" s="68" t="s">
        <v>1667</v>
      </c>
      <c r="J64" s="22" t="s">
        <v>955</v>
      </c>
      <c r="K64" s="328">
        <v>41893</v>
      </c>
      <c r="L64" s="146" t="s">
        <v>1711</v>
      </c>
      <c r="M64" s="22">
        <v>40</v>
      </c>
      <c r="N64" s="22" t="s">
        <v>704</v>
      </c>
      <c r="O64" s="21" t="s">
        <v>47</v>
      </c>
      <c r="P64" s="21" t="s">
        <v>1770</v>
      </c>
      <c r="Q64" s="21" t="s">
        <v>717</v>
      </c>
      <c r="R64" s="22">
        <v>1</v>
      </c>
      <c r="S64" s="114">
        <v>14024</v>
      </c>
      <c r="T64" s="75"/>
      <c r="U64" s="75"/>
      <c r="V64" s="75">
        <f t="shared" ref="V64:V71" si="41">S64+T64+U64</f>
        <v>14024</v>
      </c>
      <c r="W64" s="75"/>
      <c r="X64" s="75">
        <f t="shared" ref="X64:X73" si="42">(V64+AD64+AE64)/30*5</f>
        <v>2582</v>
      </c>
      <c r="Y64" s="75">
        <f t="shared" ref="Y64:Y73" si="43">(V64+AD64+AE64)/30*50</f>
        <v>25820</v>
      </c>
      <c r="Z64" s="75">
        <f t="shared" ref="Z64:Z73" si="44">V64*17.5%</f>
        <v>2454.1999999999998</v>
      </c>
      <c r="AA64" s="75">
        <f t="shared" ref="AA64:AA73" si="45">V64*3%</f>
        <v>420.71999999999997</v>
      </c>
      <c r="AB64" s="75">
        <f t="shared" ref="AB64:AB73" si="46">V64*5%</f>
        <v>701.2</v>
      </c>
      <c r="AC64" s="75">
        <f t="shared" ref="AC64:AC73" si="47">V64*2%</f>
        <v>280.48</v>
      </c>
      <c r="AD64" s="75">
        <v>869</v>
      </c>
      <c r="AE64" s="75">
        <v>599</v>
      </c>
      <c r="AF64" s="77">
        <f t="shared" ref="AF64:AF72" si="48">(V64+AD64+AE64)/2</f>
        <v>7746</v>
      </c>
      <c r="AG64" s="77">
        <f t="shared" ref="AG64:AG74" si="49">V64+W64+Z64+AA64+AB64+AC64+AD64+AE64+(X64/12+Y64/12+AF64/12)</f>
        <v>22360.933333333334</v>
      </c>
      <c r="AH64" s="77">
        <f t="shared" ref="AH64:AH73" si="50">+AG64*12</f>
        <v>268331.2</v>
      </c>
      <c r="AI64" s="77"/>
      <c r="AJ64" s="77"/>
      <c r="AK64" s="77"/>
      <c r="AL64" s="77"/>
      <c r="AM64" s="77"/>
      <c r="AN64" s="77"/>
      <c r="AO64" s="77"/>
      <c r="AP64" s="77"/>
      <c r="AQ64" s="77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  <c r="LT64" s="24"/>
      <c r="LU64" s="24"/>
      <c r="LV64" s="24"/>
      <c r="LW64" s="24"/>
      <c r="LX64" s="24"/>
      <c r="LY64" s="24"/>
      <c r="LZ64" s="24"/>
      <c r="MA64" s="24"/>
      <c r="MB64" s="24"/>
      <c r="MC64" s="24"/>
      <c r="MD64" s="24"/>
      <c r="ME64" s="24"/>
      <c r="MF64" s="24"/>
      <c r="MG64" s="24"/>
      <c r="MH64" s="24"/>
      <c r="MI64" s="24"/>
      <c r="MJ64" s="24"/>
      <c r="MK64" s="24"/>
      <c r="ML64" s="24"/>
      <c r="MM64" s="24"/>
      <c r="MN64" s="2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4"/>
      <c r="NH64" s="24"/>
      <c r="NI64" s="24"/>
      <c r="NJ64" s="24"/>
      <c r="NK64" s="24"/>
      <c r="NL64" s="24"/>
      <c r="NM64" s="24"/>
      <c r="NN64" s="24"/>
      <c r="NO64" s="24"/>
      <c r="NP64" s="24"/>
      <c r="NQ64" s="24"/>
      <c r="NR64" s="24"/>
      <c r="NS64" s="24"/>
      <c r="NT64" s="24"/>
      <c r="NU64" s="24"/>
      <c r="NV64" s="24"/>
      <c r="NW64" s="24"/>
      <c r="NX64" s="24"/>
      <c r="NY64" s="24"/>
      <c r="NZ64" s="24"/>
      <c r="OA64" s="24"/>
      <c r="OB64" s="24"/>
      <c r="OC64" s="24"/>
      <c r="OD64" s="24"/>
      <c r="OE64" s="24"/>
      <c r="OF64" s="24"/>
      <c r="OG64" s="24"/>
      <c r="OH64" s="24"/>
      <c r="OI64" s="24"/>
      <c r="OJ64" s="24"/>
      <c r="OK64" s="24"/>
      <c r="OL64" s="24"/>
      <c r="OM64" s="24"/>
      <c r="ON64" s="24"/>
      <c r="OO64" s="24"/>
      <c r="OP64" s="24"/>
      <c r="OQ64" s="24"/>
      <c r="OR64" s="24"/>
      <c r="OS64" s="24"/>
      <c r="OT64" s="24"/>
      <c r="OU64" s="24"/>
      <c r="OV64" s="24"/>
      <c r="OW64" s="24"/>
      <c r="OX64" s="24"/>
      <c r="OY64" s="24"/>
      <c r="OZ64" s="24"/>
      <c r="PA64" s="24"/>
      <c r="PB64" s="24"/>
      <c r="PC64" s="24"/>
      <c r="PD64" s="24"/>
      <c r="PE64" s="24"/>
      <c r="PF64" s="24"/>
      <c r="PG64" s="24"/>
      <c r="PH64" s="24"/>
      <c r="PI64" s="24"/>
      <c r="PJ64" s="24"/>
      <c r="PK64" s="24"/>
      <c r="PL64" s="24"/>
      <c r="PM64" s="24"/>
      <c r="PN64" s="24"/>
      <c r="PO64" s="24"/>
      <c r="PP64" s="24"/>
      <c r="PQ64" s="24"/>
      <c r="PR64" s="24"/>
      <c r="PS64" s="24"/>
      <c r="PT64" s="24"/>
      <c r="PU64" s="24"/>
      <c r="PV64" s="24"/>
      <c r="PW64" s="24"/>
      <c r="PX64" s="24"/>
      <c r="PY64" s="24"/>
      <c r="PZ64" s="24"/>
      <c r="QA64" s="24"/>
      <c r="QB64" s="24"/>
      <c r="QC64" s="24"/>
      <c r="QD64" s="24"/>
      <c r="QE64" s="24"/>
      <c r="QF64" s="24"/>
      <c r="QG64" s="24"/>
      <c r="QH64" s="24"/>
      <c r="QI64" s="24"/>
      <c r="QJ64" s="24"/>
      <c r="QK64" s="24"/>
      <c r="QL64" s="24"/>
      <c r="QM64" s="24"/>
      <c r="QN64" s="24"/>
      <c r="QO64" s="24"/>
      <c r="QP64" s="24"/>
      <c r="QQ64" s="24"/>
      <c r="QR64" s="24"/>
      <c r="QS64" s="24"/>
      <c r="QT64" s="24"/>
      <c r="QU64" s="24"/>
      <c r="QV64" s="24"/>
      <c r="QW64" s="24"/>
      <c r="QX64" s="24"/>
      <c r="QY64" s="24"/>
      <c r="QZ64" s="24"/>
      <c r="RA64" s="24"/>
      <c r="RB64" s="24"/>
      <c r="RC64" s="24"/>
      <c r="RD64" s="24"/>
      <c r="RE64" s="24"/>
      <c r="RF64" s="24"/>
      <c r="RG64" s="24"/>
      <c r="RH64" s="24"/>
      <c r="RI64" s="24"/>
      <c r="RJ64" s="24"/>
      <c r="RK64" s="24"/>
      <c r="RL64" s="24"/>
      <c r="RM64" s="24"/>
      <c r="RN64" s="24"/>
      <c r="RO64" s="24"/>
      <c r="RP64" s="24"/>
      <c r="RQ64" s="24"/>
      <c r="RR64" s="24"/>
      <c r="RS64" s="24"/>
      <c r="RT64" s="24"/>
      <c r="RU64" s="24"/>
      <c r="RV64" s="24"/>
      <c r="RW64" s="24"/>
      <c r="RX64" s="24"/>
      <c r="RY64" s="24"/>
      <c r="RZ64" s="24"/>
      <c r="SA64" s="24"/>
      <c r="SB64" s="24"/>
      <c r="SC64" s="24"/>
      <c r="SD64" s="24"/>
      <c r="SE64" s="24"/>
      <c r="SF64" s="24"/>
      <c r="SG64" s="24"/>
      <c r="SH64" s="24"/>
      <c r="SI64" s="24"/>
      <c r="SJ64" s="24"/>
      <c r="SK64" s="24"/>
      <c r="SL64" s="24"/>
      <c r="SM64" s="24"/>
      <c r="SN64" s="24"/>
      <c r="SO64" s="24"/>
      <c r="SP64" s="24"/>
      <c r="SQ64" s="24"/>
      <c r="SR64" s="24"/>
      <c r="SS64" s="24"/>
      <c r="ST64" s="24"/>
      <c r="SU64" s="24"/>
      <c r="SV64" s="24"/>
      <c r="SW64" s="24"/>
      <c r="SX64" s="24"/>
      <c r="SY64" s="24"/>
      <c r="SZ64" s="24"/>
      <c r="TA64" s="24"/>
      <c r="TB64" s="24"/>
      <c r="TC64" s="24"/>
      <c r="TD64" s="24"/>
      <c r="TE64" s="24"/>
      <c r="TF64" s="24"/>
      <c r="TG64" s="24"/>
      <c r="TH64" s="24"/>
      <c r="TI64" s="24"/>
      <c r="TJ64" s="24"/>
      <c r="TK64" s="24"/>
      <c r="TL64" s="24"/>
      <c r="TM64" s="24"/>
      <c r="TN64" s="24"/>
      <c r="TO64" s="24"/>
      <c r="TP64" s="24"/>
      <c r="TQ64" s="24"/>
      <c r="TR64" s="24"/>
      <c r="TS64" s="24"/>
      <c r="TT64" s="24"/>
      <c r="TU64" s="24"/>
      <c r="TV64" s="24"/>
      <c r="TW64" s="24"/>
      <c r="TX64" s="24"/>
      <c r="TY64" s="24"/>
      <c r="TZ64" s="24"/>
      <c r="UA64" s="24"/>
      <c r="UB64" s="24"/>
      <c r="UC64" s="24"/>
      <c r="UD64" s="24"/>
      <c r="UE64" s="24"/>
      <c r="UF64" s="24"/>
      <c r="UG64" s="24"/>
      <c r="UH64" s="24"/>
      <c r="UI64" s="24"/>
      <c r="UJ64" s="24"/>
      <c r="UK64" s="24"/>
      <c r="UL64" s="24"/>
      <c r="UM64" s="24"/>
      <c r="UN64" s="24"/>
      <c r="UO64" s="24"/>
      <c r="UP64" s="24"/>
      <c r="UQ64" s="24"/>
      <c r="UR64" s="24"/>
      <c r="US64" s="24"/>
      <c r="UT64" s="24"/>
      <c r="UU64" s="24"/>
      <c r="UV64" s="24"/>
      <c r="UW64" s="24"/>
      <c r="UX64" s="24"/>
      <c r="UY64" s="24"/>
      <c r="UZ64" s="24"/>
      <c r="VA64" s="24"/>
      <c r="VB64" s="24"/>
      <c r="VC64" s="24"/>
      <c r="VD64" s="24"/>
      <c r="VE64" s="24"/>
      <c r="VF64" s="24"/>
      <c r="VG64" s="24"/>
      <c r="VH64" s="24"/>
      <c r="VI64" s="24"/>
    </row>
    <row r="65" spans="1:581" s="23" customFormat="1" ht="15" customHeight="1" x14ac:dyDescent="0.2">
      <c r="A65" s="112">
        <v>2</v>
      </c>
      <c r="B65" s="102" t="s">
        <v>1188</v>
      </c>
      <c r="C65" s="102" t="s">
        <v>1189</v>
      </c>
      <c r="D65" s="20">
        <v>14</v>
      </c>
      <c r="E65" s="105" t="s">
        <v>926</v>
      </c>
      <c r="F65" s="102" t="s">
        <v>1190</v>
      </c>
      <c r="G65" s="102" t="s">
        <v>1346</v>
      </c>
      <c r="H65" s="61" t="s">
        <v>1653</v>
      </c>
      <c r="I65" s="21" t="s">
        <v>1668</v>
      </c>
      <c r="J65" s="67" t="s">
        <v>955</v>
      </c>
      <c r="K65" s="328">
        <v>41901</v>
      </c>
      <c r="L65" s="150" t="s">
        <v>1711</v>
      </c>
      <c r="M65" s="22">
        <v>40</v>
      </c>
      <c r="N65" s="22" t="s">
        <v>704</v>
      </c>
      <c r="O65" s="21" t="s">
        <v>47</v>
      </c>
      <c r="P65" s="174" t="s">
        <v>1770</v>
      </c>
      <c r="Q65" s="21" t="s">
        <v>717</v>
      </c>
      <c r="R65" s="22">
        <v>1</v>
      </c>
      <c r="S65" s="114">
        <v>14024</v>
      </c>
      <c r="T65" s="75"/>
      <c r="U65" s="75"/>
      <c r="V65" s="75">
        <f t="shared" si="41"/>
        <v>14024</v>
      </c>
      <c r="W65" s="75"/>
      <c r="X65" s="75">
        <f t="shared" si="42"/>
        <v>2582</v>
      </c>
      <c r="Y65" s="75">
        <f t="shared" si="43"/>
        <v>25820</v>
      </c>
      <c r="Z65" s="75">
        <f t="shared" si="44"/>
        <v>2454.1999999999998</v>
      </c>
      <c r="AA65" s="75">
        <f t="shared" si="45"/>
        <v>420.71999999999997</v>
      </c>
      <c r="AB65" s="75">
        <f t="shared" si="46"/>
        <v>701.2</v>
      </c>
      <c r="AC65" s="75">
        <f t="shared" si="47"/>
        <v>280.48</v>
      </c>
      <c r="AD65" s="75">
        <v>869</v>
      </c>
      <c r="AE65" s="75">
        <v>599</v>
      </c>
      <c r="AF65" s="77">
        <f t="shared" si="48"/>
        <v>7746</v>
      </c>
      <c r="AG65" s="77">
        <f t="shared" si="49"/>
        <v>22360.933333333334</v>
      </c>
      <c r="AH65" s="77">
        <f t="shared" si="50"/>
        <v>268331.2</v>
      </c>
      <c r="AI65" s="77"/>
      <c r="AJ65" s="77"/>
      <c r="AK65" s="77"/>
      <c r="AL65" s="77"/>
      <c r="AM65" s="77"/>
      <c r="AN65" s="77"/>
      <c r="AO65" s="77"/>
      <c r="AP65" s="77"/>
      <c r="AQ65" s="77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  <c r="LT65" s="24"/>
      <c r="LU65" s="24"/>
      <c r="LV65" s="24"/>
      <c r="LW65" s="24"/>
      <c r="LX65" s="24"/>
      <c r="LY65" s="24"/>
      <c r="LZ65" s="24"/>
      <c r="MA65" s="24"/>
      <c r="MB65" s="24"/>
      <c r="MC65" s="24"/>
      <c r="MD65" s="24"/>
      <c r="ME65" s="24"/>
      <c r="MF65" s="24"/>
      <c r="MG65" s="24"/>
      <c r="MH65" s="24"/>
      <c r="MI65" s="24"/>
      <c r="MJ65" s="24"/>
      <c r="MK65" s="24"/>
      <c r="ML65" s="24"/>
      <c r="MM65" s="24"/>
      <c r="MN65" s="24"/>
      <c r="MO65" s="24"/>
      <c r="MP65" s="24"/>
      <c r="MQ65" s="24"/>
      <c r="MR65" s="24"/>
      <c r="MS65" s="24"/>
      <c r="MT65" s="24"/>
      <c r="MU65" s="24"/>
      <c r="MV65" s="24"/>
      <c r="MW65" s="24"/>
      <c r="MX65" s="24"/>
      <c r="MY65" s="24"/>
      <c r="MZ65" s="24"/>
      <c r="NA65" s="24"/>
      <c r="NB65" s="24"/>
      <c r="NC65" s="24"/>
      <c r="ND65" s="24"/>
      <c r="NE65" s="24"/>
      <c r="NF65" s="24"/>
      <c r="NG65" s="24"/>
      <c r="NH65" s="24"/>
      <c r="NI65" s="24"/>
      <c r="NJ65" s="24"/>
      <c r="NK65" s="24"/>
      <c r="NL65" s="24"/>
      <c r="NM65" s="24"/>
      <c r="NN65" s="24"/>
      <c r="NO65" s="24"/>
      <c r="NP65" s="24"/>
      <c r="NQ65" s="24"/>
      <c r="NR65" s="24"/>
      <c r="NS65" s="24"/>
      <c r="NT65" s="24"/>
      <c r="NU65" s="24"/>
      <c r="NV65" s="24"/>
      <c r="NW65" s="24"/>
      <c r="NX65" s="24"/>
      <c r="NY65" s="24"/>
      <c r="NZ65" s="24"/>
      <c r="OA65" s="24"/>
      <c r="OB65" s="24"/>
      <c r="OC65" s="24"/>
      <c r="OD65" s="24"/>
      <c r="OE65" s="24"/>
      <c r="OF65" s="24"/>
      <c r="OG65" s="24"/>
      <c r="OH65" s="24"/>
      <c r="OI65" s="24"/>
      <c r="OJ65" s="24"/>
      <c r="OK65" s="24"/>
      <c r="OL65" s="24"/>
      <c r="OM65" s="24"/>
      <c r="ON65" s="24"/>
      <c r="OO65" s="24"/>
      <c r="OP65" s="24"/>
      <c r="OQ65" s="24"/>
      <c r="OR65" s="24"/>
      <c r="OS65" s="24"/>
      <c r="OT65" s="24"/>
      <c r="OU65" s="24"/>
      <c r="OV65" s="24"/>
      <c r="OW65" s="24"/>
      <c r="OX65" s="24"/>
      <c r="OY65" s="24"/>
      <c r="OZ65" s="24"/>
      <c r="PA65" s="24"/>
      <c r="PB65" s="24"/>
      <c r="PC65" s="24"/>
      <c r="PD65" s="24"/>
      <c r="PE65" s="24"/>
      <c r="PF65" s="24"/>
      <c r="PG65" s="24"/>
      <c r="PH65" s="24"/>
      <c r="PI65" s="24"/>
      <c r="PJ65" s="24"/>
      <c r="PK65" s="24"/>
      <c r="PL65" s="24"/>
      <c r="PM65" s="24"/>
      <c r="PN65" s="24"/>
      <c r="PO65" s="24"/>
      <c r="PP65" s="24"/>
      <c r="PQ65" s="24"/>
      <c r="PR65" s="24"/>
      <c r="PS65" s="24"/>
      <c r="PT65" s="24"/>
      <c r="PU65" s="24"/>
      <c r="PV65" s="24"/>
      <c r="PW65" s="24"/>
      <c r="PX65" s="24"/>
      <c r="PY65" s="24"/>
      <c r="PZ65" s="24"/>
      <c r="QA65" s="24"/>
      <c r="QB65" s="24"/>
      <c r="QC65" s="24"/>
      <c r="QD65" s="24"/>
      <c r="QE65" s="24"/>
      <c r="QF65" s="24"/>
      <c r="QG65" s="24"/>
      <c r="QH65" s="24"/>
      <c r="QI65" s="24"/>
      <c r="QJ65" s="24"/>
      <c r="QK65" s="24"/>
      <c r="QL65" s="24"/>
      <c r="QM65" s="24"/>
      <c r="QN65" s="24"/>
      <c r="QO65" s="24"/>
      <c r="QP65" s="24"/>
      <c r="QQ65" s="24"/>
      <c r="QR65" s="24"/>
      <c r="QS65" s="24"/>
      <c r="QT65" s="24"/>
      <c r="QU65" s="24"/>
      <c r="QV65" s="24"/>
      <c r="QW65" s="24"/>
      <c r="QX65" s="24"/>
      <c r="QY65" s="24"/>
      <c r="QZ65" s="24"/>
      <c r="RA65" s="24"/>
      <c r="RB65" s="24"/>
      <c r="RC65" s="24"/>
      <c r="RD65" s="24"/>
      <c r="RE65" s="24"/>
      <c r="RF65" s="24"/>
      <c r="RG65" s="24"/>
      <c r="RH65" s="24"/>
      <c r="RI65" s="24"/>
      <c r="RJ65" s="24"/>
      <c r="RK65" s="24"/>
      <c r="RL65" s="24"/>
      <c r="RM65" s="24"/>
      <c r="RN65" s="24"/>
      <c r="RO65" s="24"/>
      <c r="RP65" s="24"/>
      <c r="RQ65" s="24"/>
      <c r="RR65" s="24"/>
      <c r="RS65" s="24"/>
      <c r="RT65" s="24"/>
      <c r="RU65" s="24"/>
      <c r="RV65" s="24"/>
      <c r="RW65" s="24"/>
      <c r="RX65" s="24"/>
      <c r="RY65" s="24"/>
      <c r="RZ65" s="24"/>
      <c r="SA65" s="24"/>
      <c r="SB65" s="24"/>
      <c r="SC65" s="24"/>
      <c r="SD65" s="24"/>
      <c r="SE65" s="24"/>
      <c r="SF65" s="24"/>
      <c r="SG65" s="24"/>
      <c r="SH65" s="24"/>
      <c r="SI65" s="24"/>
      <c r="SJ65" s="24"/>
      <c r="SK65" s="24"/>
      <c r="SL65" s="24"/>
      <c r="SM65" s="24"/>
      <c r="SN65" s="24"/>
      <c r="SO65" s="24"/>
      <c r="SP65" s="24"/>
      <c r="SQ65" s="24"/>
      <c r="SR65" s="24"/>
      <c r="SS65" s="24"/>
      <c r="ST65" s="24"/>
      <c r="SU65" s="24"/>
      <c r="SV65" s="24"/>
      <c r="SW65" s="24"/>
      <c r="SX65" s="24"/>
      <c r="SY65" s="24"/>
      <c r="SZ65" s="24"/>
      <c r="TA65" s="24"/>
      <c r="TB65" s="24"/>
      <c r="TC65" s="24"/>
      <c r="TD65" s="24"/>
      <c r="TE65" s="24"/>
      <c r="TF65" s="24"/>
      <c r="TG65" s="24"/>
      <c r="TH65" s="24"/>
      <c r="TI65" s="24"/>
      <c r="TJ65" s="24"/>
      <c r="TK65" s="24"/>
      <c r="TL65" s="24"/>
      <c r="TM65" s="24"/>
      <c r="TN65" s="24"/>
      <c r="TO65" s="24"/>
      <c r="TP65" s="24"/>
      <c r="TQ65" s="24"/>
      <c r="TR65" s="24"/>
      <c r="TS65" s="24"/>
      <c r="TT65" s="24"/>
      <c r="TU65" s="24"/>
      <c r="TV65" s="24"/>
      <c r="TW65" s="24"/>
      <c r="TX65" s="24"/>
      <c r="TY65" s="24"/>
      <c r="TZ65" s="24"/>
      <c r="UA65" s="24"/>
      <c r="UB65" s="24"/>
      <c r="UC65" s="24"/>
      <c r="UD65" s="24"/>
      <c r="UE65" s="24"/>
      <c r="UF65" s="24"/>
      <c r="UG65" s="24"/>
      <c r="UH65" s="24"/>
      <c r="UI65" s="24"/>
      <c r="UJ65" s="24"/>
      <c r="UK65" s="24"/>
      <c r="UL65" s="24"/>
      <c r="UM65" s="24"/>
      <c r="UN65" s="24"/>
      <c r="UO65" s="24"/>
      <c r="UP65" s="24"/>
      <c r="UQ65" s="24"/>
      <c r="UR65" s="24"/>
      <c r="US65" s="24"/>
      <c r="UT65" s="24"/>
      <c r="UU65" s="24"/>
      <c r="UV65" s="24"/>
      <c r="UW65" s="24"/>
      <c r="UX65" s="24"/>
      <c r="UY65" s="24"/>
      <c r="UZ65" s="24"/>
      <c r="VA65" s="24"/>
      <c r="VB65" s="24"/>
      <c r="VC65" s="24"/>
      <c r="VD65" s="24"/>
      <c r="VE65" s="24"/>
      <c r="VF65" s="24"/>
      <c r="VG65" s="24"/>
      <c r="VH65" s="24"/>
      <c r="VI65" s="24"/>
    </row>
    <row r="66" spans="1:581" s="23" customFormat="1" ht="15" customHeight="1" x14ac:dyDescent="0.2">
      <c r="A66" s="18">
        <v>3</v>
      </c>
      <c r="B66" s="102" t="s">
        <v>1188</v>
      </c>
      <c r="C66" s="102" t="s">
        <v>1189</v>
      </c>
      <c r="D66" s="20">
        <v>14</v>
      </c>
      <c r="E66" s="105" t="s">
        <v>927</v>
      </c>
      <c r="F66" s="102" t="s">
        <v>1190</v>
      </c>
      <c r="G66" s="102" t="s">
        <v>1345</v>
      </c>
      <c r="H66" s="21" t="s">
        <v>48</v>
      </c>
      <c r="I66" s="21" t="s">
        <v>541</v>
      </c>
      <c r="J66" s="22" t="s">
        <v>954</v>
      </c>
      <c r="K66" s="328">
        <v>33058</v>
      </c>
      <c r="L66" s="158" t="s">
        <v>1711</v>
      </c>
      <c r="M66" s="22">
        <v>40</v>
      </c>
      <c r="N66" s="22" t="s">
        <v>704</v>
      </c>
      <c r="O66" s="21" t="s">
        <v>47</v>
      </c>
      <c r="P66" s="174" t="s">
        <v>1770</v>
      </c>
      <c r="Q66" s="174" t="s">
        <v>717</v>
      </c>
      <c r="R66" s="22">
        <v>1</v>
      </c>
      <c r="S66" s="114">
        <v>14024</v>
      </c>
      <c r="T66" s="75"/>
      <c r="U66" s="75"/>
      <c r="V66" s="75">
        <f t="shared" si="41"/>
        <v>14024</v>
      </c>
      <c r="W66" s="75">
        <f>70.1*7</f>
        <v>490.69999999999993</v>
      </c>
      <c r="X66" s="75">
        <f t="shared" si="42"/>
        <v>2582</v>
      </c>
      <c r="Y66" s="75">
        <f t="shared" si="43"/>
        <v>25820</v>
      </c>
      <c r="Z66" s="75">
        <f t="shared" si="44"/>
        <v>2454.1999999999998</v>
      </c>
      <c r="AA66" s="75">
        <f t="shared" si="45"/>
        <v>420.71999999999997</v>
      </c>
      <c r="AB66" s="75">
        <f t="shared" si="46"/>
        <v>701.2</v>
      </c>
      <c r="AC66" s="75">
        <f t="shared" si="47"/>
        <v>280.48</v>
      </c>
      <c r="AD66" s="75">
        <v>869</v>
      </c>
      <c r="AE66" s="75">
        <v>599</v>
      </c>
      <c r="AF66" s="77">
        <f t="shared" si="48"/>
        <v>7746</v>
      </c>
      <c r="AG66" s="77">
        <f t="shared" si="49"/>
        <v>22851.633333333335</v>
      </c>
      <c r="AH66" s="77">
        <f t="shared" si="50"/>
        <v>274219.60000000003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  <c r="LT66" s="24"/>
      <c r="LU66" s="24"/>
      <c r="LV66" s="24"/>
      <c r="LW66" s="24"/>
      <c r="LX66" s="24"/>
      <c r="LY66" s="24"/>
      <c r="LZ66" s="24"/>
      <c r="MA66" s="24"/>
      <c r="MB66" s="24"/>
      <c r="MC66" s="24"/>
      <c r="MD66" s="24"/>
      <c r="ME66" s="24"/>
      <c r="MF66" s="24"/>
      <c r="MG66" s="24"/>
      <c r="MH66" s="24"/>
      <c r="MI66" s="24"/>
      <c r="MJ66" s="24"/>
      <c r="MK66" s="24"/>
      <c r="ML66" s="24"/>
      <c r="MM66" s="24"/>
      <c r="MN66" s="24"/>
      <c r="MO66" s="24"/>
      <c r="MP66" s="24"/>
      <c r="MQ66" s="24"/>
      <c r="MR66" s="24"/>
      <c r="MS66" s="24"/>
      <c r="MT66" s="24"/>
      <c r="MU66" s="24"/>
      <c r="MV66" s="24"/>
      <c r="MW66" s="24"/>
      <c r="MX66" s="24"/>
      <c r="MY66" s="24"/>
      <c r="MZ66" s="24"/>
      <c r="NA66" s="24"/>
      <c r="NB66" s="24"/>
      <c r="NC66" s="24"/>
      <c r="ND66" s="24"/>
      <c r="NE66" s="24"/>
      <c r="NF66" s="24"/>
      <c r="NG66" s="24"/>
      <c r="NH66" s="24"/>
      <c r="NI66" s="24"/>
      <c r="NJ66" s="24"/>
      <c r="NK66" s="24"/>
      <c r="NL66" s="24"/>
      <c r="NM66" s="24"/>
      <c r="NN66" s="24"/>
      <c r="NO66" s="24"/>
      <c r="NP66" s="24"/>
      <c r="NQ66" s="24"/>
      <c r="NR66" s="24"/>
      <c r="NS66" s="24"/>
      <c r="NT66" s="24"/>
      <c r="NU66" s="24"/>
      <c r="NV66" s="24"/>
      <c r="NW66" s="24"/>
      <c r="NX66" s="24"/>
      <c r="NY66" s="24"/>
      <c r="NZ66" s="24"/>
      <c r="OA66" s="24"/>
      <c r="OB66" s="24"/>
      <c r="OC66" s="24"/>
      <c r="OD66" s="24"/>
      <c r="OE66" s="24"/>
      <c r="OF66" s="24"/>
      <c r="OG66" s="24"/>
      <c r="OH66" s="24"/>
      <c r="OI66" s="24"/>
      <c r="OJ66" s="24"/>
      <c r="OK66" s="24"/>
      <c r="OL66" s="24"/>
      <c r="OM66" s="24"/>
      <c r="ON66" s="24"/>
      <c r="OO66" s="24"/>
      <c r="OP66" s="24"/>
      <c r="OQ66" s="24"/>
      <c r="OR66" s="24"/>
      <c r="OS66" s="24"/>
      <c r="OT66" s="24"/>
      <c r="OU66" s="24"/>
      <c r="OV66" s="24"/>
      <c r="OW66" s="24"/>
      <c r="OX66" s="24"/>
      <c r="OY66" s="24"/>
      <c r="OZ66" s="24"/>
      <c r="PA66" s="24"/>
      <c r="PB66" s="24"/>
      <c r="PC66" s="24"/>
      <c r="PD66" s="24"/>
      <c r="PE66" s="24"/>
      <c r="PF66" s="24"/>
      <c r="PG66" s="24"/>
      <c r="PH66" s="24"/>
      <c r="PI66" s="24"/>
      <c r="PJ66" s="24"/>
      <c r="PK66" s="24"/>
      <c r="PL66" s="24"/>
      <c r="PM66" s="24"/>
      <c r="PN66" s="24"/>
      <c r="PO66" s="24"/>
      <c r="PP66" s="24"/>
      <c r="PQ66" s="24"/>
      <c r="PR66" s="24"/>
      <c r="PS66" s="24"/>
      <c r="PT66" s="24"/>
      <c r="PU66" s="24"/>
      <c r="PV66" s="24"/>
      <c r="PW66" s="24"/>
      <c r="PX66" s="24"/>
      <c r="PY66" s="24"/>
      <c r="PZ66" s="24"/>
      <c r="QA66" s="24"/>
      <c r="QB66" s="24"/>
      <c r="QC66" s="24"/>
      <c r="QD66" s="24"/>
      <c r="QE66" s="24"/>
      <c r="QF66" s="24"/>
      <c r="QG66" s="24"/>
      <c r="QH66" s="24"/>
      <c r="QI66" s="24"/>
      <c r="QJ66" s="24"/>
      <c r="QK66" s="24"/>
      <c r="QL66" s="24"/>
      <c r="QM66" s="24"/>
      <c r="QN66" s="24"/>
      <c r="QO66" s="24"/>
      <c r="QP66" s="24"/>
      <c r="QQ66" s="24"/>
      <c r="QR66" s="24"/>
      <c r="QS66" s="24"/>
      <c r="QT66" s="24"/>
      <c r="QU66" s="24"/>
      <c r="QV66" s="24"/>
      <c r="QW66" s="24"/>
      <c r="QX66" s="24"/>
      <c r="QY66" s="24"/>
      <c r="QZ66" s="24"/>
      <c r="RA66" s="24"/>
      <c r="RB66" s="24"/>
      <c r="RC66" s="24"/>
      <c r="RD66" s="24"/>
      <c r="RE66" s="24"/>
      <c r="RF66" s="24"/>
      <c r="RG66" s="24"/>
      <c r="RH66" s="24"/>
      <c r="RI66" s="24"/>
      <c r="RJ66" s="24"/>
      <c r="RK66" s="24"/>
      <c r="RL66" s="24"/>
      <c r="RM66" s="24"/>
      <c r="RN66" s="24"/>
      <c r="RO66" s="24"/>
      <c r="RP66" s="24"/>
      <c r="RQ66" s="24"/>
      <c r="RR66" s="24"/>
      <c r="RS66" s="24"/>
      <c r="RT66" s="24"/>
      <c r="RU66" s="24"/>
      <c r="RV66" s="24"/>
      <c r="RW66" s="24"/>
      <c r="RX66" s="24"/>
      <c r="RY66" s="24"/>
      <c r="RZ66" s="24"/>
      <c r="SA66" s="24"/>
      <c r="SB66" s="24"/>
      <c r="SC66" s="24"/>
      <c r="SD66" s="24"/>
      <c r="SE66" s="24"/>
      <c r="SF66" s="24"/>
      <c r="SG66" s="24"/>
      <c r="SH66" s="24"/>
      <c r="SI66" s="24"/>
      <c r="SJ66" s="24"/>
      <c r="SK66" s="24"/>
      <c r="SL66" s="24"/>
      <c r="SM66" s="24"/>
      <c r="SN66" s="24"/>
      <c r="SO66" s="24"/>
      <c r="SP66" s="24"/>
      <c r="SQ66" s="24"/>
      <c r="SR66" s="24"/>
      <c r="SS66" s="24"/>
      <c r="ST66" s="24"/>
      <c r="SU66" s="24"/>
      <c r="SV66" s="24"/>
      <c r="SW66" s="24"/>
      <c r="SX66" s="24"/>
      <c r="SY66" s="24"/>
      <c r="SZ66" s="24"/>
      <c r="TA66" s="24"/>
      <c r="TB66" s="24"/>
      <c r="TC66" s="24"/>
      <c r="TD66" s="24"/>
      <c r="TE66" s="24"/>
      <c r="TF66" s="24"/>
      <c r="TG66" s="24"/>
      <c r="TH66" s="24"/>
      <c r="TI66" s="24"/>
      <c r="TJ66" s="24"/>
      <c r="TK66" s="24"/>
      <c r="TL66" s="24"/>
      <c r="TM66" s="24"/>
      <c r="TN66" s="24"/>
      <c r="TO66" s="24"/>
      <c r="TP66" s="24"/>
      <c r="TQ66" s="24"/>
      <c r="TR66" s="24"/>
      <c r="TS66" s="24"/>
      <c r="TT66" s="24"/>
      <c r="TU66" s="24"/>
      <c r="TV66" s="24"/>
      <c r="TW66" s="24"/>
      <c r="TX66" s="24"/>
      <c r="TY66" s="24"/>
      <c r="TZ66" s="24"/>
      <c r="UA66" s="24"/>
      <c r="UB66" s="24"/>
      <c r="UC66" s="24"/>
      <c r="UD66" s="24"/>
      <c r="UE66" s="24"/>
      <c r="UF66" s="24"/>
      <c r="UG66" s="24"/>
      <c r="UH66" s="24"/>
      <c r="UI66" s="24"/>
      <c r="UJ66" s="24"/>
      <c r="UK66" s="24"/>
      <c r="UL66" s="24"/>
      <c r="UM66" s="24"/>
      <c r="UN66" s="24"/>
      <c r="UO66" s="24"/>
      <c r="UP66" s="24"/>
      <c r="UQ66" s="24"/>
      <c r="UR66" s="24"/>
      <c r="US66" s="24"/>
      <c r="UT66" s="24"/>
      <c r="UU66" s="24"/>
      <c r="UV66" s="24"/>
      <c r="UW66" s="24"/>
      <c r="UX66" s="24"/>
      <c r="UY66" s="24"/>
      <c r="UZ66" s="24"/>
      <c r="VA66" s="24"/>
      <c r="VB66" s="24"/>
      <c r="VC66" s="24"/>
      <c r="VD66" s="24"/>
      <c r="VE66" s="24"/>
      <c r="VF66" s="24"/>
      <c r="VG66" s="24"/>
      <c r="VH66" s="24"/>
      <c r="VI66" s="24"/>
    </row>
    <row r="67" spans="1:581" s="23" customFormat="1" ht="15" customHeight="1" x14ac:dyDescent="0.2">
      <c r="A67" s="18">
        <v>4</v>
      </c>
      <c r="B67" s="102" t="s">
        <v>1188</v>
      </c>
      <c r="C67" s="102" t="s">
        <v>1189</v>
      </c>
      <c r="D67" s="20">
        <v>14</v>
      </c>
      <c r="E67" s="102" t="s">
        <v>926</v>
      </c>
      <c r="F67" s="102" t="s">
        <v>1190</v>
      </c>
      <c r="G67" s="102" t="s">
        <v>1356</v>
      </c>
      <c r="H67" s="21" t="s">
        <v>99</v>
      </c>
      <c r="I67" s="21" t="s">
        <v>529</v>
      </c>
      <c r="J67" s="22" t="s">
        <v>955</v>
      </c>
      <c r="K67" s="328">
        <v>39204</v>
      </c>
      <c r="L67" s="146">
        <v>10</v>
      </c>
      <c r="M67" s="22">
        <v>40</v>
      </c>
      <c r="N67" s="22" t="s">
        <v>704</v>
      </c>
      <c r="O67" s="21" t="s">
        <v>100</v>
      </c>
      <c r="P67" s="174" t="s">
        <v>1770</v>
      </c>
      <c r="Q67" s="174" t="s">
        <v>717</v>
      </c>
      <c r="R67" s="22">
        <v>1</v>
      </c>
      <c r="S67" s="75">
        <f>15856+300</f>
        <v>16156</v>
      </c>
      <c r="T67" s="75"/>
      <c r="U67" s="75"/>
      <c r="V67" s="75">
        <f t="shared" si="41"/>
        <v>16156</v>
      </c>
      <c r="W67" s="75">
        <f>70.1*4</f>
        <v>280.39999999999998</v>
      </c>
      <c r="X67" s="75">
        <f t="shared" si="42"/>
        <v>2943</v>
      </c>
      <c r="Y67" s="75">
        <f t="shared" si="43"/>
        <v>29430</v>
      </c>
      <c r="Z67" s="75">
        <f t="shared" si="44"/>
        <v>2827.2999999999997</v>
      </c>
      <c r="AA67" s="75">
        <f t="shared" si="45"/>
        <v>484.68</v>
      </c>
      <c r="AB67" s="75">
        <f t="shared" si="46"/>
        <v>807.80000000000007</v>
      </c>
      <c r="AC67" s="75">
        <f t="shared" si="47"/>
        <v>323.12</v>
      </c>
      <c r="AD67" s="75">
        <v>931</v>
      </c>
      <c r="AE67" s="75">
        <v>571</v>
      </c>
      <c r="AF67" s="77">
        <f t="shared" si="48"/>
        <v>8829</v>
      </c>
      <c r="AG67" s="77">
        <f t="shared" si="49"/>
        <v>25814.799999999999</v>
      </c>
      <c r="AH67" s="77">
        <f t="shared" si="50"/>
        <v>309777.59999999998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  <c r="LT67" s="24"/>
      <c r="LU67" s="24"/>
      <c r="LV67" s="24"/>
      <c r="LW67" s="24"/>
      <c r="LX67" s="24"/>
      <c r="LY67" s="24"/>
      <c r="LZ67" s="24"/>
      <c r="MA67" s="24"/>
      <c r="MB67" s="24"/>
      <c r="MC67" s="24"/>
      <c r="MD67" s="24"/>
      <c r="ME67" s="24"/>
      <c r="MF67" s="24"/>
      <c r="MG67" s="24"/>
      <c r="MH67" s="24"/>
      <c r="MI67" s="24"/>
      <c r="MJ67" s="24"/>
      <c r="MK67" s="24"/>
      <c r="ML67" s="24"/>
      <c r="MM67" s="24"/>
      <c r="MN67" s="24"/>
      <c r="MO67" s="24"/>
      <c r="MP67" s="24"/>
      <c r="MQ67" s="24"/>
      <c r="MR67" s="24"/>
      <c r="MS67" s="24"/>
      <c r="MT67" s="24"/>
      <c r="MU67" s="24"/>
      <c r="MV67" s="24"/>
      <c r="MW67" s="24"/>
      <c r="MX67" s="24"/>
      <c r="MY67" s="24"/>
      <c r="MZ67" s="24"/>
      <c r="NA67" s="24"/>
      <c r="NB67" s="24"/>
      <c r="NC67" s="24"/>
      <c r="ND67" s="24"/>
      <c r="NE67" s="24"/>
      <c r="NF67" s="24"/>
      <c r="NG67" s="24"/>
      <c r="NH67" s="24"/>
      <c r="NI67" s="24"/>
      <c r="NJ67" s="24"/>
      <c r="NK67" s="24"/>
      <c r="NL67" s="24"/>
      <c r="NM67" s="24"/>
      <c r="NN67" s="24"/>
      <c r="NO67" s="24"/>
      <c r="NP67" s="24"/>
      <c r="NQ67" s="24"/>
      <c r="NR67" s="24"/>
      <c r="NS67" s="24"/>
      <c r="NT67" s="24"/>
      <c r="NU67" s="24"/>
      <c r="NV67" s="24"/>
      <c r="NW67" s="24"/>
      <c r="NX67" s="24"/>
      <c r="NY67" s="24"/>
      <c r="NZ67" s="24"/>
      <c r="OA67" s="24"/>
      <c r="OB67" s="24"/>
      <c r="OC67" s="24"/>
      <c r="OD67" s="24"/>
      <c r="OE67" s="24"/>
      <c r="OF67" s="24"/>
      <c r="OG67" s="24"/>
      <c r="OH67" s="24"/>
      <c r="OI67" s="24"/>
      <c r="OJ67" s="24"/>
      <c r="OK67" s="24"/>
      <c r="OL67" s="24"/>
      <c r="OM67" s="24"/>
      <c r="ON67" s="24"/>
      <c r="OO67" s="24"/>
      <c r="OP67" s="24"/>
      <c r="OQ67" s="24"/>
      <c r="OR67" s="24"/>
      <c r="OS67" s="24"/>
      <c r="OT67" s="24"/>
      <c r="OU67" s="24"/>
      <c r="OV67" s="24"/>
      <c r="OW67" s="24"/>
      <c r="OX67" s="24"/>
      <c r="OY67" s="24"/>
      <c r="OZ67" s="24"/>
      <c r="PA67" s="24"/>
      <c r="PB67" s="24"/>
      <c r="PC67" s="24"/>
      <c r="PD67" s="24"/>
      <c r="PE67" s="24"/>
      <c r="PF67" s="24"/>
      <c r="PG67" s="24"/>
      <c r="PH67" s="24"/>
      <c r="PI67" s="24"/>
      <c r="PJ67" s="24"/>
      <c r="PK67" s="24"/>
      <c r="PL67" s="24"/>
      <c r="PM67" s="24"/>
      <c r="PN67" s="24"/>
      <c r="PO67" s="24"/>
      <c r="PP67" s="24"/>
      <c r="PQ67" s="24"/>
      <c r="PR67" s="24"/>
      <c r="PS67" s="24"/>
      <c r="PT67" s="24"/>
      <c r="PU67" s="24"/>
      <c r="PV67" s="24"/>
      <c r="PW67" s="24"/>
      <c r="PX67" s="24"/>
      <c r="PY67" s="24"/>
      <c r="PZ67" s="24"/>
      <c r="QA67" s="24"/>
      <c r="QB67" s="24"/>
      <c r="QC67" s="24"/>
      <c r="QD67" s="24"/>
      <c r="QE67" s="24"/>
      <c r="QF67" s="24"/>
      <c r="QG67" s="24"/>
      <c r="QH67" s="24"/>
      <c r="QI67" s="24"/>
      <c r="QJ67" s="24"/>
      <c r="QK67" s="24"/>
      <c r="QL67" s="24"/>
      <c r="QM67" s="24"/>
      <c r="QN67" s="24"/>
      <c r="QO67" s="24"/>
      <c r="QP67" s="24"/>
      <c r="QQ67" s="24"/>
      <c r="QR67" s="24"/>
      <c r="QS67" s="24"/>
      <c r="QT67" s="24"/>
      <c r="QU67" s="24"/>
      <c r="QV67" s="24"/>
      <c r="QW67" s="24"/>
      <c r="QX67" s="24"/>
      <c r="QY67" s="24"/>
      <c r="QZ67" s="24"/>
      <c r="RA67" s="24"/>
      <c r="RB67" s="24"/>
      <c r="RC67" s="24"/>
      <c r="RD67" s="24"/>
      <c r="RE67" s="24"/>
      <c r="RF67" s="24"/>
      <c r="RG67" s="24"/>
      <c r="RH67" s="24"/>
      <c r="RI67" s="24"/>
      <c r="RJ67" s="24"/>
      <c r="RK67" s="24"/>
      <c r="RL67" s="24"/>
      <c r="RM67" s="24"/>
      <c r="RN67" s="24"/>
      <c r="RO67" s="24"/>
      <c r="RP67" s="24"/>
      <c r="RQ67" s="24"/>
      <c r="RR67" s="24"/>
      <c r="RS67" s="24"/>
      <c r="RT67" s="24"/>
      <c r="RU67" s="24"/>
      <c r="RV67" s="24"/>
      <c r="RW67" s="24"/>
      <c r="RX67" s="24"/>
      <c r="RY67" s="24"/>
      <c r="RZ67" s="24"/>
      <c r="SA67" s="24"/>
      <c r="SB67" s="24"/>
      <c r="SC67" s="24"/>
      <c r="SD67" s="24"/>
      <c r="SE67" s="24"/>
      <c r="SF67" s="24"/>
      <c r="SG67" s="24"/>
      <c r="SH67" s="24"/>
      <c r="SI67" s="24"/>
      <c r="SJ67" s="24"/>
      <c r="SK67" s="24"/>
      <c r="SL67" s="24"/>
      <c r="SM67" s="24"/>
      <c r="SN67" s="24"/>
      <c r="SO67" s="24"/>
      <c r="SP67" s="24"/>
      <c r="SQ67" s="24"/>
      <c r="SR67" s="24"/>
      <c r="SS67" s="24"/>
      <c r="ST67" s="24"/>
      <c r="SU67" s="24"/>
      <c r="SV67" s="24"/>
      <c r="SW67" s="24"/>
      <c r="SX67" s="24"/>
      <c r="SY67" s="24"/>
      <c r="SZ67" s="24"/>
      <c r="TA67" s="24"/>
      <c r="TB67" s="24"/>
      <c r="TC67" s="24"/>
      <c r="TD67" s="24"/>
      <c r="TE67" s="24"/>
      <c r="TF67" s="24"/>
      <c r="TG67" s="24"/>
      <c r="TH67" s="24"/>
      <c r="TI67" s="24"/>
      <c r="TJ67" s="24"/>
      <c r="TK67" s="24"/>
      <c r="TL67" s="24"/>
      <c r="TM67" s="24"/>
      <c r="TN67" s="24"/>
      <c r="TO67" s="24"/>
      <c r="TP67" s="24"/>
      <c r="TQ67" s="24"/>
      <c r="TR67" s="24"/>
      <c r="TS67" s="24"/>
      <c r="TT67" s="24"/>
      <c r="TU67" s="24"/>
      <c r="TV67" s="24"/>
      <c r="TW67" s="24"/>
      <c r="TX67" s="24"/>
      <c r="TY67" s="24"/>
      <c r="TZ67" s="24"/>
      <c r="UA67" s="24"/>
      <c r="UB67" s="24"/>
      <c r="UC67" s="24"/>
      <c r="UD67" s="24"/>
      <c r="UE67" s="24"/>
      <c r="UF67" s="24"/>
      <c r="UG67" s="24"/>
      <c r="UH67" s="24"/>
      <c r="UI67" s="24"/>
      <c r="UJ67" s="24"/>
      <c r="UK67" s="24"/>
      <c r="UL67" s="24"/>
      <c r="UM67" s="24"/>
      <c r="UN67" s="24"/>
      <c r="UO67" s="24"/>
      <c r="UP67" s="24"/>
      <c r="UQ67" s="24"/>
      <c r="UR67" s="24"/>
      <c r="US67" s="24"/>
      <c r="UT67" s="24"/>
      <c r="UU67" s="24"/>
      <c r="UV67" s="24"/>
      <c r="UW67" s="24"/>
      <c r="UX67" s="24"/>
      <c r="UY67" s="24"/>
      <c r="UZ67" s="24"/>
      <c r="VA67" s="24"/>
      <c r="VB67" s="24"/>
      <c r="VC67" s="24"/>
      <c r="VD67" s="24"/>
      <c r="VE67" s="24"/>
      <c r="VF67" s="24"/>
      <c r="VG67" s="24"/>
      <c r="VH67" s="24"/>
      <c r="VI67" s="24"/>
    </row>
    <row r="68" spans="1:581" s="23" customFormat="1" ht="15" customHeight="1" x14ac:dyDescent="0.2">
      <c r="A68" s="112">
        <v>5</v>
      </c>
      <c r="B68" s="102" t="s">
        <v>1188</v>
      </c>
      <c r="C68" s="102" t="s">
        <v>1189</v>
      </c>
      <c r="D68" s="20">
        <v>14</v>
      </c>
      <c r="E68" s="102" t="s">
        <v>926</v>
      </c>
      <c r="F68" s="102" t="s">
        <v>1190</v>
      </c>
      <c r="G68" s="102" t="s">
        <v>1311</v>
      </c>
      <c r="H68" s="21" t="s">
        <v>54</v>
      </c>
      <c r="I68" s="21" t="s">
        <v>55</v>
      </c>
      <c r="J68" s="22" t="s">
        <v>954</v>
      </c>
      <c r="K68" s="328">
        <v>39371</v>
      </c>
      <c r="L68" s="209" t="s">
        <v>1876</v>
      </c>
      <c r="M68" s="22">
        <v>40</v>
      </c>
      <c r="N68" s="176" t="s">
        <v>728</v>
      </c>
      <c r="O68" s="21" t="s">
        <v>782</v>
      </c>
      <c r="P68" s="174" t="s">
        <v>1770</v>
      </c>
      <c r="Q68" s="21" t="s">
        <v>717</v>
      </c>
      <c r="R68" s="22">
        <v>1</v>
      </c>
      <c r="S68" s="75">
        <v>16756</v>
      </c>
      <c r="T68" s="75"/>
      <c r="U68" s="75"/>
      <c r="V68" s="75">
        <f t="shared" si="41"/>
        <v>16756</v>
      </c>
      <c r="W68" s="75"/>
      <c r="X68" s="75">
        <f t="shared" si="42"/>
        <v>3043</v>
      </c>
      <c r="Y68" s="75">
        <f t="shared" si="43"/>
        <v>30430</v>
      </c>
      <c r="Z68" s="75">
        <f t="shared" si="44"/>
        <v>2932.2999999999997</v>
      </c>
      <c r="AA68" s="75">
        <f t="shared" si="45"/>
        <v>502.68</v>
      </c>
      <c r="AB68" s="75">
        <f t="shared" si="46"/>
        <v>837.80000000000007</v>
      </c>
      <c r="AC68" s="75">
        <f t="shared" si="47"/>
        <v>335.12</v>
      </c>
      <c r="AD68" s="75">
        <v>931</v>
      </c>
      <c r="AE68" s="75">
        <v>571</v>
      </c>
      <c r="AF68" s="77">
        <f t="shared" si="48"/>
        <v>9129</v>
      </c>
      <c r="AG68" s="77">
        <f t="shared" si="49"/>
        <v>26416.066666666666</v>
      </c>
      <c r="AH68" s="77">
        <f t="shared" si="50"/>
        <v>316992.8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  <c r="LT68" s="24"/>
      <c r="LU68" s="24"/>
      <c r="LV68" s="24"/>
      <c r="LW68" s="24"/>
      <c r="LX68" s="24"/>
      <c r="LY68" s="24"/>
      <c r="LZ68" s="24"/>
      <c r="MA68" s="24"/>
      <c r="MB68" s="24"/>
      <c r="MC68" s="24"/>
      <c r="MD68" s="24"/>
      <c r="ME68" s="24"/>
      <c r="MF68" s="24"/>
      <c r="MG68" s="24"/>
      <c r="MH68" s="24"/>
      <c r="MI68" s="24"/>
      <c r="MJ68" s="24"/>
      <c r="MK68" s="24"/>
      <c r="ML68" s="24"/>
      <c r="MM68" s="24"/>
      <c r="MN68" s="24"/>
      <c r="MO68" s="24"/>
      <c r="MP68" s="24"/>
      <c r="MQ68" s="24"/>
      <c r="MR68" s="24"/>
      <c r="MS68" s="24"/>
      <c r="MT68" s="24"/>
      <c r="MU68" s="24"/>
      <c r="MV68" s="24"/>
      <c r="MW68" s="24"/>
      <c r="MX68" s="24"/>
      <c r="MY68" s="24"/>
      <c r="MZ68" s="24"/>
      <c r="NA68" s="24"/>
      <c r="NB68" s="24"/>
      <c r="NC68" s="24"/>
      <c r="ND68" s="24"/>
      <c r="NE68" s="24"/>
      <c r="NF68" s="24"/>
      <c r="NG68" s="24"/>
      <c r="NH68" s="24"/>
      <c r="NI68" s="24"/>
      <c r="NJ68" s="24"/>
      <c r="NK68" s="24"/>
      <c r="NL68" s="24"/>
      <c r="NM68" s="24"/>
      <c r="NN68" s="24"/>
      <c r="NO68" s="24"/>
      <c r="NP68" s="24"/>
      <c r="NQ68" s="24"/>
      <c r="NR68" s="24"/>
      <c r="NS68" s="24"/>
      <c r="NT68" s="24"/>
      <c r="NU68" s="24"/>
      <c r="NV68" s="24"/>
      <c r="NW68" s="24"/>
      <c r="NX68" s="24"/>
      <c r="NY68" s="24"/>
      <c r="NZ68" s="24"/>
      <c r="OA68" s="24"/>
      <c r="OB68" s="24"/>
      <c r="OC68" s="24"/>
      <c r="OD68" s="24"/>
      <c r="OE68" s="24"/>
      <c r="OF68" s="24"/>
      <c r="OG68" s="24"/>
      <c r="OH68" s="24"/>
      <c r="OI68" s="24"/>
      <c r="OJ68" s="24"/>
      <c r="OK68" s="24"/>
      <c r="OL68" s="24"/>
      <c r="OM68" s="24"/>
      <c r="ON68" s="24"/>
      <c r="OO68" s="24"/>
      <c r="OP68" s="24"/>
      <c r="OQ68" s="24"/>
      <c r="OR68" s="24"/>
      <c r="OS68" s="24"/>
      <c r="OT68" s="24"/>
      <c r="OU68" s="24"/>
      <c r="OV68" s="24"/>
      <c r="OW68" s="24"/>
      <c r="OX68" s="24"/>
      <c r="OY68" s="24"/>
      <c r="OZ68" s="24"/>
      <c r="PA68" s="24"/>
      <c r="PB68" s="24"/>
      <c r="PC68" s="24"/>
      <c r="PD68" s="24"/>
      <c r="PE68" s="24"/>
      <c r="PF68" s="24"/>
      <c r="PG68" s="24"/>
      <c r="PH68" s="24"/>
      <c r="PI68" s="24"/>
      <c r="PJ68" s="24"/>
      <c r="PK68" s="24"/>
      <c r="PL68" s="24"/>
      <c r="PM68" s="24"/>
      <c r="PN68" s="24"/>
      <c r="PO68" s="24"/>
      <c r="PP68" s="24"/>
      <c r="PQ68" s="24"/>
      <c r="PR68" s="24"/>
      <c r="PS68" s="24"/>
      <c r="PT68" s="24"/>
      <c r="PU68" s="24"/>
      <c r="PV68" s="24"/>
      <c r="PW68" s="24"/>
      <c r="PX68" s="24"/>
      <c r="PY68" s="24"/>
      <c r="PZ68" s="24"/>
      <c r="QA68" s="24"/>
      <c r="QB68" s="24"/>
      <c r="QC68" s="24"/>
      <c r="QD68" s="24"/>
      <c r="QE68" s="24"/>
      <c r="QF68" s="24"/>
      <c r="QG68" s="24"/>
      <c r="QH68" s="24"/>
      <c r="QI68" s="24"/>
      <c r="QJ68" s="24"/>
      <c r="QK68" s="24"/>
      <c r="QL68" s="24"/>
      <c r="QM68" s="24"/>
      <c r="QN68" s="24"/>
      <c r="QO68" s="24"/>
      <c r="QP68" s="24"/>
      <c r="QQ68" s="24"/>
      <c r="QR68" s="24"/>
      <c r="QS68" s="24"/>
      <c r="QT68" s="24"/>
      <c r="QU68" s="24"/>
      <c r="QV68" s="24"/>
      <c r="QW68" s="24"/>
      <c r="QX68" s="24"/>
      <c r="QY68" s="24"/>
      <c r="QZ68" s="24"/>
      <c r="RA68" s="24"/>
      <c r="RB68" s="24"/>
      <c r="RC68" s="24"/>
      <c r="RD68" s="24"/>
      <c r="RE68" s="24"/>
      <c r="RF68" s="24"/>
      <c r="RG68" s="24"/>
      <c r="RH68" s="24"/>
      <c r="RI68" s="24"/>
      <c r="RJ68" s="24"/>
      <c r="RK68" s="24"/>
      <c r="RL68" s="24"/>
      <c r="RM68" s="24"/>
      <c r="RN68" s="24"/>
      <c r="RO68" s="24"/>
      <c r="RP68" s="24"/>
      <c r="RQ68" s="24"/>
      <c r="RR68" s="24"/>
      <c r="RS68" s="24"/>
      <c r="RT68" s="24"/>
      <c r="RU68" s="24"/>
      <c r="RV68" s="24"/>
      <c r="RW68" s="24"/>
      <c r="RX68" s="24"/>
      <c r="RY68" s="24"/>
      <c r="RZ68" s="24"/>
      <c r="SA68" s="24"/>
      <c r="SB68" s="24"/>
      <c r="SC68" s="24"/>
      <c r="SD68" s="24"/>
      <c r="SE68" s="24"/>
      <c r="SF68" s="24"/>
      <c r="SG68" s="24"/>
      <c r="SH68" s="24"/>
      <c r="SI68" s="24"/>
      <c r="SJ68" s="24"/>
      <c r="SK68" s="24"/>
      <c r="SL68" s="24"/>
      <c r="SM68" s="24"/>
      <c r="SN68" s="24"/>
      <c r="SO68" s="24"/>
      <c r="SP68" s="24"/>
      <c r="SQ68" s="24"/>
      <c r="SR68" s="24"/>
      <c r="SS68" s="24"/>
      <c r="ST68" s="24"/>
      <c r="SU68" s="24"/>
      <c r="SV68" s="24"/>
      <c r="SW68" s="24"/>
      <c r="SX68" s="24"/>
      <c r="SY68" s="24"/>
      <c r="SZ68" s="24"/>
      <c r="TA68" s="24"/>
      <c r="TB68" s="24"/>
      <c r="TC68" s="24"/>
      <c r="TD68" s="24"/>
      <c r="TE68" s="24"/>
      <c r="TF68" s="24"/>
      <c r="TG68" s="24"/>
      <c r="TH68" s="24"/>
      <c r="TI68" s="24"/>
      <c r="TJ68" s="24"/>
      <c r="TK68" s="24"/>
      <c r="TL68" s="24"/>
      <c r="TM68" s="24"/>
      <c r="TN68" s="24"/>
      <c r="TO68" s="24"/>
      <c r="TP68" s="24"/>
      <c r="TQ68" s="24"/>
      <c r="TR68" s="24"/>
      <c r="TS68" s="24"/>
      <c r="TT68" s="24"/>
      <c r="TU68" s="24"/>
      <c r="TV68" s="24"/>
      <c r="TW68" s="24"/>
      <c r="TX68" s="24"/>
      <c r="TY68" s="24"/>
      <c r="TZ68" s="24"/>
      <c r="UA68" s="24"/>
      <c r="UB68" s="24"/>
      <c r="UC68" s="24"/>
      <c r="UD68" s="24"/>
      <c r="UE68" s="24"/>
      <c r="UF68" s="24"/>
      <c r="UG68" s="24"/>
      <c r="UH68" s="24"/>
      <c r="UI68" s="24"/>
      <c r="UJ68" s="24"/>
      <c r="UK68" s="24"/>
      <c r="UL68" s="24"/>
      <c r="UM68" s="24"/>
      <c r="UN68" s="24"/>
      <c r="UO68" s="24"/>
      <c r="UP68" s="24"/>
      <c r="UQ68" s="24"/>
      <c r="UR68" s="24"/>
      <c r="US68" s="24"/>
      <c r="UT68" s="24"/>
      <c r="UU68" s="24"/>
      <c r="UV68" s="24"/>
      <c r="UW68" s="24"/>
      <c r="UX68" s="24"/>
      <c r="UY68" s="24"/>
      <c r="UZ68" s="24"/>
      <c r="VA68" s="24"/>
      <c r="VB68" s="24"/>
      <c r="VC68" s="24"/>
      <c r="VD68" s="24"/>
      <c r="VE68" s="24"/>
      <c r="VF68" s="24"/>
      <c r="VG68" s="24"/>
      <c r="VH68" s="24"/>
      <c r="VI68" s="24"/>
    </row>
    <row r="69" spans="1:581" ht="12.75" x14ac:dyDescent="0.2">
      <c r="A69" s="18">
        <v>6</v>
      </c>
      <c r="B69" s="102" t="s">
        <v>1188</v>
      </c>
      <c r="C69" s="102" t="s">
        <v>1189</v>
      </c>
      <c r="D69" s="20">
        <v>14</v>
      </c>
      <c r="E69" s="102" t="s">
        <v>930</v>
      </c>
      <c r="F69" s="102" t="s">
        <v>1190</v>
      </c>
      <c r="G69" s="102" t="s">
        <v>1672</v>
      </c>
      <c r="H69" s="61" t="s">
        <v>1673</v>
      </c>
      <c r="I69" s="21" t="s">
        <v>1674</v>
      </c>
      <c r="J69" s="67" t="s">
        <v>955</v>
      </c>
      <c r="K69" s="328">
        <v>41912</v>
      </c>
      <c r="L69" s="146">
        <v>11</v>
      </c>
      <c r="M69" s="22">
        <v>40</v>
      </c>
      <c r="N69" s="22" t="s">
        <v>704</v>
      </c>
      <c r="O69" s="21" t="s">
        <v>101</v>
      </c>
      <c r="P69" s="174" t="s">
        <v>1770</v>
      </c>
      <c r="Q69" s="21" t="s">
        <v>717</v>
      </c>
      <c r="R69" s="22">
        <v>1</v>
      </c>
      <c r="S69" s="75">
        <v>19633</v>
      </c>
      <c r="T69" s="75"/>
      <c r="U69" s="75"/>
      <c r="V69" s="75">
        <f t="shared" si="41"/>
        <v>19633</v>
      </c>
      <c r="W69" s="75"/>
      <c r="X69" s="75">
        <f t="shared" si="42"/>
        <v>3608.333333333333</v>
      </c>
      <c r="Y69" s="75">
        <f t="shared" si="43"/>
        <v>36083.333333333328</v>
      </c>
      <c r="Z69" s="75">
        <f t="shared" si="44"/>
        <v>3435.7749999999996</v>
      </c>
      <c r="AA69" s="75">
        <f t="shared" si="45"/>
        <v>588.99</v>
      </c>
      <c r="AB69" s="75">
        <f t="shared" si="46"/>
        <v>981.65000000000009</v>
      </c>
      <c r="AC69" s="75">
        <f t="shared" si="47"/>
        <v>392.66</v>
      </c>
      <c r="AD69" s="75">
        <v>1261</v>
      </c>
      <c r="AE69" s="75">
        <v>756</v>
      </c>
      <c r="AF69" s="77">
        <f t="shared" si="48"/>
        <v>10825</v>
      </c>
      <c r="AG69" s="77">
        <f t="shared" si="49"/>
        <v>31258.797222222227</v>
      </c>
      <c r="AH69" s="77">
        <f t="shared" si="50"/>
        <v>375105.56666666671</v>
      </c>
      <c r="AI69" s="77"/>
      <c r="AJ69" s="77"/>
      <c r="AK69" s="77"/>
      <c r="AL69" s="77"/>
      <c r="AM69" s="77"/>
      <c r="AN69" s="77"/>
      <c r="AO69" s="77"/>
      <c r="AP69" s="77"/>
      <c r="AQ69" s="77"/>
    </row>
    <row r="70" spans="1:581" s="23" customFormat="1" ht="15" customHeight="1" x14ac:dyDescent="0.2">
      <c r="A70" s="18">
        <v>7</v>
      </c>
      <c r="B70" s="102" t="s">
        <v>1188</v>
      </c>
      <c r="C70" s="102" t="s">
        <v>1189</v>
      </c>
      <c r="D70" s="20">
        <v>14</v>
      </c>
      <c r="E70" s="102" t="s">
        <v>930</v>
      </c>
      <c r="F70" s="102" t="s">
        <v>1190</v>
      </c>
      <c r="G70" s="102" t="s">
        <v>1401</v>
      </c>
      <c r="H70" s="25" t="s">
        <v>1047</v>
      </c>
      <c r="I70" s="21" t="s">
        <v>1065</v>
      </c>
      <c r="J70" s="22" t="s">
        <v>955</v>
      </c>
      <c r="K70" s="328">
        <v>41353</v>
      </c>
      <c r="L70" s="147">
        <v>11</v>
      </c>
      <c r="M70" s="22">
        <v>40</v>
      </c>
      <c r="N70" s="22" t="s">
        <v>704</v>
      </c>
      <c r="O70" s="21" t="s">
        <v>557</v>
      </c>
      <c r="P70" s="174" t="s">
        <v>1770</v>
      </c>
      <c r="Q70" s="21" t="s">
        <v>717</v>
      </c>
      <c r="R70" s="22">
        <v>1</v>
      </c>
      <c r="S70" s="75">
        <v>19633</v>
      </c>
      <c r="T70" s="75"/>
      <c r="U70" s="75"/>
      <c r="V70" s="75">
        <f t="shared" si="41"/>
        <v>19633</v>
      </c>
      <c r="W70" s="75"/>
      <c r="X70" s="75">
        <f t="shared" si="42"/>
        <v>3608.333333333333</v>
      </c>
      <c r="Y70" s="75">
        <f t="shared" si="43"/>
        <v>36083.333333333328</v>
      </c>
      <c r="Z70" s="75">
        <f t="shared" si="44"/>
        <v>3435.7749999999996</v>
      </c>
      <c r="AA70" s="75">
        <f t="shared" si="45"/>
        <v>588.99</v>
      </c>
      <c r="AB70" s="75">
        <f t="shared" si="46"/>
        <v>981.65000000000009</v>
      </c>
      <c r="AC70" s="75">
        <f t="shared" si="47"/>
        <v>392.66</v>
      </c>
      <c r="AD70" s="75">
        <v>1261</v>
      </c>
      <c r="AE70" s="75">
        <v>756</v>
      </c>
      <c r="AF70" s="77">
        <f t="shared" si="48"/>
        <v>10825</v>
      </c>
      <c r="AG70" s="77">
        <f t="shared" si="49"/>
        <v>31258.797222222227</v>
      </c>
      <c r="AH70" s="77">
        <f t="shared" si="50"/>
        <v>375105.56666666671</v>
      </c>
      <c r="AI70" s="77"/>
      <c r="AJ70" s="77"/>
      <c r="AK70" s="77"/>
      <c r="AL70" s="77"/>
      <c r="AM70" s="77"/>
      <c r="AN70" s="77"/>
      <c r="AO70" s="77"/>
      <c r="AP70" s="77"/>
      <c r="AQ70" s="77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</row>
    <row r="71" spans="1:581" s="23" customFormat="1" ht="15" customHeight="1" x14ac:dyDescent="0.2">
      <c r="A71" s="112">
        <v>8</v>
      </c>
      <c r="B71" s="102" t="s">
        <v>1188</v>
      </c>
      <c r="C71" s="102" t="s">
        <v>1189</v>
      </c>
      <c r="D71" s="20">
        <v>14</v>
      </c>
      <c r="E71" s="102" t="s">
        <v>930</v>
      </c>
      <c r="F71" s="102" t="s">
        <v>1190</v>
      </c>
      <c r="G71" s="102" t="s">
        <v>1828</v>
      </c>
      <c r="H71" s="61" t="s">
        <v>1101</v>
      </c>
      <c r="I71" s="21" t="s">
        <v>1669</v>
      </c>
      <c r="J71" s="67" t="s">
        <v>955</v>
      </c>
      <c r="K71" s="328">
        <v>41885</v>
      </c>
      <c r="L71" s="146">
        <v>13</v>
      </c>
      <c r="M71" s="22">
        <v>40</v>
      </c>
      <c r="N71" s="22" t="s">
        <v>704</v>
      </c>
      <c r="O71" s="21" t="s">
        <v>797</v>
      </c>
      <c r="P71" s="174" t="s">
        <v>1770</v>
      </c>
      <c r="Q71" s="21" t="s">
        <v>717</v>
      </c>
      <c r="R71" s="22">
        <v>1</v>
      </c>
      <c r="S71" s="75">
        <v>30226</v>
      </c>
      <c r="T71" s="75"/>
      <c r="U71" s="75"/>
      <c r="V71" s="75">
        <f t="shared" si="41"/>
        <v>30226</v>
      </c>
      <c r="W71" s="75"/>
      <c r="X71" s="75">
        <f t="shared" si="42"/>
        <v>5431.5</v>
      </c>
      <c r="Y71" s="75">
        <f t="shared" si="43"/>
        <v>54315</v>
      </c>
      <c r="Z71" s="75">
        <f t="shared" si="44"/>
        <v>5289.5499999999993</v>
      </c>
      <c r="AA71" s="75">
        <f t="shared" si="45"/>
        <v>906.78</v>
      </c>
      <c r="AB71" s="75">
        <f t="shared" si="46"/>
        <v>1511.3000000000002</v>
      </c>
      <c r="AC71" s="75">
        <f t="shared" si="47"/>
        <v>604.52</v>
      </c>
      <c r="AD71" s="75">
        <v>1455</v>
      </c>
      <c r="AE71" s="75">
        <v>908</v>
      </c>
      <c r="AF71" s="77">
        <f t="shared" si="48"/>
        <v>16294.5</v>
      </c>
      <c r="AG71" s="77">
        <f t="shared" si="49"/>
        <v>47237.9</v>
      </c>
      <c r="AH71" s="77">
        <f t="shared" si="50"/>
        <v>566854.80000000005</v>
      </c>
      <c r="AI71" s="77"/>
      <c r="AJ71" s="77"/>
      <c r="AK71" s="77"/>
      <c r="AL71" s="77"/>
      <c r="AM71" s="77"/>
      <c r="AN71" s="77"/>
      <c r="AO71" s="77"/>
      <c r="AP71" s="77"/>
      <c r="AQ71" s="77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  <c r="LT71" s="24"/>
      <c r="LU71" s="24"/>
      <c r="LV71" s="24"/>
      <c r="LW71" s="24"/>
      <c r="LX71" s="24"/>
      <c r="LY71" s="24"/>
      <c r="LZ71" s="24"/>
      <c r="MA71" s="24"/>
      <c r="MB71" s="24"/>
      <c r="MC71" s="24"/>
      <c r="MD71" s="24"/>
      <c r="ME71" s="24"/>
      <c r="MF71" s="24"/>
      <c r="MG71" s="24"/>
      <c r="MH71" s="24"/>
      <c r="MI71" s="24"/>
      <c r="MJ71" s="24"/>
      <c r="MK71" s="24"/>
      <c r="ML71" s="24"/>
      <c r="MM71" s="24"/>
      <c r="MN71" s="24"/>
      <c r="MO71" s="24"/>
      <c r="MP71" s="24"/>
      <c r="MQ71" s="24"/>
      <c r="MR71" s="24"/>
      <c r="MS71" s="24"/>
      <c r="MT71" s="24"/>
      <c r="MU71" s="24"/>
      <c r="MV71" s="24"/>
      <c r="MW71" s="24"/>
      <c r="MX71" s="24"/>
      <c r="MY71" s="24"/>
      <c r="MZ71" s="24"/>
      <c r="NA71" s="24"/>
      <c r="NB71" s="24"/>
      <c r="NC71" s="24"/>
      <c r="ND71" s="24"/>
      <c r="NE71" s="24"/>
      <c r="NF71" s="24"/>
      <c r="NG71" s="24"/>
      <c r="NH71" s="24"/>
      <c r="NI71" s="24"/>
      <c r="NJ71" s="24"/>
      <c r="NK71" s="24"/>
      <c r="NL71" s="24"/>
      <c r="NM71" s="24"/>
      <c r="NN71" s="24"/>
      <c r="NO71" s="24"/>
      <c r="NP71" s="24"/>
      <c r="NQ71" s="24"/>
      <c r="NR71" s="24"/>
      <c r="NS71" s="24"/>
      <c r="NT71" s="24"/>
      <c r="NU71" s="24"/>
      <c r="NV71" s="24"/>
      <c r="NW71" s="24"/>
      <c r="NX71" s="24"/>
      <c r="NY71" s="24"/>
      <c r="NZ71" s="24"/>
      <c r="OA71" s="24"/>
      <c r="OB71" s="24"/>
      <c r="OC71" s="24"/>
      <c r="OD71" s="24"/>
      <c r="OE71" s="24"/>
      <c r="OF71" s="24"/>
      <c r="OG71" s="24"/>
      <c r="OH71" s="24"/>
      <c r="OI71" s="24"/>
      <c r="OJ71" s="24"/>
      <c r="OK71" s="24"/>
      <c r="OL71" s="24"/>
      <c r="OM71" s="24"/>
      <c r="ON71" s="24"/>
      <c r="OO71" s="24"/>
      <c r="OP71" s="24"/>
      <c r="OQ71" s="24"/>
      <c r="OR71" s="24"/>
      <c r="OS71" s="24"/>
      <c r="OT71" s="24"/>
      <c r="OU71" s="24"/>
      <c r="OV71" s="24"/>
      <c r="OW71" s="24"/>
      <c r="OX71" s="24"/>
      <c r="OY71" s="24"/>
      <c r="OZ71" s="24"/>
      <c r="PA71" s="24"/>
      <c r="PB71" s="24"/>
      <c r="PC71" s="24"/>
      <c r="PD71" s="24"/>
      <c r="PE71" s="24"/>
      <c r="PF71" s="24"/>
      <c r="PG71" s="24"/>
      <c r="PH71" s="24"/>
      <c r="PI71" s="24"/>
      <c r="PJ71" s="24"/>
      <c r="PK71" s="24"/>
      <c r="PL71" s="24"/>
      <c r="PM71" s="24"/>
      <c r="PN71" s="24"/>
      <c r="PO71" s="24"/>
      <c r="PP71" s="24"/>
      <c r="PQ71" s="24"/>
      <c r="PR71" s="24"/>
      <c r="PS71" s="24"/>
      <c r="PT71" s="24"/>
      <c r="PU71" s="24"/>
      <c r="PV71" s="24"/>
      <c r="PW71" s="24"/>
      <c r="PX71" s="24"/>
      <c r="PY71" s="24"/>
      <c r="PZ71" s="24"/>
      <c r="QA71" s="24"/>
      <c r="QB71" s="24"/>
      <c r="QC71" s="24"/>
      <c r="QD71" s="24"/>
      <c r="QE71" s="24"/>
      <c r="QF71" s="24"/>
      <c r="QG71" s="24"/>
      <c r="QH71" s="24"/>
      <c r="QI71" s="24"/>
      <c r="QJ71" s="24"/>
      <c r="QK71" s="24"/>
      <c r="QL71" s="24"/>
      <c r="QM71" s="24"/>
      <c r="QN71" s="24"/>
      <c r="QO71" s="24"/>
      <c r="QP71" s="24"/>
      <c r="QQ71" s="24"/>
      <c r="QR71" s="24"/>
      <c r="QS71" s="24"/>
      <c r="QT71" s="24"/>
      <c r="QU71" s="24"/>
      <c r="QV71" s="24"/>
      <c r="QW71" s="24"/>
      <c r="QX71" s="24"/>
      <c r="QY71" s="24"/>
      <c r="QZ71" s="24"/>
      <c r="RA71" s="24"/>
      <c r="RB71" s="24"/>
      <c r="RC71" s="24"/>
      <c r="RD71" s="24"/>
      <c r="RE71" s="24"/>
      <c r="RF71" s="24"/>
      <c r="RG71" s="24"/>
      <c r="RH71" s="24"/>
      <c r="RI71" s="24"/>
      <c r="RJ71" s="24"/>
      <c r="RK71" s="24"/>
      <c r="RL71" s="24"/>
      <c r="RM71" s="24"/>
      <c r="RN71" s="24"/>
      <c r="RO71" s="24"/>
      <c r="RP71" s="24"/>
      <c r="RQ71" s="24"/>
      <c r="RR71" s="24"/>
      <c r="RS71" s="24"/>
      <c r="RT71" s="24"/>
      <c r="RU71" s="24"/>
      <c r="RV71" s="24"/>
      <c r="RW71" s="24"/>
      <c r="RX71" s="24"/>
      <c r="RY71" s="24"/>
      <c r="RZ71" s="24"/>
      <c r="SA71" s="24"/>
      <c r="SB71" s="24"/>
      <c r="SC71" s="24"/>
      <c r="SD71" s="24"/>
      <c r="SE71" s="24"/>
      <c r="SF71" s="24"/>
      <c r="SG71" s="24"/>
      <c r="SH71" s="24"/>
      <c r="SI71" s="24"/>
      <c r="SJ71" s="24"/>
      <c r="SK71" s="24"/>
      <c r="SL71" s="24"/>
      <c r="SM71" s="24"/>
      <c r="SN71" s="24"/>
      <c r="SO71" s="24"/>
      <c r="SP71" s="24"/>
      <c r="SQ71" s="24"/>
      <c r="SR71" s="24"/>
      <c r="SS71" s="24"/>
      <c r="ST71" s="24"/>
      <c r="SU71" s="24"/>
      <c r="SV71" s="24"/>
      <c r="SW71" s="24"/>
      <c r="SX71" s="24"/>
      <c r="SY71" s="24"/>
      <c r="SZ71" s="24"/>
      <c r="TA71" s="24"/>
      <c r="TB71" s="24"/>
      <c r="TC71" s="24"/>
      <c r="TD71" s="24"/>
      <c r="TE71" s="24"/>
      <c r="TF71" s="24"/>
      <c r="TG71" s="24"/>
      <c r="TH71" s="24"/>
      <c r="TI71" s="24"/>
      <c r="TJ71" s="24"/>
      <c r="TK71" s="24"/>
      <c r="TL71" s="24"/>
      <c r="TM71" s="24"/>
      <c r="TN71" s="24"/>
      <c r="TO71" s="24"/>
      <c r="TP71" s="24"/>
      <c r="TQ71" s="24"/>
      <c r="TR71" s="24"/>
      <c r="TS71" s="24"/>
      <c r="TT71" s="24"/>
      <c r="TU71" s="24"/>
      <c r="TV71" s="24"/>
      <c r="TW71" s="24"/>
      <c r="TX71" s="24"/>
      <c r="TY71" s="24"/>
      <c r="TZ71" s="24"/>
      <c r="UA71" s="24"/>
      <c r="UB71" s="24"/>
      <c r="UC71" s="24"/>
      <c r="UD71" s="24"/>
      <c r="UE71" s="24"/>
      <c r="UF71" s="24"/>
      <c r="UG71" s="24"/>
      <c r="UH71" s="24"/>
      <c r="UI71" s="24"/>
      <c r="UJ71" s="24"/>
      <c r="UK71" s="24"/>
      <c r="UL71" s="24"/>
      <c r="UM71" s="24"/>
      <c r="UN71" s="24"/>
      <c r="UO71" s="24"/>
      <c r="UP71" s="24"/>
      <c r="UQ71" s="24"/>
      <c r="UR71" s="24"/>
      <c r="US71" s="24"/>
      <c r="UT71" s="24"/>
      <c r="UU71" s="24"/>
      <c r="UV71" s="24"/>
      <c r="UW71" s="24"/>
      <c r="UX71" s="24"/>
      <c r="UY71" s="24"/>
      <c r="UZ71" s="24"/>
      <c r="VA71" s="24"/>
      <c r="VB71" s="24"/>
      <c r="VC71" s="24"/>
      <c r="VD71" s="24"/>
      <c r="VE71" s="24"/>
      <c r="VF71" s="24"/>
      <c r="VG71" s="24"/>
      <c r="VH71" s="24"/>
      <c r="VI71" s="24"/>
    </row>
    <row r="72" spans="1:581" s="24" customFormat="1" ht="15" customHeight="1" x14ac:dyDescent="0.2">
      <c r="A72" s="18">
        <v>9</v>
      </c>
      <c r="B72" s="102" t="s">
        <v>1188</v>
      </c>
      <c r="C72" s="102" t="s">
        <v>1189</v>
      </c>
      <c r="D72" s="20">
        <v>14</v>
      </c>
      <c r="E72" s="102" t="s">
        <v>927</v>
      </c>
      <c r="F72" s="102" t="s">
        <v>1190</v>
      </c>
      <c r="G72" s="102" t="s">
        <v>1827</v>
      </c>
      <c r="H72" s="264" t="s">
        <v>1781</v>
      </c>
      <c r="I72" s="264" t="s">
        <v>1826</v>
      </c>
      <c r="J72" s="102" t="s">
        <v>955</v>
      </c>
      <c r="K72" s="328">
        <v>41410</v>
      </c>
      <c r="L72" s="146">
        <v>13</v>
      </c>
      <c r="M72" s="22">
        <v>40</v>
      </c>
      <c r="N72" s="22" t="s">
        <v>704</v>
      </c>
      <c r="O72" s="21" t="s">
        <v>845</v>
      </c>
      <c r="P72" s="174" t="s">
        <v>1770</v>
      </c>
      <c r="Q72" s="21" t="s">
        <v>996</v>
      </c>
      <c r="R72" s="22">
        <v>1</v>
      </c>
      <c r="S72" s="75">
        <v>30226</v>
      </c>
      <c r="T72" s="75"/>
      <c r="U72" s="75"/>
      <c r="V72" s="75">
        <f>S72+T72+'MARZO 2017'!U523</f>
        <v>30226</v>
      </c>
      <c r="W72" s="75"/>
      <c r="X72" s="75">
        <f t="shared" si="42"/>
        <v>5482.5</v>
      </c>
      <c r="Y72" s="75">
        <f t="shared" si="43"/>
        <v>54825</v>
      </c>
      <c r="Z72" s="75">
        <f t="shared" si="44"/>
        <v>5289.5499999999993</v>
      </c>
      <c r="AA72" s="75">
        <f t="shared" si="45"/>
        <v>906.78</v>
      </c>
      <c r="AB72" s="75">
        <f t="shared" si="46"/>
        <v>1511.3000000000002</v>
      </c>
      <c r="AC72" s="75">
        <f t="shared" si="47"/>
        <v>604.52</v>
      </c>
      <c r="AD72" s="75">
        <v>1595</v>
      </c>
      <c r="AE72" s="75">
        <v>1074</v>
      </c>
      <c r="AF72" s="77">
        <f t="shared" si="48"/>
        <v>16447.5</v>
      </c>
      <c r="AG72" s="77">
        <f t="shared" si="49"/>
        <v>47603.4</v>
      </c>
      <c r="AH72" s="247">
        <f t="shared" si="50"/>
        <v>571240.80000000005</v>
      </c>
      <c r="AI72" s="237"/>
      <c r="AJ72" s="237"/>
      <c r="AK72" s="237"/>
      <c r="AL72" s="237"/>
      <c r="AM72" s="237"/>
      <c r="AN72" s="237"/>
      <c r="AO72" s="237"/>
      <c r="AP72" s="237"/>
      <c r="AQ72" s="316"/>
    </row>
    <row r="73" spans="1:581" s="23" customFormat="1" ht="15" customHeight="1" x14ac:dyDescent="0.2">
      <c r="A73" s="18">
        <v>10</v>
      </c>
      <c r="B73" s="108" t="s">
        <v>1188</v>
      </c>
      <c r="C73" s="108" t="s">
        <v>1189</v>
      </c>
      <c r="D73" s="20">
        <v>14</v>
      </c>
      <c r="E73" s="102" t="s">
        <v>926</v>
      </c>
      <c r="F73" s="102" t="s">
        <v>1190</v>
      </c>
      <c r="G73" s="108" t="s">
        <v>1444</v>
      </c>
      <c r="H73" s="64" t="s">
        <v>1045</v>
      </c>
      <c r="I73" s="64" t="s">
        <v>1069</v>
      </c>
      <c r="J73" s="65" t="s">
        <v>955</v>
      </c>
      <c r="K73" s="331">
        <v>41353</v>
      </c>
      <c r="L73" s="148">
        <v>15</v>
      </c>
      <c r="M73" s="65">
        <v>40</v>
      </c>
      <c r="N73" s="65" t="s">
        <v>704</v>
      </c>
      <c r="O73" s="64" t="s">
        <v>794</v>
      </c>
      <c r="P73" s="242" t="s">
        <v>1770</v>
      </c>
      <c r="Q73" s="64" t="s">
        <v>717</v>
      </c>
      <c r="R73" s="65">
        <v>1</v>
      </c>
      <c r="S73" s="75">
        <v>48963</v>
      </c>
      <c r="T73" s="76"/>
      <c r="U73" s="76"/>
      <c r="V73" s="76">
        <f>S73+T73+U73</f>
        <v>48963</v>
      </c>
      <c r="W73" s="76"/>
      <c r="X73" s="76">
        <f t="shared" si="42"/>
        <v>8728.1666666666679</v>
      </c>
      <c r="Y73" s="76">
        <f t="shared" si="43"/>
        <v>87281.666666666672</v>
      </c>
      <c r="Z73" s="76">
        <f t="shared" si="44"/>
        <v>8568.5249999999996</v>
      </c>
      <c r="AA73" s="76">
        <f t="shared" si="45"/>
        <v>1468.8899999999999</v>
      </c>
      <c r="AB73" s="76">
        <f t="shared" si="46"/>
        <v>2448.15</v>
      </c>
      <c r="AC73" s="76">
        <f t="shared" si="47"/>
        <v>979.26</v>
      </c>
      <c r="AD73" s="76">
        <v>1989</v>
      </c>
      <c r="AE73" s="76">
        <v>1417</v>
      </c>
      <c r="AF73" s="78"/>
      <c r="AG73" s="77">
        <f t="shared" si="49"/>
        <v>73834.64444444445</v>
      </c>
      <c r="AH73" s="78">
        <f t="shared" si="50"/>
        <v>886015.7333333334</v>
      </c>
      <c r="AI73" s="78"/>
      <c r="AJ73" s="78"/>
      <c r="AK73" s="78"/>
      <c r="AL73" s="78"/>
      <c r="AM73" s="78"/>
      <c r="AN73" s="78"/>
      <c r="AO73" s="78"/>
      <c r="AP73" s="78"/>
      <c r="AQ73" s="78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  <c r="LT73" s="24"/>
      <c r="LU73" s="24"/>
      <c r="LV73" s="24"/>
      <c r="LW73" s="24"/>
      <c r="LX73" s="24"/>
      <c r="LY73" s="24"/>
      <c r="LZ73" s="24"/>
      <c r="MA73" s="24"/>
      <c r="MB73" s="24"/>
      <c r="MC73" s="24"/>
      <c r="MD73" s="24"/>
      <c r="ME73" s="24"/>
      <c r="MF73" s="24"/>
      <c r="MG73" s="24"/>
      <c r="MH73" s="24"/>
      <c r="MI73" s="24"/>
      <c r="MJ73" s="24"/>
      <c r="MK73" s="24"/>
      <c r="ML73" s="24"/>
      <c r="MM73" s="24"/>
      <c r="MN73" s="24"/>
      <c r="MO73" s="24"/>
      <c r="MP73" s="24"/>
      <c r="MQ73" s="24"/>
      <c r="MR73" s="24"/>
      <c r="MS73" s="24"/>
      <c r="MT73" s="24"/>
      <c r="MU73" s="24"/>
      <c r="MV73" s="24"/>
      <c r="MW73" s="24"/>
      <c r="MX73" s="24"/>
      <c r="MY73" s="24"/>
      <c r="MZ73" s="24"/>
      <c r="NA73" s="24"/>
      <c r="NB73" s="24"/>
      <c r="NC73" s="24"/>
      <c r="ND73" s="24"/>
      <c r="NE73" s="24"/>
      <c r="NF73" s="24"/>
      <c r="NG73" s="24"/>
      <c r="NH73" s="24"/>
      <c r="NI73" s="24"/>
      <c r="NJ73" s="24"/>
      <c r="NK73" s="24"/>
      <c r="NL73" s="24"/>
      <c r="NM73" s="24"/>
      <c r="NN73" s="24"/>
      <c r="NO73" s="24"/>
      <c r="NP73" s="24"/>
      <c r="NQ73" s="24"/>
      <c r="NR73" s="24"/>
      <c r="NS73" s="24"/>
      <c r="NT73" s="24"/>
      <c r="NU73" s="24"/>
      <c r="NV73" s="24"/>
      <c r="NW73" s="24"/>
      <c r="NX73" s="24"/>
      <c r="NY73" s="24"/>
      <c r="NZ73" s="24"/>
      <c r="OA73" s="24"/>
      <c r="OB73" s="24"/>
      <c r="OC73" s="24"/>
      <c r="OD73" s="24"/>
      <c r="OE73" s="24"/>
      <c r="OF73" s="24"/>
      <c r="OG73" s="24"/>
      <c r="OH73" s="24"/>
      <c r="OI73" s="24"/>
      <c r="OJ73" s="24"/>
      <c r="OK73" s="24"/>
      <c r="OL73" s="24"/>
      <c r="OM73" s="24"/>
      <c r="ON73" s="24"/>
      <c r="OO73" s="24"/>
      <c r="OP73" s="24"/>
      <c r="OQ73" s="24"/>
      <c r="OR73" s="24"/>
      <c r="OS73" s="24"/>
      <c r="OT73" s="24"/>
      <c r="OU73" s="24"/>
      <c r="OV73" s="24"/>
      <c r="OW73" s="24"/>
      <c r="OX73" s="24"/>
      <c r="OY73" s="24"/>
      <c r="OZ73" s="24"/>
      <c r="PA73" s="24"/>
      <c r="PB73" s="24"/>
      <c r="PC73" s="24"/>
      <c r="PD73" s="24"/>
      <c r="PE73" s="24"/>
      <c r="PF73" s="24"/>
      <c r="PG73" s="24"/>
      <c r="PH73" s="24"/>
      <c r="PI73" s="24"/>
      <c r="PJ73" s="24"/>
      <c r="PK73" s="24"/>
      <c r="PL73" s="24"/>
      <c r="PM73" s="24"/>
      <c r="PN73" s="24"/>
      <c r="PO73" s="24"/>
      <c r="PP73" s="24"/>
      <c r="PQ73" s="24"/>
      <c r="PR73" s="24"/>
      <c r="PS73" s="24"/>
      <c r="PT73" s="24"/>
      <c r="PU73" s="24"/>
      <c r="PV73" s="24"/>
      <c r="PW73" s="24"/>
      <c r="PX73" s="24"/>
      <c r="PY73" s="24"/>
      <c r="PZ73" s="24"/>
      <c r="QA73" s="24"/>
      <c r="QB73" s="24"/>
      <c r="QC73" s="24"/>
      <c r="QD73" s="24"/>
      <c r="QE73" s="24"/>
      <c r="QF73" s="24"/>
      <c r="QG73" s="24"/>
      <c r="QH73" s="24"/>
      <c r="QI73" s="24"/>
      <c r="QJ73" s="24"/>
      <c r="QK73" s="24"/>
      <c r="QL73" s="24"/>
      <c r="QM73" s="24"/>
      <c r="QN73" s="24"/>
      <c r="QO73" s="24"/>
      <c r="QP73" s="24"/>
      <c r="QQ73" s="24"/>
      <c r="QR73" s="24"/>
      <c r="QS73" s="24"/>
      <c r="QT73" s="24"/>
      <c r="QU73" s="24"/>
      <c r="QV73" s="24"/>
      <c r="QW73" s="24"/>
      <c r="QX73" s="24"/>
      <c r="QY73" s="24"/>
      <c r="QZ73" s="24"/>
      <c r="RA73" s="24"/>
      <c r="RB73" s="24"/>
      <c r="RC73" s="24"/>
      <c r="RD73" s="24"/>
      <c r="RE73" s="24"/>
      <c r="RF73" s="24"/>
      <c r="RG73" s="24"/>
      <c r="RH73" s="24"/>
      <c r="RI73" s="24"/>
      <c r="RJ73" s="24"/>
      <c r="RK73" s="24"/>
      <c r="RL73" s="24"/>
      <c r="RM73" s="24"/>
      <c r="RN73" s="24"/>
      <c r="RO73" s="24"/>
      <c r="RP73" s="24"/>
      <c r="RQ73" s="24"/>
      <c r="RR73" s="24"/>
      <c r="RS73" s="24"/>
      <c r="RT73" s="24"/>
      <c r="RU73" s="24"/>
      <c r="RV73" s="24"/>
      <c r="RW73" s="24"/>
      <c r="RX73" s="24"/>
      <c r="RY73" s="24"/>
      <c r="RZ73" s="24"/>
      <c r="SA73" s="24"/>
      <c r="SB73" s="24"/>
      <c r="SC73" s="24"/>
      <c r="SD73" s="24"/>
      <c r="SE73" s="24"/>
      <c r="SF73" s="24"/>
      <c r="SG73" s="24"/>
      <c r="SH73" s="24"/>
      <c r="SI73" s="24"/>
      <c r="SJ73" s="24"/>
      <c r="SK73" s="24"/>
      <c r="SL73" s="24"/>
      <c r="SM73" s="24"/>
      <c r="SN73" s="24"/>
      <c r="SO73" s="24"/>
      <c r="SP73" s="24"/>
      <c r="SQ73" s="24"/>
      <c r="SR73" s="24"/>
      <c r="SS73" s="24"/>
      <c r="ST73" s="24"/>
      <c r="SU73" s="24"/>
      <c r="SV73" s="24"/>
      <c r="SW73" s="24"/>
      <c r="SX73" s="24"/>
      <c r="SY73" s="24"/>
      <c r="SZ73" s="24"/>
      <c r="TA73" s="24"/>
      <c r="TB73" s="24"/>
      <c r="TC73" s="24"/>
      <c r="TD73" s="24"/>
      <c r="TE73" s="24"/>
      <c r="TF73" s="24"/>
      <c r="TG73" s="24"/>
      <c r="TH73" s="24"/>
      <c r="TI73" s="24"/>
      <c r="TJ73" s="24"/>
      <c r="TK73" s="24"/>
      <c r="TL73" s="24"/>
      <c r="TM73" s="24"/>
      <c r="TN73" s="24"/>
      <c r="TO73" s="24"/>
      <c r="TP73" s="24"/>
      <c r="TQ73" s="24"/>
      <c r="TR73" s="24"/>
      <c r="TS73" s="24"/>
      <c r="TT73" s="24"/>
      <c r="TU73" s="24"/>
      <c r="TV73" s="24"/>
      <c r="TW73" s="24"/>
      <c r="TX73" s="24"/>
      <c r="TY73" s="24"/>
      <c r="TZ73" s="24"/>
      <c r="UA73" s="24"/>
      <c r="UB73" s="24"/>
      <c r="UC73" s="24"/>
      <c r="UD73" s="24"/>
      <c r="UE73" s="24"/>
      <c r="UF73" s="24"/>
      <c r="UG73" s="24"/>
      <c r="UH73" s="24"/>
      <c r="UI73" s="24"/>
      <c r="UJ73" s="24"/>
      <c r="UK73" s="24"/>
      <c r="UL73" s="24"/>
      <c r="UM73" s="24"/>
      <c r="UN73" s="24"/>
      <c r="UO73" s="24"/>
      <c r="UP73" s="24"/>
      <c r="UQ73" s="24"/>
      <c r="UR73" s="24"/>
      <c r="US73" s="24"/>
      <c r="UT73" s="24"/>
      <c r="UU73" s="24"/>
      <c r="UV73" s="24"/>
      <c r="UW73" s="24"/>
      <c r="UX73" s="24"/>
      <c r="UY73" s="24"/>
      <c r="UZ73" s="24"/>
      <c r="VA73" s="24"/>
      <c r="VB73" s="24"/>
      <c r="VC73" s="24"/>
      <c r="VD73" s="24"/>
      <c r="VE73" s="24"/>
      <c r="VF73" s="24"/>
      <c r="VG73" s="24"/>
      <c r="VH73" s="24"/>
      <c r="VI73" s="24"/>
    </row>
    <row r="74" spans="1:581" s="68" customFormat="1" ht="13.5" customHeight="1" x14ac:dyDescent="0.2">
      <c r="A74" s="18"/>
      <c r="B74" s="102"/>
      <c r="C74" s="102"/>
      <c r="D74" s="20"/>
      <c r="E74" s="19"/>
      <c r="F74" s="102"/>
      <c r="J74" s="22"/>
      <c r="K74" s="340"/>
      <c r="L74" s="146"/>
      <c r="M74" s="22"/>
      <c r="N74" s="22"/>
      <c r="O74" s="21"/>
      <c r="P74" s="174"/>
      <c r="Q74" s="104" t="s">
        <v>852</v>
      </c>
      <c r="R74" s="103"/>
      <c r="S74" s="84">
        <f t="shared" ref="S74:AF74" si="51">SUM(S64:S73)</f>
        <v>223665</v>
      </c>
      <c r="T74" s="84">
        <f t="shared" si="51"/>
        <v>0</v>
      </c>
      <c r="U74" s="84">
        <f t="shared" si="51"/>
        <v>0</v>
      </c>
      <c r="V74" s="84">
        <f t="shared" si="51"/>
        <v>223665</v>
      </c>
      <c r="W74" s="84">
        <f t="shared" si="51"/>
        <v>771.09999999999991</v>
      </c>
      <c r="X74" s="84">
        <f t="shared" si="51"/>
        <v>40590.833333333328</v>
      </c>
      <c r="Y74" s="84">
        <f t="shared" si="51"/>
        <v>405908.33333333331</v>
      </c>
      <c r="Z74" s="84">
        <f t="shared" si="51"/>
        <v>39141.375</v>
      </c>
      <c r="AA74" s="84">
        <f t="shared" si="51"/>
        <v>6709.9499999999989</v>
      </c>
      <c r="AB74" s="84">
        <f t="shared" si="51"/>
        <v>11183.25</v>
      </c>
      <c r="AC74" s="84">
        <f t="shared" si="51"/>
        <v>4473.3</v>
      </c>
      <c r="AD74" s="84">
        <f t="shared" si="51"/>
        <v>12030</v>
      </c>
      <c r="AE74" s="84">
        <f t="shared" si="51"/>
        <v>7850</v>
      </c>
      <c r="AF74" s="84">
        <f t="shared" si="51"/>
        <v>95588</v>
      </c>
      <c r="AG74" s="245">
        <f t="shared" si="49"/>
        <v>350997.90555555554</v>
      </c>
      <c r="AH74" s="84">
        <f>SUM(AH64:AH73)</f>
        <v>4211974.8666666672</v>
      </c>
      <c r="AI74" s="84"/>
      <c r="AJ74" s="84"/>
      <c r="AK74" s="84">
        <v>1000000</v>
      </c>
      <c r="AL74" s="84"/>
      <c r="AM74" s="84"/>
      <c r="AN74" s="84">
        <v>100000</v>
      </c>
      <c r="AO74" s="84"/>
      <c r="AP74" s="84"/>
      <c r="AQ74" s="84">
        <v>5300</v>
      </c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  <c r="LT74" s="24"/>
      <c r="LU74" s="24"/>
      <c r="LV74" s="24"/>
      <c r="LW74" s="24"/>
      <c r="LX74" s="24"/>
      <c r="LY74" s="24"/>
      <c r="LZ74" s="24"/>
      <c r="MA74" s="24"/>
      <c r="MB74" s="24"/>
      <c r="MC74" s="24"/>
      <c r="MD74" s="24"/>
      <c r="ME74" s="24"/>
      <c r="MF74" s="24"/>
      <c r="MG74" s="24"/>
      <c r="MH74" s="24"/>
      <c r="MI74" s="24"/>
      <c r="MJ74" s="24"/>
      <c r="MK74" s="24"/>
      <c r="ML74" s="24"/>
      <c r="MM74" s="24"/>
      <c r="MN74" s="24"/>
      <c r="MO74" s="24"/>
      <c r="MP74" s="24"/>
      <c r="MQ74" s="24"/>
      <c r="MR74" s="24"/>
      <c r="MS74" s="24"/>
      <c r="MT74" s="24"/>
      <c r="MU74" s="24"/>
      <c r="MV74" s="24"/>
      <c r="MW74" s="24"/>
      <c r="MX74" s="24"/>
      <c r="MY74" s="24"/>
      <c r="MZ74" s="24"/>
      <c r="NA74" s="24"/>
      <c r="NB74" s="24"/>
      <c r="NC74" s="24"/>
      <c r="ND74" s="24"/>
      <c r="NE74" s="24"/>
      <c r="NF74" s="24"/>
      <c r="NG74" s="24"/>
      <c r="NH74" s="24"/>
      <c r="NI74" s="24"/>
      <c r="NJ74" s="24"/>
      <c r="NK74" s="24"/>
      <c r="NL74" s="24"/>
      <c r="NM74" s="24"/>
      <c r="NN74" s="24"/>
      <c r="NO74" s="24"/>
      <c r="NP74" s="24"/>
      <c r="NQ74" s="24"/>
      <c r="NR74" s="24"/>
      <c r="NS74" s="24"/>
      <c r="NT74" s="24"/>
      <c r="NU74" s="24"/>
      <c r="NV74" s="24"/>
      <c r="NW74" s="24"/>
      <c r="NX74" s="24"/>
      <c r="NY74" s="24"/>
      <c r="NZ74" s="24"/>
      <c r="OA74" s="24"/>
      <c r="OB74" s="24"/>
      <c r="OC74" s="24"/>
      <c r="OD74" s="24"/>
      <c r="OE74" s="24"/>
      <c r="OF74" s="24"/>
      <c r="OG74" s="24"/>
      <c r="OH74" s="24"/>
      <c r="OI74" s="24"/>
      <c r="OJ74" s="24"/>
      <c r="OK74" s="24"/>
      <c r="OL74" s="24"/>
      <c r="OM74" s="24"/>
      <c r="ON74" s="24"/>
      <c r="OO74" s="24"/>
      <c r="OP74" s="24"/>
      <c r="OQ74" s="24"/>
      <c r="OR74" s="24"/>
      <c r="OS74" s="24"/>
      <c r="OT74" s="24"/>
      <c r="OU74" s="24"/>
      <c r="OV74" s="24"/>
      <c r="OW74" s="24"/>
      <c r="OX74" s="24"/>
      <c r="OY74" s="24"/>
      <c r="OZ74" s="24"/>
      <c r="PA74" s="24"/>
      <c r="PB74" s="24"/>
      <c r="PC74" s="24"/>
      <c r="PD74" s="24"/>
      <c r="PE74" s="24"/>
      <c r="PF74" s="24"/>
      <c r="PG74" s="24"/>
      <c r="PH74" s="24"/>
      <c r="PI74" s="24"/>
      <c r="PJ74" s="24"/>
      <c r="PK74" s="24"/>
      <c r="PL74" s="24"/>
      <c r="PM74" s="24"/>
      <c r="PN74" s="24"/>
      <c r="PO74" s="24"/>
      <c r="PP74" s="24"/>
      <c r="PQ74" s="24"/>
      <c r="PR74" s="24"/>
      <c r="PS74" s="24"/>
      <c r="PT74" s="24"/>
      <c r="PU74" s="24"/>
      <c r="PV74" s="24"/>
      <c r="PW74" s="24"/>
      <c r="PX74" s="24"/>
      <c r="PY74" s="24"/>
      <c r="PZ74" s="24"/>
      <c r="QA74" s="24"/>
      <c r="QB74" s="24"/>
      <c r="QC74" s="24"/>
      <c r="QD74" s="24"/>
      <c r="QE74" s="24"/>
      <c r="QF74" s="24"/>
      <c r="QG74" s="24"/>
      <c r="QH74" s="24"/>
      <c r="QI74" s="24"/>
      <c r="QJ74" s="24"/>
      <c r="QK74" s="24"/>
      <c r="QL74" s="24"/>
      <c r="QM74" s="24"/>
      <c r="QN74" s="24"/>
      <c r="QO74" s="24"/>
      <c r="QP74" s="24"/>
      <c r="QQ74" s="24"/>
      <c r="QR74" s="24"/>
      <c r="QS74" s="24"/>
      <c r="QT74" s="24"/>
      <c r="QU74" s="24"/>
      <c r="QV74" s="24"/>
      <c r="QW74" s="24"/>
      <c r="QX74" s="24"/>
      <c r="QY74" s="24"/>
      <c r="QZ74" s="24"/>
      <c r="RA74" s="24"/>
      <c r="RB74" s="24"/>
      <c r="RC74" s="24"/>
      <c r="RD74" s="24"/>
      <c r="RE74" s="24"/>
      <c r="RF74" s="24"/>
      <c r="RG74" s="24"/>
      <c r="RH74" s="24"/>
      <c r="RI74" s="24"/>
      <c r="RJ74" s="24"/>
      <c r="RK74" s="24"/>
      <c r="RL74" s="24"/>
      <c r="RM74" s="24"/>
      <c r="RN74" s="24"/>
      <c r="RO74" s="24"/>
      <c r="RP74" s="24"/>
      <c r="RQ74" s="24"/>
      <c r="RR74" s="24"/>
      <c r="RS74" s="24"/>
      <c r="RT74" s="24"/>
      <c r="RU74" s="24"/>
      <c r="RV74" s="24"/>
      <c r="RW74" s="24"/>
      <c r="RX74" s="24"/>
      <c r="RY74" s="24"/>
      <c r="RZ74" s="24"/>
      <c r="SA74" s="24"/>
      <c r="SB74" s="24"/>
      <c r="SC74" s="24"/>
      <c r="SD74" s="24"/>
      <c r="SE74" s="24"/>
      <c r="SF74" s="24"/>
      <c r="SG74" s="24"/>
      <c r="SH74" s="24"/>
      <c r="SI74" s="24"/>
      <c r="SJ74" s="24"/>
      <c r="SK74" s="24"/>
      <c r="SL74" s="24"/>
      <c r="SM74" s="24"/>
      <c r="SN74" s="24"/>
      <c r="SO74" s="24"/>
      <c r="SP74" s="24"/>
      <c r="SQ74" s="24"/>
      <c r="SR74" s="24"/>
      <c r="SS74" s="24"/>
      <c r="ST74" s="24"/>
      <c r="SU74" s="24"/>
      <c r="SV74" s="24"/>
      <c r="SW74" s="24"/>
      <c r="SX74" s="24"/>
      <c r="SY74" s="24"/>
      <c r="SZ74" s="24"/>
      <c r="TA74" s="24"/>
      <c r="TB74" s="24"/>
      <c r="TC74" s="24"/>
      <c r="TD74" s="24"/>
      <c r="TE74" s="24"/>
      <c r="TF74" s="24"/>
      <c r="TG74" s="24"/>
      <c r="TH74" s="24"/>
      <c r="TI74" s="24"/>
      <c r="TJ74" s="24"/>
      <c r="TK74" s="24"/>
      <c r="TL74" s="24"/>
      <c r="TM74" s="24"/>
      <c r="TN74" s="24"/>
      <c r="TO74" s="24"/>
      <c r="TP74" s="24"/>
      <c r="TQ74" s="24"/>
      <c r="TR74" s="24"/>
      <c r="TS74" s="24"/>
      <c r="TT74" s="24"/>
      <c r="TU74" s="24"/>
      <c r="TV74" s="24"/>
      <c r="TW74" s="24"/>
      <c r="TX74" s="24"/>
      <c r="TY74" s="24"/>
      <c r="TZ74" s="24"/>
      <c r="UA74" s="24"/>
      <c r="UB74" s="24"/>
      <c r="UC74" s="24"/>
      <c r="UD74" s="24"/>
      <c r="UE74" s="24"/>
      <c r="UF74" s="24"/>
      <c r="UG74" s="24"/>
      <c r="UH74" s="24"/>
      <c r="UI74" s="24"/>
      <c r="UJ74" s="24"/>
      <c r="UK74" s="24"/>
      <c r="UL74" s="24"/>
      <c r="UM74" s="24"/>
      <c r="UN74" s="24"/>
      <c r="UO74" s="24"/>
      <c r="UP74" s="24"/>
      <c r="UQ74" s="24"/>
      <c r="UR74" s="24"/>
      <c r="US74" s="24"/>
      <c r="UT74" s="24"/>
      <c r="UU74" s="24"/>
      <c r="UV74" s="24"/>
      <c r="UW74" s="24"/>
      <c r="UX74" s="24"/>
      <c r="UY74" s="24"/>
      <c r="UZ74" s="24"/>
      <c r="VA74" s="24"/>
      <c r="VB74" s="24"/>
      <c r="VC74" s="24"/>
      <c r="VD74" s="24"/>
      <c r="VE74" s="24"/>
      <c r="VF74" s="24"/>
      <c r="VG74" s="24"/>
      <c r="VH74" s="24"/>
      <c r="VI74" s="24"/>
    </row>
    <row r="75" spans="1:581" s="23" customFormat="1" ht="17.25" customHeight="1" x14ac:dyDescent="0.2">
      <c r="A75" s="125" t="s">
        <v>1193</v>
      </c>
      <c r="B75" s="133"/>
      <c r="C75" s="105"/>
      <c r="D75" s="110"/>
      <c r="E75" s="133"/>
      <c r="F75" s="105"/>
      <c r="G75" s="133"/>
      <c r="H75" s="134"/>
      <c r="I75" s="134"/>
      <c r="J75" s="135"/>
      <c r="K75" s="341"/>
      <c r="L75" s="152"/>
      <c r="M75" s="135"/>
      <c r="N75" s="135"/>
      <c r="O75" s="131"/>
      <c r="P75" s="131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239"/>
      <c r="AI75" s="160"/>
      <c r="AJ75" s="160"/>
      <c r="AK75" s="160"/>
      <c r="AL75" s="160"/>
      <c r="AM75" s="160"/>
      <c r="AN75" s="160"/>
      <c r="AO75" s="160"/>
      <c r="AP75" s="160"/>
      <c r="AQ75" s="318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306"/>
      <c r="CJ75" s="306"/>
      <c r="CK75" s="306"/>
      <c r="CL75" s="306"/>
      <c r="CM75" s="306"/>
      <c r="CN75" s="306"/>
      <c r="CO75" s="306"/>
      <c r="CP75" s="306"/>
      <c r="CQ75" s="306"/>
      <c r="CR75" s="306"/>
      <c r="CS75" s="306"/>
      <c r="CT75" s="306"/>
      <c r="CU75" s="306"/>
      <c r="CV75" s="306"/>
      <c r="CW75" s="306"/>
      <c r="CX75" s="306"/>
      <c r="CY75" s="306"/>
      <c r="CZ75" s="306"/>
      <c r="DA75" s="306"/>
      <c r="DB75" s="306"/>
      <c r="DC75" s="306"/>
      <c r="DD75" s="306"/>
      <c r="DE75" s="306"/>
      <c r="DF75" s="306"/>
      <c r="DG75" s="306"/>
      <c r="DH75" s="306"/>
      <c r="DI75" s="306"/>
      <c r="DJ75" s="306"/>
      <c r="DK75" s="306"/>
      <c r="DL75" s="306"/>
      <c r="DM75" s="306"/>
      <c r="DN75" s="306"/>
      <c r="DO75" s="306"/>
      <c r="DP75" s="306"/>
      <c r="DQ75" s="306"/>
      <c r="DR75" s="306"/>
      <c r="DS75" s="306"/>
      <c r="DT75" s="306"/>
      <c r="DU75" s="306"/>
      <c r="DV75" s="306"/>
      <c r="DW75" s="306"/>
      <c r="DX75" s="306"/>
      <c r="DY75" s="306"/>
      <c r="DZ75" s="306"/>
      <c r="EA75" s="306"/>
      <c r="EB75" s="306"/>
      <c r="EC75" s="306"/>
      <c r="ED75" s="306"/>
      <c r="EE75" s="306"/>
      <c r="EF75" s="306"/>
      <c r="EG75" s="306"/>
      <c r="EH75" s="306"/>
      <c r="EI75" s="306"/>
      <c r="EJ75" s="306"/>
      <c r="EK75" s="306"/>
      <c r="EL75" s="306"/>
      <c r="EM75" s="306"/>
      <c r="EN75" s="306"/>
      <c r="EO75" s="306"/>
      <c r="EP75" s="306"/>
      <c r="EQ75" s="306"/>
      <c r="ER75" s="306"/>
      <c r="ES75" s="306"/>
      <c r="ET75" s="306"/>
      <c r="EU75" s="306"/>
      <c r="EV75" s="306"/>
      <c r="EW75" s="306"/>
      <c r="EX75" s="306"/>
      <c r="EY75" s="306"/>
      <c r="EZ75" s="306"/>
      <c r="FA75" s="306"/>
      <c r="FB75" s="306"/>
      <c r="FC75" s="306"/>
      <c r="FD75" s="306"/>
      <c r="FE75" s="306"/>
      <c r="FF75" s="306"/>
      <c r="FG75" s="306"/>
      <c r="FH75" s="306"/>
      <c r="FI75" s="306"/>
      <c r="FJ75" s="306"/>
      <c r="FK75" s="306"/>
      <c r="FL75" s="306"/>
      <c r="FM75" s="306"/>
      <c r="FN75" s="306"/>
      <c r="FO75" s="306"/>
      <c r="FP75" s="306"/>
      <c r="FQ75" s="306"/>
      <c r="FR75" s="306"/>
      <c r="FS75" s="306"/>
      <c r="FT75" s="306"/>
      <c r="FU75" s="306"/>
      <c r="FV75" s="306"/>
      <c r="FW75" s="306"/>
      <c r="FX75" s="306"/>
      <c r="FY75" s="306"/>
      <c r="FZ75" s="306"/>
      <c r="GA75" s="306"/>
      <c r="GB75" s="306"/>
      <c r="GC75" s="306"/>
      <c r="GD75" s="306"/>
      <c r="GE75" s="306"/>
      <c r="GF75" s="306"/>
      <c r="GG75" s="306"/>
      <c r="GH75" s="306"/>
      <c r="GI75" s="306"/>
      <c r="GJ75" s="306"/>
      <c r="GK75" s="306"/>
      <c r="GL75" s="306"/>
      <c r="GM75" s="306"/>
      <c r="GN75" s="306"/>
      <c r="GO75" s="306"/>
      <c r="GP75" s="306"/>
      <c r="GQ75" s="306"/>
      <c r="GR75" s="306"/>
      <c r="GS75" s="306"/>
      <c r="GT75" s="306"/>
      <c r="GU75" s="306"/>
      <c r="GV75" s="306"/>
      <c r="GW75" s="306"/>
      <c r="GX75" s="306"/>
      <c r="GY75" s="306"/>
      <c r="GZ75" s="306"/>
      <c r="HA75" s="306"/>
      <c r="HB75" s="306"/>
      <c r="HC75" s="306"/>
      <c r="HD75" s="306"/>
      <c r="HE75" s="306"/>
      <c r="HF75" s="306"/>
      <c r="HG75" s="306"/>
      <c r="HH75" s="306"/>
      <c r="HI75" s="306"/>
      <c r="HJ75" s="306"/>
      <c r="HK75" s="306"/>
      <c r="HL75" s="306"/>
      <c r="HM75" s="306"/>
      <c r="HN75" s="306"/>
      <c r="HO75" s="306"/>
      <c r="HP75" s="306"/>
      <c r="HQ75" s="306"/>
      <c r="HR75" s="306"/>
      <c r="HS75" s="306"/>
      <c r="HT75" s="306"/>
      <c r="HU75" s="306"/>
      <c r="HV75" s="306"/>
      <c r="HW75" s="306"/>
      <c r="HX75" s="306"/>
      <c r="HY75" s="306"/>
      <c r="HZ75" s="306"/>
      <c r="IA75" s="306"/>
      <c r="IB75" s="306"/>
      <c r="IC75" s="306"/>
      <c r="ID75" s="306"/>
      <c r="IE75" s="306"/>
      <c r="IF75" s="306"/>
      <c r="IG75" s="306"/>
      <c r="IH75" s="306"/>
      <c r="II75" s="306"/>
      <c r="IJ75" s="306"/>
      <c r="IK75" s="306"/>
      <c r="IL75" s="306"/>
      <c r="IM75" s="306"/>
      <c r="IN75" s="306"/>
      <c r="IO75" s="306"/>
      <c r="IP75" s="306"/>
      <c r="IQ75" s="306"/>
      <c r="IR75" s="306"/>
      <c r="IS75" s="306"/>
      <c r="IT75" s="306"/>
      <c r="IU75" s="306"/>
      <c r="IV75" s="306"/>
      <c r="IW75" s="306"/>
      <c r="IX75" s="306"/>
      <c r="IY75" s="306"/>
      <c r="IZ75" s="306"/>
      <c r="JA75" s="306"/>
      <c r="JB75" s="306"/>
      <c r="JC75" s="306"/>
      <c r="JD75" s="306"/>
      <c r="JE75" s="306"/>
      <c r="JF75" s="306"/>
      <c r="JG75" s="306"/>
      <c r="JH75" s="306"/>
      <c r="JI75" s="306"/>
      <c r="JJ75" s="306"/>
      <c r="JK75" s="306"/>
      <c r="JL75" s="306"/>
      <c r="JM75" s="306"/>
      <c r="JN75" s="306"/>
      <c r="JO75" s="306"/>
      <c r="JP75" s="306"/>
      <c r="JQ75" s="306"/>
      <c r="JR75" s="306"/>
      <c r="JS75" s="306"/>
      <c r="JT75" s="306"/>
      <c r="JU75" s="306"/>
      <c r="JV75" s="306"/>
      <c r="JW75" s="306"/>
      <c r="JX75" s="306"/>
      <c r="JY75" s="306"/>
      <c r="JZ75" s="306"/>
      <c r="KA75" s="306"/>
      <c r="KB75" s="306"/>
      <c r="KC75" s="306"/>
      <c r="KD75" s="306"/>
      <c r="KE75" s="306"/>
      <c r="KF75" s="306"/>
      <c r="KG75" s="306"/>
      <c r="KH75" s="306"/>
      <c r="KI75" s="306"/>
      <c r="KJ75" s="306"/>
      <c r="KK75" s="306"/>
      <c r="KL75" s="306"/>
      <c r="KM75" s="306"/>
      <c r="KN75" s="306"/>
      <c r="KO75" s="306"/>
      <c r="KP75" s="306"/>
      <c r="KQ75" s="306"/>
      <c r="KR75" s="306"/>
      <c r="KS75" s="306"/>
      <c r="KT75" s="306"/>
      <c r="KU75" s="306"/>
      <c r="KV75" s="306"/>
      <c r="KW75" s="306"/>
      <c r="KX75" s="306"/>
      <c r="KY75" s="306"/>
      <c r="KZ75" s="306"/>
      <c r="LA75" s="306"/>
      <c r="LB75" s="306"/>
      <c r="LC75" s="306"/>
      <c r="LD75" s="306"/>
      <c r="LE75" s="306"/>
      <c r="LF75" s="306"/>
      <c r="LG75" s="306"/>
      <c r="LH75" s="306"/>
      <c r="LI75" s="306"/>
      <c r="LJ75" s="306"/>
      <c r="LK75" s="306"/>
      <c r="LL75" s="306"/>
      <c r="LM75" s="306"/>
      <c r="LN75" s="306"/>
      <c r="LO75" s="306"/>
      <c r="LP75" s="306"/>
      <c r="LQ75" s="306"/>
      <c r="LR75" s="306"/>
      <c r="LS75" s="306"/>
      <c r="LT75" s="306"/>
      <c r="LU75" s="306"/>
      <c r="LV75" s="306"/>
      <c r="LW75" s="306"/>
      <c r="LX75" s="306"/>
      <c r="LY75" s="306"/>
      <c r="LZ75" s="306"/>
      <c r="MA75" s="306"/>
      <c r="MB75" s="306"/>
      <c r="MC75" s="306"/>
      <c r="MD75" s="306"/>
      <c r="ME75" s="306"/>
      <c r="MF75" s="306"/>
      <c r="MG75" s="306"/>
      <c r="MH75" s="306"/>
      <c r="MI75" s="306"/>
      <c r="MJ75" s="306"/>
      <c r="MK75" s="306"/>
      <c r="ML75" s="306"/>
      <c r="MM75" s="306"/>
      <c r="MN75" s="306"/>
      <c r="MO75" s="306"/>
      <c r="MP75" s="306"/>
      <c r="MQ75" s="306"/>
      <c r="MR75" s="306"/>
      <c r="MS75" s="306"/>
      <c r="MT75" s="306"/>
      <c r="MU75" s="306"/>
      <c r="MV75" s="306"/>
      <c r="MW75" s="306"/>
      <c r="MX75" s="306"/>
      <c r="MY75" s="306"/>
      <c r="MZ75" s="306"/>
      <c r="NA75" s="306"/>
      <c r="NB75" s="306"/>
      <c r="NC75" s="306"/>
      <c r="ND75" s="306"/>
      <c r="NE75" s="306"/>
      <c r="NF75" s="306"/>
      <c r="NG75" s="306"/>
      <c r="NH75" s="306"/>
      <c r="NI75" s="306"/>
      <c r="NJ75" s="306"/>
      <c r="NK75" s="306"/>
      <c r="NL75" s="306"/>
      <c r="NM75" s="306"/>
      <c r="NN75" s="306"/>
      <c r="NO75" s="306"/>
      <c r="NP75" s="306"/>
      <c r="NQ75" s="306"/>
      <c r="NR75" s="306"/>
      <c r="NS75" s="306"/>
      <c r="NT75" s="306"/>
      <c r="NU75" s="306"/>
      <c r="NV75" s="306"/>
      <c r="NW75" s="306"/>
      <c r="NX75" s="306"/>
      <c r="NY75" s="306"/>
      <c r="NZ75" s="306"/>
      <c r="OA75" s="306"/>
      <c r="OB75" s="306"/>
      <c r="OC75" s="306"/>
      <c r="OD75" s="306"/>
      <c r="OE75" s="306"/>
      <c r="OF75" s="306"/>
      <c r="OG75" s="306"/>
      <c r="OH75" s="306"/>
      <c r="OI75" s="306"/>
      <c r="OJ75" s="306"/>
      <c r="OK75" s="306"/>
      <c r="OL75" s="306"/>
      <c r="OM75" s="306"/>
      <c r="ON75" s="306"/>
      <c r="OO75" s="306"/>
      <c r="OP75" s="306"/>
      <c r="OQ75" s="306"/>
      <c r="OR75" s="306"/>
      <c r="OS75" s="306"/>
      <c r="OT75" s="306"/>
      <c r="OU75" s="306"/>
      <c r="OV75" s="306"/>
      <c r="OW75" s="306"/>
      <c r="OX75" s="306"/>
      <c r="OY75" s="306"/>
      <c r="OZ75" s="306"/>
      <c r="PA75" s="306"/>
      <c r="PB75" s="306"/>
      <c r="PC75" s="24"/>
      <c r="PD75" s="24"/>
      <c r="PE75" s="24"/>
      <c r="PF75" s="24"/>
      <c r="PG75" s="24"/>
      <c r="PH75" s="24"/>
      <c r="PI75" s="24"/>
      <c r="PJ75" s="24"/>
      <c r="PK75" s="24"/>
      <c r="PL75" s="24"/>
      <c r="PM75" s="24"/>
      <c r="PN75" s="24"/>
      <c r="PO75" s="24"/>
      <c r="PP75" s="24"/>
      <c r="PQ75" s="24"/>
      <c r="PR75" s="24"/>
      <c r="PS75" s="24"/>
      <c r="PT75" s="24"/>
      <c r="PU75" s="24"/>
      <c r="PV75" s="24"/>
      <c r="PW75" s="24"/>
      <c r="PX75" s="24"/>
      <c r="PY75" s="24"/>
      <c r="PZ75" s="24"/>
      <c r="QA75" s="24"/>
      <c r="QB75" s="24"/>
      <c r="QC75" s="24"/>
      <c r="QD75" s="24"/>
      <c r="QE75" s="24"/>
      <c r="QF75" s="24"/>
      <c r="QG75" s="24"/>
      <c r="QH75" s="24"/>
      <c r="QI75" s="24"/>
      <c r="QJ75" s="24"/>
      <c r="QK75" s="24"/>
      <c r="QL75" s="24"/>
      <c r="QM75" s="24"/>
      <c r="QN75" s="24"/>
      <c r="QO75" s="24"/>
      <c r="QP75" s="24"/>
      <c r="QQ75" s="24"/>
      <c r="QR75" s="24"/>
      <c r="QS75" s="24"/>
      <c r="QT75" s="24"/>
      <c r="QU75" s="24"/>
      <c r="QV75" s="24"/>
      <c r="QW75" s="24"/>
      <c r="QX75" s="24"/>
      <c r="QY75" s="24"/>
      <c r="QZ75" s="24"/>
      <c r="RA75" s="24"/>
      <c r="RB75" s="24"/>
      <c r="RC75" s="24"/>
      <c r="RD75" s="24"/>
      <c r="RE75" s="24"/>
      <c r="RF75" s="24"/>
      <c r="RG75" s="24"/>
      <c r="RH75" s="24"/>
      <c r="RI75" s="24"/>
      <c r="RJ75" s="24"/>
      <c r="RK75" s="24"/>
      <c r="RL75" s="24"/>
      <c r="RM75" s="24"/>
      <c r="RN75" s="24"/>
      <c r="RO75" s="24"/>
      <c r="RP75" s="24"/>
      <c r="RQ75" s="24"/>
      <c r="RR75" s="24"/>
      <c r="RS75" s="24"/>
      <c r="RT75" s="24"/>
      <c r="RU75" s="24"/>
      <c r="RV75" s="24"/>
      <c r="RW75" s="24"/>
      <c r="RX75" s="24"/>
      <c r="RY75" s="24"/>
      <c r="RZ75" s="24"/>
      <c r="SA75" s="24"/>
      <c r="SB75" s="24"/>
      <c r="SC75" s="24"/>
      <c r="SD75" s="24"/>
      <c r="SE75" s="24"/>
      <c r="SF75" s="24"/>
      <c r="SG75" s="24"/>
      <c r="SH75" s="24"/>
      <c r="SI75" s="24"/>
      <c r="SJ75" s="24"/>
      <c r="SK75" s="24"/>
      <c r="SL75" s="24"/>
      <c r="SM75" s="24"/>
      <c r="SN75" s="24"/>
      <c r="SO75" s="24"/>
      <c r="SP75" s="24"/>
      <c r="SQ75" s="24"/>
      <c r="SR75" s="24"/>
      <c r="SS75" s="24"/>
      <c r="ST75" s="24"/>
      <c r="SU75" s="24"/>
      <c r="SV75" s="24"/>
      <c r="SW75" s="24"/>
      <c r="SX75" s="24"/>
      <c r="SY75" s="24"/>
      <c r="SZ75" s="24"/>
      <c r="TA75" s="24"/>
      <c r="TB75" s="24"/>
      <c r="TC75" s="24"/>
      <c r="TD75" s="24"/>
      <c r="TE75" s="24"/>
      <c r="TF75" s="24"/>
      <c r="TG75" s="24"/>
      <c r="TH75" s="24"/>
      <c r="TI75" s="24"/>
      <c r="TJ75" s="24"/>
      <c r="TK75" s="24"/>
      <c r="TL75" s="24"/>
      <c r="TM75" s="24"/>
      <c r="TN75" s="24"/>
      <c r="TO75" s="24"/>
      <c r="TP75" s="24"/>
      <c r="TQ75" s="24"/>
      <c r="TR75" s="24"/>
      <c r="TS75" s="24"/>
      <c r="TT75" s="24"/>
      <c r="TU75" s="24"/>
      <c r="TV75" s="24"/>
      <c r="TW75" s="24"/>
      <c r="TX75" s="24"/>
      <c r="TY75" s="24"/>
      <c r="TZ75" s="24"/>
      <c r="UA75" s="24"/>
      <c r="UB75" s="24"/>
      <c r="UC75" s="24"/>
      <c r="UD75" s="24"/>
      <c r="UE75" s="24"/>
      <c r="UF75" s="24"/>
      <c r="UG75" s="24"/>
      <c r="UH75" s="24"/>
      <c r="UI75" s="24"/>
      <c r="UJ75" s="24"/>
      <c r="UK75" s="24"/>
      <c r="UL75" s="24"/>
      <c r="UM75" s="24"/>
      <c r="UN75" s="24"/>
      <c r="UO75" s="24"/>
      <c r="UP75" s="24"/>
      <c r="UQ75" s="24"/>
      <c r="UR75" s="24"/>
      <c r="US75" s="24"/>
      <c r="UT75" s="24"/>
      <c r="UU75" s="24"/>
      <c r="UV75" s="24"/>
      <c r="UW75" s="24"/>
      <c r="UX75" s="24"/>
      <c r="UY75" s="24"/>
      <c r="UZ75" s="24"/>
      <c r="VA75" s="24"/>
      <c r="VB75" s="24"/>
      <c r="VC75" s="24"/>
      <c r="VD75" s="24"/>
      <c r="VE75" s="24"/>
      <c r="VF75" s="24"/>
      <c r="VG75" s="24"/>
      <c r="VH75" s="24"/>
      <c r="VI75" s="24"/>
    </row>
    <row r="76" spans="1:581" s="68" customFormat="1" ht="15" customHeight="1" x14ac:dyDescent="0.2">
      <c r="A76" s="18">
        <v>1</v>
      </c>
      <c r="B76" s="102" t="s">
        <v>1188</v>
      </c>
      <c r="C76" s="102" t="s">
        <v>1189</v>
      </c>
      <c r="D76" s="20">
        <v>14</v>
      </c>
      <c r="E76" s="102" t="s">
        <v>928</v>
      </c>
      <c r="F76" s="102" t="s">
        <v>1190</v>
      </c>
      <c r="G76" s="102" t="s">
        <v>1235</v>
      </c>
      <c r="H76" s="21" t="s">
        <v>858</v>
      </c>
      <c r="I76" s="21" t="s">
        <v>461</v>
      </c>
      <c r="J76" s="22" t="s">
        <v>955</v>
      </c>
      <c r="K76" s="328">
        <v>38145</v>
      </c>
      <c r="L76" s="150" t="s">
        <v>859</v>
      </c>
      <c r="M76" s="22">
        <v>40</v>
      </c>
      <c r="N76" s="22" t="s">
        <v>728</v>
      </c>
      <c r="O76" s="21" t="s">
        <v>860</v>
      </c>
      <c r="P76" s="21" t="s">
        <v>965</v>
      </c>
      <c r="Q76" s="21" t="s">
        <v>816</v>
      </c>
      <c r="R76" s="22">
        <v>1</v>
      </c>
      <c r="S76" s="142">
        <v>9872</v>
      </c>
      <c r="T76" s="75"/>
      <c r="U76" s="75"/>
      <c r="V76" s="75">
        <f t="shared" ref="V76:V110" si="52">S76+T76+U76</f>
        <v>9872</v>
      </c>
      <c r="W76" s="75">
        <f>70.1*4</f>
        <v>280.39999999999998</v>
      </c>
      <c r="X76" s="75">
        <f t="shared" ref="X76:X110" si="53">(V76+AD76+AE76)/30*5</f>
        <v>1863.8333333333333</v>
      </c>
      <c r="Y76" s="75">
        <f t="shared" ref="Y76:Y110" si="54">(V76+AD76+AE76)/30*50</f>
        <v>18638.333333333332</v>
      </c>
      <c r="Z76" s="75">
        <f t="shared" ref="Z76:Z110" si="55">V76*17.5%</f>
        <v>1727.6</v>
      </c>
      <c r="AA76" s="75">
        <f t="shared" ref="AA76:AA110" si="56">V76*3%</f>
        <v>296.15999999999997</v>
      </c>
      <c r="AB76" s="75">
        <f t="shared" ref="AB76:AB110" si="57">V76*5%</f>
        <v>493.6</v>
      </c>
      <c r="AC76" s="75">
        <f t="shared" ref="AC76:AC110" si="58">V76*2%</f>
        <v>197.44</v>
      </c>
      <c r="AD76" s="75">
        <f>745+70</f>
        <v>815</v>
      </c>
      <c r="AE76" s="75">
        <f>466+30</f>
        <v>496</v>
      </c>
      <c r="AF76" s="77">
        <f t="shared" ref="AF76:AF108" si="59">(V76+AD76+AE76)/2</f>
        <v>5591.5</v>
      </c>
      <c r="AG76" s="77">
        <f t="shared" ref="AG76:AG111" si="60">V76+W76+Z76+AA76+AB76+AC76+AD76+AE76+(X76/12+Y76/12+AF76/12)</f>
        <v>16352.672222222223</v>
      </c>
      <c r="AH76" s="77">
        <f t="shared" ref="AH76:AH110" si="61">+AG76*12</f>
        <v>196232.06666666668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  <c r="LT76" s="24"/>
      <c r="LU76" s="24"/>
      <c r="LV76" s="24"/>
      <c r="LW76" s="24"/>
      <c r="LX76" s="24"/>
      <c r="LY76" s="24"/>
      <c r="LZ76" s="24"/>
      <c r="MA76" s="24"/>
      <c r="MB76" s="24"/>
      <c r="MC76" s="24"/>
      <c r="MD76" s="24"/>
      <c r="ME76" s="24"/>
      <c r="MF76" s="24"/>
      <c r="MG76" s="24"/>
      <c r="MH76" s="24"/>
      <c r="MI76" s="24"/>
      <c r="MJ76" s="24"/>
      <c r="MK76" s="24"/>
      <c r="ML76" s="24"/>
      <c r="MM76" s="24"/>
      <c r="MN76" s="24"/>
      <c r="MO76" s="24"/>
      <c r="MP76" s="24"/>
      <c r="MQ76" s="24"/>
      <c r="MR76" s="24"/>
      <c r="MS76" s="24"/>
      <c r="MT76" s="24"/>
      <c r="MU76" s="24"/>
      <c r="MV76" s="24"/>
      <c r="MW76" s="24"/>
      <c r="MX76" s="24"/>
      <c r="MY76" s="24"/>
      <c r="MZ76" s="24"/>
      <c r="NA76" s="24"/>
      <c r="NB76" s="24"/>
      <c r="NC76" s="24"/>
      <c r="ND76" s="24"/>
      <c r="NE76" s="24"/>
      <c r="NF76" s="24"/>
      <c r="NG76" s="24"/>
      <c r="NH76" s="24"/>
      <c r="NI76" s="24"/>
      <c r="NJ76" s="24"/>
      <c r="NK76" s="24"/>
      <c r="NL76" s="24"/>
      <c r="NM76" s="24"/>
      <c r="NN76" s="24"/>
      <c r="NO76" s="24"/>
      <c r="NP76" s="24"/>
      <c r="NQ76" s="24"/>
      <c r="NR76" s="24"/>
      <c r="NS76" s="24"/>
      <c r="NT76" s="24"/>
      <c r="NU76" s="24"/>
      <c r="NV76" s="24"/>
      <c r="NW76" s="24"/>
      <c r="NX76" s="24"/>
      <c r="NY76" s="24"/>
      <c r="NZ76" s="24"/>
      <c r="OA76" s="24"/>
      <c r="OB76" s="24"/>
      <c r="OC76" s="24"/>
      <c r="OD76" s="24"/>
      <c r="OE76" s="24"/>
      <c r="OF76" s="24"/>
      <c r="OG76" s="24"/>
      <c r="OH76" s="24"/>
      <c r="OI76" s="24"/>
      <c r="OJ76" s="24"/>
      <c r="OK76" s="24"/>
      <c r="OL76" s="24"/>
      <c r="OM76" s="24"/>
      <c r="ON76" s="24"/>
      <c r="OO76" s="24"/>
      <c r="OP76" s="24"/>
      <c r="OQ76" s="24"/>
      <c r="OR76" s="24"/>
      <c r="OS76" s="24"/>
      <c r="OT76" s="24"/>
      <c r="OU76" s="24"/>
      <c r="OV76" s="24"/>
      <c r="OW76" s="24"/>
      <c r="OX76" s="24"/>
      <c r="OY76" s="24"/>
      <c r="OZ76" s="24"/>
      <c r="PA76" s="24"/>
      <c r="PB76" s="24"/>
      <c r="PC76" s="24"/>
      <c r="PD76" s="24"/>
      <c r="PE76" s="24"/>
      <c r="PF76" s="24"/>
      <c r="PG76" s="24"/>
      <c r="PH76" s="24"/>
      <c r="PI76" s="24"/>
      <c r="PJ76" s="24"/>
      <c r="PK76" s="24"/>
      <c r="PL76" s="24"/>
      <c r="PM76" s="24"/>
      <c r="PN76" s="24"/>
      <c r="PO76" s="24"/>
      <c r="PP76" s="24"/>
      <c r="PQ76" s="24"/>
      <c r="PR76" s="24"/>
      <c r="PS76" s="24"/>
      <c r="PT76" s="24"/>
      <c r="PU76" s="24"/>
      <c r="PV76" s="24"/>
      <c r="PW76" s="24"/>
      <c r="PX76" s="24"/>
      <c r="PY76" s="24"/>
      <c r="PZ76" s="24"/>
      <c r="QA76" s="24"/>
      <c r="QB76" s="24"/>
      <c r="QC76" s="24"/>
      <c r="QD76" s="24"/>
      <c r="QE76" s="24"/>
      <c r="QF76" s="24"/>
      <c r="QG76" s="24"/>
      <c r="QH76" s="24"/>
      <c r="QI76" s="24"/>
      <c r="QJ76" s="24"/>
      <c r="QK76" s="24"/>
      <c r="QL76" s="24"/>
      <c r="QM76" s="24"/>
      <c r="QN76" s="24"/>
      <c r="QO76" s="24"/>
      <c r="QP76" s="24"/>
      <c r="QQ76" s="24"/>
      <c r="QR76" s="24"/>
      <c r="QS76" s="24"/>
      <c r="QT76" s="24"/>
      <c r="QU76" s="24"/>
      <c r="QV76" s="24"/>
      <c r="QW76" s="24"/>
      <c r="QX76" s="24"/>
      <c r="QY76" s="24"/>
      <c r="QZ76" s="24"/>
      <c r="RA76" s="24"/>
      <c r="RB76" s="24"/>
      <c r="RC76" s="24"/>
      <c r="RD76" s="24"/>
      <c r="RE76" s="24"/>
      <c r="RF76" s="24"/>
      <c r="RG76" s="24"/>
      <c r="RH76" s="24"/>
      <c r="RI76" s="24"/>
      <c r="RJ76" s="24"/>
      <c r="RK76" s="24"/>
      <c r="RL76" s="24"/>
      <c r="RM76" s="24"/>
      <c r="RN76" s="24"/>
      <c r="RO76" s="24"/>
      <c r="RP76" s="24"/>
      <c r="RQ76" s="24"/>
      <c r="RR76" s="24"/>
      <c r="RS76" s="24"/>
      <c r="RT76" s="24"/>
      <c r="RU76" s="24"/>
      <c r="RV76" s="24"/>
      <c r="RW76" s="24"/>
      <c r="RX76" s="24"/>
      <c r="RY76" s="24"/>
      <c r="RZ76" s="24"/>
      <c r="SA76" s="24"/>
      <c r="SB76" s="24"/>
      <c r="SC76" s="24"/>
      <c r="SD76" s="24"/>
      <c r="SE76" s="24"/>
      <c r="SF76" s="24"/>
      <c r="SG76" s="24"/>
      <c r="SH76" s="24"/>
      <c r="SI76" s="24"/>
      <c r="SJ76" s="24"/>
      <c r="SK76" s="24"/>
      <c r="SL76" s="24"/>
      <c r="SM76" s="24"/>
      <c r="SN76" s="24"/>
      <c r="SO76" s="24"/>
      <c r="SP76" s="24"/>
      <c r="SQ76" s="24"/>
      <c r="SR76" s="24"/>
      <c r="SS76" s="24"/>
      <c r="ST76" s="24"/>
      <c r="SU76" s="24"/>
      <c r="SV76" s="24"/>
      <c r="SW76" s="24"/>
      <c r="SX76" s="24"/>
      <c r="SY76" s="24"/>
      <c r="SZ76" s="24"/>
      <c r="TA76" s="24"/>
      <c r="TB76" s="24"/>
      <c r="TC76" s="24"/>
      <c r="TD76" s="24"/>
      <c r="TE76" s="24"/>
      <c r="TF76" s="24"/>
      <c r="TG76" s="24"/>
      <c r="TH76" s="24"/>
      <c r="TI76" s="24"/>
      <c r="TJ76" s="24"/>
      <c r="TK76" s="24"/>
      <c r="TL76" s="24"/>
      <c r="TM76" s="24"/>
      <c r="TN76" s="24"/>
      <c r="TO76" s="24"/>
      <c r="TP76" s="24"/>
      <c r="TQ76" s="24"/>
      <c r="TR76" s="24"/>
      <c r="TS76" s="24"/>
      <c r="TT76" s="24"/>
      <c r="TU76" s="24"/>
      <c r="TV76" s="24"/>
      <c r="TW76" s="24"/>
      <c r="TX76" s="24"/>
      <c r="TY76" s="24"/>
      <c r="TZ76" s="24"/>
      <c r="UA76" s="24"/>
      <c r="UB76" s="24"/>
      <c r="UC76" s="24"/>
      <c r="UD76" s="24"/>
      <c r="UE76" s="24"/>
      <c r="UF76" s="24"/>
      <c r="UG76" s="24"/>
      <c r="UH76" s="24"/>
      <c r="UI76" s="24"/>
      <c r="UJ76" s="24"/>
      <c r="UK76" s="24"/>
      <c r="UL76" s="24"/>
      <c r="UM76" s="24"/>
      <c r="UN76" s="24"/>
      <c r="UO76" s="24"/>
      <c r="UP76" s="24"/>
      <c r="UQ76" s="24"/>
      <c r="UR76" s="24"/>
      <c r="US76" s="24"/>
      <c r="UT76" s="24"/>
      <c r="UU76" s="24"/>
      <c r="UV76" s="24"/>
      <c r="UW76" s="24"/>
      <c r="UX76" s="24"/>
      <c r="UY76" s="24"/>
      <c r="UZ76" s="24"/>
      <c r="VA76" s="24"/>
      <c r="VB76" s="24"/>
      <c r="VC76" s="24"/>
      <c r="VD76" s="24"/>
      <c r="VE76" s="24"/>
      <c r="VF76" s="24"/>
      <c r="VG76" s="24"/>
      <c r="VH76" s="24"/>
      <c r="VI76" s="24"/>
    </row>
    <row r="77" spans="1:581" s="68" customFormat="1" ht="15" customHeight="1" x14ac:dyDescent="0.2">
      <c r="A77" s="18">
        <v>2</v>
      </c>
      <c r="B77" s="102" t="s">
        <v>1188</v>
      </c>
      <c r="C77" s="102" t="s">
        <v>1189</v>
      </c>
      <c r="D77" s="20">
        <v>14</v>
      </c>
      <c r="E77" s="102" t="s">
        <v>928</v>
      </c>
      <c r="F77" s="102" t="s">
        <v>1190</v>
      </c>
      <c r="G77" s="102" t="s">
        <v>1236</v>
      </c>
      <c r="H77" s="21" t="s">
        <v>884</v>
      </c>
      <c r="I77" s="21" t="s">
        <v>0</v>
      </c>
      <c r="J77" s="22" t="s">
        <v>955</v>
      </c>
      <c r="K77" s="328">
        <v>39371</v>
      </c>
      <c r="L77" s="150" t="s">
        <v>859</v>
      </c>
      <c r="M77" s="22">
        <v>40</v>
      </c>
      <c r="N77" s="22" t="s">
        <v>728</v>
      </c>
      <c r="O77" s="21" t="s">
        <v>1</v>
      </c>
      <c r="P77" s="21" t="s">
        <v>965</v>
      </c>
      <c r="Q77" s="21" t="s">
        <v>816</v>
      </c>
      <c r="R77" s="22">
        <v>1</v>
      </c>
      <c r="S77" s="142">
        <v>9872</v>
      </c>
      <c r="T77" s="75"/>
      <c r="U77" s="75"/>
      <c r="V77" s="75">
        <f t="shared" si="52"/>
        <v>9872</v>
      </c>
      <c r="W77" s="75">
        <f>70.1*4</f>
        <v>280.39999999999998</v>
      </c>
      <c r="X77" s="75">
        <f t="shared" si="53"/>
        <v>1863.8333333333333</v>
      </c>
      <c r="Y77" s="75">
        <f t="shared" si="54"/>
        <v>18638.333333333332</v>
      </c>
      <c r="Z77" s="75">
        <f t="shared" si="55"/>
        <v>1727.6</v>
      </c>
      <c r="AA77" s="75">
        <f t="shared" si="56"/>
        <v>296.15999999999997</v>
      </c>
      <c r="AB77" s="75">
        <f t="shared" si="57"/>
        <v>493.6</v>
      </c>
      <c r="AC77" s="75">
        <f t="shared" si="58"/>
        <v>197.44</v>
      </c>
      <c r="AD77" s="75">
        <f t="shared" ref="AD77:AD79" si="62">745+70</f>
        <v>815</v>
      </c>
      <c r="AE77" s="75">
        <f t="shared" ref="AE77:AE79" si="63">466+30</f>
        <v>496</v>
      </c>
      <c r="AF77" s="77">
        <f t="shared" si="59"/>
        <v>5591.5</v>
      </c>
      <c r="AG77" s="77">
        <f t="shared" si="60"/>
        <v>16352.672222222223</v>
      </c>
      <c r="AH77" s="77">
        <f t="shared" si="61"/>
        <v>196232.06666666668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  <c r="LT77" s="24"/>
      <c r="LU77" s="24"/>
      <c r="LV77" s="24"/>
      <c r="LW77" s="24"/>
      <c r="LX77" s="24"/>
      <c r="LY77" s="24"/>
      <c r="LZ77" s="24"/>
      <c r="MA77" s="24"/>
      <c r="MB77" s="24"/>
      <c r="MC77" s="24"/>
      <c r="MD77" s="24"/>
      <c r="ME77" s="24"/>
      <c r="MF77" s="24"/>
      <c r="MG77" s="24"/>
      <c r="MH77" s="24"/>
      <c r="MI77" s="24"/>
      <c r="MJ77" s="24"/>
      <c r="MK77" s="24"/>
      <c r="ML77" s="24"/>
      <c r="MM77" s="24"/>
      <c r="MN77" s="24"/>
      <c r="MO77" s="24"/>
      <c r="MP77" s="24"/>
      <c r="MQ77" s="24"/>
      <c r="MR77" s="24"/>
      <c r="MS77" s="24"/>
      <c r="MT77" s="24"/>
      <c r="MU77" s="24"/>
      <c r="MV77" s="24"/>
      <c r="MW77" s="24"/>
      <c r="MX77" s="24"/>
      <c r="MY77" s="24"/>
      <c r="MZ77" s="24"/>
      <c r="NA77" s="24"/>
      <c r="NB77" s="24"/>
      <c r="NC77" s="24"/>
      <c r="ND77" s="24"/>
      <c r="NE77" s="24"/>
      <c r="NF77" s="24"/>
      <c r="NG77" s="24"/>
      <c r="NH77" s="24"/>
      <c r="NI77" s="24"/>
      <c r="NJ77" s="24"/>
      <c r="NK77" s="24"/>
      <c r="NL77" s="24"/>
      <c r="NM77" s="24"/>
      <c r="NN77" s="24"/>
      <c r="NO77" s="24"/>
      <c r="NP77" s="24"/>
      <c r="NQ77" s="24"/>
      <c r="NR77" s="24"/>
      <c r="NS77" s="24"/>
      <c r="NT77" s="24"/>
      <c r="NU77" s="24"/>
      <c r="NV77" s="24"/>
      <c r="NW77" s="24"/>
      <c r="NX77" s="24"/>
      <c r="NY77" s="24"/>
      <c r="NZ77" s="24"/>
      <c r="OA77" s="24"/>
      <c r="OB77" s="24"/>
      <c r="OC77" s="24"/>
      <c r="OD77" s="24"/>
      <c r="OE77" s="24"/>
      <c r="OF77" s="24"/>
      <c r="OG77" s="24"/>
      <c r="OH77" s="24"/>
      <c r="OI77" s="24"/>
      <c r="OJ77" s="24"/>
      <c r="OK77" s="24"/>
      <c r="OL77" s="24"/>
      <c r="OM77" s="24"/>
      <c r="ON77" s="24"/>
      <c r="OO77" s="24"/>
      <c r="OP77" s="24"/>
      <c r="OQ77" s="24"/>
      <c r="OR77" s="24"/>
      <c r="OS77" s="24"/>
      <c r="OT77" s="24"/>
      <c r="OU77" s="24"/>
      <c r="OV77" s="24"/>
      <c r="OW77" s="24"/>
      <c r="OX77" s="24"/>
      <c r="OY77" s="24"/>
      <c r="OZ77" s="24"/>
      <c r="PA77" s="24"/>
      <c r="PB77" s="24"/>
      <c r="PC77" s="24"/>
      <c r="PD77" s="24"/>
      <c r="PE77" s="24"/>
      <c r="PF77" s="24"/>
      <c r="PG77" s="24"/>
      <c r="PH77" s="24"/>
      <c r="PI77" s="24"/>
      <c r="PJ77" s="24"/>
      <c r="PK77" s="24"/>
      <c r="PL77" s="24"/>
      <c r="PM77" s="24"/>
      <c r="PN77" s="24"/>
      <c r="PO77" s="24"/>
      <c r="PP77" s="24"/>
      <c r="PQ77" s="24"/>
      <c r="PR77" s="24"/>
      <c r="PS77" s="24"/>
      <c r="PT77" s="24"/>
      <c r="PU77" s="24"/>
      <c r="PV77" s="24"/>
      <c r="PW77" s="24"/>
      <c r="PX77" s="24"/>
      <c r="PY77" s="24"/>
      <c r="PZ77" s="24"/>
      <c r="QA77" s="24"/>
      <c r="QB77" s="24"/>
      <c r="QC77" s="24"/>
      <c r="QD77" s="24"/>
      <c r="QE77" s="24"/>
      <c r="QF77" s="24"/>
      <c r="QG77" s="24"/>
      <c r="QH77" s="24"/>
      <c r="QI77" s="24"/>
      <c r="QJ77" s="24"/>
      <c r="QK77" s="24"/>
      <c r="QL77" s="24"/>
      <c r="QM77" s="24"/>
      <c r="QN77" s="24"/>
      <c r="QO77" s="24"/>
      <c r="QP77" s="24"/>
      <c r="QQ77" s="24"/>
      <c r="QR77" s="24"/>
      <c r="QS77" s="24"/>
      <c r="QT77" s="24"/>
      <c r="QU77" s="24"/>
      <c r="QV77" s="24"/>
      <c r="QW77" s="24"/>
      <c r="QX77" s="24"/>
      <c r="QY77" s="24"/>
      <c r="QZ77" s="24"/>
      <c r="RA77" s="24"/>
      <c r="RB77" s="24"/>
      <c r="RC77" s="24"/>
      <c r="RD77" s="24"/>
      <c r="RE77" s="24"/>
      <c r="RF77" s="24"/>
      <c r="RG77" s="24"/>
      <c r="RH77" s="24"/>
      <c r="RI77" s="24"/>
      <c r="RJ77" s="24"/>
      <c r="RK77" s="24"/>
      <c r="RL77" s="24"/>
      <c r="RM77" s="24"/>
      <c r="RN77" s="24"/>
      <c r="RO77" s="24"/>
      <c r="RP77" s="24"/>
      <c r="RQ77" s="24"/>
      <c r="RR77" s="24"/>
      <c r="RS77" s="24"/>
      <c r="RT77" s="24"/>
      <c r="RU77" s="24"/>
      <c r="RV77" s="24"/>
      <c r="RW77" s="24"/>
      <c r="RX77" s="24"/>
      <c r="RY77" s="24"/>
      <c r="RZ77" s="24"/>
      <c r="SA77" s="24"/>
      <c r="SB77" s="24"/>
      <c r="SC77" s="24"/>
      <c r="SD77" s="24"/>
      <c r="SE77" s="24"/>
      <c r="SF77" s="24"/>
      <c r="SG77" s="24"/>
      <c r="SH77" s="24"/>
      <c r="SI77" s="24"/>
      <c r="SJ77" s="24"/>
      <c r="SK77" s="24"/>
      <c r="SL77" s="24"/>
      <c r="SM77" s="24"/>
      <c r="SN77" s="24"/>
      <c r="SO77" s="24"/>
      <c r="SP77" s="24"/>
      <c r="SQ77" s="24"/>
      <c r="SR77" s="24"/>
      <c r="SS77" s="24"/>
      <c r="ST77" s="24"/>
      <c r="SU77" s="24"/>
      <c r="SV77" s="24"/>
      <c r="SW77" s="24"/>
      <c r="SX77" s="24"/>
      <c r="SY77" s="24"/>
      <c r="SZ77" s="24"/>
      <c r="TA77" s="24"/>
      <c r="TB77" s="24"/>
      <c r="TC77" s="24"/>
      <c r="TD77" s="24"/>
      <c r="TE77" s="24"/>
      <c r="TF77" s="24"/>
      <c r="TG77" s="24"/>
      <c r="TH77" s="24"/>
      <c r="TI77" s="24"/>
      <c r="TJ77" s="24"/>
      <c r="TK77" s="24"/>
      <c r="TL77" s="24"/>
      <c r="TM77" s="24"/>
      <c r="TN77" s="24"/>
      <c r="TO77" s="24"/>
      <c r="TP77" s="24"/>
      <c r="TQ77" s="24"/>
      <c r="TR77" s="24"/>
      <c r="TS77" s="24"/>
      <c r="TT77" s="24"/>
      <c r="TU77" s="24"/>
      <c r="TV77" s="24"/>
      <c r="TW77" s="24"/>
      <c r="TX77" s="24"/>
      <c r="TY77" s="24"/>
      <c r="TZ77" s="24"/>
      <c r="UA77" s="24"/>
      <c r="UB77" s="24"/>
      <c r="UC77" s="24"/>
      <c r="UD77" s="24"/>
      <c r="UE77" s="24"/>
      <c r="UF77" s="24"/>
      <c r="UG77" s="24"/>
      <c r="UH77" s="24"/>
      <c r="UI77" s="24"/>
      <c r="UJ77" s="24"/>
      <c r="UK77" s="24"/>
      <c r="UL77" s="24"/>
      <c r="UM77" s="24"/>
      <c r="UN77" s="24"/>
      <c r="UO77" s="24"/>
      <c r="UP77" s="24"/>
      <c r="UQ77" s="24"/>
      <c r="UR77" s="24"/>
      <c r="US77" s="24"/>
      <c r="UT77" s="24"/>
      <c r="UU77" s="24"/>
      <c r="UV77" s="24"/>
      <c r="UW77" s="24"/>
      <c r="UX77" s="24"/>
      <c r="UY77" s="24"/>
      <c r="UZ77" s="24"/>
      <c r="VA77" s="24"/>
      <c r="VB77" s="24"/>
      <c r="VC77" s="24"/>
      <c r="VD77" s="24"/>
      <c r="VE77" s="24"/>
      <c r="VF77" s="24"/>
      <c r="VG77" s="24"/>
      <c r="VH77" s="24"/>
      <c r="VI77" s="24"/>
    </row>
    <row r="78" spans="1:581" s="68" customFormat="1" ht="15" customHeight="1" x14ac:dyDescent="0.2">
      <c r="A78" s="18">
        <v>3</v>
      </c>
      <c r="B78" s="102" t="s">
        <v>1188</v>
      </c>
      <c r="C78" s="102" t="s">
        <v>1189</v>
      </c>
      <c r="D78" s="20">
        <v>14</v>
      </c>
      <c r="E78" s="102" t="s">
        <v>928</v>
      </c>
      <c r="F78" s="102" t="s">
        <v>1190</v>
      </c>
      <c r="G78" s="102" t="s">
        <v>1237</v>
      </c>
      <c r="H78" s="21" t="s">
        <v>3</v>
      </c>
      <c r="I78" s="21" t="s">
        <v>4</v>
      </c>
      <c r="J78" s="22" t="s">
        <v>955</v>
      </c>
      <c r="K78" s="328">
        <v>39539</v>
      </c>
      <c r="L78" s="150" t="s">
        <v>859</v>
      </c>
      <c r="M78" s="22">
        <v>40</v>
      </c>
      <c r="N78" s="22" t="s">
        <v>728</v>
      </c>
      <c r="O78" s="21" t="s">
        <v>1</v>
      </c>
      <c r="P78" s="21" t="s">
        <v>965</v>
      </c>
      <c r="Q78" s="21" t="s">
        <v>816</v>
      </c>
      <c r="R78" s="22">
        <v>1</v>
      </c>
      <c r="S78" s="142">
        <v>9872</v>
      </c>
      <c r="T78" s="75"/>
      <c r="U78" s="75"/>
      <c r="V78" s="75">
        <f t="shared" si="52"/>
        <v>9872</v>
      </c>
      <c r="W78" s="75">
        <f>70.1*4</f>
        <v>280.39999999999998</v>
      </c>
      <c r="X78" s="75">
        <f t="shared" si="53"/>
        <v>1863.8333333333333</v>
      </c>
      <c r="Y78" s="75">
        <f t="shared" si="54"/>
        <v>18638.333333333332</v>
      </c>
      <c r="Z78" s="75">
        <f t="shared" si="55"/>
        <v>1727.6</v>
      </c>
      <c r="AA78" s="75">
        <f t="shared" si="56"/>
        <v>296.15999999999997</v>
      </c>
      <c r="AB78" s="75">
        <f t="shared" si="57"/>
        <v>493.6</v>
      </c>
      <c r="AC78" s="75">
        <f t="shared" si="58"/>
        <v>197.44</v>
      </c>
      <c r="AD78" s="75">
        <f t="shared" si="62"/>
        <v>815</v>
      </c>
      <c r="AE78" s="75">
        <f t="shared" si="63"/>
        <v>496</v>
      </c>
      <c r="AF78" s="77">
        <f t="shared" si="59"/>
        <v>5591.5</v>
      </c>
      <c r="AG78" s="77">
        <f t="shared" si="60"/>
        <v>16352.672222222223</v>
      </c>
      <c r="AH78" s="77">
        <f t="shared" si="61"/>
        <v>196232.06666666668</v>
      </c>
      <c r="AI78" s="77"/>
      <c r="AJ78" s="77"/>
      <c r="AK78" s="77"/>
      <c r="AL78" s="77"/>
      <c r="AM78" s="77"/>
      <c r="AN78" s="77"/>
      <c r="AO78" s="77"/>
      <c r="AP78" s="77"/>
      <c r="AQ78" s="77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  <c r="LT78" s="24"/>
      <c r="LU78" s="24"/>
      <c r="LV78" s="24"/>
      <c r="LW78" s="24"/>
      <c r="LX78" s="24"/>
      <c r="LY78" s="24"/>
      <c r="LZ78" s="24"/>
      <c r="MA78" s="24"/>
      <c r="MB78" s="24"/>
      <c r="MC78" s="24"/>
      <c r="MD78" s="24"/>
      <c r="ME78" s="24"/>
      <c r="MF78" s="24"/>
      <c r="MG78" s="24"/>
      <c r="MH78" s="24"/>
      <c r="MI78" s="24"/>
      <c r="MJ78" s="24"/>
      <c r="MK78" s="24"/>
      <c r="ML78" s="24"/>
      <c r="MM78" s="24"/>
      <c r="MN78" s="24"/>
      <c r="MO78" s="24"/>
      <c r="MP78" s="24"/>
      <c r="MQ78" s="24"/>
      <c r="MR78" s="24"/>
      <c r="MS78" s="24"/>
      <c r="MT78" s="24"/>
      <c r="MU78" s="24"/>
      <c r="MV78" s="24"/>
      <c r="MW78" s="24"/>
      <c r="MX78" s="24"/>
      <c r="MY78" s="24"/>
      <c r="MZ78" s="24"/>
      <c r="NA78" s="24"/>
      <c r="NB78" s="24"/>
      <c r="NC78" s="24"/>
      <c r="ND78" s="24"/>
      <c r="NE78" s="24"/>
      <c r="NF78" s="24"/>
      <c r="NG78" s="24"/>
      <c r="NH78" s="24"/>
      <c r="NI78" s="24"/>
      <c r="NJ78" s="24"/>
      <c r="NK78" s="24"/>
      <c r="NL78" s="24"/>
      <c r="NM78" s="24"/>
      <c r="NN78" s="24"/>
      <c r="NO78" s="24"/>
      <c r="NP78" s="24"/>
      <c r="NQ78" s="24"/>
      <c r="NR78" s="24"/>
      <c r="NS78" s="24"/>
      <c r="NT78" s="24"/>
      <c r="NU78" s="24"/>
      <c r="NV78" s="24"/>
      <c r="NW78" s="24"/>
      <c r="NX78" s="24"/>
      <c r="NY78" s="24"/>
      <c r="NZ78" s="24"/>
      <c r="OA78" s="24"/>
      <c r="OB78" s="24"/>
      <c r="OC78" s="24"/>
      <c r="OD78" s="24"/>
      <c r="OE78" s="24"/>
      <c r="OF78" s="24"/>
      <c r="OG78" s="24"/>
      <c r="OH78" s="24"/>
      <c r="OI78" s="24"/>
      <c r="OJ78" s="24"/>
      <c r="OK78" s="24"/>
      <c r="OL78" s="24"/>
      <c r="OM78" s="24"/>
      <c r="ON78" s="24"/>
      <c r="OO78" s="24"/>
      <c r="OP78" s="24"/>
      <c r="OQ78" s="24"/>
      <c r="OR78" s="24"/>
      <c r="OS78" s="24"/>
      <c r="OT78" s="24"/>
      <c r="OU78" s="24"/>
      <c r="OV78" s="24"/>
      <c r="OW78" s="24"/>
      <c r="OX78" s="24"/>
      <c r="OY78" s="24"/>
      <c r="OZ78" s="24"/>
      <c r="PA78" s="24"/>
      <c r="PB78" s="24"/>
      <c r="PC78" s="24"/>
      <c r="PD78" s="24"/>
      <c r="PE78" s="24"/>
      <c r="PF78" s="24"/>
      <c r="PG78" s="24"/>
      <c r="PH78" s="24"/>
      <c r="PI78" s="24"/>
      <c r="PJ78" s="24"/>
      <c r="PK78" s="24"/>
      <c r="PL78" s="24"/>
      <c r="PM78" s="24"/>
      <c r="PN78" s="24"/>
      <c r="PO78" s="24"/>
      <c r="PP78" s="24"/>
      <c r="PQ78" s="24"/>
      <c r="PR78" s="24"/>
      <c r="PS78" s="24"/>
      <c r="PT78" s="24"/>
      <c r="PU78" s="24"/>
      <c r="PV78" s="24"/>
      <c r="PW78" s="24"/>
      <c r="PX78" s="24"/>
      <c r="PY78" s="24"/>
      <c r="PZ78" s="24"/>
      <c r="QA78" s="24"/>
      <c r="QB78" s="24"/>
      <c r="QC78" s="24"/>
      <c r="QD78" s="24"/>
      <c r="QE78" s="24"/>
      <c r="QF78" s="24"/>
      <c r="QG78" s="24"/>
      <c r="QH78" s="24"/>
      <c r="QI78" s="24"/>
      <c r="QJ78" s="24"/>
      <c r="QK78" s="24"/>
      <c r="QL78" s="24"/>
      <c r="QM78" s="24"/>
      <c r="QN78" s="24"/>
      <c r="QO78" s="24"/>
      <c r="QP78" s="24"/>
      <c r="QQ78" s="24"/>
      <c r="QR78" s="24"/>
      <c r="QS78" s="24"/>
      <c r="QT78" s="24"/>
      <c r="QU78" s="24"/>
      <c r="QV78" s="24"/>
      <c r="QW78" s="24"/>
      <c r="QX78" s="24"/>
      <c r="QY78" s="24"/>
      <c r="QZ78" s="24"/>
      <c r="RA78" s="24"/>
      <c r="RB78" s="24"/>
      <c r="RC78" s="24"/>
      <c r="RD78" s="24"/>
      <c r="RE78" s="24"/>
      <c r="RF78" s="24"/>
      <c r="RG78" s="24"/>
      <c r="RH78" s="24"/>
      <c r="RI78" s="24"/>
      <c r="RJ78" s="24"/>
      <c r="RK78" s="24"/>
      <c r="RL78" s="24"/>
      <c r="RM78" s="24"/>
      <c r="RN78" s="24"/>
      <c r="RO78" s="24"/>
      <c r="RP78" s="24"/>
      <c r="RQ78" s="24"/>
      <c r="RR78" s="24"/>
      <c r="RS78" s="24"/>
      <c r="RT78" s="24"/>
      <c r="RU78" s="24"/>
      <c r="RV78" s="24"/>
      <c r="RW78" s="24"/>
      <c r="RX78" s="24"/>
      <c r="RY78" s="24"/>
      <c r="RZ78" s="24"/>
      <c r="SA78" s="24"/>
      <c r="SB78" s="24"/>
      <c r="SC78" s="24"/>
      <c r="SD78" s="24"/>
      <c r="SE78" s="24"/>
      <c r="SF78" s="24"/>
      <c r="SG78" s="24"/>
      <c r="SH78" s="24"/>
      <c r="SI78" s="24"/>
      <c r="SJ78" s="24"/>
      <c r="SK78" s="24"/>
      <c r="SL78" s="24"/>
      <c r="SM78" s="24"/>
      <c r="SN78" s="24"/>
      <c r="SO78" s="24"/>
      <c r="SP78" s="24"/>
      <c r="SQ78" s="24"/>
      <c r="SR78" s="24"/>
      <c r="SS78" s="24"/>
      <c r="ST78" s="24"/>
      <c r="SU78" s="24"/>
      <c r="SV78" s="24"/>
      <c r="SW78" s="24"/>
      <c r="SX78" s="24"/>
      <c r="SY78" s="24"/>
      <c r="SZ78" s="24"/>
      <c r="TA78" s="24"/>
      <c r="TB78" s="24"/>
      <c r="TC78" s="24"/>
      <c r="TD78" s="24"/>
      <c r="TE78" s="24"/>
      <c r="TF78" s="24"/>
      <c r="TG78" s="24"/>
      <c r="TH78" s="24"/>
      <c r="TI78" s="24"/>
      <c r="TJ78" s="24"/>
      <c r="TK78" s="24"/>
      <c r="TL78" s="24"/>
      <c r="TM78" s="24"/>
      <c r="TN78" s="24"/>
      <c r="TO78" s="24"/>
      <c r="TP78" s="24"/>
      <c r="TQ78" s="24"/>
      <c r="TR78" s="24"/>
      <c r="TS78" s="24"/>
      <c r="TT78" s="24"/>
      <c r="TU78" s="24"/>
      <c r="TV78" s="24"/>
      <c r="TW78" s="24"/>
      <c r="TX78" s="24"/>
      <c r="TY78" s="24"/>
      <c r="TZ78" s="24"/>
      <c r="UA78" s="24"/>
      <c r="UB78" s="24"/>
      <c r="UC78" s="24"/>
      <c r="UD78" s="24"/>
      <c r="UE78" s="24"/>
      <c r="UF78" s="24"/>
      <c r="UG78" s="24"/>
      <c r="UH78" s="24"/>
      <c r="UI78" s="24"/>
      <c r="UJ78" s="24"/>
      <c r="UK78" s="24"/>
      <c r="UL78" s="24"/>
      <c r="UM78" s="24"/>
      <c r="UN78" s="24"/>
      <c r="UO78" s="24"/>
      <c r="UP78" s="24"/>
      <c r="UQ78" s="24"/>
      <c r="UR78" s="24"/>
      <c r="US78" s="24"/>
      <c r="UT78" s="24"/>
      <c r="UU78" s="24"/>
      <c r="UV78" s="24"/>
      <c r="UW78" s="24"/>
      <c r="UX78" s="24"/>
      <c r="UY78" s="24"/>
      <c r="UZ78" s="24"/>
      <c r="VA78" s="24"/>
      <c r="VB78" s="24"/>
      <c r="VC78" s="24"/>
      <c r="VD78" s="24"/>
      <c r="VE78" s="24"/>
      <c r="VF78" s="24"/>
      <c r="VG78" s="24"/>
      <c r="VH78" s="24"/>
      <c r="VI78" s="24"/>
    </row>
    <row r="79" spans="1:581" s="68" customFormat="1" ht="15" customHeight="1" x14ac:dyDescent="0.2">
      <c r="A79" s="18">
        <v>4</v>
      </c>
      <c r="B79" s="102" t="s">
        <v>1188</v>
      </c>
      <c r="C79" s="102" t="s">
        <v>1189</v>
      </c>
      <c r="D79" s="20">
        <v>14</v>
      </c>
      <c r="E79" s="102" t="s">
        <v>928</v>
      </c>
      <c r="F79" s="102" t="s">
        <v>1190</v>
      </c>
      <c r="G79" s="102" t="s">
        <v>1238</v>
      </c>
      <c r="H79" s="21" t="s">
        <v>20</v>
      </c>
      <c r="I79" s="21" t="s">
        <v>21</v>
      </c>
      <c r="J79" s="22" t="s">
        <v>955</v>
      </c>
      <c r="K79" s="328">
        <v>40010</v>
      </c>
      <c r="L79" s="150" t="s">
        <v>859</v>
      </c>
      <c r="M79" s="22">
        <v>40</v>
      </c>
      <c r="N79" s="22" t="s">
        <v>728</v>
      </c>
      <c r="O79" s="21" t="s">
        <v>1</v>
      </c>
      <c r="P79" s="21" t="s">
        <v>965</v>
      </c>
      <c r="Q79" s="21" t="s">
        <v>816</v>
      </c>
      <c r="R79" s="22">
        <v>1</v>
      </c>
      <c r="S79" s="142">
        <v>9872</v>
      </c>
      <c r="T79" s="75"/>
      <c r="U79" s="75"/>
      <c r="V79" s="75">
        <f t="shared" si="52"/>
        <v>9872</v>
      </c>
      <c r="W79" s="75"/>
      <c r="X79" s="75">
        <f t="shared" si="53"/>
        <v>1863.8333333333333</v>
      </c>
      <c r="Y79" s="75">
        <f t="shared" si="54"/>
        <v>18638.333333333332</v>
      </c>
      <c r="Z79" s="75">
        <f t="shared" si="55"/>
        <v>1727.6</v>
      </c>
      <c r="AA79" s="75">
        <f t="shared" si="56"/>
        <v>296.15999999999997</v>
      </c>
      <c r="AB79" s="75">
        <f t="shared" si="57"/>
        <v>493.6</v>
      </c>
      <c r="AC79" s="75">
        <f t="shared" si="58"/>
        <v>197.44</v>
      </c>
      <c r="AD79" s="75">
        <f t="shared" si="62"/>
        <v>815</v>
      </c>
      <c r="AE79" s="75">
        <f t="shared" si="63"/>
        <v>496</v>
      </c>
      <c r="AF79" s="77">
        <f t="shared" si="59"/>
        <v>5591.5</v>
      </c>
      <c r="AG79" s="77">
        <f t="shared" si="60"/>
        <v>16072.272222222224</v>
      </c>
      <c r="AH79" s="77">
        <f t="shared" si="61"/>
        <v>192867.26666666669</v>
      </c>
      <c r="AI79" s="77"/>
      <c r="AJ79" s="77"/>
      <c r="AK79" s="77"/>
      <c r="AL79" s="77"/>
      <c r="AM79" s="77"/>
      <c r="AN79" s="77"/>
      <c r="AO79" s="77"/>
      <c r="AP79" s="77"/>
      <c r="AQ79" s="77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  <c r="LT79" s="24"/>
      <c r="LU79" s="24"/>
      <c r="LV79" s="24"/>
      <c r="LW79" s="24"/>
      <c r="LX79" s="24"/>
      <c r="LY79" s="24"/>
      <c r="LZ79" s="24"/>
      <c r="MA79" s="24"/>
      <c r="MB79" s="24"/>
      <c r="MC79" s="24"/>
      <c r="MD79" s="24"/>
      <c r="ME79" s="24"/>
      <c r="MF79" s="24"/>
      <c r="MG79" s="24"/>
      <c r="MH79" s="24"/>
      <c r="MI79" s="24"/>
      <c r="MJ79" s="24"/>
      <c r="MK79" s="24"/>
      <c r="ML79" s="24"/>
      <c r="MM79" s="24"/>
      <c r="MN79" s="24"/>
      <c r="MO79" s="24"/>
      <c r="MP79" s="24"/>
      <c r="MQ79" s="24"/>
      <c r="MR79" s="24"/>
      <c r="MS79" s="24"/>
      <c r="MT79" s="24"/>
      <c r="MU79" s="24"/>
      <c r="MV79" s="24"/>
      <c r="MW79" s="24"/>
      <c r="MX79" s="24"/>
      <c r="MY79" s="24"/>
      <c r="MZ79" s="24"/>
      <c r="NA79" s="24"/>
      <c r="NB79" s="24"/>
      <c r="NC79" s="24"/>
      <c r="ND79" s="24"/>
      <c r="NE79" s="24"/>
      <c r="NF79" s="24"/>
      <c r="NG79" s="24"/>
      <c r="NH79" s="24"/>
      <c r="NI79" s="24"/>
      <c r="NJ79" s="24"/>
      <c r="NK79" s="24"/>
      <c r="NL79" s="24"/>
      <c r="NM79" s="24"/>
      <c r="NN79" s="24"/>
      <c r="NO79" s="24"/>
      <c r="NP79" s="24"/>
      <c r="NQ79" s="24"/>
      <c r="NR79" s="24"/>
      <c r="NS79" s="24"/>
      <c r="NT79" s="24"/>
      <c r="NU79" s="24"/>
      <c r="NV79" s="24"/>
      <c r="NW79" s="24"/>
      <c r="NX79" s="24"/>
      <c r="NY79" s="24"/>
      <c r="NZ79" s="24"/>
      <c r="OA79" s="24"/>
      <c r="OB79" s="24"/>
      <c r="OC79" s="24"/>
      <c r="OD79" s="24"/>
      <c r="OE79" s="24"/>
      <c r="OF79" s="24"/>
      <c r="OG79" s="24"/>
      <c r="OH79" s="24"/>
      <c r="OI79" s="24"/>
      <c r="OJ79" s="24"/>
      <c r="OK79" s="24"/>
      <c r="OL79" s="24"/>
      <c r="OM79" s="24"/>
      <c r="ON79" s="24"/>
      <c r="OO79" s="24"/>
      <c r="OP79" s="24"/>
      <c r="OQ79" s="24"/>
      <c r="OR79" s="24"/>
      <c r="OS79" s="24"/>
      <c r="OT79" s="24"/>
      <c r="OU79" s="24"/>
      <c r="OV79" s="24"/>
      <c r="OW79" s="24"/>
      <c r="OX79" s="24"/>
      <c r="OY79" s="24"/>
      <c r="OZ79" s="24"/>
      <c r="PA79" s="24"/>
      <c r="PB79" s="24"/>
      <c r="PC79" s="24"/>
      <c r="PD79" s="24"/>
      <c r="PE79" s="24"/>
      <c r="PF79" s="24"/>
      <c r="PG79" s="24"/>
      <c r="PH79" s="24"/>
      <c r="PI79" s="24"/>
      <c r="PJ79" s="24"/>
      <c r="PK79" s="24"/>
      <c r="PL79" s="24"/>
      <c r="PM79" s="24"/>
      <c r="PN79" s="24"/>
      <c r="PO79" s="24"/>
      <c r="PP79" s="24"/>
      <c r="PQ79" s="24"/>
      <c r="PR79" s="24"/>
      <c r="PS79" s="24"/>
      <c r="PT79" s="24"/>
      <c r="PU79" s="24"/>
      <c r="PV79" s="24"/>
      <c r="PW79" s="24"/>
      <c r="PX79" s="24"/>
      <c r="PY79" s="24"/>
      <c r="PZ79" s="24"/>
      <c r="QA79" s="24"/>
      <c r="QB79" s="24"/>
      <c r="QC79" s="24"/>
      <c r="QD79" s="24"/>
      <c r="QE79" s="24"/>
      <c r="QF79" s="24"/>
      <c r="QG79" s="24"/>
      <c r="QH79" s="24"/>
      <c r="QI79" s="24"/>
      <c r="QJ79" s="24"/>
      <c r="QK79" s="24"/>
      <c r="QL79" s="24"/>
      <c r="QM79" s="24"/>
      <c r="QN79" s="24"/>
      <c r="QO79" s="24"/>
      <c r="QP79" s="24"/>
      <c r="QQ79" s="24"/>
      <c r="QR79" s="24"/>
      <c r="QS79" s="24"/>
      <c r="QT79" s="24"/>
      <c r="QU79" s="24"/>
      <c r="QV79" s="24"/>
      <c r="QW79" s="24"/>
      <c r="QX79" s="24"/>
      <c r="QY79" s="24"/>
      <c r="QZ79" s="24"/>
      <c r="RA79" s="24"/>
      <c r="RB79" s="24"/>
      <c r="RC79" s="24"/>
      <c r="RD79" s="24"/>
      <c r="RE79" s="24"/>
      <c r="RF79" s="24"/>
      <c r="RG79" s="24"/>
      <c r="RH79" s="24"/>
      <c r="RI79" s="24"/>
      <c r="RJ79" s="24"/>
      <c r="RK79" s="24"/>
      <c r="RL79" s="24"/>
      <c r="RM79" s="24"/>
      <c r="RN79" s="24"/>
      <c r="RO79" s="24"/>
      <c r="RP79" s="24"/>
      <c r="RQ79" s="24"/>
      <c r="RR79" s="24"/>
      <c r="RS79" s="24"/>
      <c r="RT79" s="24"/>
      <c r="RU79" s="24"/>
      <c r="RV79" s="24"/>
      <c r="RW79" s="24"/>
      <c r="RX79" s="24"/>
      <c r="RY79" s="24"/>
      <c r="RZ79" s="24"/>
      <c r="SA79" s="24"/>
      <c r="SB79" s="24"/>
      <c r="SC79" s="24"/>
      <c r="SD79" s="24"/>
      <c r="SE79" s="24"/>
      <c r="SF79" s="24"/>
      <c r="SG79" s="24"/>
      <c r="SH79" s="24"/>
      <c r="SI79" s="24"/>
      <c r="SJ79" s="24"/>
      <c r="SK79" s="24"/>
      <c r="SL79" s="24"/>
      <c r="SM79" s="24"/>
      <c r="SN79" s="24"/>
      <c r="SO79" s="24"/>
      <c r="SP79" s="24"/>
      <c r="SQ79" s="24"/>
      <c r="SR79" s="24"/>
      <c r="SS79" s="24"/>
      <c r="ST79" s="24"/>
      <c r="SU79" s="24"/>
      <c r="SV79" s="24"/>
      <c r="SW79" s="24"/>
      <c r="SX79" s="24"/>
      <c r="SY79" s="24"/>
      <c r="SZ79" s="24"/>
      <c r="TA79" s="24"/>
      <c r="TB79" s="24"/>
      <c r="TC79" s="24"/>
      <c r="TD79" s="24"/>
      <c r="TE79" s="24"/>
      <c r="TF79" s="24"/>
      <c r="TG79" s="24"/>
      <c r="TH79" s="24"/>
      <c r="TI79" s="24"/>
      <c r="TJ79" s="24"/>
      <c r="TK79" s="24"/>
      <c r="TL79" s="24"/>
      <c r="TM79" s="24"/>
      <c r="TN79" s="24"/>
      <c r="TO79" s="24"/>
      <c r="TP79" s="24"/>
      <c r="TQ79" s="24"/>
      <c r="TR79" s="24"/>
      <c r="TS79" s="24"/>
      <c r="TT79" s="24"/>
      <c r="TU79" s="24"/>
      <c r="TV79" s="24"/>
      <c r="TW79" s="24"/>
      <c r="TX79" s="24"/>
      <c r="TY79" s="24"/>
      <c r="TZ79" s="24"/>
      <c r="UA79" s="24"/>
      <c r="UB79" s="24"/>
      <c r="UC79" s="24"/>
      <c r="UD79" s="24"/>
      <c r="UE79" s="24"/>
      <c r="UF79" s="24"/>
      <c r="UG79" s="24"/>
      <c r="UH79" s="24"/>
      <c r="UI79" s="24"/>
      <c r="UJ79" s="24"/>
      <c r="UK79" s="24"/>
      <c r="UL79" s="24"/>
      <c r="UM79" s="24"/>
      <c r="UN79" s="24"/>
      <c r="UO79" s="24"/>
      <c r="UP79" s="24"/>
      <c r="UQ79" s="24"/>
      <c r="UR79" s="24"/>
      <c r="US79" s="24"/>
      <c r="UT79" s="24"/>
      <c r="UU79" s="24"/>
      <c r="UV79" s="24"/>
      <c r="UW79" s="24"/>
      <c r="UX79" s="24"/>
      <c r="UY79" s="24"/>
      <c r="UZ79" s="24"/>
      <c r="VA79" s="24"/>
      <c r="VB79" s="24"/>
      <c r="VC79" s="24"/>
      <c r="VD79" s="24"/>
      <c r="VE79" s="24"/>
      <c r="VF79" s="24"/>
      <c r="VG79" s="24"/>
      <c r="VH79" s="24"/>
      <c r="VI79" s="24"/>
    </row>
    <row r="80" spans="1:581" s="68" customFormat="1" ht="15" customHeight="1" x14ac:dyDescent="0.2">
      <c r="A80" s="18">
        <v>5</v>
      </c>
      <c r="B80" s="102" t="s">
        <v>1188</v>
      </c>
      <c r="C80" s="102" t="s">
        <v>1189</v>
      </c>
      <c r="D80" s="20">
        <v>14</v>
      </c>
      <c r="E80" s="102" t="s">
        <v>928</v>
      </c>
      <c r="F80" s="102" t="s">
        <v>1190</v>
      </c>
      <c r="G80" s="102" t="s">
        <v>1239</v>
      </c>
      <c r="H80" s="21" t="s">
        <v>882</v>
      </c>
      <c r="I80" s="21" t="s">
        <v>469</v>
      </c>
      <c r="J80" s="22" t="s">
        <v>955</v>
      </c>
      <c r="K80" s="328">
        <v>38733</v>
      </c>
      <c r="L80" s="150" t="s">
        <v>871</v>
      </c>
      <c r="M80" s="22">
        <v>40</v>
      </c>
      <c r="N80" s="22" t="s">
        <v>728</v>
      </c>
      <c r="O80" s="21" t="s">
        <v>872</v>
      </c>
      <c r="P80" s="21" t="s">
        <v>965</v>
      </c>
      <c r="Q80" s="21" t="s">
        <v>816</v>
      </c>
      <c r="R80" s="22">
        <v>1</v>
      </c>
      <c r="S80" s="75">
        <v>10931</v>
      </c>
      <c r="T80" s="75"/>
      <c r="U80" s="75"/>
      <c r="V80" s="75">
        <f t="shared" si="52"/>
        <v>10931</v>
      </c>
      <c r="W80" s="75">
        <f>70.1*4</f>
        <v>280.39999999999998</v>
      </c>
      <c r="X80" s="75">
        <f t="shared" si="53"/>
        <v>2081.166666666667</v>
      </c>
      <c r="Y80" s="75">
        <f t="shared" si="54"/>
        <v>20811.666666666668</v>
      </c>
      <c r="Z80" s="75">
        <f t="shared" si="55"/>
        <v>1912.925</v>
      </c>
      <c r="AA80" s="75">
        <f t="shared" si="56"/>
        <v>327.93</v>
      </c>
      <c r="AB80" s="75">
        <f t="shared" si="57"/>
        <v>546.55000000000007</v>
      </c>
      <c r="AC80" s="75">
        <f t="shared" si="58"/>
        <v>218.62</v>
      </c>
      <c r="AD80" s="75">
        <f>856+70</f>
        <v>926</v>
      </c>
      <c r="AE80" s="75">
        <f>600+30</f>
        <v>630</v>
      </c>
      <c r="AF80" s="77">
        <f t="shared" si="59"/>
        <v>6243.5</v>
      </c>
      <c r="AG80" s="77">
        <f t="shared" si="60"/>
        <v>18201.452777777777</v>
      </c>
      <c r="AH80" s="77">
        <f t="shared" si="61"/>
        <v>218417.43333333332</v>
      </c>
      <c r="AI80" s="77"/>
      <c r="AJ80" s="77"/>
      <c r="AK80" s="77"/>
      <c r="AL80" s="77"/>
      <c r="AM80" s="77"/>
      <c r="AN80" s="77"/>
      <c r="AO80" s="77"/>
      <c r="AP80" s="77"/>
      <c r="AQ80" s="77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4"/>
      <c r="NC80" s="24"/>
      <c r="ND80" s="24"/>
      <c r="NE80" s="24"/>
      <c r="NF80" s="24"/>
      <c r="NG80" s="24"/>
      <c r="NH80" s="24"/>
      <c r="NI80" s="24"/>
      <c r="NJ80" s="24"/>
      <c r="NK80" s="24"/>
      <c r="NL80" s="24"/>
      <c r="NM80" s="24"/>
      <c r="NN80" s="24"/>
      <c r="NO80" s="24"/>
      <c r="NP80" s="24"/>
      <c r="NQ80" s="24"/>
      <c r="NR80" s="24"/>
      <c r="NS80" s="24"/>
      <c r="NT80" s="24"/>
      <c r="NU80" s="24"/>
      <c r="NV80" s="24"/>
      <c r="NW80" s="24"/>
      <c r="NX80" s="24"/>
      <c r="NY80" s="24"/>
      <c r="NZ80" s="24"/>
      <c r="OA80" s="24"/>
      <c r="OB80" s="24"/>
      <c r="OC80" s="24"/>
      <c r="OD80" s="24"/>
      <c r="OE80" s="24"/>
      <c r="OF80" s="24"/>
      <c r="OG80" s="24"/>
      <c r="OH80" s="24"/>
      <c r="OI80" s="24"/>
      <c r="OJ80" s="24"/>
      <c r="OK80" s="24"/>
      <c r="OL80" s="24"/>
      <c r="OM80" s="24"/>
      <c r="ON80" s="24"/>
      <c r="OO80" s="24"/>
      <c r="OP80" s="24"/>
      <c r="OQ80" s="24"/>
      <c r="OR80" s="24"/>
      <c r="OS80" s="24"/>
      <c r="OT80" s="24"/>
      <c r="OU80" s="24"/>
      <c r="OV80" s="24"/>
      <c r="OW80" s="24"/>
      <c r="OX80" s="24"/>
      <c r="OY80" s="24"/>
      <c r="OZ80" s="24"/>
      <c r="PA80" s="24"/>
      <c r="PB80" s="24"/>
      <c r="PC80" s="24"/>
      <c r="PD80" s="24"/>
      <c r="PE80" s="24"/>
      <c r="PF80" s="24"/>
      <c r="PG80" s="24"/>
      <c r="PH80" s="24"/>
      <c r="PI80" s="24"/>
      <c r="PJ80" s="24"/>
      <c r="PK80" s="24"/>
      <c r="PL80" s="24"/>
      <c r="PM80" s="24"/>
      <c r="PN80" s="24"/>
      <c r="PO80" s="24"/>
      <c r="PP80" s="24"/>
      <c r="PQ80" s="24"/>
      <c r="PR80" s="24"/>
      <c r="PS80" s="24"/>
      <c r="PT80" s="24"/>
      <c r="PU80" s="24"/>
      <c r="PV80" s="24"/>
      <c r="PW80" s="24"/>
      <c r="PX80" s="24"/>
      <c r="PY80" s="24"/>
      <c r="PZ80" s="24"/>
      <c r="QA80" s="24"/>
      <c r="QB80" s="24"/>
      <c r="QC80" s="24"/>
      <c r="QD80" s="24"/>
      <c r="QE80" s="24"/>
      <c r="QF80" s="24"/>
      <c r="QG80" s="24"/>
      <c r="QH80" s="24"/>
      <c r="QI80" s="24"/>
      <c r="QJ80" s="24"/>
      <c r="QK80" s="24"/>
      <c r="QL80" s="24"/>
      <c r="QM80" s="24"/>
      <c r="QN80" s="24"/>
      <c r="QO80" s="24"/>
      <c r="QP80" s="24"/>
      <c r="QQ80" s="24"/>
      <c r="QR80" s="24"/>
      <c r="QS80" s="24"/>
      <c r="QT80" s="24"/>
      <c r="QU80" s="24"/>
      <c r="QV80" s="24"/>
      <c r="QW80" s="24"/>
      <c r="QX80" s="24"/>
      <c r="QY80" s="24"/>
      <c r="QZ80" s="24"/>
      <c r="RA80" s="24"/>
      <c r="RB80" s="24"/>
      <c r="RC80" s="24"/>
      <c r="RD80" s="24"/>
      <c r="RE80" s="24"/>
      <c r="RF80" s="24"/>
      <c r="RG80" s="24"/>
      <c r="RH80" s="24"/>
      <c r="RI80" s="24"/>
      <c r="RJ80" s="24"/>
      <c r="RK80" s="24"/>
      <c r="RL80" s="24"/>
      <c r="RM80" s="24"/>
      <c r="RN80" s="24"/>
      <c r="RO80" s="24"/>
      <c r="RP80" s="24"/>
      <c r="RQ80" s="24"/>
      <c r="RR80" s="24"/>
      <c r="RS80" s="24"/>
      <c r="RT80" s="24"/>
      <c r="RU80" s="24"/>
      <c r="RV80" s="24"/>
      <c r="RW80" s="24"/>
      <c r="RX80" s="24"/>
      <c r="RY80" s="24"/>
      <c r="RZ80" s="24"/>
      <c r="SA80" s="24"/>
      <c r="SB80" s="24"/>
      <c r="SC80" s="24"/>
      <c r="SD80" s="24"/>
      <c r="SE80" s="24"/>
      <c r="SF80" s="24"/>
      <c r="SG80" s="24"/>
      <c r="SH80" s="24"/>
      <c r="SI80" s="24"/>
      <c r="SJ80" s="24"/>
      <c r="SK80" s="24"/>
      <c r="SL80" s="24"/>
      <c r="SM80" s="24"/>
      <c r="SN80" s="24"/>
      <c r="SO80" s="24"/>
      <c r="SP80" s="24"/>
      <c r="SQ80" s="24"/>
      <c r="SR80" s="24"/>
      <c r="SS80" s="24"/>
      <c r="ST80" s="24"/>
      <c r="SU80" s="24"/>
      <c r="SV80" s="24"/>
      <c r="SW80" s="24"/>
      <c r="SX80" s="24"/>
      <c r="SY80" s="24"/>
      <c r="SZ80" s="24"/>
      <c r="TA80" s="24"/>
      <c r="TB80" s="24"/>
      <c r="TC80" s="24"/>
      <c r="TD80" s="24"/>
      <c r="TE80" s="24"/>
      <c r="TF80" s="24"/>
      <c r="TG80" s="24"/>
      <c r="TH80" s="24"/>
      <c r="TI80" s="24"/>
      <c r="TJ80" s="24"/>
      <c r="TK80" s="24"/>
      <c r="TL80" s="24"/>
      <c r="TM80" s="24"/>
      <c r="TN80" s="24"/>
      <c r="TO80" s="24"/>
      <c r="TP80" s="24"/>
      <c r="TQ80" s="24"/>
      <c r="TR80" s="24"/>
      <c r="TS80" s="24"/>
      <c r="TT80" s="24"/>
      <c r="TU80" s="24"/>
      <c r="TV80" s="24"/>
      <c r="TW80" s="24"/>
      <c r="TX80" s="24"/>
      <c r="TY80" s="24"/>
      <c r="TZ80" s="24"/>
      <c r="UA80" s="24"/>
      <c r="UB80" s="24"/>
      <c r="UC80" s="24"/>
      <c r="UD80" s="24"/>
      <c r="UE80" s="24"/>
      <c r="UF80" s="24"/>
      <c r="UG80" s="24"/>
      <c r="UH80" s="24"/>
      <c r="UI80" s="24"/>
      <c r="UJ80" s="24"/>
      <c r="UK80" s="24"/>
      <c r="UL80" s="24"/>
      <c r="UM80" s="24"/>
      <c r="UN80" s="24"/>
      <c r="UO80" s="24"/>
      <c r="UP80" s="24"/>
      <c r="UQ80" s="24"/>
      <c r="UR80" s="24"/>
      <c r="US80" s="24"/>
      <c r="UT80" s="24"/>
      <c r="UU80" s="24"/>
      <c r="UV80" s="24"/>
      <c r="UW80" s="24"/>
      <c r="UX80" s="24"/>
      <c r="UY80" s="24"/>
      <c r="UZ80" s="24"/>
      <c r="VA80" s="24"/>
      <c r="VB80" s="24"/>
      <c r="VC80" s="24"/>
      <c r="VD80" s="24"/>
      <c r="VE80" s="24"/>
      <c r="VF80" s="24"/>
      <c r="VG80" s="24"/>
      <c r="VH80" s="24"/>
      <c r="VI80" s="24"/>
    </row>
    <row r="81" spans="1:581" s="68" customFormat="1" ht="15" customHeight="1" x14ac:dyDescent="0.2">
      <c r="A81" s="18">
        <v>6</v>
      </c>
      <c r="B81" s="102" t="s">
        <v>1188</v>
      </c>
      <c r="C81" s="102" t="s">
        <v>1189</v>
      </c>
      <c r="D81" s="20">
        <v>14</v>
      </c>
      <c r="E81" s="102" t="s">
        <v>928</v>
      </c>
      <c r="F81" s="102" t="s">
        <v>1190</v>
      </c>
      <c r="G81" s="102" t="s">
        <v>1240</v>
      </c>
      <c r="H81" s="25" t="s">
        <v>1186</v>
      </c>
      <c r="I81" s="21" t="s">
        <v>1185</v>
      </c>
      <c r="J81" s="22" t="s">
        <v>955</v>
      </c>
      <c r="K81" s="328">
        <v>41534</v>
      </c>
      <c r="L81" s="150" t="s">
        <v>871</v>
      </c>
      <c r="M81" s="22">
        <v>40</v>
      </c>
      <c r="N81" s="22" t="s">
        <v>728</v>
      </c>
      <c r="O81" s="21" t="s">
        <v>872</v>
      </c>
      <c r="P81" s="21" t="s">
        <v>965</v>
      </c>
      <c r="Q81" s="21" t="s">
        <v>816</v>
      </c>
      <c r="R81" s="22">
        <v>1</v>
      </c>
      <c r="S81" s="75">
        <v>10931</v>
      </c>
      <c r="T81" s="75"/>
      <c r="U81" s="75"/>
      <c r="V81" s="75">
        <f t="shared" si="52"/>
        <v>10931</v>
      </c>
      <c r="W81" s="75"/>
      <c r="X81" s="75">
        <f t="shared" si="53"/>
        <v>2081.166666666667</v>
      </c>
      <c r="Y81" s="75">
        <f t="shared" si="54"/>
        <v>20811.666666666668</v>
      </c>
      <c r="Z81" s="75">
        <f t="shared" si="55"/>
        <v>1912.925</v>
      </c>
      <c r="AA81" s="75">
        <f t="shared" si="56"/>
        <v>327.93</v>
      </c>
      <c r="AB81" s="75">
        <f t="shared" si="57"/>
        <v>546.55000000000007</v>
      </c>
      <c r="AC81" s="75">
        <f t="shared" si="58"/>
        <v>218.62</v>
      </c>
      <c r="AD81" s="75">
        <f>856+70</f>
        <v>926</v>
      </c>
      <c r="AE81" s="75">
        <f>600+30</f>
        <v>630</v>
      </c>
      <c r="AF81" s="77">
        <f t="shared" si="59"/>
        <v>6243.5</v>
      </c>
      <c r="AG81" s="77">
        <f t="shared" si="60"/>
        <v>17921.052777777779</v>
      </c>
      <c r="AH81" s="77">
        <f t="shared" si="61"/>
        <v>215052.63333333336</v>
      </c>
      <c r="AI81" s="77"/>
      <c r="AJ81" s="77"/>
      <c r="AK81" s="77"/>
      <c r="AL81" s="77"/>
      <c r="AM81" s="77"/>
      <c r="AN81" s="77"/>
      <c r="AO81" s="77"/>
      <c r="AP81" s="77"/>
      <c r="AQ81" s="77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4"/>
      <c r="NC81" s="24"/>
      <c r="ND81" s="24"/>
      <c r="NE81" s="24"/>
      <c r="NF81" s="24"/>
      <c r="NG81" s="24"/>
      <c r="NH81" s="24"/>
      <c r="NI81" s="24"/>
      <c r="NJ81" s="24"/>
      <c r="NK81" s="24"/>
      <c r="NL81" s="24"/>
      <c r="NM81" s="24"/>
      <c r="NN81" s="24"/>
      <c r="NO81" s="24"/>
      <c r="NP81" s="24"/>
      <c r="NQ81" s="24"/>
      <c r="NR81" s="24"/>
      <c r="NS81" s="24"/>
      <c r="NT81" s="24"/>
      <c r="NU81" s="24"/>
      <c r="NV81" s="24"/>
      <c r="NW81" s="24"/>
      <c r="NX81" s="24"/>
      <c r="NY81" s="24"/>
      <c r="NZ81" s="24"/>
      <c r="OA81" s="24"/>
      <c r="OB81" s="24"/>
      <c r="OC81" s="24"/>
      <c r="OD81" s="24"/>
      <c r="OE81" s="24"/>
      <c r="OF81" s="24"/>
      <c r="OG81" s="24"/>
      <c r="OH81" s="24"/>
      <c r="OI81" s="24"/>
      <c r="OJ81" s="24"/>
      <c r="OK81" s="24"/>
      <c r="OL81" s="24"/>
      <c r="OM81" s="24"/>
      <c r="ON81" s="24"/>
      <c r="OO81" s="24"/>
      <c r="OP81" s="24"/>
      <c r="OQ81" s="24"/>
      <c r="OR81" s="24"/>
      <c r="OS81" s="24"/>
      <c r="OT81" s="24"/>
      <c r="OU81" s="24"/>
      <c r="OV81" s="24"/>
      <c r="OW81" s="24"/>
      <c r="OX81" s="24"/>
      <c r="OY81" s="24"/>
      <c r="OZ81" s="24"/>
      <c r="PA81" s="24"/>
      <c r="PB81" s="24"/>
      <c r="PC81" s="24"/>
      <c r="PD81" s="24"/>
      <c r="PE81" s="24"/>
      <c r="PF81" s="24"/>
      <c r="PG81" s="24"/>
      <c r="PH81" s="24"/>
      <c r="PI81" s="24"/>
      <c r="PJ81" s="24"/>
      <c r="PK81" s="24"/>
      <c r="PL81" s="24"/>
      <c r="PM81" s="24"/>
      <c r="PN81" s="24"/>
      <c r="PO81" s="24"/>
      <c r="PP81" s="24"/>
      <c r="PQ81" s="24"/>
      <c r="PR81" s="24"/>
      <c r="PS81" s="24"/>
      <c r="PT81" s="24"/>
      <c r="PU81" s="24"/>
      <c r="PV81" s="24"/>
      <c r="PW81" s="24"/>
      <c r="PX81" s="24"/>
      <c r="PY81" s="24"/>
      <c r="PZ81" s="24"/>
      <c r="QA81" s="24"/>
      <c r="QB81" s="24"/>
      <c r="QC81" s="24"/>
      <c r="QD81" s="24"/>
      <c r="QE81" s="24"/>
      <c r="QF81" s="24"/>
      <c r="QG81" s="24"/>
      <c r="QH81" s="24"/>
      <c r="QI81" s="24"/>
      <c r="QJ81" s="24"/>
      <c r="QK81" s="24"/>
      <c r="QL81" s="24"/>
      <c r="QM81" s="24"/>
      <c r="QN81" s="24"/>
      <c r="QO81" s="24"/>
      <c r="QP81" s="24"/>
      <c r="QQ81" s="24"/>
      <c r="QR81" s="24"/>
      <c r="QS81" s="24"/>
      <c r="QT81" s="24"/>
      <c r="QU81" s="24"/>
      <c r="QV81" s="24"/>
      <c r="QW81" s="24"/>
      <c r="QX81" s="24"/>
      <c r="QY81" s="24"/>
      <c r="QZ81" s="24"/>
      <c r="RA81" s="24"/>
      <c r="RB81" s="24"/>
      <c r="RC81" s="24"/>
      <c r="RD81" s="24"/>
      <c r="RE81" s="24"/>
      <c r="RF81" s="24"/>
      <c r="RG81" s="24"/>
      <c r="RH81" s="24"/>
      <c r="RI81" s="24"/>
      <c r="RJ81" s="24"/>
      <c r="RK81" s="24"/>
      <c r="RL81" s="24"/>
      <c r="RM81" s="24"/>
      <c r="RN81" s="24"/>
      <c r="RO81" s="24"/>
      <c r="RP81" s="24"/>
      <c r="RQ81" s="24"/>
      <c r="RR81" s="24"/>
      <c r="RS81" s="24"/>
      <c r="RT81" s="24"/>
      <c r="RU81" s="24"/>
      <c r="RV81" s="24"/>
      <c r="RW81" s="24"/>
      <c r="RX81" s="24"/>
      <c r="RY81" s="24"/>
      <c r="RZ81" s="24"/>
      <c r="SA81" s="24"/>
      <c r="SB81" s="24"/>
      <c r="SC81" s="24"/>
      <c r="SD81" s="24"/>
      <c r="SE81" s="24"/>
      <c r="SF81" s="24"/>
      <c r="SG81" s="24"/>
      <c r="SH81" s="24"/>
      <c r="SI81" s="24"/>
      <c r="SJ81" s="24"/>
      <c r="SK81" s="24"/>
      <c r="SL81" s="24"/>
      <c r="SM81" s="24"/>
      <c r="SN81" s="24"/>
      <c r="SO81" s="24"/>
      <c r="SP81" s="24"/>
      <c r="SQ81" s="24"/>
      <c r="SR81" s="24"/>
      <c r="SS81" s="24"/>
      <c r="ST81" s="24"/>
      <c r="SU81" s="24"/>
      <c r="SV81" s="24"/>
      <c r="SW81" s="24"/>
      <c r="SX81" s="24"/>
      <c r="SY81" s="24"/>
      <c r="SZ81" s="24"/>
      <c r="TA81" s="24"/>
      <c r="TB81" s="24"/>
      <c r="TC81" s="24"/>
      <c r="TD81" s="24"/>
      <c r="TE81" s="24"/>
      <c r="TF81" s="24"/>
      <c r="TG81" s="24"/>
      <c r="TH81" s="24"/>
      <c r="TI81" s="24"/>
      <c r="TJ81" s="24"/>
      <c r="TK81" s="24"/>
      <c r="TL81" s="24"/>
      <c r="TM81" s="24"/>
      <c r="TN81" s="24"/>
      <c r="TO81" s="24"/>
      <c r="TP81" s="24"/>
      <c r="TQ81" s="24"/>
      <c r="TR81" s="24"/>
      <c r="TS81" s="24"/>
      <c r="TT81" s="24"/>
      <c r="TU81" s="24"/>
      <c r="TV81" s="24"/>
      <c r="TW81" s="24"/>
      <c r="TX81" s="24"/>
      <c r="TY81" s="24"/>
      <c r="TZ81" s="24"/>
      <c r="UA81" s="24"/>
      <c r="UB81" s="24"/>
      <c r="UC81" s="24"/>
      <c r="UD81" s="24"/>
      <c r="UE81" s="24"/>
      <c r="UF81" s="24"/>
      <c r="UG81" s="24"/>
      <c r="UH81" s="24"/>
      <c r="UI81" s="24"/>
      <c r="UJ81" s="24"/>
      <c r="UK81" s="24"/>
      <c r="UL81" s="24"/>
      <c r="UM81" s="24"/>
      <c r="UN81" s="24"/>
      <c r="UO81" s="24"/>
      <c r="UP81" s="24"/>
      <c r="UQ81" s="24"/>
      <c r="UR81" s="24"/>
      <c r="US81" s="24"/>
      <c r="UT81" s="24"/>
      <c r="UU81" s="24"/>
      <c r="UV81" s="24"/>
      <c r="UW81" s="24"/>
      <c r="UX81" s="24"/>
      <c r="UY81" s="24"/>
      <c r="UZ81" s="24"/>
      <c r="VA81" s="24"/>
      <c r="VB81" s="24"/>
      <c r="VC81" s="24"/>
      <c r="VD81" s="24"/>
      <c r="VE81" s="24"/>
      <c r="VF81" s="24"/>
      <c r="VG81" s="24"/>
      <c r="VH81" s="24"/>
      <c r="VI81" s="24"/>
    </row>
    <row r="82" spans="1:581" s="68" customFormat="1" ht="15.75" customHeight="1" x14ac:dyDescent="0.2">
      <c r="A82" s="18">
        <v>7</v>
      </c>
      <c r="B82" s="102" t="s">
        <v>1188</v>
      </c>
      <c r="C82" s="102" t="s">
        <v>1189</v>
      </c>
      <c r="D82" s="20">
        <v>14</v>
      </c>
      <c r="E82" s="102" t="s">
        <v>928</v>
      </c>
      <c r="F82" s="102" t="s">
        <v>1190</v>
      </c>
      <c r="G82" s="102" t="s">
        <v>1241</v>
      </c>
      <c r="H82" s="25" t="s">
        <v>27</v>
      </c>
      <c r="I82" s="21" t="s">
        <v>28</v>
      </c>
      <c r="J82" s="22" t="s">
        <v>955</v>
      </c>
      <c r="K82" s="328">
        <v>40028</v>
      </c>
      <c r="L82" s="150" t="s">
        <v>42</v>
      </c>
      <c r="M82" s="22">
        <v>40</v>
      </c>
      <c r="N82" s="22" t="s">
        <v>728</v>
      </c>
      <c r="O82" s="21" t="s">
        <v>987</v>
      </c>
      <c r="P82" s="21" t="s">
        <v>965</v>
      </c>
      <c r="Q82" s="21" t="s">
        <v>816</v>
      </c>
      <c r="R82" s="22">
        <v>1</v>
      </c>
      <c r="S82" s="75">
        <v>13333</v>
      </c>
      <c r="T82" s="75"/>
      <c r="U82" s="75"/>
      <c r="V82" s="75">
        <f t="shared" si="52"/>
        <v>13333</v>
      </c>
      <c r="W82" s="75"/>
      <c r="X82" s="75">
        <f t="shared" si="53"/>
        <v>2517.5</v>
      </c>
      <c r="Y82" s="75">
        <f t="shared" si="54"/>
        <v>25175</v>
      </c>
      <c r="Z82" s="75">
        <f t="shared" si="55"/>
        <v>2333.2749999999996</v>
      </c>
      <c r="AA82" s="75">
        <f t="shared" si="56"/>
        <v>399.99</v>
      </c>
      <c r="AB82" s="75">
        <f t="shared" si="57"/>
        <v>666.65000000000009</v>
      </c>
      <c r="AC82" s="75">
        <f t="shared" si="58"/>
        <v>266.66000000000003</v>
      </c>
      <c r="AD82" s="75">
        <f>1068+25</f>
        <v>1093</v>
      </c>
      <c r="AE82" s="75">
        <v>679</v>
      </c>
      <c r="AF82" s="77">
        <f t="shared" si="59"/>
        <v>7552.5</v>
      </c>
      <c r="AG82" s="77">
        <f t="shared" si="60"/>
        <v>21708.658333333333</v>
      </c>
      <c r="AH82" s="77">
        <f t="shared" si="61"/>
        <v>260503.9</v>
      </c>
      <c r="AI82" s="77"/>
      <c r="AJ82" s="77"/>
      <c r="AK82" s="77"/>
      <c r="AL82" s="77"/>
      <c r="AM82" s="77"/>
      <c r="AN82" s="77"/>
      <c r="AO82" s="77"/>
      <c r="AP82" s="77"/>
      <c r="AQ82" s="77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  <c r="LT82" s="24"/>
      <c r="LU82" s="24"/>
      <c r="LV82" s="24"/>
      <c r="LW82" s="24"/>
      <c r="LX82" s="24"/>
      <c r="LY82" s="24"/>
      <c r="LZ82" s="24"/>
      <c r="MA82" s="24"/>
      <c r="MB82" s="24"/>
      <c r="MC82" s="24"/>
      <c r="MD82" s="24"/>
      <c r="ME82" s="24"/>
      <c r="MF82" s="24"/>
      <c r="MG82" s="24"/>
      <c r="MH82" s="24"/>
      <c r="MI82" s="24"/>
      <c r="MJ82" s="24"/>
      <c r="MK82" s="24"/>
      <c r="ML82" s="24"/>
      <c r="MM82" s="24"/>
      <c r="MN82" s="24"/>
      <c r="MO82" s="24"/>
      <c r="MP82" s="24"/>
      <c r="MQ82" s="24"/>
      <c r="MR82" s="24"/>
      <c r="MS82" s="24"/>
      <c r="MT82" s="24"/>
      <c r="MU82" s="24"/>
      <c r="MV82" s="24"/>
      <c r="MW82" s="24"/>
      <c r="MX82" s="24"/>
      <c r="MY82" s="24"/>
      <c r="MZ82" s="24"/>
      <c r="NA82" s="24"/>
      <c r="NB82" s="24"/>
      <c r="NC82" s="24"/>
      <c r="ND82" s="24"/>
      <c r="NE82" s="24"/>
      <c r="NF82" s="24"/>
      <c r="NG82" s="24"/>
      <c r="NH82" s="24"/>
      <c r="NI82" s="24"/>
      <c r="NJ82" s="24"/>
      <c r="NK82" s="24"/>
      <c r="NL82" s="24"/>
      <c r="NM82" s="24"/>
      <c r="NN82" s="24"/>
      <c r="NO82" s="24"/>
      <c r="NP82" s="24"/>
      <c r="NQ82" s="24"/>
      <c r="NR82" s="24"/>
      <c r="NS82" s="24"/>
      <c r="NT82" s="24"/>
      <c r="NU82" s="24"/>
      <c r="NV82" s="24"/>
      <c r="NW82" s="24"/>
      <c r="NX82" s="24"/>
      <c r="NY82" s="24"/>
      <c r="NZ82" s="24"/>
      <c r="OA82" s="24"/>
      <c r="OB82" s="24"/>
      <c r="OC82" s="24"/>
      <c r="OD82" s="24"/>
      <c r="OE82" s="24"/>
      <c r="OF82" s="24"/>
      <c r="OG82" s="24"/>
      <c r="OH82" s="24"/>
      <c r="OI82" s="24"/>
      <c r="OJ82" s="24"/>
      <c r="OK82" s="24"/>
      <c r="OL82" s="24"/>
      <c r="OM82" s="24"/>
      <c r="ON82" s="24"/>
      <c r="OO82" s="24"/>
      <c r="OP82" s="24"/>
      <c r="OQ82" s="24"/>
      <c r="OR82" s="24"/>
      <c r="OS82" s="24"/>
      <c r="OT82" s="24"/>
      <c r="OU82" s="24"/>
      <c r="OV82" s="24"/>
      <c r="OW82" s="24"/>
      <c r="OX82" s="24"/>
      <c r="OY82" s="24"/>
      <c r="OZ82" s="24"/>
      <c r="PA82" s="24"/>
      <c r="PB82" s="24"/>
      <c r="PC82" s="24"/>
      <c r="PD82" s="24"/>
      <c r="PE82" s="24"/>
      <c r="PF82" s="24"/>
      <c r="PG82" s="24"/>
      <c r="PH82" s="24"/>
      <c r="PI82" s="24"/>
      <c r="PJ82" s="24"/>
      <c r="PK82" s="24"/>
      <c r="PL82" s="24"/>
      <c r="PM82" s="24"/>
      <c r="PN82" s="24"/>
      <c r="PO82" s="24"/>
      <c r="PP82" s="24"/>
      <c r="PQ82" s="24"/>
      <c r="PR82" s="24"/>
      <c r="PS82" s="24"/>
      <c r="PT82" s="24"/>
      <c r="PU82" s="24"/>
      <c r="PV82" s="24"/>
      <c r="PW82" s="24"/>
      <c r="PX82" s="24"/>
      <c r="PY82" s="24"/>
      <c r="PZ82" s="24"/>
      <c r="QA82" s="24"/>
      <c r="QB82" s="24"/>
      <c r="QC82" s="24"/>
      <c r="QD82" s="24"/>
      <c r="QE82" s="24"/>
      <c r="QF82" s="24"/>
      <c r="QG82" s="24"/>
      <c r="QH82" s="24"/>
      <c r="QI82" s="24"/>
      <c r="QJ82" s="24"/>
      <c r="QK82" s="24"/>
      <c r="QL82" s="24"/>
      <c r="QM82" s="24"/>
      <c r="QN82" s="24"/>
      <c r="QO82" s="24"/>
      <c r="QP82" s="24"/>
      <c r="QQ82" s="24"/>
      <c r="QR82" s="24"/>
      <c r="QS82" s="24"/>
      <c r="QT82" s="24"/>
      <c r="QU82" s="24"/>
      <c r="QV82" s="24"/>
      <c r="QW82" s="24"/>
      <c r="QX82" s="24"/>
      <c r="QY82" s="24"/>
      <c r="QZ82" s="24"/>
      <c r="RA82" s="24"/>
      <c r="RB82" s="24"/>
      <c r="RC82" s="24"/>
      <c r="RD82" s="24"/>
      <c r="RE82" s="24"/>
      <c r="RF82" s="24"/>
      <c r="RG82" s="24"/>
      <c r="RH82" s="24"/>
      <c r="RI82" s="24"/>
      <c r="RJ82" s="24"/>
      <c r="RK82" s="24"/>
      <c r="RL82" s="24"/>
      <c r="RM82" s="24"/>
      <c r="RN82" s="24"/>
      <c r="RO82" s="24"/>
      <c r="RP82" s="24"/>
      <c r="RQ82" s="24"/>
      <c r="RR82" s="24"/>
      <c r="RS82" s="24"/>
      <c r="RT82" s="24"/>
      <c r="RU82" s="24"/>
      <c r="RV82" s="24"/>
      <c r="RW82" s="24"/>
      <c r="RX82" s="24"/>
      <c r="RY82" s="24"/>
      <c r="RZ82" s="24"/>
      <c r="SA82" s="24"/>
      <c r="SB82" s="24"/>
      <c r="SC82" s="24"/>
      <c r="SD82" s="24"/>
      <c r="SE82" s="24"/>
      <c r="SF82" s="24"/>
      <c r="SG82" s="24"/>
      <c r="SH82" s="24"/>
      <c r="SI82" s="24"/>
      <c r="SJ82" s="24"/>
      <c r="SK82" s="24"/>
      <c r="SL82" s="24"/>
      <c r="SM82" s="24"/>
      <c r="SN82" s="24"/>
      <c r="SO82" s="24"/>
      <c r="SP82" s="24"/>
      <c r="SQ82" s="24"/>
      <c r="SR82" s="24"/>
      <c r="SS82" s="24"/>
      <c r="ST82" s="24"/>
      <c r="SU82" s="24"/>
      <c r="SV82" s="24"/>
      <c r="SW82" s="24"/>
      <c r="SX82" s="24"/>
      <c r="SY82" s="24"/>
      <c r="SZ82" s="24"/>
      <c r="TA82" s="24"/>
      <c r="TB82" s="24"/>
      <c r="TC82" s="24"/>
      <c r="TD82" s="24"/>
      <c r="TE82" s="24"/>
      <c r="TF82" s="24"/>
      <c r="TG82" s="24"/>
      <c r="TH82" s="24"/>
      <c r="TI82" s="24"/>
      <c r="TJ82" s="24"/>
      <c r="TK82" s="24"/>
      <c r="TL82" s="24"/>
      <c r="TM82" s="24"/>
      <c r="TN82" s="24"/>
      <c r="TO82" s="24"/>
      <c r="TP82" s="24"/>
      <c r="TQ82" s="24"/>
      <c r="TR82" s="24"/>
      <c r="TS82" s="24"/>
      <c r="TT82" s="24"/>
      <c r="TU82" s="24"/>
      <c r="TV82" s="24"/>
      <c r="TW82" s="24"/>
      <c r="TX82" s="24"/>
      <c r="TY82" s="24"/>
      <c r="TZ82" s="24"/>
      <c r="UA82" s="24"/>
      <c r="UB82" s="24"/>
      <c r="UC82" s="24"/>
      <c r="UD82" s="24"/>
      <c r="UE82" s="24"/>
      <c r="UF82" s="24"/>
      <c r="UG82" s="24"/>
      <c r="UH82" s="24"/>
      <c r="UI82" s="24"/>
      <c r="UJ82" s="24"/>
      <c r="UK82" s="24"/>
      <c r="UL82" s="24"/>
      <c r="UM82" s="24"/>
      <c r="UN82" s="24"/>
      <c r="UO82" s="24"/>
      <c r="UP82" s="24"/>
      <c r="UQ82" s="24"/>
      <c r="UR82" s="24"/>
      <c r="US82" s="24"/>
      <c r="UT82" s="24"/>
      <c r="UU82" s="24"/>
      <c r="UV82" s="24"/>
      <c r="UW82" s="24"/>
      <c r="UX82" s="24"/>
      <c r="UY82" s="24"/>
      <c r="UZ82" s="24"/>
      <c r="VA82" s="24"/>
      <c r="VB82" s="24"/>
      <c r="VC82" s="24"/>
      <c r="VD82" s="24"/>
      <c r="VE82" s="24"/>
      <c r="VF82" s="24"/>
      <c r="VG82" s="24"/>
      <c r="VH82" s="24"/>
      <c r="VI82" s="24"/>
    </row>
    <row r="83" spans="1:581" s="68" customFormat="1" ht="15" customHeight="1" x14ac:dyDescent="0.2">
      <c r="A83" s="18">
        <v>8</v>
      </c>
      <c r="B83" s="102" t="s">
        <v>1188</v>
      </c>
      <c r="C83" s="102" t="s">
        <v>1189</v>
      </c>
      <c r="D83" s="20">
        <v>14</v>
      </c>
      <c r="E83" s="102" t="s">
        <v>928</v>
      </c>
      <c r="F83" s="102" t="s">
        <v>1190</v>
      </c>
      <c r="G83" s="102" t="s">
        <v>1242</v>
      </c>
      <c r="H83" s="68" t="s">
        <v>5</v>
      </c>
      <c r="I83" s="21" t="s">
        <v>41</v>
      </c>
      <c r="J83" s="22" t="s">
        <v>955</v>
      </c>
      <c r="K83" s="328">
        <v>38733</v>
      </c>
      <c r="L83" s="150" t="s">
        <v>42</v>
      </c>
      <c r="M83" s="22">
        <v>40</v>
      </c>
      <c r="N83" s="22" t="s">
        <v>728</v>
      </c>
      <c r="O83" s="21" t="s">
        <v>43</v>
      </c>
      <c r="P83" s="21" t="s">
        <v>965</v>
      </c>
      <c r="Q83" s="21" t="s">
        <v>816</v>
      </c>
      <c r="R83" s="22">
        <v>1</v>
      </c>
      <c r="S83" s="75">
        <v>13333</v>
      </c>
      <c r="T83" s="75"/>
      <c r="U83" s="75"/>
      <c r="V83" s="75">
        <f t="shared" si="52"/>
        <v>13333</v>
      </c>
      <c r="W83" s="75">
        <f>70.1*4</f>
        <v>280.39999999999998</v>
      </c>
      <c r="X83" s="75">
        <f t="shared" si="53"/>
        <v>2517.5</v>
      </c>
      <c r="Y83" s="75">
        <f t="shared" si="54"/>
        <v>25175</v>
      </c>
      <c r="Z83" s="75">
        <f t="shared" si="55"/>
        <v>2333.2749999999996</v>
      </c>
      <c r="AA83" s="75">
        <f t="shared" si="56"/>
        <v>399.99</v>
      </c>
      <c r="AB83" s="75">
        <f t="shared" si="57"/>
        <v>666.65000000000009</v>
      </c>
      <c r="AC83" s="75">
        <f t="shared" si="58"/>
        <v>266.66000000000003</v>
      </c>
      <c r="AD83" s="75">
        <f>1068+25</f>
        <v>1093</v>
      </c>
      <c r="AE83" s="75">
        <v>679</v>
      </c>
      <c r="AF83" s="77">
        <f t="shared" si="59"/>
        <v>7552.5</v>
      </c>
      <c r="AG83" s="77">
        <f t="shared" si="60"/>
        <v>21989.058333333331</v>
      </c>
      <c r="AH83" s="77">
        <f t="shared" si="61"/>
        <v>263868.69999999995</v>
      </c>
      <c r="AI83" s="77"/>
      <c r="AJ83" s="77"/>
      <c r="AK83" s="77"/>
      <c r="AL83" s="77"/>
      <c r="AM83" s="77"/>
      <c r="AN83" s="77"/>
      <c r="AO83" s="77"/>
      <c r="AP83" s="77"/>
      <c r="AQ83" s="77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</row>
    <row r="84" spans="1:581" s="68" customFormat="1" ht="15" customHeight="1" x14ac:dyDescent="0.2">
      <c r="A84" s="18">
        <v>9</v>
      </c>
      <c r="B84" s="102" t="s">
        <v>1188</v>
      </c>
      <c r="C84" s="102" t="s">
        <v>1189</v>
      </c>
      <c r="D84" s="20">
        <v>14</v>
      </c>
      <c r="E84" s="102" t="s">
        <v>928</v>
      </c>
      <c r="F84" s="102" t="s">
        <v>1190</v>
      </c>
      <c r="G84" s="102" t="s">
        <v>1243</v>
      </c>
      <c r="H84" s="25" t="s">
        <v>446</v>
      </c>
      <c r="I84" s="21" t="s">
        <v>15</v>
      </c>
      <c r="J84" s="22" t="s">
        <v>954</v>
      </c>
      <c r="K84" s="328">
        <v>39539</v>
      </c>
      <c r="L84" s="150" t="s">
        <v>714</v>
      </c>
      <c r="M84" s="22">
        <v>40</v>
      </c>
      <c r="N84" s="22" t="s">
        <v>728</v>
      </c>
      <c r="O84" s="21" t="s">
        <v>16</v>
      </c>
      <c r="P84" s="21" t="s">
        <v>969</v>
      </c>
      <c r="Q84" s="21" t="s">
        <v>816</v>
      </c>
      <c r="R84" s="22">
        <v>1</v>
      </c>
      <c r="S84" s="75">
        <v>14012</v>
      </c>
      <c r="T84" s="75"/>
      <c r="U84" s="75"/>
      <c r="V84" s="75">
        <f t="shared" si="52"/>
        <v>14012</v>
      </c>
      <c r="W84" s="75">
        <f>70.1*4</f>
        <v>280.39999999999998</v>
      </c>
      <c r="X84" s="75">
        <f t="shared" si="53"/>
        <v>2634.166666666667</v>
      </c>
      <c r="Y84" s="75">
        <f t="shared" si="54"/>
        <v>26341.666666666668</v>
      </c>
      <c r="Z84" s="75">
        <f t="shared" si="55"/>
        <v>2452.1</v>
      </c>
      <c r="AA84" s="75">
        <f t="shared" si="56"/>
        <v>420.35999999999996</v>
      </c>
      <c r="AB84" s="75">
        <f t="shared" si="57"/>
        <v>700.6</v>
      </c>
      <c r="AC84" s="75">
        <f t="shared" si="58"/>
        <v>280.24</v>
      </c>
      <c r="AD84" s="75">
        <v>1114</v>
      </c>
      <c r="AE84" s="75">
        <v>679</v>
      </c>
      <c r="AF84" s="77">
        <f t="shared" si="59"/>
        <v>7902.5</v>
      </c>
      <c r="AG84" s="77">
        <f t="shared" si="60"/>
        <v>23011.894444444446</v>
      </c>
      <c r="AH84" s="77">
        <f t="shared" si="61"/>
        <v>276142.73333333334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  <c r="LT84" s="24"/>
      <c r="LU84" s="24"/>
      <c r="LV84" s="24"/>
      <c r="LW84" s="24"/>
      <c r="LX84" s="24"/>
      <c r="LY84" s="24"/>
      <c r="LZ84" s="24"/>
      <c r="MA84" s="24"/>
      <c r="MB84" s="24"/>
      <c r="MC84" s="24"/>
      <c r="MD84" s="24"/>
      <c r="ME84" s="24"/>
      <c r="MF84" s="24"/>
      <c r="MG84" s="24"/>
      <c r="MH84" s="24"/>
      <c r="MI84" s="24"/>
      <c r="MJ84" s="24"/>
      <c r="MK84" s="24"/>
      <c r="ML84" s="24"/>
      <c r="MM84" s="24"/>
      <c r="MN84" s="24"/>
      <c r="MO84" s="24"/>
      <c r="MP84" s="24"/>
      <c r="MQ84" s="24"/>
      <c r="MR84" s="24"/>
      <c r="MS84" s="24"/>
      <c r="MT84" s="24"/>
      <c r="MU84" s="24"/>
      <c r="MV84" s="24"/>
      <c r="MW84" s="24"/>
      <c r="MX84" s="24"/>
      <c r="MY84" s="24"/>
      <c r="MZ84" s="24"/>
      <c r="NA84" s="24"/>
      <c r="NB84" s="24"/>
      <c r="NC84" s="24"/>
      <c r="ND84" s="24"/>
      <c r="NE84" s="24"/>
      <c r="NF84" s="24"/>
      <c r="NG84" s="24"/>
      <c r="NH84" s="24"/>
      <c r="NI84" s="24"/>
      <c r="NJ84" s="24"/>
      <c r="NK84" s="24"/>
      <c r="NL84" s="24"/>
      <c r="NM84" s="24"/>
      <c r="NN84" s="24"/>
      <c r="NO84" s="24"/>
      <c r="NP84" s="24"/>
      <c r="NQ84" s="24"/>
      <c r="NR84" s="24"/>
      <c r="NS84" s="24"/>
      <c r="NT84" s="24"/>
      <c r="NU84" s="24"/>
      <c r="NV84" s="24"/>
      <c r="NW84" s="24"/>
      <c r="NX84" s="24"/>
      <c r="NY84" s="24"/>
      <c r="NZ84" s="24"/>
      <c r="OA84" s="24"/>
      <c r="OB84" s="24"/>
      <c r="OC84" s="24"/>
      <c r="OD84" s="24"/>
      <c r="OE84" s="24"/>
      <c r="OF84" s="24"/>
      <c r="OG84" s="24"/>
      <c r="OH84" s="24"/>
      <c r="OI84" s="24"/>
      <c r="OJ84" s="24"/>
      <c r="OK84" s="24"/>
      <c r="OL84" s="24"/>
      <c r="OM84" s="24"/>
      <c r="ON84" s="24"/>
      <c r="OO84" s="24"/>
      <c r="OP84" s="24"/>
      <c r="OQ84" s="24"/>
      <c r="OR84" s="24"/>
      <c r="OS84" s="24"/>
      <c r="OT84" s="24"/>
      <c r="OU84" s="24"/>
      <c r="OV84" s="24"/>
      <c r="OW84" s="24"/>
      <c r="OX84" s="24"/>
      <c r="OY84" s="24"/>
      <c r="OZ84" s="24"/>
      <c r="PA84" s="24"/>
      <c r="PB84" s="24"/>
      <c r="PC84" s="24"/>
      <c r="PD84" s="24"/>
      <c r="PE84" s="24"/>
      <c r="PF84" s="24"/>
      <c r="PG84" s="24"/>
      <c r="PH84" s="24"/>
      <c r="PI84" s="24"/>
      <c r="PJ84" s="24"/>
      <c r="PK84" s="24"/>
      <c r="PL84" s="24"/>
      <c r="PM84" s="24"/>
      <c r="PN84" s="24"/>
      <c r="PO84" s="24"/>
      <c r="PP84" s="24"/>
      <c r="PQ84" s="24"/>
      <c r="PR84" s="24"/>
      <c r="PS84" s="24"/>
      <c r="PT84" s="24"/>
      <c r="PU84" s="24"/>
      <c r="PV84" s="24"/>
      <c r="PW84" s="24"/>
      <c r="PX84" s="24"/>
      <c r="PY84" s="24"/>
      <c r="PZ84" s="24"/>
      <c r="QA84" s="24"/>
      <c r="QB84" s="24"/>
      <c r="QC84" s="24"/>
      <c r="QD84" s="24"/>
      <c r="QE84" s="24"/>
      <c r="QF84" s="24"/>
      <c r="QG84" s="24"/>
      <c r="QH84" s="24"/>
      <c r="QI84" s="24"/>
      <c r="QJ84" s="24"/>
      <c r="QK84" s="24"/>
      <c r="QL84" s="24"/>
      <c r="QM84" s="24"/>
      <c r="QN84" s="24"/>
      <c r="QO84" s="24"/>
      <c r="QP84" s="24"/>
      <c r="QQ84" s="24"/>
      <c r="QR84" s="24"/>
      <c r="QS84" s="24"/>
      <c r="QT84" s="24"/>
      <c r="QU84" s="24"/>
      <c r="QV84" s="24"/>
      <c r="QW84" s="24"/>
      <c r="QX84" s="24"/>
      <c r="QY84" s="24"/>
      <c r="QZ84" s="24"/>
      <c r="RA84" s="24"/>
      <c r="RB84" s="24"/>
      <c r="RC84" s="24"/>
      <c r="RD84" s="24"/>
      <c r="RE84" s="24"/>
      <c r="RF84" s="24"/>
      <c r="RG84" s="24"/>
      <c r="RH84" s="24"/>
      <c r="RI84" s="24"/>
      <c r="RJ84" s="24"/>
      <c r="RK84" s="24"/>
      <c r="RL84" s="24"/>
      <c r="RM84" s="24"/>
      <c r="RN84" s="24"/>
      <c r="RO84" s="24"/>
      <c r="RP84" s="24"/>
      <c r="RQ84" s="24"/>
      <c r="RR84" s="24"/>
      <c r="RS84" s="24"/>
      <c r="RT84" s="24"/>
      <c r="RU84" s="24"/>
      <c r="RV84" s="24"/>
      <c r="RW84" s="24"/>
      <c r="RX84" s="24"/>
      <c r="RY84" s="24"/>
      <c r="RZ84" s="24"/>
      <c r="SA84" s="24"/>
      <c r="SB84" s="24"/>
      <c r="SC84" s="24"/>
      <c r="SD84" s="24"/>
      <c r="SE84" s="24"/>
      <c r="SF84" s="24"/>
      <c r="SG84" s="24"/>
      <c r="SH84" s="24"/>
      <c r="SI84" s="24"/>
      <c r="SJ84" s="24"/>
      <c r="SK84" s="24"/>
      <c r="SL84" s="24"/>
      <c r="SM84" s="24"/>
      <c r="SN84" s="24"/>
      <c r="SO84" s="24"/>
      <c r="SP84" s="24"/>
      <c r="SQ84" s="24"/>
      <c r="SR84" s="24"/>
      <c r="SS84" s="24"/>
      <c r="ST84" s="24"/>
      <c r="SU84" s="24"/>
      <c r="SV84" s="24"/>
      <c r="SW84" s="24"/>
      <c r="SX84" s="24"/>
      <c r="SY84" s="24"/>
      <c r="SZ84" s="24"/>
      <c r="TA84" s="24"/>
      <c r="TB84" s="24"/>
      <c r="TC84" s="24"/>
      <c r="TD84" s="24"/>
      <c r="TE84" s="24"/>
      <c r="TF84" s="24"/>
      <c r="TG84" s="24"/>
      <c r="TH84" s="24"/>
      <c r="TI84" s="24"/>
      <c r="TJ84" s="24"/>
      <c r="TK84" s="24"/>
      <c r="TL84" s="24"/>
      <c r="TM84" s="24"/>
      <c r="TN84" s="24"/>
      <c r="TO84" s="24"/>
      <c r="TP84" s="24"/>
      <c r="TQ84" s="24"/>
      <c r="TR84" s="24"/>
      <c r="TS84" s="24"/>
      <c r="TT84" s="24"/>
      <c r="TU84" s="24"/>
      <c r="TV84" s="24"/>
      <c r="TW84" s="24"/>
      <c r="TX84" s="24"/>
      <c r="TY84" s="24"/>
      <c r="TZ84" s="24"/>
      <c r="UA84" s="24"/>
      <c r="UB84" s="24"/>
      <c r="UC84" s="24"/>
      <c r="UD84" s="24"/>
      <c r="UE84" s="24"/>
      <c r="UF84" s="24"/>
      <c r="UG84" s="24"/>
      <c r="UH84" s="24"/>
      <c r="UI84" s="24"/>
      <c r="UJ84" s="24"/>
      <c r="UK84" s="24"/>
      <c r="UL84" s="24"/>
      <c r="UM84" s="24"/>
      <c r="UN84" s="24"/>
      <c r="UO84" s="24"/>
      <c r="UP84" s="24"/>
      <c r="UQ84" s="24"/>
      <c r="UR84" s="24"/>
      <c r="US84" s="24"/>
      <c r="UT84" s="24"/>
      <c r="UU84" s="24"/>
      <c r="UV84" s="24"/>
      <c r="UW84" s="24"/>
      <c r="UX84" s="24"/>
      <c r="UY84" s="24"/>
      <c r="UZ84" s="24"/>
      <c r="VA84" s="24"/>
      <c r="VB84" s="24"/>
      <c r="VC84" s="24"/>
      <c r="VD84" s="24"/>
      <c r="VE84" s="24"/>
      <c r="VF84" s="24"/>
      <c r="VG84" s="24"/>
      <c r="VH84" s="24"/>
      <c r="VI84" s="24"/>
    </row>
    <row r="85" spans="1:581" s="68" customFormat="1" ht="15" customHeight="1" x14ac:dyDescent="0.2">
      <c r="A85" s="18">
        <v>10</v>
      </c>
      <c r="B85" s="102" t="s">
        <v>1188</v>
      </c>
      <c r="C85" s="102" t="s">
        <v>1189</v>
      </c>
      <c r="D85" s="20">
        <v>14</v>
      </c>
      <c r="E85" s="102" t="s">
        <v>928</v>
      </c>
      <c r="F85" s="102" t="s">
        <v>1190</v>
      </c>
      <c r="G85" s="102" t="s">
        <v>1244</v>
      </c>
      <c r="H85" s="21" t="s">
        <v>17</v>
      </c>
      <c r="I85" s="21" t="s">
        <v>485</v>
      </c>
      <c r="J85" s="22" t="s">
        <v>954</v>
      </c>
      <c r="K85" s="328">
        <v>37473</v>
      </c>
      <c r="L85" s="150" t="s">
        <v>714</v>
      </c>
      <c r="M85" s="22">
        <v>40</v>
      </c>
      <c r="N85" s="22" t="s">
        <v>728</v>
      </c>
      <c r="O85" s="21" t="s">
        <v>16</v>
      </c>
      <c r="P85" s="21" t="s">
        <v>969</v>
      </c>
      <c r="Q85" s="21" t="s">
        <v>816</v>
      </c>
      <c r="R85" s="22">
        <v>1</v>
      </c>
      <c r="S85" s="75">
        <v>14012</v>
      </c>
      <c r="T85" s="75"/>
      <c r="U85" s="75"/>
      <c r="V85" s="75">
        <f t="shared" si="52"/>
        <v>14012</v>
      </c>
      <c r="W85" s="75">
        <f>70.1*5</f>
        <v>350.5</v>
      </c>
      <c r="X85" s="75">
        <f t="shared" si="53"/>
        <v>2634.166666666667</v>
      </c>
      <c r="Y85" s="75">
        <f t="shared" si="54"/>
        <v>26341.666666666668</v>
      </c>
      <c r="Z85" s="75">
        <f t="shared" si="55"/>
        <v>2452.1</v>
      </c>
      <c r="AA85" s="75">
        <f t="shared" si="56"/>
        <v>420.35999999999996</v>
      </c>
      <c r="AB85" s="75">
        <f t="shared" si="57"/>
        <v>700.6</v>
      </c>
      <c r="AC85" s="75">
        <f t="shared" si="58"/>
        <v>280.24</v>
      </c>
      <c r="AD85" s="75">
        <v>1114</v>
      </c>
      <c r="AE85" s="75">
        <v>679</v>
      </c>
      <c r="AF85" s="77">
        <f t="shared" si="59"/>
        <v>7902.5</v>
      </c>
      <c r="AG85" s="77">
        <f t="shared" si="60"/>
        <v>23081.994444444445</v>
      </c>
      <c r="AH85" s="77">
        <f t="shared" si="61"/>
        <v>276983.93333333335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  <c r="LT85" s="24"/>
      <c r="LU85" s="24"/>
      <c r="LV85" s="24"/>
      <c r="LW85" s="24"/>
      <c r="LX85" s="24"/>
      <c r="LY85" s="24"/>
      <c r="LZ85" s="24"/>
      <c r="MA85" s="24"/>
      <c r="MB85" s="24"/>
      <c r="MC85" s="24"/>
      <c r="MD85" s="24"/>
      <c r="ME85" s="24"/>
      <c r="MF85" s="24"/>
      <c r="MG85" s="24"/>
      <c r="MH85" s="24"/>
      <c r="MI85" s="24"/>
      <c r="MJ85" s="24"/>
      <c r="MK85" s="24"/>
      <c r="ML85" s="24"/>
      <c r="MM85" s="24"/>
      <c r="MN85" s="24"/>
      <c r="MO85" s="24"/>
      <c r="MP85" s="24"/>
      <c r="MQ85" s="24"/>
      <c r="MR85" s="24"/>
      <c r="MS85" s="24"/>
      <c r="MT85" s="24"/>
      <c r="MU85" s="24"/>
      <c r="MV85" s="24"/>
      <c r="MW85" s="24"/>
      <c r="MX85" s="24"/>
      <c r="MY85" s="24"/>
      <c r="MZ85" s="24"/>
      <c r="NA85" s="24"/>
      <c r="NB85" s="24"/>
      <c r="NC85" s="24"/>
      <c r="ND85" s="24"/>
      <c r="NE85" s="24"/>
      <c r="NF85" s="24"/>
      <c r="NG85" s="24"/>
      <c r="NH85" s="24"/>
      <c r="NI85" s="24"/>
      <c r="NJ85" s="24"/>
      <c r="NK85" s="24"/>
      <c r="NL85" s="24"/>
      <c r="NM85" s="24"/>
      <c r="NN85" s="24"/>
      <c r="NO85" s="24"/>
      <c r="NP85" s="24"/>
      <c r="NQ85" s="24"/>
      <c r="NR85" s="24"/>
      <c r="NS85" s="24"/>
      <c r="NT85" s="24"/>
      <c r="NU85" s="24"/>
      <c r="NV85" s="24"/>
      <c r="NW85" s="24"/>
      <c r="NX85" s="24"/>
      <c r="NY85" s="24"/>
      <c r="NZ85" s="24"/>
      <c r="OA85" s="24"/>
      <c r="OB85" s="24"/>
      <c r="OC85" s="24"/>
      <c r="OD85" s="24"/>
      <c r="OE85" s="24"/>
      <c r="OF85" s="24"/>
      <c r="OG85" s="24"/>
      <c r="OH85" s="24"/>
      <c r="OI85" s="24"/>
      <c r="OJ85" s="24"/>
      <c r="OK85" s="24"/>
      <c r="OL85" s="24"/>
      <c r="OM85" s="24"/>
      <c r="ON85" s="24"/>
      <c r="OO85" s="24"/>
      <c r="OP85" s="24"/>
      <c r="OQ85" s="24"/>
      <c r="OR85" s="24"/>
      <c r="OS85" s="24"/>
      <c r="OT85" s="24"/>
      <c r="OU85" s="24"/>
      <c r="OV85" s="24"/>
      <c r="OW85" s="24"/>
      <c r="OX85" s="24"/>
      <c r="OY85" s="24"/>
      <c r="OZ85" s="24"/>
      <c r="PA85" s="24"/>
      <c r="PB85" s="24"/>
      <c r="PC85" s="24"/>
      <c r="PD85" s="24"/>
      <c r="PE85" s="24"/>
      <c r="PF85" s="24"/>
      <c r="PG85" s="24"/>
      <c r="PH85" s="24"/>
      <c r="PI85" s="24"/>
      <c r="PJ85" s="24"/>
      <c r="PK85" s="24"/>
      <c r="PL85" s="24"/>
      <c r="PM85" s="24"/>
      <c r="PN85" s="24"/>
      <c r="PO85" s="24"/>
      <c r="PP85" s="24"/>
      <c r="PQ85" s="24"/>
      <c r="PR85" s="24"/>
      <c r="PS85" s="24"/>
      <c r="PT85" s="24"/>
      <c r="PU85" s="24"/>
      <c r="PV85" s="24"/>
      <c r="PW85" s="24"/>
      <c r="PX85" s="24"/>
      <c r="PY85" s="24"/>
      <c r="PZ85" s="24"/>
      <c r="QA85" s="24"/>
      <c r="QB85" s="24"/>
      <c r="QC85" s="24"/>
      <c r="QD85" s="24"/>
      <c r="QE85" s="24"/>
      <c r="QF85" s="24"/>
      <c r="QG85" s="24"/>
      <c r="QH85" s="24"/>
      <c r="QI85" s="24"/>
      <c r="QJ85" s="24"/>
      <c r="QK85" s="24"/>
      <c r="QL85" s="24"/>
      <c r="QM85" s="24"/>
      <c r="QN85" s="24"/>
      <c r="QO85" s="24"/>
      <c r="QP85" s="24"/>
      <c r="QQ85" s="24"/>
      <c r="QR85" s="24"/>
      <c r="QS85" s="24"/>
      <c r="QT85" s="24"/>
      <c r="QU85" s="24"/>
      <c r="QV85" s="24"/>
      <c r="QW85" s="24"/>
      <c r="QX85" s="24"/>
      <c r="QY85" s="24"/>
      <c r="QZ85" s="24"/>
      <c r="RA85" s="24"/>
      <c r="RB85" s="24"/>
      <c r="RC85" s="24"/>
      <c r="RD85" s="24"/>
      <c r="RE85" s="24"/>
      <c r="RF85" s="24"/>
      <c r="RG85" s="24"/>
      <c r="RH85" s="24"/>
      <c r="RI85" s="24"/>
      <c r="RJ85" s="24"/>
      <c r="RK85" s="24"/>
      <c r="RL85" s="24"/>
      <c r="RM85" s="24"/>
      <c r="RN85" s="24"/>
      <c r="RO85" s="24"/>
      <c r="RP85" s="24"/>
      <c r="RQ85" s="24"/>
      <c r="RR85" s="24"/>
      <c r="RS85" s="24"/>
      <c r="RT85" s="24"/>
      <c r="RU85" s="24"/>
      <c r="RV85" s="24"/>
      <c r="RW85" s="24"/>
      <c r="RX85" s="24"/>
      <c r="RY85" s="24"/>
      <c r="RZ85" s="24"/>
      <c r="SA85" s="24"/>
      <c r="SB85" s="24"/>
      <c r="SC85" s="24"/>
      <c r="SD85" s="24"/>
      <c r="SE85" s="24"/>
      <c r="SF85" s="24"/>
      <c r="SG85" s="24"/>
      <c r="SH85" s="24"/>
      <c r="SI85" s="24"/>
      <c r="SJ85" s="24"/>
      <c r="SK85" s="24"/>
      <c r="SL85" s="24"/>
      <c r="SM85" s="24"/>
      <c r="SN85" s="24"/>
      <c r="SO85" s="24"/>
      <c r="SP85" s="24"/>
      <c r="SQ85" s="24"/>
      <c r="SR85" s="24"/>
      <c r="SS85" s="24"/>
      <c r="ST85" s="24"/>
      <c r="SU85" s="24"/>
      <c r="SV85" s="24"/>
      <c r="SW85" s="24"/>
      <c r="SX85" s="24"/>
      <c r="SY85" s="24"/>
      <c r="SZ85" s="24"/>
      <c r="TA85" s="24"/>
      <c r="TB85" s="24"/>
      <c r="TC85" s="24"/>
      <c r="TD85" s="24"/>
      <c r="TE85" s="24"/>
      <c r="TF85" s="24"/>
      <c r="TG85" s="24"/>
      <c r="TH85" s="24"/>
      <c r="TI85" s="24"/>
      <c r="TJ85" s="24"/>
      <c r="TK85" s="24"/>
      <c r="TL85" s="24"/>
      <c r="TM85" s="24"/>
      <c r="TN85" s="24"/>
      <c r="TO85" s="24"/>
      <c r="TP85" s="24"/>
      <c r="TQ85" s="24"/>
      <c r="TR85" s="24"/>
      <c r="TS85" s="24"/>
      <c r="TT85" s="24"/>
      <c r="TU85" s="24"/>
      <c r="TV85" s="24"/>
      <c r="TW85" s="24"/>
      <c r="TX85" s="24"/>
      <c r="TY85" s="24"/>
      <c r="TZ85" s="24"/>
      <c r="UA85" s="24"/>
      <c r="UB85" s="24"/>
      <c r="UC85" s="24"/>
      <c r="UD85" s="24"/>
      <c r="UE85" s="24"/>
      <c r="UF85" s="24"/>
      <c r="UG85" s="24"/>
      <c r="UH85" s="24"/>
      <c r="UI85" s="24"/>
      <c r="UJ85" s="24"/>
      <c r="UK85" s="24"/>
      <c r="UL85" s="24"/>
      <c r="UM85" s="24"/>
      <c r="UN85" s="24"/>
      <c r="UO85" s="24"/>
      <c r="UP85" s="24"/>
      <c r="UQ85" s="24"/>
      <c r="UR85" s="24"/>
      <c r="US85" s="24"/>
      <c r="UT85" s="24"/>
      <c r="UU85" s="24"/>
      <c r="UV85" s="24"/>
      <c r="UW85" s="24"/>
      <c r="UX85" s="24"/>
      <c r="UY85" s="24"/>
      <c r="UZ85" s="24"/>
      <c r="VA85" s="24"/>
      <c r="VB85" s="24"/>
      <c r="VC85" s="24"/>
      <c r="VD85" s="24"/>
      <c r="VE85" s="24"/>
      <c r="VF85" s="24"/>
      <c r="VG85" s="24"/>
      <c r="VH85" s="24"/>
      <c r="VI85" s="24"/>
    </row>
    <row r="86" spans="1:581" s="68" customFormat="1" ht="15" customHeight="1" x14ac:dyDescent="0.2">
      <c r="A86" s="18">
        <v>11</v>
      </c>
      <c r="B86" s="102" t="s">
        <v>1188</v>
      </c>
      <c r="C86" s="102" t="s">
        <v>1189</v>
      </c>
      <c r="D86" s="20">
        <v>14</v>
      </c>
      <c r="E86" s="102" t="s">
        <v>928</v>
      </c>
      <c r="F86" s="102" t="s">
        <v>1190</v>
      </c>
      <c r="G86" s="102" t="s">
        <v>1251</v>
      </c>
      <c r="H86" s="264" t="s">
        <v>1206</v>
      </c>
      <c r="I86" s="264" t="s">
        <v>1864</v>
      </c>
      <c r="J86" s="102" t="s">
        <v>955</v>
      </c>
      <c r="K86" s="328">
        <v>41456</v>
      </c>
      <c r="L86" s="158" t="s">
        <v>1711</v>
      </c>
      <c r="M86" s="22">
        <v>40</v>
      </c>
      <c r="N86" s="22" t="s">
        <v>704</v>
      </c>
      <c r="O86" s="21" t="s">
        <v>854</v>
      </c>
      <c r="P86" s="21" t="s">
        <v>968</v>
      </c>
      <c r="Q86" s="21" t="s">
        <v>816</v>
      </c>
      <c r="R86" s="22">
        <v>1</v>
      </c>
      <c r="S86" s="114">
        <v>14024</v>
      </c>
      <c r="T86" s="75"/>
      <c r="U86" s="75"/>
      <c r="V86" s="75">
        <f t="shared" si="52"/>
        <v>14024</v>
      </c>
      <c r="W86" s="75"/>
      <c r="X86" s="75">
        <f t="shared" si="53"/>
        <v>2582</v>
      </c>
      <c r="Y86" s="75">
        <f t="shared" si="54"/>
        <v>25820</v>
      </c>
      <c r="Z86" s="75">
        <f t="shared" si="55"/>
        <v>2454.1999999999998</v>
      </c>
      <c r="AA86" s="75">
        <f t="shared" si="56"/>
        <v>420.71999999999997</v>
      </c>
      <c r="AB86" s="75">
        <f t="shared" si="57"/>
        <v>701.2</v>
      </c>
      <c r="AC86" s="75">
        <f t="shared" si="58"/>
        <v>280.48</v>
      </c>
      <c r="AD86" s="75">
        <v>869</v>
      </c>
      <c r="AE86" s="75">
        <v>599</v>
      </c>
      <c r="AF86" s="77">
        <f t="shared" si="59"/>
        <v>7746</v>
      </c>
      <c r="AG86" s="77">
        <f t="shared" si="60"/>
        <v>22360.933333333334</v>
      </c>
      <c r="AH86" s="77">
        <f t="shared" si="61"/>
        <v>268331.2</v>
      </c>
      <c r="AI86" s="77"/>
      <c r="AJ86" s="77"/>
      <c r="AK86" s="77"/>
      <c r="AL86" s="77"/>
      <c r="AM86" s="77"/>
      <c r="AN86" s="77"/>
      <c r="AO86" s="77"/>
      <c r="AP86" s="77"/>
      <c r="AQ86" s="77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  <c r="LT86" s="24"/>
      <c r="LU86" s="24"/>
      <c r="LV86" s="24"/>
      <c r="LW86" s="24"/>
      <c r="LX86" s="24"/>
      <c r="LY86" s="24"/>
      <c r="LZ86" s="24"/>
      <c r="MA86" s="24"/>
      <c r="MB86" s="24"/>
      <c r="MC86" s="24"/>
      <c r="MD86" s="24"/>
      <c r="ME86" s="24"/>
      <c r="MF86" s="24"/>
      <c r="MG86" s="24"/>
      <c r="MH86" s="24"/>
      <c r="MI86" s="24"/>
      <c r="MJ86" s="24"/>
      <c r="MK86" s="24"/>
      <c r="ML86" s="24"/>
      <c r="MM86" s="24"/>
      <c r="MN86" s="24"/>
      <c r="MO86" s="24"/>
      <c r="MP86" s="24"/>
      <c r="MQ86" s="24"/>
      <c r="MR86" s="24"/>
      <c r="MS86" s="24"/>
      <c r="MT86" s="24"/>
      <c r="MU86" s="24"/>
      <c r="MV86" s="24"/>
      <c r="MW86" s="24"/>
      <c r="MX86" s="24"/>
      <c r="MY86" s="24"/>
      <c r="MZ86" s="24"/>
      <c r="NA86" s="24"/>
      <c r="NB86" s="24"/>
      <c r="NC86" s="24"/>
      <c r="ND86" s="24"/>
      <c r="NE86" s="24"/>
      <c r="NF86" s="24"/>
      <c r="NG86" s="24"/>
      <c r="NH86" s="24"/>
      <c r="NI86" s="24"/>
      <c r="NJ86" s="24"/>
      <c r="NK86" s="24"/>
      <c r="NL86" s="24"/>
      <c r="NM86" s="24"/>
      <c r="NN86" s="24"/>
      <c r="NO86" s="24"/>
      <c r="NP86" s="24"/>
      <c r="NQ86" s="24"/>
      <c r="NR86" s="24"/>
      <c r="NS86" s="24"/>
      <c r="NT86" s="24"/>
      <c r="NU86" s="24"/>
      <c r="NV86" s="24"/>
      <c r="NW86" s="24"/>
      <c r="NX86" s="24"/>
      <c r="NY86" s="24"/>
      <c r="NZ86" s="24"/>
      <c r="OA86" s="24"/>
      <c r="OB86" s="24"/>
      <c r="OC86" s="24"/>
      <c r="OD86" s="24"/>
      <c r="OE86" s="24"/>
      <c r="OF86" s="24"/>
      <c r="OG86" s="24"/>
      <c r="OH86" s="24"/>
      <c r="OI86" s="24"/>
      <c r="OJ86" s="24"/>
      <c r="OK86" s="24"/>
      <c r="OL86" s="24"/>
      <c r="OM86" s="24"/>
      <c r="ON86" s="24"/>
      <c r="OO86" s="24"/>
      <c r="OP86" s="24"/>
      <c r="OQ86" s="24"/>
      <c r="OR86" s="24"/>
      <c r="OS86" s="24"/>
      <c r="OT86" s="24"/>
      <c r="OU86" s="24"/>
      <c r="OV86" s="24"/>
      <c r="OW86" s="24"/>
      <c r="OX86" s="24"/>
      <c r="OY86" s="24"/>
      <c r="OZ86" s="24"/>
      <c r="PA86" s="24"/>
      <c r="PB86" s="24"/>
      <c r="PC86" s="24"/>
      <c r="PD86" s="24"/>
      <c r="PE86" s="24"/>
      <c r="PF86" s="24"/>
      <c r="PG86" s="24"/>
      <c r="PH86" s="24"/>
      <c r="PI86" s="24"/>
      <c r="PJ86" s="24"/>
      <c r="PK86" s="24"/>
      <c r="PL86" s="24"/>
      <c r="PM86" s="24"/>
      <c r="PN86" s="24"/>
      <c r="PO86" s="24"/>
      <c r="PP86" s="24"/>
      <c r="PQ86" s="24"/>
      <c r="PR86" s="24"/>
      <c r="PS86" s="24"/>
      <c r="PT86" s="24"/>
      <c r="PU86" s="24"/>
      <c r="PV86" s="24"/>
      <c r="PW86" s="24"/>
      <c r="PX86" s="24"/>
      <c r="PY86" s="24"/>
      <c r="PZ86" s="24"/>
      <c r="QA86" s="24"/>
      <c r="QB86" s="24"/>
      <c r="QC86" s="24"/>
      <c r="QD86" s="24"/>
      <c r="QE86" s="24"/>
      <c r="QF86" s="24"/>
      <c r="QG86" s="24"/>
      <c r="QH86" s="24"/>
      <c r="QI86" s="24"/>
      <c r="QJ86" s="24"/>
      <c r="QK86" s="24"/>
      <c r="QL86" s="24"/>
      <c r="QM86" s="24"/>
      <c r="QN86" s="24"/>
      <c r="QO86" s="24"/>
      <c r="QP86" s="24"/>
      <c r="QQ86" s="24"/>
      <c r="QR86" s="24"/>
      <c r="QS86" s="24"/>
      <c r="QT86" s="24"/>
      <c r="QU86" s="24"/>
      <c r="QV86" s="24"/>
      <c r="QW86" s="24"/>
      <c r="QX86" s="24"/>
      <c r="QY86" s="24"/>
      <c r="QZ86" s="24"/>
      <c r="RA86" s="24"/>
      <c r="RB86" s="24"/>
      <c r="RC86" s="24"/>
      <c r="RD86" s="24"/>
      <c r="RE86" s="24"/>
      <c r="RF86" s="24"/>
      <c r="RG86" s="24"/>
      <c r="RH86" s="24"/>
      <c r="RI86" s="24"/>
      <c r="RJ86" s="24"/>
      <c r="RK86" s="24"/>
      <c r="RL86" s="24"/>
      <c r="RM86" s="24"/>
      <c r="RN86" s="24"/>
      <c r="RO86" s="24"/>
      <c r="RP86" s="24"/>
      <c r="RQ86" s="24"/>
      <c r="RR86" s="24"/>
      <c r="RS86" s="24"/>
      <c r="RT86" s="24"/>
      <c r="RU86" s="24"/>
      <c r="RV86" s="24"/>
      <c r="RW86" s="24"/>
      <c r="RX86" s="24"/>
      <c r="RY86" s="24"/>
      <c r="RZ86" s="24"/>
      <c r="SA86" s="24"/>
      <c r="SB86" s="24"/>
      <c r="SC86" s="24"/>
      <c r="SD86" s="24"/>
      <c r="SE86" s="24"/>
      <c r="SF86" s="24"/>
      <c r="SG86" s="24"/>
      <c r="SH86" s="24"/>
      <c r="SI86" s="24"/>
      <c r="SJ86" s="24"/>
      <c r="SK86" s="24"/>
      <c r="SL86" s="24"/>
      <c r="SM86" s="24"/>
      <c r="SN86" s="24"/>
      <c r="SO86" s="24"/>
      <c r="SP86" s="24"/>
      <c r="SQ86" s="24"/>
      <c r="SR86" s="24"/>
      <c r="SS86" s="24"/>
      <c r="ST86" s="24"/>
      <c r="SU86" s="24"/>
      <c r="SV86" s="24"/>
      <c r="SW86" s="24"/>
      <c r="SX86" s="24"/>
      <c r="SY86" s="24"/>
      <c r="SZ86" s="24"/>
      <c r="TA86" s="24"/>
      <c r="TB86" s="24"/>
      <c r="TC86" s="24"/>
      <c r="TD86" s="24"/>
      <c r="TE86" s="24"/>
      <c r="TF86" s="24"/>
      <c r="TG86" s="24"/>
      <c r="TH86" s="24"/>
      <c r="TI86" s="24"/>
      <c r="TJ86" s="24"/>
      <c r="TK86" s="24"/>
      <c r="TL86" s="24"/>
      <c r="TM86" s="24"/>
      <c r="TN86" s="24"/>
      <c r="TO86" s="24"/>
      <c r="TP86" s="24"/>
      <c r="TQ86" s="24"/>
      <c r="TR86" s="24"/>
      <c r="TS86" s="24"/>
      <c r="TT86" s="24"/>
      <c r="TU86" s="24"/>
      <c r="TV86" s="24"/>
      <c r="TW86" s="24"/>
      <c r="TX86" s="24"/>
      <c r="TY86" s="24"/>
      <c r="TZ86" s="24"/>
      <c r="UA86" s="24"/>
      <c r="UB86" s="24"/>
      <c r="UC86" s="24"/>
      <c r="UD86" s="24"/>
      <c r="UE86" s="24"/>
      <c r="UF86" s="24"/>
      <c r="UG86" s="24"/>
      <c r="UH86" s="24"/>
      <c r="UI86" s="24"/>
      <c r="UJ86" s="24"/>
      <c r="UK86" s="24"/>
      <c r="UL86" s="24"/>
      <c r="UM86" s="24"/>
      <c r="UN86" s="24"/>
      <c r="UO86" s="24"/>
      <c r="UP86" s="24"/>
      <c r="UQ86" s="24"/>
      <c r="UR86" s="24"/>
      <c r="US86" s="24"/>
      <c r="UT86" s="24"/>
      <c r="UU86" s="24"/>
      <c r="UV86" s="24"/>
      <c r="UW86" s="24"/>
      <c r="UX86" s="24"/>
      <c r="UY86" s="24"/>
      <c r="UZ86" s="24"/>
      <c r="VA86" s="24"/>
      <c r="VB86" s="24"/>
      <c r="VC86" s="24"/>
      <c r="VD86" s="24"/>
      <c r="VE86" s="24"/>
      <c r="VF86" s="24"/>
      <c r="VG86" s="24"/>
      <c r="VH86" s="24"/>
      <c r="VI86" s="24"/>
    </row>
    <row r="87" spans="1:581" s="68" customFormat="1" ht="15" customHeight="1" x14ac:dyDescent="0.2">
      <c r="A87" s="18">
        <v>12</v>
      </c>
      <c r="B87" s="102" t="s">
        <v>1188</v>
      </c>
      <c r="C87" s="102" t="s">
        <v>1189</v>
      </c>
      <c r="D87" s="20">
        <v>14</v>
      </c>
      <c r="E87" s="102" t="s">
        <v>928</v>
      </c>
      <c r="F87" s="102" t="s">
        <v>1190</v>
      </c>
      <c r="G87" s="102" t="s">
        <v>1264</v>
      </c>
      <c r="H87" s="194" t="s">
        <v>14</v>
      </c>
      <c r="I87" s="194" t="s">
        <v>1865</v>
      </c>
      <c r="J87" s="176" t="s">
        <v>955</v>
      </c>
      <c r="K87" s="328">
        <v>35992</v>
      </c>
      <c r="L87" s="146">
        <v>12</v>
      </c>
      <c r="M87" s="22">
        <v>40</v>
      </c>
      <c r="N87" s="22" t="s">
        <v>704</v>
      </c>
      <c r="O87" s="21" t="s">
        <v>788</v>
      </c>
      <c r="P87" s="21" t="s">
        <v>968</v>
      </c>
      <c r="Q87" s="21" t="s">
        <v>816</v>
      </c>
      <c r="R87" s="22">
        <v>1</v>
      </c>
      <c r="S87" s="75">
        <v>24345</v>
      </c>
      <c r="T87" s="75"/>
      <c r="U87" s="75"/>
      <c r="V87" s="75">
        <f t="shared" si="52"/>
        <v>24345</v>
      </c>
      <c r="W87" s="75">
        <f>70.1*6</f>
        <v>420.59999999999997</v>
      </c>
      <c r="X87" s="75">
        <f t="shared" si="53"/>
        <v>4451.333333333333</v>
      </c>
      <c r="Y87" s="75">
        <f t="shared" si="54"/>
        <v>44513.333333333336</v>
      </c>
      <c r="Z87" s="75">
        <f t="shared" si="55"/>
        <v>4260.375</v>
      </c>
      <c r="AA87" s="75">
        <f t="shared" si="56"/>
        <v>730.35</v>
      </c>
      <c r="AB87" s="75">
        <f t="shared" si="57"/>
        <v>1217.25</v>
      </c>
      <c r="AC87" s="75">
        <f t="shared" si="58"/>
        <v>486.90000000000003</v>
      </c>
      <c r="AD87" s="75">
        <v>1455</v>
      </c>
      <c r="AE87" s="75">
        <v>908</v>
      </c>
      <c r="AF87" s="77">
        <f t="shared" si="59"/>
        <v>13354</v>
      </c>
      <c r="AG87" s="77">
        <f t="shared" si="60"/>
        <v>39016.697222222225</v>
      </c>
      <c r="AH87" s="77">
        <f t="shared" si="61"/>
        <v>468200.3666666667</v>
      </c>
      <c r="AI87" s="77"/>
      <c r="AJ87" s="77"/>
      <c r="AK87" s="77"/>
      <c r="AL87" s="77"/>
      <c r="AM87" s="77"/>
      <c r="AN87" s="77"/>
      <c r="AO87" s="77"/>
      <c r="AP87" s="77"/>
      <c r="AQ87" s="77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  <c r="LT87" s="24"/>
      <c r="LU87" s="24"/>
      <c r="LV87" s="24"/>
      <c r="LW87" s="24"/>
      <c r="LX87" s="24"/>
      <c r="LY87" s="24"/>
      <c r="LZ87" s="24"/>
      <c r="MA87" s="24"/>
      <c r="MB87" s="24"/>
      <c r="MC87" s="24"/>
      <c r="MD87" s="24"/>
      <c r="ME87" s="24"/>
      <c r="MF87" s="24"/>
      <c r="MG87" s="24"/>
      <c r="MH87" s="24"/>
      <c r="MI87" s="24"/>
      <c r="MJ87" s="24"/>
      <c r="MK87" s="24"/>
      <c r="ML87" s="24"/>
      <c r="MM87" s="24"/>
      <c r="MN87" s="24"/>
      <c r="MO87" s="24"/>
      <c r="MP87" s="24"/>
      <c r="MQ87" s="24"/>
      <c r="MR87" s="24"/>
      <c r="MS87" s="24"/>
      <c r="MT87" s="24"/>
      <c r="MU87" s="24"/>
      <c r="MV87" s="24"/>
      <c r="MW87" s="24"/>
      <c r="MX87" s="24"/>
      <c r="MY87" s="24"/>
      <c r="MZ87" s="24"/>
      <c r="NA87" s="24"/>
      <c r="NB87" s="24"/>
      <c r="NC87" s="24"/>
      <c r="ND87" s="24"/>
      <c r="NE87" s="24"/>
      <c r="NF87" s="24"/>
      <c r="NG87" s="24"/>
      <c r="NH87" s="24"/>
      <c r="NI87" s="24"/>
      <c r="NJ87" s="24"/>
      <c r="NK87" s="24"/>
      <c r="NL87" s="24"/>
      <c r="NM87" s="24"/>
      <c r="NN87" s="24"/>
      <c r="NO87" s="24"/>
      <c r="NP87" s="24"/>
      <c r="NQ87" s="24"/>
      <c r="NR87" s="24"/>
      <c r="NS87" s="24"/>
      <c r="NT87" s="24"/>
      <c r="NU87" s="24"/>
      <c r="NV87" s="24"/>
      <c r="NW87" s="24"/>
      <c r="NX87" s="24"/>
      <c r="NY87" s="24"/>
      <c r="NZ87" s="24"/>
      <c r="OA87" s="24"/>
      <c r="OB87" s="24"/>
      <c r="OC87" s="24"/>
      <c r="OD87" s="24"/>
      <c r="OE87" s="24"/>
      <c r="OF87" s="24"/>
      <c r="OG87" s="24"/>
      <c r="OH87" s="24"/>
      <c r="OI87" s="24"/>
      <c r="OJ87" s="24"/>
      <c r="OK87" s="24"/>
      <c r="OL87" s="24"/>
      <c r="OM87" s="24"/>
      <c r="ON87" s="24"/>
      <c r="OO87" s="24"/>
      <c r="OP87" s="24"/>
      <c r="OQ87" s="24"/>
      <c r="OR87" s="24"/>
      <c r="OS87" s="24"/>
      <c r="OT87" s="24"/>
      <c r="OU87" s="24"/>
      <c r="OV87" s="24"/>
      <c r="OW87" s="24"/>
      <c r="OX87" s="24"/>
      <c r="OY87" s="24"/>
      <c r="OZ87" s="24"/>
      <c r="PA87" s="24"/>
      <c r="PB87" s="24"/>
      <c r="PC87" s="24"/>
      <c r="PD87" s="24"/>
      <c r="PE87" s="24"/>
      <c r="PF87" s="24"/>
      <c r="PG87" s="24"/>
      <c r="PH87" s="24"/>
      <c r="PI87" s="24"/>
      <c r="PJ87" s="24"/>
      <c r="PK87" s="24"/>
      <c r="PL87" s="24"/>
      <c r="PM87" s="24"/>
      <c r="PN87" s="24"/>
      <c r="PO87" s="24"/>
      <c r="PP87" s="24"/>
      <c r="PQ87" s="24"/>
      <c r="PR87" s="24"/>
      <c r="PS87" s="24"/>
      <c r="PT87" s="24"/>
      <c r="PU87" s="24"/>
      <c r="PV87" s="24"/>
      <c r="PW87" s="24"/>
      <c r="PX87" s="24"/>
      <c r="PY87" s="24"/>
      <c r="PZ87" s="24"/>
      <c r="QA87" s="24"/>
      <c r="QB87" s="24"/>
      <c r="QC87" s="24"/>
      <c r="QD87" s="24"/>
      <c r="QE87" s="24"/>
      <c r="QF87" s="24"/>
      <c r="QG87" s="24"/>
      <c r="QH87" s="24"/>
      <c r="QI87" s="24"/>
      <c r="QJ87" s="24"/>
      <c r="QK87" s="24"/>
      <c r="QL87" s="24"/>
      <c r="QM87" s="24"/>
      <c r="QN87" s="24"/>
      <c r="QO87" s="24"/>
      <c r="QP87" s="24"/>
      <c r="QQ87" s="24"/>
      <c r="QR87" s="24"/>
      <c r="QS87" s="24"/>
      <c r="QT87" s="24"/>
      <c r="QU87" s="24"/>
      <c r="QV87" s="24"/>
      <c r="QW87" s="24"/>
      <c r="QX87" s="24"/>
      <c r="QY87" s="24"/>
      <c r="QZ87" s="24"/>
      <c r="RA87" s="24"/>
      <c r="RB87" s="24"/>
      <c r="RC87" s="24"/>
      <c r="RD87" s="24"/>
      <c r="RE87" s="24"/>
      <c r="RF87" s="24"/>
      <c r="RG87" s="24"/>
      <c r="RH87" s="24"/>
      <c r="RI87" s="24"/>
      <c r="RJ87" s="24"/>
      <c r="RK87" s="24"/>
      <c r="RL87" s="24"/>
      <c r="RM87" s="24"/>
      <c r="RN87" s="24"/>
      <c r="RO87" s="24"/>
      <c r="RP87" s="24"/>
      <c r="RQ87" s="24"/>
      <c r="RR87" s="24"/>
      <c r="RS87" s="24"/>
      <c r="RT87" s="24"/>
      <c r="RU87" s="24"/>
      <c r="RV87" s="24"/>
      <c r="RW87" s="24"/>
      <c r="RX87" s="24"/>
      <c r="RY87" s="24"/>
      <c r="RZ87" s="24"/>
      <c r="SA87" s="24"/>
      <c r="SB87" s="24"/>
      <c r="SC87" s="24"/>
      <c r="SD87" s="24"/>
      <c r="SE87" s="24"/>
      <c r="SF87" s="24"/>
      <c r="SG87" s="24"/>
      <c r="SH87" s="24"/>
      <c r="SI87" s="24"/>
      <c r="SJ87" s="24"/>
      <c r="SK87" s="24"/>
      <c r="SL87" s="24"/>
      <c r="SM87" s="24"/>
      <c r="SN87" s="24"/>
      <c r="SO87" s="24"/>
      <c r="SP87" s="24"/>
      <c r="SQ87" s="24"/>
      <c r="SR87" s="24"/>
      <c r="SS87" s="24"/>
      <c r="ST87" s="24"/>
      <c r="SU87" s="24"/>
      <c r="SV87" s="24"/>
      <c r="SW87" s="24"/>
      <c r="SX87" s="24"/>
      <c r="SY87" s="24"/>
      <c r="SZ87" s="24"/>
      <c r="TA87" s="24"/>
      <c r="TB87" s="24"/>
      <c r="TC87" s="24"/>
      <c r="TD87" s="24"/>
      <c r="TE87" s="24"/>
      <c r="TF87" s="24"/>
      <c r="TG87" s="24"/>
      <c r="TH87" s="24"/>
      <c r="TI87" s="24"/>
      <c r="TJ87" s="24"/>
      <c r="TK87" s="24"/>
      <c r="TL87" s="24"/>
      <c r="TM87" s="24"/>
      <c r="TN87" s="24"/>
      <c r="TO87" s="24"/>
      <c r="TP87" s="24"/>
      <c r="TQ87" s="24"/>
      <c r="TR87" s="24"/>
      <c r="TS87" s="24"/>
      <c r="TT87" s="24"/>
      <c r="TU87" s="24"/>
      <c r="TV87" s="24"/>
      <c r="TW87" s="24"/>
      <c r="TX87" s="24"/>
      <c r="TY87" s="24"/>
      <c r="TZ87" s="24"/>
      <c r="UA87" s="24"/>
      <c r="UB87" s="24"/>
      <c r="UC87" s="24"/>
      <c r="UD87" s="24"/>
      <c r="UE87" s="24"/>
      <c r="UF87" s="24"/>
      <c r="UG87" s="24"/>
      <c r="UH87" s="24"/>
      <c r="UI87" s="24"/>
      <c r="UJ87" s="24"/>
      <c r="UK87" s="24"/>
      <c r="UL87" s="24"/>
      <c r="UM87" s="24"/>
      <c r="UN87" s="24"/>
      <c r="UO87" s="24"/>
      <c r="UP87" s="24"/>
      <c r="UQ87" s="24"/>
      <c r="UR87" s="24"/>
      <c r="US87" s="24"/>
      <c r="UT87" s="24"/>
      <c r="UU87" s="24"/>
      <c r="UV87" s="24"/>
      <c r="UW87" s="24"/>
      <c r="UX87" s="24"/>
      <c r="UY87" s="24"/>
      <c r="UZ87" s="24"/>
      <c r="VA87" s="24"/>
      <c r="VB87" s="24"/>
      <c r="VC87" s="24"/>
      <c r="VD87" s="24"/>
      <c r="VE87" s="24"/>
      <c r="VF87" s="24"/>
      <c r="VG87" s="24"/>
      <c r="VH87" s="24"/>
      <c r="VI87" s="24"/>
    </row>
    <row r="88" spans="1:581" s="68" customFormat="1" ht="20.25" customHeight="1" x14ac:dyDescent="0.2">
      <c r="A88" s="18">
        <v>13</v>
      </c>
      <c r="B88" s="102" t="s">
        <v>1188</v>
      </c>
      <c r="C88" s="102" t="s">
        <v>1189</v>
      </c>
      <c r="D88" s="20">
        <v>14</v>
      </c>
      <c r="E88" s="102" t="s">
        <v>928</v>
      </c>
      <c r="F88" s="102" t="s">
        <v>1190</v>
      </c>
      <c r="G88" s="102" t="s">
        <v>1253</v>
      </c>
      <c r="H88" s="265" t="s">
        <v>29</v>
      </c>
      <c r="I88" s="265" t="s">
        <v>1866</v>
      </c>
      <c r="J88" s="175" t="s">
        <v>955</v>
      </c>
      <c r="K88" s="328">
        <v>40042</v>
      </c>
      <c r="L88" s="158" t="s">
        <v>1711</v>
      </c>
      <c r="M88" s="22">
        <v>40</v>
      </c>
      <c r="N88" s="22" t="s">
        <v>704</v>
      </c>
      <c r="O88" s="21" t="s">
        <v>883</v>
      </c>
      <c r="P88" s="21" t="s">
        <v>968</v>
      </c>
      <c r="Q88" s="21" t="s">
        <v>816</v>
      </c>
      <c r="R88" s="22">
        <v>1</v>
      </c>
      <c r="S88" s="114">
        <v>14024</v>
      </c>
      <c r="T88" s="75"/>
      <c r="U88" s="75"/>
      <c r="V88" s="75">
        <f t="shared" si="52"/>
        <v>14024</v>
      </c>
      <c r="W88" s="75"/>
      <c r="X88" s="75">
        <f t="shared" si="53"/>
        <v>2582</v>
      </c>
      <c r="Y88" s="75">
        <f t="shared" si="54"/>
        <v>25820</v>
      </c>
      <c r="Z88" s="75">
        <f t="shared" si="55"/>
        <v>2454.1999999999998</v>
      </c>
      <c r="AA88" s="75">
        <f t="shared" si="56"/>
        <v>420.71999999999997</v>
      </c>
      <c r="AB88" s="75">
        <f t="shared" si="57"/>
        <v>701.2</v>
      </c>
      <c r="AC88" s="75">
        <f t="shared" si="58"/>
        <v>280.48</v>
      </c>
      <c r="AD88" s="75">
        <v>869</v>
      </c>
      <c r="AE88" s="75">
        <v>599</v>
      </c>
      <c r="AF88" s="77">
        <f t="shared" si="59"/>
        <v>7746</v>
      </c>
      <c r="AG88" s="77">
        <f t="shared" si="60"/>
        <v>22360.933333333334</v>
      </c>
      <c r="AH88" s="77">
        <f t="shared" si="61"/>
        <v>268331.2</v>
      </c>
      <c r="AI88" s="77"/>
      <c r="AJ88" s="77"/>
      <c r="AK88" s="77"/>
      <c r="AL88" s="77"/>
      <c r="AM88" s="77"/>
      <c r="AN88" s="77"/>
      <c r="AO88" s="77"/>
      <c r="AP88" s="77"/>
      <c r="AQ88" s="77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  <c r="LT88" s="24"/>
      <c r="LU88" s="24"/>
      <c r="LV88" s="24"/>
      <c r="LW88" s="24"/>
      <c r="LX88" s="24"/>
      <c r="LY88" s="24"/>
      <c r="LZ88" s="24"/>
      <c r="MA88" s="24"/>
      <c r="MB88" s="24"/>
      <c r="MC88" s="24"/>
      <c r="MD88" s="24"/>
      <c r="ME88" s="24"/>
      <c r="MF88" s="24"/>
      <c r="MG88" s="24"/>
      <c r="MH88" s="24"/>
      <c r="MI88" s="24"/>
      <c r="MJ88" s="24"/>
      <c r="MK88" s="24"/>
      <c r="ML88" s="24"/>
      <c r="MM88" s="24"/>
      <c r="MN88" s="24"/>
      <c r="MO88" s="24"/>
      <c r="MP88" s="24"/>
      <c r="MQ88" s="24"/>
      <c r="MR88" s="24"/>
      <c r="MS88" s="24"/>
      <c r="MT88" s="24"/>
      <c r="MU88" s="24"/>
      <c r="MV88" s="24"/>
      <c r="MW88" s="24"/>
      <c r="MX88" s="24"/>
      <c r="MY88" s="24"/>
      <c r="MZ88" s="24"/>
      <c r="NA88" s="24"/>
      <c r="NB88" s="24"/>
      <c r="NC88" s="24"/>
      <c r="ND88" s="24"/>
      <c r="NE88" s="24"/>
      <c r="NF88" s="24"/>
      <c r="NG88" s="24"/>
      <c r="NH88" s="24"/>
      <c r="NI88" s="24"/>
      <c r="NJ88" s="24"/>
      <c r="NK88" s="24"/>
      <c r="NL88" s="24"/>
      <c r="NM88" s="24"/>
      <c r="NN88" s="24"/>
      <c r="NO88" s="24"/>
      <c r="NP88" s="24"/>
      <c r="NQ88" s="24"/>
      <c r="NR88" s="24"/>
      <c r="NS88" s="24"/>
      <c r="NT88" s="24"/>
      <c r="NU88" s="24"/>
      <c r="NV88" s="24"/>
      <c r="NW88" s="24"/>
      <c r="NX88" s="24"/>
      <c r="NY88" s="24"/>
      <c r="NZ88" s="24"/>
      <c r="OA88" s="24"/>
      <c r="OB88" s="24"/>
      <c r="OC88" s="24"/>
      <c r="OD88" s="24"/>
      <c r="OE88" s="24"/>
      <c r="OF88" s="24"/>
      <c r="OG88" s="24"/>
      <c r="OH88" s="24"/>
      <c r="OI88" s="24"/>
      <c r="OJ88" s="24"/>
      <c r="OK88" s="24"/>
      <c r="OL88" s="24"/>
      <c r="OM88" s="24"/>
      <c r="ON88" s="24"/>
      <c r="OO88" s="24"/>
      <c r="OP88" s="24"/>
      <c r="OQ88" s="24"/>
      <c r="OR88" s="24"/>
      <c r="OS88" s="24"/>
      <c r="OT88" s="24"/>
      <c r="OU88" s="24"/>
      <c r="OV88" s="24"/>
      <c r="OW88" s="24"/>
      <c r="OX88" s="24"/>
      <c r="OY88" s="24"/>
      <c r="OZ88" s="24"/>
      <c r="PA88" s="24"/>
      <c r="PB88" s="24"/>
      <c r="PC88" s="24"/>
      <c r="PD88" s="24"/>
      <c r="PE88" s="24"/>
      <c r="PF88" s="24"/>
      <c r="PG88" s="24"/>
      <c r="PH88" s="24"/>
      <c r="PI88" s="24"/>
      <c r="PJ88" s="24"/>
      <c r="PK88" s="24"/>
      <c r="PL88" s="24"/>
      <c r="PM88" s="24"/>
      <c r="PN88" s="24"/>
      <c r="PO88" s="24"/>
      <c r="PP88" s="24"/>
      <c r="PQ88" s="24"/>
      <c r="PR88" s="24"/>
      <c r="PS88" s="24"/>
      <c r="PT88" s="24"/>
      <c r="PU88" s="24"/>
      <c r="PV88" s="24"/>
      <c r="PW88" s="24"/>
      <c r="PX88" s="24"/>
      <c r="PY88" s="24"/>
      <c r="PZ88" s="24"/>
      <c r="QA88" s="24"/>
      <c r="QB88" s="24"/>
      <c r="QC88" s="24"/>
      <c r="QD88" s="24"/>
      <c r="QE88" s="24"/>
      <c r="QF88" s="24"/>
      <c r="QG88" s="24"/>
      <c r="QH88" s="24"/>
      <c r="QI88" s="24"/>
      <c r="QJ88" s="24"/>
      <c r="QK88" s="24"/>
      <c r="QL88" s="24"/>
      <c r="QM88" s="24"/>
      <c r="QN88" s="24"/>
      <c r="QO88" s="24"/>
      <c r="QP88" s="24"/>
      <c r="QQ88" s="24"/>
      <c r="QR88" s="24"/>
      <c r="QS88" s="24"/>
      <c r="QT88" s="24"/>
      <c r="QU88" s="24"/>
      <c r="QV88" s="24"/>
      <c r="QW88" s="24"/>
      <c r="QX88" s="24"/>
      <c r="QY88" s="24"/>
      <c r="QZ88" s="24"/>
      <c r="RA88" s="24"/>
      <c r="RB88" s="24"/>
      <c r="RC88" s="24"/>
      <c r="RD88" s="24"/>
      <c r="RE88" s="24"/>
      <c r="RF88" s="24"/>
      <c r="RG88" s="24"/>
      <c r="RH88" s="24"/>
      <c r="RI88" s="24"/>
      <c r="RJ88" s="24"/>
      <c r="RK88" s="24"/>
      <c r="RL88" s="24"/>
      <c r="RM88" s="24"/>
      <c r="RN88" s="24"/>
      <c r="RO88" s="24"/>
      <c r="RP88" s="24"/>
      <c r="RQ88" s="24"/>
      <c r="RR88" s="24"/>
      <c r="RS88" s="24"/>
      <c r="RT88" s="24"/>
      <c r="RU88" s="24"/>
      <c r="RV88" s="24"/>
      <c r="RW88" s="24"/>
      <c r="RX88" s="24"/>
      <c r="RY88" s="24"/>
      <c r="RZ88" s="24"/>
      <c r="SA88" s="24"/>
      <c r="SB88" s="24"/>
      <c r="SC88" s="24"/>
      <c r="SD88" s="24"/>
      <c r="SE88" s="24"/>
      <c r="SF88" s="24"/>
      <c r="SG88" s="24"/>
      <c r="SH88" s="24"/>
      <c r="SI88" s="24"/>
      <c r="SJ88" s="24"/>
      <c r="SK88" s="24"/>
      <c r="SL88" s="24"/>
      <c r="SM88" s="24"/>
      <c r="SN88" s="24"/>
      <c r="SO88" s="24"/>
      <c r="SP88" s="24"/>
      <c r="SQ88" s="24"/>
      <c r="SR88" s="24"/>
      <c r="SS88" s="24"/>
      <c r="ST88" s="24"/>
      <c r="SU88" s="24"/>
      <c r="SV88" s="24"/>
      <c r="SW88" s="24"/>
      <c r="SX88" s="24"/>
      <c r="SY88" s="24"/>
      <c r="SZ88" s="24"/>
      <c r="TA88" s="24"/>
      <c r="TB88" s="24"/>
      <c r="TC88" s="24"/>
      <c r="TD88" s="24"/>
      <c r="TE88" s="24"/>
      <c r="TF88" s="24"/>
      <c r="TG88" s="24"/>
      <c r="TH88" s="24"/>
      <c r="TI88" s="24"/>
      <c r="TJ88" s="24"/>
      <c r="TK88" s="24"/>
      <c r="TL88" s="24"/>
      <c r="TM88" s="24"/>
      <c r="TN88" s="24"/>
      <c r="TO88" s="24"/>
      <c r="TP88" s="24"/>
      <c r="TQ88" s="24"/>
      <c r="TR88" s="24"/>
      <c r="TS88" s="24"/>
      <c r="TT88" s="24"/>
      <c r="TU88" s="24"/>
      <c r="TV88" s="24"/>
      <c r="TW88" s="24"/>
      <c r="TX88" s="24"/>
      <c r="TY88" s="24"/>
      <c r="TZ88" s="24"/>
      <c r="UA88" s="24"/>
      <c r="UB88" s="24"/>
      <c r="UC88" s="24"/>
      <c r="UD88" s="24"/>
      <c r="UE88" s="24"/>
      <c r="UF88" s="24"/>
      <c r="UG88" s="24"/>
      <c r="UH88" s="24"/>
      <c r="UI88" s="24"/>
      <c r="UJ88" s="24"/>
      <c r="UK88" s="24"/>
      <c r="UL88" s="24"/>
      <c r="UM88" s="24"/>
      <c r="UN88" s="24"/>
      <c r="UO88" s="24"/>
      <c r="UP88" s="24"/>
      <c r="UQ88" s="24"/>
      <c r="UR88" s="24"/>
      <c r="US88" s="24"/>
      <c r="UT88" s="24"/>
      <c r="UU88" s="24"/>
      <c r="UV88" s="24"/>
      <c r="UW88" s="24"/>
      <c r="UX88" s="24"/>
      <c r="UY88" s="24"/>
      <c r="UZ88" s="24"/>
      <c r="VA88" s="24"/>
      <c r="VB88" s="24"/>
      <c r="VC88" s="24"/>
      <c r="VD88" s="24"/>
      <c r="VE88" s="24"/>
      <c r="VF88" s="24"/>
      <c r="VG88" s="24"/>
      <c r="VH88" s="24"/>
      <c r="VI88" s="24"/>
    </row>
    <row r="89" spans="1:581" s="68" customFormat="1" ht="15" customHeight="1" x14ac:dyDescent="0.2">
      <c r="A89" s="18">
        <v>14</v>
      </c>
      <c r="B89" s="102" t="s">
        <v>1188</v>
      </c>
      <c r="C89" s="102" t="s">
        <v>1189</v>
      </c>
      <c r="D89" s="20">
        <v>14</v>
      </c>
      <c r="E89" s="102" t="s">
        <v>928</v>
      </c>
      <c r="F89" s="102" t="s">
        <v>1190</v>
      </c>
      <c r="G89" s="102" t="s">
        <v>1245</v>
      </c>
      <c r="H89" s="21" t="s">
        <v>33</v>
      </c>
      <c r="I89" s="21" t="s">
        <v>455</v>
      </c>
      <c r="J89" s="22" t="s">
        <v>954</v>
      </c>
      <c r="K89" s="328">
        <v>37288</v>
      </c>
      <c r="L89" s="150" t="s">
        <v>714</v>
      </c>
      <c r="M89" s="22">
        <v>40</v>
      </c>
      <c r="N89" s="176" t="s">
        <v>728</v>
      </c>
      <c r="O89" s="21" t="s">
        <v>715</v>
      </c>
      <c r="P89" s="21" t="s">
        <v>816</v>
      </c>
      <c r="Q89" s="21" t="s">
        <v>816</v>
      </c>
      <c r="R89" s="22">
        <v>1</v>
      </c>
      <c r="S89" s="75">
        <v>14012</v>
      </c>
      <c r="T89" s="75"/>
      <c r="U89" s="75"/>
      <c r="V89" s="75">
        <f t="shared" si="52"/>
        <v>14012</v>
      </c>
      <c r="W89" s="75">
        <f>70.1*5</f>
        <v>350.5</v>
      </c>
      <c r="X89" s="75">
        <f t="shared" si="53"/>
        <v>2634.166666666667</v>
      </c>
      <c r="Y89" s="75">
        <f t="shared" si="54"/>
        <v>26341.666666666668</v>
      </c>
      <c r="Z89" s="75">
        <f t="shared" si="55"/>
        <v>2452.1</v>
      </c>
      <c r="AA89" s="75">
        <f t="shared" si="56"/>
        <v>420.35999999999996</v>
      </c>
      <c r="AB89" s="75">
        <f t="shared" si="57"/>
        <v>700.6</v>
      </c>
      <c r="AC89" s="75">
        <f t="shared" si="58"/>
        <v>280.24</v>
      </c>
      <c r="AD89" s="75">
        <v>1114</v>
      </c>
      <c r="AE89" s="75">
        <v>679</v>
      </c>
      <c r="AF89" s="77">
        <f t="shared" si="59"/>
        <v>7902.5</v>
      </c>
      <c r="AG89" s="77">
        <f t="shared" si="60"/>
        <v>23081.994444444445</v>
      </c>
      <c r="AH89" s="77">
        <f t="shared" si="61"/>
        <v>276983.93333333335</v>
      </c>
      <c r="AI89" s="77"/>
      <c r="AJ89" s="77"/>
      <c r="AK89" s="77"/>
      <c r="AL89" s="77"/>
      <c r="AM89" s="77"/>
      <c r="AN89" s="77"/>
      <c r="AO89" s="77"/>
      <c r="AP89" s="77"/>
      <c r="AQ89" s="77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  <c r="LT89" s="24"/>
      <c r="LU89" s="24"/>
      <c r="LV89" s="24"/>
      <c r="LW89" s="24"/>
      <c r="LX89" s="24"/>
      <c r="LY89" s="24"/>
      <c r="LZ89" s="24"/>
      <c r="MA89" s="24"/>
      <c r="MB89" s="24"/>
      <c r="MC89" s="24"/>
      <c r="MD89" s="24"/>
      <c r="ME89" s="24"/>
      <c r="MF89" s="24"/>
      <c r="MG89" s="24"/>
      <c r="MH89" s="24"/>
      <c r="MI89" s="24"/>
      <c r="MJ89" s="24"/>
      <c r="MK89" s="24"/>
      <c r="ML89" s="24"/>
      <c r="MM89" s="24"/>
      <c r="MN89" s="24"/>
      <c r="MO89" s="24"/>
      <c r="MP89" s="24"/>
      <c r="MQ89" s="24"/>
      <c r="MR89" s="24"/>
      <c r="MS89" s="24"/>
      <c r="MT89" s="24"/>
      <c r="MU89" s="24"/>
      <c r="MV89" s="24"/>
      <c r="MW89" s="24"/>
      <c r="MX89" s="24"/>
      <c r="MY89" s="24"/>
      <c r="MZ89" s="24"/>
      <c r="NA89" s="24"/>
      <c r="NB89" s="24"/>
      <c r="NC89" s="24"/>
      <c r="ND89" s="24"/>
      <c r="NE89" s="24"/>
      <c r="NF89" s="24"/>
      <c r="NG89" s="24"/>
      <c r="NH89" s="24"/>
      <c r="NI89" s="24"/>
      <c r="NJ89" s="24"/>
      <c r="NK89" s="24"/>
      <c r="NL89" s="24"/>
      <c r="NM89" s="24"/>
      <c r="NN89" s="24"/>
      <c r="NO89" s="24"/>
      <c r="NP89" s="24"/>
      <c r="NQ89" s="24"/>
      <c r="NR89" s="24"/>
      <c r="NS89" s="24"/>
      <c r="NT89" s="24"/>
      <c r="NU89" s="24"/>
      <c r="NV89" s="24"/>
      <c r="NW89" s="24"/>
      <c r="NX89" s="24"/>
      <c r="NY89" s="24"/>
      <c r="NZ89" s="24"/>
      <c r="OA89" s="24"/>
      <c r="OB89" s="24"/>
      <c r="OC89" s="24"/>
      <c r="OD89" s="24"/>
      <c r="OE89" s="24"/>
      <c r="OF89" s="24"/>
      <c r="OG89" s="24"/>
      <c r="OH89" s="24"/>
      <c r="OI89" s="24"/>
      <c r="OJ89" s="24"/>
      <c r="OK89" s="24"/>
      <c r="OL89" s="24"/>
      <c r="OM89" s="24"/>
      <c r="ON89" s="24"/>
      <c r="OO89" s="24"/>
      <c r="OP89" s="24"/>
      <c r="OQ89" s="24"/>
      <c r="OR89" s="24"/>
      <c r="OS89" s="24"/>
      <c r="OT89" s="24"/>
      <c r="OU89" s="24"/>
      <c r="OV89" s="24"/>
      <c r="OW89" s="24"/>
      <c r="OX89" s="24"/>
      <c r="OY89" s="24"/>
      <c r="OZ89" s="24"/>
      <c r="PA89" s="24"/>
      <c r="PB89" s="24"/>
      <c r="PC89" s="24"/>
      <c r="PD89" s="24"/>
      <c r="PE89" s="24"/>
      <c r="PF89" s="24"/>
      <c r="PG89" s="24"/>
      <c r="PH89" s="24"/>
      <c r="PI89" s="24"/>
      <c r="PJ89" s="24"/>
      <c r="PK89" s="24"/>
      <c r="PL89" s="24"/>
      <c r="PM89" s="24"/>
      <c r="PN89" s="24"/>
      <c r="PO89" s="24"/>
      <c r="PP89" s="24"/>
      <c r="PQ89" s="24"/>
      <c r="PR89" s="24"/>
      <c r="PS89" s="24"/>
      <c r="PT89" s="24"/>
      <c r="PU89" s="24"/>
      <c r="PV89" s="24"/>
      <c r="PW89" s="24"/>
      <c r="PX89" s="24"/>
      <c r="PY89" s="24"/>
      <c r="PZ89" s="24"/>
      <c r="QA89" s="24"/>
      <c r="QB89" s="24"/>
      <c r="QC89" s="24"/>
      <c r="QD89" s="24"/>
      <c r="QE89" s="24"/>
      <c r="QF89" s="24"/>
      <c r="QG89" s="24"/>
      <c r="QH89" s="24"/>
      <c r="QI89" s="24"/>
      <c r="QJ89" s="24"/>
      <c r="QK89" s="24"/>
      <c r="QL89" s="24"/>
      <c r="QM89" s="24"/>
      <c r="QN89" s="24"/>
      <c r="QO89" s="24"/>
      <c r="QP89" s="24"/>
      <c r="QQ89" s="24"/>
      <c r="QR89" s="24"/>
      <c r="QS89" s="24"/>
      <c r="QT89" s="24"/>
      <c r="QU89" s="24"/>
      <c r="QV89" s="24"/>
      <c r="QW89" s="24"/>
      <c r="QX89" s="24"/>
      <c r="QY89" s="24"/>
      <c r="QZ89" s="24"/>
      <c r="RA89" s="24"/>
      <c r="RB89" s="24"/>
      <c r="RC89" s="24"/>
      <c r="RD89" s="24"/>
      <c r="RE89" s="24"/>
      <c r="RF89" s="24"/>
      <c r="RG89" s="24"/>
      <c r="RH89" s="24"/>
      <c r="RI89" s="24"/>
      <c r="RJ89" s="24"/>
      <c r="RK89" s="24"/>
      <c r="RL89" s="24"/>
      <c r="RM89" s="24"/>
      <c r="RN89" s="24"/>
      <c r="RO89" s="24"/>
      <c r="RP89" s="24"/>
      <c r="RQ89" s="24"/>
      <c r="RR89" s="24"/>
      <c r="RS89" s="24"/>
      <c r="RT89" s="24"/>
      <c r="RU89" s="24"/>
      <c r="RV89" s="24"/>
      <c r="RW89" s="24"/>
      <c r="RX89" s="24"/>
      <c r="RY89" s="24"/>
      <c r="RZ89" s="24"/>
      <c r="SA89" s="24"/>
      <c r="SB89" s="24"/>
      <c r="SC89" s="24"/>
      <c r="SD89" s="24"/>
      <c r="SE89" s="24"/>
      <c r="SF89" s="24"/>
      <c r="SG89" s="24"/>
      <c r="SH89" s="24"/>
      <c r="SI89" s="24"/>
      <c r="SJ89" s="24"/>
      <c r="SK89" s="24"/>
      <c r="SL89" s="24"/>
      <c r="SM89" s="24"/>
      <c r="SN89" s="24"/>
      <c r="SO89" s="24"/>
      <c r="SP89" s="24"/>
      <c r="SQ89" s="24"/>
      <c r="SR89" s="24"/>
      <c r="SS89" s="24"/>
      <c r="ST89" s="24"/>
      <c r="SU89" s="24"/>
      <c r="SV89" s="24"/>
      <c r="SW89" s="24"/>
      <c r="SX89" s="24"/>
      <c r="SY89" s="24"/>
      <c r="SZ89" s="24"/>
      <c r="TA89" s="24"/>
      <c r="TB89" s="24"/>
      <c r="TC89" s="24"/>
      <c r="TD89" s="24"/>
      <c r="TE89" s="24"/>
      <c r="TF89" s="24"/>
      <c r="TG89" s="24"/>
      <c r="TH89" s="24"/>
      <c r="TI89" s="24"/>
      <c r="TJ89" s="24"/>
      <c r="TK89" s="24"/>
      <c r="TL89" s="24"/>
      <c r="TM89" s="24"/>
      <c r="TN89" s="24"/>
      <c r="TO89" s="24"/>
      <c r="TP89" s="24"/>
      <c r="TQ89" s="24"/>
      <c r="TR89" s="24"/>
      <c r="TS89" s="24"/>
      <c r="TT89" s="24"/>
      <c r="TU89" s="24"/>
      <c r="TV89" s="24"/>
      <c r="TW89" s="24"/>
      <c r="TX89" s="24"/>
      <c r="TY89" s="24"/>
      <c r="TZ89" s="24"/>
      <c r="UA89" s="24"/>
      <c r="UB89" s="24"/>
      <c r="UC89" s="24"/>
      <c r="UD89" s="24"/>
      <c r="UE89" s="24"/>
      <c r="UF89" s="24"/>
      <c r="UG89" s="24"/>
      <c r="UH89" s="24"/>
      <c r="UI89" s="24"/>
      <c r="UJ89" s="24"/>
      <c r="UK89" s="24"/>
      <c r="UL89" s="24"/>
      <c r="UM89" s="24"/>
      <c r="UN89" s="24"/>
      <c r="UO89" s="24"/>
      <c r="UP89" s="24"/>
      <c r="UQ89" s="24"/>
      <c r="UR89" s="24"/>
      <c r="US89" s="24"/>
      <c r="UT89" s="24"/>
      <c r="UU89" s="24"/>
      <c r="UV89" s="24"/>
      <c r="UW89" s="24"/>
      <c r="UX89" s="24"/>
      <c r="UY89" s="24"/>
      <c r="UZ89" s="24"/>
      <c r="VA89" s="24"/>
      <c r="VB89" s="24"/>
      <c r="VC89" s="24"/>
      <c r="VD89" s="24"/>
      <c r="VE89" s="24"/>
      <c r="VF89" s="24"/>
      <c r="VG89" s="24"/>
      <c r="VH89" s="24"/>
      <c r="VI89" s="24"/>
    </row>
    <row r="90" spans="1:581" s="68" customFormat="1" ht="15" customHeight="1" x14ac:dyDescent="0.2">
      <c r="A90" s="18">
        <v>15</v>
      </c>
      <c r="B90" s="102" t="s">
        <v>1188</v>
      </c>
      <c r="C90" s="102" t="s">
        <v>1189</v>
      </c>
      <c r="D90" s="20">
        <v>14</v>
      </c>
      <c r="E90" s="102" t="s">
        <v>928</v>
      </c>
      <c r="F90" s="102" t="s">
        <v>1190</v>
      </c>
      <c r="G90" s="102" t="s">
        <v>1246</v>
      </c>
      <c r="H90" s="68" t="s">
        <v>18</v>
      </c>
      <c r="I90" s="68" t="s">
        <v>19</v>
      </c>
      <c r="J90" s="22" t="s">
        <v>954</v>
      </c>
      <c r="K90" s="328">
        <v>39574</v>
      </c>
      <c r="L90" s="150" t="s">
        <v>714</v>
      </c>
      <c r="M90" s="22">
        <v>40</v>
      </c>
      <c r="N90" s="22" t="s">
        <v>728</v>
      </c>
      <c r="O90" s="21" t="s">
        <v>16</v>
      </c>
      <c r="P90" s="21" t="s">
        <v>969</v>
      </c>
      <c r="Q90" s="21" t="s">
        <v>816</v>
      </c>
      <c r="R90" s="22">
        <v>1</v>
      </c>
      <c r="S90" s="75">
        <v>14012</v>
      </c>
      <c r="T90" s="75"/>
      <c r="U90" s="75"/>
      <c r="V90" s="75">
        <f t="shared" si="52"/>
        <v>14012</v>
      </c>
      <c r="W90" s="75">
        <f>70.1*4</f>
        <v>280.39999999999998</v>
      </c>
      <c r="X90" s="75">
        <f t="shared" si="53"/>
        <v>2634.166666666667</v>
      </c>
      <c r="Y90" s="75">
        <f t="shared" si="54"/>
        <v>26341.666666666668</v>
      </c>
      <c r="Z90" s="75">
        <f t="shared" si="55"/>
        <v>2452.1</v>
      </c>
      <c r="AA90" s="75">
        <f t="shared" si="56"/>
        <v>420.35999999999996</v>
      </c>
      <c r="AB90" s="75">
        <f t="shared" si="57"/>
        <v>700.6</v>
      </c>
      <c r="AC90" s="75">
        <f t="shared" si="58"/>
        <v>280.24</v>
      </c>
      <c r="AD90" s="75">
        <v>1114</v>
      </c>
      <c r="AE90" s="75">
        <v>679</v>
      </c>
      <c r="AF90" s="77">
        <f t="shared" si="59"/>
        <v>7902.5</v>
      </c>
      <c r="AG90" s="77">
        <f t="shared" si="60"/>
        <v>23011.894444444446</v>
      </c>
      <c r="AH90" s="77">
        <f t="shared" si="61"/>
        <v>276142.73333333334</v>
      </c>
      <c r="AI90" s="77"/>
      <c r="AJ90" s="77"/>
      <c r="AK90" s="77"/>
      <c r="AL90" s="77"/>
      <c r="AM90" s="77"/>
      <c r="AN90" s="77"/>
      <c r="AO90" s="77"/>
      <c r="AP90" s="77"/>
      <c r="AQ90" s="77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</row>
    <row r="91" spans="1:581" s="68" customFormat="1" ht="15" customHeight="1" x14ac:dyDescent="0.2">
      <c r="A91" s="18">
        <v>16</v>
      </c>
      <c r="B91" s="102" t="s">
        <v>1188</v>
      </c>
      <c r="C91" s="102" t="s">
        <v>1189</v>
      </c>
      <c r="D91" s="20">
        <v>14</v>
      </c>
      <c r="E91" s="102" t="s">
        <v>928</v>
      </c>
      <c r="F91" s="102" t="s">
        <v>1190</v>
      </c>
      <c r="G91" s="102" t="s">
        <v>1247</v>
      </c>
      <c r="H91" s="21" t="s">
        <v>1078</v>
      </c>
      <c r="I91" s="21" t="s">
        <v>1115</v>
      </c>
      <c r="J91" s="22" t="s">
        <v>955</v>
      </c>
      <c r="K91" s="328">
        <v>41410</v>
      </c>
      <c r="L91" s="150" t="s">
        <v>714</v>
      </c>
      <c r="M91" s="22">
        <v>40</v>
      </c>
      <c r="N91" s="176" t="s">
        <v>728</v>
      </c>
      <c r="O91" s="21" t="s">
        <v>865</v>
      </c>
      <c r="P91" s="21" t="s">
        <v>965</v>
      </c>
      <c r="Q91" s="21" t="s">
        <v>816</v>
      </c>
      <c r="R91" s="22">
        <v>1</v>
      </c>
      <c r="S91" s="75">
        <v>14012</v>
      </c>
      <c r="T91" s="75"/>
      <c r="U91" s="75"/>
      <c r="V91" s="75">
        <f t="shared" si="52"/>
        <v>14012</v>
      </c>
      <c r="W91" s="75"/>
      <c r="X91" s="75">
        <f t="shared" si="53"/>
        <v>2634.166666666667</v>
      </c>
      <c r="Y91" s="75">
        <f t="shared" si="54"/>
        <v>26341.666666666668</v>
      </c>
      <c r="Z91" s="75">
        <f t="shared" si="55"/>
        <v>2452.1</v>
      </c>
      <c r="AA91" s="75">
        <f t="shared" si="56"/>
        <v>420.35999999999996</v>
      </c>
      <c r="AB91" s="75">
        <f t="shared" si="57"/>
        <v>700.6</v>
      </c>
      <c r="AC91" s="75">
        <f t="shared" si="58"/>
        <v>280.24</v>
      </c>
      <c r="AD91" s="75">
        <v>1114</v>
      </c>
      <c r="AE91" s="75">
        <v>679</v>
      </c>
      <c r="AF91" s="77">
        <f t="shared" si="59"/>
        <v>7902.5</v>
      </c>
      <c r="AG91" s="77">
        <f t="shared" si="60"/>
        <v>22731.494444444445</v>
      </c>
      <c r="AH91" s="77">
        <f t="shared" si="61"/>
        <v>272777.93333333335</v>
      </c>
      <c r="AI91" s="77"/>
      <c r="AJ91" s="77"/>
      <c r="AK91" s="77"/>
      <c r="AL91" s="77"/>
      <c r="AM91" s="77"/>
      <c r="AN91" s="77"/>
      <c r="AO91" s="77"/>
      <c r="AP91" s="77"/>
      <c r="AQ91" s="77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</row>
    <row r="92" spans="1:581" s="68" customFormat="1" ht="15" customHeight="1" x14ac:dyDescent="0.2">
      <c r="A92" s="18">
        <v>17</v>
      </c>
      <c r="B92" s="102" t="s">
        <v>1188</v>
      </c>
      <c r="C92" s="102" t="s">
        <v>1189</v>
      </c>
      <c r="D92" s="20">
        <v>14</v>
      </c>
      <c r="E92" s="102" t="s">
        <v>928</v>
      </c>
      <c r="F92" s="102" t="s">
        <v>1190</v>
      </c>
      <c r="G92" s="102" t="s">
        <v>1248</v>
      </c>
      <c r="H92" s="21" t="s">
        <v>499</v>
      </c>
      <c r="I92" s="21" t="s">
        <v>498</v>
      </c>
      <c r="J92" s="22" t="s">
        <v>954</v>
      </c>
      <c r="K92" s="328">
        <v>38783</v>
      </c>
      <c r="L92" s="150" t="s">
        <v>714</v>
      </c>
      <c r="M92" s="22">
        <v>40</v>
      </c>
      <c r="N92" s="22" t="s">
        <v>728</v>
      </c>
      <c r="O92" s="21" t="s">
        <v>16</v>
      </c>
      <c r="P92" s="21" t="s">
        <v>969</v>
      </c>
      <c r="Q92" s="21" t="s">
        <v>816</v>
      </c>
      <c r="R92" s="22">
        <v>1</v>
      </c>
      <c r="S92" s="75">
        <v>14012</v>
      </c>
      <c r="T92" s="75"/>
      <c r="U92" s="75"/>
      <c r="V92" s="75">
        <f t="shared" si="52"/>
        <v>14012</v>
      </c>
      <c r="W92" s="75">
        <f>70.1*4</f>
        <v>280.39999999999998</v>
      </c>
      <c r="X92" s="75">
        <f t="shared" si="53"/>
        <v>2634.166666666667</v>
      </c>
      <c r="Y92" s="75">
        <f t="shared" si="54"/>
        <v>26341.666666666668</v>
      </c>
      <c r="Z92" s="75">
        <f t="shared" si="55"/>
        <v>2452.1</v>
      </c>
      <c r="AA92" s="75">
        <f t="shared" si="56"/>
        <v>420.35999999999996</v>
      </c>
      <c r="AB92" s="75">
        <f t="shared" si="57"/>
        <v>700.6</v>
      </c>
      <c r="AC92" s="75">
        <f t="shared" si="58"/>
        <v>280.24</v>
      </c>
      <c r="AD92" s="75">
        <v>1114</v>
      </c>
      <c r="AE92" s="75">
        <v>679</v>
      </c>
      <c r="AF92" s="77">
        <f t="shared" si="59"/>
        <v>7902.5</v>
      </c>
      <c r="AG92" s="77">
        <f t="shared" si="60"/>
        <v>23011.894444444446</v>
      </c>
      <c r="AH92" s="77">
        <f t="shared" si="61"/>
        <v>276142.73333333334</v>
      </c>
      <c r="AI92" s="77"/>
      <c r="AJ92" s="77"/>
      <c r="AK92" s="77"/>
      <c r="AL92" s="77"/>
      <c r="AM92" s="77"/>
      <c r="AN92" s="77"/>
      <c r="AO92" s="77"/>
      <c r="AP92" s="77"/>
      <c r="AQ92" s="77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</row>
    <row r="93" spans="1:581" s="68" customFormat="1" ht="15" customHeight="1" x14ac:dyDescent="0.2">
      <c r="A93" s="18">
        <v>18</v>
      </c>
      <c r="B93" s="102" t="s">
        <v>1188</v>
      </c>
      <c r="C93" s="102" t="s">
        <v>1189</v>
      </c>
      <c r="D93" s="20">
        <v>14</v>
      </c>
      <c r="E93" s="102" t="s">
        <v>928</v>
      </c>
      <c r="F93" s="102" t="s">
        <v>1190</v>
      </c>
      <c r="G93" s="102" t="s">
        <v>1249</v>
      </c>
      <c r="H93" s="21" t="s">
        <v>30</v>
      </c>
      <c r="I93" s="21" t="s">
        <v>526</v>
      </c>
      <c r="J93" s="22" t="s">
        <v>955</v>
      </c>
      <c r="K93" s="328">
        <v>39022</v>
      </c>
      <c r="L93" s="150" t="s">
        <v>714</v>
      </c>
      <c r="M93" s="22">
        <v>40</v>
      </c>
      <c r="N93" s="22" t="s">
        <v>728</v>
      </c>
      <c r="O93" s="21" t="s">
        <v>16</v>
      </c>
      <c r="P93" s="21" t="s">
        <v>969</v>
      </c>
      <c r="Q93" s="21" t="s">
        <v>816</v>
      </c>
      <c r="R93" s="22">
        <v>1</v>
      </c>
      <c r="S93" s="75">
        <v>14012</v>
      </c>
      <c r="T93" s="75"/>
      <c r="U93" s="75"/>
      <c r="V93" s="75">
        <f t="shared" si="52"/>
        <v>14012</v>
      </c>
      <c r="W93" s="75">
        <f>70.1*4</f>
        <v>280.39999999999998</v>
      </c>
      <c r="X93" s="75">
        <f t="shared" si="53"/>
        <v>2634.166666666667</v>
      </c>
      <c r="Y93" s="75">
        <f t="shared" si="54"/>
        <v>26341.666666666668</v>
      </c>
      <c r="Z93" s="75">
        <f t="shared" si="55"/>
        <v>2452.1</v>
      </c>
      <c r="AA93" s="75">
        <f t="shared" si="56"/>
        <v>420.35999999999996</v>
      </c>
      <c r="AB93" s="75">
        <f t="shared" si="57"/>
        <v>700.6</v>
      </c>
      <c r="AC93" s="75">
        <f t="shared" si="58"/>
        <v>280.24</v>
      </c>
      <c r="AD93" s="75">
        <v>1114</v>
      </c>
      <c r="AE93" s="75">
        <v>679</v>
      </c>
      <c r="AF93" s="77">
        <f t="shared" si="59"/>
        <v>7902.5</v>
      </c>
      <c r="AG93" s="77">
        <f t="shared" si="60"/>
        <v>23011.894444444446</v>
      </c>
      <c r="AH93" s="77">
        <f t="shared" si="61"/>
        <v>276142.73333333334</v>
      </c>
      <c r="AI93" s="77"/>
      <c r="AJ93" s="77"/>
      <c r="AK93" s="77"/>
      <c r="AL93" s="77"/>
      <c r="AM93" s="77"/>
      <c r="AN93" s="77"/>
      <c r="AO93" s="77"/>
      <c r="AP93" s="77"/>
      <c r="AQ93" s="77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  <c r="KX93" s="24"/>
      <c r="KY93" s="24"/>
      <c r="KZ93" s="24"/>
      <c r="LA93" s="24"/>
      <c r="LB93" s="24"/>
      <c r="LC93" s="24"/>
      <c r="LD93" s="24"/>
      <c r="LE93" s="24"/>
      <c r="LF93" s="24"/>
      <c r="LG93" s="24"/>
      <c r="LH93" s="24"/>
      <c r="LI93" s="24"/>
      <c r="LJ93" s="24"/>
      <c r="LK93" s="24"/>
      <c r="LL93" s="24"/>
      <c r="LM93" s="24"/>
      <c r="LN93" s="24"/>
      <c r="LO93" s="24"/>
      <c r="LP93" s="24"/>
      <c r="LQ93" s="24"/>
      <c r="LR93" s="24"/>
      <c r="LS93" s="24"/>
      <c r="LT93" s="24"/>
      <c r="LU93" s="24"/>
      <c r="LV93" s="24"/>
      <c r="LW93" s="24"/>
      <c r="LX93" s="24"/>
      <c r="LY93" s="24"/>
      <c r="LZ93" s="24"/>
      <c r="MA93" s="24"/>
      <c r="MB93" s="24"/>
      <c r="MC93" s="24"/>
      <c r="MD93" s="24"/>
      <c r="ME93" s="24"/>
      <c r="MF93" s="24"/>
      <c r="MG93" s="24"/>
      <c r="MH93" s="24"/>
      <c r="MI93" s="24"/>
      <c r="MJ93" s="24"/>
      <c r="MK93" s="24"/>
      <c r="ML93" s="24"/>
      <c r="MM93" s="24"/>
      <c r="MN93" s="24"/>
      <c r="MO93" s="24"/>
      <c r="MP93" s="24"/>
      <c r="MQ93" s="24"/>
      <c r="MR93" s="24"/>
      <c r="MS93" s="24"/>
      <c r="MT93" s="24"/>
      <c r="MU93" s="24"/>
      <c r="MV93" s="24"/>
      <c r="MW93" s="24"/>
      <c r="MX93" s="24"/>
      <c r="MY93" s="24"/>
      <c r="MZ93" s="24"/>
      <c r="NA93" s="24"/>
      <c r="NB93" s="24"/>
      <c r="NC93" s="24"/>
      <c r="ND93" s="24"/>
      <c r="NE93" s="24"/>
      <c r="NF93" s="24"/>
      <c r="NG93" s="24"/>
      <c r="NH93" s="24"/>
      <c r="NI93" s="24"/>
      <c r="NJ93" s="24"/>
      <c r="NK93" s="24"/>
      <c r="NL93" s="24"/>
      <c r="NM93" s="24"/>
      <c r="NN93" s="24"/>
      <c r="NO93" s="24"/>
      <c r="NP93" s="24"/>
      <c r="NQ93" s="24"/>
      <c r="NR93" s="24"/>
      <c r="NS93" s="24"/>
      <c r="NT93" s="24"/>
      <c r="NU93" s="24"/>
      <c r="NV93" s="24"/>
      <c r="NW93" s="24"/>
      <c r="NX93" s="24"/>
      <c r="NY93" s="24"/>
      <c r="NZ93" s="24"/>
      <c r="OA93" s="24"/>
      <c r="OB93" s="24"/>
      <c r="OC93" s="24"/>
      <c r="OD93" s="24"/>
      <c r="OE93" s="24"/>
      <c r="OF93" s="24"/>
      <c r="OG93" s="24"/>
      <c r="OH93" s="24"/>
      <c r="OI93" s="24"/>
      <c r="OJ93" s="24"/>
      <c r="OK93" s="24"/>
      <c r="OL93" s="24"/>
      <c r="OM93" s="24"/>
      <c r="ON93" s="24"/>
      <c r="OO93" s="24"/>
      <c r="OP93" s="24"/>
      <c r="OQ93" s="24"/>
      <c r="OR93" s="24"/>
      <c r="OS93" s="24"/>
      <c r="OT93" s="24"/>
      <c r="OU93" s="24"/>
      <c r="OV93" s="24"/>
      <c r="OW93" s="24"/>
      <c r="OX93" s="24"/>
      <c r="OY93" s="24"/>
      <c r="OZ93" s="24"/>
      <c r="PA93" s="24"/>
      <c r="PB93" s="24"/>
      <c r="PC93" s="24"/>
      <c r="PD93" s="24"/>
      <c r="PE93" s="24"/>
      <c r="PF93" s="24"/>
      <c r="PG93" s="24"/>
      <c r="PH93" s="24"/>
      <c r="PI93" s="24"/>
      <c r="PJ93" s="24"/>
      <c r="PK93" s="24"/>
      <c r="PL93" s="24"/>
      <c r="PM93" s="24"/>
      <c r="PN93" s="24"/>
      <c r="PO93" s="24"/>
      <c r="PP93" s="24"/>
      <c r="PQ93" s="24"/>
      <c r="PR93" s="24"/>
      <c r="PS93" s="24"/>
      <c r="PT93" s="24"/>
      <c r="PU93" s="24"/>
      <c r="PV93" s="24"/>
      <c r="PW93" s="24"/>
      <c r="PX93" s="24"/>
      <c r="PY93" s="24"/>
      <c r="PZ93" s="24"/>
      <c r="QA93" s="24"/>
      <c r="QB93" s="24"/>
      <c r="QC93" s="24"/>
      <c r="QD93" s="24"/>
      <c r="QE93" s="24"/>
      <c r="QF93" s="24"/>
      <c r="QG93" s="24"/>
      <c r="QH93" s="24"/>
      <c r="QI93" s="24"/>
      <c r="QJ93" s="24"/>
      <c r="QK93" s="24"/>
      <c r="QL93" s="24"/>
      <c r="QM93" s="24"/>
      <c r="QN93" s="24"/>
      <c r="QO93" s="24"/>
      <c r="QP93" s="24"/>
      <c r="QQ93" s="24"/>
      <c r="QR93" s="24"/>
      <c r="QS93" s="24"/>
      <c r="QT93" s="24"/>
      <c r="QU93" s="24"/>
      <c r="QV93" s="24"/>
      <c r="QW93" s="24"/>
      <c r="QX93" s="24"/>
      <c r="QY93" s="24"/>
      <c r="QZ93" s="24"/>
      <c r="RA93" s="24"/>
      <c r="RB93" s="24"/>
      <c r="RC93" s="24"/>
      <c r="RD93" s="24"/>
      <c r="RE93" s="24"/>
      <c r="RF93" s="24"/>
      <c r="RG93" s="24"/>
      <c r="RH93" s="24"/>
      <c r="RI93" s="24"/>
      <c r="RJ93" s="24"/>
      <c r="RK93" s="24"/>
      <c r="RL93" s="24"/>
      <c r="RM93" s="24"/>
      <c r="RN93" s="24"/>
      <c r="RO93" s="24"/>
      <c r="RP93" s="24"/>
      <c r="RQ93" s="24"/>
      <c r="RR93" s="24"/>
      <c r="RS93" s="24"/>
      <c r="RT93" s="24"/>
      <c r="RU93" s="24"/>
      <c r="RV93" s="24"/>
      <c r="RW93" s="24"/>
      <c r="RX93" s="24"/>
      <c r="RY93" s="24"/>
      <c r="RZ93" s="24"/>
      <c r="SA93" s="24"/>
      <c r="SB93" s="24"/>
      <c r="SC93" s="24"/>
      <c r="SD93" s="24"/>
      <c r="SE93" s="24"/>
      <c r="SF93" s="24"/>
      <c r="SG93" s="24"/>
      <c r="SH93" s="24"/>
      <c r="SI93" s="24"/>
      <c r="SJ93" s="24"/>
      <c r="SK93" s="24"/>
      <c r="SL93" s="24"/>
      <c r="SM93" s="24"/>
      <c r="SN93" s="24"/>
      <c r="SO93" s="24"/>
      <c r="SP93" s="24"/>
      <c r="SQ93" s="24"/>
      <c r="SR93" s="24"/>
      <c r="SS93" s="24"/>
      <c r="ST93" s="24"/>
      <c r="SU93" s="24"/>
      <c r="SV93" s="24"/>
      <c r="SW93" s="24"/>
      <c r="SX93" s="24"/>
      <c r="SY93" s="24"/>
      <c r="SZ93" s="24"/>
      <c r="TA93" s="24"/>
      <c r="TB93" s="24"/>
      <c r="TC93" s="24"/>
      <c r="TD93" s="24"/>
      <c r="TE93" s="24"/>
      <c r="TF93" s="24"/>
      <c r="TG93" s="24"/>
      <c r="TH93" s="24"/>
      <c r="TI93" s="24"/>
      <c r="TJ93" s="24"/>
      <c r="TK93" s="24"/>
      <c r="TL93" s="24"/>
      <c r="TM93" s="24"/>
      <c r="TN93" s="24"/>
      <c r="TO93" s="24"/>
      <c r="TP93" s="24"/>
      <c r="TQ93" s="24"/>
      <c r="TR93" s="24"/>
      <c r="TS93" s="24"/>
      <c r="TT93" s="24"/>
      <c r="TU93" s="24"/>
      <c r="TV93" s="24"/>
      <c r="TW93" s="24"/>
      <c r="TX93" s="24"/>
      <c r="TY93" s="24"/>
      <c r="TZ93" s="24"/>
      <c r="UA93" s="24"/>
      <c r="UB93" s="24"/>
      <c r="UC93" s="24"/>
      <c r="UD93" s="24"/>
      <c r="UE93" s="24"/>
      <c r="UF93" s="24"/>
      <c r="UG93" s="24"/>
      <c r="UH93" s="24"/>
      <c r="UI93" s="24"/>
      <c r="UJ93" s="24"/>
      <c r="UK93" s="24"/>
      <c r="UL93" s="24"/>
      <c r="UM93" s="24"/>
      <c r="UN93" s="24"/>
      <c r="UO93" s="24"/>
      <c r="UP93" s="24"/>
      <c r="UQ93" s="24"/>
      <c r="UR93" s="24"/>
      <c r="US93" s="24"/>
      <c r="UT93" s="24"/>
      <c r="UU93" s="24"/>
      <c r="UV93" s="24"/>
      <c r="UW93" s="24"/>
      <c r="UX93" s="24"/>
      <c r="UY93" s="24"/>
      <c r="UZ93" s="24"/>
      <c r="VA93" s="24"/>
      <c r="VB93" s="24"/>
      <c r="VC93" s="24"/>
      <c r="VD93" s="24"/>
      <c r="VE93" s="24"/>
      <c r="VF93" s="24"/>
      <c r="VG93" s="24"/>
      <c r="VH93" s="24"/>
      <c r="VI93" s="24"/>
    </row>
    <row r="94" spans="1:581" s="68" customFormat="1" ht="15" customHeight="1" x14ac:dyDescent="0.2">
      <c r="A94" s="18">
        <v>19</v>
      </c>
      <c r="B94" s="102" t="s">
        <v>1188</v>
      </c>
      <c r="C94" s="102" t="s">
        <v>1189</v>
      </c>
      <c r="D94" s="20">
        <v>14</v>
      </c>
      <c r="E94" s="102" t="s">
        <v>928</v>
      </c>
      <c r="F94" s="102" t="s">
        <v>1190</v>
      </c>
      <c r="G94" s="102" t="s">
        <v>1250</v>
      </c>
      <c r="H94" s="62" t="s">
        <v>1145</v>
      </c>
      <c r="I94" s="21" t="s">
        <v>1154</v>
      </c>
      <c r="J94" s="22" t="s">
        <v>954</v>
      </c>
      <c r="K94" s="328">
        <v>41471</v>
      </c>
      <c r="L94" s="158" t="s">
        <v>1711</v>
      </c>
      <c r="M94" s="22">
        <v>40</v>
      </c>
      <c r="N94" s="22" t="s">
        <v>704</v>
      </c>
      <c r="O94" s="21" t="s">
        <v>853</v>
      </c>
      <c r="P94" s="21" t="s">
        <v>968</v>
      </c>
      <c r="Q94" s="21" t="s">
        <v>816</v>
      </c>
      <c r="R94" s="22">
        <v>1</v>
      </c>
      <c r="S94" s="114">
        <v>14024</v>
      </c>
      <c r="T94" s="75"/>
      <c r="U94" s="75"/>
      <c r="V94" s="75">
        <f t="shared" si="52"/>
        <v>14024</v>
      </c>
      <c r="W94" s="75"/>
      <c r="X94" s="75">
        <f t="shared" si="53"/>
        <v>2582</v>
      </c>
      <c r="Y94" s="75">
        <f t="shared" si="54"/>
        <v>25820</v>
      </c>
      <c r="Z94" s="75">
        <f t="shared" si="55"/>
        <v>2454.1999999999998</v>
      </c>
      <c r="AA94" s="75">
        <f t="shared" si="56"/>
        <v>420.71999999999997</v>
      </c>
      <c r="AB94" s="75">
        <f t="shared" si="57"/>
        <v>701.2</v>
      </c>
      <c r="AC94" s="75">
        <f t="shared" si="58"/>
        <v>280.48</v>
      </c>
      <c r="AD94" s="75">
        <v>869</v>
      </c>
      <c r="AE94" s="75">
        <v>599</v>
      </c>
      <c r="AF94" s="77">
        <f t="shared" si="59"/>
        <v>7746</v>
      </c>
      <c r="AG94" s="77">
        <f t="shared" si="60"/>
        <v>22360.933333333334</v>
      </c>
      <c r="AH94" s="77">
        <f t="shared" si="61"/>
        <v>268331.2</v>
      </c>
      <c r="AI94" s="77"/>
      <c r="AJ94" s="77"/>
      <c r="AK94" s="77"/>
      <c r="AL94" s="77"/>
      <c r="AM94" s="77"/>
      <c r="AN94" s="77"/>
      <c r="AO94" s="77"/>
      <c r="AP94" s="77"/>
      <c r="AQ94" s="77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  <c r="LT94" s="24"/>
      <c r="LU94" s="24"/>
      <c r="LV94" s="24"/>
      <c r="LW94" s="24"/>
      <c r="LX94" s="24"/>
      <c r="LY94" s="24"/>
      <c r="LZ94" s="24"/>
      <c r="MA94" s="24"/>
      <c r="MB94" s="24"/>
      <c r="MC94" s="24"/>
      <c r="MD94" s="24"/>
      <c r="ME94" s="24"/>
      <c r="MF94" s="24"/>
      <c r="MG94" s="24"/>
      <c r="MH94" s="24"/>
      <c r="MI94" s="24"/>
      <c r="MJ94" s="24"/>
      <c r="MK94" s="24"/>
      <c r="ML94" s="24"/>
      <c r="MM94" s="24"/>
      <c r="MN94" s="24"/>
      <c r="MO94" s="24"/>
      <c r="MP94" s="24"/>
      <c r="MQ94" s="24"/>
      <c r="MR94" s="24"/>
      <c r="MS94" s="24"/>
      <c r="MT94" s="24"/>
      <c r="MU94" s="24"/>
      <c r="MV94" s="24"/>
      <c r="MW94" s="24"/>
      <c r="MX94" s="24"/>
      <c r="MY94" s="24"/>
      <c r="MZ94" s="24"/>
      <c r="NA94" s="24"/>
      <c r="NB94" s="24"/>
      <c r="NC94" s="24"/>
      <c r="ND94" s="24"/>
      <c r="NE94" s="24"/>
      <c r="NF94" s="24"/>
      <c r="NG94" s="24"/>
      <c r="NH94" s="24"/>
      <c r="NI94" s="24"/>
      <c r="NJ94" s="24"/>
      <c r="NK94" s="24"/>
      <c r="NL94" s="24"/>
      <c r="NM94" s="24"/>
      <c r="NN94" s="24"/>
      <c r="NO94" s="24"/>
      <c r="NP94" s="24"/>
      <c r="NQ94" s="24"/>
      <c r="NR94" s="24"/>
      <c r="NS94" s="24"/>
      <c r="NT94" s="24"/>
      <c r="NU94" s="24"/>
      <c r="NV94" s="24"/>
      <c r="NW94" s="24"/>
      <c r="NX94" s="24"/>
      <c r="NY94" s="24"/>
      <c r="NZ94" s="24"/>
      <c r="OA94" s="24"/>
      <c r="OB94" s="24"/>
      <c r="OC94" s="24"/>
      <c r="OD94" s="24"/>
      <c r="OE94" s="24"/>
      <c r="OF94" s="24"/>
      <c r="OG94" s="24"/>
      <c r="OH94" s="24"/>
      <c r="OI94" s="24"/>
      <c r="OJ94" s="24"/>
      <c r="OK94" s="24"/>
      <c r="OL94" s="24"/>
      <c r="OM94" s="24"/>
      <c r="ON94" s="24"/>
      <c r="OO94" s="24"/>
      <c r="OP94" s="24"/>
      <c r="OQ94" s="24"/>
      <c r="OR94" s="24"/>
      <c r="OS94" s="24"/>
      <c r="OT94" s="24"/>
      <c r="OU94" s="24"/>
      <c r="OV94" s="24"/>
      <c r="OW94" s="24"/>
      <c r="OX94" s="24"/>
      <c r="OY94" s="24"/>
      <c r="OZ94" s="24"/>
      <c r="PA94" s="24"/>
      <c r="PB94" s="24"/>
      <c r="PC94" s="24"/>
      <c r="PD94" s="24"/>
      <c r="PE94" s="24"/>
      <c r="PF94" s="24"/>
      <c r="PG94" s="24"/>
      <c r="PH94" s="24"/>
      <c r="PI94" s="24"/>
      <c r="PJ94" s="24"/>
      <c r="PK94" s="24"/>
      <c r="PL94" s="24"/>
      <c r="PM94" s="24"/>
      <c r="PN94" s="24"/>
      <c r="PO94" s="24"/>
      <c r="PP94" s="24"/>
      <c r="PQ94" s="24"/>
      <c r="PR94" s="24"/>
      <c r="PS94" s="24"/>
      <c r="PT94" s="24"/>
      <c r="PU94" s="24"/>
      <c r="PV94" s="24"/>
      <c r="PW94" s="24"/>
      <c r="PX94" s="24"/>
      <c r="PY94" s="24"/>
      <c r="PZ94" s="24"/>
      <c r="QA94" s="24"/>
      <c r="QB94" s="24"/>
      <c r="QC94" s="24"/>
      <c r="QD94" s="24"/>
      <c r="QE94" s="24"/>
      <c r="QF94" s="24"/>
      <c r="QG94" s="24"/>
      <c r="QH94" s="24"/>
      <c r="QI94" s="24"/>
      <c r="QJ94" s="24"/>
      <c r="QK94" s="24"/>
      <c r="QL94" s="24"/>
      <c r="QM94" s="24"/>
      <c r="QN94" s="24"/>
      <c r="QO94" s="24"/>
      <c r="QP94" s="24"/>
      <c r="QQ94" s="24"/>
      <c r="QR94" s="24"/>
      <c r="QS94" s="24"/>
      <c r="QT94" s="24"/>
      <c r="QU94" s="24"/>
      <c r="QV94" s="24"/>
      <c r="QW94" s="24"/>
      <c r="QX94" s="24"/>
      <c r="QY94" s="24"/>
      <c r="QZ94" s="24"/>
      <c r="RA94" s="24"/>
      <c r="RB94" s="24"/>
      <c r="RC94" s="24"/>
      <c r="RD94" s="24"/>
      <c r="RE94" s="24"/>
      <c r="RF94" s="24"/>
      <c r="RG94" s="24"/>
      <c r="RH94" s="24"/>
      <c r="RI94" s="24"/>
      <c r="RJ94" s="24"/>
      <c r="RK94" s="24"/>
      <c r="RL94" s="24"/>
      <c r="RM94" s="24"/>
      <c r="RN94" s="24"/>
      <c r="RO94" s="24"/>
      <c r="RP94" s="24"/>
      <c r="RQ94" s="24"/>
      <c r="RR94" s="24"/>
      <c r="RS94" s="24"/>
      <c r="RT94" s="24"/>
      <c r="RU94" s="24"/>
      <c r="RV94" s="24"/>
      <c r="RW94" s="24"/>
      <c r="RX94" s="24"/>
      <c r="RY94" s="24"/>
      <c r="RZ94" s="24"/>
      <c r="SA94" s="24"/>
      <c r="SB94" s="24"/>
      <c r="SC94" s="24"/>
      <c r="SD94" s="24"/>
      <c r="SE94" s="24"/>
      <c r="SF94" s="24"/>
      <c r="SG94" s="24"/>
      <c r="SH94" s="24"/>
      <c r="SI94" s="24"/>
      <c r="SJ94" s="24"/>
      <c r="SK94" s="24"/>
      <c r="SL94" s="24"/>
      <c r="SM94" s="24"/>
      <c r="SN94" s="24"/>
      <c r="SO94" s="24"/>
      <c r="SP94" s="24"/>
      <c r="SQ94" s="24"/>
      <c r="SR94" s="24"/>
      <c r="SS94" s="24"/>
      <c r="ST94" s="24"/>
      <c r="SU94" s="24"/>
      <c r="SV94" s="24"/>
      <c r="SW94" s="24"/>
      <c r="SX94" s="24"/>
      <c r="SY94" s="24"/>
      <c r="SZ94" s="24"/>
      <c r="TA94" s="24"/>
      <c r="TB94" s="24"/>
      <c r="TC94" s="24"/>
      <c r="TD94" s="24"/>
      <c r="TE94" s="24"/>
      <c r="TF94" s="24"/>
      <c r="TG94" s="24"/>
      <c r="TH94" s="24"/>
      <c r="TI94" s="24"/>
      <c r="TJ94" s="24"/>
      <c r="TK94" s="24"/>
      <c r="TL94" s="24"/>
      <c r="TM94" s="24"/>
      <c r="TN94" s="24"/>
      <c r="TO94" s="24"/>
      <c r="TP94" s="24"/>
      <c r="TQ94" s="24"/>
      <c r="TR94" s="24"/>
      <c r="TS94" s="24"/>
      <c r="TT94" s="24"/>
      <c r="TU94" s="24"/>
      <c r="TV94" s="24"/>
      <c r="TW94" s="24"/>
      <c r="TX94" s="24"/>
      <c r="TY94" s="24"/>
      <c r="TZ94" s="24"/>
      <c r="UA94" s="24"/>
      <c r="UB94" s="24"/>
      <c r="UC94" s="24"/>
      <c r="UD94" s="24"/>
      <c r="UE94" s="24"/>
      <c r="UF94" s="24"/>
      <c r="UG94" s="24"/>
      <c r="UH94" s="24"/>
      <c r="UI94" s="24"/>
      <c r="UJ94" s="24"/>
      <c r="UK94" s="24"/>
      <c r="UL94" s="24"/>
      <c r="UM94" s="24"/>
      <c r="UN94" s="24"/>
      <c r="UO94" s="24"/>
      <c r="UP94" s="24"/>
      <c r="UQ94" s="24"/>
      <c r="UR94" s="24"/>
      <c r="US94" s="24"/>
      <c r="UT94" s="24"/>
      <c r="UU94" s="24"/>
      <c r="UV94" s="24"/>
      <c r="UW94" s="24"/>
      <c r="UX94" s="24"/>
      <c r="UY94" s="24"/>
      <c r="UZ94" s="24"/>
      <c r="VA94" s="24"/>
      <c r="VB94" s="24"/>
      <c r="VC94" s="24"/>
      <c r="VD94" s="24"/>
      <c r="VE94" s="24"/>
      <c r="VF94" s="24"/>
      <c r="VG94" s="24"/>
      <c r="VH94" s="24"/>
      <c r="VI94" s="24"/>
    </row>
    <row r="95" spans="1:581" s="68" customFormat="1" ht="15" customHeight="1" x14ac:dyDescent="0.2">
      <c r="A95" s="18">
        <v>20</v>
      </c>
      <c r="B95" s="102" t="s">
        <v>1188</v>
      </c>
      <c r="C95" s="102" t="s">
        <v>1189</v>
      </c>
      <c r="D95" s="20">
        <v>14</v>
      </c>
      <c r="E95" s="102" t="s">
        <v>928</v>
      </c>
      <c r="F95" s="102" t="s">
        <v>1190</v>
      </c>
      <c r="G95" s="102" t="s">
        <v>1252</v>
      </c>
      <c r="H95" s="25" t="s">
        <v>769</v>
      </c>
      <c r="I95" s="21" t="s">
        <v>770</v>
      </c>
      <c r="J95" s="22" t="s">
        <v>955</v>
      </c>
      <c r="K95" s="328">
        <v>40367</v>
      </c>
      <c r="L95" s="158" t="s">
        <v>1711</v>
      </c>
      <c r="M95" s="22">
        <v>40</v>
      </c>
      <c r="N95" s="22" t="s">
        <v>704</v>
      </c>
      <c r="O95" s="21" t="s">
        <v>883</v>
      </c>
      <c r="P95" s="21" t="s">
        <v>968</v>
      </c>
      <c r="Q95" s="21" t="s">
        <v>816</v>
      </c>
      <c r="R95" s="22">
        <v>1</v>
      </c>
      <c r="S95" s="114">
        <v>14024</v>
      </c>
      <c r="T95" s="75"/>
      <c r="U95" s="75"/>
      <c r="V95" s="75">
        <f t="shared" si="52"/>
        <v>14024</v>
      </c>
      <c r="W95" s="75"/>
      <c r="X95" s="75">
        <f t="shared" si="53"/>
        <v>2582</v>
      </c>
      <c r="Y95" s="75">
        <f t="shared" si="54"/>
        <v>25820</v>
      </c>
      <c r="Z95" s="75">
        <f t="shared" si="55"/>
        <v>2454.1999999999998</v>
      </c>
      <c r="AA95" s="75">
        <f t="shared" si="56"/>
        <v>420.71999999999997</v>
      </c>
      <c r="AB95" s="75">
        <f t="shared" si="57"/>
        <v>701.2</v>
      </c>
      <c r="AC95" s="75">
        <f t="shared" si="58"/>
        <v>280.48</v>
      </c>
      <c r="AD95" s="75">
        <v>869</v>
      </c>
      <c r="AE95" s="75">
        <v>599</v>
      </c>
      <c r="AF95" s="77">
        <f t="shared" si="59"/>
        <v>7746</v>
      </c>
      <c r="AG95" s="77">
        <f t="shared" si="60"/>
        <v>22360.933333333334</v>
      </c>
      <c r="AH95" s="77">
        <f t="shared" si="61"/>
        <v>268331.2</v>
      </c>
      <c r="AI95" s="77"/>
      <c r="AJ95" s="77"/>
      <c r="AK95" s="77"/>
      <c r="AL95" s="77"/>
      <c r="AM95" s="77"/>
      <c r="AN95" s="77"/>
      <c r="AO95" s="77"/>
      <c r="AP95" s="77"/>
      <c r="AQ95" s="77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  <c r="VA95" s="24"/>
      <c r="VB95" s="24"/>
      <c r="VC95" s="24"/>
      <c r="VD95" s="24"/>
      <c r="VE95" s="24"/>
      <c r="VF95" s="24"/>
      <c r="VG95" s="24"/>
      <c r="VH95" s="24"/>
      <c r="VI95" s="24"/>
    </row>
    <row r="96" spans="1:581" s="68" customFormat="1" ht="15" customHeight="1" x14ac:dyDescent="0.2">
      <c r="A96" s="18">
        <v>21</v>
      </c>
      <c r="B96" s="102" t="s">
        <v>1188</v>
      </c>
      <c r="C96" s="102" t="s">
        <v>1189</v>
      </c>
      <c r="D96" s="20">
        <v>14</v>
      </c>
      <c r="E96" s="102" t="s">
        <v>928</v>
      </c>
      <c r="F96" s="102" t="s">
        <v>1190</v>
      </c>
      <c r="G96" s="102" t="s">
        <v>1256</v>
      </c>
      <c r="H96" s="68" t="s">
        <v>687</v>
      </c>
      <c r="I96" s="68" t="s">
        <v>686</v>
      </c>
      <c r="J96" s="22" t="s">
        <v>955</v>
      </c>
      <c r="K96" s="328">
        <v>39965</v>
      </c>
      <c r="L96" s="146">
        <v>10</v>
      </c>
      <c r="M96" s="22">
        <v>40</v>
      </c>
      <c r="N96" s="22" t="s">
        <v>704</v>
      </c>
      <c r="O96" s="21" t="s">
        <v>818</v>
      </c>
      <c r="P96" s="21" t="s">
        <v>966</v>
      </c>
      <c r="Q96" s="21" t="s">
        <v>816</v>
      </c>
      <c r="R96" s="22">
        <v>1</v>
      </c>
      <c r="S96" s="75">
        <f t="shared" ref="S96" si="64">15856+300</f>
        <v>16156</v>
      </c>
      <c r="T96" s="75"/>
      <c r="U96" s="75"/>
      <c r="V96" s="75">
        <f t="shared" si="52"/>
        <v>16156</v>
      </c>
      <c r="W96" s="75"/>
      <c r="X96" s="75">
        <f t="shared" si="53"/>
        <v>2943</v>
      </c>
      <c r="Y96" s="75">
        <f t="shared" si="54"/>
        <v>29430</v>
      </c>
      <c r="Z96" s="75">
        <f t="shared" si="55"/>
        <v>2827.2999999999997</v>
      </c>
      <c r="AA96" s="75">
        <f t="shared" si="56"/>
        <v>484.68</v>
      </c>
      <c r="AB96" s="75">
        <f t="shared" si="57"/>
        <v>807.80000000000007</v>
      </c>
      <c r="AC96" s="75">
        <f t="shared" si="58"/>
        <v>323.12</v>
      </c>
      <c r="AD96" s="75">
        <v>931</v>
      </c>
      <c r="AE96" s="75">
        <v>571</v>
      </c>
      <c r="AF96" s="77">
        <f t="shared" si="59"/>
        <v>8829</v>
      </c>
      <c r="AG96" s="77">
        <f t="shared" si="60"/>
        <v>25534.399999999998</v>
      </c>
      <c r="AH96" s="77">
        <f t="shared" si="61"/>
        <v>306412.79999999999</v>
      </c>
      <c r="AI96" s="77"/>
      <c r="AJ96" s="77"/>
      <c r="AK96" s="77"/>
      <c r="AL96" s="77"/>
      <c r="AM96" s="77"/>
      <c r="AN96" s="77"/>
      <c r="AO96" s="77"/>
      <c r="AP96" s="77"/>
      <c r="AQ96" s="77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</row>
    <row r="97" spans="1:581" s="68" customFormat="1" ht="15" customHeight="1" x14ac:dyDescent="0.2">
      <c r="A97" s="18">
        <v>22</v>
      </c>
      <c r="B97" s="102" t="s">
        <v>1188</v>
      </c>
      <c r="C97" s="102" t="s">
        <v>1189</v>
      </c>
      <c r="D97" s="20">
        <v>14</v>
      </c>
      <c r="E97" s="102" t="s">
        <v>928</v>
      </c>
      <c r="F97" s="102" t="s">
        <v>1190</v>
      </c>
      <c r="G97" s="102" t="s">
        <v>1257</v>
      </c>
      <c r="H97" s="61" t="s">
        <v>1184</v>
      </c>
      <c r="I97" s="21" t="s">
        <v>1126</v>
      </c>
      <c r="J97" s="22" t="s">
        <v>955</v>
      </c>
      <c r="K97" s="328">
        <v>41442</v>
      </c>
      <c r="L97" s="146">
        <v>11</v>
      </c>
      <c r="M97" s="22">
        <v>40</v>
      </c>
      <c r="N97" s="22" t="s">
        <v>704</v>
      </c>
      <c r="O97" s="21" t="s">
        <v>32</v>
      </c>
      <c r="P97" s="21" t="s">
        <v>965</v>
      </c>
      <c r="Q97" s="21" t="s">
        <v>816</v>
      </c>
      <c r="R97" s="22">
        <v>1</v>
      </c>
      <c r="S97" s="75">
        <v>19633</v>
      </c>
      <c r="T97" s="75"/>
      <c r="U97" s="75"/>
      <c r="V97" s="75">
        <f t="shared" si="52"/>
        <v>19633</v>
      </c>
      <c r="W97" s="75"/>
      <c r="X97" s="75">
        <f t="shared" si="53"/>
        <v>3608.333333333333</v>
      </c>
      <c r="Y97" s="75">
        <f t="shared" si="54"/>
        <v>36083.333333333328</v>
      </c>
      <c r="Z97" s="75">
        <f t="shared" si="55"/>
        <v>3435.7749999999996</v>
      </c>
      <c r="AA97" s="75">
        <f t="shared" si="56"/>
        <v>588.99</v>
      </c>
      <c r="AB97" s="75">
        <f t="shared" si="57"/>
        <v>981.65000000000009</v>
      </c>
      <c r="AC97" s="75">
        <f t="shared" si="58"/>
        <v>392.66</v>
      </c>
      <c r="AD97" s="75">
        <v>1261</v>
      </c>
      <c r="AE97" s="75">
        <v>756</v>
      </c>
      <c r="AF97" s="77">
        <f t="shared" si="59"/>
        <v>10825</v>
      </c>
      <c r="AG97" s="77">
        <f t="shared" si="60"/>
        <v>31258.797222222227</v>
      </c>
      <c r="AH97" s="77">
        <f t="shared" si="61"/>
        <v>375105.56666666671</v>
      </c>
      <c r="AI97" s="77"/>
      <c r="AJ97" s="77"/>
      <c r="AK97" s="77"/>
      <c r="AL97" s="77"/>
      <c r="AM97" s="77"/>
      <c r="AN97" s="77"/>
      <c r="AO97" s="77"/>
      <c r="AP97" s="77"/>
      <c r="AQ97" s="77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  <c r="LT97" s="24"/>
      <c r="LU97" s="24"/>
      <c r="LV97" s="24"/>
      <c r="LW97" s="24"/>
      <c r="LX97" s="24"/>
      <c r="LY97" s="24"/>
      <c r="LZ97" s="24"/>
      <c r="MA97" s="24"/>
      <c r="MB97" s="24"/>
      <c r="MC97" s="24"/>
      <c r="MD97" s="24"/>
      <c r="ME97" s="24"/>
      <c r="MF97" s="24"/>
      <c r="MG97" s="24"/>
      <c r="MH97" s="24"/>
      <c r="MI97" s="24"/>
      <c r="MJ97" s="24"/>
      <c r="MK97" s="24"/>
      <c r="ML97" s="24"/>
      <c r="MM97" s="24"/>
      <c r="MN97" s="24"/>
      <c r="MO97" s="24"/>
      <c r="MP97" s="24"/>
      <c r="MQ97" s="24"/>
      <c r="MR97" s="24"/>
      <c r="MS97" s="24"/>
      <c r="MT97" s="24"/>
      <c r="MU97" s="24"/>
      <c r="MV97" s="24"/>
      <c r="MW97" s="24"/>
      <c r="MX97" s="24"/>
      <c r="MY97" s="24"/>
      <c r="MZ97" s="24"/>
      <c r="NA97" s="24"/>
      <c r="NB97" s="24"/>
      <c r="NC97" s="24"/>
      <c r="ND97" s="24"/>
      <c r="NE97" s="24"/>
      <c r="NF97" s="24"/>
      <c r="NG97" s="24"/>
      <c r="NH97" s="24"/>
      <c r="NI97" s="24"/>
      <c r="NJ97" s="24"/>
      <c r="NK97" s="24"/>
      <c r="NL97" s="24"/>
      <c r="NM97" s="24"/>
      <c r="NN97" s="24"/>
      <c r="NO97" s="24"/>
      <c r="NP97" s="24"/>
      <c r="NQ97" s="24"/>
      <c r="NR97" s="24"/>
      <c r="NS97" s="24"/>
      <c r="NT97" s="24"/>
      <c r="NU97" s="24"/>
      <c r="NV97" s="24"/>
      <c r="NW97" s="24"/>
      <c r="NX97" s="24"/>
      <c r="NY97" s="24"/>
      <c r="NZ97" s="24"/>
      <c r="OA97" s="24"/>
      <c r="OB97" s="24"/>
      <c r="OC97" s="24"/>
      <c r="OD97" s="24"/>
      <c r="OE97" s="24"/>
      <c r="OF97" s="24"/>
      <c r="OG97" s="24"/>
      <c r="OH97" s="24"/>
      <c r="OI97" s="24"/>
      <c r="OJ97" s="24"/>
      <c r="OK97" s="24"/>
      <c r="OL97" s="24"/>
      <c r="OM97" s="24"/>
      <c r="ON97" s="24"/>
      <c r="OO97" s="24"/>
      <c r="OP97" s="24"/>
      <c r="OQ97" s="24"/>
      <c r="OR97" s="24"/>
      <c r="OS97" s="24"/>
      <c r="OT97" s="24"/>
      <c r="OU97" s="24"/>
      <c r="OV97" s="24"/>
      <c r="OW97" s="24"/>
      <c r="OX97" s="24"/>
      <c r="OY97" s="24"/>
      <c r="OZ97" s="24"/>
      <c r="PA97" s="24"/>
      <c r="PB97" s="24"/>
      <c r="PC97" s="24"/>
      <c r="PD97" s="24"/>
      <c r="PE97" s="24"/>
      <c r="PF97" s="24"/>
      <c r="PG97" s="24"/>
      <c r="PH97" s="24"/>
      <c r="PI97" s="24"/>
      <c r="PJ97" s="24"/>
      <c r="PK97" s="24"/>
      <c r="PL97" s="24"/>
      <c r="PM97" s="24"/>
      <c r="PN97" s="24"/>
      <c r="PO97" s="24"/>
      <c r="PP97" s="24"/>
      <c r="PQ97" s="24"/>
      <c r="PR97" s="24"/>
      <c r="PS97" s="24"/>
      <c r="PT97" s="24"/>
      <c r="PU97" s="24"/>
      <c r="PV97" s="24"/>
      <c r="PW97" s="24"/>
      <c r="PX97" s="24"/>
      <c r="PY97" s="24"/>
      <c r="PZ97" s="24"/>
      <c r="QA97" s="24"/>
      <c r="QB97" s="24"/>
      <c r="QC97" s="24"/>
      <c r="QD97" s="24"/>
      <c r="QE97" s="24"/>
      <c r="QF97" s="24"/>
      <c r="QG97" s="24"/>
      <c r="QH97" s="24"/>
      <c r="QI97" s="24"/>
      <c r="QJ97" s="24"/>
      <c r="QK97" s="24"/>
      <c r="QL97" s="24"/>
      <c r="QM97" s="24"/>
      <c r="QN97" s="24"/>
      <c r="QO97" s="24"/>
      <c r="QP97" s="24"/>
      <c r="QQ97" s="24"/>
      <c r="QR97" s="24"/>
      <c r="QS97" s="24"/>
      <c r="QT97" s="24"/>
      <c r="QU97" s="24"/>
      <c r="QV97" s="24"/>
      <c r="QW97" s="24"/>
      <c r="QX97" s="24"/>
      <c r="QY97" s="24"/>
      <c r="QZ97" s="24"/>
      <c r="RA97" s="24"/>
      <c r="RB97" s="24"/>
      <c r="RC97" s="24"/>
      <c r="RD97" s="24"/>
      <c r="RE97" s="24"/>
      <c r="RF97" s="24"/>
      <c r="RG97" s="24"/>
      <c r="RH97" s="24"/>
      <c r="RI97" s="24"/>
      <c r="RJ97" s="24"/>
      <c r="RK97" s="24"/>
      <c r="RL97" s="24"/>
      <c r="RM97" s="24"/>
      <c r="RN97" s="24"/>
      <c r="RO97" s="24"/>
      <c r="RP97" s="24"/>
      <c r="RQ97" s="24"/>
      <c r="RR97" s="24"/>
      <c r="RS97" s="24"/>
      <c r="RT97" s="24"/>
      <c r="RU97" s="24"/>
      <c r="RV97" s="24"/>
      <c r="RW97" s="24"/>
      <c r="RX97" s="24"/>
      <c r="RY97" s="24"/>
      <c r="RZ97" s="24"/>
      <c r="SA97" s="24"/>
      <c r="SB97" s="24"/>
      <c r="SC97" s="24"/>
      <c r="SD97" s="24"/>
      <c r="SE97" s="24"/>
      <c r="SF97" s="24"/>
      <c r="SG97" s="24"/>
      <c r="SH97" s="24"/>
      <c r="SI97" s="24"/>
      <c r="SJ97" s="24"/>
      <c r="SK97" s="24"/>
      <c r="SL97" s="24"/>
      <c r="SM97" s="24"/>
      <c r="SN97" s="24"/>
      <c r="SO97" s="24"/>
      <c r="SP97" s="24"/>
      <c r="SQ97" s="24"/>
      <c r="SR97" s="24"/>
      <c r="SS97" s="24"/>
      <c r="ST97" s="24"/>
      <c r="SU97" s="24"/>
      <c r="SV97" s="24"/>
      <c r="SW97" s="24"/>
      <c r="SX97" s="24"/>
      <c r="SY97" s="24"/>
      <c r="SZ97" s="24"/>
      <c r="TA97" s="24"/>
      <c r="TB97" s="24"/>
      <c r="TC97" s="24"/>
      <c r="TD97" s="24"/>
      <c r="TE97" s="24"/>
      <c r="TF97" s="24"/>
      <c r="TG97" s="24"/>
      <c r="TH97" s="24"/>
      <c r="TI97" s="24"/>
      <c r="TJ97" s="24"/>
      <c r="TK97" s="24"/>
      <c r="TL97" s="24"/>
      <c r="TM97" s="24"/>
      <c r="TN97" s="24"/>
      <c r="TO97" s="24"/>
      <c r="TP97" s="24"/>
      <c r="TQ97" s="24"/>
      <c r="TR97" s="24"/>
      <c r="TS97" s="24"/>
      <c r="TT97" s="24"/>
      <c r="TU97" s="24"/>
      <c r="TV97" s="24"/>
      <c r="TW97" s="24"/>
      <c r="TX97" s="24"/>
      <c r="TY97" s="24"/>
      <c r="TZ97" s="24"/>
      <c r="UA97" s="24"/>
      <c r="UB97" s="24"/>
      <c r="UC97" s="24"/>
      <c r="UD97" s="24"/>
      <c r="UE97" s="24"/>
      <c r="UF97" s="24"/>
      <c r="UG97" s="24"/>
      <c r="UH97" s="24"/>
      <c r="UI97" s="24"/>
      <c r="UJ97" s="24"/>
      <c r="UK97" s="24"/>
      <c r="UL97" s="24"/>
      <c r="UM97" s="24"/>
      <c r="UN97" s="24"/>
      <c r="UO97" s="24"/>
      <c r="UP97" s="24"/>
      <c r="UQ97" s="24"/>
      <c r="UR97" s="24"/>
      <c r="US97" s="24"/>
      <c r="UT97" s="24"/>
      <c r="UU97" s="24"/>
      <c r="UV97" s="24"/>
      <c r="UW97" s="24"/>
      <c r="UX97" s="24"/>
      <c r="UY97" s="24"/>
      <c r="UZ97" s="24"/>
      <c r="VA97" s="24"/>
      <c r="VB97" s="24"/>
      <c r="VC97" s="24"/>
      <c r="VD97" s="24"/>
      <c r="VE97" s="24"/>
      <c r="VF97" s="24"/>
      <c r="VG97" s="24"/>
      <c r="VH97" s="24"/>
      <c r="VI97" s="24"/>
    </row>
    <row r="98" spans="1:581" s="68" customFormat="1" ht="15" customHeight="1" x14ac:dyDescent="0.2">
      <c r="A98" s="18">
        <v>23</v>
      </c>
      <c r="B98" s="102" t="s">
        <v>1188</v>
      </c>
      <c r="C98" s="102" t="s">
        <v>1189</v>
      </c>
      <c r="D98" s="20">
        <v>14</v>
      </c>
      <c r="E98" s="102" t="s">
        <v>928</v>
      </c>
      <c r="F98" s="102" t="s">
        <v>1190</v>
      </c>
      <c r="G98" s="102" t="s">
        <v>1258</v>
      </c>
      <c r="H98" s="21" t="s">
        <v>857</v>
      </c>
      <c r="I98" s="21" t="s">
        <v>506</v>
      </c>
      <c r="J98" s="22" t="s">
        <v>955</v>
      </c>
      <c r="K98" s="328">
        <v>36318</v>
      </c>
      <c r="L98" s="146">
        <v>11</v>
      </c>
      <c r="M98" s="22">
        <v>40</v>
      </c>
      <c r="N98" s="22" t="s">
        <v>704</v>
      </c>
      <c r="O98" s="21" t="s">
        <v>822</v>
      </c>
      <c r="P98" s="21" t="s">
        <v>965</v>
      </c>
      <c r="Q98" s="21" t="s">
        <v>816</v>
      </c>
      <c r="R98" s="22">
        <v>1</v>
      </c>
      <c r="S98" s="75">
        <v>19633</v>
      </c>
      <c r="T98" s="75"/>
      <c r="U98" s="75"/>
      <c r="V98" s="75">
        <f t="shared" si="52"/>
        <v>19633</v>
      </c>
      <c r="W98" s="75">
        <f>70.1*5</f>
        <v>350.5</v>
      </c>
      <c r="X98" s="75">
        <f t="shared" si="53"/>
        <v>3608.333333333333</v>
      </c>
      <c r="Y98" s="75">
        <f t="shared" si="54"/>
        <v>36083.333333333328</v>
      </c>
      <c r="Z98" s="75">
        <f t="shared" si="55"/>
        <v>3435.7749999999996</v>
      </c>
      <c r="AA98" s="75">
        <f t="shared" si="56"/>
        <v>588.99</v>
      </c>
      <c r="AB98" s="75">
        <f t="shared" si="57"/>
        <v>981.65000000000009</v>
      </c>
      <c r="AC98" s="75">
        <f t="shared" si="58"/>
        <v>392.66</v>
      </c>
      <c r="AD98" s="75">
        <v>1261</v>
      </c>
      <c r="AE98" s="75">
        <v>756</v>
      </c>
      <c r="AF98" s="77">
        <f t="shared" si="59"/>
        <v>10825</v>
      </c>
      <c r="AG98" s="77">
        <f t="shared" si="60"/>
        <v>31609.297222222227</v>
      </c>
      <c r="AH98" s="77">
        <f t="shared" si="61"/>
        <v>379311.56666666671</v>
      </c>
      <c r="AI98" s="77"/>
      <c r="AJ98" s="77"/>
      <c r="AK98" s="77"/>
      <c r="AL98" s="77"/>
      <c r="AM98" s="77"/>
      <c r="AN98" s="77"/>
      <c r="AO98" s="77"/>
      <c r="AP98" s="77"/>
      <c r="AQ98" s="77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  <c r="LT98" s="24"/>
      <c r="LU98" s="24"/>
      <c r="LV98" s="24"/>
      <c r="LW98" s="24"/>
      <c r="LX98" s="24"/>
      <c r="LY98" s="24"/>
      <c r="LZ98" s="24"/>
      <c r="MA98" s="24"/>
      <c r="MB98" s="24"/>
      <c r="MC98" s="24"/>
      <c r="MD98" s="24"/>
      <c r="ME98" s="24"/>
      <c r="MF98" s="24"/>
      <c r="MG98" s="24"/>
      <c r="MH98" s="24"/>
      <c r="MI98" s="24"/>
      <c r="MJ98" s="24"/>
      <c r="MK98" s="24"/>
      <c r="ML98" s="24"/>
      <c r="MM98" s="24"/>
      <c r="MN98" s="24"/>
      <c r="MO98" s="24"/>
      <c r="MP98" s="24"/>
      <c r="MQ98" s="24"/>
      <c r="MR98" s="24"/>
      <c r="MS98" s="24"/>
      <c r="MT98" s="24"/>
      <c r="MU98" s="24"/>
      <c r="MV98" s="24"/>
      <c r="MW98" s="24"/>
      <c r="MX98" s="24"/>
      <c r="MY98" s="24"/>
      <c r="MZ98" s="24"/>
      <c r="NA98" s="24"/>
      <c r="NB98" s="24"/>
      <c r="NC98" s="24"/>
      <c r="ND98" s="24"/>
      <c r="NE98" s="24"/>
      <c r="NF98" s="24"/>
      <c r="NG98" s="24"/>
      <c r="NH98" s="24"/>
      <c r="NI98" s="24"/>
      <c r="NJ98" s="24"/>
      <c r="NK98" s="24"/>
      <c r="NL98" s="24"/>
      <c r="NM98" s="24"/>
      <c r="NN98" s="24"/>
      <c r="NO98" s="24"/>
      <c r="NP98" s="24"/>
      <c r="NQ98" s="24"/>
      <c r="NR98" s="24"/>
      <c r="NS98" s="24"/>
      <c r="NT98" s="24"/>
      <c r="NU98" s="24"/>
      <c r="NV98" s="24"/>
      <c r="NW98" s="24"/>
      <c r="NX98" s="24"/>
      <c r="NY98" s="24"/>
      <c r="NZ98" s="24"/>
      <c r="OA98" s="24"/>
      <c r="OB98" s="24"/>
      <c r="OC98" s="24"/>
      <c r="OD98" s="24"/>
      <c r="OE98" s="24"/>
      <c r="OF98" s="24"/>
      <c r="OG98" s="24"/>
      <c r="OH98" s="24"/>
      <c r="OI98" s="24"/>
      <c r="OJ98" s="24"/>
      <c r="OK98" s="24"/>
      <c r="OL98" s="24"/>
      <c r="OM98" s="24"/>
      <c r="ON98" s="24"/>
      <c r="OO98" s="24"/>
      <c r="OP98" s="24"/>
      <c r="OQ98" s="24"/>
      <c r="OR98" s="24"/>
      <c r="OS98" s="24"/>
      <c r="OT98" s="24"/>
      <c r="OU98" s="24"/>
      <c r="OV98" s="24"/>
      <c r="OW98" s="24"/>
      <c r="OX98" s="24"/>
      <c r="OY98" s="24"/>
      <c r="OZ98" s="24"/>
      <c r="PA98" s="24"/>
      <c r="PB98" s="24"/>
      <c r="PC98" s="24"/>
      <c r="PD98" s="24"/>
      <c r="PE98" s="24"/>
      <c r="PF98" s="24"/>
      <c r="PG98" s="24"/>
      <c r="PH98" s="24"/>
      <c r="PI98" s="24"/>
      <c r="PJ98" s="24"/>
      <c r="PK98" s="24"/>
      <c r="PL98" s="24"/>
      <c r="PM98" s="24"/>
      <c r="PN98" s="24"/>
      <c r="PO98" s="24"/>
      <c r="PP98" s="24"/>
      <c r="PQ98" s="24"/>
      <c r="PR98" s="24"/>
      <c r="PS98" s="24"/>
      <c r="PT98" s="24"/>
      <c r="PU98" s="24"/>
      <c r="PV98" s="24"/>
      <c r="PW98" s="24"/>
      <c r="PX98" s="24"/>
      <c r="PY98" s="24"/>
      <c r="PZ98" s="24"/>
      <c r="QA98" s="24"/>
      <c r="QB98" s="24"/>
      <c r="QC98" s="24"/>
      <c r="QD98" s="24"/>
      <c r="QE98" s="24"/>
      <c r="QF98" s="24"/>
      <c r="QG98" s="24"/>
      <c r="QH98" s="24"/>
      <c r="QI98" s="24"/>
      <c r="QJ98" s="24"/>
      <c r="QK98" s="24"/>
      <c r="QL98" s="24"/>
      <c r="QM98" s="24"/>
      <c r="QN98" s="24"/>
      <c r="QO98" s="24"/>
      <c r="QP98" s="24"/>
      <c r="QQ98" s="24"/>
      <c r="QR98" s="24"/>
      <c r="QS98" s="24"/>
      <c r="QT98" s="24"/>
      <c r="QU98" s="24"/>
      <c r="QV98" s="24"/>
      <c r="QW98" s="24"/>
      <c r="QX98" s="24"/>
      <c r="QY98" s="24"/>
      <c r="QZ98" s="24"/>
      <c r="RA98" s="24"/>
      <c r="RB98" s="24"/>
      <c r="RC98" s="24"/>
      <c r="RD98" s="24"/>
      <c r="RE98" s="24"/>
      <c r="RF98" s="24"/>
      <c r="RG98" s="24"/>
      <c r="RH98" s="24"/>
      <c r="RI98" s="24"/>
      <c r="RJ98" s="24"/>
      <c r="RK98" s="24"/>
      <c r="RL98" s="24"/>
      <c r="RM98" s="24"/>
      <c r="RN98" s="24"/>
      <c r="RO98" s="24"/>
      <c r="RP98" s="24"/>
      <c r="RQ98" s="24"/>
      <c r="RR98" s="24"/>
      <c r="RS98" s="24"/>
      <c r="RT98" s="24"/>
      <c r="RU98" s="24"/>
      <c r="RV98" s="24"/>
      <c r="RW98" s="24"/>
      <c r="RX98" s="24"/>
      <c r="RY98" s="24"/>
      <c r="RZ98" s="24"/>
      <c r="SA98" s="24"/>
      <c r="SB98" s="24"/>
      <c r="SC98" s="24"/>
      <c r="SD98" s="24"/>
      <c r="SE98" s="24"/>
      <c r="SF98" s="24"/>
      <c r="SG98" s="24"/>
      <c r="SH98" s="24"/>
      <c r="SI98" s="24"/>
      <c r="SJ98" s="24"/>
      <c r="SK98" s="24"/>
      <c r="SL98" s="24"/>
      <c r="SM98" s="24"/>
      <c r="SN98" s="24"/>
      <c r="SO98" s="24"/>
      <c r="SP98" s="24"/>
      <c r="SQ98" s="24"/>
      <c r="SR98" s="24"/>
      <c r="SS98" s="24"/>
      <c r="ST98" s="24"/>
      <c r="SU98" s="24"/>
      <c r="SV98" s="24"/>
      <c r="SW98" s="24"/>
      <c r="SX98" s="24"/>
      <c r="SY98" s="24"/>
      <c r="SZ98" s="24"/>
      <c r="TA98" s="24"/>
      <c r="TB98" s="24"/>
      <c r="TC98" s="24"/>
      <c r="TD98" s="24"/>
      <c r="TE98" s="24"/>
      <c r="TF98" s="24"/>
      <c r="TG98" s="24"/>
      <c r="TH98" s="24"/>
      <c r="TI98" s="24"/>
      <c r="TJ98" s="24"/>
      <c r="TK98" s="24"/>
      <c r="TL98" s="24"/>
      <c r="TM98" s="24"/>
      <c r="TN98" s="24"/>
      <c r="TO98" s="24"/>
      <c r="TP98" s="24"/>
      <c r="TQ98" s="24"/>
      <c r="TR98" s="24"/>
      <c r="TS98" s="24"/>
      <c r="TT98" s="24"/>
      <c r="TU98" s="24"/>
      <c r="TV98" s="24"/>
      <c r="TW98" s="24"/>
      <c r="TX98" s="24"/>
      <c r="TY98" s="24"/>
      <c r="TZ98" s="24"/>
      <c r="UA98" s="24"/>
      <c r="UB98" s="24"/>
      <c r="UC98" s="24"/>
      <c r="UD98" s="24"/>
      <c r="UE98" s="24"/>
      <c r="UF98" s="24"/>
      <c r="UG98" s="24"/>
      <c r="UH98" s="24"/>
      <c r="UI98" s="24"/>
      <c r="UJ98" s="24"/>
      <c r="UK98" s="24"/>
      <c r="UL98" s="24"/>
      <c r="UM98" s="24"/>
      <c r="UN98" s="24"/>
      <c r="UO98" s="24"/>
      <c r="UP98" s="24"/>
      <c r="UQ98" s="24"/>
      <c r="UR98" s="24"/>
      <c r="US98" s="24"/>
      <c r="UT98" s="24"/>
      <c r="UU98" s="24"/>
      <c r="UV98" s="24"/>
      <c r="UW98" s="24"/>
      <c r="UX98" s="24"/>
      <c r="UY98" s="24"/>
      <c r="UZ98" s="24"/>
      <c r="VA98" s="24"/>
      <c r="VB98" s="24"/>
      <c r="VC98" s="24"/>
      <c r="VD98" s="24"/>
      <c r="VE98" s="24"/>
      <c r="VF98" s="24"/>
      <c r="VG98" s="24"/>
      <c r="VH98" s="24"/>
      <c r="VI98" s="24"/>
    </row>
    <row r="99" spans="1:581" s="68" customFormat="1" ht="15" customHeight="1" x14ac:dyDescent="0.2">
      <c r="A99" s="18">
        <v>24</v>
      </c>
      <c r="B99" s="102" t="s">
        <v>1188</v>
      </c>
      <c r="C99" s="102" t="s">
        <v>1189</v>
      </c>
      <c r="D99" s="20">
        <v>14</v>
      </c>
      <c r="E99" s="102" t="s">
        <v>928</v>
      </c>
      <c r="F99" s="102" t="s">
        <v>1190</v>
      </c>
      <c r="G99" s="102" t="s">
        <v>1259</v>
      </c>
      <c r="H99" s="61" t="s">
        <v>1157</v>
      </c>
      <c r="I99" s="21" t="s">
        <v>22</v>
      </c>
      <c r="J99" s="22" t="s">
        <v>954</v>
      </c>
      <c r="K99" s="328">
        <v>40010</v>
      </c>
      <c r="L99" s="146">
        <v>11</v>
      </c>
      <c r="M99" s="22">
        <v>40</v>
      </c>
      <c r="N99" s="22" t="s">
        <v>704</v>
      </c>
      <c r="O99" s="21" t="s">
        <v>31</v>
      </c>
      <c r="P99" s="21" t="s">
        <v>965</v>
      </c>
      <c r="Q99" s="21" t="s">
        <v>816</v>
      </c>
      <c r="R99" s="22">
        <v>1</v>
      </c>
      <c r="S99" s="75">
        <v>19633</v>
      </c>
      <c r="T99" s="75"/>
      <c r="U99" s="75"/>
      <c r="V99" s="75">
        <f t="shared" si="52"/>
        <v>19633</v>
      </c>
      <c r="W99" s="75"/>
      <c r="X99" s="75">
        <f t="shared" si="53"/>
        <v>3608.333333333333</v>
      </c>
      <c r="Y99" s="75">
        <f t="shared" si="54"/>
        <v>36083.333333333328</v>
      </c>
      <c r="Z99" s="75">
        <f t="shared" si="55"/>
        <v>3435.7749999999996</v>
      </c>
      <c r="AA99" s="75">
        <f t="shared" si="56"/>
        <v>588.99</v>
      </c>
      <c r="AB99" s="75">
        <f t="shared" si="57"/>
        <v>981.65000000000009</v>
      </c>
      <c r="AC99" s="75">
        <f t="shared" si="58"/>
        <v>392.66</v>
      </c>
      <c r="AD99" s="75">
        <v>1261</v>
      </c>
      <c r="AE99" s="75">
        <v>756</v>
      </c>
      <c r="AF99" s="77">
        <f t="shared" si="59"/>
        <v>10825</v>
      </c>
      <c r="AG99" s="77">
        <f t="shared" si="60"/>
        <v>31258.797222222227</v>
      </c>
      <c r="AH99" s="77">
        <f t="shared" si="61"/>
        <v>375105.56666666671</v>
      </c>
      <c r="AI99" s="77"/>
      <c r="AJ99" s="77"/>
      <c r="AK99" s="77"/>
      <c r="AL99" s="77"/>
      <c r="AM99" s="77"/>
      <c r="AN99" s="77"/>
      <c r="AO99" s="77"/>
      <c r="AP99" s="77"/>
      <c r="AQ99" s="77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  <c r="LT99" s="24"/>
      <c r="LU99" s="24"/>
      <c r="LV99" s="24"/>
      <c r="LW99" s="24"/>
      <c r="LX99" s="24"/>
      <c r="LY99" s="24"/>
      <c r="LZ99" s="24"/>
      <c r="MA99" s="24"/>
      <c r="MB99" s="24"/>
      <c r="MC99" s="24"/>
      <c r="MD99" s="24"/>
      <c r="ME99" s="24"/>
      <c r="MF99" s="24"/>
      <c r="MG99" s="24"/>
      <c r="MH99" s="24"/>
      <c r="MI99" s="24"/>
      <c r="MJ99" s="24"/>
      <c r="MK99" s="24"/>
      <c r="ML99" s="24"/>
      <c r="MM99" s="24"/>
      <c r="MN99" s="24"/>
      <c r="MO99" s="24"/>
      <c r="MP99" s="24"/>
      <c r="MQ99" s="24"/>
      <c r="MR99" s="24"/>
      <c r="MS99" s="24"/>
      <c r="MT99" s="24"/>
      <c r="MU99" s="24"/>
      <c r="MV99" s="24"/>
      <c r="MW99" s="24"/>
      <c r="MX99" s="24"/>
      <c r="MY99" s="24"/>
      <c r="MZ99" s="24"/>
      <c r="NA99" s="24"/>
      <c r="NB99" s="24"/>
      <c r="NC99" s="24"/>
      <c r="ND99" s="24"/>
      <c r="NE99" s="24"/>
      <c r="NF99" s="24"/>
      <c r="NG99" s="24"/>
      <c r="NH99" s="24"/>
      <c r="NI99" s="24"/>
      <c r="NJ99" s="24"/>
      <c r="NK99" s="24"/>
      <c r="NL99" s="24"/>
      <c r="NM99" s="24"/>
      <c r="NN99" s="24"/>
      <c r="NO99" s="24"/>
      <c r="NP99" s="24"/>
      <c r="NQ99" s="24"/>
      <c r="NR99" s="24"/>
      <c r="NS99" s="24"/>
      <c r="NT99" s="24"/>
      <c r="NU99" s="24"/>
      <c r="NV99" s="24"/>
      <c r="NW99" s="24"/>
      <c r="NX99" s="24"/>
      <c r="NY99" s="24"/>
      <c r="NZ99" s="24"/>
      <c r="OA99" s="24"/>
      <c r="OB99" s="24"/>
      <c r="OC99" s="24"/>
      <c r="OD99" s="24"/>
      <c r="OE99" s="24"/>
      <c r="OF99" s="24"/>
      <c r="OG99" s="24"/>
      <c r="OH99" s="24"/>
      <c r="OI99" s="24"/>
      <c r="OJ99" s="24"/>
      <c r="OK99" s="24"/>
      <c r="OL99" s="24"/>
      <c r="OM99" s="24"/>
      <c r="ON99" s="24"/>
      <c r="OO99" s="24"/>
      <c r="OP99" s="24"/>
      <c r="OQ99" s="24"/>
      <c r="OR99" s="24"/>
      <c r="OS99" s="24"/>
      <c r="OT99" s="24"/>
      <c r="OU99" s="24"/>
      <c r="OV99" s="24"/>
      <c r="OW99" s="24"/>
      <c r="OX99" s="24"/>
      <c r="OY99" s="24"/>
      <c r="OZ99" s="24"/>
      <c r="PA99" s="24"/>
      <c r="PB99" s="24"/>
      <c r="PC99" s="24"/>
      <c r="PD99" s="24"/>
      <c r="PE99" s="24"/>
      <c r="PF99" s="24"/>
      <c r="PG99" s="24"/>
      <c r="PH99" s="24"/>
      <c r="PI99" s="24"/>
      <c r="PJ99" s="24"/>
      <c r="PK99" s="24"/>
      <c r="PL99" s="24"/>
      <c r="PM99" s="24"/>
      <c r="PN99" s="24"/>
      <c r="PO99" s="24"/>
      <c r="PP99" s="24"/>
      <c r="PQ99" s="24"/>
      <c r="PR99" s="24"/>
      <c r="PS99" s="24"/>
      <c r="PT99" s="24"/>
      <c r="PU99" s="24"/>
      <c r="PV99" s="24"/>
      <c r="PW99" s="24"/>
      <c r="PX99" s="24"/>
      <c r="PY99" s="24"/>
      <c r="PZ99" s="24"/>
      <c r="QA99" s="24"/>
      <c r="QB99" s="24"/>
      <c r="QC99" s="24"/>
      <c r="QD99" s="24"/>
      <c r="QE99" s="24"/>
      <c r="QF99" s="24"/>
      <c r="QG99" s="24"/>
      <c r="QH99" s="24"/>
      <c r="QI99" s="24"/>
      <c r="QJ99" s="24"/>
      <c r="QK99" s="24"/>
      <c r="QL99" s="24"/>
      <c r="QM99" s="24"/>
      <c r="QN99" s="24"/>
      <c r="QO99" s="24"/>
      <c r="QP99" s="24"/>
      <c r="QQ99" s="24"/>
      <c r="QR99" s="24"/>
      <c r="QS99" s="24"/>
      <c r="QT99" s="24"/>
      <c r="QU99" s="24"/>
      <c r="QV99" s="24"/>
      <c r="QW99" s="24"/>
      <c r="QX99" s="24"/>
      <c r="QY99" s="24"/>
      <c r="QZ99" s="24"/>
      <c r="RA99" s="24"/>
      <c r="RB99" s="24"/>
      <c r="RC99" s="24"/>
      <c r="RD99" s="24"/>
      <c r="RE99" s="24"/>
      <c r="RF99" s="24"/>
      <c r="RG99" s="24"/>
      <c r="RH99" s="24"/>
      <c r="RI99" s="24"/>
      <c r="RJ99" s="24"/>
      <c r="RK99" s="24"/>
      <c r="RL99" s="24"/>
      <c r="RM99" s="24"/>
      <c r="RN99" s="24"/>
      <c r="RO99" s="24"/>
      <c r="RP99" s="24"/>
      <c r="RQ99" s="24"/>
      <c r="RR99" s="24"/>
      <c r="RS99" s="24"/>
      <c r="RT99" s="24"/>
      <c r="RU99" s="24"/>
      <c r="RV99" s="24"/>
      <c r="RW99" s="24"/>
      <c r="RX99" s="24"/>
      <c r="RY99" s="24"/>
      <c r="RZ99" s="24"/>
      <c r="SA99" s="24"/>
      <c r="SB99" s="24"/>
      <c r="SC99" s="24"/>
      <c r="SD99" s="24"/>
      <c r="SE99" s="24"/>
      <c r="SF99" s="24"/>
      <c r="SG99" s="24"/>
      <c r="SH99" s="24"/>
      <c r="SI99" s="24"/>
      <c r="SJ99" s="24"/>
      <c r="SK99" s="24"/>
      <c r="SL99" s="24"/>
      <c r="SM99" s="24"/>
      <c r="SN99" s="24"/>
      <c r="SO99" s="24"/>
      <c r="SP99" s="24"/>
      <c r="SQ99" s="24"/>
      <c r="SR99" s="24"/>
      <c r="SS99" s="24"/>
      <c r="ST99" s="24"/>
      <c r="SU99" s="24"/>
      <c r="SV99" s="24"/>
      <c r="SW99" s="24"/>
      <c r="SX99" s="24"/>
      <c r="SY99" s="24"/>
      <c r="SZ99" s="24"/>
      <c r="TA99" s="24"/>
      <c r="TB99" s="24"/>
      <c r="TC99" s="24"/>
      <c r="TD99" s="24"/>
      <c r="TE99" s="24"/>
      <c r="TF99" s="24"/>
      <c r="TG99" s="24"/>
      <c r="TH99" s="24"/>
      <c r="TI99" s="24"/>
      <c r="TJ99" s="24"/>
      <c r="TK99" s="24"/>
      <c r="TL99" s="24"/>
      <c r="TM99" s="24"/>
      <c r="TN99" s="24"/>
      <c r="TO99" s="24"/>
      <c r="TP99" s="24"/>
      <c r="TQ99" s="24"/>
      <c r="TR99" s="24"/>
      <c r="TS99" s="24"/>
      <c r="TT99" s="24"/>
      <c r="TU99" s="24"/>
      <c r="TV99" s="24"/>
      <c r="TW99" s="24"/>
      <c r="TX99" s="24"/>
      <c r="TY99" s="24"/>
      <c r="TZ99" s="24"/>
      <c r="UA99" s="24"/>
      <c r="UB99" s="24"/>
      <c r="UC99" s="24"/>
      <c r="UD99" s="24"/>
      <c r="UE99" s="24"/>
      <c r="UF99" s="24"/>
      <c r="UG99" s="24"/>
      <c r="UH99" s="24"/>
      <c r="UI99" s="24"/>
      <c r="UJ99" s="24"/>
      <c r="UK99" s="24"/>
      <c r="UL99" s="24"/>
      <c r="UM99" s="24"/>
      <c r="UN99" s="24"/>
      <c r="UO99" s="24"/>
      <c r="UP99" s="24"/>
      <c r="UQ99" s="24"/>
      <c r="UR99" s="24"/>
      <c r="US99" s="24"/>
      <c r="UT99" s="24"/>
      <c r="UU99" s="24"/>
      <c r="UV99" s="24"/>
      <c r="UW99" s="24"/>
      <c r="UX99" s="24"/>
      <c r="UY99" s="24"/>
      <c r="UZ99" s="24"/>
      <c r="VA99" s="24"/>
      <c r="VB99" s="24"/>
      <c r="VC99" s="24"/>
      <c r="VD99" s="24"/>
      <c r="VE99" s="24"/>
      <c r="VF99" s="24"/>
      <c r="VG99" s="24"/>
      <c r="VH99" s="24"/>
      <c r="VI99" s="24"/>
    </row>
    <row r="100" spans="1:581" s="68" customFormat="1" ht="15" customHeight="1" x14ac:dyDescent="0.2">
      <c r="A100" s="18">
        <v>25</v>
      </c>
      <c r="B100" s="102" t="s">
        <v>1188</v>
      </c>
      <c r="C100" s="102" t="s">
        <v>1189</v>
      </c>
      <c r="D100" s="20">
        <v>14</v>
      </c>
      <c r="E100" s="102" t="s">
        <v>928</v>
      </c>
      <c r="F100" s="102" t="s">
        <v>1190</v>
      </c>
      <c r="G100" s="102" t="s">
        <v>1829</v>
      </c>
      <c r="H100" s="294" t="s">
        <v>1797</v>
      </c>
      <c r="I100" s="21" t="s">
        <v>1125</v>
      </c>
      <c r="J100" s="22" t="s">
        <v>955</v>
      </c>
      <c r="K100" s="328">
        <v>41410</v>
      </c>
      <c r="L100" s="146">
        <v>11</v>
      </c>
      <c r="M100" s="22">
        <v>40</v>
      </c>
      <c r="N100" s="22" t="s">
        <v>704</v>
      </c>
      <c r="O100" s="21" t="s">
        <v>820</v>
      </c>
      <c r="P100" s="21" t="s">
        <v>969</v>
      </c>
      <c r="Q100" s="21" t="s">
        <v>816</v>
      </c>
      <c r="R100" s="22">
        <v>1</v>
      </c>
      <c r="S100" s="75">
        <v>19633</v>
      </c>
      <c r="T100" s="75"/>
      <c r="U100" s="75"/>
      <c r="V100" s="75">
        <f t="shared" si="52"/>
        <v>19633</v>
      </c>
      <c r="W100" s="75"/>
      <c r="X100" s="75">
        <f t="shared" si="53"/>
        <v>3608.333333333333</v>
      </c>
      <c r="Y100" s="75">
        <f t="shared" si="54"/>
        <v>36083.333333333328</v>
      </c>
      <c r="Z100" s="75">
        <f t="shared" si="55"/>
        <v>3435.7749999999996</v>
      </c>
      <c r="AA100" s="75">
        <f t="shared" si="56"/>
        <v>588.99</v>
      </c>
      <c r="AB100" s="75">
        <f t="shared" si="57"/>
        <v>981.65000000000009</v>
      </c>
      <c r="AC100" s="75">
        <f t="shared" si="58"/>
        <v>392.66</v>
      </c>
      <c r="AD100" s="75">
        <v>1261</v>
      </c>
      <c r="AE100" s="75">
        <v>756</v>
      </c>
      <c r="AF100" s="77">
        <f t="shared" si="59"/>
        <v>10825</v>
      </c>
      <c r="AG100" s="77">
        <f t="shared" si="60"/>
        <v>31258.797222222227</v>
      </c>
      <c r="AH100" s="77">
        <f t="shared" si="61"/>
        <v>375105.56666666671</v>
      </c>
      <c r="AI100" s="77"/>
      <c r="AJ100" s="77"/>
      <c r="AK100" s="77"/>
      <c r="AL100" s="77"/>
      <c r="AM100" s="77"/>
      <c r="AN100" s="77"/>
      <c r="AO100" s="77"/>
      <c r="AP100" s="77"/>
      <c r="AQ100" s="77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4"/>
      <c r="KR100" s="24"/>
      <c r="KS100" s="24"/>
      <c r="KT100" s="24"/>
      <c r="KU100" s="24"/>
      <c r="KV100" s="24"/>
      <c r="KW100" s="24"/>
      <c r="KX100" s="24"/>
      <c r="KY100" s="24"/>
      <c r="KZ100" s="24"/>
      <c r="LA100" s="24"/>
      <c r="LB100" s="24"/>
      <c r="LC100" s="24"/>
      <c r="LD100" s="24"/>
      <c r="LE100" s="24"/>
      <c r="LF100" s="24"/>
      <c r="LG100" s="24"/>
      <c r="LH100" s="24"/>
      <c r="LI100" s="24"/>
      <c r="LJ100" s="24"/>
      <c r="LK100" s="24"/>
      <c r="LL100" s="24"/>
      <c r="LM100" s="24"/>
      <c r="LN100" s="24"/>
      <c r="LO100" s="24"/>
      <c r="LP100" s="24"/>
      <c r="LQ100" s="24"/>
      <c r="LR100" s="24"/>
      <c r="LS100" s="24"/>
      <c r="LT100" s="24"/>
      <c r="LU100" s="24"/>
      <c r="LV100" s="24"/>
      <c r="LW100" s="24"/>
      <c r="LX100" s="24"/>
      <c r="LY100" s="24"/>
      <c r="LZ100" s="24"/>
      <c r="MA100" s="24"/>
      <c r="MB100" s="24"/>
      <c r="MC100" s="24"/>
      <c r="MD100" s="24"/>
      <c r="ME100" s="24"/>
      <c r="MF100" s="24"/>
      <c r="MG100" s="24"/>
      <c r="MH100" s="24"/>
      <c r="MI100" s="24"/>
      <c r="MJ100" s="24"/>
      <c r="MK100" s="24"/>
      <c r="ML100" s="24"/>
      <c r="MM100" s="24"/>
      <c r="MN100" s="24"/>
      <c r="MO100" s="24"/>
      <c r="MP100" s="24"/>
      <c r="MQ100" s="24"/>
      <c r="MR100" s="24"/>
      <c r="MS100" s="24"/>
      <c r="MT100" s="24"/>
      <c r="MU100" s="24"/>
      <c r="MV100" s="24"/>
      <c r="MW100" s="24"/>
      <c r="MX100" s="24"/>
      <c r="MY100" s="24"/>
      <c r="MZ100" s="24"/>
      <c r="NA100" s="24"/>
      <c r="NB100" s="24"/>
      <c r="NC100" s="24"/>
      <c r="ND100" s="24"/>
      <c r="NE100" s="24"/>
      <c r="NF100" s="24"/>
      <c r="NG100" s="24"/>
      <c r="NH100" s="24"/>
      <c r="NI100" s="24"/>
      <c r="NJ100" s="24"/>
      <c r="NK100" s="24"/>
      <c r="NL100" s="24"/>
      <c r="NM100" s="24"/>
      <c r="NN100" s="24"/>
      <c r="NO100" s="24"/>
      <c r="NP100" s="24"/>
      <c r="NQ100" s="24"/>
      <c r="NR100" s="24"/>
      <c r="NS100" s="24"/>
      <c r="NT100" s="24"/>
      <c r="NU100" s="24"/>
      <c r="NV100" s="24"/>
      <c r="NW100" s="24"/>
      <c r="NX100" s="24"/>
      <c r="NY100" s="24"/>
      <c r="NZ100" s="24"/>
      <c r="OA100" s="24"/>
      <c r="OB100" s="24"/>
      <c r="OC100" s="24"/>
      <c r="OD100" s="24"/>
      <c r="OE100" s="24"/>
      <c r="OF100" s="24"/>
      <c r="OG100" s="24"/>
      <c r="OH100" s="24"/>
      <c r="OI100" s="24"/>
      <c r="OJ100" s="24"/>
      <c r="OK100" s="24"/>
      <c r="OL100" s="24"/>
      <c r="OM100" s="24"/>
      <c r="ON100" s="24"/>
      <c r="OO100" s="24"/>
      <c r="OP100" s="24"/>
      <c r="OQ100" s="24"/>
      <c r="OR100" s="24"/>
      <c r="OS100" s="24"/>
      <c r="OT100" s="24"/>
      <c r="OU100" s="24"/>
      <c r="OV100" s="24"/>
      <c r="OW100" s="24"/>
      <c r="OX100" s="24"/>
      <c r="OY100" s="24"/>
      <c r="OZ100" s="24"/>
      <c r="PA100" s="24"/>
      <c r="PB100" s="24"/>
      <c r="PC100" s="24"/>
      <c r="PD100" s="24"/>
      <c r="PE100" s="24"/>
      <c r="PF100" s="24"/>
      <c r="PG100" s="24"/>
      <c r="PH100" s="24"/>
      <c r="PI100" s="24"/>
      <c r="PJ100" s="24"/>
      <c r="PK100" s="24"/>
      <c r="PL100" s="24"/>
      <c r="PM100" s="24"/>
      <c r="PN100" s="24"/>
      <c r="PO100" s="24"/>
      <c r="PP100" s="24"/>
      <c r="PQ100" s="24"/>
      <c r="PR100" s="24"/>
      <c r="PS100" s="24"/>
      <c r="PT100" s="24"/>
      <c r="PU100" s="24"/>
      <c r="PV100" s="24"/>
      <c r="PW100" s="24"/>
      <c r="PX100" s="24"/>
      <c r="PY100" s="24"/>
      <c r="PZ100" s="24"/>
      <c r="QA100" s="24"/>
      <c r="QB100" s="24"/>
      <c r="QC100" s="24"/>
      <c r="QD100" s="24"/>
      <c r="QE100" s="24"/>
      <c r="QF100" s="24"/>
      <c r="QG100" s="24"/>
      <c r="QH100" s="24"/>
      <c r="QI100" s="24"/>
      <c r="QJ100" s="24"/>
      <c r="QK100" s="24"/>
      <c r="QL100" s="24"/>
      <c r="QM100" s="24"/>
      <c r="QN100" s="24"/>
      <c r="QO100" s="24"/>
      <c r="QP100" s="24"/>
      <c r="QQ100" s="24"/>
      <c r="QR100" s="24"/>
      <c r="QS100" s="24"/>
      <c r="QT100" s="24"/>
      <c r="QU100" s="24"/>
      <c r="QV100" s="24"/>
      <c r="QW100" s="24"/>
      <c r="QX100" s="24"/>
      <c r="QY100" s="24"/>
      <c r="QZ100" s="24"/>
      <c r="RA100" s="24"/>
      <c r="RB100" s="24"/>
      <c r="RC100" s="24"/>
      <c r="RD100" s="24"/>
      <c r="RE100" s="24"/>
      <c r="RF100" s="24"/>
      <c r="RG100" s="24"/>
      <c r="RH100" s="24"/>
      <c r="RI100" s="24"/>
      <c r="RJ100" s="24"/>
      <c r="RK100" s="24"/>
      <c r="RL100" s="24"/>
      <c r="RM100" s="24"/>
      <c r="RN100" s="24"/>
      <c r="RO100" s="24"/>
      <c r="RP100" s="24"/>
      <c r="RQ100" s="24"/>
      <c r="RR100" s="24"/>
      <c r="RS100" s="24"/>
      <c r="RT100" s="24"/>
      <c r="RU100" s="24"/>
      <c r="RV100" s="24"/>
      <c r="RW100" s="24"/>
      <c r="RX100" s="24"/>
      <c r="RY100" s="24"/>
      <c r="RZ100" s="24"/>
      <c r="SA100" s="24"/>
      <c r="SB100" s="24"/>
      <c r="SC100" s="24"/>
      <c r="SD100" s="24"/>
      <c r="SE100" s="24"/>
      <c r="SF100" s="24"/>
      <c r="SG100" s="24"/>
      <c r="SH100" s="24"/>
      <c r="SI100" s="24"/>
      <c r="SJ100" s="24"/>
      <c r="SK100" s="24"/>
      <c r="SL100" s="24"/>
      <c r="SM100" s="24"/>
      <c r="SN100" s="24"/>
      <c r="SO100" s="24"/>
      <c r="SP100" s="24"/>
      <c r="SQ100" s="24"/>
      <c r="SR100" s="24"/>
      <c r="SS100" s="24"/>
      <c r="ST100" s="24"/>
      <c r="SU100" s="24"/>
      <c r="SV100" s="24"/>
      <c r="SW100" s="24"/>
      <c r="SX100" s="24"/>
      <c r="SY100" s="24"/>
      <c r="SZ100" s="24"/>
      <c r="TA100" s="24"/>
      <c r="TB100" s="24"/>
      <c r="TC100" s="24"/>
      <c r="TD100" s="24"/>
      <c r="TE100" s="24"/>
      <c r="TF100" s="24"/>
      <c r="TG100" s="24"/>
      <c r="TH100" s="24"/>
      <c r="TI100" s="24"/>
      <c r="TJ100" s="24"/>
      <c r="TK100" s="24"/>
      <c r="TL100" s="24"/>
      <c r="TM100" s="24"/>
      <c r="TN100" s="24"/>
      <c r="TO100" s="24"/>
      <c r="TP100" s="24"/>
      <c r="TQ100" s="24"/>
      <c r="TR100" s="24"/>
      <c r="TS100" s="24"/>
      <c r="TT100" s="24"/>
      <c r="TU100" s="24"/>
      <c r="TV100" s="24"/>
      <c r="TW100" s="24"/>
      <c r="TX100" s="24"/>
      <c r="TY100" s="24"/>
      <c r="TZ100" s="24"/>
      <c r="UA100" s="24"/>
      <c r="UB100" s="24"/>
      <c r="UC100" s="24"/>
      <c r="UD100" s="24"/>
      <c r="UE100" s="24"/>
      <c r="UF100" s="24"/>
      <c r="UG100" s="24"/>
      <c r="UH100" s="24"/>
      <c r="UI100" s="24"/>
      <c r="UJ100" s="24"/>
      <c r="UK100" s="24"/>
      <c r="UL100" s="24"/>
      <c r="UM100" s="24"/>
      <c r="UN100" s="24"/>
      <c r="UO100" s="24"/>
      <c r="UP100" s="24"/>
      <c r="UQ100" s="24"/>
      <c r="UR100" s="24"/>
      <c r="US100" s="24"/>
      <c r="UT100" s="24"/>
      <c r="UU100" s="24"/>
      <c r="UV100" s="24"/>
      <c r="UW100" s="24"/>
      <c r="UX100" s="24"/>
      <c r="UY100" s="24"/>
      <c r="UZ100" s="24"/>
      <c r="VA100" s="24"/>
      <c r="VB100" s="24"/>
      <c r="VC100" s="24"/>
      <c r="VD100" s="24"/>
      <c r="VE100" s="24"/>
      <c r="VF100" s="24"/>
      <c r="VG100" s="24"/>
      <c r="VH100" s="24"/>
      <c r="VI100" s="24"/>
    </row>
    <row r="101" spans="1:581" s="68" customFormat="1" ht="15" customHeight="1" x14ac:dyDescent="0.2">
      <c r="A101" s="18">
        <v>26</v>
      </c>
      <c r="B101" s="102" t="s">
        <v>1188</v>
      </c>
      <c r="C101" s="102" t="s">
        <v>1189</v>
      </c>
      <c r="D101" s="20">
        <v>14</v>
      </c>
      <c r="E101" s="102" t="s">
        <v>928</v>
      </c>
      <c r="F101" s="102" t="s">
        <v>1190</v>
      </c>
      <c r="G101" s="102" t="s">
        <v>1260</v>
      </c>
      <c r="H101" s="21" t="s">
        <v>1084</v>
      </c>
      <c r="I101" s="21" t="s">
        <v>1129</v>
      </c>
      <c r="J101" s="22" t="s">
        <v>954</v>
      </c>
      <c r="K101" s="328">
        <v>41396</v>
      </c>
      <c r="L101" s="146">
        <v>12</v>
      </c>
      <c r="M101" s="22">
        <v>40</v>
      </c>
      <c r="N101" s="22" t="s">
        <v>704</v>
      </c>
      <c r="O101" s="21" t="s">
        <v>821</v>
      </c>
      <c r="P101" s="21" t="s">
        <v>969</v>
      </c>
      <c r="Q101" s="21" t="s">
        <v>816</v>
      </c>
      <c r="R101" s="22">
        <v>1</v>
      </c>
      <c r="S101" s="75">
        <v>24345</v>
      </c>
      <c r="T101" s="75"/>
      <c r="U101" s="75"/>
      <c r="V101" s="75">
        <f t="shared" si="52"/>
        <v>24345</v>
      </c>
      <c r="W101" s="75"/>
      <c r="X101" s="75">
        <f t="shared" si="53"/>
        <v>4451.333333333333</v>
      </c>
      <c r="Y101" s="75">
        <f t="shared" si="54"/>
        <v>44513.333333333336</v>
      </c>
      <c r="Z101" s="75">
        <f t="shared" si="55"/>
        <v>4260.375</v>
      </c>
      <c r="AA101" s="75">
        <f t="shared" si="56"/>
        <v>730.35</v>
      </c>
      <c r="AB101" s="75">
        <f t="shared" si="57"/>
        <v>1217.25</v>
      </c>
      <c r="AC101" s="75">
        <f t="shared" si="58"/>
        <v>486.90000000000003</v>
      </c>
      <c r="AD101" s="75">
        <v>1455</v>
      </c>
      <c r="AE101" s="75">
        <v>908</v>
      </c>
      <c r="AF101" s="77">
        <f t="shared" si="59"/>
        <v>13354</v>
      </c>
      <c r="AG101" s="77">
        <f t="shared" si="60"/>
        <v>38596.097222222219</v>
      </c>
      <c r="AH101" s="77">
        <f t="shared" si="61"/>
        <v>463153.16666666663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  <c r="LT101" s="24"/>
      <c r="LU101" s="24"/>
      <c r="LV101" s="24"/>
      <c r="LW101" s="24"/>
      <c r="LX101" s="24"/>
      <c r="LY101" s="24"/>
      <c r="LZ101" s="24"/>
      <c r="MA101" s="24"/>
      <c r="MB101" s="24"/>
      <c r="MC101" s="24"/>
      <c r="MD101" s="24"/>
      <c r="ME101" s="24"/>
      <c r="MF101" s="24"/>
      <c r="MG101" s="24"/>
      <c r="MH101" s="24"/>
      <c r="MI101" s="24"/>
      <c r="MJ101" s="24"/>
      <c r="MK101" s="24"/>
      <c r="ML101" s="24"/>
      <c r="MM101" s="24"/>
      <c r="MN101" s="24"/>
      <c r="MO101" s="24"/>
      <c r="MP101" s="24"/>
      <c r="MQ101" s="24"/>
      <c r="MR101" s="24"/>
      <c r="MS101" s="24"/>
      <c r="MT101" s="24"/>
      <c r="MU101" s="24"/>
      <c r="MV101" s="24"/>
      <c r="MW101" s="24"/>
      <c r="MX101" s="24"/>
      <c r="MY101" s="24"/>
      <c r="MZ101" s="24"/>
      <c r="NA101" s="24"/>
      <c r="NB101" s="24"/>
      <c r="NC101" s="24"/>
      <c r="ND101" s="24"/>
      <c r="NE101" s="24"/>
      <c r="NF101" s="24"/>
      <c r="NG101" s="24"/>
      <c r="NH101" s="24"/>
      <c r="NI101" s="24"/>
      <c r="NJ101" s="24"/>
      <c r="NK101" s="24"/>
      <c r="NL101" s="24"/>
      <c r="NM101" s="24"/>
      <c r="NN101" s="24"/>
      <c r="NO101" s="24"/>
      <c r="NP101" s="24"/>
      <c r="NQ101" s="24"/>
      <c r="NR101" s="24"/>
      <c r="NS101" s="24"/>
      <c r="NT101" s="24"/>
      <c r="NU101" s="24"/>
      <c r="NV101" s="24"/>
      <c r="NW101" s="24"/>
      <c r="NX101" s="24"/>
      <c r="NY101" s="24"/>
      <c r="NZ101" s="24"/>
      <c r="OA101" s="24"/>
      <c r="OB101" s="24"/>
      <c r="OC101" s="24"/>
      <c r="OD101" s="24"/>
      <c r="OE101" s="24"/>
      <c r="OF101" s="24"/>
      <c r="OG101" s="24"/>
      <c r="OH101" s="24"/>
      <c r="OI101" s="24"/>
      <c r="OJ101" s="24"/>
      <c r="OK101" s="24"/>
      <c r="OL101" s="24"/>
      <c r="OM101" s="24"/>
      <c r="ON101" s="24"/>
      <c r="OO101" s="24"/>
      <c r="OP101" s="24"/>
      <c r="OQ101" s="24"/>
      <c r="OR101" s="24"/>
      <c r="OS101" s="24"/>
      <c r="OT101" s="24"/>
      <c r="OU101" s="24"/>
      <c r="OV101" s="24"/>
      <c r="OW101" s="24"/>
      <c r="OX101" s="24"/>
      <c r="OY101" s="24"/>
      <c r="OZ101" s="24"/>
      <c r="PA101" s="24"/>
      <c r="PB101" s="24"/>
      <c r="PC101" s="24"/>
      <c r="PD101" s="24"/>
      <c r="PE101" s="24"/>
      <c r="PF101" s="24"/>
      <c r="PG101" s="24"/>
      <c r="PH101" s="24"/>
      <c r="PI101" s="24"/>
      <c r="PJ101" s="24"/>
      <c r="PK101" s="24"/>
      <c r="PL101" s="24"/>
      <c r="PM101" s="24"/>
      <c r="PN101" s="24"/>
      <c r="PO101" s="24"/>
      <c r="PP101" s="24"/>
      <c r="PQ101" s="24"/>
      <c r="PR101" s="24"/>
      <c r="PS101" s="24"/>
      <c r="PT101" s="24"/>
      <c r="PU101" s="24"/>
      <c r="PV101" s="24"/>
      <c r="PW101" s="24"/>
      <c r="PX101" s="24"/>
      <c r="PY101" s="24"/>
      <c r="PZ101" s="24"/>
      <c r="QA101" s="24"/>
      <c r="QB101" s="24"/>
      <c r="QC101" s="24"/>
      <c r="QD101" s="24"/>
      <c r="QE101" s="24"/>
      <c r="QF101" s="24"/>
      <c r="QG101" s="24"/>
      <c r="QH101" s="24"/>
      <c r="QI101" s="24"/>
      <c r="QJ101" s="24"/>
      <c r="QK101" s="24"/>
      <c r="QL101" s="24"/>
      <c r="QM101" s="24"/>
      <c r="QN101" s="24"/>
      <c r="QO101" s="24"/>
      <c r="QP101" s="24"/>
      <c r="QQ101" s="24"/>
      <c r="QR101" s="24"/>
      <c r="QS101" s="24"/>
      <c r="QT101" s="24"/>
      <c r="QU101" s="24"/>
      <c r="QV101" s="24"/>
      <c r="QW101" s="24"/>
      <c r="QX101" s="24"/>
      <c r="QY101" s="24"/>
      <c r="QZ101" s="24"/>
      <c r="RA101" s="24"/>
      <c r="RB101" s="24"/>
      <c r="RC101" s="24"/>
      <c r="RD101" s="24"/>
      <c r="RE101" s="24"/>
      <c r="RF101" s="24"/>
      <c r="RG101" s="24"/>
      <c r="RH101" s="24"/>
      <c r="RI101" s="24"/>
      <c r="RJ101" s="24"/>
      <c r="RK101" s="24"/>
      <c r="RL101" s="24"/>
      <c r="RM101" s="24"/>
      <c r="RN101" s="24"/>
      <c r="RO101" s="24"/>
      <c r="RP101" s="24"/>
      <c r="RQ101" s="24"/>
      <c r="RR101" s="24"/>
      <c r="RS101" s="24"/>
      <c r="RT101" s="24"/>
      <c r="RU101" s="24"/>
      <c r="RV101" s="24"/>
      <c r="RW101" s="24"/>
      <c r="RX101" s="24"/>
      <c r="RY101" s="24"/>
      <c r="RZ101" s="24"/>
      <c r="SA101" s="24"/>
      <c r="SB101" s="24"/>
      <c r="SC101" s="24"/>
      <c r="SD101" s="24"/>
      <c r="SE101" s="24"/>
      <c r="SF101" s="24"/>
      <c r="SG101" s="24"/>
      <c r="SH101" s="24"/>
      <c r="SI101" s="24"/>
      <c r="SJ101" s="24"/>
      <c r="SK101" s="24"/>
      <c r="SL101" s="24"/>
      <c r="SM101" s="24"/>
      <c r="SN101" s="24"/>
      <c r="SO101" s="24"/>
      <c r="SP101" s="24"/>
      <c r="SQ101" s="24"/>
      <c r="SR101" s="24"/>
      <c r="SS101" s="24"/>
      <c r="ST101" s="24"/>
      <c r="SU101" s="24"/>
      <c r="SV101" s="24"/>
      <c r="SW101" s="24"/>
      <c r="SX101" s="24"/>
      <c r="SY101" s="24"/>
      <c r="SZ101" s="24"/>
      <c r="TA101" s="24"/>
      <c r="TB101" s="24"/>
      <c r="TC101" s="24"/>
      <c r="TD101" s="24"/>
      <c r="TE101" s="24"/>
      <c r="TF101" s="24"/>
      <c r="TG101" s="24"/>
      <c r="TH101" s="24"/>
      <c r="TI101" s="24"/>
      <c r="TJ101" s="24"/>
      <c r="TK101" s="24"/>
      <c r="TL101" s="24"/>
      <c r="TM101" s="24"/>
      <c r="TN101" s="24"/>
      <c r="TO101" s="24"/>
      <c r="TP101" s="24"/>
      <c r="TQ101" s="24"/>
      <c r="TR101" s="24"/>
      <c r="TS101" s="24"/>
      <c r="TT101" s="24"/>
      <c r="TU101" s="24"/>
      <c r="TV101" s="24"/>
      <c r="TW101" s="24"/>
      <c r="TX101" s="24"/>
      <c r="TY101" s="24"/>
      <c r="TZ101" s="24"/>
      <c r="UA101" s="24"/>
      <c r="UB101" s="24"/>
      <c r="UC101" s="24"/>
      <c r="UD101" s="24"/>
      <c r="UE101" s="24"/>
      <c r="UF101" s="24"/>
      <c r="UG101" s="24"/>
      <c r="UH101" s="24"/>
      <c r="UI101" s="24"/>
      <c r="UJ101" s="24"/>
      <c r="UK101" s="24"/>
      <c r="UL101" s="24"/>
      <c r="UM101" s="24"/>
      <c r="UN101" s="24"/>
      <c r="UO101" s="24"/>
      <c r="UP101" s="24"/>
      <c r="UQ101" s="24"/>
      <c r="UR101" s="24"/>
      <c r="US101" s="24"/>
      <c r="UT101" s="24"/>
      <c r="UU101" s="24"/>
      <c r="UV101" s="24"/>
      <c r="UW101" s="24"/>
      <c r="UX101" s="24"/>
      <c r="UY101" s="24"/>
      <c r="UZ101" s="24"/>
      <c r="VA101" s="24"/>
      <c r="VB101" s="24"/>
      <c r="VC101" s="24"/>
      <c r="VD101" s="24"/>
      <c r="VE101" s="24"/>
      <c r="VF101" s="24"/>
      <c r="VG101" s="24"/>
      <c r="VH101" s="24"/>
      <c r="VI101" s="24"/>
    </row>
    <row r="102" spans="1:581" s="68" customFormat="1" ht="15" customHeight="1" x14ac:dyDescent="0.2">
      <c r="A102" s="18">
        <v>27</v>
      </c>
      <c r="B102" s="102" t="s">
        <v>1188</v>
      </c>
      <c r="C102" s="102" t="s">
        <v>1189</v>
      </c>
      <c r="D102" s="20">
        <v>14</v>
      </c>
      <c r="E102" s="102" t="s">
        <v>928</v>
      </c>
      <c r="F102" s="102" t="s">
        <v>1190</v>
      </c>
      <c r="G102" s="102" t="s">
        <v>1262</v>
      </c>
      <c r="H102" s="25" t="s">
        <v>1082</v>
      </c>
      <c r="I102" s="21" t="s">
        <v>1127</v>
      </c>
      <c r="J102" s="22" t="s">
        <v>955</v>
      </c>
      <c r="K102" s="328">
        <v>41428</v>
      </c>
      <c r="L102" s="146">
        <v>12</v>
      </c>
      <c r="M102" s="22">
        <v>40</v>
      </c>
      <c r="N102" s="22" t="s">
        <v>704</v>
      </c>
      <c r="O102" s="21" t="s">
        <v>819</v>
      </c>
      <c r="P102" s="21" t="s">
        <v>966</v>
      </c>
      <c r="Q102" s="21" t="s">
        <v>816</v>
      </c>
      <c r="R102" s="22">
        <v>1</v>
      </c>
      <c r="S102" s="75">
        <v>24345</v>
      </c>
      <c r="T102" s="75"/>
      <c r="U102" s="75"/>
      <c r="V102" s="75">
        <f t="shared" si="52"/>
        <v>24345</v>
      </c>
      <c r="W102" s="75"/>
      <c r="X102" s="75">
        <f t="shared" si="53"/>
        <v>4451.333333333333</v>
      </c>
      <c r="Y102" s="75">
        <f t="shared" si="54"/>
        <v>44513.333333333336</v>
      </c>
      <c r="Z102" s="75">
        <f t="shared" si="55"/>
        <v>4260.375</v>
      </c>
      <c r="AA102" s="75">
        <f t="shared" si="56"/>
        <v>730.35</v>
      </c>
      <c r="AB102" s="75">
        <f t="shared" si="57"/>
        <v>1217.25</v>
      </c>
      <c r="AC102" s="75">
        <f t="shared" si="58"/>
        <v>486.90000000000003</v>
      </c>
      <c r="AD102" s="75">
        <v>1455</v>
      </c>
      <c r="AE102" s="75">
        <v>908</v>
      </c>
      <c r="AF102" s="77">
        <f t="shared" si="59"/>
        <v>13354</v>
      </c>
      <c r="AG102" s="77">
        <f t="shared" si="60"/>
        <v>38596.097222222219</v>
      </c>
      <c r="AH102" s="77">
        <f t="shared" si="61"/>
        <v>463153.16666666663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  <c r="LT102" s="24"/>
      <c r="LU102" s="24"/>
      <c r="LV102" s="24"/>
      <c r="LW102" s="24"/>
      <c r="LX102" s="24"/>
      <c r="LY102" s="24"/>
      <c r="LZ102" s="24"/>
      <c r="MA102" s="24"/>
      <c r="MB102" s="24"/>
      <c r="MC102" s="24"/>
      <c r="MD102" s="24"/>
      <c r="ME102" s="24"/>
      <c r="MF102" s="24"/>
      <c r="MG102" s="24"/>
      <c r="MH102" s="24"/>
      <c r="MI102" s="24"/>
      <c r="MJ102" s="24"/>
      <c r="MK102" s="24"/>
      <c r="ML102" s="24"/>
      <c r="MM102" s="24"/>
      <c r="MN102" s="24"/>
      <c r="MO102" s="24"/>
      <c r="MP102" s="24"/>
      <c r="MQ102" s="24"/>
      <c r="MR102" s="24"/>
      <c r="MS102" s="24"/>
      <c r="MT102" s="24"/>
      <c r="MU102" s="24"/>
      <c r="MV102" s="24"/>
      <c r="MW102" s="24"/>
      <c r="MX102" s="24"/>
      <c r="MY102" s="24"/>
      <c r="MZ102" s="24"/>
      <c r="NA102" s="24"/>
      <c r="NB102" s="24"/>
      <c r="NC102" s="24"/>
      <c r="ND102" s="24"/>
      <c r="NE102" s="24"/>
      <c r="NF102" s="24"/>
      <c r="NG102" s="24"/>
      <c r="NH102" s="24"/>
      <c r="NI102" s="24"/>
      <c r="NJ102" s="24"/>
      <c r="NK102" s="24"/>
      <c r="NL102" s="24"/>
      <c r="NM102" s="24"/>
      <c r="NN102" s="24"/>
      <c r="NO102" s="24"/>
      <c r="NP102" s="24"/>
      <c r="NQ102" s="24"/>
      <c r="NR102" s="24"/>
      <c r="NS102" s="24"/>
      <c r="NT102" s="24"/>
      <c r="NU102" s="24"/>
      <c r="NV102" s="24"/>
      <c r="NW102" s="24"/>
      <c r="NX102" s="24"/>
      <c r="NY102" s="24"/>
      <c r="NZ102" s="24"/>
      <c r="OA102" s="24"/>
      <c r="OB102" s="24"/>
      <c r="OC102" s="24"/>
      <c r="OD102" s="24"/>
      <c r="OE102" s="24"/>
      <c r="OF102" s="24"/>
      <c r="OG102" s="24"/>
      <c r="OH102" s="24"/>
      <c r="OI102" s="24"/>
      <c r="OJ102" s="24"/>
      <c r="OK102" s="24"/>
      <c r="OL102" s="24"/>
      <c r="OM102" s="24"/>
      <c r="ON102" s="24"/>
      <c r="OO102" s="24"/>
      <c r="OP102" s="24"/>
      <c r="OQ102" s="24"/>
      <c r="OR102" s="24"/>
      <c r="OS102" s="24"/>
      <c r="OT102" s="24"/>
      <c r="OU102" s="24"/>
      <c r="OV102" s="24"/>
      <c r="OW102" s="24"/>
      <c r="OX102" s="24"/>
      <c r="OY102" s="24"/>
      <c r="OZ102" s="24"/>
      <c r="PA102" s="24"/>
      <c r="PB102" s="24"/>
      <c r="PC102" s="24"/>
      <c r="PD102" s="24"/>
      <c r="PE102" s="24"/>
      <c r="PF102" s="24"/>
      <c r="PG102" s="24"/>
      <c r="PH102" s="24"/>
      <c r="PI102" s="24"/>
      <c r="PJ102" s="24"/>
      <c r="PK102" s="24"/>
      <c r="PL102" s="24"/>
      <c r="PM102" s="24"/>
      <c r="PN102" s="24"/>
      <c r="PO102" s="24"/>
      <c r="PP102" s="24"/>
      <c r="PQ102" s="24"/>
      <c r="PR102" s="24"/>
      <c r="PS102" s="24"/>
      <c r="PT102" s="24"/>
      <c r="PU102" s="24"/>
      <c r="PV102" s="24"/>
      <c r="PW102" s="24"/>
      <c r="PX102" s="24"/>
      <c r="PY102" s="24"/>
      <c r="PZ102" s="24"/>
      <c r="QA102" s="24"/>
      <c r="QB102" s="24"/>
      <c r="QC102" s="24"/>
      <c r="QD102" s="24"/>
      <c r="QE102" s="24"/>
      <c r="QF102" s="24"/>
      <c r="QG102" s="24"/>
      <c r="QH102" s="24"/>
      <c r="QI102" s="24"/>
      <c r="QJ102" s="24"/>
      <c r="QK102" s="24"/>
      <c r="QL102" s="24"/>
      <c r="QM102" s="24"/>
      <c r="QN102" s="24"/>
      <c r="QO102" s="24"/>
      <c r="QP102" s="24"/>
      <c r="QQ102" s="24"/>
      <c r="QR102" s="24"/>
      <c r="QS102" s="24"/>
      <c r="QT102" s="24"/>
      <c r="QU102" s="24"/>
      <c r="QV102" s="24"/>
      <c r="QW102" s="24"/>
      <c r="QX102" s="24"/>
      <c r="QY102" s="24"/>
      <c r="QZ102" s="24"/>
      <c r="RA102" s="24"/>
      <c r="RB102" s="24"/>
      <c r="RC102" s="24"/>
      <c r="RD102" s="24"/>
      <c r="RE102" s="24"/>
      <c r="RF102" s="24"/>
      <c r="RG102" s="24"/>
      <c r="RH102" s="24"/>
      <c r="RI102" s="24"/>
      <c r="RJ102" s="24"/>
      <c r="RK102" s="24"/>
      <c r="RL102" s="24"/>
      <c r="RM102" s="24"/>
      <c r="RN102" s="24"/>
      <c r="RO102" s="24"/>
      <c r="RP102" s="24"/>
      <c r="RQ102" s="24"/>
      <c r="RR102" s="24"/>
      <c r="RS102" s="24"/>
      <c r="RT102" s="24"/>
      <c r="RU102" s="24"/>
      <c r="RV102" s="24"/>
      <c r="RW102" s="24"/>
      <c r="RX102" s="24"/>
      <c r="RY102" s="24"/>
      <c r="RZ102" s="24"/>
      <c r="SA102" s="24"/>
      <c r="SB102" s="24"/>
      <c r="SC102" s="24"/>
      <c r="SD102" s="24"/>
      <c r="SE102" s="24"/>
      <c r="SF102" s="24"/>
      <c r="SG102" s="24"/>
      <c r="SH102" s="24"/>
      <c r="SI102" s="24"/>
      <c r="SJ102" s="24"/>
      <c r="SK102" s="24"/>
      <c r="SL102" s="24"/>
      <c r="SM102" s="24"/>
      <c r="SN102" s="24"/>
      <c r="SO102" s="24"/>
      <c r="SP102" s="24"/>
      <c r="SQ102" s="24"/>
      <c r="SR102" s="24"/>
      <c r="SS102" s="24"/>
      <c r="ST102" s="24"/>
      <c r="SU102" s="24"/>
      <c r="SV102" s="24"/>
      <c r="SW102" s="24"/>
      <c r="SX102" s="24"/>
      <c r="SY102" s="24"/>
      <c r="SZ102" s="24"/>
      <c r="TA102" s="24"/>
      <c r="TB102" s="24"/>
      <c r="TC102" s="24"/>
      <c r="TD102" s="24"/>
      <c r="TE102" s="24"/>
      <c r="TF102" s="24"/>
      <c r="TG102" s="24"/>
      <c r="TH102" s="24"/>
      <c r="TI102" s="24"/>
      <c r="TJ102" s="24"/>
      <c r="TK102" s="24"/>
      <c r="TL102" s="24"/>
      <c r="TM102" s="24"/>
      <c r="TN102" s="24"/>
      <c r="TO102" s="24"/>
      <c r="TP102" s="24"/>
      <c r="TQ102" s="24"/>
      <c r="TR102" s="24"/>
      <c r="TS102" s="24"/>
      <c r="TT102" s="24"/>
      <c r="TU102" s="24"/>
      <c r="TV102" s="24"/>
      <c r="TW102" s="24"/>
      <c r="TX102" s="24"/>
      <c r="TY102" s="24"/>
      <c r="TZ102" s="24"/>
      <c r="UA102" s="24"/>
      <c r="UB102" s="24"/>
      <c r="UC102" s="24"/>
      <c r="UD102" s="24"/>
      <c r="UE102" s="24"/>
      <c r="UF102" s="24"/>
      <c r="UG102" s="24"/>
      <c r="UH102" s="24"/>
      <c r="UI102" s="24"/>
      <c r="UJ102" s="24"/>
      <c r="UK102" s="24"/>
      <c r="UL102" s="24"/>
      <c r="UM102" s="24"/>
      <c r="UN102" s="24"/>
      <c r="UO102" s="24"/>
      <c r="UP102" s="24"/>
      <c r="UQ102" s="24"/>
      <c r="UR102" s="24"/>
      <c r="US102" s="24"/>
      <c r="UT102" s="24"/>
      <c r="UU102" s="24"/>
      <c r="UV102" s="24"/>
      <c r="UW102" s="24"/>
      <c r="UX102" s="24"/>
      <c r="UY102" s="24"/>
      <c r="UZ102" s="24"/>
      <c r="VA102" s="24"/>
      <c r="VB102" s="24"/>
      <c r="VC102" s="24"/>
      <c r="VD102" s="24"/>
      <c r="VE102" s="24"/>
      <c r="VF102" s="24"/>
      <c r="VG102" s="24"/>
      <c r="VH102" s="24"/>
      <c r="VI102" s="24"/>
    </row>
    <row r="103" spans="1:581" s="68" customFormat="1" ht="15" customHeight="1" x14ac:dyDescent="0.2">
      <c r="A103" s="18">
        <v>28</v>
      </c>
      <c r="B103" s="102" t="s">
        <v>1188</v>
      </c>
      <c r="C103" s="102" t="s">
        <v>1189</v>
      </c>
      <c r="D103" s="20">
        <v>14</v>
      </c>
      <c r="E103" s="102" t="s">
        <v>928</v>
      </c>
      <c r="F103" s="102" t="s">
        <v>1190</v>
      </c>
      <c r="G103" s="102" t="s">
        <v>1263</v>
      </c>
      <c r="H103" s="62" t="s">
        <v>1650</v>
      </c>
      <c r="I103" s="61" t="s">
        <v>1660</v>
      </c>
      <c r="J103" s="67" t="s">
        <v>954</v>
      </c>
      <c r="K103" s="328">
        <v>41563</v>
      </c>
      <c r="L103" s="146">
        <v>12</v>
      </c>
      <c r="M103" s="22">
        <v>40</v>
      </c>
      <c r="N103" s="22" t="s">
        <v>704</v>
      </c>
      <c r="O103" s="21" t="s">
        <v>866</v>
      </c>
      <c r="P103" s="21" t="s">
        <v>968</v>
      </c>
      <c r="Q103" s="21" t="s">
        <v>816</v>
      </c>
      <c r="R103" s="22">
        <v>1</v>
      </c>
      <c r="S103" s="75">
        <v>24345</v>
      </c>
      <c r="T103" s="75"/>
      <c r="U103" s="75"/>
      <c r="V103" s="75">
        <f t="shared" si="52"/>
        <v>24345</v>
      </c>
      <c r="W103" s="75"/>
      <c r="X103" s="75">
        <f t="shared" si="53"/>
        <v>4451.333333333333</v>
      </c>
      <c r="Y103" s="75">
        <f t="shared" si="54"/>
        <v>44513.333333333336</v>
      </c>
      <c r="Z103" s="75">
        <f t="shared" si="55"/>
        <v>4260.375</v>
      </c>
      <c r="AA103" s="75">
        <f t="shared" si="56"/>
        <v>730.35</v>
      </c>
      <c r="AB103" s="75">
        <f t="shared" si="57"/>
        <v>1217.25</v>
      </c>
      <c r="AC103" s="75">
        <f t="shared" si="58"/>
        <v>486.90000000000003</v>
      </c>
      <c r="AD103" s="75">
        <v>1455</v>
      </c>
      <c r="AE103" s="75">
        <v>908</v>
      </c>
      <c r="AF103" s="77">
        <f t="shared" si="59"/>
        <v>13354</v>
      </c>
      <c r="AG103" s="77">
        <f t="shared" si="60"/>
        <v>38596.097222222219</v>
      </c>
      <c r="AH103" s="77">
        <f t="shared" si="61"/>
        <v>463153.16666666663</v>
      </c>
      <c r="AI103" s="77"/>
      <c r="AJ103" s="77"/>
      <c r="AK103" s="77"/>
      <c r="AL103" s="77"/>
      <c r="AM103" s="77"/>
      <c r="AN103" s="77"/>
      <c r="AO103" s="77"/>
      <c r="AP103" s="77"/>
      <c r="AQ103" s="77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  <c r="LT103" s="24"/>
      <c r="LU103" s="24"/>
      <c r="LV103" s="24"/>
      <c r="LW103" s="24"/>
      <c r="LX103" s="24"/>
      <c r="LY103" s="24"/>
      <c r="LZ103" s="24"/>
      <c r="MA103" s="24"/>
      <c r="MB103" s="24"/>
      <c r="MC103" s="24"/>
      <c r="MD103" s="24"/>
      <c r="ME103" s="24"/>
      <c r="MF103" s="24"/>
      <c r="MG103" s="24"/>
      <c r="MH103" s="24"/>
      <c r="MI103" s="24"/>
      <c r="MJ103" s="24"/>
      <c r="MK103" s="24"/>
      <c r="ML103" s="24"/>
      <c r="MM103" s="24"/>
      <c r="MN103" s="24"/>
      <c r="MO103" s="24"/>
      <c r="MP103" s="24"/>
      <c r="MQ103" s="24"/>
      <c r="MR103" s="24"/>
      <c r="MS103" s="24"/>
      <c r="MT103" s="24"/>
      <c r="MU103" s="24"/>
      <c r="MV103" s="24"/>
      <c r="MW103" s="24"/>
      <c r="MX103" s="24"/>
      <c r="MY103" s="24"/>
      <c r="MZ103" s="24"/>
      <c r="NA103" s="24"/>
      <c r="NB103" s="24"/>
      <c r="NC103" s="24"/>
      <c r="ND103" s="24"/>
      <c r="NE103" s="24"/>
      <c r="NF103" s="24"/>
      <c r="NG103" s="24"/>
      <c r="NH103" s="24"/>
      <c r="NI103" s="24"/>
      <c r="NJ103" s="24"/>
      <c r="NK103" s="24"/>
      <c r="NL103" s="24"/>
      <c r="NM103" s="24"/>
      <c r="NN103" s="24"/>
      <c r="NO103" s="24"/>
      <c r="NP103" s="24"/>
      <c r="NQ103" s="24"/>
      <c r="NR103" s="24"/>
      <c r="NS103" s="24"/>
      <c r="NT103" s="24"/>
      <c r="NU103" s="24"/>
      <c r="NV103" s="24"/>
      <c r="NW103" s="24"/>
      <c r="NX103" s="24"/>
      <c r="NY103" s="24"/>
      <c r="NZ103" s="24"/>
      <c r="OA103" s="24"/>
      <c r="OB103" s="24"/>
      <c r="OC103" s="24"/>
      <c r="OD103" s="24"/>
      <c r="OE103" s="24"/>
      <c r="OF103" s="24"/>
      <c r="OG103" s="24"/>
      <c r="OH103" s="24"/>
      <c r="OI103" s="24"/>
      <c r="OJ103" s="24"/>
      <c r="OK103" s="24"/>
      <c r="OL103" s="24"/>
      <c r="OM103" s="24"/>
      <c r="ON103" s="24"/>
      <c r="OO103" s="24"/>
      <c r="OP103" s="24"/>
      <c r="OQ103" s="24"/>
      <c r="OR103" s="24"/>
      <c r="OS103" s="24"/>
      <c r="OT103" s="24"/>
      <c r="OU103" s="24"/>
      <c r="OV103" s="24"/>
      <c r="OW103" s="24"/>
      <c r="OX103" s="24"/>
      <c r="OY103" s="24"/>
      <c r="OZ103" s="24"/>
      <c r="PA103" s="24"/>
      <c r="PB103" s="24"/>
      <c r="PC103" s="24"/>
      <c r="PD103" s="24"/>
      <c r="PE103" s="24"/>
      <c r="PF103" s="24"/>
      <c r="PG103" s="24"/>
      <c r="PH103" s="24"/>
      <c r="PI103" s="24"/>
      <c r="PJ103" s="24"/>
      <c r="PK103" s="24"/>
      <c r="PL103" s="24"/>
      <c r="PM103" s="24"/>
      <c r="PN103" s="24"/>
      <c r="PO103" s="24"/>
      <c r="PP103" s="24"/>
      <c r="PQ103" s="24"/>
      <c r="PR103" s="24"/>
      <c r="PS103" s="24"/>
      <c r="PT103" s="24"/>
      <c r="PU103" s="24"/>
      <c r="PV103" s="24"/>
      <c r="PW103" s="24"/>
      <c r="PX103" s="24"/>
      <c r="PY103" s="24"/>
      <c r="PZ103" s="24"/>
      <c r="QA103" s="24"/>
      <c r="QB103" s="24"/>
      <c r="QC103" s="24"/>
      <c r="QD103" s="24"/>
      <c r="QE103" s="24"/>
      <c r="QF103" s="24"/>
      <c r="QG103" s="24"/>
      <c r="QH103" s="24"/>
      <c r="QI103" s="24"/>
      <c r="QJ103" s="24"/>
      <c r="QK103" s="24"/>
      <c r="QL103" s="24"/>
      <c r="QM103" s="24"/>
      <c r="QN103" s="24"/>
      <c r="QO103" s="24"/>
      <c r="QP103" s="24"/>
      <c r="QQ103" s="24"/>
      <c r="QR103" s="24"/>
      <c r="QS103" s="24"/>
      <c r="QT103" s="24"/>
      <c r="QU103" s="24"/>
      <c r="QV103" s="24"/>
      <c r="QW103" s="24"/>
      <c r="QX103" s="24"/>
      <c r="QY103" s="24"/>
      <c r="QZ103" s="24"/>
      <c r="RA103" s="24"/>
      <c r="RB103" s="24"/>
      <c r="RC103" s="24"/>
      <c r="RD103" s="24"/>
      <c r="RE103" s="24"/>
      <c r="RF103" s="24"/>
      <c r="RG103" s="24"/>
      <c r="RH103" s="24"/>
      <c r="RI103" s="24"/>
      <c r="RJ103" s="24"/>
      <c r="RK103" s="24"/>
      <c r="RL103" s="24"/>
      <c r="RM103" s="24"/>
      <c r="RN103" s="24"/>
      <c r="RO103" s="24"/>
      <c r="RP103" s="24"/>
      <c r="RQ103" s="24"/>
      <c r="RR103" s="24"/>
      <c r="RS103" s="24"/>
      <c r="RT103" s="24"/>
      <c r="RU103" s="24"/>
      <c r="RV103" s="24"/>
      <c r="RW103" s="24"/>
      <c r="RX103" s="24"/>
      <c r="RY103" s="24"/>
      <c r="RZ103" s="24"/>
      <c r="SA103" s="24"/>
      <c r="SB103" s="24"/>
      <c r="SC103" s="24"/>
      <c r="SD103" s="24"/>
      <c r="SE103" s="24"/>
      <c r="SF103" s="24"/>
      <c r="SG103" s="24"/>
      <c r="SH103" s="24"/>
      <c r="SI103" s="24"/>
      <c r="SJ103" s="24"/>
      <c r="SK103" s="24"/>
      <c r="SL103" s="24"/>
      <c r="SM103" s="24"/>
      <c r="SN103" s="24"/>
      <c r="SO103" s="24"/>
      <c r="SP103" s="24"/>
      <c r="SQ103" s="24"/>
      <c r="SR103" s="24"/>
      <c r="SS103" s="24"/>
      <c r="ST103" s="24"/>
      <c r="SU103" s="24"/>
      <c r="SV103" s="24"/>
      <c r="SW103" s="24"/>
      <c r="SX103" s="24"/>
      <c r="SY103" s="24"/>
      <c r="SZ103" s="24"/>
      <c r="TA103" s="24"/>
      <c r="TB103" s="24"/>
      <c r="TC103" s="24"/>
      <c r="TD103" s="24"/>
      <c r="TE103" s="24"/>
      <c r="TF103" s="24"/>
      <c r="TG103" s="24"/>
      <c r="TH103" s="24"/>
      <c r="TI103" s="24"/>
      <c r="TJ103" s="24"/>
      <c r="TK103" s="24"/>
      <c r="TL103" s="24"/>
      <c r="TM103" s="24"/>
      <c r="TN103" s="24"/>
      <c r="TO103" s="24"/>
      <c r="TP103" s="24"/>
      <c r="TQ103" s="24"/>
      <c r="TR103" s="24"/>
      <c r="TS103" s="24"/>
      <c r="TT103" s="24"/>
      <c r="TU103" s="24"/>
      <c r="TV103" s="24"/>
      <c r="TW103" s="24"/>
      <c r="TX103" s="24"/>
      <c r="TY103" s="24"/>
      <c r="TZ103" s="24"/>
      <c r="UA103" s="24"/>
      <c r="UB103" s="24"/>
      <c r="UC103" s="24"/>
      <c r="UD103" s="24"/>
      <c r="UE103" s="24"/>
      <c r="UF103" s="24"/>
      <c r="UG103" s="24"/>
      <c r="UH103" s="24"/>
      <c r="UI103" s="24"/>
      <c r="UJ103" s="24"/>
      <c r="UK103" s="24"/>
      <c r="UL103" s="24"/>
      <c r="UM103" s="24"/>
      <c r="UN103" s="24"/>
      <c r="UO103" s="24"/>
      <c r="UP103" s="24"/>
      <c r="UQ103" s="24"/>
      <c r="UR103" s="24"/>
      <c r="US103" s="24"/>
      <c r="UT103" s="24"/>
      <c r="UU103" s="24"/>
      <c r="UV103" s="24"/>
      <c r="UW103" s="24"/>
      <c r="UX103" s="24"/>
      <c r="UY103" s="24"/>
      <c r="UZ103" s="24"/>
      <c r="VA103" s="24"/>
      <c r="VB103" s="24"/>
      <c r="VC103" s="24"/>
      <c r="VD103" s="24"/>
      <c r="VE103" s="24"/>
      <c r="VF103" s="24"/>
      <c r="VG103" s="24"/>
      <c r="VH103" s="24"/>
      <c r="VI103" s="24"/>
    </row>
    <row r="104" spans="1:581" s="165" customFormat="1" ht="15" customHeight="1" x14ac:dyDescent="0.2">
      <c r="A104" s="18">
        <v>29</v>
      </c>
      <c r="B104" s="163" t="s">
        <v>1188</v>
      </c>
      <c r="C104" s="163" t="s">
        <v>1189</v>
      </c>
      <c r="D104" s="164">
        <v>14</v>
      </c>
      <c r="E104" s="163" t="s">
        <v>928</v>
      </c>
      <c r="F104" s="163" t="s">
        <v>1190</v>
      </c>
      <c r="G104" s="102" t="s">
        <v>1708</v>
      </c>
      <c r="H104" s="69" t="s">
        <v>1681</v>
      </c>
      <c r="I104" s="68" t="s">
        <v>1707</v>
      </c>
      <c r="J104" s="67" t="s">
        <v>955</v>
      </c>
      <c r="K104" s="328">
        <v>42065</v>
      </c>
      <c r="L104" s="167">
        <v>12</v>
      </c>
      <c r="M104" s="166">
        <v>40</v>
      </c>
      <c r="N104" s="166" t="s">
        <v>704</v>
      </c>
      <c r="O104" s="168" t="s">
        <v>789</v>
      </c>
      <c r="P104" s="168" t="s">
        <v>967</v>
      </c>
      <c r="Q104" s="168" t="s">
        <v>816</v>
      </c>
      <c r="R104" s="166">
        <v>1</v>
      </c>
      <c r="S104" s="75">
        <v>24345</v>
      </c>
      <c r="T104" s="169"/>
      <c r="U104" s="169"/>
      <c r="V104" s="169">
        <f t="shared" si="52"/>
        <v>24345</v>
      </c>
      <c r="W104" s="169"/>
      <c r="X104" s="169">
        <f t="shared" si="53"/>
        <v>4393.666666666667</v>
      </c>
      <c r="Y104" s="169">
        <f t="shared" si="54"/>
        <v>43936.666666666664</v>
      </c>
      <c r="Z104" s="169">
        <f t="shared" si="55"/>
        <v>4260.375</v>
      </c>
      <c r="AA104" s="169">
        <f t="shared" si="56"/>
        <v>730.35</v>
      </c>
      <c r="AB104" s="169">
        <f t="shared" si="57"/>
        <v>1217.25</v>
      </c>
      <c r="AC104" s="169">
        <f t="shared" si="58"/>
        <v>486.90000000000003</v>
      </c>
      <c r="AD104" s="169">
        <v>1261</v>
      </c>
      <c r="AE104" s="169">
        <v>756</v>
      </c>
      <c r="AF104" s="170">
        <f t="shared" si="59"/>
        <v>13181</v>
      </c>
      <c r="AG104" s="77">
        <f t="shared" si="60"/>
        <v>38182.819444444445</v>
      </c>
      <c r="AH104" s="170">
        <f t="shared" si="61"/>
        <v>458193.83333333337</v>
      </c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172"/>
      <c r="EI104" s="172"/>
      <c r="EJ104" s="172"/>
      <c r="EK104" s="172"/>
      <c r="EL104" s="172"/>
      <c r="EM104" s="172"/>
      <c r="EN104" s="172"/>
      <c r="EO104" s="172"/>
      <c r="EP104" s="172"/>
      <c r="EQ104" s="172"/>
      <c r="ER104" s="172"/>
      <c r="ES104" s="172"/>
      <c r="ET104" s="172"/>
      <c r="EU104" s="172"/>
      <c r="EV104" s="172"/>
      <c r="EW104" s="172"/>
      <c r="EX104" s="172"/>
      <c r="EY104" s="172"/>
      <c r="EZ104" s="172"/>
      <c r="FA104" s="172"/>
      <c r="FB104" s="172"/>
      <c r="FC104" s="172"/>
      <c r="FD104" s="172"/>
      <c r="FE104" s="172"/>
      <c r="FF104" s="172"/>
      <c r="FG104" s="172"/>
      <c r="FH104" s="172"/>
      <c r="FI104" s="172"/>
      <c r="FJ104" s="172"/>
      <c r="FK104" s="172"/>
      <c r="FL104" s="172"/>
      <c r="FM104" s="172"/>
      <c r="FN104" s="172"/>
      <c r="FO104" s="172"/>
      <c r="FP104" s="172"/>
      <c r="FQ104" s="172"/>
      <c r="FR104" s="172"/>
      <c r="FS104" s="172"/>
      <c r="FT104" s="172"/>
      <c r="FU104" s="172"/>
      <c r="FV104" s="172"/>
      <c r="FW104" s="172"/>
      <c r="FX104" s="172"/>
      <c r="FY104" s="172"/>
      <c r="FZ104" s="172"/>
      <c r="GA104" s="172"/>
      <c r="GB104" s="172"/>
      <c r="GC104" s="172"/>
      <c r="GD104" s="172"/>
      <c r="GE104" s="172"/>
      <c r="GF104" s="172"/>
      <c r="GG104" s="172"/>
      <c r="GH104" s="172"/>
      <c r="GI104" s="172"/>
      <c r="GJ104" s="172"/>
      <c r="GK104" s="172"/>
      <c r="GL104" s="172"/>
      <c r="GM104" s="172"/>
      <c r="GN104" s="172"/>
      <c r="GO104" s="172"/>
      <c r="GP104" s="172"/>
      <c r="GQ104" s="172"/>
      <c r="GR104" s="172"/>
      <c r="GS104" s="172"/>
      <c r="GT104" s="172"/>
      <c r="GU104" s="172"/>
      <c r="GV104" s="172"/>
      <c r="GW104" s="172"/>
      <c r="GX104" s="172"/>
      <c r="GY104" s="172"/>
      <c r="GZ104" s="172"/>
      <c r="HA104" s="172"/>
      <c r="HB104" s="172"/>
      <c r="HC104" s="172"/>
      <c r="HD104" s="172"/>
      <c r="HE104" s="172"/>
      <c r="HF104" s="172"/>
      <c r="HG104" s="172"/>
      <c r="HH104" s="172"/>
      <c r="HI104" s="172"/>
      <c r="HJ104" s="172"/>
      <c r="HK104" s="172"/>
      <c r="HL104" s="172"/>
      <c r="HM104" s="172"/>
      <c r="HN104" s="172"/>
      <c r="HO104" s="172"/>
      <c r="HP104" s="172"/>
      <c r="HQ104" s="172"/>
      <c r="HR104" s="172"/>
      <c r="HS104" s="172"/>
      <c r="HT104" s="172"/>
      <c r="HU104" s="172"/>
      <c r="HV104" s="172"/>
      <c r="HW104" s="172"/>
      <c r="HX104" s="172"/>
      <c r="HY104" s="172"/>
      <c r="HZ104" s="172"/>
      <c r="IA104" s="172"/>
      <c r="IB104" s="172"/>
      <c r="IC104" s="172"/>
      <c r="ID104" s="172"/>
      <c r="IE104" s="172"/>
      <c r="IF104" s="172"/>
      <c r="IG104" s="172"/>
      <c r="IH104" s="172"/>
      <c r="II104" s="172"/>
      <c r="IJ104" s="172"/>
      <c r="IK104" s="172"/>
      <c r="IL104" s="172"/>
      <c r="IM104" s="172"/>
      <c r="IN104" s="172"/>
      <c r="IO104" s="172"/>
      <c r="IP104" s="172"/>
      <c r="IQ104" s="172"/>
      <c r="IR104" s="172"/>
      <c r="IS104" s="172"/>
      <c r="IT104" s="172"/>
      <c r="IU104" s="172"/>
      <c r="IV104" s="172"/>
      <c r="IW104" s="172"/>
      <c r="IX104" s="172"/>
      <c r="IY104" s="172"/>
      <c r="IZ104" s="172"/>
      <c r="JA104" s="172"/>
      <c r="JB104" s="172"/>
      <c r="JC104" s="172"/>
      <c r="JD104" s="172"/>
      <c r="JE104" s="172"/>
      <c r="JF104" s="172"/>
      <c r="JG104" s="172"/>
      <c r="JH104" s="172"/>
      <c r="JI104" s="172"/>
      <c r="JJ104" s="172"/>
      <c r="JK104" s="172"/>
      <c r="JL104" s="172"/>
      <c r="JM104" s="172"/>
      <c r="JN104" s="172"/>
      <c r="JO104" s="172"/>
      <c r="JP104" s="172"/>
      <c r="JQ104" s="172"/>
      <c r="JR104" s="172"/>
      <c r="JS104" s="172"/>
      <c r="JT104" s="172"/>
      <c r="JU104" s="172"/>
      <c r="JV104" s="172"/>
      <c r="JW104" s="172"/>
      <c r="JX104" s="172"/>
      <c r="JY104" s="172"/>
      <c r="JZ104" s="172"/>
      <c r="KA104" s="172"/>
      <c r="KB104" s="172"/>
      <c r="KC104" s="172"/>
      <c r="KD104" s="172"/>
      <c r="KE104" s="172"/>
      <c r="KF104" s="172"/>
      <c r="KG104" s="172"/>
      <c r="KH104" s="172"/>
      <c r="KI104" s="172"/>
      <c r="KJ104" s="172"/>
      <c r="KK104" s="172"/>
      <c r="KL104" s="172"/>
      <c r="KM104" s="172"/>
      <c r="KN104" s="172"/>
      <c r="KO104" s="172"/>
      <c r="KP104" s="172"/>
      <c r="KQ104" s="172"/>
      <c r="KR104" s="172"/>
      <c r="KS104" s="172"/>
      <c r="KT104" s="172"/>
      <c r="KU104" s="172"/>
      <c r="KV104" s="172"/>
      <c r="KW104" s="172"/>
      <c r="KX104" s="172"/>
      <c r="KY104" s="172"/>
      <c r="KZ104" s="172"/>
      <c r="LA104" s="172"/>
      <c r="LB104" s="172"/>
      <c r="LC104" s="172"/>
      <c r="LD104" s="172"/>
      <c r="LE104" s="172"/>
      <c r="LF104" s="172"/>
      <c r="LG104" s="172"/>
      <c r="LH104" s="172"/>
      <c r="LI104" s="172"/>
      <c r="LJ104" s="172"/>
      <c r="LK104" s="172"/>
      <c r="LL104" s="172"/>
      <c r="LM104" s="172"/>
      <c r="LN104" s="172"/>
      <c r="LO104" s="172"/>
      <c r="LP104" s="172"/>
      <c r="LQ104" s="172"/>
      <c r="LR104" s="172"/>
      <c r="LS104" s="172"/>
      <c r="LT104" s="172"/>
      <c r="LU104" s="172"/>
      <c r="LV104" s="172"/>
      <c r="LW104" s="172"/>
      <c r="LX104" s="172"/>
      <c r="LY104" s="172"/>
      <c r="LZ104" s="172"/>
      <c r="MA104" s="172"/>
      <c r="MB104" s="172"/>
      <c r="MC104" s="172"/>
      <c r="MD104" s="172"/>
      <c r="ME104" s="172"/>
      <c r="MF104" s="172"/>
      <c r="MG104" s="172"/>
      <c r="MH104" s="172"/>
      <c r="MI104" s="172"/>
      <c r="MJ104" s="172"/>
      <c r="MK104" s="172"/>
      <c r="ML104" s="172"/>
      <c r="MM104" s="172"/>
      <c r="MN104" s="172"/>
      <c r="MO104" s="172"/>
      <c r="MP104" s="172"/>
      <c r="MQ104" s="172"/>
      <c r="MR104" s="172"/>
      <c r="MS104" s="172"/>
      <c r="MT104" s="172"/>
      <c r="MU104" s="172"/>
      <c r="MV104" s="172"/>
      <c r="MW104" s="172"/>
      <c r="MX104" s="172"/>
      <c r="MY104" s="172"/>
      <c r="MZ104" s="172"/>
      <c r="NA104" s="172"/>
      <c r="NB104" s="172"/>
      <c r="NC104" s="172"/>
      <c r="ND104" s="172"/>
      <c r="NE104" s="172"/>
      <c r="NF104" s="172"/>
      <c r="NG104" s="172"/>
      <c r="NH104" s="172"/>
      <c r="NI104" s="172"/>
      <c r="NJ104" s="172"/>
      <c r="NK104" s="172"/>
      <c r="NL104" s="172"/>
      <c r="NM104" s="172"/>
      <c r="NN104" s="172"/>
      <c r="NO104" s="172"/>
      <c r="NP104" s="172"/>
      <c r="NQ104" s="172"/>
      <c r="NR104" s="172"/>
      <c r="NS104" s="172"/>
      <c r="NT104" s="172"/>
      <c r="NU104" s="172"/>
      <c r="NV104" s="172"/>
      <c r="NW104" s="172"/>
      <c r="NX104" s="172"/>
      <c r="NY104" s="172"/>
      <c r="NZ104" s="172"/>
      <c r="OA104" s="172"/>
      <c r="OB104" s="172"/>
      <c r="OC104" s="172"/>
      <c r="OD104" s="172"/>
      <c r="OE104" s="172"/>
      <c r="OF104" s="172"/>
      <c r="OG104" s="172"/>
      <c r="OH104" s="172"/>
      <c r="OI104" s="172"/>
      <c r="OJ104" s="172"/>
      <c r="OK104" s="172"/>
      <c r="OL104" s="172"/>
      <c r="OM104" s="172"/>
      <c r="ON104" s="172"/>
      <c r="OO104" s="172"/>
      <c r="OP104" s="172"/>
      <c r="OQ104" s="172"/>
      <c r="OR104" s="172"/>
      <c r="OS104" s="172"/>
      <c r="OT104" s="172"/>
      <c r="OU104" s="172"/>
      <c r="OV104" s="172"/>
      <c r="OW104" s="172"/>
      <c r="OX104" s="172"/>
      <c r="OY104" s="172"/>
      <c r="OZ104" s="172"/>
      <c r="PA104" s="172"/>
      <c r="PB104" s="172"/>
      <c r="PC104" s="172"/>
      <c r="PD104" s="172"/>
      <c r="PE104" s="172"/>
      <c r="PF104" s="172"/>
      <c r="PG104" s="172"/>
      <c r="PH104" s="172"/>
      <c r="PI104" s="172"/>
      <c r="PJ104" s="172"/>
      <c r="PK104" s="172"/>
      <c r="PL104" s="172"/>
      <c r="PM104" s="172"/>
      <c r="PN104" s="172"/>
      <c r="PO104" s="172"/>
      <c r="PP104" s="172"/>
      <c r="PQ104" s="172"/>
      <c r="PR104" s="172"/>
      <c r="PS104" s="172"/>
      <c r="PT104" s="172"/>
      <c r="PU104" s="172"/>
      <c r="PV104" s="172"/>
      <c r="PW104" s="172"/>
      <c r="PX104" s="172"/>
      <c r="PY104" s="172"/>
      <c r="PZ104" s="172"/>
      <c r="QA104" s="172"/>
      <c r="QB104" s="172"/>
      <c r="QC104" s="172"/>
      <c r="QD104" s="172"/>
      <c r="QE104" s="172"/>
      <c r="QF104" s="172"/>
      <c r="QG104" s="172"/>
      <c r="QH104" s="172"/>
      <c r="QI104" s="172"/>
      <c r="QJ104" s="172"/>
      <c r="QK104" s="172"/>
      <c r="QL104" s="172"/>
      <c r="QM104" s="172"/>
      <c r="QN104" s="172"/>
      <c r="QO104" s="172"/>
      <c r="QP104" s="172"/>
      <c r="QQ104" s="172"/>
      <c r="QR104" s="172"/>
      <c r="QS104" s="172"/>
      <c r="QT104" s="172"/>
      <c r="QU104" s="172"/>
      <c r="QV104" s="172"/>
      <c r="QW104" s="172"/>
      <c r="QX104" s="172"/>
      <c r="QY104" s="172"/>
      <c r="QZ104" s="172"/>
      <c r="RA104" s="172"/>
      <c r="RB104" s="172"/>
      <c r="RC104" s="172"/>
      <c r="RD104" s="172"/>
      <c r="RE104" s="172"/>
      <c r="RF104" s="172"/>
      <c r="RG104" s="172"/>
      <c r="RH104" s="172"/>
      <c r="RI104" s="172"/>
      <c r="RJ104" s="172"/>
      <c r="RK104" s="172"/>
      <c r="RL104" s="172"/>
      <c r="RM104" s="172"/>
      <c r="RN104" s="172"/>
      <c r="RO104" s="172"/>
      <c r="RP104" s="172"/>
      <c r="RQ104" s="172"/>
      <c r="RR104" s="172"/>
      <c r="RS104" s="172"/>
      <c r="RT104" s="172"/>
      <c r="RU104" s="172"/>
      <c r="RV104" s="172"/>
      <c r="RW104" s="172"/>
      <c r="RX104" s="172"/>
      <c r="RY104" s="172"/>
      <c r="RZ104" s="172"/>
      <c r="SA104" s="172"/>
      <c r="SB104" s="172"/>
      <c r="SC104" s="172"/>
      <c r="SD104" s="172"/>
      <c r="SE104" s="172"/>
      <c r="SF104" s="172"/>
      <c r="SG104" s="172"/>
      <c r="SH104" s="172"/>
      <c r="SI104" s="172"/>
      <c r="SJ104" s="172"/>
      <c r="SK104" s="172"/>
      <c r="SL104" s="172"/>
      <c r="SM104" s="172"/>
      <c r="SN104" s="172"/>
      <c r="SO104" s="172"/>
      <c r="SP104" s="172"/>
      <c r="SQ104" s="172"/>
      <c r="SR104" s="172"/>
      <c r="SS104" s="172"/>
      <c r="ST104" s="172"/>
      <c r="SU104" s="172"/>
      <c r="SV104" s="172"/>
      <c r="SW104" s="172"/>
      <c r="SX104" s="172"/>
      <c r="SY104" s="172"/>
      <c r="SZ104" s="172"/>
      <c r="TA104" s="172"/>
      <c r="TB104" s="172"/>
      <c r="TC104" s="172"/>
      <c r="TD104" s="172"/>
      <c r="TE104" s="172"/>
      <c r="TF104" s="172"/>
      <c r="TG104" s="172"/>
      <c r="TH104" s="172"/>
      <c r="TI104" s="172"/>
      <c r="TJ104" s="172"/>
      <c r="TK104" s="172"/>
      <c r="TL104" s="172"/>
      <c r="TM104" s="172"/>
      <c r="TN104" s="172"/>
      <c r="TO104" s="172"/>
      <c r="TP104" s="172"/>
      <c r="TQ104" s="172"/>
      <c r="TR104" s="172"/>
      <c r="TS104" s="172"/>
      <c r="TT104" s="172"/>
      <c r="TU104" s="172"/>
      <c r="TV104" s="172"/>
      <c r="TW104" s="172"/>
      <c r="TX104" s="172"/>
      <c r="TY104" s="172"/>
      <c r="TZ104" s="172"/>
      <c r="UA104" s="172"/>
      <c r="UB104" s="172"/>
      <c r="UC104" s="172"/>
      <c r="UD104" s="172"/>
      <c r="UE104" s="172"/>
      <c r="UF104" s="172"/>
      <c r="UG104" s="172"/>
      <c r="UH104" s="172"/>
      <c r="UI104" s="172"/>
      <c r="UJ104" s="172"/>
      <c r="UK104" s="172"/>
      <c r="UL104" s="172"/>
      <c r="UM104" s="172"/>
      <c r="UN104" s="172"/>
      <c r="UO104" s="172"/>
      <c r="UP104" s="172"/>
      <c r="UQ104" s="172"/>
      <c r="UR104" s="172"/>
      <c r="US104" s="172"/>
      <c r="UT104" s="172"/>
      <c r="UU104" s="172"/>
      <c r="UV104" s="172"/>
      <c r="UW104" s="172"/>
      <c r="UX104" s="172"/>
      <c r="UY104" s="172"/>
      <c r="UZ104" s="172"/>
      <c r="VA104" s="172"/>
      <c r="VB104" s="172"/>
      <c r="VC104" s="172"/>
      <c r="VD104" s="172"/>
      <c r="VE104" s="172"/>
      <c r="VF104" s="172"/>
      <c r="VG104" s="172"/>
      <c r="VH104" s="172"/>
      <c r="VI104" s="172"/>
    </row>
    <row r="105" spans="1:581" s="68" customFormat="1" ht="15" customHeight="1" x14ac:dyDescent="0.2">
      <c r="A105" s="18">
        <v>30</v>
      </c>
      <c r="B105" s="102" t="s">
        <v>1188</v>
      </c>
      <c r="C105" s="102" t="s">
        <v>1189</v>
      </c>
      <c r="D105" s="20">
        <v>14</v>
      </c>
      <c r="E105" s="102" t="s">
        <v>928</v>
      </c>
      <c r="F105" s="102" t="s">
        <v>1190</v>
      </c>
      <c r="G105" s="102" t="s">
        <v>1266</v>
      </c>
      <c r="H105" s="21" t="s">
        <v>6</v>
      </c>
      <c r="I105" s="21" t="s">
        <v>459</v>
      </c>
      <c r="J105" s="22" t="s">
        <v>955</v>
      </c>
      <c r="K105" s="328">
        <v>37561</v>
      </c>
      <c r="L105" s="146">
        <v>14</v>
      </c>
      <c r="M105" s="22">
        <v>40</v>
      </c>
      <c r="N105" s="22" t="s">
        <v>704</v>
      </c>
      <c r="O105" s="21" t="s">
        <v>7</v>
      </c>
      <c r="P105" s="21" t="s">
        <v>967</v>
      </c>
      <c r="Q105" s="21" t="s">
        <v>816</v>
      </c>
      <c r="R105" s="22">
        <v>1</v>
      </c>
      <c r="S105" s="75">
        <v>38087</v>
      </c>
      <c r="T105" s="75"/>
      <c r="U105" s="75"/>
      <c r="V105" s="75">
        <f t="shared" si="52"/>
        <v>38087</v>
      </c>
      <c r="W105" s="75">
        <f>70.1*5</f>
        <v>350.5</v>
      </c>
      <c r="X105" s="75">
        <f t="shared" si="53"/>
        <v>6874.333333333333</v>
      </c>
      <c r="Y105" s="75">
        <f t="shared" si="54"/>
        <v>68743.333333333328</v>
      </c>
      <c r="Z105" s="75">
        <f t="shared" si="55"/>
        <v>6665.2249999999995</v>
      </c>
      <c r="AA105" s="75">
        <f t="shared" si="56"/>
        <v>1142.6099999999999</v>
      </c>
      <c r="AB105" s="75">
        <f t="shared" si="57"/>
        <v>1904.3500000000001</v>
      </c>
      <c r="AC105" s="75">
        <f t="shared" si="58"/>
        <v>761.74</v>
      </c>
      <c r="AD105" s="75">
        <v>1837</v>
      </c>
      <c r="AE105" s="75">
        <v>1322</v>
      </c>
      <c r="AF105" s="77">
        <f t="shared" si="59"/>
        <v>20623</v>
      </c>
      <c r="AG105" s="77">
        <f t="shared" si="60"/>
        <v>60090.48055555555</v>
      </c>
      <c r="AH105" s="77">
        <f t="shared" si="61"/>
        <v>721085.7666666666</v>
      </c>
      <c r="AI105" s="77"/>
      <c r="AJ105" s="77"/>
      <c r="AK105" s="77"/>
      <c r="AL105" s="77"/>
      <c r="AM105" s="77"/>
      <c r="AN105" s="77"/>
      <c r="AO105" s="77"/>
      <c r="AP105" s="77"/>
      <c r="AQ105" s="77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  <c r="LT105" s="24"/>
      <c r="LU105" s="24"/>
      <c r="LV105" s="24"/>
      <c r="LW105" s="24"/>
      <c r="LX105" s="24"/>
      <c r="LY105" s="24"/>
      <c r="LZ105" s="24"/>
      <c r="MA105" s="24"/>
      <c r="MB105" s="24"/>
      <c r="MC105" s="24"/>
      <c r="MD105" s="24"/>
      <c r="ME105" s="24"/>
      <c r="MF105" s="24"/>
      <c r="MG105" s="24"/>
      <c r="MH105" s="24"/>
      <c r="MI105" s="24"/>
      <c r="MJ105" s="24"/>
      <c r="MK105" s="24"/>
      <c r="ML105" s="24"/>
      <c r="MM105" s="24"/>
      <c r="MN105" s="24"/>
      <c r="MO105" s="24"/>
      <c r="MP105" s="24"/>
      <c r="MQ105" s="24"/>
      <c r="MR105" s="24"/>
      <c r="MS105" s="24"/>
      <c r="MT105" s="24"/>
      <c r="MU105" s="24"/>
      <c r="MV105" s="24"/>
      <c r="MW105" s="24"/>
      <c r="MX105" s="24"/>
      <c r="MY105" s="24"/>
      <c r="MZ105" s="24"/>
      <c r="NA105" s="24"/>
      <c r="NB105" s="24"/>
      <c r="NC105" s="24"/>
      <c r="ND105" s="24"/>
      <c r="NE105" s="24"/>
      <c r="NF105" s="24"/>
      <c r="NG105" s="24"/>
      <c r="NH105" s="24"/>
      <c r="NI105" s="24"/>
      <c r="NJ105" s="24"/>
      <c r="NK105" s="24"/>
      <c r="NL105" s="24"/>
      <c r="NM105" s="24"/>
      <c r="NN105" s="24"/>
      <c r="NO105" s="24"/>
      <c r="NP105" s="24"/>
      <c r="NQ105" s="24"/>
      <c r="NR105" s="24"/>
      <c r="NS105" s="24"/>
      <c r="NT105" s="24"/>
      <c r="NU105" s="24"/>
      <c r="NV105" s="24"/>
      <c r="NW105" s="24"/>
      <c r="NX105" s="24"/>
      <c r="NY105" s="24"/>
      <c r="NZ105" s="24"/>
      <c r="OA105" s="24"/>
      <c r="OB105" s="24"/>
      <c r="OC105" s="24"/>
      <c r="OD105" s="24"/>
      <c r="OE105" s="24"/>
      <c r="OF105" s="24"/>
      <c r="OG105" s="24"/>
      <c r="OH105" s="24"/>
      <c r="OI105" s="24"/>
      <c r="OJ105" s="24"/>
      <c r="OK105" s="24"/>
      <c r="OL105" s="24"/>
      <c r="OM105" s="24"/>
      <c r="ON105" s="24"/>
      <c r="OO105" s="24"/>
      <c r="OP105" s="24"/>
      <c r="OQ105" s="24"/>
      <c r="OR105" s="24"/>
      <c r="OS105" s="24"/>
      <c r="OT105" s="24"/>
      <c r="OU105" s="24"/>
      <c r="OV105" s="24"/>
      <c r="OW105" s="24"/>
      <c r="OX105" s="24"/>
      <c r="OY105" s="24"/>
      <c r="OZ105" s="24"/>
      <c r="PA105" s="24"/>
      <c r="PB105" s="24"/>
      <c r="PC105" s="24"/>
      <c r="PD105" s="24"/>
      <c r="PE105" s="24"/>
      <c r="PF105" s="24"/>
      <c r="PG105" s="24"/>
      <c r="PH105" s="24"/>
      <c r="PI105" s="24"/>
      <c r="PJ105" s="24"/>
      <c r="PK105" s="24"/>
      <c r="PL105" s="24"/>
      <c r="PM105" s="24"/>
      <c r="PN105" s="24"/>
      <c r="PO105" s="24"/>
      <c r="PP105" s="24"/>
      <c r="PQ105" s="24"/>
      <c r="PR105" s="24"/>
      <c r="PS105" s="24"/>
      <c r="PT105" s="24"/>
      <c r="PU105" s="24"/>
      <c r="PV105" s="24"/>
      <c r="PW105" s="24"/>
      <c r="PX105" s="24"/>
      <c r="PY105" s="24"/>
      <c r="PZ105" s="24"/>
      <c r="QA105" s="24"/>
      <c r="QB105" s="24"/>
      <c r="QC105" s="24"/>
      <c r="QD105" s="24"/>
      <c r="QE105" s="24"/>
      <c r="QF105" s="24"/>
      <c r="QG105" s="24"/>
      <c r="QH105" s="24"/>
      <c r="QI105" s="24"/>
      <c r="QJ105" s="24"/>
      <c r="QK105" s="24"/>
      <c r="QL105" s="24"/>
      <c r="QM105" s="24"/>
      <c r="QN105" s="24"/>
      <c r="QO105" s="24"/>
      <c r="QP105" s="24"/>
      <c r="QQ105" s="24"/>
      <c r="QR105" s="24"/>
      <c r="QS105" s="24"/>
      <c r="QT105" s="24"/>
      <c r="QU105" s="24"/>
      <c r="QV105" s="24"/>
      <c r="QW105" s="24"/>
      <c r="QX105" s="24"/>
      <c r="QY105" s="24"/>
      <c r="QZ105" s="24"/>
      <c r="RA105" s="24"/>
      <c r="RB105" s="24"/>
      <c r="RC105" s="24"/>
      <c r="RD105" s="24"/>
      <c r="RE105" s="24"/>
      <c r="RF105" s="24"/>
      <c r="RG105" s="24"/>
      <c r="RH105" s="24"/>
      <c r="RI105" s="24"/>
      <c r="RJ105" s="24"/>
      <c r="RK105" s="24"/>
      <c r="RL105" s="24"/>
      <c r="RM105" s="24"/>
      <c r="RN105" s="24"/>
      <c r="RO105" s="24"/>
      <c r="RP105" s="24"/>
      <c r="RQ105" s="24"/>
      <c r="RR105" s="24"/>
      <c r="RS105" s="24"/>
      <c r="RT105" s="24"/>
      <c r="RU105" s="24"/>
      <c r="RV105" s="24"/>
      <c r="RW105" s="24"/>
      <c r="RX105" s="24"/>
      <c r="RY105" s="24"/>
      <c r="RZ105" s="24"/>
      <c r="SA105" s="24"/>
      <c r="SB105" s="24"/>
      <c r="SC105" s="24"/>
      <c r="SD105" s="24"/>
      <c r="SE105" s="24"/>
      <c r="SF105" s="24"/>
      <c r="SG105" s="24"/>
      <c r="SH105" s="24"/>
      <c r="SI105" s="24"/>
      <c r="SJ105" s="24"/>
      <c r="SK105" s="24"/>
      <c r="SL105" s="24"/>
      <c r="SM105" s="24"/>
      <c r="SN105" s="24"/>
      <c r="SO105" s="24"/>
      <c r="SP105" s="24"/>
      <c r="SQ105" s="24"/>
      <c r="SR105" s="24"/>
      <c r="SS105" s="24"/>
      <c r="ST105" s="24"/>
      <c r="SU105" s="24"/>
      <c r="SV105" s="24"/>
      <c r="SW105" s="24"/>
      <c r="SX105" s="24"/>
      <c r="SY105" s="24"/>
      <c r="SZ105" s="24"/>
      <c r="TA105" s="24"/>
      <c r="TB105" s="24"/>
      <c r="TC105" s="24"/>
      <c r="TD105" s="24"/>
      <c r="TE105" s="24"/>
      <c r="TF105" s="24"/>
      <c r="TG105" s="24"/>
      <c r="TH105" s="24"/>
      <c r="TI105" s="24"/>
      <c r="TJ105" s="24"/>
      <c r="TK105" s="24"/>
      <c r="TL105" s="24"/>
      <c r="TM105" s="24"/>
      <c r="TN105" s="24"/>
      <c r="TO105" s="24"/>
      <c r="TP105" s="24"/>
      <c r="TQ105" s="24"/>
      <c r="TR105" s="24"/>
      <c r="TS105" s="24"/>
      <c r="TT105" s="24"/>
      <c r="TU105" s="24"/>
      <c r="TV105" s="24"/>
      <c r="TW105" s="24"/>
      <c r="TX105" s="24"/>
      <c r="TY105" s="24"/>
      <c r="TZ105" s="24"/>
      <c r="UA105" s="24"/>
      <c r="UB105" s="24"/>
      <c r="UC105" s="24"/>
      <c r="UD105" s="24"/>
      <c r="UE105" s="24"/>
      <c r="UF105" s="24"/>
      <c r="UG105" s="24"/>
      <c r="UH105" s="24"/>
      <c r="UI105" s="24"/>
      <c r="UJ105" s="24"/>
      <c r="UK105" s="24"/>
      <c r="UL105" s="24"/>
      <c r="UM105" s="24"/>
      <c r="UN105" s="24"/>
      <c r="UO105" s="24"/>
      <c r="UP105" s="24"/>
      <c r="UQ105" s="24"/>
      <c r="UR105" s="24"/>
      <c r="US105" s="24"/>
      <c r="UT105" s="24"/>
      <c r="UU105" s="24"/>
      <c r="UV105" s="24"/>
      <c r="UW105" s="24"/>
      <c r="UX105" s="24"/>
      <c r="UY105" s="24"/>
      <c r="UZ105" s="24"/>
      <c r="VA105" s="24"/>
      <c r="VB105" s="24"/>
      <c r="VC105" s="24"/>
      <c r="VD105" s="24"/>
      <c r="VE105" s="24"/>
      <c r="VF105" s="24"/>
      <c r="VG105" s="24"/>
      <c r="VH105" s="24"/>
      <c r="VI105" s="24"/>
    </row>
    <row r="106" spans="1:581" s="68" customFormat="1" ht="15" customHeight="1" x14ac:dyDescent="0.2">
      <c r="A106" s="18">
        <v>31</v>
      </c>
      <c r="B106" s="102" t="s">
        <v>1188</v>
      </c>
      <c r="C106" s="102" t="s">
        <v>1189</v>
      </c>
      <c r="D106" s="20">
        <v>14</v>
      </c>
      <c r="E106" s="102" t="s">
        <v>928</v>
      </c>
      <c r="F106" s="102" t="s">
        <v>1190</v>
      </c>
      <c r="G106" s="102" t="s">
        <v>1268</v>
      </c>
      <c r="H106" s="21" t="s">
        <v>10</v>
      </c>
      <c r="I106" s="21" t="s">
        <v>460</v>
      </c>
      <c r="J106" s="22" t="s">
        <v>955</v>
      </c>
      <c r="K106" s="328">
        <v>38169</v>
      </c>
      <c r="L106" s="146">
        <v>14</v>
      </c>
      <c r="M106" s="22">
        <v>40</v>
      </c>
      <c r="N106" s="22" t="s">
        <v>704</v>
      </c>
      <c r="O106" s="21" t="s">
        <v>11</v>
      </c>
      <c r="P106" s="21" t="s">
        <v>967</v>
      </c>
      <c r="Q106" s="21" t="s">
        <v>816</v>
      </c>
      <c r="R106" s="22">
        <v>1</v>
      </c>
      <c r="S106" s="75">
        <v>38087</v>
      </c>
      <c r="T106" s="75"/>
      <c r="U106" s="75"/>
      <c r="V106" s="75">
        <f t="shared" si="52"/>
        <v>38087</v>
      </c>
      <c r="W106" s="75">
        <f>70.1*4</f>
        <v>280.39999999999998</v>
      </c>
      <c r="X106" s="75">
        <f t="shared" si="53"/>
        <v>6874.333333333333</v>
      </c>
      <c r="Y106" s="75">
        <f t="shared" si="54"/>
        <v>68743.333333333328</v>
      </c>
      <c r="Z106" s="75">
        <f t="shared" si="55"/>
        <v>6665.2249999999995</v>
      </c>
      <c r="AA106" s="75">
        <f t="shared" si="56"/>
        <v>1142.6099999999999</v>
      </c>
      <c r="AB106" s="75">
        <f t="shared" si="57"/>
        <v>1904.3500000000001</v>
      </c>
      <c r="AC106" s="75">
        <f t="shared" si="58"/>
        <v>761.74</v>
      </c>
      <c r="AD106" s="75">
        <v>1837</v>
      </c>
      <c r="AE106" s="75">
        <v>1322</v>
      </c>
      <c r="AF106" s="77">
        <f t="shared" si="59"/>
        <v>20623</v>
      </c>
      <c r="AG106" s="77">
        <f t="shared" si="60"/>
        <v>60020.380555555552</v>
      </c>
      <c r="AH106" s="77">
        <f t="shared" si="61"/>
        <v>720244.56666666665</v>
      </c>
      <c r="AI106" s="77"/>
      <c r="AJ106" s="77"/>
      <c r="AK106" s="77"/>
      <c r="AL106" s="77"/>
      <c r="AM106" s="77"/>
      <c r="AN106" s="77"/>
      <c r="AO106" s="77"/>
      <c r="AP106" s="77"/>
      <c r="AQ106" s="77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  <c r="LT106" s="24"/>
      <c r="LU106" s="24"/>
      <c r="LV106" s="24"/>
      <c r="LW106" s="24"/>
      <c r="LX106" s="24"/>
      <c r="LY106" s="24"/>
      <c r="LZ106" s="24"/>
      <c r="MA106" s="24"/>
      <c r="MB106" s="24"/>
      <c r="MC106" s="24"/>
      <c r="MD106" s="24"/>
      <c r="ME106" s="24"/>
      <c r="MF106" s="24"/>
      <c r="MG106" s="24"/>
      <c r="MH106" s="24"/>
      <c r="MI106" s="24"/>
      <c r="MJ106" s="24"/>
      <c r="MK106" s="24"/>
      <c r="ML106" s="24"/>
      <c r="MM106" s="24"/>
      <c r="MN106" s="24"/>
      <c r="MO106" s="24"/>
      <c r="MP106" s="24"/>
      <c r="MQ106" s="24"/>
      <c r="MR106" s="24"/>
      <c r="MS106" s="24"/>
      <c r="MT106" s="24"/>
      <c r="MU106" s="24"/>
      <c r="MV106" s="24"/>
      <c r="MW106" s="24"/>
      <c r="MX106" s="24"/>
      <c r="MY106" s="24"/>
      <c r="MZ106" s="24"/>
      <c r="NA106" s="24"/>
      <c r="NB106" s="24"/>
      <c r="NC106" s="24"/>
      <c r="ND106" s="24"/>
      <c r="NE106" s="24"/>
      <c r="NF106" s="24"/>
      <c r="NG106" s="24"/>
      <c r="NH106" s="24"/>
      <c r="NI106" s="24"/>
      <c r="NJ106" s="24"/>
      <c r="NK106" s="24"/>
      <c r="NL106" s="24"/>
      <c r="NM106" s="24"/>
      <c r="NN106" s="24"/>
      <c r="NO106" s="24"/>
      <c r="NP106" s="24"/>
      <c r="NQ106" s="24"/>
      <c r="NR106" s="24"/>
      <c r="NS106" s="24"/>
      <c r="NT106" s="24"/>
      <c r="NU106" s="24"/>
      <c r="NV106" s="24"/>
      <c r="NW106" s="24"/>
      <c r="NX106" s="24"/>
      <c r="NY106" s="24"/>
      <c r="NZ106" s="24"/>
      <c r="OA106" s="24"/>
      <c r="OB106" s="24"/>
      <c r="OC106" s="24"/>
      <c r="OD106" s="24"/>
      <c r="OE106" s="24"/>
      <c r="OF106" s="24"/>
      <c r="OG106" s="24"/>
      <c r="OH106" s="24"/>
      <c r="OI106" s="24"/>
      <c r="OJ106" s="24"/>
      <c r="OK106" s="24"/>
      <c r="OL106" s="24"/>
      <c r="OM106" s="24"/>
      <c r="ON106" s="24"/>
      <c r="OO106" s="24"/>
      <c r="OP106" s="24"/>
      <c r="OQ106" s="24"/>
      <c r="OR106" s="24"/>
      <c r="OS106" s="24"/>
      <c r="OT106" s="24"/>
      <c r="OU106" s="24"/>
      <c r="OV106" s="24"/>
      <c r="OW106" s="24"/>
      <c r="OX106" s="24"/>
      <c r="OY106" s="24"/>
      <c r="OZ106" s="24"/>
      <c r="PA106" s="24"/>
      <c r="PB106" s="24"/>
      <c r="PC106" s="24"/>
      <c r="PD106" s="24"/>
      <c r="PE106" s="24"/>
      <c r="PF106" s="24"/>
      <c r="PG106" s="24"/>
      <c r="PH106" s="24"/>
      <c r="PI106" s="24"/>
      <c r="PJ106" s="24"/>
      <c r="PK106" s="24"/>
      <c r="PL106" s="24"/>
      <c r="PM106" s="24"/>
      <c r="PN106" s="24"/>
      <c r="PO106" s="24"/>
      <c r="PP106" s="24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4"/>
      <c r="RH106" s="24"/>
      <c r="RI106" s="24"/>
      <c r="RJ106" s="24"/>
      <c r="RK106" s="24"/>
      <c r="RL106" s="24"/>
      <c r="RM106" s="24"/>
      <c r="RN106" s="24"/>
      <c r="RO106" s="24"/>
      <c r="RP106" s="24"/>
      <c r="RQ106" s="24"/>
      <c r="RR106" s="24"/>
      <c r="RS106" s="24"/>
      <c r="RT106" s="24"/>
      <c r="RU106" s="24"/>
      <c r="RV106" s="24"/>
      <c r="RW106" s="24"/>
      <c r="RX106" s="24"/>
      <c r="RY106" s="24"/>
      <c r="RZ106" s="24"/>
      <c r="SA106" s="24"/>
      <c r="SB106" s="24"/>
      <c r="SC106" s="24"/>
      <c r="SD106" s="24"/>
      <c r="SE106" s="24"/>
      <c r="SF106" s="24"/>
      <c r="SG106" s="24"/>
      <c r="SH106" s="24"/>
      <c r="SI106" s="24"/>
      <c r="SJ106" s="24"/>
      <c r="SK106" s="24"/>
      <c r="SL106" s="24"/>
      <c r="SM106" s="24"/>
      <c r="SN106" s="24"/>
      <c r="SO106" s="24"/>
      <c r="SP106" s="24"/>
      <c r="SQ106" s="24"/>
      <c r="SR106" s="24"/>
      <c r="SS106" s="24"/>
      <c r="ST106" s="24"/>
      <c r="SU106" s="24"/>
      <c r="SV106" s="24"/>
      <c r="SW106" s="24"/>
      <c r="SX106" s="24"/>
      <c r="SY106" s="24"/>
      <c r="SZ106" s="24"/>
      <c r="TA106" s="24"/>
      <c r="TB106" s="24"/>
      <c r="TC106" s="24"/>
      <c r="TD106" s="24"/>
      <c r="TE106" s="24"/>
      <c r="TF106" s="24"/>
      <c r="TG106" s="24"/>
      <c r="TH106" s="24"/>
      <c r="TI106" s="24"/>
      <c r="TJ106" s="24"/>
      <c r="TK106" s="24"/>
      <c r="TL106" s="24"/>
      <c r="TM106" s="24"/>
      <c r="TN106" s="24"/>
      <c r="TO106" s="24"/>
      <c r="TP106" s="24"/>
      <c r="TQ106" s="24"/>
      <c r="TR106" s="24"/>
      <c r="TS106" s="24"/>
      <c r="TT106" s="24"/>
      <c r="TU106" s="24"/>
      <c r="TV106" s="24"/>
      <c r="TW106" s="24"/>
      <c r="TX106" s="24"/>
      <c r="TY106" s="24"/>
      <c r="TZ106" s="24"/>
      <c r="UA106" s="24"/>
      <c r="UB106" s="24"/>
      <c r="UC106" s="24"/>
      <c r="UD106" s="24"/>
      <c r="UE106" s="24"/>
      <c r="UF106" s="24"/>
      <c r="UG106" s="24"/>
      <c r="UH106" s="24"/>
      <c r="UI106" s="24"/>
      <c r="UJ106" s="24"/>
      <c r="UK106" s="24"/>
      <c r="UL106" s="24"/>
      <c r="UM106" s="24"/>
      <c r="UN106" s="24"/>
      <c r="UO106" s="24"/>
      <c r="UP106" s="24"/>
      <c r="UQ106" s="24"/>
      <c r="UR106" s="24"/>
      <c r="US106" s="24"/>
      <c r="UT106" s="24"/>
      <c r="UU106" s="24"/>
      <c r="UV106" s="24"/>
      <c r="UW106" s="24"/>
      <c r="UX106" s="24"/>
      <c r="UY106" s="24"/>
      <c r="UZ106" s="24"/>
      <c r="VA106" s="24"/>
      <c r="VB106" s="24"/>
      <c r="VC106" s="24"/>
      <c r="VD106" s="24"/>
      <c r="VE106" s="24"/>
      <c r="VF106" s="24"/>
      <c r="VG106" s="24"/>
      <c r="VH106" s="24"/>
      <c r="VI106" s="24"/>
    </row>
    <row r="107" spans="1:581" s="68" customFormat="1" ht="15" customHeight="1" x14ac:dyDescent="0.2">
      <c r="A107" s="18">
        <v>32</v>
      </c>
      <c r="B107" s="102" t="s">
        <v>1188</v>
      </c>
      <c r="C107" s="102" t="s">
        <v>1189</v>
      </c>
      <c r="D107" s="20">
        <v>14</v>
      </c>
      <c r="E107" s="102" t="s">
        <v>928</v>
      </c>
      <c r="F107" s="102" t="s">
        <v>1190</v>
      </c>
      <c r="G107" s="102" t="s">
        <v>1269</v>
      </c>
      <c r="H107" s="25" t="s">
        <v>1087</v>
      </c>
      <c r="I107" s="21" t="s">
        <v>1130</v>
      </c>
      <c r="J107" s="22" t="s">
        <v>955</v>
      </c>
      <c r="K107" s="328">
        <v>41404</v>
      </c>
      <c r="L107" s="146">
        <v>14</v>
      </c>
      <c r="M107" s="22">
        <v>40</v>
      </c>
      <c r="N107" s="22" t="s">
        <v>704</v>
      </c>
      <c r="O107" s="21" t="s">
        <v>791</v>
      </c>
      <c r="P107" s="21" t="s">
        <v>969</v>
      </c>
      <c r="Q107" s="21" t="s">
        <v>816</v>
      </c>
      <c r="R107" s="22">
        <v>1</v>
      </c>
      <c r="S107" s="75">
        <v>38087</v>
      </c>
      <c r="T107" s="75"/>
      <c r="U107" s="75"/>
      <c r="V107" s="75">
        <f t="shared" si="52"/>
        <v>38087</v>
      </c>
      <c r="W107" s="75"/>
      <c r="X107" s="75">
        <f t="shared" si="53"/>
        <v>6874.333333333333</v>
      </c>
      <c r="Y107" s="75">
        <f t="shared" si="54"/>
        <v>68743.333333333328</v>
      </c>
      <c r="Z107" s="75">
        <f t="shared" si="55"/>
        <v>6665.2249999999995</v>
      </c>
      <c r="AA107" s="75">
        <f t="shared" si="56"/>
        <v>1142.6099999999999</v>
      </c>
      <c r="AB107" s="75">
        <f t="shared" si="57"/>
        <v>1904.3500000000001</v>
      </c>
      <c r="AC107" s="75">
        <f t="shared" si="58"/>
        <v>761.74</v>
      </c>
      <c r="AD107" s="75">
        <v>1837</v>
      </c>
      <c r="AE107" s="75">
        <v>1322</v>
      </c>
      <c r="AF107" s="77">
        <f t="shared" si="59"/>
        <v>20623</v>
      </c>
      <c r="AG107" s="77">
        <f t="shared" si="60"/>
        <v>59739.98055555555</v>
      </c>
      <c r="AH107" s="77">
        <f t="shared" si="61"/>
        <v>716879.7666666666</v>
      </c>
      <c r="AI107" s="77"/>
      <c r="AJ107" s="77"/>
      <c r="AK107" s="77"/>
      <c r="AL107" s="77"/>
      <c r="AM107" s="77"/>
      <c r="AN107" s="77"/>
      <c r="AO107" s="77"/>
      <c r="AP107" s="77"/>
      <c r="AQ107" s="77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  <c r="LT107" s="24"/>
      <c r="LU107" s="24"/>
      <c r="LV107" s="24"/>
      <c r="LW107" s="24"/>
      <c r="LX107" s="24"/>
      <c r="LY107" s="24"/>
      <c r="LZ107" s="24"/>
      <c r="MA107" s="24"/>
      <c r="MB107" s="24"/>
      <c r="MC107" s="24"/>
      <c r="MD107" s="24"/>
      <c r="ME107" s="24"/>
      <c r="MF107" s="24"/>
      <c r="MG107" s="24"/>
      <c r="MH107" s="24"/>
      <c r="MI107" s="24"/>
      <c r="MJ107" s="24"/>
      <c r="MK107" s="24"/>
      <c r="ML107" s="24"/>
      <c r="MM107" s="24"/>
      <c r="MN107" s="24"/>
      <c r="MO107" s="24"/>
      <c r="MP107" s="24"/>
      <c r="MQ107" s="24"/>
      <c r="MR107" s="24"/>
      <c r="MS107" s="24"/>
      <c r="MT107" s="24"/>
      <c r="MU107" s="24"/>
      <c r="MV107" s="24"/>
      <c r="MW107" s="24"/>
      <c r="MX107" s="24"/>
      <c r="MY107" s="24"/>
      <c r="MZ107" s="24"/>
      <c r="NA107" s="24"/>
      <c r="NB107" s="24"/>
      <c r="NC107" s="24"/>
      <c r="ND107" s="24"/>
      <c r="NE107" s="24"/>
      <c r="NF107" s="24"/>
      <c r="NG107" s="24"/>
      <c r="NH107" s="24"/>
      <c r="NI107" s="24"/>
      <c r="NJ107" s="24"/>
      <c r="NK107" s="24"/>
      <c r="NL107" s="24"/>
      <c r="NM107" s="24"/>
      <c r="NN107" s="24"/>
      <c r="NO107" s="24"/>
      <c r="NP107" s="24"/>
      <c r="NQ107" s="24"/>
      <c r="NR107" s="24"/>
      <c r="NS107" s="24"/>
      <c r="NT107" s="24"/>
      <c r="NU107" s="24"/>
      <c r="NV107" s="24"/>
      <c r="NW107" s="24"/>
      <c r="NX107" s="24"/>
      <c r="NY107" s="24"/>
      <c r="NZ107" s="24"/>
      <c r="OA107" s="24"/>
      <c r="OB107" s="24"/>
      <c r="OC107" s="24"/>
      <c r="OD107" s="24"/>
      <c r="OE107" s="24"/>
      <c r="OF107" s="24"/>
      <c r="OG107" s="24"/>
      <c r="OH107" s="24"/>
      <c r="OI107" s="24"/>
      <c r="OJ107" s="24"/>
      <c r="OK107" s="24"/>
      <c r="OL107" s="24"/>
      <c r="OM107" s="24"/>
      <c r="ON107" s="24"/>
      <c r="OO107" s="24"/>
      <c r="OP107" s="24"/>
      <c r="OQ107" s="24"/>
      <c r="OR107" s="24"/>
      <c r="OS107" s="24"/>
      <c r="OT107" s="24"/>
      <c r="OU107" s="24"/>
      <c r="OV107" s="24"/>
      <c r="OW107" s="24"/>
      <c r="OX107" s="24"/>
      <c r="OY107" s="24"/>
      <c r="OZ107" s="24"/>
      <c r="PA107" s="24"/>
      <c r="PB107" s="24"/>
      <c r="PC107" s="24"/>
      <c r="PD107" s="24"/>
      <c r="PE107" s="24"/>
      <c r="PF107" s="24"/>
      <c r="PG107" s="24"/>
      <c r="PH107" s="24"/>
      <c r="PI107" s="24"/>
      <c r="PJ107" s="24"/>
      <c r="PK107" s="24"/>
      <c r="PL107" s="24"/>
      <c r="PM107" s="24"/>
      <c r="PN107" s="24"/>
      <c r="PO107" s="24"/>
      <c r="PP107" s="24"/>
      <c r="PQ107" s="24"/>
      <c r="PR107" s="24"/>
      <c r="PS107" s="24"/>
      <c r="PT107" s="24"/>
      <c r="PU107" s="24"/>
      <c r="PV107" s="24"/>
      <c r="PW107" s="24"/>
      <c r="PX107" s="24"/>
      <c r="PY107" s="24"/>
      <c r="PZ107" s="24"/>
      <c r="QA107" s="24"/>
      <c r="QB107" s="24"/>
      <c r="QC107" s="24"/>
      <c r="QD107" s="24"/>
      <c r="QE107" s="24"/>
      <c r="QF107" s="24"/>
      <c r="QG107" s="24"/>
      <c r="QH107" s="24"/>
      <c r="QI107" s="24"/>
      <c r="QJ107" s="24"/>
      <c r="QK107" s="24"/>
      <c r="QL107" s="24"/>
      <c r="QM107" s="24"/>
      <c r="QN107" s="24"/>
      <c r="QO107" s="24"/>
      <c r="QP107" s="24"/>
      <c r="QQ107" s="24"/>
      <c r="QR107" s="24"/>
      <c r="QS107" s="24"/>
      <c r="QT107" s="24"/>
      <c r="QU107" s="24"/>
      <c r="QV107" s="24"/>
      <c r="QW107" s="24"/>
      <c r="QX107" s="24"/>
      <c r="QY107" s="24"/>
      <c r="QZ107" s="24"/>
      <c r="RA107" s="24"/>
      <c r="RB107" s="24"/>
      <c r="RC107" s="24"/>
      <c r="RD107" s="24"/>
      <c r="RE107" s="24"/>
      <c r="RF107" s="24"/>
      <c r="RG107" s="24"/>
      <c r="RH107" s="24"/>
      <c r="RI107" s="24"/>
      <c r="RJ107" s="24"/>
      <c r="RK107" s="24"/>
      <c r="RL107" s="24"/>
      <c r="RM107" s="24"/>
      <c r="RN107" s="24"/>
      <c r="RO107" s="24"/>
      <c r="RP107" s="24"/>
      <c r="RQ107" s="24"/>
      <c r="RR107" s="24"/>
      <c r="RS107" s="24"/>
      <c r="RT107" s="24"/>
      <c r="RU107" s="24"/>
      <c r="RV107" s="24"/>
      <c r="RW107" s="24"/>
      <c r="RX107" s="24"/>
      <c r="RY107" s="24"/>
      <c r="RZ107" s="24"/>
      <c r="SA107" s="24"/>
      <c r="SB107" s="24"/>
      <c r="SC107" s="24"/>
      <c r="SD107" s="24"/>
      <c r="SE107" s="24"/>
      <c r="SF107" s="24"/>
      <c r="SG107" s="24"/>
      <c r="SH107" s="24"/>
      <c r="SI107" s="24"/>
      <c r="SJ107" s="24"/>
      <c r="SK107" s="24"/>
      <c r="SL107" s="24"/>
      <c r="SM107" s="24"/>
      <c r="SN107" s="24"/>
      <c r="SO107" s="24"/>
      <c r="SP107" s="24"/>
      <c r="SQ107" s="24"/>
      <c r="SR107" s="24"/>
      <c r="SS107" s="24"/>
      <c r="ST107" s="24"/>
      <c r="SU107" s="24"/>
      <c r="SV107" s="24"/>
      <c r="SW107" s="24"/>
      <c r="SX107" s="24"/>
      <c r="SY107" s="24"/>
      <c r="SZ107" s="24"/>
      <c r="TA107" s="24"/>
      <c r="TB107" s="24"/>
      <c r="TC107" s="24"/>
      <c r="TD107" s="24"/>
      <c r="TE107" s="24"/>
      <c r="TF107" s="24"/>
      <c r="TG107" s="24"/>
      <c r="TH107" s="24"/>
      <c r="TI107" s="24"/>
      <c r="TJ107" s="24"/>
      <c r="TK107" s="24"/>
      <c r="TL107" s="24"/>
      <c r="TM107" s="24"/>
      <c r="TN107" s="24"/>
      <c r="TO107" s="24"/>
      <c r="TP107" s="24"/>
      <c r="TQ107" s="24"/>
      <c r="TR107" s="24"/>
      <c r="TS107" s="24"/>
      <c r="TT107" s="24"/>
      <c r="TU107" s="24"/>
      <c r="TV107" s="24"/>
      <c r="TW107" s="24"/>
      <c r="TX107" s="24"/>
      <c r="TY107" s="24"/>
      <c r="TZ107" s="24"/>
      <c r="UA107" s="24"/>
      <c r="UB107" s="24"/>
      <c r="UC107" s="24"/>
      <c r="UD107" s="24"/>
      <c r="UE107" s="24"/>
      <c r="UF107" s="24"/>
      <c r="UG107" s="24"/>
      <c r="UH107" s="24"/>
      <c r="UI107" s="24"/>
      <c r="UJ107" s="24"/>
      <c r="UK107" s="24"/>
      <c r="UL107" s="24"/>
      <c r="UM107" s="24"/>
      <c r="UN107" s="24"/>
      <c r="UO107" s="24"/>
      <c r="UP107" s="24"/>
      <c r="UQ107" s="24"/>
      <c r="UR107" s="24"/>
      <c r="US107" s="24"/>
      <c r="UT107" s="24"/>
      <c r="UU107" s="24"/>
      <c r="UV107" s="24"/>
      <c r="UW107" s="24"/>
      <c r="UX107" s="24"/>
      <c r="UY107" s="24"/>
      <c r="UZ107" s="24"/>
      <c r="VA107" s="24"/>
      <c r="VB107" s="24"/>
      <c r="VC107" s="24"/>
      <c r="VD107" s="24"/>
      <c r="VE107" s="24"/>
      <c r="VF107" s="24"/>
      <c r="VG107" s="24"/>
      <c r="VH107" s="24"/>
      <c r="VI107" s="24"/>
    </row>
    <row r="108" spans="1:581" s="68" customFormat="1" ht="15" customHeight="1" x14ac:dyDescent="0.2">
      <c r="A108" s="18">
        <v>33</v>
      </c>
      <c r="B108" s="102" t="s">
        <v>1188</v>
      </c>
      <c r="C108" s="102" t="s">
        <v>1189</v>
      </c>
      <c r="D108" s="20">
        <v>14</v>
      </c>
      <c r="E108" s="102" t="s">
        <v>928</v>
      </c>
      <c r="F108" s="102" t="s">
        <v>1190</v>
      </c>
      <c r="G108" s="102" t="s">
        <v>1270</v>
      </c>
      <c r="H108" s="21" t="s">
        <v>8</v>
      </c>
      <c r="I108" s="21" t="s">
        <v>456</v>
      </c>
      <c r="J108" s="22" t="s">
        <v>955</v>
      </c>
      <c r="K108" s="328">
        <v>37316</v>
      </c>
      <c r="L108" s="146">
        <v>14</v>
      </c>
      <c r="M108" s="22">
        <v>40</v>
      </c>
      <c r="N108" s="22" t="s">
        <v>704</v>
      </c>
      <c r="O108" s="21" t="s">
        <v>9</v>
      </c>
      <c r="P108" s="21" t="s">
        <v>967</v>
      </c>
      <c r="Q108" s="21" t="s">
        <v>816</v>
      </c>
      <c r="R108" s="22">
        <v>1</v>
      </c>
      <c r="S108" s="75">
        <v>38087</v>
      </c>
      <c r="T108" s="75"/>
      <c r="U108" s="75"/>
      <c r="V108" s="75">
        <f t="shared" si="52"/>
        <v>38087</v>
      </c>
      <c r="W108" s="75">
        <f>70.1*5</f>
        <v>350.5</v>
      </c>
      <c r="X108" s="75">
        <f t="shared" si="53"/>
        <v>6874.333333333333</v>
      </c>
      <c r="Y108" s="75">
        <f t="shared" si="54"/>
        <v>68743.333333333328</v>
      </c>
      <c r="Z108" s="75">
        <f t="shared" si="55"/>
        <v>6665.2249999999995</v>
      </c>
      <c r="AA108" s="75">
        <f t="shared" si="56"/>
        <v>1142.6099999999999</v>
      </c>
      <c r="AB108" s="75">
        <f t="shared" si="57"/>
        <v>1904.3500000000001</v>
      </c>
      <c r="AC108" s="75">
        <f t="shared" si="58"/>
        <v>761.74</v>
      </c>
      <c r="AD108" s="75">
        <v>1837</v>
      </c>
      <c r="AE108" s="75">
        <v>1322</v>
      </c>
      <c r="AF108" s="77">
        <f t="shared" si="59"/>
        <v>20623</v>
      </c>
      <c r="AG108" s="77">
        <f t="shared" si="60"/>
        <v>60090.48055555555</v>
      </c>
      <c r="AH108" s="77">
        <f t="shared" si="61"/>
        <v>721085.7666666666</v>
      </c>
      <c r="AI108" s="77"/>
      <c r="AJ108" s="77"/>
      <c r="AK108" s="77"/>
      <c r="AL108" s="77"/>
      <c r="AM108" s="77"/>
      <c r="AN108" s="77"/>
      <c r="AO108" s="77"/>
      <c r="AP108" s="77"/>
      <c r="AQ108" s="77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  <c r="LT108" s="24"/>
      <c r="LU108" s="24"/>
      <c r="LV108" s="24"/>
      <c r="LW108" s="24"/>
      <c r="LX108" s="24"/>
      <c r="LY108" s="24"/>
      <c r="LZ108" s="24"/>
      <c r="MA108" s="24"/>
      <c r="MB108" s="24"/>
      <c r="MC108" s="24"/>
      <c r="MD108" s="24"/>
      <c r="ME108" s="24"/>
      <c r="MF108" s="24"/>
      <c r="MG108" s="24"/>
      <c r="MH108" s="24"/>
      <c r="MI108" s="24"/>
      <c r="MJ108" s="24"/>
      <c r="MK108" s="24"/>
      <c r="ML108" s="24"/>
      <c r="MM108" s="24"/>
      <c r="MN108" s="24"/>
      <c r="MO108" s="24"/>
      <c r="MP108" s="24"/>
      <c r="MQ108" s="24"/>
      <c r="MR108" s="24"/>
      <c r="MS108" s="24"/>
      <c r="MT108" s="24"/>
      <c r="MU108" s="24"/>
      <c r="MV108" s="24"/>
      <c r="MW108" s="24"/>
      <c r="MX108" s="24"/>
      <c r="MY108" s="24"/>
      <c r="MZ108" s="24"/>
      <c r="NA108" s="24"/>
      <c r="NB108" s="24"/>
      <c r="NC108" s="24"/>
      <c r="ND108" s="24"/>
      <c r="NE108" s="24"/>
      <c r="NF108" s="24"/>
      <c r="NG108" s="24"/>
      <c r="NH108" s="24"/>
      <c r="NI108" s="24"/>
      <c r="NJ108" s="24"/>
      <c r="NK108" s="24"/>
      <c r="NL108" s="24"/>
      <c r="NM108" s="24"/>
      <c r="NN108" s="24"/>
      <c r="NO108" s="24"/>
      <c r="NP108" s="24"/>
      <c r="NQ108" s="24"/>
      <c r="NR108" s="24"/>
      <c r="NS108" s="24"/>
      <c r="NT108" s="24"/>
      <c r="NU108" s="24"/>
      <c r="NV108" s="24"/>
      <c r="NW108" s="24"/>
      <c r="NX108" s="24"/>
      <c r="NY108" s="24"/>
      <c r="NZ108" s="24"/>
      <c r="OA108" s="24"/>
      <c r="OB108" s="24"/>
      <c r="OC108" s="24"/>
      <c r="OD108" s="24"/>
      <c r="OE108" s="24"/>
      <c r="OF108" s="24"/>
      <c r="OG108" s="24"/>
      <c r="OH108" s="24"/>
      <c r="OI108" s="24"/>
      <c r="OJ108" s="24"/>
      <c r="OK108" s="24"/>
      <c r="OL108" s="24"/>
      <c r="OM108" s="24"/>
      <c r="ON108" s="24"/>
      <c r="OO108" s="24"/>
      <c r="OP108" s="24"/>
      <c r="OQ108" s="24"/>
      <c r="OR108" s="24"/>
      <c r="OS108" s="24"/>
      <c r="OT108" s="24"/>
      <c r="OU108" s="24"/>
      <c r="OV108" s="24"/>
      <c r="OW108" s="24"/>
      <c r="OX108" s="24"/>
      <c r="OY108" s="24"/>
      <c r="OZ108" s="24"/>
      <c r="PA108" s="24"/>
      <c r="PB108" s="24"/>
      <c r="PC108" s="24"/>
      <c r="PD108" s="24"/>
      <c r="PE108" s="24"/>
      <c r="PF108" s="24"/>
      <c r="PG108" s="24"/>
      <c r="PH108" s="24"/>
      <c r="PI108" s="24"/>
      <c r="PJ108" s="24"/>
      <c r="PK108" s="24"/>
      <c r="PL108" s="24"/>
      <c r="PM108" s="24"/>
      <c r="PN108" s="24"/>
      <c r="PO108" s="24"/>
      <c r="PP108" s="24"/>
      <c r="PQ108" s="24"/>
      <c r="PR108" s="24"/>
      <c r="PS108" s="24"/>
      <c r="PT108" s="24"/>
      <c r="PU108" s="24"/>
      <c r="PV108" s="24"/>
      <c r="PW108" s="24"/>
      <c r="PX108" s="24"/>
      <c r="PY108" s="24"/>
      <c r="PZ108" s="24"/>
      <c r="QA108" s="24"/>
      <c r="QB108" s="24"/>
      <c r="QC108" s="24"/>
      <c r="QD108" s="24"/>
      <c r="QE108" s="24"/>
      <c r="QF108" s="24"/>
      <c r="QG108" s="24"/>
      <c r="QH108" s="24"/>
      <c r="QI108" s="24"/>
      <c r="QJ108" s="24"/>
      <c r="QK108" s="24"/>
      <c r="QL108" s="24"/>
      <c r="QM108" s="24"/>
      <c r="QN108" s="24"/>
      <c r="QO108" s="24"/>
      <c r="QP108" s="24"/>
      <c r="QQ108" s="24"/>
      <c r="QR108" s="24"/>
      <c r="QS108" s="24"/>
      <c r="QT108" s="24"/>
      <c r="QU108" s="24"/>
      <c r="QV108" s="24"/>
      <c r="QW108" s="24"/>
      <c r="QX108" s="24"/>
      <c r="QY108" s="24"/>
      <c r="QZ108" s="24"/>
      <c r="RA108" s="24"/>
      <c r="RB108" s="24"/>
      <c r="RC108" s="24"/>
      <c r="RD108" s="24"/>
      <c r="RE108" s="24"/>
      <c r="RF108" s="24"/>
      <c r="RG108" s="24"/>
      <c r="RH108" s="24"/>
      <c r="RI108" s="24"/>
      <c r="RJ108" s="24"/>
      <c r="RK108" s="24"/>
      <c r="RL108" s="24"/>
      <c r="RM108" s="24"/>
      <c r="RN108" s="24"/>
      <c r="RO108" s="24"/>
      <c r="RP108" s="24"/>
      <c r="RQ108" s="24"/>
      <c r="RR108" s="24"/>
      <c r="RS108" s="24"/>
      <c r="RT108" s="24"/>
      <c r="RU108" s="24"/>
      <c r="RV108" s="24"/>
      <c r="RW108" s="24"/>
      <c r="RX108" s="24"/>
      <c r="RY108" s="24"/>
      <c r="RZ108" s="24"/>
      <c r="SA108" s="24"/>
      <c r="SB108" s="24"/>
      <c r="SC108" s="24"/>
      <c r="SD108" s="24"/>
      <c r="SE108" s="24"/>
      <c r="SF108" s="24"/>
      <c r="SG108" s="24"/>
      <c r="SH108" s="24"/>
      <c r="SI108" s="24"/>
      <c r="SJ108" s="24"/>
      <c r="SK108" s="24"/>
      <c r="SL108" s="24"/>
      <c r="SM108" s="24"/>
      <c r="SN108" s="24"/>
      <c r="SO108" s="24"/>
      <c r="SP108" s="24"/>
      <c r="SQ108" s="24"/>
      <c r="SR108" s="24"/>
      <c r="SS108" s="24"/>
      <c r="ST108" s="24"/>
      <c r="SU108" s="24"/>
      <c r="SV108" s="24"/>
      <c r="SW108" s="24"/>
      <c r="SX108" s="24"/>
      <c r="SY108" s="24"/>
      <c r="SZ108" s="24"/>
      <c r="TA108" s="24"/>
      <c r="TB108" s="24"/>
      <c r="TC108" s="24"/>
      <c r="TD108" s="24"/>
      <c r="TE108" s="24"/>
      <c r="TF108" s="24"/>
      <c r="TG108" s="24"/>
      <c r="TH108" s="24"/>
      <c r="TI108" s="24"/>
      <c r="TJ108" s="24"/>
      <c r="TK108" s="24"/>
      <c r="TL108" s="24"/>
      <c r="TM108" s="24"/>
      <c r="TN108" s="24"/>
      <c r="TO108" s="24"/>
      <c r="TP108" s="24"/>
      <c r="TQ108" s="24"/>
      <c r="TR108" s="24"/>
      <c r="TS108" s="24"/>
      <c r="TT108" s="24"/>
      <c r="TU108" s="24"/>
      <c r="TV108" s="24"/>
      <c r="TW108" s="24"/>
      <c r="TX108" s="24"/>
      <c r="TY108" s="24"/>
      <c r="TZ108" s="24"/>
      <c r="UA108" s="24"/>
      <c r="UB108" s="24"/>
      <c r="UC108" s="24"/>
      <c r="UD108" s="24"/>
      <c r="UE108" s="24"/>
      <c r="UF108" s="24"/>
      <c r="UG108" s="24"/>
      <c r="UH108" s="24"/>
      <c r="UI108" s="24"/>
      <c r="UJ108" s="24"/>
      <c r="UK108" s="24"/>
      <c r="UL108" s="24"/>
      <c r="UM108" s="24"/>
      <c r="UN108" s="24"/>
      <c r="UO108" s="24"/>
      <c r="UP108" s="24"/>
      <c r="UQ108" s="24"/>
      <c r="UR108" s="24"/>
      <c r="US108" s="24"/>
      <c r="UT108" s="24"/>
      <c r="UU108" s="24"/>
      <c r="UV108" s="24"/>
      <c r="UW108" s="24"/>
      <c r="UX108" s="24"/>
      <c r="UY108" s="24"/>
      <c r="UZ108" s="24"/>
      <c r="VA108" s="24"/>
      <c r="VB108" s="24"/>
      <c r="VC108" s="24"/>
      <c r="VD108" s="24"/>
      <c r="VE108" s="24"/>
      <c r="VF108" s="24"/>
      <c r="VG108" s="24"/>
      <c r="VH108" s="24"/>
      <c r="VI108" s="24"/>
    </row>
    <row r="109" spans="1:581" s="68" customFormat="1" ht="15" customHeight="1" x14ac:dyDescent="0.2">
      <c r="A109" s="18">
        <v>34</v>
      </c>
      <c r="B109" s="102" t="s">
        <v>1188</v>
      </c>
      <c r="C109" s="102" t="s">
        <v>1189</v>
      </c>
      <c r="D109" s="20">
        <v>14</v>
      </c>
      <c r="E109" s="102" t="s">
        <v>928</v>
      </c>
      <c r="F109" s="102" t="s">
        <v>1190</v>
      </c>
      <c r="G109" s="102" t="s">
        <v>1271</v>
      </c>
      <c r="H109" s="21" t="s">
        <v>1088</v>
      </c>
      <c r="I109" s="21" t="s">
        <v>1117</v>
      </c>
      <c r="J109" s="22" t="s">
        <v>954</v>
      </c>
      <c r="K109" s="328">
        <v>39384</v>
      </c>
      <c r="L109" s="146">
        <v>15</v>
      </c>
      <c r="M109" s="22">
        <v>40</v>
      </c>
      <c r="N109" s="22" t="s">
        <v>704</v>
      </c>
      <c r="O109" s="21" t="s">
        <v>868</v>
      </c>
      <c r="P109" s="21" t="s">
        <v>965</v>
      </c>
      <c r="Q109" s="21" t="s">
        <v>816</v>
      </c>
      <c r="R109" s="22">
        <v>1</v>
      </c>
      <c r="S109" s="75">
        <v>48963</v>
      </c>
      <c r="T109" s="75"/>
      <c r="U109" s="75"/>
      <c r="V109" s="75">
        <f t="shared" si="52"/>
        <v>48963</v>
      </c>
      <c r="W109" s="75">
        <f>70.1*4</f>
        <v>280.39999999999998</v>
      </c>
      <c r="X109" s="75">
        <f t="shared" si="53"/>
        <v>8728.1666666666679</v>
      </c>
      <c r="Y109" s="75">
        <f t="shared" si="54"/>
        <v>87281.666666666672</v>
      </c>
      <c r="Z109" s="75">
        <f t="shared" si="55"/>
        <v>8568.5249999999996</v>
      </c>
      <c r="AA109" s="75">
        <f t="shared" si="56"/>
        <v>1468.8899999999999</v>
      </c>
      <c r="AB109" s="75">
        <f t="shared" si="57"/>
        <v>2448.15</v>
      </c>
      <c r="AC109" s="75">
        <f t="shared" si="58"/>
        <v>979.26</v>
      </c>
      <c r="AD109" s="75">
        <v>1989</v>
      </c>
      <c r="AE109" s="75">
        <v>1417</v>
      </c>
      <c r="AF109" s="77"/>
      <c r="AG109" s="77">
        <f t="shared" si="60"/>
        <v>74115.044444444444</v>
      </c>
      <c r="AH109" s="77">
        <f t="shared" si="61"/>
        <v>889380.53333333333</v>
      </c>
      <c r="AI109" s="77"/>
      <c r="AJ109" s="77"/>
      <c r="AK109" s="77"/>
      <c r="AL109" s="77"/>
      <c r="AM109" s="77"/>
      <c r="AN109" s="77"/>
      <c r="AO109" s="77"/>
      <c r="AP109" s="77"/>
      <c r="AQ109" s="77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  <c r="LT109" s="24"/>
      <c r="LU109" s="24"/>
      <c r="LV109" s="24"/>
      <c r="LW109" s="24"/>
      <c r="LX109" s="24"/>
      <c r="LY109" s="24"/>
      <c r="LZ109" s="24"/>
      <c r="MA109" s="24"/>
      <c r="MB109" s="24"/>
      <c r="MC109" s="24"/>
      <c r="MD109" s="24"/>
      <c r="ME109" s="24"/>
      <c r="MF109" s="24"/>
      <c r="MG109" s="24"/>
      <c r="MH109" s="24"/>
      <c r="MI109" s="24"/>
      <c r="MJ109" s="24"/>
      <c r="MK109" s="24"/>
      <c r="ML109" s="24"/>
      <c r="MM109" s="24"/>
      <c r="MN109" s="24"/>
      <c r="MO109" s="24"/>
      <c r="MP109" s="24"/>
      <c r="MQ109" s="24"/>
      <c r="MR109" s="24"/>
      <c r="MS109" s="24"/>
      <c r="MT109" s="24"/>
      <c r="MU109" s="24"/>
      <c r="MV109" s="24"/>
      <c r="MW109" s="24"/>
      <c r="MX109" s="24"/>
      <c r="MY109" s="24"/>
      <c r="MZ109" s="24"/>
      <c r="NA109" s="24"/>
      <c r="NB109" s="24"/>
      <c r="NC109" s="24"/>
      <c r="ND109" s="24"/>
      <c r="NE109" s="24"/>
      <c r="NF109" s="24"/>
      <c r="NG109" s="24"/>
      <c r="NH109" s="24"/>
      <c r="NI109" s="24"/>
      <c r="NJ109" s="24"/>
      <c r="NK109" s="24"/>
      <c r="NL109" s="24"/>
      <c r="NM109" s="24"/>
      <c r="NN109" s="24"/>
      <c r="NO109" s="24"/>
      <c r="NP109" s="24"/>
      <c r="NQ109" s="24"/>
      <c r="NR109" s="24"/>
      <c r="NS109" s="24"/>
      <c r="NT109" s="24"/>
      <c r="NU109" s="24"/>
      <c r="NV109" s="24"/>
      <c r="NW109" s="24"/>
      <c r="NX109" s="24"/>
      <c r="NY109" s="24"/>
      <c r="NZ109" s="24"/>
      <c r="OA109" s="24"/>
      <c r="OB109" s="24"/>
      <c r="OC109" s="24"/>
      <c r="OD109" s="24"/>
      <c r="OE109" s="24"/>
      <c r="OF109" s="24"/>
      <c r="OG109" s="24"/>
      <c r="OH109" s="24"/>
      <c r="OI109" s="24"/>
      <c r="OJ109" s="24"/>
      <c r="OK109" s="24"/>
      <c r="OL109" s="24"/>
      <c r="OM109" s="24"/>
      <c r="ON109" s="24"/>
      <c r="OO109" s="24"/>
      <c r="OP109" s="24"/>
      <c r="OQ109" s="24"/>
      <c r="OR109" s="24"/>
      <c r="OS109" s="24"/>
      <c r="OT109" s="24"/>
      <c r="OU109" s="24"/>
      <c r="OV109" s="24"/>
      <c r="OW109" s="24"/>
      <c r="OX109" s="24"/>
      <c r="OY109" s="24"/>
      <c r="OZ109" s="24"/>
      <c r="PA109" s="24"/>
      <c r="PB109" s="24"/>
      <c r="PC109" s="24"/>
      <c r="PD109" s="24"/>
      <c r="PE109" s="24"/>
      <c r="PF109" s="24"/>
      <c r="PG109" s="24"/>
      <c r="PH109" s="24"/>
      <c r="PI109" s="24"/>
      <c r="PJ109" s="24"/>
      <c r="PK109" s="24"/>
      <c r="PL109" s="24"/>
      <c r="PM109" s="24"/>
      <c r="PN109" s="24"/>
      <c r="PO109" s="24"/>
      <c r="PP109" s="24"/>
      <c r="PQ109" s="24"/>
      <c r="PR109" s="24"/>
      <c r="PS109" s="24"/>
      <c r="PT109" s="24"/>
      <c r="PU109" s="24"/>
      <c r="PV109" s="24"/>
      <c r="PW109" s="24"/>
      <c r="PX109" s="24"/>
      <c r="PY109" s="24"/>
      <c r="PZ109" s="24"/>
      <c r="QA109" s="24"/>
      <c r="QB109" s="24"/>
      <c r="QC109" s="24"/>
      <c r="QD109" s="24"/>
      <c r="QE109" s="24"/>
      <c r="QF109" s="24"/>
      <c r="QG109" s="24"/>
      <c r="QH109" s="24"/>
      <c r="QI109" s="24"/>
      <c r="QJ109" s="24"/>
      <c r="QK109" s="24"/>
      <c r="QL109" s="24"/>
      <c r="QM109" s="24"/>
      <c r="QN109" s="24"/>
      <c r="QO109" s="24"/>
      <c r="QP109" s="24"/>
      <c r="QQ109" s="24"/>
      <c r="QR109" s="24"/>
      <c r="QS109" s="24"/>
      <c r="QT109" s="24"/>
      <c r="QU109" s="24"/>
      <c r="QV109" s="24"/>
      <c r="QW109" s="24"/>
      <c r="QX109" s="24"/>
      <c r="QY109" s="24"/>
      <c r="QZ109" s="24"/>
      <c r="RA109" s="24"/>
      <c r="RB109" s="24"/>
      <c r="RC109" s="24"/>
      <c r="RD109" s="24"/>
      <c r="RE109" s="24"/>
      <c r="RF109" s="24"/>
      <c r="RG109" s="24"/>
      <c r="RH109" s="24"/>
      <c r="RI109" s="24"/>
      <c r="RJ109" s="24"/>
      <c r="RK109" s="24"/>
      <c r="RL109" s="24"/>
      <c r="RM109" s="24"/>
      <c r="RN109" s="24"/>
      <c r="RO109" s="24"/>
      <c r="RP109" s="24"/>
      <c r="RQ109" s="24"/>
      <c r="RR109" s="24"/>
      <c r="RS109" s="24"/>
      <c r="RT109" s="24"/>
      <c r="RU109" s="24"/>
      <c r="RV109" s="24"/>
      <c r="RW109" s="24"/>
      <c r="RX109" s="24"/>
      <c r="RY109" s="24"/>
      <c r="RZ109" s="24"/>
      <c r="SA109" s="24"/>
      <c r="SB109" s="24"/>
      <c r="SC109" s="24"/>
      <c r="SD109" s="24"/>
      <c r="SE109" s="24"/>
      <c r="SF109" s="24"/>
      <c r="SG109" s="24"/>
      <c r="SH109" s="24"/>
      <c r="SI109" s="24"/>
      <c r="SJ109" s="24"/>
      <c r="SK109" s="24"/>
      <c r="SL109" s="24"/>
      <c r="SM109" s="24"/>
      <c r="SN109" s="24"/>
      <c r="SO109" s="24"/>
      <c r="SP109" s="24"/>
      <c r="SQ109" s="24"/>
      <c r="SR109" s="24"/>
      <c r="SS109" s="24"/>
      <c r="ST109" s="24"/>
      <c r="SU109" s="24"/>
      <c r="SV109" s="24"/>
      <c r="SW109" s="24"/>
      <c r="SX109" s="24"/>
      <c r="SY109" s="24"/>
      <c r="SZ109" s="24"/>
      <c r="TA109" s="24"/>
      <c r="TB109" s="24"/>
      <c r="TC109" s="24"/>
      <c r="TD109" s="24"/>
      <c r="TE109" s="24"/>
      <c r="TF109" s="24"/>
      <c r="TG109" s="24"/>
      <c r="TH109" s="24"/>
      <c r="TI109" s="24"/>
      <c r="TJ109" s="24"/>
      <c r="TK109" s="24"/>
      <c r="TL109" s="24"/>
      <c r="TM109" s="24"/>
      <c r="TN109" s="24"/>
      <c r="TO109" s="24"/>
      <c r="TP109" s="24"/>
      <c r="TQ109" s="24"/>
      <c r="TR109" s="24"/>
      <c r="TS109" s="24"/>
      <c r="TT109" s="24"/>
      <c r="TU109" s="24"/>
      <c r="TV109" s="24"/>
      <c r="TW109" s="24"/>
      <c r="TX109" s="24"/>
      <c r="TY109" s="24"/>
      <c r="TZ109" s="24"/>
      <c r="UA109" s="24"/>
      <c r="UB109" s="24"/>
      <c r="UC109" s="24"/>
      <c r="UD109" s="24"/>
      <c r="UE109" s="24"/>
      <c r="UF109" s="24"/>
      <c r="UG109" s="24"/>
      <c r="UH109" s="24"/>
      <c r="UI109" s="24"/>
      <c r="UJ109" s="24"/>
      <c r="UK109" s="24"/>
      <c r="UL109" s="24"/>
      <c r="UM109" s="24"/>
      <c r="UN109" s="24"/>
      <c r="UO109" s="24"/>
      <c r="UP109" s="24"/>
      <c r="UQ109" s="24"/>
      <c r="UR109" s="24"/>
      <c r="US109" s="24"/>
      <c r="UT109" s="24"/>
      <c r="UU109" s="24"/>
      <c r="UV109" s="24"/>
      <c r="UW109" s="24"/>
      <c r="UX109" s="24"/>
      <c r="UY109" s="24"/>
      <c r="UZ109" s="24"/>
      <c r="VA109" s="24"/>
      <c r="VB109" s="24"/>
      <c r="VC109" s="24"/>
      <c r="VD109" s="24"/>
      <c r="VE109" s="24"/>
      <c r="VF109" s="24"/>
      <c r="VG109" s="24"/>
      <c r="VH109" s="24"/>
      <c r="VI109" s="24"/>
    </row>
    <row r="110" spans="1:581" s="68" customFormat="1" ht="15" customHeight="1" x14ac:dyDescent="0.2">
      <c r="A110" s="18">
        <v>35</v>
      </c>
      <c r="B110" s="102" t="s">
        <v>1188</v>
      </c>
      <c r="C110" s="102" t="s">
        <v>1189</v>
      </c>
      <c r="D110" s="20">
        <v>14</v>
      </c>
      <c r="E110" s="102" t="s">
        <v>928</v>
      </c>
      <c r="F110" s="102" t="s">
        <v>1190</v>
      </c>
      <c r="G110" s="102" t="s">
        <v>1273</v>
      </c>
      <c r="H110" s="21" t="s">
        <v>870</v>
      </c>
      <c r="I110" s="21" t="s">
        <v>1059</v>
      </c>
      <c r="J110" s="22" t="s">
        <v>955</v>
      </c>
      <c r="K110" s="328">
        <v>37063</v>
      </c>
      <c r="L110" s="146">
        <v>19</v>
      </c>
      <c r="M110" s="22">
        <v>40</v>
      </c>
      <c r="N110" s="22" t="s">
        <v>704</v>
      </c>
      <c r="O110" s="21" t="s">
        <v>792</v>
      </c>
      <c r="P110" s="21" t="s">
        <v>816</v>
      </c>
      <c r="Q110" s="21" t="s">
        <v>717</v>
      </c>
      <c r="R110" s="22">
        <v>1</v>
      </c>
      <c r="S110" s="75">
        <v>82995</v>
      </c>
      <c r="T110" s="75"/>
      <c r="U110" s="75"/>
      <c r="V110" s="75">
        <f t="shared" si="52"/>
        <v>82995</v>
      </c>
      <c r="W110" s="75">
        <v>184.14</v>
      </c>
      <c r="X110" s="75">
        <f t="shared" si="53"/>
        <v>14694.5</v>
      </c>
      <c r="Y110" s="75">
        <f t="shared" si="54"/>
        <v>146945</v>
      </c>
      <c r="Z110" s="75">
        <f t="shared" si="55"/>
        <v>14524.124999999998</v>
      </c>
      <c r="AA110" s="75">
        <f t="shared" si="56"/>
        <v>2489.85</v>
      </c>
      <c r="AB110" s="75">
        <f t="shared" si="57"/>
        <v>4149.75</v>
      </c>
      <c r="AC110" s="75">
        <f t="shared" si="58"/>
        <v>1659.9</v>
      </c>
      <c r="AD110" s="75">
        <v>3037</v>
      </c>
      <c r="AE110" s="75">
        <v>2135</v>
      </c>
      <c r="AF110" s="77"/>
      <c r="AG110" s="77">
        <f t="shared" si="60"/>
        <v>124644.72333333333</v>
      </c>
      <c r="AH110" s="77">
        <f t="shared" si="61"/>
        <v>1495736.68</v>
      </c>
      <c r="AI110" s="77"/>
      <c r="AJ110" s="77"/>
      <c r="AK110" s="77"/>
      <c r="AL110" s="77"/>
      <c r="AM110" s="77"/>
      <c r="AN110" s="77"/>
      <c r="AO110" s="77"/>
      <c r="AP110" s="77"/>
      <c r="AQ110" s="77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  <c r="LT110" s="24"/>
      <c r="LU110" s="24"/>
      <c r="LV110" s="24"/>
      <c r="LW110" s="24"/>
      <c r="LX110" s="24"/>
      <c r="LY110" s="24"/>
      <c r="LZ110" s="24"/>
      <c r="MA110" s="24"/>
      <c r="MB110" s="24"/>
      <c r="MC110" s="24"/>
      <c r="MD110" s="24"/>
      <c r="ME110" s="24"/>
      <c r="MF110" s="24"/>
      <c r="MG110" s="24"/>
      <c r="MH110" s="24"/>
      <c r="MI110" s="24"/>
      <c r="MJ110" s="24"/>
      <c r="MK110" s="24"/>
      <c r="ML110" s="24"/>
      <c r="MM110" s="24"/>
      <c r="MN110" s="24"/>
      <c r="MO110" s="24"/>
      <c r="MP110" s="24"/>
      <c r="MQ110" s="24"/>
      <c r="MR110" s="24"/>
      <c r="MS110" s="24"/>
      <c r="MT110" s="24"/>
      <c r="MU110" s="24"/>
      <c r="MV110" s="24"/>
      <c r="MW110" s="24"/>
      <c r="MX110" s="24"/>
      <c r="MY110" s="24"/>
      <c r="MZ110" s="24"/>
      <c r="NA110" s="24"/>
      <c r="NB110" s="24"/>
      <c r="NC110" s="24"/>
      <c r="ND110" s="24"/>
      <c r="NE110" s="24"/>
      <c r="NF110" s="24"/>
      <c r="NG110" s="24"/>
      <c r="NH110" s="24"/>
      <c r="NI110" s="24"/>
      <c r="NJ110" s="24"/>
      <c r="NK110" s="24"/>
      <c r="NL110" s="24"/>
      <c r="NM110" s="24"/>
      <c r="NN110" s="24"/>
      <c r="NO110" s="24"/>
      <c r="NP110" s="24"/>
      <c r="NQ110" s="24"/>
      <c r="NR110" s="24"/>
      <c r="NS110" s="24"/>
      <c r="NT110" s="24"/>
      <c r="NU110" s="24"/>
      <c r="NV110" s="24"/>
      <c r="NW110" s="24"/>
      <c r="NX110" s="24"/>
      <c r="NY110" s="24"/>
      <c r="NZ110" s="24"/>
      <c r="OA110" s="24"/>
      <c r="OB110" s="24"/>
      <c r="OC110" s="24"/>
      <c r="OD110" s="24"/>
      <c r="OE110" s="24"/>
      <c r="OF110" s="24"/>
      <c r="OG110" s="24"/>
      <c r="OH110" s="24"/>
      <c r="OI110" s="24"/>
      <c r="OJ110" s="24"/>
      <c r="OK110" s="24"/>
      <c r="OL110" s="24"/>
      <c r="OM110" s="24"/>
      <c r="ON110" s="24"/>
      <c r="OO110" s="24"/>
      <c r="OP110" s="24"/>
      <c r="OQ110" s="24"/>
      <c r="OR110" s="24"/>
      <c r="OS110" s="24"/>
      <c r="OT110" s="24"/>
      <c r="OU110" s="24"/>
      <c r="OV110" s="24"/>
      <c r="OW110" s="24"/>
      <c r="OX110" s="24"/>
      <c r="OY110" s="24"/>
      <c r="OZ110" s="24"/>
      <c r="PA110" s="24"/>
      <c r="PB110" s="24"/>
      <c r="PC110" s="24"/>
      <c r="PD110" s="24"/>
      <c r="PE110" s="24"/>
      <c r="PF110" s="24"/>
      <c r="PG110" s="24"/>
      <c r="PH110" s="24"/>
      <c r="PI110" s="24"/>
      <c r="PJ110" s="24"/>
      <c r="PK110" s="24"/>
      <c r="PL110" s="24"/>
      <c r="PM110" s="24"/>
      <c r="PN110" s="24"/>
      <c r="PO110" s="24"/>
      <c r="PP110" s="24"/>
      <c r="PQ110" s="24"/>
      <c r="PR110" s="24"/>
      <c r="PS110" s="24"/>
      <c r="PT110" s="24"/>
      <c r="PU110" s="24"/>
      <c r="PV110" s="24"/>
      <c r="PW110" s="24"/>
      <c r="PX110" s="24"/>
      <c r="PY110" s="24"/>
      <c r="PZ110" s="24"/>
      <c r="QA110" s="24"/>
      <c r="QB110" s="24"/>
      <c r="QC110" s="24"/>
      <c r="QD110" s="24"/>
      <c r="QE110" s="24"/>
      <c r="QF110" s="24"/>
      <c r="QG110" s="24"/>
      <c r="QH110" s="24"/>
      <c r="QI110" s="24"/>
      <c r="QJ110" s="24"/>
      <c r="QK110" s="24"/>
      <c r="QL110" s="24"/>
      <c r="QM110" s="24"/>
      <c r="QN110" s="24"/>
      <c r="QO110" s="24"/>
      <c r="QP110" s="24"/>
      <c r="QQ110" s="24"/>
      <c r="QR110" s="24"/>
      <c r="QS110" s="24"/>
      <c r="QT110" s="24"/>
      <c r="QU110" s="24"/>
      <c r="QV110" s="24"/>
      <c r="QW110" s="24"/>
      <c r="QX110" s="24"/>
      <c r="QY110" s="24"/>
      <c r="QZ110" s="24"/>
      <c r="RA110" s="24"/>
      <c r="RB110" s="24"/>
      <c r="RC110" s="24"/>
      <c r="RD110" s="24"/>
      <c r="RE110" s="24"/>
      <c r="RF110" s="24"/>
      <c r="RG110" s="24"/>
      <c r="RH110" s="24"/>
      <c r="RI110" s="24"/>
      <c r="RJ110" s="24"/>
      <c r="RK110" s="24"/>
      <c r="RL110" s="24"/>
      <c r="RM110" s="24"/>
      <c r="RN110" s="24"/>
      <c r="RO110" s="24"/>
      <c r="RP110" s="24"/>
      <c r="RQ110" s="24"/>
      <c r="RR110" s="24"/>
      <c r="RS110" s="24"/>
      <c r="RT110" s="24"/>
      <c r="RU110" s="24"/>
      <c r="RV110" s="24"/>
      <c r="RW110" s="24"/>
      <c r="RX110" s="24"/>
      <c r="RY110" s="24"/>
      <c r="RZ110" s="24"/>
      <c r="SA110" s="24"/>
      <c r="SB110" s="24"/>
      <c r="SC110" s="24"/>
      <c r="SD110" s="24"/>
      <c r="SE110" s="24"/>
      <c r="SF110" s="24"/>
      <c r="SG110" s="24"/>
      <c r="SH110" s="24"/>
      <c r="SI110" s="24"/>
      <c r="SJ110" s="24"/>
      <c r="SK110" s="24"/>
      <c r="SL110" s="24"/>
      <c r="SM110" s="24"/>
      <c r="SN110" s="24"/>
      <c r="SO110" s="24"/>
      <c r="SP110" s="24"/>
      <c r="SQ110" s="24"/>
      <c r="SR110" s="24"/>
      <c r="SS110" s="24"/>
      <c r="ST110" s="24"/>
      <c r="SU110" s="24"/>
      <c r="SV110" s="24"/>
      <c r="SW110" s="24"/>
      <c r="SX110" s="24"/>
      <c r="SY110" s="24"/>
      <c r="SZ110" s="24"/>
      <c r="TA110" s="24"/>
      <c r="TB110" s="24"/>
      <c r="TC110" s="24"/>
      <c r="TD110" s="24"/>
      <c r="TE110" s="24"/>
      <c r="TF110" s="24"/>
      <c r="TG110" s="24"/>
      <c r="TH110" s="24"/>
      <c r="TI110" s="24"/>
      <c r="TJ110" s="24"/>
      <c r="TK110" s="24"/>
      <c r="TL110" s="24"/>
      <c r="TM110" s="24"/>
      <c r="TN110" s="24"/>
      <c r="TO110" s="24"/>
      <c r="TP110" s="24"/>
      <c r="TQ110" s="24"/>
      <c r="TR110" s="24"/>
      <c r="TS110" s="24"/>
      <c r="TT110" s="24"/>
      <c r="TU110" s="24"/>
      <c r="TV110" s="24"/>
      <c r="TW110" s="24"/>
      <c r="TX110" s="24"/>
      <c r="TY110" s="24"/>
      <c r="TZ110" s="24"/>
      <c r="UA110" s="24"/>
      <c r="UB110" s="24"/>
      <c r="UC110" s="24"/>
      <c r="UD110" s="24"/>
      <c r="UE110" s="24"/>
      <c r="UF110" s="24"/>
      <c r="UG110" s="24"/>
      <c r="UH110" s="24"/>
      <c r="UI110" s="24"/>
      <c r="UJ110" s="24"/>
      <c r="UK110" s="24"/>
      <c r="UL110" s="24"/>
      <c r="UM110" s="24"/>
      <c r="UN110" s="24"/>
      <c r="UO110" s="24"/>
      <c r="UP110" s="24"/>
      <c r="UQ110" s="24"/>
      <c r="UR110" s="24"/>
      <c r="US110" s="24"/>
      <c r="UT110" s="24"/>
      <c r="UU110" s="24"/>
      <c r="UV110" s="24"/>
      <c r="UW110" s="24"/>
      <c r="UX110" s="24"/>
      <c r="UY110" s="24"/>
      <c r="UZ110" s="24"/>
      <c r="VA110" s="24"/>
      <c r="VB110" s="24"/>
      <c r="VC110" s="24"/>
      <c r="VD110" s="24"/>
      <c r="VE110" s="24"/>
      <c r="VF110" s="24"/>
      <c r="VG110" s="24"/>
      <c r="VH110" s="24"/>
      <c r="VI110" s="24"/>
    </row>
    <row r="111" spans="1:581" s="68" customFormat="1" ht="15" customHeight="1" x14ac:dyDescent="0.2">
      <c r="A111" s="179"/>
      <c r="B111" s="180"/>
      <c r="C111" s="102"/>
      <c r="D111" s="20"/>
      <c r="E111" s="180"/>
      <c r="F111" s="102"/>
      <c r="G111" s="180"/>
      <c r="H111" s="181"/>
      <c r="I111" s="181"/>
      <c r="J111" s="103"/>
      <c r="K111" s="332"/>
      <c r="L111" s="182"/>
      <c r="M111" s="103"/>
      <c r="N111" s="103"/>
      <c r="O111" s="21"/>
      <c r="P111" s="21"/>
      <c r="Q111" s="104" t="s">
        <v>852</v>
      </c>
      <c r="R111" s="103"/>
      <c r="S111" s="84">
        <f t="shared" ref="S111:AF111" si="65">SUM(S76:S110)</f>
        <v>742915</v>
      </c>
      <c r="T111" s="84">
        <f t="shared" si="65"/>
        <v>0</v>
      </c>
      <c r="U111" s="84">
        <f t="shared" si="65"/>
        <v>0</v>
      </c>
      <c r="V111" s="84">
        <f t="shared" si="65"/>
        <v>742915</v>
      </c>
      <c r="W111" s="84">
        <f t="shared" si="65"/>
        <v>5441.64</v>
      </c>
      <c r="X111" s="84">
        <f t="shared" si="65"/>
        <v>135915.16666666663</v>
      </c>
      <c r="Y111" s="84">
        <f t="shared" si="65"/>
        <v>1359151.666666667</v>
      </c>
      <c r="Z111" s="84">
        <f t="shared" si="65"/>
        <v>130010.12500000001</v>
      </c>
      <c r="AA111" s="84">
        <f t="shared" si="65"/>
        <v>22287.449999999997</v>
      </c>
      <c r="AB111" s="84">
        <f t="shared" si="65"/>
        <v>37145.75</v>
      </c>
      <c r="AC111" s="84">
        <f t="shared" si="65"/>
        <v>14858.299999999997</v>
      </c>
      <c r="AD111" s="84">
        <f t="shared" si="65"/>
        <v>44002</v>
      </c>
      <c r="AE111" s="84">
        <f t="shared" si="65"/>
        <v>28574</v>
      </c>
      <c r="AF111" s="84">
        <f t="shared" si="65"/>
        <v>337477.5</v>
      </c>
      <c r="AG111" s="245">
        <f t="shared" si="60"/>
        <v>1177946.2927777779</v>
      </c>
      <c r="AH111" s="84">
        <f>SUM(AH76:AH110)</f>
        <v>14135355.51333333</v>
      </c>
      <c r="AI111" s="84"/>
      <c r="AJ111" s="84"/>
      <c r="AK111" s="84">
        <v>0</v>
      </c>
      <c r="AL111" s="84">
        <v>30000</v>
      </c>
      <c r="AM111" s="84"/>
      <c r="AN111" s="84">
        <v>100000</v>
      </c>
      <c r="AO111" s="84"/>
      <c r="AP111" s="84"/>
      <c r="AQ111" s="84">
        <v>50500</v>
      </c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  <c r="BG111" s="306"/>
      <c r="BH111" s="306"/>
      <c r="BI111" s="306"/>
      <c r="BJ111" s="306"/>
      <c r="BK111" s="306"/>
      <c r="BL111" s="306"/>
      <c r="BM111" s="306"/>
      <c r="BN111" s="306"/>
      <c r="BO111" s="306"/>
      <c r="BP111" s="306"/>
      <c r="BQ111" s="306"/>
      <c r="BR111" s="306"/>
      <c r="BS111" s="306"/>
      <c r="BT111" s="306"/>
      <c r="BU111" s="306"/>
      <c r="BV111" s="306"/>
      <c r="BW111" s="306"/>
      <c r="BX111" s="306"/>
      <c r="BY111" s="306"/>
      <c r="BZ111" s="306"/>
      <c r="CA111" s="306"/>
      <c r="CB111" s="306"/>
      <c r="CC111" s="306"/>
      <c r="CD111" s="306"/>
      <c r="CE111" s="306"/>
      <c r="CF111" s="306"/>
      <c r="CG111" s="306"/>
      <c r="CH111" s="306"/>
      <c r="CI111" s="306"/>
      <c r="CJ111" s="306"/>
      <c r="CK111" s="306"/>
      <c r="CL111" s="306"/>
      <c r="CM111" s="306"/>
      <c r="CN111" s="306"/>
      <c r="CO111" s="306"/>
      <c r="CP111" s="306"/>
      <c r="CQ111" s="306"/>
      <c r="CR111" s="306"/>
      <c r="CS111" s="306"/>
      <c r="CT111" s="306"/>
      <c r="CU111" s="306"/>
      <c r="CV111" s="306"/>
      <c r="CW111" s="306"/>
      <c r="CX111" s="306"/>
      <c r="CY111" s="306"/>
      <c r="CZ111" s="306"/>
      <c r="DA111" s="306"/>
      <c r="DB111" s="306"/>
      <c r="DC111" s="306"/>
      <c r="DD111" s="306"/>
      <c r="DE111" s="306"/>
      <c r="DF111" s="306"/>
      <c r="DG111" s="306"/>
      <c r="DH111" s="306"/>
      <c r="DI111" s="306"/>
      <c r="DJ111" s="306"/>
      <c r="DK111" s="306"/>
      <c r="DL111" s="306"/>
      <c r="DM111" s="306"/>
      <c r="DN111" s="306"/>
      <c r="DO111" s="306"/>
      <c r="DP111" s="306"/>
      <c r="DQ111" s="306"/>
      <c r="DR111" s="306"/>
      <c r="DS111" s="306"/>
      <c r="DT111" s="306"/>
      <c r="DU111" s="306"/>
      <c r="DV111" s="306"/>
      <c r="DW111" s="306"/>
      <c r="DX111" s="306"/>
      <c r="DY111" s="306"/>
      <c r="DZ111" s="306"/>
      <c r="EA111" s="306"/>
      <c r="EB111" s="306"/>
      <c r="EC111" s="306"/>
      <c r="ED111" s="306"/>
      <c r="EE111" s="306"/>
      <c r="EF111" s="306"/>
      <c r="EG111" s="306"/>
      <c r="EH111" s="306"/>
      <c r="EI111" s="306"/>
      <c r="EJ111" s="306"/>
      <c r="EK111" s="306"/>
      <c r="EL111" s="306"/>
      <c r="EM111" s="306"/>
      <c r="EN111" s="306"/>
      <c r="EO111" s="306"/>
      <c r="EP111" s="306"/>
      <c r="EQ111" s="306"/>
      <c r="ER111" s="306"/>
      <c r="ES111" s="306"/>
      <c r="ET111" s="306"/>
      <c r="EU111" s="306"/>
      <c r="EV111" s="306"/>
      <c r="EW111" s="306"/>
      <c r="EX111" s="306"/>
      <c r="EY111" s="306"/>
      <c r="EZ111" s="306"/>
      <c r="FA111" s="306"/>
      <c r="FB111" s="306"/>
      <c r="FC111" s="306"/>
      <c r="FD111" s="306"/>
      <c r="FE111" s="306"/>
      <c r="FF111" s="306"/>
      <c r="FG111" s="306"/>
      <c r="FH111" s="306"/>
      <c r="FI111" s="306"/>
      <c r="FJ111" s="306"/>
      <c r="FK111" s="306"/>
      <c r="FL111" s="306"/>
      <c r="FM111" s="306"/>
      <c r="FN111" s="306"/>
      <c r="FO111" s="306"/>
      <c r="FP111" s="306"/>
      <c r="FQ111" s="306"/>
      <c r="FR111" s="306"/>
      <c r="FS111" s="306"/>
      <c r="FT111" s="306"/>
      <c r="FU111" s="306"/>
      <c r="FV111" s="306"/>
      <c r="FW111" s="306"/>
      <c r="FX111" s="306"/>
      <c r="FY111" s="306"/>
      <c r="FZ111" s="306"/>
      <c r="GA111" s="306"/>
      <c r="GB111" s="306"/>
      <c r="GC111" s="306"/>
      <c r="GD111" s="306"/>
      <c r="GE111" s="306"/>
      <c r="GF111" s="306"/>
      <c r="GG111" s="306"/>
      <c r="GH111" s="306"/>
      <c r="GI111" s="306"/>
      <c r="GJ111" s="306"/>
      <c r="GK111" s="306"/>
      <c r="GL111" s="306"/>
      <c r="GM111" s="306"/>
      <c r="GN111" s="306"/>
      <c r="GO111" s="306"/>
      <c r="GP111" s="306"/>
      <c r="GQ111" s="306"/>
      <c r="GR111" s="306"/>
      <c r="GS111" s="306"/>
      <c r="GT111" s="306"/>
      <c r="GU111" s="306"/>
      <c r="GV111" s="306"/>
      <c r="GW111" s="306"/>
      <c r="GX111" s="306"/>
      <c r="GY111" s="306"/>
      <c r="GZ111" s="306"/>
      <c r="HA111" s="306"/>
      <c r="HB111" s="306"/>
      <c r="HC111" s="306"/>
      <c r="HD111" s="306"/>
      <c r="HE111" s="306"/>
      <c r="HF111" s="306"/>
      <c r="HG111" s="306"/>
      <c r="HH111" s="306"/>
      <c r="HI111" s="306"/>
      <c r="HJ111" s="306"/>
      <c r="HK111" s="306"/>
      <c r="HL111" s="306"/>
      <c r="HM111" s="306"/>
      <c r="HN111" s="306"/>
      <c r="HO111" s="306"/>
      <c r="HP111" s="306"/>
      <c r="HQ111" s="306"/>
      <c r="HR111" s="306"/>
      <c r="HS111" s="306"/>
      <c r="HT111" s="306"/>
      <c r="HU111" s="306"/>
      <c r="HV111" s="306"/>
      <c r="HW111" s="306"/>
      <c r="HX111" s="306"/>
      <c r="HY111" s="306"/>
      <c r="HZ111" s="306"/>
      <c r="IA111" s="306"/>
      <c r="IB111" s="306"/>
      <c r="IC111" s="306"/>
      <c r="ID111" s="306"/>
      <c r="IE111" s="306"/>
      <c r="IF111" s="306"/>
      <c r="IG111" s="306"/>
      <c r="IH111" s="306"/>
      <c r="II111" s="306"/>
      <c r="IJ111" s="306"/>
      <c r="IK111" s="306"/>
      <c r="IL111" s="306"/>
      <c r="IM111" s="306"/>
      <c r="IN111" s="306"/>
      <c r="IO111" s="306"/>
      <c r="IP111" s="306"/>
      <c r="IQ111" s="306"/>
      <c r="IR111" s="306"/>
      <c r="IS111" s="306"/>
      <c r="IT111" s="306"/>
      <c r="IU111" s="306"/>
      <c r="IV111" s="306"/>
      <c r="IW111" s="306"/>
      <c r="IX111" s="306"/>
      <c r="IY111" s="306"/>
      <c r="IZ111" s="306"/>
      <c r="JA111" s="306"/>
      <c r="JB111" s="306"/>
      <c r="JC111" s="306"/>
      <c r="JD111" s="306"/>
      <c r="JE111" s="306"/>
      <c r="JF111" s="306"/>
      <c r="JG111" s="306"/>
      <c r="JH111" s="306"/>
      <c r="JI111" s="306"/>
      <c r="JJ111" s="306"/>
      <c r="JK111" s="306"/>
      <c r="JL111" s="306"/>
      <c r="JM111" s="306"/>
      <c r="JN111" s="306"/>
      <c r="JO111" s="306"/>
      <c r="JP111" s="306"/>
      <c r="JQ111" s="306"/>
      <c r="JR111" s="306"/>
      <c r="JS111" s="306"/>
      <c r="JT111" s="306"/>
      <c r="JU111" s="306"/>
      <c r="JV111" s="306"/>
      <c r="JW111" s="306"/>
      <c r="JX111" s="306"/>
      <c r="JY111" s="306"/>
      <c r="JZ111" s="306"/>
      <c r="KA111" s="306"/>
      <c r="KB111" s="306"/>
      <c r="KC111" s="306"/>
      <c r="KD111" s="306"/>
      <c r="KE111" s="306"/>
      <c r="KF111" s="306"/>
      <c r="KG111" s="306"/>
      <c r="KH111" s="306"/>
      <c r="KI111" s="306"/>
      <c r="KJ111" s="306"/>
      <c r="KK111" s="306"/>
      <c r="KL111" s="306"/>
      <c r="KM111" s="306"/>
      <c r="KN111" s="306"/>
      <c r="KO111" s="306"/>
      <c r="KP111" s="306"/>
      <c r="KQ111" s="306"/>
      <c r="KR111" s="306"/>
      <c r="KS111" s="306"/>
      <c r="KT111" s="306"/>
      <c r="KU111" s="306"/>
      <c r="KV111" s="306"/>
      <c r="KW111" s="306"/>
      <c r="KX111" s="306"/>
      <c r="KY111" s="306"/>
      <c r="KZ111" s="306"/>
      <c r="LA111" s="306"/>
      <c r="LB111" s="306"/>
      <c r="LC111" s="306"/>
      <c r="LD111" s="306"/>
      <c r="LE111" s="306"/>
      <c r="LF111" s="306"/>
      <c r="LG111" s="306"/>
      <c r="LH111" s="306"/>
      <c r="LI111" s="306"/>
      <c r="LJ111" s="306"/>
      <c r="LK111" s="306"/>
      <c r="LL111" s="306"/>
      <c r="LM111" s="306"/>
      <c r="LN111" s="306"/>
      <c r="LO111" s="306"/>
      <c r="LP111" s="306"/>
      <c r="LQ111" s="306"/>
      <c r="LR111" s="306"/>
      <c r="LS111" s="306"/>
      <c r="LT111" s="306"/>
      <c r="LU111" s="306"/>
      <c r="LV111" s="306"/>
      <c r="LW111" s="306"/>
      <c r="LX111" s="306"/>
      <c r="LY111" s="306"/>
      <c r="LZ111" s="306"/>
      <c r="MA111" s="306"/>
      <c r="MB111" s="306"/>
      <c r="MC111" s="306"/>
      <c r="MD111" s="306"/>
      <c r="ME111" s="306"/>
      <c r="MF111" s="306"/>
      <c r="MG111" s="306"/>
      <c r="MH111" s="306"/>
      <c r="MI111" s="306"/>
      <c r="MJ111" s="306"/>
      <c r="MK111" s="306"/>
      <c r="ML111" s="306"/>
      <c r="MM111" s="306"/>
      <c r="MN111" s="306"/>
      <c r="MO111" s="306"/>
      <c r="MP111" s="306"/>
      <c r="MQ111" s="306"/>
      <c r="MR111" s="306"/>
      <c r="MS111" s="306"/>
      <c r="MT111" s="306"/>
      <c r="MU111" s="306"/>
      <c r="MV111" s="306"/>
      <c r="MW111" s="306"/>
      <c r="MX111" s="306"/>
      <c r="MY111" s="306"/>
      <c r="MZ111" s="306"/>
      <c r="NA111" s="306"/>
      <c r="NB111" s="306"/>
      <c r="NC111" s="306"/>
      <c r="ND111" s="306"/>
      <c r="NE111" s="306"/>
      <c r="NF111" s="306"/>
      <c r="NG111" s="306"/>
      <c r="NH111" s="306"/>
      <c r="NI111" s="306"/>
      <c r="NJ111" s="306"/>
      <c r="NK111" s="306"/>
      <c r="NL111" s="306"/>
      <c r="NM111" s="306"/>
      <c r="NN111" s="306"/>
      <c r="NO111" s="306"/>
      <c r="NP111" s="306"/>
      <c r="NQ111" s="306"/>
      <c r="NR111" s="306"/>
      <c r="NS111" s="306"/>
      <c r="NT111" s="306"/>
      <c r="NU111" s="306"/>
      <c r="NV111" s="306"/>
      <c r="NW111" s="306"/>
      <c r="NX111" s="306"/>
      <c r="NY111" s="306"/>
      <c r="NZ111" s="306"/>
      <c r="OA111" s="306"/>
      <c r="OB111" s="306"/>
      <c r="OC111" s="306"/>
      <c r="OD111" s="306"/>
      <c r="OE111" s="306"/>
      <c r="OF111" s="306"/>
      <c r="OG111" s="306"/>
      <c r="OH111" s="306"/>
      <c r="OI111" s="306"/>
      <c r="OJ111" s="306"/>
      <c r="OK111" s="306"/>
      <c r="OL111" s="306"/>
      <c r="OM111" s="306"/>
      <c r="ON111" s="306"/>
      <c r="OO111" s="306"/>
      <c r="OP111" s="306"/>
      <c r="OQ111" s="306"/>
      <c r="OR111" s="306"/>
      <c r="OS111" s="306"/>
      <c r="OT111" s="306"/>
      <c r="OU111" s="306"/>
      <c r="OV111" s="306"/>
      <c r="OW111" s="306"/>
      <c r="OX111" s="306"/>
      <c r="OY111" s="306"/>
      <c r="OZ111" s="306"/>
      <c r="PA111" s="306"/>
      <c r="PB111" s="306"/>
      <c r="PC111" s="24"/>
      <c r="PD111" s="24"/>
      <c r="PE111" s="24"/>
      <c r="PF111" s="24"/>
      <c r="PG111" s="24"/>
      <c r="PH111" s="24"/>
      <c r="PI111" s="24"/>
      <c r="PJ111" s="24"/>
      <c r="PK111" s="24"/>
      <c r="PL111" s="24"/>
      <c r="PM111" s="24"/>
      <c r="PN111" s="24"/>
      <c r="PO111" s="24"/>
      <c r="PP111" s="24"/>
      <c r="PQ111" s="24"/>
      <c r="PR111" s="24"/>
      <c r="PS111" s="24"/>
      <c r="PT111" s="24"/>
      <c r="PU111" s="24"/>
      <c r="PV111" s="24"/>
      <c r="PW111" s="24"/>
      <c r="PX111" s="24"/>
      <c r="PY111" s="24"/>
      <c r="PZ111" s="24"/>
      <c r="QA111" s="24"/>
      <c r="QB111" s="24"/>
      <c r="QC111" s="24"/>
      <c r="QD111" s="24"/>
      <c r="QE111" s="24"/>
      <c r="QF111" s="24"/>
      <c r="QG111" s="24"/>
      <c r="QH111" s="24"/>
      <c r="QI111" s="24"/>
      <c r="QJ111" s="24"/>
      <c r="QK111" s="24"/>
      <c r="QL111" s="24"/>
      <c r="QM111" s="24"/>
      <c r="QN111" s="24"/>
      <c r="QO111" s="24"/>
      <c r="QP111" s="24"/>
      <c r="QQ111" s="24"/>
      <c r="QR111" s="24"/>
      <c r="QS111" s="24"/>
      <c r="QT111" s="24"/>
      <c r="QU111" s="24"/>
      <c r="QV111" s="24"/>
      <c r="QW111" s="24"/>
      <c r="QX111" s="24"/>
      <c r="QY111" s="24"/>
      <c r="QZ111" s="24"/>
      <c r="RA111" s="24"/>
      <c r="RB111" s="24"/>
      <c r="RC111" s="24"/>
      <c r="RD111" s="24"/>
      <c r="RE111" s="24"/>
      <c r="RF111" s="24"/>
      <c r="RG111" s="24"/>
      <c r="RH111" s="24"/>
      <c r="RI111" s="24"/>
      <c r="RJ111" s="24"/>
      <c r="RK111" s="24"/>
      <c r="RL111" s="24"/>
      <c r="RM111" s="24"/>
      <c r="RN111" s="24"/>
      <c r="RO111" s="24"/>
      <c r="RP111" s="24"/>
      <c r="RQ111" s="24"/>
      <c r="RR111" s="24"/>
      <c r="RS111" s="24"/>
      <c r="RT111" s="24"/>
      <c r="RU111" s="24"/>
      <c r="RV111" s="24"/>
      <c r="RW111" s="24"/>
      <c r="RX111" s="24"/>
      <c r="RY111" s="24"/>
      <c r="RZ111" s="24"/>
      <c r="SA111" s="24"/>
      <c r="SB111" s="24"/>
      <c r="SC111" s="24"/>
      <c r="SD111" s="24"/>
      <c r="SE111" s="24"/>
      <c r="SF111" s="24"/>
      <c r="SG111" s="24"/>
      <c r="SH111" s="24"/>
      <c r="SI111" s="24"/>
      <c r="SJ111" s="24"/>
      <c r="SK111" s="24"/>
      <c r="SL111" s="24"/>
      <c r="SM111" s="24"/>
      <c r="SN111" s="24"/>
      <c r="SO111" s="24"/>
      <c r="SP111" s="24"/>
      <c r="SQ111" s="24"/>
      <c r="SR111" s="24"/>
      <c r="SS111" s="24"/>
      <c r="ST111" s="24"/>
      <c r="SU111" s="24"/>
      <c r="SV111" s="24"/>
      <c r="SW111" s="24"/>
      <c r="SX111" s="24"/>
      <c r="SY111" s="24"/>
      <c r="SZ111" s="24"/>
      <c r="TA111" s="24"/>
      <c r="TB111" s="24"/>
      <c r="TC111" s="24"/>
      <c r="TD111" s="24"/>
      <c r="TE111" s="24"/>
      <c r="TF111" s="24"/>
      <c r="TG111" s="24"/>
      <c r="TH111" s="24"/>
      <c r="TI111" s="24"/>
      <c r="TJ111" s="24"/>
      <c r="TK111" s="24"/>
      <c r="TL111" s="24"/>
      <c r="TM111" s="24"/>
      <c r="TN111" s="24"/>
      <c r="TO111" s="24"/>
      <c r="TP111" s="24"/>
      <c r="TQ111" s="24"/>
      <c r="TR111" s="24"/>
      <c r="TS111" s="24"/>
      <c r="TT111" s="24"/>
      <c r="TU111" s="24"/>
      <c r="TV111" s="24"/>
      <c r="TW111" s="24"/>
      <c r="TX111" s="24"/>
      <c r="TY111" s="24"/>
      <c r="TZ111" s="24"/>
      <c r="UA111" s="24"/>
      <c r="UB111" s="24"/>
      <c r="UC111" s="24"/>
      <c r="UD111" s="24"/>
      <c r="UE111" s="24"/>
      <c r="UF111" s="24"/>
      <c r="UG111" s="24"/>
      <c r="UH111" s="24"/>
      <c r="UI111" s="24"/>
      <c r="UJ111" s="24"/>
      <c r="UK111" s="24"/>
      <c r="UL111" s="24"/>
      <c r="UM111" s="24"/>
      <c r="UN111" s="24"/>
      <c r="UO111" s="24"/>
      <c r="UP111" s="24"/>
      <c r="UQ111" s="24"/>
      <c r="UR111" s="24"/>
      <c r="US111" s="24"/>
      <c r="UT111" s="24"/>
      <c r="UU111" s="24"/>
      <c r="UV111" s="24"/>
      <c r="UW111" s="24"/>
      <c r="UX111" s="24"/>
      <c r="UY111" s="24"/>
      <c r="UZ111" s="24"/>
      <c r="VA111" s="24"/>
      <c r="VB111" s="24"/>
      <c r="VC111" s="24"/>
      <c r="VD111" s="24"/>
      <c r="VE111" s="24"/>
      <c r="VF111" s="24"/>
      <c r="VG111" s="24"/>
      <c r="VH111" s="24"/>
      <c r="VI111" s="24"/>
    </row>
    <row r="112" spans="1:581" s="183" customFormat="1" ht="17.25" customHeight="1" x14ac:dyDescent="0.2">
      <c r="A112" s="179"/>
      <c r="B112" s="180"/>
      <c r="C112" s="102"/>
      <c r="D112" s="20"/>
      <c r="E112" s="180"/>
      <c r="F112" s="102"/>
      <c r="G112" s="180"/>
      <c r="H112" s="181"/>
      <c r="I112" s="181"/>
      <c r="J112" s="103"/>
      <c r="K112" s="332"/>
      <c r="L112" s="182"/>
      <c r="M112" s="103"/>
      <c r="N112" s="103"/>
      <c r="O112" s="21"/>
      <c r="P112" s="21"/>
      <c r="Q112" s="104" t="s">
        <v>718</v>
      </c>
      <c r="R112" s="103"/>
      <c r="S112" s="84">
        <f>+S74+S111+S55+S62</f>
        <v>1411485</v>
      </c>
      <c r="T112" s="84">
        <f>+T74+T111</f>
        <v>0</v>
      </c>
      <c r="U112" s="84">
        <f>+U74+U111</f>
        <v>0</v>
      </c>
      <c r="V112" s="84">
        <f>V111+V74+V55+V62</f>
        <v>1411485</v>
      </c>
      <c r="W112" s="84">
        <f t="shared" ref="W112:AF112" si="66">+W74+W111+W55+W62</f>
        <v>7194.1399999999994</v>
      </c>
      <c r="X112" s="84">
        <f t="shared" si="66"/>
        <v>256879.49999999991</v>
      </c>
      <c r="Y112" s="84">
        <f t="shared" si="66"/>
        <v>2568795</v>
      </c>
      <c r="Z112" s="84">
        <f t="shared" si="66"/>
        <v>247009.875</v>
      </c>
      <c r="AA112" s="84">
        <f t="shared" si="66"/>
        <v>42344.549999999996</v>
      </c>
      <c r="AB112" s="84">
        <f t="shared" si="66"/>
        <v>70574.25</v>
      </c>
      <c r="AC112" s="84">
        <f t="shared" si="66"/>
        <v>28229.7</v>
      </c>
      <c r="AD112" s="84">
        <f t="shared" si="66"/>
        <v>78638</v>
      </c>
      <c r="AE112" s="84">
        <f t="shared" si="66"/>
        <v>51154</v>
      </c>
      <c r="AF112" s="84">
        <f t="shared" si="66"/>
        <v>594512.5</v>
      </c>
      <c r="AG112" s="84">
        <f>AG74+AG111+AG55+AG62</f>
        <v>2221645.0983333336</v>
      </c>
      <c r="AH112" s="84">
        <f>AH74+AH111+AH55+AH62</f>
        <v>26659741.179999992</v>
      </c>
      <c r="AI112" s="84">
        <f t="shared" ref="AI112:AQ112" si="67">+AI74+AI111</f>
        <v>0</v>
      </c>
      <c r="AJ112" s="84">
        <f t="shared" si="67"/>
        <v>0</v>
      </c>
      <c r="AK112" s="84">
        <f t="shared" si="67"/>
        <v>1000000</v>
      </c>
      <c r="AL112" s="84">
        <f t="shared" si="67"/>
        <v>30000</v>
      </c>
      <c r="AM112" s="84">
        <f t="shared" si="67"/>
        <v>0</v>
      </c>
      <c r="AN112" s="84">
        <f t="shared" si="67"/>
        <v>200000</v>
      </c>
      <c r="AO112" s="84">
        <f t="shared" si="67"/>
        <v>0</v>
      </c>
      <c r="AP112" s="84">
        <f t="shared" si="67"/>
        <v>0</v>
      </c>
      <c r="AQ112" s="84">
        <f t="shared" si="67"/>
        <v>55800</v>
      </c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306"/>
      <c r="CJ112" s="306"/>
      <c r="CK112" s="306"/>
      <c r="CL112" s="306"/>
      <c r="CM112" s="306"/>
      <c r="CN112" s="306"/>
      <c r="CO112" s="306"/>
      <c r="CP112" s="306"/>
      <c r="CQ112" s="306"/>
      <c r="CR112" s="306"/>
      <c r="CS112" s="306"/>
      <c r="CT112" s="306"/>
      <c r="CU112" s="306"/>
      <c r="CV112" s="306"/>
      <c r="CW112" s="306"/>
      <c r="CX112" s="306"/>
      <c r="CY112" s="306"/>
      <c r="CZ112" s="306"/>
      <c r="DA112" s="306"/>
      <c r="DB112" s="306"/>
      <c r="DC112" s="306"/>
      <c r="DD112" s="306"/>
      <c r="DE112" s="306"/>
      <c r="DF112" s="306"/>
      <c r="DG112" s="306"/>
      <c r="DH112" s="306"/>
      <c r="DI112" s="306"/>
      <c r="DJ112" s="306"/>
      <c r="DK112" s="306"/>
      <c r="DL112" s="306"/>
      <c r="DM112" s="306"/>
      <c r="DN112" s="306"/>
      <c r="DO112" s="306"/>
      <c r="DP112" s="306"/>
      <c r="DQ112" s="306"/>
      <c r="DR112" s="306"/>
      <c r="DS112" s="306"/>
      <c r="DT112" s="306"/>
      <c r="DU112" s="306"/>
      <c r="DV112" s="306"/>
      <c r="DW112" s="306"/>
      <c r="DX112" s="306"/>
      <c r="DY112" s="306"/>
      <c r="DZ112" s="306"/>
      <c r="EA112" s="306"/>
      <c r="EB112" s="306"/>
      <c r="EC112" s="306"/>
      <c r="ED112" s="306"/>
      <c r="EE112" s="306"/>
      <c r="EF112" s="306"/>
      <c r="EG112" s="306"/>
      <c r="EH112" s="306"/>
      <c r="EI112" s="306"/>
      <c r="EJ112" s="306"/>
      <c r="EK112" s="306"/>
      <c r="EL112" s="306"/>
      <c r="EM112" s="306"/>
      <c r="EN112" s="306"/>
      <c r="EO112" s="306"/>
      <c r="EP112" s="306"/>
      <c r="EQ112" s="306"/>
      <c r="ER112" s="306"/>
      <c r="ES112" s="306"/>
      <c r="ET112" s="306"/>
      <c r="EU112" s="306"/>
      <c r="EV112" s="306"/>
      <c r="EW112" s="306"/>
      <c r="EX112" s="306"/>
      <c r="EY112" s="306"/>
      <c r="EZ112" s="306"/>
      <c r="FA112" s="306"/>
      <c r="FB112" s="306"/>
      <c r="FC112" s="306"/>
      <c r="FD112" s="306"/>
      <c r="FE112" s="306"/>
      <c r="FF112" s="306"/>
      <c r="FG112" s="306"/>
      <c r="FH112" s="306"/>
      <c r="FI112" s="306"/>
      <c r="FJ112" s="306"/>
      <c r="FK112" s="306"/>
      <c r="FL112" s="306"/>
      <c r="FM112" s="306"/>
      <c r="FN112" s="306"/>
      <c r="FO112" s="306"/>
      <c r="FP112" s="306"/>
      <c r="FQ112" s="306"/>
      <c r="FR112" s="306"/>
      <c r="FS112" s="306"/>
      <c r="FT112" s="306"/>
      <c r="FU112" s="306"/>
      <c r="FV112" s="306"/>
      <c r="FW112" s="306"/>
      <c r="FX112" s="306"/>
      <c r="FY112" s="306"/>
      <c r="FZ112" s="306"/>
      <c r="GA112" s="306"/>
      <c r="GB112" s="306"/>
      <c r="GC112" s="306"/>
      <c r="GD112" s="306"/>
      <c r="GE112" s="306"/>
      <c r="GF112" s="306"/>
      <c r="GG112" s="306"/>
      <c r="GH112" s="306"/>
      <c r="GI112" s="306"/>
      <c r="GJ112" s="306"/>
      <c r="GK112" s="306"/>
      <c r="GL112" s="306"/>
      <c r="GM112" s="306"/>
      <c r="GN112" s="306"/>
      <c r="GO112" s="306"/>
      <c r="GP112" s="306"/>
      <c r="GQ112" s="306"/>
      <c r="GR112" s="306"/>
      <c r="GS112" s="306"/>
      <c r="GT112" s="306"/>
      <c r="GU112" s="306"/>
      <c r="GV112" s="306"/>
      <c r="GW112" s="306"/>
      <c r="GX112" s="306"/>
      <c r="GY112" s="306"/>
      <c r="GZ112" s="306"/>
      <c r="HA112" s="306"/>
      <c r="HB112" s="306"/>
      <c r="HC112" s="306"/>
      <c r="HD112" s="306"/>
      <c r="HE112" s="306"/>
      <c r="HF112" s="306"/>
      <c r="HG112" s="306"/>
      <c r="HH112" s="306"/>
      <c r="HI112" s="306"/>
      <c r="HJ112" s="306"/>
      <c r="HK112" s="306"/>
      <c r="HL112" s="306"/>
      <c r="HM112" s="306"/>
      <c r="HN112" s="306"/>
      <c r="HO112" s="306"/>
      <c r="HP112" s="306"/>
      <c r="HQ112" s="306"/>
      <c r="HR112" s="306"/>
      <c r="HS112" s="306"/>
      <c r="HT112" s="306"/>
      <c r="HU112" s="306"/>
      <c r="HV112" s="306"/>
      <c r="HW112" s="306"/>
      <c r="HX112" s="306"/>
      <c r="HY112" s="306"/>
      <c r="HZ112" s="306"/>
      <c r="IA112" s="306"/>
      <c r="IB112" s="306"/>
      <c r="IC112" s="306"/>
      <c r="ID112" s="306"/>
      <c r="IE112" s="306"/>
      <c r="IF112" s="306"/>
      <c r="IG112" s="306"/>
      <c r="IH112" s="306"/>
      <c r="II112" s="306"/>
      <c r="IJ112" s="306"/>
      <c r="IK112" s="306"/>
      <c r="IL112" s="306"/>
      <c r="IM112" s="306"/>
      <c r="IN112" s="306"/>
      <c r="IO112" s="306"/>
      <c r="IP112" s="306"/>
      <c r="IQ112" s="306"/>
      <c r="IR112" s="306"/>
      <c r="IS112" s="306"/>
      <c r="IT112" s="306"/>
      <c r="IU112" s="306"/>
      <c r="IV112" s="306"/>
      <c r="IW112" s="306"/>
      <c r="IX112" s="306"/>
      <c r="IY112" s="306"/>
      <c r="IZ112" s="306"/>
      <c r="JA112" s="306"/>
      <c r="JB112" s="306"/>
      <c r="JC112" s="306"/>
      <c r="JD112" s="306"/>
      <c r="JE112" s="306"/>
      <c r="JF112" s="306"/>
      <c r="JG112" s="306"/>
      <c r="JH112" s="306"/>
      <c r="JI112" s="306"/>
      <c r="JJ112" s="306"/>
      <c r="JK112" s="306"/>
      <c r="JL112" s="306"/>
      <c r="JM112" s="306"/>
      <c r="JN112" s="306"/>
      <c r="JO112" s="306"/>
      <c r="JP112" s="306"/>
      <c r="JQ112" s="306"/>
      <c r="JR112" s="306"/>
      <c r="JS112" s="306"/>
      <c r="JT112" s="306"/>
      <c r="JU112" s="306"/>
      <c r="JV112" s="306"/>
      <c r="JW112" s="306"/>
      <c r="JX112" s="306"/>
      <c r="JY112" s="306"/>
      <c r="JZ112" s="306"/>
      <c r="KA112" s="306"/>
      <c r="KB112" s="306"/>
      <c r="KC112" s="306"/>
      <c r="KD112" s="306"/>
      <c r="KE112" s="306"/>
      <c r="KF112" s="306"/>
      <c r="KG112" s="306"/>
      <c r="KH112" s="306"/>
      <c r="KI112" s="306"/>
      <c r="KJ112" s="306"/>
      <c r="KK112" s="306"/>
      <c r="KL112" s="306"/>
      <c r="KM112" s="306"/>
      <c r="KN112" s="306"/>
      <c r="KO112" s="306"/>
      <c r="KP112" s="306"/>
      <c r="KQ112" s="306"/>
      <c r="KR112" s="306"/>
      <c r="KS112" s="306"/>
      <c r="KT112" s="306"/>
      <c r="KU112" s="306"/>
      <c r="KV112" s="306"/>
      <c r="KW112" s="306"/>
      <c r="KX112" s="306"/>
      <c r="KY112" s="306"/>
      <c r="KZ112" s="306"/>
      <c r="LA112" s="306"/>
      <c r="LB112" s="306"/>
      <c r="LC112" s="306"/>
      <c r="LD112" s="306"/>
      <c r="LE112" s="306"/>
      <c r="LF112" s="306"/>
      <c r="LG112" s="306"/>
      <c r="LH112" s="306"/>
      <c r="LI112" s="306"/>
      <c r="LJ112" s="306"/>
      <c r="LK112" s="306"/>
      <c r="LL112" s="306"/>
      <c r="LM112" s="306"/>
      <c r="LN112" s="306"/>
      <c r="LO112" s="306"/>
      <c r="LP112" s="306"/>
      <c r="LQ112" s="306"/>
      <c r="LR112" s="306"/>
      <c r="LS112" s="306"/>
      <c r="LT112" s="306"/>
      <c r="LU112" s="306"/>
      <c r="LV112" s="306"/>
      <c r="LW112" s="306"/>
      <c r="LX112" s="306"/>
      <c r="LY112" s="306"/>
      <c r="LZ112" s="306"/>
      <c r="MA112" s="306"/>
      <c r="MB112" s="306"/>
      <c r="MC112" s="306"/>
      <c r="MD112" s="306"/>
      <c r="ME112" s="306"/>
      <c r="MF112" s="306"/>
      <c r="MG112" s="306"/>
      <c r="MH112" s="306"/>
      <c r="MI112" s="306"/>
      <c r="MJ112" s="306"/>
      <c r="MK112" s="306"/>
      <c r="ML112" s="306"/>
      <c r="MM112" s="306"/>
      <c r="MN112" s="306"/>
      <c r="MO112" s="306"/>
      <c r="MP112" s="306"/>
      <c r="MQ112" s="306"/>
      <c r="MR112" s="306"/>
      <c r="MS112" s="306"/>
      <c r="MT112" s="306"/>
      <c r="MU112" s="306"/>
      <c r="MV112" s="306"/>
      <c r="MW112" s="306"/>
      <c r="MX112" s="306"/>
      <c r="MY112" s="306"/>
      <c r="MZ112" s="306"/>
      <c r="NA112" s="306"/>
      <c r="NB112" s="306"/>
      <c r="NC112" s="306"/>
      <c r="ND112" s="306"/>
      <c r="NE112" s="306"/>
      <c r="NF112" s="306"/>
      <c r="NG112" s="306"/>
      <c r="NH112" s="306"/>
      <c r="NI112" s="306"/>
      <c r="NJ112" s="306"/>
      <c r="NK112" s="306"/>
      <c r="NL112" s="306"/>
      <c r="NM112" s="306"/>
      <c r="NN112" s="306"/>
      <c r="NO112" s="306"/>
      <c r="NP112" s="306"/>
      <c r="NQ112" s="306"/>
      <c r="NR112" s="306"/>
      <c r="NS112" s="306"/>
      <c r="NT112" s="306"/>
      <c r="NU112" s="306"/>
      <c r="NV112" s="306"/>
      <c r="NW112" s="306"/>
      <c r="NX112" s="306"/>
      <c r="NY112" s="306"/>
      <c r="NZ112" s="306"/>
      <c r="OA112" s="306"/>
      <c r="OB112" s="306"/>
      <c r="OC112" s="306"/>
      <c r="OD112" s="306"/>
      <c r="OE112" s="306"/>
      <c r="OF112" s="306"/>
      <c r="OG112" s="306"/>
      <c r="OH112" s="306"/>
      <c r="OI112" s="306"/>
      <c r="OJ112" s="306"/>
      <c r="OK112" s="306"/>
      <c r="OL112" s="306"/>
      <c r="OM112" s="306"/>
      <c r="ON112" s="306"/>
      <c r="OO112" s="306"/>
      <c r="OP112" s="306"/>
      <c r="OQ112" s="306"/>
      <c r="OR112" s="306"/>
      <c r="OS112" s="306"/>
      <c r="OT112" s="306"/>
      <c r="OU112" s="306"/>
      <c r="OV112" s="306"/>
      <c r="OW112" s="306"/>
      <c r="OX112" s="306"/>
      <c r="OY112" s="306"/>
      <c r="OZ112" s="306"/>
      <c r="PA112" s="306"/>
      <c r="PB112" s="306"/>
      <c r="PC112" s="290"/>
      <c r="PD112" s="290"/>
      <c r="PE112" s="290"/>
      <c r="PF112" s="290"/>
      <c r="PG112" s="290"/>
      <c r="PH112" s="290"/>
      <c r="PI112" s="290"/>
      <c r="PJ112" s="290"/>
      <c r="PK112" s="290"/>
      <c r="PL112" s="290"/>
      <c r="PM112" s="290"/>
      <c r="PN112" s="290"/>
      <c r="PO112" s="290"/>
      <c r="PP112" s="290"/>
      <c r="PQ112" s="290"/>
      <c r="PR112" s="290"/>
      <c r="PS112" s="290"/>
      <c r="PT112" s="290"/>
      <c r="PU112" s="290"/>
      <c r="PV112" s="290"/>
      <c r="PW112" s="290"/>
      <c r="PX112" s="290"/>
      <c r="PY112" s="290"/>
      <c r="PZ112" s="290"/>
      <c r="QA112" s="290"/>
      <c r="QB112" s="290"/>
      <c r="QC112" s="290"/>
      <c r="QD112" s="290"/>
      <c r="QE112" s="290"/>
      <c r="QF112" s="290"/>
      <c r="QG112" s="290"/>
      <c r="QH112" s="290"/>
      <c r="QI112" s="290"/>
      <c r="QJ112" s="290"/>
      <c r="QK112" s="290"/>
      <c r="QL112" s="290"/>
      <c r="QM112" s="290"/>
      <c r="QN112" s="290"/>
      <c r="QO112" s="290"/>
      <c r="QP112" s="290"/>
      <c r="QQ112" s="290"/>
      <c r="QR112" s="290"/>
      <c r="QS112" s="290"/>
      <c r="QT112" s="290"/>
      <c r="QU112" s="290"/>
      <c r="QV112" s="290"/>
      <c r="QW112" s="290"/>
      <c r="QX112" s="290"/>
      <c r="QY112" s="290"/>
      <c r="QZ112" s="290"/>
      <c r="RA112" s="290"/>
      <c r="RB112" s="290"/>
      <c r="RC112" s="290"/>
      <c r="RD112" s="290"/>
      <c r="RE112" s="290"/>
      <c r="RF112" s="290"/>
      <c r="RG112" s="290"/>
      <c r="RH112" s="290"/>
      <c r="RI112" s="290"/>
      <c r="RJ112" s="290"/>
      <c r="RK112" s="290"/>
      <c r="RL112" s="290"/>
      <c r="RM112" s="290"/>
      <c r="RN112" s="290"/>
      <c r="RO112" s="290"/>
      <c r="RP112" s="290"/>
      <c r="RQ112" s="290"/>
      <c r="RR112" s="290"/>
      <c r="RS112" s="290"/>
      <c r="RT112" s="290"/>
      <c r="RU112" s="290"/>
      <c r="RV112" s="290"/>
      <c r="RW112" s="290"/>
      <c r="RX112" s="290"/>
      <c r="RY112" s="290"/>
      <c r="RZ112" s="290"/>
      <c r="SA112" s="290"/>
      <c r="SB112" s="290"/>
      <c r="SC112" s="290"/>
      <c r="SD112" s="290"/>
      <c r="SE112" s="290"/>
      <c r="SF112" s="290"/>
      <c r="SG112" s="290"/>
      <c r="SH112" s="290"/>
      <c r="SI112" s="290"/>
      <c r="SJ112" s="290"/>
      <c r="SK112" s="290"/>
      <c r="SL112" s="290"/>
      <c r="SM112" s="290"/>
      <c r="SN112" s="290"/>
      <c r="SO112" s="290"/>
      <c r="SP112" s="290"/>
      <c r="SQ112" s="290"/>
      <c r="SR112" s="290"/>
      <c r="SS112" s="290"/>
      <c r="ST112" s="290"/>
      <c r="SU112" s="290"/>
      <c r="SV112" s="290"/>
      <c r="SW112" s="290"/>
      <c r="SX112" s="290"/>
      <c r="SY112" s="290"/>
      <c r="SZ112" s="290"/>
      <c r="TA112" s="290"/>
      <c r="TB112" s="290"/>
      <c r="TC112" s="290"/>
      <c r="TD112" s="290"/>
      <c r="TE112" s="290"/>
      <c r="TF112" s="290"/>
      <c r="TG112" s="290"/>
      <c r="TH112" s="290"/>
      <c r="TI112" s="290"/>
      <c r="TJ112" s="290"/>
      <c r="TK112" s="290"/>
      <c r="TL112" s="290"/>
      <c r="TM112" s="290"/>
      <c r="TN112" s="290"/>
      <c r="TO112" s="290"/>
      <c r="TP112" s="290"/>
      <c r="TQ112" s="290"/>
      <c r="TR112" s="290"/>
      <c r="TS112" s="290"/>
      <c r="TT112" s="290"/>
      <c r="TU112" s="290"/>
      <c r="TV112" s="290"/>
      <c r="TW112" s="290"/>
      <c r="TX112" s="290"/>
      <c r="TY112" s="290"/>
      <c r="TZ112" s="290"/>
      <c r="UA112" s="290"/>
      <c r="UB112" s="290"/>
      <c r="UC112" s="290"/>
      <c r="UD112" s="290"/>
      <c r="UE112" s="290"/>
      <c r="UF112" s="290"/>
      <c r="UG112" s="290"/>
      <c r="UH112" s="290"/>
      <c r="UI112" s="290"/>
      <c r="UJ112" s="290"/>
      <c r="UK112" s="290"/>
      <c r="UL112" s="290"/>
      <c r="UM112" s="290"/>
      <c r="UN112" s="290"/>
      <c r="UO112" s="290"/>
      <c r="UP112" s="290"/>
      <c r="UQ112" s="290"/>
      <c r="UR112" s="290"/>
      <c r="US112" s="290"/>
      <c r="UT112" s="290"/>
      <c r="UU112" s="290"/>
      <c r="UV112" s="290"/>
      <c r="UW112" s="290"/>
      <c r="UX112" s="290"/>
      <c r="UY112" s="290"/>
      <c r="UZ112" s="290"/>
      <c r="VA112" s="290"/>
      <c r="VB112" s="290"/>
      <c r="VC112" s="290"/>
      <c r="VD112" s="290"/>
      <c r="VE112" s="290"/>
      <c r="VF112" s="290"/>
      <c r="VG112" s="290"/>
      <c r="VH112" s="290"/>
      <c r="VI112" s="290"/>
    </row>
    <row r="113" spans="1:581" ht="15" x14ac:dyDescent="0.25">
      <c r="A113" s="34"/>
      <c r="C113" s="106"/>
      <c r="D113" s="111"/>
      <c r="E113" s="31"/>
      <c r="F113" s="106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239"/>
      <c r="AI113" s="140"/>
      <c r="AJ113" s="140"/>
      <c r="AK113" s="140"/>
      <c r="AL113" s="140"/>
      <c r="AM113" s="140"/>
      <c r="AN113" s="140"/>
      <c r="AO113" s="140"/>
      <c r="AP113" s="140"/>
      <c r="AQ113" s="319"/>
    </row>
    <row r="114" spans="1:581" ht="20.100000000000001" customHeight="1" x14ac:dyDescent="0.25">
      <c r="A114" s="125" t="s">
        <v>823</v>
      </c>
      <c r="B114" s="35"/>
      <c r="C114" s="106"/>
      <c r="D114" s="111"/>
      <c r="E114" s="35"/>
      <c r="F114" s="106"/>
      <c r="G114" s="35"/>
      <c r="H114" s="36"/>
      <c r="I114" s="36"/>
      <c r="J114" s="37"/>
      <c r="K114" s="333"/>
      <c r="L114" s="151"/>
      <c r="M114" s="38"/>
      <c r="N114" s="38"/>
      <c r="O114" s="39"/>
      <c r="P114" s="39"/>
      <c r="Q114" s="32"/>
      <c r="R114" s="38"/>
      <c r="S114" s="80"/>
      <c r="T114" s="80"/>
      <c r="U114" s="80"/>
      <c r="V114" s="81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1"/>
      <c r="AH114" s="80"/>
      <c r="AI114" s="80"/>
      <c r="AJ114" s="81"/>
      <c r="AK114" s="81"/>
      <c r="AL114" s="81"/>
      <c r="AM114" s="81"/>
      <c r="AN114" s="81"/>
      <c r="AO114" s="81"/>
      <c r="AP114" s="81"/>
      <c r="AQ114" s="314"/>
    </row>
    <row r="115" spans="1:581" s="68" customFormat="1" ht="15" customHeight="1" x14ac:dyDescent="0.2">
      <c r="A115" s="18">
        <v>1</v>
      </c>
      <c r="B115" s="102" t="s">
        <v>1188</v>
      </c>
      <c r="C115" s="102" t="s">
        <v>1189</v>
      </c>
      <c r="D115" s="20">
        <v>14</v>
      </c>
      <c r="E115" s="102" t="s">
        <v>927</v>
      </c>
      <c r="F115" s="102" t="s">
        <v>1190</v>
      </c>
      <c r="G115" s="102" t="s">
        <v>1274</v>
      </c>
      <c r="H115" s="25" t="s">
        <v>1105</v>
      </c>
      <c r="I115" s="21" t="s">
        <v>1102</v>
      </c>
      <c r="J115" s="22" t="s">
        <v>955</v>
      </c>
      <c r="K115" s="328">
        <v>41442</v>
      </c>
      <c r="L115" s="146" t="s">
        <v>83</v>
      </c>
      <c r="M115" s="22">
        <v>40</v>
      </c>
      <c r="N115" s="22" t="s">
        <v>728</v>
      </c>
      <c r="O115" s="21" t="s">
        <v>84</v>
      </c>
      <c r="P115" s="21" t="s">
        <v>979</v>
      </c>
      <c r="Q115" s="21" t="s">
        <v>823</v>
      </c>
      <c r="R115" s="22">
        <v>1</v>
      </c>
      <c r="S115" s="142">
        <v>8507</v>
      </c>
      <c r="T115" s="75"/>
      <c r="U115" s="75">
        <f t="shared" ref="U115:U134" si="68">+S115*0.15</f>
        <v>1276.05</v>
      </c>
      <c r="V115" s="75">
        <f t="shared" ref="V115:V146" si="69">S115+T115+U115</f>
        <v>9783.0499999999993</v>
      </c>
      <c r="W115" s="75"/>
      <c r="X115" s="75">
        <f t="shared" ref="X115:X146" si="70">(V115+AD115+AE115)/30*5</f>
        <v>1824.5083333333332</v>
      </c>
      <c r="Y115" s="75">
        <f t="shared" ref="Y115:Y146" si="71">(V115+AD115+AE115)/30*50</f>
        <v>18245.083333333332</v>
      </c>
      <c r="Z115" s="75">
        <f t="shared" ref="Z115:Z146" si="72">V115*17.5%</f>
        <v>1712.0337499999998</v>
      </c>
      <c r="AA115" s="75">
        <f t="shared" ref="AA115:AA146" si="73">V115*3%</f>
        <v>293.49149999999997</v>
      </c>
      <c r="AB115" s="75">
        <f t="shared" ref="AB115:AB146" si="74">V115*5%</f>
        <v>489.15249999999997</v>
      </c>
      <c r="AC115" s="75">
        <f t="shared" ref="AC115:AC146" si="75">V115*2%</f>
        <v>195.661</v>
      </c>
      <c r="AD115" s="75">
        <f>647+70</f>
        <v>717</v>
      </c>
      <c r="AE115" s="75">
        <f>417+30</f>
        <v>447</v>
      </c>
      <c r="AF115" s="77">
        <f t="shared" ref="AF115:AF146" si="76">(V115+AD115+AE115)/2</f>
        <v>5473.5249999999996</v>
      </c>
      <c r="AG115" s="77">
        <f t="shared" ref="AG115:AG146" si="77">V115+W115+Z115+AA115+AB115+AC115+AD115+AE115+(X115/12+Y115/12+AF115/12)</f>
        <v>15765.981805555555</v>
      </c>
      <c r="AH115" s="77">
        <f t="shared" ref="AH115:AH146" si="78">+AG115*12</f>
        <v>189191.78166666668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  <c r="LT115" s="24"/>
      <c r="LU115" s="24"/>
      <c r="LV115" s="24"/>
      <c r="LW115" s="24"/>
      <c r="LX115" s="24"/>
      <c r="LY115" s="24"/>
      <c r="LZ115" s="24"/>
      <c r="MA115" s="24"/>
      <c r="MB115" s="24"/>
      <c r="MC115" s="24"/>
      <c r="MD115" s="24"/>
      <c r="ME115" s="24"/>
      <c r="MF115" s="24"/>
      <c r="MG115" s="24"/>
      <c r="MH115" s="24"/>
      <c r="MI115" s="24"/>
      <c r="MJ115" s="24"/>
      <c r="MK115" s="24"/>
      <c r="ML115" s="24"/>
      <c r="MM115" s="24"/>
      <c r="MN115" s="24"/>
      <c r="MO115" s="24"/>
      <c r="MP115" s="24"/>
      <c r="MQ115" s="24"/>
      <c r="MR115" s="24"/>
      <c r="MS115" s="24"/>
      <c r="MT115" s="24"/>
      <c r="MU115" s="24"/>
      <c r="MV115" s="24"/>
      <c r="MW115" s="24"/>
      <c r="MX115" s="24"/>
      <c r="MY115" s="24"/>
      <c r="MZ115" s="24"/>
      <c r="NA115" s="24"/>
      <c r="NB115" s="24"/>
      <c r="NC115" s="24"/>
      <c r="ND115" s="24"/>
      <c r="NE115" s="24"/>
      <c r="NF115" s="24"/>
      <c r="NG115" s="24"/>
      <c r="NH115" s="24"/>
      <c r="NI115" s="24"/>
      <c r="NJ115" s="24"/>
      <c r="NK115" s="24"/>
      <c r="NL115" s="24"/>
      <c r="NM115" s="24"/>
      <c r="NN115" s="24"/>
      <c r="NO115" s="24"/>
      <c r="NP115" s="24"/>
      <c r="NQ115" s="24"/>
      <c r="NR115" s="24"/>
      <c r="NS115" s="24"/>
      <c r="NT115" s="24"/>
      <c r="NU115" s="24"/>
      <c r="NV115" s="24"/>
      <c r="NW115" s="24"/>
      <c r="NX115" s="24"/>
      <c r="NY115" s="24"/>
      <c r="NZ115" s="24"/>
      <c r="OA115" s="24"/>
      <c r="OB115" s="24"/>
      <c r="OC115" s="24"/>
      <c r="OD115" s="24"/>
      <c r="OE115" s="24"/>
      <c r="OF115" s="24"/>
      <c r="OG115" s="24"/>
      <c r="OH115" s="24"/>
      <c r="OI115" s="24"/>
      <c r="OJ115" s="24"/>
      <c r="OK115" s="24"/>
      <c r="OL115" s="24"/>
      <c r="OM115" s="24"/>
      <c r="ON115" s="24"/>
      <c r="OO115" s="24"/>
      <c r="OP115" s="24"/>
      <c r="OQ115" s="24"/>
      <c r="OR115" s="24"/>
      <c r="OS115" s="24"/>
      <c r="OT115" s="24"/>
      <c r="OU115" s="24"/>
      <c r="OV115" s="24"/>
      <c r="OW115" s="24"/>
      <c r="OX115" s="24"/>
      <c r="OY115" s="24"/>
      <c r="OZ115" s="24"/>
      <c r="PA115" s="24"/>
      <c r="PB115" s="24"/>
      <c r="PC115" s="24"/>
      <c r="PD115" s="24"/>
      <c r="PE115" s="24"/>
      <c r="PF115" s="24"/>
      <c r="PG115" s="24"/>
      <c r="PH115" s="24"/>
      <c r="PI115" s="24"/>
      <c r="PJ115" s="24"/>
      <c r="PK115" s="24"/>
      <c r="PL115" s="24"/>
      <c r="PM115" s="24"/>
      <c r="PN115" s="24"/>
      <c r="PO115" s="24"/>
      <c r="PP115" s="24"/>
      <c r="PQ115" s="24"/>
      <c r="PR115" s="24"/>
      <c r="PS115" s="24"/>
      <c r="PT115" s="24"/>
      <c r="PU115" s="24"/>
      <c r="PV115" s="24"/>
      <c r="PW115" s="24"/>
      <c r="PX115" s="24"/>
      <c r="PY115" s="24"/>
      <c r="PZ115" s="24"/>
      <c r="QA115" s="24"/>
      <c r="QB115" s="24"/>
      <c r="QC115" s="24"/>
      <c r="QD115" s="24"/>
      <c r="QE115" s="24"/>
      <c r="QF115" s="24"/>
      <c r="QG115" s="24"/>
      <c r="QH115" s="24"/>
      <c r="QI115" s="24"/>
      <c r="QJ115" s="24"/>
      <c r="QK115" s="24"/>
      <c r="QL115" s="24"/>
      <c r="QM115" s="24"/>
      <c r="QN115" s="24"/>
      <c r="QO115" s="24"/>
      <c r="QP115" s="24"/>
      <c r="QQ115" s="24"/>
      <c r="QR115" s="24"/>
      <c r="QS115" s="24"/>
      <c r="QT115" s="24"/>
      <c r="QU115" s="24"/>
      <c r="QV115" s="24"/>
      <c r="QW115" s="24"/>
      <c r="QX115" s="24"/>
      <c r="QY115" s="24"/>
      <c r="QZ115" s="24"/>
      <c r="RA115" s="24"/>
      <c r="RB115" s="24"/>
      <c r="RC115" s="24"/>
      <c r="RD115" s="24"/>
      <c r="RE115" s="24"/>
      <c r="RF115" s="24"/>
      <c r="RG115" s="24"/>
      <c r="RH115" s="24"/>
      <c r="RI115" s="24"/>
      <c r="RJ115" s="24"/>
      <c r="RK115" s="24"/>
      <c r="RL115" s="24"/>
      <c r="RM115" s="24"/>
      <c r="RN115" s="24"/>
      <c r="RO115" s="24"/>
      <c r="RP115" s="24"/>
      <c r="RQ115" s="24"/>
      <c r="RR115" s="24"/>
      <c r="RS115" s="24"/>
      <c r="RT115" s="24"/>
      <c r="RU115" s="24"/>
      <c r="RV115" s="24"/>
      <c r="RW115" s="24"/>
      <c r="RX115" s="24"/>
      <c r="RY115" s="24"/>
      <c r="RZ115" s="24"/>
      <c r="SA115" s="24"/>
      <c r="SB115" s="24"/>
      <c r="SC115" s="24"/>
      <c r="SD115" s="24"/>
      <c r="SE115" s="24"/>
      <c r="SF115" s="24"/>
      <c r="SG115" s="24"/>
      <c r="SH115" s="24"/>
      <c r="SI115" s="24"/>
      <c r="SJ115" s="24"/>
      <c r="SK115" s="24"/>
      <c r="SL115" s="24"/>
      <c r="SM115" s="24"/>
      <c r="SN115" s="24"/>
      <c r="SO115" s="24"/>
      <c r="SP115" s="24"/>
      <c r="SQ115" s="24"/>
      <c r="SR115" s="24"/>
      <c r="SS115" s="24"/>
      <c r="ST115" s="24"/>
      <c r="SU115" s="24"/>
      <c r="SV115" s="24"/>
      <c r="SW115" s="24"/>
      <c r="SX115" s="24"/>
      <c r="SY115" s="24"/>
      <c r="SZ115" s="24"/>
      <c r="TA115" s="24"/>
      <c r="TB115" s="24"/>
      <c r="TC115" s="24"/>
      <c r="TD115" s="24"/>
      <c r="TE115" s="24"/>
      <c r="TF115" s="24"/>
      <c r="TG115" s="24"/>
      <c r="TH115" s="24"/>
      <c r="TI115" s="24"/>
      <c r="TJ115" s="24"/>
      <c r="TK115" s="24"/>
      <c r="TL115" s="24"/>
      <c r="TM115" s="24"/>
      <c r="TN115" s="24"/>
      <c r="TO115" s="24"/>
      <c r="TP115" s="24"/>
      <c r="TQ115" s="24"/>
      <c r="TR115" s="24"/>
      <c r="TS115" s="24"/>
      <c r="TT115" s="24"/>
      <c r="TU115" s="24"/>
      <c r="TV115" s="24"/>
      <c r="TW115" s="24"/>
      <c r="TX115" s="24"/>
      <c r="TY115" s="24"/>
      <c r="TZ115" s="24"/>
      <c r="UA115" s="24"/>
      <c r="UB115" s="24"/>
      <c r="UC115" s="24"/>
      <c r="UD115" s="24"/>
      <c r="UE115" s="24"/>
      <c r="UF115" s="24"/>
      <c r="UG115" s="24"/>
      <c r="UH115" s="24"/>
      <c r="UI115" s="24"/>
      <c r="UJ115" s="24"/>
      <c r="UK115" s="24"/>
      <c r="UL115" s="24"/>
      <c r="UM115" s="24"/>
      <c r="UN115" s="24"/>
      <c r="UO115" s="24"/>
      <c r="UP115" s="24"/>
      <c r="UQ115" s="24"/>
      <c r="UR115" s="24"/>
      <c r="US115" s="24"/>
      <c r="UT115" s="24"/>
      <c r="UU115" s="24"/>
      <c r="UV115" s="24"/>
      <c r="UW115" s="24"/>
      <c r="UX115" s="24"/>
      <c r="UY115" s="24"/>
      <c r="UZ115" s="24"/>
      <c r="VA115" s="24"/>
      <c r="VB115" s="24"/>
      <c r="VC115" s="24"/>
      <c r="VD115" s="24"/>
      <c r="VE115" s="24"/>
      <c r="VF115" s="24"/>
      <c r="VG115" s="24"/>
      <c r="VH115" s="24"/>
      <c r="VI115" s="24"/>
    </row>
    <row r="116" spans="1:581" s="23" customFormat="1" ht="15" customHeight="1" x14ac:dyDescent="0.2">
      <c r="A116" s="112">
        <v>2</v>
      </c>
      <c r="B116" s="105" t="s">
        <v>1188</v>
      </c>
      <c r="C116" s="105" t="s">
        <v>1189</v>
      </c>
      <c r="D116" s="110">
        <v>14</v>
      </c>
      <c r="E116" s="105" t="s">
        <v>927</v>
      </c>
      <c r="F116" s="105" t="s">
        <v>1190</v>
      </c>
      <c r="G116" s="105" t="s">
        <v>1275</v>
      </c>
      <c r="H116" s="66" t="s">
        <v>85</v>
      </c>
      <c r="I116" s="66" t="s">
        <v>570</v>
      </c>
      <c r="J116" s="113" t="s">
        <v>955</v>
      </c>
      <c r="K116" s="329">
        <v>36679</v>
      </c>
      <c r="L116" s="147" t="s">
        <v>83</v>
      </c>
      <c r="M116" s="113">
        <v>40</v>
      </c>
      <c r="N116" s="113" t="s">
        <v>728</v>
      </c>
      <c r="O116" s="66" t="s">
        <v>84</v>
      </c>
      <c r="P116" s="66" t="s">
        <v>979</v>
      </c>
      <c r="Q116" s="66" t="s">
        <v>823</v>
      </c>
      <c r="R116" s="113">
        <v>1</v>
      </c>
      <c r="S116" s="142">
        <v>8507</v>
      </c>
      <c r="T116" s="114"/>
      <c r="U116" s="114">
        <f t="shared" si="68"/>
        <v>1276.05</v>
      </c>
      <c r="V116" s="114">
        <f t="shared" si="69"/>
        <v>9783.0499999999993</v>
      </c>
      <c r="W116" s="114">
        <f>70.1*5</f>
        <v>350.5</v>
      </c>
      <c r="X116" s="114">
        <f t="shared" si="70"/>
        <v>1824.5083333333332</v>
      </c>
      <c r="Y116" s="114">
        <f t="shared" si="71"/>
        <v>18245.083333333332</v>
      </c>
      <c r="Z116" s="114">
        <f t="shared" si="72"/>
        <v>1712.0337499999998</v>
      </c>
      <c r="AA116" s="114">
        <f t="shared" si="73"/>
        <v>293.49149999999997</v>
      </c>
      <c r="AB116" s="114">
        <f t="shared" si="74"/>
        <v>489.15249999999997</v>
      </c>
      <c r="AC116" s="114">
        <f t="shared" si="75"/>
        <v>195.661</v>
      </c>
      <c r="AD116" s="75">
        <f t="shared" ref="AD116:AD122" si="79">647+70</f>
        <v>717</v>
      </c>
      <c r="AE116" s="75">
        <f t="shared" ref="AE116:AE122" si="80">417+30</f>
        <v>447</v>
      </c>
      <c r="AF116" s="115">
        <f t="shared" si="76"/>
        <v>5473.5249999999996</v>
      </c>
      <c r="AG116" s="77">
        <f t="shared" si="77"/>
        <v>16116.481805555555</v>
      </c>
      <c r="AH116" s="115">
        <f t="shared" si="78"/>
        <v>193397.78166666668</v>
      </c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  <c r="LT116" s="24"/>
      <c r="LU116" s="24"/>
      <c r="LV116" s="24"/>
      <c r="LW116" s="24"/>
      <c r="LX116" s="24"/>
      <c r="LY116" s="24"/>
      <c r="LZ116" s="24"/>
      <c r="MA116" s="24"/>
      <c r="MB116" s="24"/>
      <c r="MC116" s="24"/>
      <c r="MD116" s="24"/>
      <c r="ME116" s="24"/>
      <c r="MF116" s="24"/>
      <c r="MG116" s="24"/>
      <c r="MH116" s="24"/>
      <c r="MI116" s="24"/>
      <c r="MJ116" s="24"/>
      <c r="MK116" s="24"/>
      <c r="ML116" s="24"/>
      <c r="MM116" s="24"/>
      <c r="MN116" s="24"/>
      <c r="MO116" s="24"/>
      <c r="MP116" s="24"/>
      <c r="MQ116" s="24"/>
      <c r="MR116" s="24"/>
      <c r="MS116" s="24"/>
      <c r="MT116" s="24"/>
      <c r="MU116" s="24"/>
      <c r="MV116" s="24"/>
      <c r="MW116" s="24"/>
      <c r="MX116" s="24"/>
      <c r="MY116" s="24"/>
      <c r="MZ116" s="24"/>
      <c r="NA116" s="24"/>
      <c r="NB116" s="24"/>
      <c r="NC116" s="24"/>
      <c r="ND116" s="24"/>
      <c r="NE116" s="24"/>
      <c r="NF116" s="24"/>
      <c r="NG116" s="24"/>
      <c r="NH116" s="24"/>
      <c r="NI116" s="24"/>
      <c r="NJ116" s="24"/>
      <c r="NK116" s="24"/>
      <c r="NL116" s="24"/>
      <c r="NM116" s="24"/>
      <c r="NN116" s="24"/>
      <c r="NO116" s="24"/>
      <c r="NP116" s="24"/>
      <c r="NQ116" s="24"/>
      <c r="NR116" s="24"/>
      <c r="NS116" s="24"/>
      <c r="NT116" s="24"/>
      <c r="NU116" s="24"/>
      <c r="NV116" s="24"/>
      <c r="NW116" s="24"/>
      <c r="NX116" s="24"/>
      <c r="NY116" s="24"/>
      <c r="NZ116" s="24"/>
      <c r="OA116" s="24"/>
      <c r="OB116" s="24"/>
      <c r="OC116" s="24"/>
      <c r="OD116" s="24"/>
      <c r="OE116" s="24"/>
      <c r="OF116" s="24"/>
      <c r="OG116" s="24"/>
      <c r="OH116" s="24"/>
      <c r="OI116" s="24"/>
      <c r="OJ116" s="24"/>
      <c r="OK116" s="24"/>
      <c r="OL116" s="24"/>
      <c r="OM116" s="24"/>
      <c r="ON116" s="24"/>
      <c r="OO116" s="24"/>
      <c r="OP116" s="24"/>
      <c r="OQ116" s="24"/>
      <c r="OR116" s="24"/>
      <c r="OS116" s="24"/>
      <c r="OT116" s="24"/>
      <c r="OU116" s="24"/>
      <c r="OV116" s="24"/>
      <c r="OW116" s="24"/>
      <c r="OX116" s="24"/>
      <c r="OY116" s="24"/>
      <c r="OZ116" s="24"/>
      <c r="PA116" s="24"/>
      <c r="PB116" s="24"/>
      <c r="PC116" s="24"/>
      <c r="PD116" s="24"/>
      <c r="PE116" s="24"/>
      <c r="PF116" s="24"/>
      <c r="PG116" s="24"/>
      <c r="PH116" s="24"/>
      <c r="PI116" s="24"/>
      <c r="PJ116" s="24"/>
      <c r="PK116" s="24"/>
      <c r="PL116" s="24"/>
      <c r="PM116" s="24"/>
      <c r="PN116" s="24"/>
      <c r="PO116" s="24"/>
      <c r="PP116" s="24"/>
      <c r="PQ116" s="24"/>
      <c r="PR116" s="24"/>
      <c r="PS116" s="24"/>
      <c r="PT116" s="24"/>
      <c r="PU116" s="24"/>
      <c r="PV116" s="24"/>
      <c r="PW116" s="24"/>
      <c r="PX116" s="24"/>
      <c r="PY116" s="24"/>
      <c r="PZ116" s="24"/>
      <c r="QA116" s="24"/>
      <c r="QB116" s="24"/>
      <c r="QC116" s="24"/>
      <c r="QD116" s="24"/>
      <c r="QE116" s="24"/>
      <c r="QF116" s="24"/>
      <c r="QG116" s="24"/>
      <c r="QH116" s="24"/>
      <c r="QI116" s="24"/>
      <c r="QJ116" s="24"/>
      <c r="QK116" s="24"/>
      <c r="QL116" s="24"/>
      <c r="QM116" s="24"/>
      <c r="QN116" s="24"/>
      <c r="QO116" s="24"/>
      <c r="QP116" s="24"/>
      <c r="QQ116" s="24"/>
      <c r="QR116" s="24"/>
      <c r="QS116" s="24"/>
      <c r="QT116" s="24"/>
      <c r="QU116" s="24"/>
      <c r="QV116" s="24"/>
      <c r="QW116" s="24"/>
      <c r="QX116" s="24"/>
      <c r="QY116" s="24"/>
      <c r="QZ116" s="24"/>
      <c r="RA116" s="24"/>
      <c r="RB116" s="24"/>
      <c r="RC116" s="24"/>
      <c r="RD116" s="24"/>
      <c r="RE116" s="24"/>
      <c r="RF116" s="24"/>
      <c r="RG116" s="24"/>
      <c r="RH116" s="24"/>
      <c r="RI116" s="24"/>
      <c r="RJ116" s="24"/>
      <c r="RK116" s="24"/>
      <c r="RL116" s="24"/>
      <c r="RM116" s="24"/>
      <c r="RN116" s="24"/>
      <c r="RO116" s="24"/>
      <c r="RP116" s="24"/>
      <c r="RQ116" s="24"/>
      <c r="RR116" s="24"/>
      <c r="RS116" s="24"/>
      <c r="RT116" s="24"/>
      <c r="RU116" s="24"/>
      <c r="RV116" s="24"/>
      <c r="RW116" s="24"/>
      <c r="RX116" s="24"/>
      <c r="RY116" s="24"/>
      <c r="RZ116" s="24"/>
      <c r="SA116" s="24"/>
      <c r="SB116" s="24"/>
      <c r="SC116" s="24"/>
      <c r="SD116" s="24"/>
      <c r="SE116" s="24"/>
      <c r="SF116" s="24"/>
      <c r="SG116" s="24"/>
      <c r="SH116" s="24"/>
      <c r="SI116" s="24"/>
      <c r="SJ116" s="24"/>
      <c r="SK116" s="24"/>
      <c r="SL116" s="24"/>
      <c r="SM116" s="24"/>
      <c r="SN116" s="24"/>
      <c r="SO116" s="24"/>
      <c r="SP116" s="24"/>
      <c r="SQ116" s="24"/>
      <c r="SR116" s="24"/>
      <c r="SS116" s="24"/>
      <c r="ST116" s="24"/>
      <c r="SU116" s="24"/>
      <c r="SV116" s="24"/>
      <c r="SW116" s="24"/>
      <c r="SX116" s="24"/>
      <c r="SY116" s="24"/>
      <c r="SZ116" s="24"/>
      <c r="TA116" s="24"/>
      <c r="TB116" s="24"/>
      <c r="TC116" s="24"/>
      <c r="TD116" s="24"/>
      <c r="TE116" s="24"/>
      <c r="TF116" s="24"/>
      <c r="TG116" s="24"/>
      <c r="TH116" s="24"/>
      <c r="TI116" s="24"/>
      <c r="TJ116" s="24"/>
      <c r="TK116" s="24"/>
      <c r="TL116" s="24"/>
      <c r="TM116" s="24"/>
      <c r="TN116" s="24"/>
      <c r="TO116" s="24"/>
      <c r="TP116" s="24"/>
      <c r="TQ116" s="24"/>
      <c r="TR116" s="24"/>
      <c r="TS116" s="24"/>
      <c r="TT116" s="24"/>
      <c r="TU116" s="24"/>
      <c r="TV116" s="24"/>
      <c r="TW116" s="24"/>
      <c r="TX116" s="24"/>
      <c r="TY116" s="24"/>
      <c r="TZ116" s="24"/>
      <c r="UA116" s="24"/>
      <c r="UB116" s="24"/>
      <c r="UC116" s="24"/>
      <c r="UD116" s="24"/>
      <c r="UE116" s="24"/>
      <c r="UF116" s="24"/>
      <c r="UG116" s="24"/>
      <c r="UH116" s="24"/>
      <c r="UI116" s="24"/>
      <c r="UJ116" s="24"/>
      <c r="UK116" s="24"/>
      <c r="UL116" s="24"/>
      <c r="UM116" s="24"/>
      <c r="UN116" s="24"/>
      <c r="UO116" s="24"/>
      <c r="UP116" s="24"/>
      <c r="UQ116" s="24"/>
      <c r="UR116" s="24"/>
      <c r="US116" s="24"/>
      <c r="UT116" s="24"/>
      <c r="UU116" s="24"/>
      <c r="UV116" s="24"/>
      <c r="UW116" s="24"/>
      <c r="UX116" s="24"/>
      <c r="UY116" s="24"/>
      <c r="UZ116" s="24"/>
      <c r="VA116" s="24"/>
      <c r="VB116" s="24"/>
      <c r="VC116" s="24"/>
      <c r="VD116" s="24"/>
      <c r="VE116" s="24"/>
      <c r="VF116" s="24"/>
      <c r="VG116" s="24"/>
      <c r="VH116" s="24"/>
      <c r="VI116" s="24"/>
    </row>
    <row r="117" spans="1:581" s="23" customFormat="1" ht="15" customHeight="1" x14ac:dyDescent="0.2">
      <c r="A117" s="18">
        <v>3</v>
      </c>
      <c r="B117" s="102" t="s">
        <v>1188</v>
      </c>
      <c r="C117" s="102" t="s">
        <v>1189</v>
      </c>
      <c r="D117" s="20">
        <v>14</v>
      </c>
      <c r="E117" s="102" t="s">
        <v>927</v>
      </c>
      <c r="F117" s="102" t="s">
        <v>1190</v>
      </c>
      <c r="G117" s="102" t="s">
        <v>1276</v>
      </c>
      <c r="H117" s="21" t="s">
        <v>87</v>
      </c>
      <c r="I117" s="21" t="s">
        <v>88</v>
      </c>
      <c r="J117" s="22" t="s">
        <v>955</v>
      </c>
      <c r="K117" s="328">
        <v>36416</v>
      </c>
      <c r="L117" s="146" t="s">
        <v>83</v>
      </c>
      <c r="M117" s="22">
        <v>40</v>
      </c>
      <c r="N117" s="22" t="s">
        <v>728</v>
      </c>
      <c r="O117" s="21" t="s">
        <v>84</v>
      </c>
      <c r="P117" s="21" t="s">
        <v>979</v>
      </c>
      <c r="Q117" s="21" t="s">
        <v>823</v>
      </c>
      <c r="R117" s="22">
        <v>1</v>
      </c>
      <c r="S117" s="142">
        <v>8507</v>
      </c>
      <c r="T117" s="75"/>
      <c r="U117" s="75">
        <f t="shared" si="68"/>
        <v>1276.05</v>
      </c>
      <c r="V117" s="75">
        <f t="shared" si="69"/>
        <v>9783.0499999999993</v>
      </c>
      <c r="W117" s="75">
        <f>70.1*5</f>
        <v>350.5</v>
      </c>
      <c r="X117" s="75">
        <f t="shared" si="70"/>
        <v>1824.5083333333332</v>
      </c>
      <c r="Y117" s="75">
        <f t="shared" si="71"/>
        <v>18245.083333333332</v>
      </c>
      <c r="Z117" s="75">
        <f t="shared" si="72"/>
        <v>1712.0337499999998</v>
      </c>
      <c r="AA117" s="75">
        <f t="shared" si="73"/>
        <v>293.49149999999997</v>
      </c>
      <c r="AB117" s="75">
        <f t="shared" si="74"/>
        <v>489.15249999999997</v>
      </c>
      <c r="AC117" s="75">
        <f t="shared" si="75"/>
        <v>195.661</v>
      </c>
      <c r="AD117" s="75">
        <f t="shared" si="79"/>
        <v>717</v>
      </c>
      <c r="AE117" s="75">
        <f t="shared" si="80"/>
        <v>447</v>
      </c>
      <c r="AF117" s="77">
        <f t="shared" si="76"/>
        <v>5473.5249999999996</v>
      </c>
      <c r="AG117" s="77">
        <f t="shared" si="77"/>
        <v>16116.481805555555</v>
      </c>
      <c r="AH117" s="77">
        <f t="shared" si="78"/>
        <v>193397.78166666668</v>
      </c>
      <c r="AI117" s="77"/>
      <c r="AJ117" s="77"/>
      <c r="AK117" s="77"/>
      <c r="AL117" s="77"/>
      <c r="AM117" s="77"/>
      <c r="AN117" s="77"/>
      <c r="AO117" s="77"/>
      <c r="AP117" s="77"/>
      <c r="AQ117" s="77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  <c r="LT117" s="24"/>
      <c r="LU117" s="24"/>
      <c r="LV117" s="24"/>
      <c r="LW117" s="24"/>
      <c r="LX117" s="24"/>
      <c r="LY117" s="24"/>
      <c r="LZ117" s="24"/>
      <c r="MA117" s="24"/>
      <c r="MB117" s="24"/>
      <c r="MC117" s="24"/>
      <c r="MD117" s="24"/>
      <c r="ME117" s="24"/>
      <c r="MF117" s="24"/>
      <c r="MG117" s="24"/>
      <c r="MH117" s="24"/>
      <c r="MI117" s="24"/>
      <c r="MJ117" s="24"/>
      <c r="MK117" s="24"/>
      <c r="ML117" s="24"/>
      <c r="MM117" s="24"/>
      <c r="MN117" s="24"/>
      <c r="MO117" s="24"/>
      <c r="MP117" s="24"/>
      <c r="MQ117" s="24"/>
      <c r="MR117" s="24"/>
      <c r="MS117" s="24"/>
      <c r="MT117" s="24"/>
      <c r="MU117" s="24"/>
      <c r="MV117" s="24"/>
      <c r="MW117" s="24"/>
      <c r="MX117" s="24"/>
      <c r="MY117" s="24"/>
      <c r="MZ117" s="24"/>
      <c r="NA117" s="24"/>
      <c r="NB117" s="24"/>
      <c r="NC117" s="24"/>
      <c r="ND117" s="24"/>
      <c r="NE117" s="24"/>
      <c r="NF117" s="24"/>
      <c r="NG117" s="24"/>
      <c r="NH117" s="24"/>
      <c r="NI117" s="24"/>
      <c r="NJ117" s="24"/>
      <c r="NK117" s="24"/>
      <c r="NL117" s="24"/>
      <c r="NM117" s="24"/>
      <c r="NN117" s="24"/>
      <c r="NO117" s="24"/>
      <c r="NP117" s="24"/>
      <c r="NQ117" s="24"/>
      <c r="NR117" s="24"/>
      <c r="NS117" s="24"/>
      <c r="NT117" s="24"/>
      <c r="NU117" s="24"/>
      <c r="NV117" s="24"/>
      <c r="NW117" s="24"/>
      <c r="NX117" s="24"/>
      <c r="NY117" s="24"/>
      <c r="NZ117" s="24"/>
      <c r="OA117" s="24"/>
      <c r="OB117" s="24"/>
      <c r="OC117" s="24"/>
      <c r="OD117" s="24"/>
      <c r="OE117" s="24"/>
      <c r="OF117" s="24"/>
      <c r="OG117" s="24"/>
      <c r="OH117" s="24"/>
      <c r="OI117" s="24"/>
      <c r="OJ117" s="24"/>
      <c r="OK117" s="24"/>
      <c r="OL117" s="24"/>
      <c r="OM117" s="24"/>
      <c r="ON117" s="24"/>
      <c r="OO117" s="24"/>
      <c r="OP117" s="24"/>
      <c r="OQ117" s="24"/>
      <c r="OR117" s="24"/>
      <c r="OS117" s="24"/>
      <c r="OT117" s="24"/>
      <c r="OU117" s="24"/>
      <c r="OV117" s="24"/>
      <c r="OW117" s="24"/>
      <c r="OX117" s="24"/>
      <c r="OY117" s="24"/>
      <c r="OZ117" s="24"/>
      <c r="PA117" s="24"/>
      <c r="PB117" s="24"/>
      <c r="PC117" s="24"/>
      <c r="PD117" s="24"/>
      <c r="PE117" s="24"/>
      <c r="PF117" s="24"/>
      <c r="PG117" s="24"/>
      <c r="PH117" s="24"/>
      <c r="PI117" s="24"/>
      <c r="PJ117" s="24"/>
      <c r="PK117" s="24"/>
      <c r="PL117" s="24"/>
      <c r="PM117" s="24"/>
      <c r="PN117" s="24"/>
      <c r="PO117" s="24"/>
      <c r="PP117" s="24"/>
      <c r="PQ117" s="24"/>
      <c r="PR117" s="24"/>
      <c r="PS117" s="24"/>
      <c r="PT117" s="24"/>
      <c r="PU117" s="24"/>
      <c r="PV117" s="24"/>
      <c r="PW117" s="24"/>
      <c r="PX117" s="24"/>
      <c r="PY117" s="24"/>
      <c r="PZ117" s="24"/>
      <c r="QA117" s="24"/>
      <c r="QB117" s="24"/>
      <c r="QC117" s="24"/>
      <c r="QD117" s="24"/>
      <c r="QE117" s="24"/>
      <c r="QF117" s="24"/>
      <c r="QG117" s="24"/>
      <c r="QH117" s="24"/>
      <c r="QI117" s="24"/>
      <c r="QJ117" s="24"/>
      <c r="QK117" s="24"/>
      <c r="QL117" s="24"/>
      <c r="QM117" s="24"/>
      <c r="QN117" s="24"/>
      <c r="QO117" s="24"/>
      <c r="QP117" s="24"/>
      <c r="QQ117" s="24"/>
      <c r="QR117" s="24"/>
      <c r="QS117" s="24"/>
      <c r="QT117" s="24"/>
      <c r="QU117" s="24"/>
      <c r="QV117" s="24"/>
      <c r="QW117" s="24"/>
      <c r="QX117" s="24"/>
      <c r="QY117" s="24"/>
      <c r="QZ117" s="24"/>
      <c r="RA117" s="24"/>
      <c r="RB117" s="24"/>
      <c r="RC117" s="24"/>
      <c r="RD117" s="24"/>
      <c r="RE117" s="24"/>
      <c r="RF117" s="24"/>
      <c r="RG117" s="24"/>
      <c r="RH117" s="24"/>
      <c r="RI117" s="24"/>
      <c r="RJ117" s="24"/>
      <c r="RK117" s="24"/>
      <c r="RL117" s="24"/>
      <c r="RM117" s="24"/>
      <c r="RN117" s="24"/>
      <c r="RO117" s="24"/>
      <c r="RP117" s="24"/>
      <c r="RQ117" s="24"/>
      <c r="RR117" s="24"/>
      <c r="RS117" s="24"/>
      <c r="RT117" s="24"/>
      <c r="RU117" s="24"/>
      <c r="RV117" s="24"/>
      <c r="RW117" s="24"/>
      <c r="RX117" s="24"/>
      <c r="RY117" s="24"/>
      <c r="RZ117" s="24"/>
      <c r="SA117" s="24"/>
      <c r="SB117" s="24"/>
      <c r="SC117" s="24"/>
      <c r="SD117" s="24"/>
      <c r="SE117" s="24"/>
      <c r="SF117" s="24"/>
      <c r="SG117" s="24"/>
      <c r="SH117" s="24"/>
      <c r="SI117" s="24"/>
      <c r="SJ117" s="24"/>
      <c r="SK117" s="24"/>
      <c r="SL117" s="24"/>
      <c r="SM117" s="24"/>
      <c r="SN117" s="24"/>
      <c r="SO117" s="24"/>
      <c r="SP117" s="24"/>
      <c r="SQ117" s="24"/>
      <c r="SR117" s="24"/>
      <c r="SS117" s="24"/>
      <c r="ST117" s="24"/>
      <c r="SU117" s="24"/>
      <c r="SV117" s="24"/>
      <c r="SW117" s="24"/>
      <c r="SX117" s="24"/>
      <c r="SY117" s="24"/>
      <c r="SZ117" s="24"/>
      <c r="TA117" s="24"/>
      <c r="TB117" s="24"/>
      <c r="TC117" s="24"/>
      <c r="TD117" s="24"/>
      <c r="TE117" s="24"/>
      <c r="TF117" s="24"/>
      <c r="TG117" s="24"/>
      <c r="TH117" s="24"/>
      <c r="TI117" s="24"/>
      <c r="TJ117" s="24"/>
      <c r="TK117" s="24"/>
      <c r="TL117" s="24"/>
      <c r="TM117" s="24"/>
      <c r="TN117" s="24"/>
      <c r="TO117" s="24"/>
      <c r="TP117" s="24"/>
      <c r="TQ117" s="24"/>
      <c r="TR117" s="24"/>
      <c r="TS117" s="24"/>
      <c r="TT117" s="24"/>
      <c r="TU117" s="24"/>
      <c r="TV117" s="24"/>
      <c r="TW117" s="24"/>
      <c r="TX117" s="24"/>
      <c r="TY117" s="24"/>
      <c r="TZ117" s="24"/>
      <c r="UA117" s="24"/>
      <c r="UB117" s="24"/>
      <c r="UC117" s="24"/>
      <c r="UD117" s="24"/>
      <c r="UE117" s="24"/>
      <c r="UF117" s="24"/>
      <c r="UG117" s="24"/>
      <c r="UH117" s="24"/>
      <c r="UI117" s="24"/>
      <c r="UJ117" s="24"/>
      <c r="UK117" s="24"/>
      <c r="UL117" s="24"/>
      <c r="UM117" s="24"/>
      <c r="UN117" s="24"/>
      <c r="UO117" s="24"/>
      <c r="UP117" s="24"/>
      <c r="UQ117" s="24"/>
      <c r="UR117" s="24"/>
      <c r="US117" s="24"/>
      <c r="UT117" s="24"/>
      <c r="UU117" s="24"/>
      <c r="UV117" s="24"/>
      <c r="UW117" s="24"/>
      <c r="UX117" s="24"/>
      <c r="UY117" s="24"/>
      <c r="UZ117" s="24"/>
      <c r="VA117" s="24"/>
      <c r="VB117" s="24"/>
      <c r="VC117" s="24"/>
      <c r="VD117" s="24"/>
      <c r="VE117" s="24"/>
      <c r="VF117" s="24"/>
      <c r="VG117" s="24"/>
      <c r="VH117" s="24"/>
      <c r="VI117" s="24"/>
    </row>
    <row r="118" spans="1:581" s="23" customFormat="1" ht="15" customHeight="1" x14ac:dyDescent="0.2">
      <c r="A118" s="112">
        <v>4</v>
      </c>
      <c r="B118" s="102" t="s">
        <v>1188</v>
      </c>
      <c r="C118" s="102" t="s">
        <v>1189</v>
      </c>
      <c r="D118" s="20">
        <v>14</v>
      </c>
      <c r="E118" s="102" t="s">
        <v>927</v>
      </c>
      <c r="F118" s="102" t="s">
        <v>1190</v>
      </c>
      <c r="G118" s="102" t="s">
        <v>1277</v>
      </c>
      <c r="H118" s="184" t="s">
        <v>1055</v>
      </c>
      <c r="I118" s="185" t="s">
        <v>1056</v>
      </c>
      <c r="J118" s="22" t="s">
        <v>955</v>
      </c>
      <c r="K118" s="342">
        <v>41330</v>
      </c>
      <c r="L118" s="146" t="s">
        <v>83</v>
      </c>
      <c r="M118" s="22">
        <v>40</v>
      </c>
      <c r="N118" s="22" t="s">
        <v>728</v>
      </c>
      <c r="O118" s="21" t="s">
        <v>84</v>
      </c>
      <c r="P118" s="21" t="s">
        <v>979</v>
      </c>
      <c r="Q118" s="21" t="s">
        <v>823</v>
      </c>
      <c r="R118" s="22">
        <v>1</v>
      </c>
      <c r="S118" s="142">
        <v>8507</v>
      </c>
      <c r="T118" s="75"/>
      <c r="U118" s="75">
        <f t="shared" si="68"/>
        <v>1276.05</v>
      </c>
      <c r="V118" s="75">
        <f t="shared" si="69"/>
        <v>9783.0499999999993</v>
      </c>
      <c r="W118" s="75"/>
      <c r="X118" s="75">
        <f t="shared" si="70"/>
        <v>1824.5083333333332</v>
      </c>
      <c r="Y118" s="75">
        <f t="shared" si="71"/>
        <v>18245.083333333332</v>
      </c>
      <c r="Z118" s="75">
        <f t="shared" si="72"/>
        <v>1712.0337499999998</v>
      </c>
      <c r="AA118" s="75">
        <f t="shared" si="73"/>
        <v>293.49149999999997</v>
      </c>
      <c r="AB118" s="75">
        <f t="shared" si="74"/>
        <v>489.15249999999997</v>
      </c>
      <c r="AC118" s="75">
        <f t="shared" si="75"/>
        <v>195.661</v>
      </c>
      <c r="AD118" s="75">
        <f t="shared" si="79"/>
        <v>717</v>
      </c>
      <c r="AE118" s="75">
        <f t="shared" si="80"/>
        <v>447</v>
      </c>
      <c r="AF118" s="77">
        <f t="shared" si="76"/>
        <v>5473.5249999999996</v>
      </c>
      <c r="AG118" s="77">
        <f t="shared" si="77"/>
        <v>15765.981805555555</v>
      </c>
      <c r="AH118" s="77">
        <f t="shared" si="78"/>
        <v>189191.78166666668</v>
      </c>
      <c r="AI118" s="77"/>
      <c r="AJ118" s="77"/>
      <c r="AK118" s="77"/>
      <c r="AL118" s="77"/>
      <c r="AM118" s="77"/>
      <c r="AN118" s="77"/>
      <c r="AO118" s="77"/>
      <c r="AP118" s="77"/>
      <c r="AQ118" s="77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  <c r="LT118" s="24"/>
      <c r="LU118" s="24"/>
      <c r="LV118" s="24"/>
      <c r="LW118" s="24"/>
      <c r="LX118" s="24"/>
      <c r="LY118" s="24"/>
      <c r="LZ118" s="24"/>
      <c r="MA118" s="24"/>
      <c r="MB118" s="24"/>
      <c r="MC118" s="24"/>
      <c r="MD118" s="24"/>
      <c r="ME118" s="24"/>
      <c r="MF118" s="24"/>
      <c r="MG118" s="24"/>
      <c r="MH118" s="24"/>
      <c r="MI118" s="24"/>
      <c r="MJ118" s="24"/>
      <c r="MK118" s="24"/>
      <c r="ML118" s="24"/>
      <c r="MM118" s="24"/>
      <c r="MN118" s="24"/>
      <c r="MO118" s="24"/>
      <c r="MP118" s="24"/>
      <c r="MQ118" s="24"/>
      <c r="MR118" s="24"/>
      <c r="MS118" s="24"/>
      <c r="MT118" s="24"/>
      <c r="MU118" s="24"/>
      <c r="MV118" s="24"/>
      <c r="MW118" s="24"/>
      <c r="MX118" s="24"/>
      <c r="MY118" s="24"/>
      <c r="MZ118" s="24"/>
      <c r="NA118" s="24"/>
      <c r="NB118" s="24"/>
      <c r="NC118" s="24"/>
      <c r="ND118" s="24"/>
      <c r="NE118" s="24"/>
      <c r="NF118" s="24"/>
      <c r="NG118" s="24"/>
      <c r="NH118" s="24"/>
      <c r="NI118" s="24"/>
      <c r="NJ118" s="24"/>
      <c r="NK118" s="24"/>
      <c r="NL118" s="24"/>
      <c r="NM118" s="24"/>
      <c r="NN118" s="24"/>
      <c r="NO118" s="24"/>
      <c r="NP118" s="24"/>
      <c r="NQ118" s="24"/>
      <c r="NR118" s="24"/>
      <c r="NS118" s="24"/>
      <c r="NT118" s="24"/>
      <c r="NU118" s="24"/>
      <c r="NV118" s="24"/>
      <c r="NW118" s="24"/>
      <c r="NX118" s="24"/>
      <c r="NY118" s="24"/>
      <c r="NZ118" s="24"/>
      <c r="OA118" s="24"/>
      <c r="OB118" s="24"/>
      <c r="OC118" s="24"/>
      <c r="OD118" s="24"/>
      <c r="OE118" s="24"/>
      <c r="OF118" s="24"/>
      <c r="OG118" s="24"/>
      <c r="OH118" s="24"/>
      <c r="OI118" s="24"/>
      <c r="OJ118" s="24"/>
      <c r="OK118" s="24"/>
      <c r="OL118" s="24"/>
      <c r="OM118" s="24"/>
      <c r="ON118" s="24"/>
      <c r="OO118" s="24"/>
      <c r="OP118" s="24"/>
      <c r="OQ118" s="24"/>
      <c r="OR118" s="24"/>
      <c r="OS118" s="24"/>
      <c r="OT118" s="24"/>
      <c r="OU118" s="24"/>
      <c r="OV118" s="24"/>
      <c r="OW118" s="24"/>
      <c r="OX118" s="24"/>
      <c r="OY118" s="24"/>
      <c r="OZ118" s="24"/>
      <c r="PA118" s="24"/>
      <c r="PB118" s="24"/>
      <c r="PC118" s="24"/>
      <c r="PD118" s="24"/>
      <c r="PE118" s="24"/>
      <c r="PF118" s="24"/>
      <c r="PG118" s="24"/>
      <c r="PH118" s="24"/>
      <c r="PI118" s="24"/>
      <c r="PJ118" s="24"/>
      <c r="PK118" s="24"/>
      <c r="PL118" s="24"/>
      <c r="PM118" s="24"/>
      <c r="PN118" s="24"/>
      <c r="PO118" s="24"/>
      <c r="PP118" s="24"/>
      <c r="PQ118" s="24"/>
      <c r="PR118" s="24"/>
      <c r="PS118" s="24"/>
      <c r="PT118" s="24"/>
      <c r="PU118" s="24"/>
      <c r="PV118" s="24"/>
      <c r="PW118" s="24"/>
      <c r="PX118" s="24"/>
      <c r="PY118" s="24"/>
      <c r="PZ118" s="24"/>
      <c r="QA118" s="24"/>
      <c r="QB118" s="24"/>
      <c r="QC118" s="24"/>
      <c r="QD118" s="24"/>
      <c r="QE118" s="24"/>
      <c r="QF118" s="24"/>
      <c r="QG118" s="24"/>
      <c r="QH118" s="24"/>
      <c r="QI118" s="24"/>
      <c r="QJ118" s="24"/>
      <c r="QK118" s="24"/>
      <c r="QL118" s="24"/>
      <c r="QM118" s="24"/>
      <c r="QN118" s="24"/>
      <c r="QO118" s="24"/>
      <c r="QP118" s="24"/>
      <c r="QQ118" s="24"/>
      <c r="QR118" s="24"/>
      <c r="QS118" s="24"/>
      <c r="QT118" s="24"/>
      <c r="QU118" s="24"/>
      <c r="QV118" s="24"/>
      <c r="QW118" s="24"/>
      <c r="QX118" s="24"/>
      <c r="QY118" s="24"/>
      <c r="QZ118" s="24"/>
      <c r="RA118" s="24"/>
      <c r="RB118" s="24"/>
      <c r="RC118" s="24"/>
      <c r="RD118" s="24"/>
      <c r="RE118" s="24"/>
      <c r="RF118" s="24"/>
      <c r="RG118" s="24"/>
      <c r="RH118" s="24"/>
      <c r="RI118" s="24"/>
      <c r="RJ118" s="24"/>
      <c r="RK118" s="24"/>
      <c r="RL118" s="24"/>
      <c r="RM118" s="24"/>
      <c r="RN118" s="24"/>
      <c r="RO118" s="24"/>
      <c r="RP118" s="24"/>
      <c r="RQ118" s="24"/>
      <c r="RR118" s="24"/>
      <c r="RS118" s="24"/>
      <c r="RT118" s="24"/>
      <c r="RU118" s="24"/>
      <c r="RV118" s="24"/>
      <c r="RW118" s="24"/>
      <c r="RX118" s="24"/>
      <c r="RY118" s="24"/>
      <c r="RZ118" s="24"/>
      <c r="SA118" s="24"/>
      <c r="SB118" s="24"/>
      <c r="SC118" s="24"/>
      <c r="SD118" s="24"/>
      <c r="SE118" s="24"/>
      <c r="SF118" s="24"/>
      <c r="SG118" s="24"/>
      <c r="SH118" s="24"/>
      <c r="SI118" s="24"/>
      <c r="SJ118" s="24"/>
      <c r="SK118" s="24"/>
      <c r="SL118" s="24"/>
      <c r="SM118" s="24"/>
      <c r="SN118" s="24"/>
      <c r="SO118" s="24"/>
      <c r="SP118" s="24"/>
      <c r="SQ118" s="24"/>
      <c r="SR118" s="24"/>
      <c r="SS118" s="24"/>
      <c r="ST118" s="24"/>
      <c r="SU118" s="24"/>
      <c r="SV118" s="24"/>
      <c r="SW118" s="24"/>
      <c r="SX118" s="24"/>
      <c r="SY118" s="24"/>
      <c r="SZ118" s="24"/>
      <c r="TA118" s="24"/>
      <c r="TB118" s="24"/>
      <c r="TC118" s="24"/>
      <c r="TD118" s="24"/>
      <c r="TE118" s="24"/>
      <c r="TF118" s="24"/>
      <c r="TG118" s="24"/>
      <c r="TH118" s="24"/>
      <c r="TI118" s="24"/>
      <c r="TJ118" s="24"/>
      <c r="TK118" s="24"/>
      <c r="TL118" s="24"/>
      <c r="TM118" s="24"/>
      <c r="TN118" s="24"/>
      <c r="TO118" s="24"/>
      <c r="TP118" s="24"/>
      <c r="TQ118" s="24"/>
      <c r="TR118" s="24"/>
      <c r="TS118" s="24"/>
      <c r="TT118" s="24"/>
      <c r="TU118" s="24"/>
      <c r="TV118" s="24"/>
      <c r="TW118" s="24"/>
      <c r="TX118" s="24"/>
      <c r="TY118" s="24"/>
      <c r="TZ118" s="24"/>
      <c r="UA118" s="24"/>
      <c r="UB118" s="24"/>
      <c r="UC118" s="24"/>
      <c r="UD118" s="24"/>
      <c r="UE118" s="24"/>
      <c r="UF118" s="24"/>
      <c r="UG118" s="24"/>
      <c r="UH118" s="24"/>
      <c r="UI118" s="24"/>
      <c r="UJ118" s="24"/>
      <c r="UK118" s="24"/>
      <c r="UL118" s="24"/>
      <c r="UM118" s="24"/>
      <c r="UN118" s="24"/>
      <c r="UO118" s="24"/>
      <c r="UP118" s="24"/>
      <c r="UQ118" s="24"/>
      <c r="UR118" s="24"/>
      <c r="US118" s="24"/>
      <c r="UT118" s="24"/>
      <c r="UU118" s="24"/>
      <c r="UV118" s="24"/>
      <c r="UW118" s="24"/>
      <c r="UX118" s="24"/>
      <c r="UY118" s="24"/>
      <c r="UZ118" s="24"/>
      <c r="VA118" s="24"/>
      <c r="VB118" s="24"/>
      <c r="VC118" s="24"/>
      <c r="VD118" s="24"/>
      <c r="VE118" s="24"/>
      <c r="VF118" s="24"/>
      <c r="VG118" s="24"/>
      <c r="VH118" s="24"/>
      <c r="VI118" s="24"/>
    </row>
    <row r="119" spans="1:581" s="23" customFormat="1" ht="15" customHeight="1" x14ac:dyDescent="0.2">
      <c r="A119" s="18">
        <v>5</v>
      </c>
      <c r="B119" s="102" t="s">
        <v>1188</v>
      </c>
      <c r="C119" s="102" t="s">
        <v>1189</v>
      </c>
      <c r="D119" s="20">
        <v>14</v>
      </c>
      <c r="E119" s="102" t="s">
        <v>927</v>
      </c>
      <c r="F119" s="102" t="s">
        <v>1190</v>
      </c>
      <c r="G119" s="102" t="s">
        <v>1278</v>
      </c>
      <c r="H119" s="21" t="s">
        <v>89</v>
      </c>
      <c r="I119" s="21" t="s">
        <v>574</v>
      </c>
      <c r="J119" s="22" t="s">
        <v>955</v>
      </c>
      <c r="K119" s="328">
        <v>36619</v>
      </c>
      <c r="L119" s="146" t="s">
        <v>83</v>
      </c>
      <c r="M119" s="22">
        <v>40</v>
      </c>
      <c r="N119" s="22" t="s">
        <v>728</v>
      </c>
      <c r="O119" s="21" t="s">
        <v>84</v>
      </c>
      <c r="P119" s="21" t="s">
        <v>979</v>
      </c>
      <c r="Q119" s="21" t="s">
        <v>823</v>
      </c>
      <c r="R119" s="22">
        <v>1</v>
      </c>
      <c r="S119" s="142">
        <v>8507</v>
      </c>
      <c r="T119" s="75"/>
      <c r="U119" s="75">
        <f t="shared" si="68"/>
        <v>1276.05</v>
      </c>
      <c r="V119" s="75">
        <f t="shared" si="69"/>
        <v>9783.0499999999993</v>
      </c>
      <c r="W119" s="75">
        <f>70.1*5</f>
        <v>350.5</v>
      </c>
      <c r="X119" s="75">
        <f t="shared" si="70"/>
        <v>1824.5083333333332</v>
      </c>
      <c r="Y119" s="75">
        <f t="shared" si="71"/>
        <v>18245.083333333332</v>
      </c>
      <c r="Z119" s="75">
        <f t="shared" si="72"/>
        <v>1712.0337499999998</v>
      </c>
      <c r="AA119" s="75">
        <f t="shared" si="73"/>
        <v>293.49149999999997</v>
      </c>
      <c r="AB119" s="75">
        <f t="shared" si="74"/>
        <v>489.15249999999997</v>
      </c>
      <c r="AC119" s="75">
        <f t="shared" si="75"/>
        <v>195.661</v>
      </c>
      <c r="AD119" s="75">
        <f t="shared" si="79"/>
        <v>717</v>
      </c>
      <c r="AE119" s="75">
        <f t="shared" si="80"/>
        <v>447</v>
      </c>
      <c r="AF119" s="77">
        <f t="shared" si="76"/>
        <v>5473.5249999999996</v>
      </c>
      <c r="AG119" s="77">
        <f t="shared" si="77"/>
        <v>16116.481805555555</v>
      </c>
      <c r="AH119" s="77">
        <f t="shared" si="78"/>
        <v>193397.78166666668</v>
      </c>
      <c r="AI119" s="77"/>
      <c r="AJ119" s="77"/>
      <c r="AK119" s="77"/>
      <c r="AL119" s="77"/>
      <c r="AM119" s="77"/>
      <c r="AN119" s="77"/>
      <c r="AO119" s="77"/>
      <c r="AP119" s="77"/>
      <c r="AQ119" s="77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  <c r="LT119" s="24"/>
      <c r="LU119" s="24"/>
      <c r="LV119" s="24"/>
      <c r="LW119" s="24"/>
      <c r="LX119" s="24"/>
      <c r="LY119" s="24"/>
      <c r="LZ119" s="24"/>
      <c r="MA119" s="24"/>
      <c r="MB119" s="24"/>
      <c r="MC119" s="24"/>
      <c r="MD119" s="24"/>
      <c r="ME119" s="24"/>
      <c r="MF119" s="24"/>
      <c r="MG119" s="24"/>
      <c r="MH119" s="24"/>
      <c r="MI119" s="24"/>
      <c r="MJ119" s="24"/>
      <c r="MK119" s="24"/>
      <c r="ML119" s="24"/>
      <c r="MM119" s="24"/>
      <c r="MN119" s="24"/>
      <c r="MO119" s="24"/>
      <c r="MP119" s="24"/>
      <c r="MQ119" s="24"/>
      <c r="MR119" s="24"/>
      <c r="MS119" s="24"/>
      <c r="MT119" s="24"/>
      <c r="MU119" s="24"/>
      <c r="MV119" s="24"/>
      <c r="MW119" s="24"/>
      <c r="MX119" s="24"/>
      <c r="MY119" s="24"/>
      <c r="MZ119" s="24"/>
      <c r="NA119" s="24"/>
      <c r="NB119" s="24"/>
      <c r="NC119" s="24"/>
      <c r="ND119" s="24"/>
      <c r="NE119" s="24"/>
      <c r="NF119" s="24"/>
      <c r="NG119" s="24"/>
      <c r="NH119" s="24"/>
      <c r="NI119" s="24"/>
      <c r="NJ119" s="24"/>
      <c r="NK119" s="24"/>
      <c r="NL119" s="24"/>
      <c r="NM119" s="24"/>
      <c r="NN119" s="24"/>
      <c r="NO119" s="24"/>
      <c r="NP119" s="24"/>
      <c r="NQ119" s="24"/>
      <c r="NR119" s="24"/>
      <c r="NS119" s="24"/>
      <c r="NT119" s="24"/>
      <c r="NU119" s="24"/>
      <c r="NV119" s="24"/>
      <c r="NW119" s="24"/>
      <c r="NX119" s="24"/>
      <c r="NY119" s="24"/>
      <c r="NZ119" s="24"/>
      <c r="OA119" s="24"/>
      <c r="OB119" s="24"/>
      <c r="OC119" s="24"/>
      <c r="OD119" s="24"/>
      <c r="OE119" s="24"/>
      <c r="OF119" s="24"/>
      <c r="OG119" s="24"/>
      <c r="OH119" s="24"/>
      <c r="OI119" s="24"/>
      <c r="OJ119" s="24"/>
      <c r="OK119" s="24"/>
      <c r="OL119" s="24"/>
      <c r="OM119" s="24"/>
      <c r="ON119" s="24"/>
      <c r="OO119" s="24"/>
      <c r="OP119" s="24"/>
      <c r="OQ119" s="24"/>
      <c r="OR119" s="24"/>
      <c r="OS119" s="24"/>
      <c r="OT119" s="24"/>
      <c r="OU119" s="24"/>
      <c r="OV119" s="24"/>
      <c r="OW119" s="24"/>
      <c r="OX119" s="24"/>
      <c r="OY119" s="24"/>
      <c r="OZ119" s="24"/>
      <c r="PA119" s="24"/>
      <c r="PB119" s="24"/>
      <c r="PC119" s="24"/>
      <c r="PD119" s="24"/>
      <c r="PE119" s="24"/>
      <c r="PF119" s="24"/>
      <c r="PG119" s="24"/>
      <c r="PH119" s="24"/>
      <c r="PI119" s="24"/>
      <c r="PJ119" s="24"/>
      <c r="PK119" s="24"/>
      <c r="PL119" s="24"/>
      <c r="PM119" s="24"/>
      <c r="PN119" s="24"/>
      <c r="PO119" s="24"/>
      <c r="PP119" s="24"/>
      <c r="PQ119" s="24"/>
      <c r="PR119" s="24"/>
      <c r="PS119" s="24"/>
      <c r="PT119" s="24"/>
      <c r="PU119" s="24"/>
      <c r="PV119" s="24"/>
      <c r="PW119" s="24"/>
      <c r="PX119" s="24"/>
      <c r="PY119" s="24"/>
      <c r="PZ119" s="24"/>
      <c r="QA119" s="24"/>
      <c r="QB119" s="24"/>
      <c r="QC119" s="24"/>
      <c r="QD119" s="24"/>
      <c r="QE119" s="24"/>
      <c r="QF119" s="24"/>
      <c r="QG119" s="24"/>
      <c r="QH119" s="24"/>
      <c r="QI119" s="24"/>
      <c r="QJ119" s="24"/>
      <c r="QK119" s="24"/>
      <c r="QL119" s="24"/>
      <c r="QM119" s="24"/>
      <c r="QN119" s="24"/>
      <c r="QO119" s="24"/>
      <c r="QP119" s="24"/>
      <c r="QQ119" s="24"/>
      <c r="QR119" s="24"/>
      <c r="QS119" s="24"/>
      <c r="QT119" s="24"/>
      <c r="QU119" s="24"/>
      <c r="QV119" s="24"/>
      <c r="QW119" s="24"/>
      <c r="QX119" s="24"/>
      <c r="QY119" s="24"/>
      <c r="QZ119" s="24"/>
      <c r="RA119" s="24"/>
      <c r="RB119" s="24"/>
      <c r="RC119" s="24"/>
      <c r="RD119" s="24"/>
      <c r="RE119" s="24"/>
      <c r="RF119" s="24"/>
      <c r="RG119" s="24"/>
      <c r="RH119" s="24"/>
      <c r="RI119" s="24"/>
      <c r="RJ119" s="24"/>
      <c r="RK119" s="24"/>
      <c r="RL119" s="24"/>
      <c r="RM119" s="24"/>
      <c r="RN119" s="24"/>
      <c r="RO119" s="24"/>
      <c r="RP119" s="24"/>
      <c r="RQ119" s="24"/>
      <c r="RR119" s="24"/>
      <c r="RS119" s="24"/>
      <c r="RT119" s="24"/>
      <c r="RU119" s="24"/>
      <c r="RV119" s="24"/>
      <c r="RW119" s="24"/>
      <c r="RX119" s="24"/>
      <c r="RY119" s="24"/>
      <c r="RZ119" s="24"/>
      <c r="SA119" s="24"/>
      <c r="SB119" s="24"/>
      <c r="SC119" s="24"/>
      <c r="SD119" s="24"/>
      <c r="SE119" s="24"/>
      <c r="SF119" s="24"/>
      <c r="SG119" s="24"/>
      <c r="SH119" s="24"/>
      <c r="SI119" s="24"/>
      <c r="SJ119" s="24"/>
      <c r="SK119" s="24"/>
      <c r="SL119" s="24"/>
      <c r="SM119" s="24"/>
      <c r="SN119" s="24"/>
      <c r="SO119" s="24"/>
      <c r="SP119" s="24"/>
      <c r="SQ119" s="24"/>
      <c r="SR119" s="24"/>
      <c r="SS119" s="24"/>
      <c r="ST119" s="24"/>
      <c r="SU119" s="24"/>
      <c r="SV119" s="24"/>
      <c r="SW119" s="24"/>
      <c r="SX119" s="24"/>
      <c r="SY119" s="24"/>
      <c r="SZ119" s="24"/>
      <c r="TA119" s="24"/>
      <c r="TB119" s="24"/>
      <c r="TC119" s="24"/>
      <c r="TD119" s="24"/>
      <c r="TE119" s="24"/>
      <c r="TF119" s="24"/>
      <c r="TG119" s="24"/>
      <c r="TH119" s="24"/>
      <c r="TI119" s="24"/>
      <c r="TJ119" s="24"/>
      <c r="TK119" s="24"/>
      <c r="TL119" s="24"/>
      <c r="TM119" s="24"/>
      <c r="TN119" s="24"/>
      <c r="TO119" s="24"/>
      <c r="TP119" s="24"/>
      <c r="TQ119" s="24"/>
      <c r="TR119" s="24"/>
      <c r="TS119" s="24"/>
      <c r="TT119" s="24"/>
      <c r="TU119" s="24"/>
      <c r="TV119" s="24"/>
      <c r="TW119" s="24"/>
      <c r="TX119" s="24"/>
      <c r="TY119" s="24"/>
      <c r="TZ119" s="24"/>
      <c r="UA119" s="24"/>
      <c r="UB119" s="24"/>
      <c r="UC119" s="24"/>
      <c r="UD119" s="24"/>
      <c r="UE119" s="24"/>
      <c r="UF119" s="24"/>
      <c r="UG119" s="24"/>
      <c r="UH119" s="24"/>
      <c r="UI119" s="24"/>
      <c r="UJ119" s="24"/>
      <c r="UK119" s="24"/>
      <c r="UL119" s="24"/>
      <c r="UM119" s="24"/>
      <c r="UN119" s="24"/>
      <c r="UO119" s="24"/>
      <c r="UP119" s="24"/>
      <c r="UQ119" s="24"/>
      <c r="UR119" s="24"/>
      <c r="US119" s="24"/>
      <c r="UT119" s="24"/>
      <c r="UU119" s="24"/>
      <c r="UV119" s="24"/>
      <c r="UW119" s="24"/>
      <c r="UX119" s="24"/>
      <c r="UY119" s="24"/>
      <c r="UZ119" s="24"/>
      <c r="VA119" s="24"/>
      <c r="VB119" s="24"/>
      <c r="VC119" s="24"/>
      <c r="VD119" s="24"/>
      <c r="VE119" s="24"/>
      <c r="VF119" s="24"/>
      <c r="VG119" s="24"/>
      <c r="VH119" s="24"/>
      <c r="VI119" s="24"/>
    </row>
    <row r="120" spans="1:581" s="23" customFormat="1" ht="15" customHeight="1" x14ac:dyDescent="0.2">
      <c r="A120" s="112">
        <v>6</v>
      </c>
      <c r="B120" s="102" t="s">
        <v>1188</v>
      </c>
      <c r="C120" s="102" t="s">
        <v>1189</v>
      </c>
      <c r="D120" s="20">
        <v>14</v>
      </c>
      <c r="E120" s="105" t="s">
        <v>927</v>
      </c>
      <c r="F120" s="102" t="s">
        <v>1190</v>
      </c>
      <c r="G120" s="102" t="s">
        <v>1279</v>
      </c>
      <c r="H120" s="25" t="s">
        <v>448</v>
      </c>
      <c r="I120" s="21" t="s">
        <v>91</v>
      </c>
      <c r="J120" s="22" t="s">
        <v>955</v>
      </c>
      <c r="K120" s="328">
        <v>39601</v>
      </c>
      <c r="L120" s="146" t="s">
        <v>83</v>
      </c>
      <c r="M120" s="22">
        <v>40</v>
      </c>
      <c r="N120" s="22" t="s">
        <v>728</v>
      </c>
      <c r="O120" s="21" t="s">
        <v>84</v>
      </c>
      <c r="P120" s="21" t="s">
        <v>979</v>
      </c>
      <c r="Q120" s="21" t="s">
        <v>823</v>
      </c>
      <c r="R120" s="22">
        <v>1</v>
      </c>
      <c r="S120" s="142">
        <v>8507</v>
      </c>
      <c r="T120" s="75"/>
      <c r="U120" s="75">
        <f t="shared" si="68"/>
        <v>1276.05</v>
      </c>
      <c r="V120" s="75">
        <f t="shared" si="69"/>
        <v>9783.0499999999993</v>
      </c>
      <c r="W120" s="75">
        <f>70.1*4</f>
        <v>280.39999999999998</v>
      </c>
      <c r="X120" s="75">
        <f t="shared" si="70"/>
        <v>1824.5083333333332</v>
      </c>
      <c r="Y120" s="75">
        <f t="shared" si="71"/>
        <v>18245.083333333332</v>
      </c>
      <c r="Z120" s="75">
        <f t="shared" si="72"/>
        <v>1712.0337499999998</v>
      </c>
      <c r="AA120" s="75">
        <f t="shared" si="73"/>
        <v>293.49149999999997</v>
      </c>
      <c r="AB120" s="75">
        <f t="shared" si="74"/>
        <v>489.15249999999997</v>
      </c>
      <c r="AC120" s="75">
        <f t="shared" si="75"/>
        <v>195.661</v>
      </c>
      <c r="AD120" s="75">
        <f t="shared" si="79"/>
        <v>717</v>
      </c>
      <c r="AE120" s="75">
        <f t="shared" si="80"/>
        <v>447</v>
      </c>
      <c r="AF120" s="77">
        <f t="shared" si="76"/>
        <v>5473.5249999999996</v>
      </c>
      <c r="AG120" s="77">
        <f t="shared" si="77"/>
        <v>16046.381805555555</v>
      </c>
      <c r="AH120" s="77">
        <f t="shared" si="78"/>
        <v>192556.58166666667</v>
      </c>
      <c r="AI120" s="77"/>
      <c r="AJ120" s="77"/>
      <c r="AK120" s="77"/>
      <c r="AL120" s="77"/>
      <c r="AM120" s="77"/>
      <c r="AN120" s="77"/>
      <c r="AO120" s="77"/>
      <c r="AP120" s="77"/>
      <c r="AQ120" s="77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  <c r="LT120" s="24"/>
      <c r="LU120" s="24"/>
      <c r="LV120" s="24"/>
      <c r="LW120" s="24"/>
      <c r="LX120" s="24"/>
      <c r="LY120" s="24"/>
      <c r="LZ120" s="24"/>
      <c r="MA120" s="24"/>
      <c r="MB120" s="24"/>
      <c r="MC120" s="24"/>
      <c r="MD120" s="24"/>
      <c r="ME120" s="24"/>
      <c r="MF120" s="24"/>
      <c r="MG120" s="24"/>
      <c r="MH120" s="24"/>
      <c r="MI120" s="24"/>
      <c r="MJ120" s="24"/>
      <c r="MK120" s="24"/>
      <c r="ML120" s="24"/>
      <c r="MM120" s="24"/>
      <c r="MN120" s="24"/>
      <c r="MO120" s="24"/>
      <c r="MP120" s="24"/>
      <c r="MQ120" s="24"/>
      <c r="MR120" s="24"/>
      <c r="MS120" s="24"/>
      <c r="MT120" s="24"/>
      <c r="MU120" s="24"/>
      <c r="MV120" s="24"/>
      <c r="MW120" s="24"/>
      <c r="MX120" s="24"/>
      <c r="MY120" s="24"/>
      <c r="MZ120" s="24"/>
      <c r="NA120" s="24"/>
      <c r="NB120" s="24"/>
      <c r="NC120" s="24"/>
      <c r="ND120" s="24"/>
      <c r="NE120" s="24"/>
      <c r="NF120" s="24"/>
      <c r="NG120" s="24"/>
      <c r="NH120" s="24"/>
      <c r="NI120" s="24"/>
      <c r="NJ120" s="24"/>
      <c r="NK120" s="24"/>
      <c r="NL120" s="24"/>
      <c r="NM120" s="24"/>
      <c r="NN120" s="24"/>
      <c r="NO120" s="24"/>
      <c r="NP120" s="24"/>
      <c r="NQ120" s="24"/>
      <c r="NR120" s="24"/>
      <c r="NS120" s="24"/>
      <c r="NT120" s="24"/>
      <c r="NU120" s="24"/>
      <c r="NV120" s="24"/>
      <c r="NW120" s="24"/>
      <c r="NX120" s="24"/>
      <c r="NY120" s="24"/>
      <c r="NZ120" s="24"/>
      <c r="OA120" s="24"/>
      <c r="OB120" s="24"/>
      <c r="OC120" s="24"/>
      <c r="OD120" s="24"/>
      <c r="OE120" s="24"/>
      <c r="OF120" s="24"/>
      <c r="OG120" s="24"/>
      <c r="OH120" s="24"/>
      <c r="OI120" s="24"/>
      <c r="OJ120" s="24"/>
      <c r="OK120" s="24"/>
      <c r="OL120" s="24"/>
      <c r="OM120" s="24"/>
      <c r="ON120" s="24"/>
      <c r="OO120" s="24"/>
      <c r="OP120" s="24"/>
      <c r="OQ120" s="24"/>
      <c r="OR120" s="24"/>
      <c r="OS120" s="24"/>
      <c r="OT120" s="24"/>
      <c r="OU120" s="24"/>
      <c r="OV120" s="24"/>
      <c r="OW120" s="24"/>
      <c r="OX120" s="24"/>
      <c r="OY120" s="24"/>
      <c r="OZ120" s="24"/>
      <c r="PA120" s="24"/>
      <c r="PB120" s="24"/>
      <c r="PC120" s="24"/>
      <c r="PD120" s="24"/>
      <c r="PE120" s="24"/>
      <c r="PF120" s="24"/>
      <c r="PG120" s="24"/>
      <c r="PH120" s="24"/>
      <c r="PI120" s="24"/>
      <c r="PJ120" s="24"/>
      <c r="PK120" s="24"/>
      <c r="PL120" s="24"/>
      <c r="PM120" s="24"/>
      <c r="PN120" s="24"/>
      <c r="PO120" s="24"/>
      <c r="PP120" s="24"/>
      <c r="PQ120" s="24"/>
      <c r="PR120" s="24"/>
      <c r="PS120" s="24"/>
      <c r="PT120" s="24"/>
      <c r="PU120" s="24"/>
      <c r="PV120" s="24"/>
      <c r="PW120" s="24"/>
      <c r="PX120" s="24"/>
      <c r="PY120" s="24"/>
      <c r="PZ120" s="24"/>
      <c r="QA120" s="24"/>
      <c r="QB120" s="24"/>
      <c r="QC120" s="24"/>
      <c r="QD120" s="24"/>
      <c r="QE120" s="24"/>
      <c r="QF120" s="24"/>
      <c r="QG120" s="24"/>
      <c r="QH120" s="24"/>
      <c r="QI120" s="24"/>
      <c r="QJ120" s="24"/>
      <c r="QK120" s="24"/>
      <c r="QL120" s="24"/>
      <c r="QM120" s="24"/>
      <c r="QN120" s="24"/>
      <c r="QO120" s="24"/>
      <c r="QP120" s="24"/>
      <c r="QQ120" s="24"/>
      <c r="QR120" s="24"/>
      <c r="QS120" s="24"/>
      <c r="QT120" s="24"/>
      <c r="QU120" s="24"/>
      <c r="QV120" s="24"/>
      <c r="QW120" s="24"/>
      <c r="QX120" s="24"/>
      <c r="QY120" s="24"/>
      <c r="QZ120" s="24"/>
      <c r="RA120" s="24"/>
      <c r="RB120" s="24"/>
      <c r="RC120" s="24"/>
      <c r="RD120" s="24"/>
      <c r="RE120" s="24"/>
      <c r="RF120" s="24"/>
      <c r="RG120" s="24"/>
      <c r="RH120" s="24"/>
      <c r="RI120" s="24"/>
      <c r="RJ120" s="24"/>
      <c r="RK120" s="24"/>
      <c r="RL120" s="24"/>
      <c r="RM120" s="24"/>
      <c r="RN120" s="24"/>
      <c r="RO120" s="24"/>
      <c r="RP120" s="24"/>
      <c r="RQ120" s="24"/>
      <c r="RR120" s="24"/>
      <c r="RS120" s="24"/>
      <c r="RT120" s="24"/>
      <c r="RU120" s="24"/>
      <c r="RV120" s="24"/>
      <c r="RW120" s="24"/>
      <c r="RX120" s="24"/>
      <c r="RY120" s="24"/>
      <c r="RZ120" s="24"/>
      <c r="SA120" s="24"/>
      <c r="SB120" s="24"/>
      <c r="SC120" s="24"/>
      <c r="SD120" s="24"/>
      <c r="SE120" s="24"/>
      <c r="SF120" s="24"/>
      <c r="SG120" s="24"/>
      <c r="SH120" s="24"/>
      <c r="SI120" s="24"/>
      <c r="SJ120" s="24"/>
      <c r="SK120" s="24"/>
      <c r="SL120" s="24"/>
      <c r="SM120" s="24"/>
      <c r="SN120" s="24"/>
      <c r="SO120" s="24"/>
      <c r="SP120" s="24"/>
      <c r="SQ120" s="24"/>
      <c r="SR120" s="24"/>
      <c r="SS120" s="24"/>
      <c r="ST120" s="24"/>
      <c r="SU120" s="24"/>
      <c r="SV120" s="24"/>
      <c r="SW120" s="24"/>
      <c r="SX120" s="24"/>
      <c r="SY120" s="24"/>
      <c r="SZ120" s="24"/>
      <c r="TA120" s="24"/>
      <c r="TB120" s="24"/>
      <c r="TC120" s="24"/>
      <c r="TD120" s="24"/>
      <c r="TE120" s="24"/>
      <c r="TF120" s="24"/>
      <c r="TG120" s="24"/>
      <c r="TH120" s="24"/>
      <c r="TI120" s="24"/>
      <c r="TJ120" s="24"/>
      <c r="TK120" s="24"/>
      <c r="TL120" s="24"/>
      <c r="TM120" s="24"/>
      <c r="TN120" s="24"/>
      <c r="TO120" s="24"/>
      <c r="TP120" s="24"/>
      <c r="TQ120" s="24"/>
      <c r="TR120" s="24"/>
      <c r="TS120" s="24"/>
      <c r="TT120" s="24"/>
      <c r="TU120" s="24"/>
      <c r="TV120" s="24"/>
      <c r="TW120" s="24"/>
      <c r="TX120" s="24"/>
      <c r="TY120" s="24"/>
      <c r="TZ120" s="24"/>
      <c r="UA120" s="24"/>
      <c r="UB120" s="24"/>
      <c r="UC120" s="24"/>
      <c r="UD120" s="24"/>
      <c r="UE120" s="24"/>
      <c r="UF120" s="24"/>
      <c r="UG120" s="24"/>
      <c r="UH120" s="24"/>
      <c r="UI120" s="24"/>
      <c r="UJ120" s="24"/>
      <c r="UK120" s="24"/>
      <c r="UL120" s="24"/>
      <c r="UM120" s="24"/>
      <c r="UN120" s="24"/>
      <c r="UO120" s="24"/>
      <c r="UP120" s="24"/>
      <c r="UQ120" s="24"/>
      <c r="UR120" s="24"/>
      <c r="US120" s="24"/>
      <c r="UT120" s="24"/>
      <c r="UU120" s="24"/>
      <c r="UV120" s="24"/>
      <c r="UW120" s="24"/>
      <c r="UX120" s="24"/>
      <c r="UY120" s="24"/>
      <c r="UZ120" s="24"/>
      <c r="VA120" s="24"/>
      <c r="VB120" s="24"/>
      <c r="VC120" s="24"/>
      <c r="VD120" s="24"/>
      <c r="VE120" s="24"/>
      <c r="VF120" s="24"/>
      <c r="VG120" s="24"/>
      <c r="VH120" s="24"/>
      <c r="VI120" s="24"/>
    </row>
    <row r="121" spans="1:581" s="23" customFormat="1" ht="15" customHeight="1" x14ac:dyDescent="0.2">
      <c r="A121" s="18">
        <v>7</v>
      </c>
      <c r="B121" s="102" t="s">
        <v>1188</v>
      </c>
      <c r="C121" s="102" t="s">
        <v>1189</v>
      </c>
      <c r="D121" s="20">
        <v>14</v>
      </c>
      <c r="E121" s="102" t="s">
        <v>927</v>
      </c>
      <c r="F121" s="102" t="s">
        <v>1190</v>
      </c>
      <c r="G121" s="102" t="s">
        <v>1280</v>
      </c>
      <c r="H121" s="21" t="s">
        <v>449</v>
      </c>
      <c r="I121" s="21" t="s">
        <v>92</v>
      </c>
      <c r="J121" s="22" t="s">
        <v>955</v>
      </c>
      <c r="K121" s="328">
        <v>38278</v>
      </c>
      <c r="L121" s="146" t="s">
        <v>83</v>
      </c>
      <c r="M121" s="22">
        <v>40</v>
      </c>
      <c r="N121" s="22" t="s">
        <v>728</v>
      </c>
      <c r="O121" s="21" t="s">
        <v>84</v>
      </c>
      <c r="P121" s="21" t="s">
        <v>979</v>
      </c>
      <c r="Q121" s="21" t="s">
        <v>823</v>
      </c>
      <c r="R121" s="22">
        <v>1</v>
      </c>
      <c r="S121" s="142">
        <v>8507</v>
      </c>
      <c r="T121" s="75"/>
      <c r="U121" s="75">
        <f t="shared" si="68"/>
        <v>1276.05</v>
      </c>
      <c r="V121" s="75">
        <f t="shared" si="69"/>
        <v>9783.0499999999993</v>
      </c>
      <c r="W121" s="75">
        <f>70.1*4</f>
        <v>280.39999999999998</v>
      </c>
      <c r="X121" s="75">
        <f t="shared" si="70"/>
        <v>1824.5083333333332</v>
      </c>
      <c r="Y121" s="75">
        <f t="shared" si="71"/>
        <v>18245.083333333332</v>
      </c>
      <c r="Z121" s="75">
        <f t="shared" si="72"/>
        <v>1712.0337499999998</v>
      </c>
      <c r="AA121" s="75">
        <f t="shared" si="73"/>
        <v>293.49149999999997</v>
      </c>
      <c r="AB121" s="75">
        <f t="shared" si="74"/>
        <v>489.15249999999997</v>
      </c>
      <c r="AC121" s="75">
        <f t="shared" si="75"/>
        <v>195.661</v>
      </c>
      <c r="AD121" s="75">
        <f t="shared" si="79"/>
        <v>717</v>
      </c>
      <c r="AE121" s="75">
        <f t="shared" si="80"/>
        <v>447</v>
      </c>
      <c r="AF121" s="77">
        <f t="shared" si="76"/>
        <v>5473.5249999999996</v>
      </c>
      <c r="AG121" s="77">
        <f t="shared" si="77"/>
        <v>16046.381805555555</v>
      </c>
      <c r="AH121" s="77">
        <f t="shared" si="78"/>
        <v>192556.58166666667</v>
      </c>
      <c r="AI121" s="77"/>
      <c r="AJ121" s="77"/>
      <c r="AK121" s="77"/>
      <c r="AL121" s="77"/>
      <c r="AM121" s="77"/>
      <c r="AN121" s="77"/>
      <c r="AO121" s="77"/>
      <c r="AP121" s="77"/>
      <c r="AQ121" s="77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  <c r="LT121" s="24"/>
      <c r="LU121" s="24"/>
      <c r="LV121" s="24"/>
      <c r="LW121" s="24"/>
      <c r="LX121" s="24"/>
      <c r="LY121" s="24"/>
      <c r="LZ121" s="24"/>
      <c r="MA121" s="24"/>
      <c r="MB121" s="24"/>
      <c r="MC121" s="24"/>
      <c r="MD121" s="24"/>
      <c r="ME121" s="24"/>
      <c r="MF121" s="24"/>
      <c r="MG121" s="24"/>
      <c r="MH121" s="24"/>
      <c r="MI121" s="24"/>
      <c r="MJ121" s="24"/>
      <c r="MK121" s="24"/>
      <c r="ML121" s="24"/>
      <c r="MM121" s="24"/>
      <c r="MN121" s="24"/>
      <c r="MO121" s="24"/>
      <c r="MP121" s="24"/>
      <c r="MQ121" s="24"/>
      <c r="MR121" s="24"/>
      <c r="MS121" s="24"/>
      <c r="MT121" s="24"/>
      <c r="MU121" s="24"/>
      <c r="MV121" s="24"/>
      <c r="MW121" s="24"/>
      <c r="MX121" s="24"/>
      <c r="MY121" s="24"/>
      <c r="MZ121" s="24"/>
      <c r="NA121" s="24"/>
      <c r="NB121" s="24"/>
      <c r="NC121" s="24"/>
      <c r="ND121" s="24"/>
      <c r="NE121" s="24"/>
      <c r="NF121" s="24"/>
      <c r="NG121" s="24"/>
      <c r="NH121" s="24"/>
      <c r="NI121" s="24"/>
      <c r="NJ121" s="24"/>
      <c r="NK121" s="24"/>
      <c r="NL121" s="24"/>
      <c r="NM121" s="24"/>
      <c r="NN121" s="24"/>
      <c r="NO121" s="24"/>
      <c r="NP121" s="24"/>
      <c r="NQ121" s="24"/>
      <c r="NR121" s="24"/>
      <c r="NS121" s="24"/>
      <c r="NT121" s="24"/>
      <c r="NU121" s="24"/>
      <c r="NV121" s="24"/>
      <c r="NW121" s="24"/>
      <c r="NX121" s="24"/>
      <c r="NY121" s="24"/>
      <c r="NZ121" s="24"/>
      <c r="OA121" s="24"/>
      <c r="OB121" s="24"/>
      <c r="OC121" s="24"/>
      <c r="OD121" s="24"/>
      <c r="OE121" s="24"/>
      <c r="OF121" s="24"/>
      <c r="OG121" s="24"/>
      <c r="OH121" s="24"/>
      <c r="OI121" s="24"/>
      <c r="OJ121" s="24"/>
      <c r="OK121" s="24"/>
      <c r="OL121" s="24"/>
      <c r="OM121" s="24"/>
      <c r="ON121" s="24"/>
      <c r="OO121" s="24"/>
      <c r="OP121" s="24"/>
      <c r="OQ121" s="24"/>
      <c r="OR121" s="24"/>
      <c r="OS121" s="24"/>
      <c r="OT121" s="24"/>
      <c r="OU121" s="24"/>
      <c r="OV121" s="24"/>
      <c r="OW121" s="24"/>
      <c r="OX121" s="24"/>
      <c r="OY121" s="24"/>
      <c r="OZ121" s="24"/>
      <c r="PA121" s="24"/>
      <c r="PB121" s="24"/>
      <c r="PC121" s="24"/>
      <c r="PD121" s="24"/>
      <c r="PE121" s="24"/>
      <c r="PF121" s="24"/>
      <c r="PG121" s="24"/>
      <c r="PH121" s="24"/>
      <c r="PI121" s="24"/>
      <c r="PJ121" s="24"/>
      <c r="PK121" s="24"/>
      <c r="PL121" s="24"/>
      <c r="PM121" s="24"/>
      <c r="PN121" s="24"/>
      <c r="PO121" s="24"/>
      <c r="PP121" s="24"/>
      <c r="PQ121" s="24"/>
      <c r="PR121" s="24"/>
      <c r="PS121" s="24"/>
      <c r="PT121" s="24"/>
      <c r="PU121" s="24"/>
      <c r="PV121" s="24"/>
      <c r="PW121" s="24"/>
      <c r="PX121" s="24"/>
      <c r="PY121" s="24"/>
      <c r="PZ121" s="24"/>
      <c r="QA121" s="24"/>
      <c r="QB121" s="24"/>
      <c r="QC121" s="24"/>
      <c r="QD121" s="24"/>
      <c r="QE121" s="24"/>
      <c r="QF121" s="24"/>
      <c r="QG121" s="24"/>
      <c r="QH121" s="24"/>
      <c r="QI121" s="24"/>
      <c r="QJ121" s="24"/>
      <c r="QK121" s="24"/>
      <c r="QL121" s="24"/>
      <c r="QM121" s="24"/>
      <c r="QN121" s="24"/>
      <c r="QO121" s="24"/>
      <c r="QP121" s="24"/>
      <c r="QQ121" s="24"/>
      <c r="QR121" s="24"/>
      <c r="QS121" s="24"/>
      <c r="QT121" s="24"/>
      <c r="QU121" s="24"/>
      <c r="QV121" s="24"/>
      <c r="QW121" s="24"/>
      <c r="QX121" s="24"/>
      <c r="QY121" s="24"/>
      <c r="QZ121" s="24"/>
      <c r="RA121" s="24"/>
      <c r="RB121" s="24"/>
      <c r="RC121" s="24"/>
      <c r="RD121" s="24"/>
      <c r="RE121" s="24"/>
      <c r="RF121" s="24"/>
      <c r="RG121" s="24"/>
      <c r="RH121" s="24"/>
      <c r="RI121" s="24"/>
      <c r="RJ121" s="24"/>
      <c r="RK121" s="24"/>
      <c r="RL121" s="24"/>
      <c r="RM121" s="24"/>
      <c r="RN121" s="24"/>
      <c r="RO121" s="24"/>
      <c r="RP121" s="24"/>
      <c r="RQ121" s="24"/>
      <c r="RR121" s="24"/>
      <c r="RS121" s="24"/>
      <c r="RT121" s="24"/>
      <c r="RU121" s="24"/>
      <c r="RV121" s="24"/>
      <c r="RW121" s="24"/>
      <c r="RX121" s="24"/>
      <c r="RY121" s="24"/>
      <c r="RZ121" s="24"/>
      <c r="SA121" s="24"/>
      <c r="SB121" s="24"/>
      <c r="SC121" s="24"/>
      <c r="SD121" s="24"/>
      <c r="SE121" s="24"/>
      <c r="SF121" s="24"/>
      <c r="SG121" s="24"/>
      <c r="SH121" s="24"/>
      <c r="SI121" s="24"/>
      <c r="SJ121" s="24"/>
      <c r="SK121" s="24"/>
      <c r="SL121" s="24"/>
      <c r="SM121" s="24"/>
      <c r="SN121" s="24"/>
      <c r="SO121" s="24"/>
      <c r="SP121" s="24"/>
      <c r="SQ121" s="24"/>
      <c r="SR121" s="24"/>
      <c r="SS121" s="24"/>
      <c r="ST121" s="24"/>
      <c r="SU121" s="24"/>
      <c r="SV121" s="24"/>
      <c r="SW121" s="24"/>
      <c r="SX121" s="24"/>
      <c r="SY121" s="24"/>
      <c r="SZ121" s="24"/>
      <c r="TA121" s="24"/>
      <c r="TB121" s="24"/>
      <c r="TC121" s="24"/>
      <c r="TD121" s="24"/>
      <c r="TE121" s="24"/>
      <c r="TF121" s="24"/>
      <c r="TG121" s="24"/>
      <c r="TH121" s="24"/>
      <c r="TI121" s="24"/>
      <c r="TJ121" s="24"/>
      <c r="TK121" s="24"/>
      <c r="TL121" s="24"/>
      <c r="TM121" s="24"/>
      <c r="TN121" s="24"/>
      <c r="TO121" s="24"/>
      <c r="TP121" s="24"/>
      <c r="TQ121" s="24"/>
      <c r="TR121" s="24"/>
      <c r="TS121" s="24"/>
      <c r="TT121" s="24"/>
      <c r="TU121" s="24"/>
      <c r="TV121" s="24"/>
      <c r="TW121" s="24"/>
      <c r="TX121" s="24"/>
      <c r="TY121" s="24"/>
      <c r="TZ121" s="24"/>
      <c r="UA121" s="24"/>
      <c r="UB121" s="24"/>
      <c r="UC121" s="24"/>
      <c r="UD121" s="24"/>
      <c r="UE121" s="24"/>
      <c r="UF121" s="24"/>
      <c r="UG121" s="24"/>
      <c r="UH121" s="24"/>
      <c r="UI121" s="24"/>
      <c r="UJ121" s="24"/>
      <c r="UK121" s="24"/>
      <c r="UL121" s="24"/>
      <c r="UM121" s="24"/>
      <c r="UN121" s="24"/>
      <c r="UO121" s="24"/>
      <c r="UP121" s="24"/>
      <c r="UQ121" s="24"/>
      <c r="UR121" s="24"/>
      <c r="US121" s="24"/>
      <c r="UT121" s="24"/>
      <c r="UU121" s="24"/>
      <c r="UV121" s="24"/>
      <c r="UW121" s="24"/>
      <c r="UX121" s="24"/>
      <c r="UY121" s="24"/>
      <c r="UZ121" s="24"/>
      <c r="VA121" s="24"/>
      <c r="VB121" s="24"/>
      <c r="VC121" s="24"/>
      <c r="VD121" s="24"/>
      <c r="VE121" s="24"/>
      <c r="VF121" s="24"/>
      <c r="VG121" s="24"/>
      <c r="VH121" s="24"/>
      <c r="VI121" s="24"/>
    </row>
    <row r="122" spans="1:581" s="23" customFormat="1" ht="15" customHeight="1" x14ac:dyDescent="0.2">
      <c r="A122" s="112">
        <v>8</v>
      </c>
      <c r="B122" s="102" t="s">
        <v>1188</v>
      </c>
      <c r="C122" s="102" t="s">
        <v>1189</v>
      </c>
      <c r="D122" s="20">
        <v>14</v>
      </c>
      <c r="E122" s="102" t="s">
        <v>927</v>
      </c>
      <c r="F122" s="102" t="s">
        <v>1190</v>
      </c>
      <c r="G122" s="102" t="s">
        <v>1281</v>
      </c>
      <c r="H122" s="21" t="s">
        <v>94</v>
      </c>
      <c r="I122" s="21" t="s">
        <v>578</v>
      </c>
      <c r="J122" s="22" t="s">
        <v>955</v>
      </c>
      <c r="K122" s="328">
        <v>38278</v>
      </c>
      <c r="L122" s="146" t="s">
        <v>83</v>
      </c>
      <c r="M122" s="22">
        <v>40</v>
      </c>
      <c r="N122" s="22" t="s">
        <v>728</v>
      </c>
      <c r="O122" s="21" t="s">
        <v>84</v>
      </c>
      <c r="P122" s="21" t="s">
        <v>979</v>
      </c>
      <c r="Q122" s="21" t="s">
        <v>823</v>
      </c>
      <c r="R122" s="22">
        <v>1</v>
      </c>
      <c r="S122" s="142">
        <v>8507</v>
      </c>
      <c r="T122" s="75"/>
      <c r="U122" s="75">
        <f t="shared" si="68"/>
        <v>1276.05</v>
      </c>
      <c r="V122" s="75">
        <f t="shared" si="69"/>
        <v>9783.0499999999993</v>
      </c>
      <c r="W122" s="75">
        <f>70.1*4</f>
        <v>280.39999999999998</v>
      </c>
      <c r="X122" s="75">
        <f t="shared" si="70"/>
        <v>1824.5083333333332</v>
      </c>
      <c r="Y122" s="75">
        <f t="shared" si="71"/>
        <v>18245.083333333332</v>
      </c>
      <c r="Z122" s="75">
        <f t="shared" si="72"/>
        <v>1712.0337499999998</v>
      </c>
      <c r="AA122" s="75">
        <f t="shared" si="73"/>
        <v>293.49149999999997</v>
      </c>
      <c r="AB122" s="75">
        <f t="shared" si="74"/>
        <v>489.15249999999997</v>
      </c>
      <c r="AC122" s="75">
        <f t="shared" si="75"/>
        <v>195.661</v>
      </c>
      <c r="AD122" s="75">
        <f t="shared" si="79"/>
        <v>717</v>
      </c>
      <c r="AE122" s="75">
        <f t="shared" si="80"/>
        <v>447</v>
      </c>
      <c r="AF122" s="77">
        <f t="shared" si="76"/>
        <v>5473.5249999999996</v>
      </c>
      <c r="AG122" s="77">
        <f t="shared" si="77"/>
        <v>16046.381805555555</v>
      </c>
      <c r="AH122" s="77">
        <f t="shared" si="78"/>
        <v>192556.58166666667</v>
      </c>
      <c r="AI122" s="77"/>
      <c r="AJ122" s="77"/>
      <c r="AK122" s="77"/>
      <c r="AL122" s="77"/>
      <c r="AM122" s="77"/>
      <c r="AN122" s="77"/>
      <c r="AO122" s="77"/>
      <c r="AP122" s="77"/>
      <c r="AQ122" s="77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  <c r="LT122" s="24"/>
      <c r="LU122" s="24"/>
      <c r="LV122" s="24"/>
      <c r="LW122" s="24"/>
      <c r="LX122" s="24"/>
      <c r="LY122" s="24"/>
      <c r="LZ122" s="24"/>
      <c r="MA122" s="24"/>
      <c r="MB122" s="24"/>
      <c r="MC122" s="24"/>
      <c r="MD122" s="24"/>
      <c r="ME122" s="24"/>
      <c r="MF122" s="24"/>
      <c r="MG122" s="24"/>
      <c r="MH122" s="24"/>
      <c r="MI122" s="24"/>
      <c r="MJ122" s="24"/>
      <c r="MK122" s="24"/>
      <c r="ML122" s="24"/>
      <c r="MM122" s="24"/>
      <c r="MN122" s="24"/>
      <c r="MO122" s="24"/>
      <c r="MP122" s="24"/>
      <c r="MQ122" s="24"/>
      <c r="MR122" s="24"/>
      <c r="MS122" s="24"/>
      <c r="MT122" s="24"/>
      <c r="MU122" s="24"/>
      <c r="MV122" s="24"/>
      <c r="MW122" s="24"/>
      <c r="MX122" s="24"/>
      <c r="MY122" s="24"/>
      <c r="MZ122" s="24"/>
      <c r="NA122" s="24"/>
      <c r="NB122" s="24"/>
      <c r="NC122" s="24"/>
      <c r="ND122" s="24"/>
      <c r="NE122" s="24"/>
      <c r="NF122" s="24"/>
      <c r="NG122" s="24"/>
      <c r="NH122" s="24"/>
      <c r="NI122" s="24"/>
      <c r="NJ122" s="24"/>
      <c r="NK122" s="24"/>
      <c r="NL122" s="24"/>
      <c r="NM122" s="24"/>
      <c r="NN122" s="24"/>
      <c r="NO122" s="24"/>
      <c r="NP122" s="24"/>
      <c r="NQ122" s="24"/>
      <c r="NR122" s="24"/>
      <c r="NS122" s="24"/>
      <c r="NT122" s="24"/>
      <c r="NU122" s="24"/>
      <c r="NV122" s="24"/>
      <c r="NW122" s="24"/>
      <c r="NX122" s="24"/>
      <c r="NY122" s="24"/>
      <c r="NZ122" s="24"/>
      <c r="OA122" s="24"/>
      <c r="OB122" s="24"/>
      <c r="OC122" s="24"/>
      <c r="OD122" s="24"/>
      <c r="OE122" s="24"/>
      <c r="OF122" s="24"/>
      <c r="OG122" s="24"/>
      <c r="OH122" s="24"/>
      <c r="OI122" s="24"/>
      <c r="OJ122" s="24"/>
      <c r="OK122" s="24"/>
      <c r="OL122" s="24"/>
      <c r="OM122" s="24"/>
      <c r="ON122" s="24"/>
      <c r="OO122" s="24"/>
      <c r="OP122" s="24"/>
      <c r="OQ122" s="24"/>
      <c r="OR122" s="24"/>
      <c r="OS122" s="24"/>
      <c r="OT122" s="24"/>
      <c r="OU122" s="24"/>
      <c r="OV122" s="24"/>
      <c r="OW122" s="24"/>
      <c r="OX122" s="24"/>
      <c r="OY122" s="24"/>
      <c r="OZ122" s="24"/>
      <c r="PA122" s="24"/>
      <c r="PB122" s="24"/>
      <c r="PC122" s="24"/>
      <c r="PD122" s="24"/>
      <c r="PE122" s="24"/>
      <c r="PF122" s="24"/>
      <c r="PG122" s="24"/>
      <c r="PH122" s="24"/>
      <c r="PI122" s="24"/>
      <c r="PJ122" s="24"/>
      <c r="PK122" s="24"/>
      <c r="PL122" s="24"/>
      <c r="PM122" s="24"/>
      <c r="PN122" s="24"/>
      <c r="PO122" s="24"/>
      <c r="PP122" s="24"/>
      <c r="PQ122" s="24"/>
      <c r="PR122" s="24"/>
      <c r="PS122" s="24"/>
      <c r="PT122" s="24"/>
      <c r="PU122" s="24"/>
      <c r="PV122" s="24"/>
      <c r="PW122" s="24"/>
      <c r="PX122" s="24"/>
      <c r="PY122" s="24"/>
      <c r="PZ122" s="24"/>
      <c r="QA122" s="24"/>
      <c r="QB122" s="24"/>
      <c r="QC122" s="24"/>
      <c r="QD122" s="24"/>
      <c r="QE122" s="24"/>
      <c r="QF122" s="24"/>
      <c r="QG122" s="24"/>
      <c r="QH122" s="24"/>
      <c r="QI122" s="24"/>
      <c r="QJ122" s="24"/>
      <c r="QK122" s="24"/>
      <c r="QL122" s="24"/>
      <c r="QM122" s="24"/>
      <c r="QN122" s="24"/>
      <c r="QO122" s="24"/>
      <c r="QP122" s="24"/>
      <c r="QQ122" s="24"/>
      <c r="QR122" s="24"/>
      <c r="QS122" s="24"/>
      <c r="QT122" s="24"/>
      <c r="QU122" s="24"/>
      <c r="QV122" s="24"/>
      <c r="QW122" s="24"/>
      <c r="QX122" s="24"/>
      <c r="QY122" s="24"/>
      <c r="QZ122" s="24"/>
      <c r="RA122" s="24"/>
      <c r="RB122" s="24"/>
      <c r="RC122" s="24"/>
      <c r="RD122" s="24"/>
      <c r="RE122" s="24"/>
      <c r="RF122" s="24"/>
      <c r="RG122" s="24"/>
      <c r="RH122" s="24"/>
      <c r="RI122" s="24"/>
      <c r="RJ122" s="24"/>
      <c r="RK122" s="24"/>
      <c r="RL122" s="24"/>
      <c r="RM122" s="24"/>
      <c r="RN122" s="24"/>
      <c r="RO122" s="24"/>
      <c r="RP122" s="24"/>
      <c r="RQ122" s="24"/>
      <c r="RR122" s="24"/>
      <c r="RS122" s="24"/>
      <c r="RT122" s="24"/>
      <c r="RU122" s="24"/>
      <c r="RV122" s="24"/>
      <c r="RW122" s="24"/>
      <c r="RX122" s="24"/>
      <c r="RY122" s="24"/>
      <c r="RZ122" s="24"/>
      <c r="SA122" s="24"/>
      <c r="SB122" s="24"/>
      <c r="SC122" s="24"/>
      <c r="SD122" s="24"/>
      <c r="SE122" s="24"/>
      <c r="SF122" s="24"/>
      <c r="SG122" s="24"/>
      <c r="SH122" s="24"/>
      <c r="SI122" s="24"/>
      <c r="SJ122" s="24"/>
      <c r="SK122" s="24"/>
      <c r="SL122" s="24"/>
      <c r="SM122" s="24"/>
      <c r="SN122" s="24"/>
      <c r="SO122" s="24"/>
      <c r="SP122" s="24"/>
      <c r="SQ122" s="24"/>
      <c r="SR122" s="24"/>
      <c r="SS122" s="24"/>
      <c r="ST122" s="24"/>
      <c r="SU122" s="24"/>
      <c r="SV122" s="24"/>
      <c r="SW122" s="24"/>
      <c r="SX122" s="24"/>
      <c r="SY122" s="24"/>
      <c r="SZ122" s="24"/>
      <c r="TA122" s="24"/>
      <c r="TB122" s="24"/>
      <c r="TC122" s="24"/>
      <c r="TD122" s="24"/>
      <c r="TE122" s="24"/>
      <c r="TF122" s="24"/>
      <c r="TG122" s="24"/>
      <c r="TH122" s="24"/>
      <c r="TI122" s="24"/>
      <c r="TJ122" s="24"/>
      <c r="TK122" s="24"/>
      <c r="TL122" s="24"/>
      <c r="TM122" s="24"/>
      <c r="TN122" s="24"/>
      <c r="TO122" s="24"/>
      <c r="TP122" s="24"/>
      <c r="TQ122" s="24"/>
      <c r="TR122" s="24"/>
      <c r="TS122" s="24"/>
      <c r="TT122" s="24"/>
      <c r="TU122" s="24"/>
      <c r="TV122" s="24"/>
      <c r="TW122" s="24"/>
      <c r="TX122" s="24"/>
      <c r="TY122" s="24"/>
      <c r="TZ122" s="24"/>
      <c r="UA122" s="24"/>
      <c r="UB122" s="24"/>
      <c r="UC122" s="24"/>
      <c r="UD122" s="24"/>
      <c r="UE122" s="24"/>
      <c r="UF122" s="24"/>
      <c r="UG122" s="24"/>
      <c r="UH122" s="24"/>
      <c r="UI122" s="24"/>
      <c r="UJ122" s="24"/>
      <c r="UK122" s="24"/>
      <c r="UL122" s="24"/>
      <c r="UM122" s="24"/>
      <c r="UN122" s="24"/>
      <c r="UO122" s="24"/>
      <c r="UP122" s="24"/>
      <c r="UQ122" s="24"/>
      <c r="UR122" s="24"/>
      <c r="US122" s="24"/>
      <c r="UT122" s="24"/>
      <c r="UU122" s="24"/>
      <c r="UV122" s="24"/>
      <c r="UW122" s="24"/>
      <c r="UX122" s="24"/>
      <c r="UY122" s="24"/>
      <c r="UZ122" s="24"/>
      <c r="VA122" s="24"/>
      <c r="VB122" s="24"/>
      <c r="VC122" s="24"/>
      <c r="VD122" s="24"/>
      <c r="VE122" s="24"/>
      <c r="VF122" s="24"/>
      <c r="VG122" s="24"/>
      <c r="VH122" s="24"/>
      <c r="VI122" s="24"/>
    </row>
    <row r="123" spans="1:581" s="23" customFormat="1" ht="15" customHeight="1" x14ac:dyDescent="0.2">
      <c r="A123" s="18">
        <v>9</v>
      </c>
      <c r="B123" s="102" t="s">
        <v>1188</v>
      </c>
      <c r="C123" s="102" t="s">
        <v>1189</v>
      </c>
      <c r="D123" s="20">
        <v>14</v>
      </c>
      <c r="E123" s="102" t="s">
        <v>927</v>
      </c>
      <c r="F123" s="102" t="s">
        <v>1190</v>
      </c>
      <c r="G123" s="102" t="s">
        <v>1282</v>
      </c>
      <c r="H123" s="21" t="s">
        <v>136</v>
      </c>
      <c r="I123" s="21" t="s">
        <v>137</v>
      </c>
      <c r="J123" s="22" t="s">
        <v>955</v>
      </c>
      <c r="K123" s="328">
        <v>35796</v>
      </c>
      <c r="L123" s="146" t="s">
        <v>138</v>
      </c>
      <c r="M123" s="22">
        <v>40</v>
      </c>
      <c r="N123" s="22" t="s">
        <v>728</v>
      </c>
      <c r="O123" s="21" t="s">
        <v>139</v>
      </c>
      <c r="P123" s="21" t="s">
        <v>979</v>
      </c>
      <c r="Q123" s="21" t="s">
        <v>823</v>
      </c>
      <c r="R123" s="22">
        <v>1</v>
      </c>
      <c r="S123" s="75">
        <v>9269</v>
      </c>
      <c r="T123" s="75"/>
      <c r="U123" s="75">
        <f t="shared" si="68"/>
        <v>1390.35</v>
      </c>
      <c r="V123" s="75">
        <f t="shared" si="69"/>
        <v>10659.35</v>
      </c>
      <c r="W123" s="75">
        <f>70.1*6</f>
        <v>420.59999999999997</v>
      </c>
      <c r="X123" s="75">
        <f t="shared" si="70"/>
        <v>1985.8916666666667</v>
      </c>
      <c r="Y123" s="75">
        <f t="shared" si="71"/>
        <v>19858.916666666668</v>
      </c>
      <c r="Z123" s="75">
        <f t="shared" si="72"/>
        <v>1865.38625</v>
      </c>
      <c r="AA123" s="75">
        <f t="shared" si="73"/>
        <v>319.78050000000002</v>
      </c>
      <c r="AB123" s="75">
        <f t="shared" si="74"/>
        <v>532.96750000000009</v>
      </c>
      <c r="AC123" s="75">
        <f t="shared" si="75"/>
        <v>213.18700000000001</v>
      </c>
      <c r="AD123" s="75">
        <f>718+70</f>
        <v>788</v>
      </c>
      <c r="AE123" s="75">
        <f>438+30</f>
        <v>468</v>
      </c>
      <c r="AF123" s="77">
        <f t="shared" si="76"/>
        <v>5957.6750000000002</v>
      </c>
      <c r="AG123" s="77">
        <f t="shared" si="77"/>
        <v>17584.144861111112</v>
      </c>
      <c r="AH123" s="77">
        <f t="shared" si="78"/>
        <v>211009.73833333334</v>
      </c>
      <c r="AI123" s="77"/>
      <c r="AJ123" s="77"/>
      <c r="AK123" s="77"/>
      <c r="AL123" s="77"/>
      <c r="AM123" s="77"/>
      <c r="AN123" s="77"/>
      <c r="AO123" s="77"/>
      <c r="AP123" s="77"/>
      <c r="AQ123" s="77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  <c r="LT123" s="24"/>
      <c r="LU123" s="24"/>
      <c r="LV123" s="24"/>
      <c r="LW123" s="24"/>
      <c r="LX123" s="24"/>
      <c r="LY123" s="24"/>
      <c r="LZ123" s="24"/>
      <c r="MA123" s="24"/>
      <c r="MB123" s="24"/>
      <c r="MC123" s="24"/>
      <c r="MD123" s="24"/>
      <c r="ME123" s="24"/>
      <c r="MF123" s="24"/>
      <c r="MG123" s="24"/>
      <c r="MH123" s="24"/>
      <c r="MI123" s="24"/>
      <c r="MJ123" s="24"/>
      <c r="MK123" s="24"/>
      <c r="ML123" s="24"/>
      <c r="MM123" s="24"/>
      <c r="MN123" s="24"/>
      <c r="MO123" s="24"/>
      <c r="MP123" s="24"/>
      <c r="MQ123" s="24"/>
      <c r="MR123" s="24"/>
      <c r="MS123" s="24"/>
      <c r="MT123" s="24"/>
      <c r="MU123" s="24"/>
      <c r="MV123" s="24"/>
      <c r="MW123" s="24"/>
      <c r="MX123" s="24"/>
      <c r="MY123" s="24"/>
      <c r="MZ123" s="24"/>
      <c r="NA123" s="24"/>
      <c r="NB123" s="24"/>
      <c r="NC123" s="24"/>
      <c r="ND123" s="24"/>
      <c r="NE123" s="24"/>
      <c r="NF123" s="24"/>
      <c r="NG123" s="24"/>
      <c r="NH123" s="24"/>
      <c r="NI123" s="24"/>
      <c r="NJ123" s="24"/>
      <c r="NK123" s="24"/>
      <c r="NL123" s="24"/>
      <c r="NM123" s="24"/>
      <c r="NN123" s="24"/>
      <c r="NO123" s="24"/>
      <c r="NP123" s="24"/>
      <c r="NQ123" s="24"/>
      <c r="NR123" s="24"/>
      <c r="NS123" s="24"/>
      <c r="NT123" s="24"/>
      <c r="NU123" s="24"/>
      <c r="NV123" s="24"/>
      <c r="NW123" s="24"/>
      <c r="NX123" s="24"/>
      <c r="NY123" s="24"/>
      <c r="NZ123" s="24"/>
      <c r="OA123" s="24"/>
      <c r="OB123" s="24"/>
      <c r="OC123" s="24"/>
      <c r="OD123" s="24"/>
      <c r="OE123" s="24"/>
      <c r="OF123" s="24"/>
      <c r="OG123" s="24"/>
      <c r="OH123" s="24"/>
      <c r="OI123" s="24"/>
      <c r="OJ123" s="24"/>
      <c r="OK123" s="24"/>
      <c r="OL123" s="24"/>
      <c r="OM123" s="24"/>
      <c r="ON123" s="24"/>
      <c r="OO123" s="24"/>
      <c r="OP123" s="24"/>
      <c r="OQ123" s="24"/>
      <c r="OR123" s="24"/>
      <c r="OS123" s="24"/>
      <c r="OT123" s="24"/>
      <c r="OU123" s="24"/>
      <c r="OV123" s="24"/>
      <c r="OW123" s="24"/>
      <c r="OX123" s="24"/>
      <c r="OY123" s="24"/>
      <c r="OZ123" s="24"/>
      <c r="PA123" s="24"/>
      <c r="PB123" s="24"/>
      <c r="PC123" s="24"/>
      <c r="PD123" s="24"/>
      <c r="PE123" s="24"/>
      <c r="PF123" s="24"/>
      <c r="PG123" s="24"/>
      <c r="PH123" s="24"/>
      <c r="PI123" s="24"/>
      <c r="PJ123" s="24"/>
      <c r="PK123" s="24"/>
      <c r="PL123" s="24"/>
      <c r="PM123" s="24"/>
      <c r="PN123" s="24"/>
      <c r="PO123" s="24"/>
      <c r="PP123" s="24"/>
      <c r="PQ123" s="24"/>
      <c r="PR123" s="24"/>
      <c r="PS123" s="24"/>
      <c r="PT123" s="24"/>
      <c r="PU123" s="24"/>
      <c r="PV123" s="24"/>
      <c r="PW123" s="24"/>
      <c r="PX123" s="24"/>
      <c r="PY123" s="24"/>
      <c r="PZ123" s="24"/>
      <c r="QA123" s="24"/>
      <c r="QB123" s="24"/>
      <c r="QC123" s="24"/>
      <c r="QD123" s="24"/>
      <c r="QE123" s="24"/>
      <c r="QF123" s="24"/>
      <c r="QG123" s="24"/>
      <c r="QH123" s="24"/>
      <c r="QI123" s="24"/>
      <c r="QJ123" s="24"/>
      <c r="QK123" s="24"/>
      <c r="QL123" s="24"/>
      <c r="QM123" s="24"/>
      <c r="QN123" s="24"/>
      <c r="QO123" s="24"/>
      <c r="QP123" s="24"/>
      <c r="QQ123" s="24"/>
      <c r="QR123" s="24"/>
      <c r="QS123" s="24"/>
      <c r="QT123" s="24"/>
      <c r="QU123" s="24"/>
      <c r="QV123" s="24"/>
      <c r="QW123" s="24"/>
      <c r="QX123" s="24"/>
      <c r="QY123" s="24"/>
      <c r="QZ123" s="24"/>
      <c r="RA123" s="24"/>
      <c r="RB123" s="24"/>
      <c r="RC123" s="24"/>
      <c r="RD123" s="24"/>
      <c r="RE123" s="24"/>
      <c r="RF123" s="24"/>
      <c r="RG123" s="24"/>
      <c r="RH123" s="24"/>
      <c r="RI123" s="24"/>
      <c r="RJ123" s="24"/>
      <c r="RK123" s="24"/>
      <c r="RL123" s="24"/>
      <c r="RM123" s="24"/>
      <c r="RN123" s="24"/>
      <c r="RO123" s="24"/>
      <c r="RP123" s="24"/>
      <c r="RQ123" s="24"/>
      <c r="RR123" s="24"/>
      <c r="RS123" s="24"/>
      <c r="RT123" s="24"/>
      <c r="RU123" s="24"/>
      <c r="RV123" s="24"/>
      <c r="RW123" s="24"/>
      <c r="RX123" s="24"/>
      <c r="RY123" s="24"/>
      <c r="RZ123" s="24"/>
      <c r="SA123" s="24"/>
      <c r="SB123" s="24"/>
      <c r="SC123" s="24"/>
      <c r="SD123" s="24"/>
      <c r="SE123" s="24"/>
      <c r="SF123" s="24"/>
      <c r="SG123" s="24"/>
      <c r="SH123" s="24"/>
      <c r="SI123" s="24"/>
      <c r="SJ123" s="24"/>
      <c r="SK123" s="24"/>
      <c r="SL123" s="24"/>
      <c r="SM123" s="24"/>
      <c r="SN123" s="24"/>
      <c r="SO123" s="24"/>
      <c r="SP123" s="24"/>
      <c r="SQ123" s="24"/>
      <c r="SR123" s="24"/>
      <c r="SS123" s="24"/>
      <c r="ST123" s="24"/>
      <c r="SU123" s="24"/>
      <c r="SV123" s="24"/>
      <c r="SW123" s="24"/>
      <c r="SX123" s="24"/>
      <c r="SY123" s="24"/>
      <c r="SZ123" s="24"/>
      <c r="TA123" s="24"/>
      <c r="TB123" s="24"/>
      <c r="TC123" s="24"/>
      <c r="TD123" s="24"/>
      <c r="TE123" s="24"/>
      <c r="TF123" s="24"/>
      <c r="TG123" s="24"/>
      <c r="TH123" s="24"/>
      <c r="TI123" s="24"/>
      <c r="TJ123" s="24"/>
      <c r="TK123" s="24"/>
      <c r="TL123" s="24"/>
      <c r="TM123" s="24"/>
      <c r="TN123" s="24"/>
      <c r="TO123" s="24"/>
      <c r="TP123" s="24"/>
      <c r="TQ123" s="24"/>
      <c r="TR123" s="24"/>
      <c r="TS123" s="24"/>
      <c r="TT123" s="24"/>
      <c r="TU123" s="24"/>
      <c r="TV123" s="24"/>
      <c r="TW123" s="24"/>
      <c r="TX123" s="24"/>
      <c r="TY123" s="24"/>
      <c r="TZ123" s="24"/>
      <c r="UA123" s="24"/>
      <c r="UB123" s="24"/>
      <c r="UC123" s="24"/>
      <c r="UD123" s="24"/>
      <c r="UE123" s="24"/>
      <c r="UF123" s="24"/>
      <c r="UG123" s="24"/>
      <c r="UH123" s="24"/>
      <c r="UI123" s="24"/>
      <c r="UJ123" s="24"/>
      <c r="UK123" s="24"/>
      <c r="UL123" s="24"/>
      <c r="UM123" s="24"/>
      <c r="UN123" s="24"/>
      <c r="UO123" s="24"/>
      <c r="UP123" s="24"/>
      <c r="UQ123" s="24"/>
      <c r="UR123" s="24"/>
      <c r="US123" s="24"/>
      <c r="UT123" s="24"/>
      <c r="UU123" s="24"/>
      <c r="UV123" s="24"/>
      <c r="UW123" s="24"/>
      <c r="UX123" s="24"/>
      <c r="UY123" s="24"/>
      <c r="UZ123" s="24"/>
      <c r="VA123" s="24"/>
      <c r="VB123" s="24"/>
      <c r="VC123" s="24"/>
      <c r="VD123" s="24"/>
      <c r="VE123" s="24"/>
      <c r="VF123" s="24"/>
      <c r="VG123" s="24"/>
      <c r="VH123" s="24"/>
      <c r="VI123" s="24"/>
    </row>
    <row r="124" spans="1:581" s="23" customFormat="1" ht="15" customHeight="1" x14ac:dyDescent="0.2">
      <c r="A124" s="112">
        <v>10</v>
      </c>
      <c r="B124" s="102" t="s">
        <v>1188</v>
      </c>
      <c r="C124" s="102" t="s">
        <v>1189</v>
      </c>
      <c r="D124" s="20">
        <v>14</v>
      </c>
      <c r="E124" s="105" t="s">
        <v>927</v>
      </c>
      <c r="F124" s="102" t="s">
        <v>1190</v>
      </c>
      <c r="G124" s="102" t="s">
        <v>1283</v>
      </c>
      <c r="H124" s="21" t="s">
        <v>140</v>
      </c>
      <c r="I124" s="21" t="s">
        <v>141</v>
      </c>
      <c r="J124" s="22" t="s">
        <v>955</v>
      </c>
      <c r="K124" s="328">
        <v>36402</v>
      </c>
      <c r="L124" s="146" t="s">
        <v>138</v>
      </c>
      <c r="M124" s="22">
        <v>40</v>
      </c>
      <c r="N124" s="22" t="s">
        <v>728</v>
      </c>
      <c r="O124" s="21" t="s">
        <v>139</v>
      </c>
      <c r="P124" s="21" t="s">
        <v>979</v>
      </c>
      <c r="Q124" s="21" t="s">
        <v>823</v>
      </c>
      <c r="R124" s="22">
        <v>1</v>
      </c>
      <c r="S124" s="75">
        <v>9269</v>
      </c>
      <c r="T124" s="75"/>
      <c r="U124" s="75">
        <f t="shared" si="68"/>
        <v>1390.35</v>
      </c>
      <c r="V124" s="75">
        <f t="shared" si="69"/>
        <v>10659.35</v>
      </c>
      <c r="W124" s="75">
        <f>70.1*5</f>
        <v>350.5</v>
      </c>
      <c r="X124" s="75">
        <f t="shared" si="70"/>
        <v>1985.8916666666667</v>
      </c>
      <c r="Y124" s="75">
        <f t="shared" si="71"/>
        <v>19858.916666666668</v>
      </c>
      <c r="Z124" s="75">
        <f t="shared" si="72"/>
        <v>1865.38625</v>
      </c>
      <c r="AA124" s="75">
        <f t="shared" si="73"/>
        <v>319.78050000000002</v>
      </c>
      <c r="AB124" s="75">
        <f t="shared" si="74"/>
        <v>532.96750000000009</v>
      </c>
      <c r="AC124" s="75">
        <f t="shared" si="75"/>
        <v>213.18700000000001</v>
      </c>
      <c r="AD124" s="75">
        <f t="shared" ref="AD124:AD129" si="81">718+70</f>
        <v>788</v>
      </c>
      <c r="AE124" s="75">
        <f t="shared" ref="AE124:AE129" si="82">438+30</f>
        <v>468</v>
      </c>
      <c r="AF124" s="77">
        <f t="shared" si="76"/>
        <v>5957.6750000000002</v>
      </c>
      <c r="AG124" s="77">
        <f t="shared" si="77"/>
        <v>17514.044861111113</v>
      </c>
      <c r="AH124" s="77">
        <f t="shared" si="78"/>
        <v>210168.53833333336</v>
      </c>
      <c r="AI124" s="77"/>
      <c r="AJ124" s="77"/>
      <c r="AK124" s="77"/>
      <c r="AL124" s="77"/>
      <c r="AM124" s="77"/>
      <c r="AN124" s="77"/>
      <c r="AO124" s="77"/>
      <c r="AP124" s="77"/>
      <c r="AQ124" s="77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  <c r="LT124" s="24"/>
      <c r="LU124" s="24"/>
      <c r="LV124" s="24"/>
      <c r="LW124" s="24"/>
      <c r="LX124" s="24"/>
      <c r="LY124" s="24"/>
      <c r="LZ124" s="24"/>
      <c r="MA124" s="24"/>
      <c r="MB124" s="24"/>
      <c r="MC124" s="24"/>
      <c r="MD124" s="24"/>
      <c r="ME124" s="24"/>
      <c r="MF124" s="24"/>
      <c r="MG124" s="24"/>
      <c r="MH124" s="24"/>
      <c r="MI124" s="24"/>
      <c r="MJ124" s="24"/>
      <c r="MK124" s="24"/>
      <c r="ML124" s="24"/>
      <c r="MM124" s="24"/>
      <c r="MN124" s="24"/>
      <c r="MO124" s="24"/>
      <c r="MP124" s="24"/>
      <c r="MQ124" s="24"/>
      <c r="MR124" s="24"/>
      <c r="MS124" s="24"/>
      <c r="MT124" s="24"/>
      <c r="MU124" s="24"/>
      <c r="MV124" s="24"/>
      <c r="MW124" s="24"/>
      <c r="MX124" s="24"/>
      <c r="MY124" s="24"/>
      <c r="MZ124" s="24"/>
      <c r="NA124" s="24"/>
      <c r="NB124" s="24"/>
      <c r="NC124" s="24"/>
      <c r="ND124" s="24"/>
      <c r="NE124" s="24"/>
      <c r="NF124" s="24"/>
      <c r="NG124" s="24"/>
      <c r="NH124" s="24"/>
      <c r="NI124" s="24"/>
      <c r="NJ124" s="24"/>
      <c r="NK124" s="24"/>
      <c r="NL124" s="24"/>
      <c r="NM124" s="24"/>
      <c r="NN124" s="24"/>
      <c r="NO124" s="24"/>
      <c r="NP124" s="24"/>
      <c r="NQ124" s="24"/>
      <c r="NR124" s="24"/>
      <c r="NS124" s="24"/>
      <c r="NT124" s="24"/>
      <c r="NU124" s="24"/>
      <c r="NV124" s="24"/>
      <c r="NW124" s="24"/>
      <c r="NX124" s="24"/>
      <c r="NY124" s="24"/>
      <c r="NZ124" s="24"/>
      <c r="OA124" s="24"/>
      <c r="OB124" s="24"/>
      <c r="OC124" s="24"/>
      <c r="OD124" s="24"/>
      <c r="OE124" s="24"/>
      <c r="OF124" s="24"/>
      <c r="OG124" s="24"/>
      <c r="OH124" s="24"/>
      <c r="OI124" s="24"/>
      <c r="OJ124" s="24"/>
      <c r="OK124" s="24"/>
      <c r="OL124" s="24"/>
      <c r="OM124" s="24"/>
      <c r="ON124" s="24"/>
      <c r="OO124" s="24"/>
      <c r="OP124" s="24"/>
      <c r="OQ124" s="24"/>
      <c r="OR124" s="24"/>
      <c r="OS124" s="24"/>
      <c r="OT124" s="24"/>
      <c r="OU124" s="24"/>
      <c r="OV124" s="24"/>
      <c r="OW124" s="24"/>
      <c r="OX124" s="24"/>
      <c r="OY124" s="24"/>
      <c r="OZ124" s="24"/>
      <c r="PA124" s="24"/>
      <c r="PB124" s="24"/>
      <c r="PC124" s="24"/>
      <c r="PD124" s="24"/>
      <c r="PE124" s="24"/>
      <c r="PF124" s="24"/>
      <c r="PG124" s="24"/>
      <c r="PH124" s="24"/>
      <c r="PI124" s="24"/>
      <c r="PJ124" s="24"/>
      <c r="PK124" s="24"/>
      <c r="PL124" s="24"/>
      <c r="PM124" s="24"/>
      <c r="PN124" s="24"/>
      <c r="PO124" s="24"/>
      <c r="PP124" s="24"/>
      <c r="PQ124" s="24"/>
      <c r="PR124" s="24"/>
      <c r="PS124" s="24"/>
      <c r="PT124" s="24"/>
      <c r="PU124" s="24"/>
      <c r="PV124" s="24"/>
      <c r="PW124" s="24"/>
      <c r="PX124" s="24"/>
      <c r="PY124" s="24"/>
      <c r="PZ124" s="24"/>
      <c r="QA124" s="24"/>
      <c r="QB124" s="24"/>
      <c r="QC124" s="24"/>
      <c r="QD124" s="24"/>
      <c r="QE124" s="24"/>
      <c r="QF124" s="24"/>
      <c r="QG124" s="24"/>
      <c r="QH124" s="24"/>
      <c r="QI124" s="24"/>
      <c r="QJ124" s="24"/>
      <c r="QK124" s="24"/>
      <c r="QL124" s="24"/>
      <c r="QM124" s="24"/>
      <c r="QN124" s="24"/>
      <c r="QO124" s="24"/>
      <c r="QP124" s="24"/>
      <c r="QQ124" s="24"/>
      <c r="QR124" s="24"/>
      <c r="QS124" s="24"/>
      <c r="QT124" s="24"/>
      <c r="QU124" s="24"/>
      <c r="QV124" s="24"/>
      <c r="QW124" s="24"/>
      <c r="QX124" s="24"/>
      <c r="QY124" s="24"/>
      <c r="QZ124" s="24"/>
      <c r="RA124" s="24"/>
      <c r="RB124" s="24"/>
      <c r="RC124" s="24"/>
      <c r="RD124" s="24"/>
      <c r="RE124" s="24"/>
      <c r="RF124" s="24"/>
      <c r="RG124" s="24"/>
      <c r="RH124" s="24"/>
      <c r="RI124" s="24"/>
      <c r="RJ124" s="24"/>
      <c r="RK124" s="24"/>
      <c r="RL124" s="24"/>
      <c r="RM124" s="24"/>
      <c r="RN124" s="24"/>
      <c r="RO124" s="24"/>
      <c r="RP124" s="24"/>
      <c r="RQ124" s="24"/>
      <c r="RR124" s="24"/>
      <c r="RS124" s="24"/>
      <c r="RT124" s="24"/>
      <c r="RU124" s="24"/>
      <c r="RV124" s="24"/>
      <c r="RW124" s="24"/>
      <c r="RX124" s="24"/>
      <c r="RY124" s="24"/>
      <c r="RZ124" s="24"/>
      <c r="SA124" s="24"/>
      <c r="SB124" s="24"/>
      <c r="SC124" s="24"/>
      <c r="SD124" s="24"/>
      <c r="SE124" s="24"/>
      <c r="SF124" s="24"/>
      <c r="SG124" s="24"/>
      <c r="SH124" s="24"/>
      <c r="SI124" s="24"/>
      <c r="SJ124" s="24"/>
      <c r="SK124" s="24"/>
      <c r="SL124" s="24"/>
      <c r="SM124" s="24"/>
      <c r="SN124" s="24"/>
      <c r="SO124" s="24"/>
      <c r="SP124" s="24"/>
      <c r="SQ124" s="24"/>
      <c r="SR124" s="24"/>
      <c r="SS124" s="24"/>
      <c r="ST124" s="24"/>
      <c r="SU124" s="24"/>
      <c r="SV124" s="24"/>
      <c r="SW124" s="24"/>
      <c r="SX124" s="24"/>
      <c r="SY124" s="24"/>
      <c r="SZ124" s="24"/>
      <c r="TA124" s="24"/>
      <c r="TB124" s="24"/>
      <c r="TC124" s="24"/>
      <c r="TD124" s="24"/>
      <c r="TE124" s="24"/>
      <c r="TF124" s="24"/>
      <c r="TG124" s="24"/>
      <c r="TH124" s="24"/>
      <c r="TI124" s="24"/>
      <c r="TJ124" s="24"/>
      <c r="TK124" s="24"/>
      <c r="TL124" s="24"/>
      <c r="TM124" s="24"/>
      <c r="TN124" s="24"/>
      <c r="TO124" s="24"/>
      <c r="TP124" s="24"/>
      <c r="TQ124" s="24"/>
      <c r="TR124" s="24"/>
      <c r="TS124" s="24"/>
      <c r="TT124" s="24"/>
      <c r="TU124" s="24"/>
      <c r="TV124" s="24"/>
      <c r="TW124" s="24"/>
      <c r="TX124" s="24"/>
      <c r="TY124" s="24"/>
      <c r="TZ124" s="24"/>
      <c r="UA124" s="24"/>
      <c r="UB124" s="24"/>
      <c r="UC124" s="24"/>
      <c r="UD124" s="24"/>
      <c r="UE124" s="24"/>
      <c r="UF124" s="24"/>
      <c r="UG124" s="24"/>
      <c r="UH124" s="24"/>
      <c r="UI124" s="24"/>
      <c r="UJ124" s="24"/>
      <c r="UK124" s="24"/>
      <c r="UL124" s="24"/>
      <c r="UM124" s="24"/>
      <c r="UN124" s="24"/>
      <c r="UO124" s="24"/>
      <c r="UP124" s="24"/>
      <c r="UQ124" s="24"/>
      <c r="UR124" s="24"/>
      <c r="US124" s="24"/>
      <c r="UT124" s="24"/>
      <c r="UU124" s="24"/>
      <c r="UV124" s="24"/>
      <c r="UW124" s="24"/>
      <c r="UX124" s="24"/>
      <c r="UY124" s="24"/>
      <c r="UZ124" s="24"/>
      <c r="VA124" s="24"/>
      <c r="VB124" s="24"/>
      <c r="VC124" s="24"/>
      <c r="VD124" s="24"/>
      <c r="VE124" s="24"/>
      <c r="VF124" s="24"/>
      <c r="VG124" s="24"/>
      <c r="VH124" s="24"/>
      <c r="VI124" s="24"/>
    </row>
    <row r="125" spans="1:581" s="23" customFormat="1" ht="15" customHeight="1" x14ac:dyDescent="0.2">
      <c r="A125" s="18">
        <v>11</v>
      </c>
      <c r="B125" s="102" t="s">
        <v>1188</v>
      </c>
      <c r="C125" s="102" t="s">
        <v>1189</v>
      </c>
      <c r="D125" s="20">
        <v>14</v>
      </c>
      <c r="E125" s="102" t="s">
        <v>927</v>
      </c>
      <c r="F125" s="102" t="s">
        <v>1190</v>
      </c>
      <c r="G125" s="102" t="s">
        <v>1284</v>
      </c>
      <c r="H125" s="21" t="s">
        <v>142</v>
      </c>
      <c r="I125" s="21" t="s">
        <v>569</v>
      </c>
      <c r="J125" s="22" t="s">
        <v>955</v>
      </c>
      <c r="K125" s="328">
        <v>36416</v>
      </c>
      <c r="L125" s="146" t="s">
        <v>138</v>
      </c>
      <c r="M125" s="22">
        <v>40</v>
      </c>
      <c r="N125" s="22" t="s">
        <v>728</v>
      </c>
      <c r="O125" s="21" t="s">
        <v>139</v>
      </c>
      <c r="P125" s="21" t="s">
        <v>979</v>
      </c>
      <c r="Q125" s="21" t="s">
        <v>823</v>
      </c>
      <c r="R125" s="22">
        <v>1</v>
      </c>
      <c r="S125" s="75">
        <v>9269</v>
      </c>
      <c r="T125" s="75"/>
      <c r="U125" s="75">
        <f t="shared" si="68"/>
        <v>1390.35</v>
      </c>
      <c r="V125" s="75">
        <f t="shared" si="69"/>
        <v>10659.35</v>
      </c>
      <c r="W125" s="75">
        <f>70.1*5</f>
        <v>350.5</v>
      </c>
      <c r="X125" s="75">
        <f t="shared" si="70"/>
        <v>1985.8916666666667</v>
      </c>
      <c r="Y125" s="75">
        <f t="shared" si="71"/>
        <v>19858.916666666668</v>
      </c>
      <c r="Z125" s="75">
        <f t="shared" si="72"/>
        <v>1865.38625</v>
      </c>
      <c r="AA125" s="75">
        <f t="shared" si="73"/>
        <v>319.78050000000002</v>
      </c>
      <c r="AB125" s="75">
        <f t="shared" si="74"/>
        <v>532.96750000000009</v>
      </c>
      <c r="AC125" s="75">
        <f t="shared" si="75"/>
        <v>213.18700000000001</v>
      </c>
      <c r="AD125" s="75">
        <f t="shared" si="81"/>
        <v>788</v>
      </c>
      <c r="AE125" s="75">
        <f t="shared" si="82"/>
        <v>468</v>
      </c>
      <c r="AF125" s="77">
        <f t="shared" si="76"/>
        <v>5957.6750000000002</v>
      </c>
      <c r="AG125" s="77">
        <f t="shared" si="77"/>
        <v>17514.044861111113</v>
      </c>
      <c r="AH125" s="77">
        <f t="shared" si="78"/>
        <v>210168.53833333336</v>
      </c>
      <c r="AI125" s="77"/>
      <c r="AJ125" s="77"/>
      <c r="AK125" s="77"/>
      <c r="AL125" s="77"/>
      <c r="AM125" s="77"/>
      <c r="AN125" s="77"/>
      <c r="AO125" s="77"/>
      <c r="AP125" s="77"/>
      <c r="AQ125" s="77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  <c r="LT125" s="24"/>
      <c r="LU125" s="24"/>
      <c r="LV125" s="24"/>
      <c r="LW125" s="24"/>
      <c r="LX125" s="24"/>
      <c r="LY125" s="24"/>
      <c r="LZ125" s="24"/>
      <c r="MA125" s="24"/>
      <c r="MB125" s="24"/>
      <c r="MC125" s="24"/>
      <c r="MD125" s="24"/>
      <c r="ME125" s="24"/>
      <c r="MF125" s="24"/>
      <c r="MG125" s="24"/>
      <c r="MH125" s="24"/>
      <c r="MI125" s="24"/>
      <c r="MJ125" s="24"/>
      <c r="MK125" s="24"/>
      <c r="ML125" s="24"/>
      <c r="MM125" s="24"/>
      <c r="MN125" s="24"/>
      <c r="MO125" s="24"/>
      <c r="MP125" s="24"/>
      <c r="MQ125" s="24"/>
      <c r="MR125" s="24"/>
      <c r="MS125" s="24"/>
      <c r="MT125" s="24"/>
      <c r="MU125" s="24"/>
      <c r="MV125" s="24"/>
      <c r="MW125" s="24"/>
      <c r="MX125" s="24"/>
      <c r="MY125" s="24"/>
      <c r="MZ125" s="24"/>
      <c r="NA125" s="24"/>
      <c r="NB125" s="24"/>
      <c r="NC125" s="24"/>
      <c r="ND125" s="24"/>
      <c r="NE125" s="24"/>
      <c r="NF125" s="24"/>
      <c r="NG125" s="24"/>
      <c r="NH125" s="24"/>
      <c r="NI125" s="24"/>
      <c r="NJ125" s="24"/>
      <c r="NK125" s="24"/>
      <c r="NL125" s="24"/>
      <c r="NM125" s="24"/>
      <c r="NN125" s="24"/>
      <c r="NO125" s="24"/>
      <c r="NP125" s="24"/>
      <c r="NQ125" s="24"/>
      <c r="NR125" s="24"/>
      <c r="NS125" s="24"/>
      <c r="NT125" s="24"/>
      <c r="NU125" s="24"/>
      <c r="NV125" s="24"/>
      <c r="NW125" s="24"/>
      <c r="NX125" s="24"/>
      <c r="NY125" s="24"/>
      <c r="NZ125" s="24"/>
      <c r="OA125" s="24"/>
      <c r="OB125" s="24"/>
      <c r="OC125" s="24"/>
      <c r="OD125" s="24"/>
      <c r="OE125" s="24"/>
      <c r="OF125" s="24"/>
      <c r="OG125" s="24"/>
      <c r="OH125" s="24"/>
      <c r="OI125" s="24"/>
      <c r="OJ125" s="24"/>
      <c r="OK125" s="24"/>
      <c r="OL125" s="24"/>
      <c r="OM125" s="24"/>
      <c r="ON125" s="24"/>
      <c r="OO125" s="24"/>
      <c r="OP125" s="24"/>
      <c r="OQ125" s="24"/>
      <c r="OR125" s="24"/>
      <c r="OS125" s="24"/>
      <c r="OT125" s="24"/>
      <c r="OU125" s="24"/>
      <c r="OV125" s="24"/>
      <c r="OW125" s="24"/>
      <c r="OX125" s="24"/>
      <c r="OY125" s="24"/>
      <c r="OZ125" s="24"/>
      <c r="PA125" s="24"/>
      <c r="PB125" s="24"/>
      <c r="PC125" s="24"/>
      <c r="PD125" s="24"/>
      <c r="PE125" s="24"/>
      <c r="PF125" s="24"/>
      <c r="PG125" s="24"/>
      <c r="PH125" s="24"/>
      <c r="PI125" s="24"/>
      <c r="PJ125" s="24"/>
      <c r="PK125" s="24"/>
      <c r="PL125" s="24"/>
      <c r="PM125" s="24"/>
      <c r="PN125" s="24"/>
      <c r="PO125" s="24"/>
      <c r="PP125" s="24"/>
      <c r="PQ125" s="24"/>
      <c r="PR125" s="24"/>
      <c r="PS125" s="24"/>
      <c r="PT125" s="24"/>
      <c r="PU125" s="24"/>
      <c r="PV125" s="24"/>
      <c r="PW125" s="24"/>
      <c r="PX125" s="24"/>
      <c r="PY125" s="24"/>
      <c r="PZ125" s="24"/>
      <c r="QA125" s="24"/>
      <c r="QB125" s="24"/>
      <c r="QC125" s="24"/>
      <c r="QD125" s="24"/>
      <c r="QE125" s="24"/>
      <c r="QF125" s="24"/>
      <c r="QG125" s="24"/>
      <c r="QH125" s="24"/>
      <c r="QI125" s="24"/>
      <c r="QJ125" s="24"/>
      <c r="QK125" s="24"/>
      <c r="QL125" s="24"/>
      <c r="QM125" s="24"/>
      <c r="QN125" s="24"/>
      <c r="QO125" s="24"/>
      <c r="QP125" s="24"/>
      <c r="QQ125" s="24"/>
      <c r="QR125" s="24"/>
      <c r="QS125" s="24"/>
      <c r="QT125" s="24"/>
      <c r="QU125" s="24"/>
      <c r="QV125" s="24"/>
      <c r="QW125" s="24"/>
      <c r="QX125" s="24"/>
      <c r="QY125" s="24"/>
      <c r="QZ125" s="24"/>
      <c r="RA125" s="24"/>
      <c r="RB125" s="24"/>
      <c r="RC125" s="24"/>
      <c r="RD125" s="24"/>
      <c r="RE125" s="24"/>
      <c r="RF125" s="24"/>
      <c r="RG125" s="24"/>
      <c r="RH125" s="24"/>
      <c r="RI125" s="24"/>
      <c r="RJ125" s="24"/>
      <c r="RK125" s="24"/>
      <c r="RL125" s="24"/>
      <c r="RM125" s="24"/>
      <c r="RN125" s="24"/>
      <c r="RO125" s="24"/>
      <c r="RP125" s="24"/>
      <c r="RQ125" s="24"/>
      <c r="RR125" s="24"/>
      <c r="RS125" s="24"/>
      <c r="RT125" s="24"/>
      <c r="RU125" s="24"/>
      <c r="RV125" s="24"/>
      <c r="RW125" s="24"/>
      <c r="RX125" s="24"/>
      <c r="RY125" s="24"/>
      <c r="RZ125" s="24"/>
      <c r="SA125" s="24"/>
      <c r="SB125" s="24"/>
      <c r="SC125" s="24"/>
      <c r="SD125" s="24"/>
      <c r="SE125" s="24"/>
      <c r="SF125" s="24"/>
      <c r="SG125" s="24"/>
      <c r="SH125" s="24"/>
      <c r="SI125" s="24"/>
      <c r="SJ125" s="24"/>
      <c r="SK125" s="24"/>
      <c r="SL125" s="24"/>
      <c r="SM125" s="24"/>
      <c r="SN125" s="24"/>
      <c r="SO125" s="24"/>
      <c r="SP125" s="24"/>
      <c r="SQ125" s="24"/>
      <c r="SR125" s="24"/>
      <c r="SS125" s="24"/>
      <c r="ST125" s="24"/>
      <c r="SU125" s="24"/>
      <c r="SV125" s="24"/>
      <c r="SW125" s="24"/>
      <c r="SX125" s="24"/>
      <c r="SY125" s="24"/>
      <c r="SZ125" s="24"/>
      <c r="TA125" s="24"/>
      <c r="TB125" s="24"/>
      <c r="TC125" s="24"/>
      <c r="TD125" s="24"/>
      <c r="TE125" s="24"/>
      <c r="TF125" s="24"/>
      <c r="TG125" s="24"/>
      <c r="TH125" s="24"/>
      <c r="TI125" s="24"/>
      <c r="TJ125" s="24"/>
      <c r="TK125" s="24"/>
      <c r="TL125" s="24"/>
      <c r="TM125" s="24"/>
      <c r="TN125" s="24"/>
      <c r="TO125" s="24"/>
      <c r="TP125" s="24"/>
      <c r="TQ125" s="24"/>
      <c r="TR125" s="24"/>
      <c r="TS125" s="24"/>
      <c r="TT125" s="24"/>
      <c r="TU125" s="24"/>
      <c r="TV125" s="24"/>
      <c r="TW125" s="24"/>
      <c r="TX125" s="24"/>
      <c r="TY125" s="24"/>
      <c r="TZ125" s="24"/>
      <c r="UA125" s="24"/>
      <c r="UB125" s="24"/>
      <c r="UC125" s="24"/>
      <c r="UD125" s="24"/>
      <c r="UE125" s="24"/>
      <c r="UF125" s="24"/>
      <c r="UG125" s="24"/>
      <c r="UH125" s="24"/>
      <c r="UI125" s="24"/>
      <c r="UJ125" s="24"/>
      <c r="UK125" s="24"/>
      <c r="UL125" s="24"/>
      <c r="UM125" s="24"/>
      <c r="UN125" s="24"/>
      <c r="UO125" s="24"/>
      <c r="UP125" s="24"/>
      <c r="UQ125" s="24"/>
      <c r="UR125" s="24"/>
      <c r="US125" s="24"/>
      <c r="UT125" s="24"/>
      <c r="UU125" s="24"/>
      <c r="UV125" s="24"/>
      <c r="UW125" s="24"/>
      <c r="UX125" s="24"/>
      <c r="UY125" s="24"/>
      <c r="UZ125" s="24"/>
      <c r="VA125" s="24"/>
      <c r="VB125" s="24"/>
      <c r="VC125" s="24"/>
      <c r="VD125" s="24"/>
      <c r="VE125" s="24"/>
      <c r="VF125" s="24"/>
      <c r="VG125" s="24"/>
      <c r="VH125" s="24"/>
      <c r="VI125" s="24"/>
    </row>
    <row r="126" spans="1:581" s="23" customFormat="1" ht="15" customHeight="1" x14ac:dyDescent="0.2">
      <c r="A126" s="112">
        <v>12</v>
      </c>
      <c r="B126" s="102" t="s">
        <v>1188</v>
      </c>
      <c r="C126" s="102" t="s">
        <v>1189</v>
      </c>
      <c r="D126" s="20">
        <v>14</v>
      </c>
      <c r="E126" s="102" t="s">
        <v>927</v>
      </c>
      <c r="F126" s="102" t="s">
        <v>1190</v>
      </c>
      <c r="G126" s="102" t="s">
        <v>1285</v>
      </c>
      <c r="H126" s="21" t="s">
        <v>143</v>
      </c>
      <c r="I126" s="21" t="s">
        <v>580</v>
      </c>
      <c r="J126" s="22" t="s">
        <v>955</v>
      </c>
      <c r="K126" s="328">
        <v>36167</v>
      </c>
      <c r="L126" s="146" t="s">
        <v>138</v>
      </c>
      <c r="M126" s="22">
        <v>40</v>
      </c>
      <c r="N126" s="22" t="s">
        <v>728</v>
      </c>
      <c r="O126" s="21" t="s">
        <v>139</v>
      </c>
      <c r="P126" s="21" t="s">
        <v>979</v>
      </c>
      <c r="Q126" s="21" t="s">
        <v>823</v>
      </c>
      <c r="R126" s="22">
        <v>1</v>
      </c>
      <c r="S126" s="75">
        <v>9269</v>
      </c>
      <c r="T126" s="75"/>
      <c r="U126" s="75">
        <f t="shared" si="68"/>
        <v>1390.35</v>
      </c>
      <c r="V126" s="75">
        <f t="shared" si="69"/>
        <v>10659.35</v>
      </c>
      <c r="W126" s="75">
        <f>70.1*5</f>
        <v>350.5</v>
      </c>
      <c r="X126" s="75">
        <f t="shared" si="70"/>
        <v>1985.8916666666667</v>
      </c>
      <c r="Y126" s="75">
        <f t="shared" si="71"/>
        <v>19858.916666666668</v>
      </c>
      <c r="Z126" s="75">
        <f t="shared" si="72"/>
        <v>1865.38625</v>
      </c>
      <c r="AA126" s="75">
        <f t="shared" si="73"/>
        <v>319.78050000000002</v>
      </c>
      <c r="AB126" s="75">
        <f t="shared" si="74"/>
        <v>532.96750000000009</v>
      </c>
      <c r="AC126" s="75">
        <f t="shared" si="75"/>
        <v>213.18700000000001</v>
      </c>
      <c r="AD126" s="75">
        <f t="shared" si="81"/>
        <v>788</v>
      </c>
      <c r="AE126" s="75">
        <f t="shared" si="82"/>
        <v>468</v>
      </c>
      <c r="AF126" s="77">
        <f t="shared" si="76"/>
        <v>5957.6750000000002</v>
      </c>
      <c r="AG126" s="77">
        <f t="shared" si="77"/>
        <v>17514.044861111113</v>
      </c>
      <c r="AH126" s="77">
        <f t="shared" si="78"/>
        <v>210168.53833333336</v>
      </c>
      <c r="AI126" s="77"/>
      <c r="AJ126" s="77"/>
      <c r="AK126" s="77"/>
      <c r="AL126" s="77"/>
      <c r="AM126" s="77"/>
      <c r="AN126" s="77"/>
      <c r="AO126" s="77"/>
      <c r="AP126" s="77"/>
      <c r="AQ126" s="77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  <c r="LT126" s="24"/>
      <c r="LU126" s="24"/>
      <c r="LV126" s="24"/>
      <c r="LW126" s="24"/>
      <c r="LX126" s="24"/>
      <c r="LY126" s="24"/>
      <c r="LZ126" s="24"/>
      <c r="MA126" s="24"/>
      <c r="MB126" s="24"/>
      <c r="MC126" s="24"/>
      <c r="MD126" s="24"/>
      <c r="ME126" s="24"/>
      <c r="MF126" s="24"/>
      <c r="MG126" s="24"/>
      <c r="MH126" s="24"/>
      <c r="MI126" s="24"/>
      <c r="MJ126" s="24"/>
      <c r="MK126" s="24"/>
      <c r="ML126" s="24"/>
      <c r="MM126" s="24"/>
      <c r="MN126" s="24"/>
      <c r="MO126" s="24"/>
      <c r="MP126" s="24"/>
      <c r="MQ126" s="24"/>
      <c r="MR126" s="24"/>
      <c r="MS126" s="24"/>
      <c r="MT126" s="24"/>
      <c r="MU126" s="24"/>
      <c r="MV126" s="24"/>
      <c r="MW126" s="24"/>
      <c r="MX126" s="24"/>
      <c r="MY126" s="24"/>
      <c r="MZ126" s="24"/>
      <c r="NA126" s="24"/>
      <c r="NB126" s="24"/>
      <c r="NC126" s="24"/>
      <c r="ND126" s="24"/>
      <c r="NE126" s="24"/>
      <c r="NF126" s="24"/>
      <c r="NG126" s="24"/>
      <c r="NH126" s="24"/>
      <c r="NI126" s="24"/>
      <c r="NJ126" s="24"/>
      <c r="NK126" s="24"/>
      <c r="NL126" s="24"/>
      <c r="NM126" s="24"/>
      <c r="NN126" s="24"/>
      <c r="NO126" s="24"/>
      <c r="NP126" s="24"/>
      <c r="NQ126" s="24"/>
      <c r="NR126" s="24"/>
      <c r="NS126" s="24"/>
      <c r="NT126" s="24"/>
      <c r="NU126" s="24"/>
      <c r="NV126" s="24"/>
      <c r="NW126" s="24"/>
      <c r="NX126" s="24"/>
      <c r="NY126" s="24"/>
      <c r="NZ126" s="24"/>
      <c r="OA126" s="24"/>
      <c r="OB126" s="24"/>
      <c r="OC126" s="24"/>
      <c r="OD126" s="24"/>
      <c r="OE126" s="24"/>
      <c r="OF126" s="24"/>
      <c r="OG126" s="24"/>
      <c r="OH126" s="24"/>
      <c r="OI126" s="24"/>
      <c r="OJ126" s="24"/>
      <c r="OK126" s="24"/>
      <c r="OL126" s="24"/>
      <c r="OM126" s="24"/>
      <c r="ON126" s="24"/>
      <c r="OO126" s="24"/>
      <c r="OP126" s="24"/>
      <c r="OQ126" s="24"/>
      <c r="OR126" s="24"/>
      <c r="OS126" s="24"/>
      <c r="OT126" s="24"/>
      <c r="OU126" s="24"/>
      <c r="OV126" s="24"/>
      <c r="OW126" s="24"/>
      <c r="OX126" s="24"/>
      <c r="OY126" s="24"/>
      <c r="OZ126" s="24"/>
      <c r="PA126" s="24"/>
      <c r="PB126" s="24"/>
      <c r="PC126" s="24"/>
      <c r="PD126" s="24"/>
      <c r="PE126" s="24"/>
      <c r="PF126" s="24"/>
      <c r="PG126" s="24"/>
      <c r="PH126" s="24"/>
      <c r="PI126" s="24"/>
      <c r="PJ126" s="24"/>
      <c r="PK126" s="24"/>
      <c r="PL126" s="24"/>
      <c r="PM126" s="24"/>
      <c r="PN126" s="24"/>
      <c r="PO126" s="24"/>
      <c r="PP126" s="24"/>
      <c r="PQ126" s="24"/>
      <c r="PR126" s="24"/>
      <c r="PS126" s="24"/>
      <c r="PT126" s="24"/>
      <c r="PU126" s="24"/>
      <c r="PV126" s="24"/>
      <c r="PW126" s="24"/>
      <c r="PX126" s="24"/>
      <c r="PY126" s="24"/>
      <c r="PZ126" s="24"/>
      <c r="QA126" s="24"/>
      <c r="QB126" s="24"/>
      <c r="QC126" s="24"/>
      <c r="QD126" s="24"/>
      <c r="QE126" s="24"/>
      <c r="QF126" s="24"/>
      <c r="QG126" s="24"/>
      <c r="QH126" s="24"/>
      <c r="QI126" s="24"/>
      <c r="QJ126" s="24"/>
      <c r="QK126" s="24"/>
      <c r="QL126" s="24"/>
      <c r="QM126" s="24"/>
      <c r="QN126" s="24"/>
      <c r="QO126" s="24"/>
      <c r="QP126" s="24"/>
      <c r="QQ126" s="24"/>
      <c r="QR126" s="24"/>
      <c r="QS126" s="24"/>
      <c r="QT126" s="24"/>
      <c r="QU126" s="24"/>
      <c r="QV126" s="24"/>
      <c r="QW126" s="24"/>
      <c r="QX126" s="24"/>
      <c r="QY126" s="24"/>
      <c r="QZ126" s="24"/>
      <c r="RA126" s="24"/>
      <c r="RB126" s="24"/>
      <c r="RC126" s="24"/>
      <c r="RD126" s="24"/>
      <c r="RE126" s="24"/>
      <c r="RF126" s="24"/>
      <c r="RG126" s="24"/>
      <c r="RH126" s="24"/>
      <c r="RI126" s="24"/>
      <c r="RJ126" s="24"/>
      <c r="RK126" s="24"/>
      <c r="RL126" s="24"/>
      <c r="RM126" s="24"/>
      <c r="RN126" s="24"/>
      <c r="RO126" s="24"/>
      <c r="RP126" s="24"/>
      <c r="RQ126" s="24"/>
      <c r="RR126" s="24"/>
      <c r="RS126" s="24"/>
      <c r="RT126" s="24"/>
      <c r="RU126" s="24"/>
      <c r="RV126" s="24"/>
      <c r="RW126" s="24"/>
      <c r="RX126" s="24"/>
      <c r="RY126" s="24"/>
      <c r="RZ126" s="24"/>
      <c r="SA126" s="24"/>
      <c r="SB126" s="24"/>
      <c r="SC126" s="24"/>
      <c r="SD126" s="24"/>
      <c r="SE126" s="24"/>
      <c r="SF126" s="24"/>
      <c r="SG126" s="24"/>
      <c r="SH126" s="24"/>
      <c r="SI126" s="24"/>
      <c r="SJ126" s="24"/>
      <c r="SK126" s="24"/>
      <c r="SL126" s="24"/>
      <c r="SM126" s="24"/>
      <c r="SN126" s="24"/>
      <c r="SO126" s="24"/>
      <c r="SP126" s="24"/>
      <c r="SQ126" s="24"/>
      <c r="SR126" s="24"/>
      <c r="SS126" s="24"/>
      <c r="ST126" s="24"/>
      <c r="SU126" s="24"/>
      <c r="SV126" s="24"/>
      <c r="SW126" s="24"/>
      <c r="SX126" s="24"/>
      <c r="SY126" s="24"/>
      <c r="SZ126" s="24"/>
      <c r="TA126" s="24"/>
      <c r="TB126" s="24"/>
      <c r="TC126" s="24"/>
      <c r="TD126" s="24"/>
      <c r="TE126" s="24"/>
      <c r="TF126" s="24"/>
      <c r="TG126" s="24"/>
      <c r="TH126" s="24"/>
      <c r="TI126" s="24"/>
      <c r="TJ126" s="24"/>
      <c r="TK126" s="24"/>
      <c r="TL126" s="24"/>
      <c r="TM126" s="24"/>
      <c r="TN126" s="24"/>
      <c r="TO126" s="24"/>
      <c r="TP126" s="24"/>
      <c r="TQ126" s="24"/>
      <c r="TR126" s="24"/>
      <c r="TS126" s="24"/>
      <c r="TT126" s="24"/>
      <c r="TU126" s="24"/>
      <c r="TV126" s="24"/>
      <c r="TW126" s="24"/>
      <c r="TX126" s="24"/>
      <c r="TY126" s="24"/>
      <c r="TZ126" s="24"/>
      <c r="UA126" s="24"/>
      <c r="UB126" s="24"/>
      <c r="UC126" s="24"/>
      <c r="UD126" s="24"/>
      <c r="UE126" s="24"/>
      <c r="UF126" s="24"/>
      <c r="UG126" s="24"/>
      <c r="UH126" s="24"/>
      <c r="UI126" s="24"/>
      <c r="UJ126" s="24"/>
      <c r="UK126" s="24"/>
      <c r="UL126" s="24"/>
      <c r="UM126" s="24"/>
      <c r="UN126" s="24"/>
      <c r="UO126" s="24"/>
      <c r="UP126" s="24"/>
      <c r="UQ126" s="24"/>
      <c r="UR126" s="24"/>
      <c r="US126" s="24"/>
      <c r="UT126" s="24"/>
      <c r="UU126" s="24"/>
      <c r="UV126" s="24"/>
      <c r="UW126" s="24"/>
      <c r="UX126" s="24"/>
      <c r="UY126" s="24"/>
      <c r="UZ126" s="24"/>
      <c r="VA126" s="24"/>
      <c r="VB126" s="24"/>
      <c r="VC126" s="24"/>
      <c r="VD126" s="24"/>
      <c r="VE126" s="24"/>
      <c r="VF126" s="24"/>
      <c r="VG126" s="24"/>
      <c r="VH126" s="24"/>
      <c r="VI126" s="24"/>
    </row>
    <row r="127" spans="1:581" s="23" customFormat="1" ht="15" customHeight="1" x14ac:dyDescent="0.2">
      <c r="A127" s="18">
        <v>13</v>
      </c>
      <c r="B127" s="102" t="s">
        <v>1188</v>
      </c>
      <c r="C127" s="102" t="s">
        <v>1189</v>
      </c>
      <c r="D127" s="20">
        <v>14</v>
      </c>
      <c r="E127" s="102" t="s">
        <v>927</v>
      </c>
      <c r="F127" s="102" t="s">
        <v>1190</v>
      </c>
      <c r="G127" s="102" t="s">
        <v>1286</v>
      </c>
      <c r="H127" s="21" t="s">
        <v>144</v>
      </c>
      <c r="I127" s="21" t="s">
        <v>572</v>
      </c>
      <c r="J127" s="22" t="s">
        <v>955</v>
      </c>
      <c r="K127" s="328">
        <v>36115</v>
      </c>
      <c r="L127" s="146" t="s">
        <v>138</v>
      </c>
      <c r="M127" s="22">
        <v>40</v>
      </c>
      <c r="N127" s="22" t="s">
        <v>728</v>
      </c>
      <c r="O127" s="21" t="s">
        <v>139</v>
      </c>
      <c r="P127" s="21" t="s">
        <v>979</v>
      </c>
      <c r="Q127" s="21" t="s">
        <v>823</v>
      </c>
      <c r="R127" s="22">
        <v>1</v>
      </c>
      <c r="S127" s="75">
        <v>9269</v>
      </c>
      <c r="T127" s="75"/>
      <c r="U127" s="75">
        <f t="shared" si="68"/>
        <v>1390.35</v>
      </c>
      <c r="V127" s="75">
        <f t="shared" si="69"/>
        <v>10659.35</v>
      </c>
      <c r="W127" s="75">
        <f>70.1*6</f>
        <v>420.59999999999997</v>
      </c>
      <c r="X127" s="75">
        <f t="shared" si="70"/>
        <v>1985.8916666666667</v>
      </c>
      <c r="Y127" s="75">
        <f t="shared" si="71"/>
        <v>19858.916666666668</v>
      </c>
      <c r="Z127" s="75">
        <f t="shared" si="72"/>
        <v>1865.38625</v>
      </c>
      <c r="AA127" s="75">
        <f t="shared" si="73"/>
        <v>319.78050000000002</v>
      </c>
      <c r="AB127" s="75">
        <f t="shared" si="74"/>
        <v>532.96750000000009</v>
      </c>
      <c r="AC127" s="75">
        <f t="shared" si="75"/>
        <v>213.18700000000001</v>
      </c>
      <c r="AD127" s="75">
        <f t="shared" si="81"/>
        <v>788</v>
      </c>
      <c r="AE127" s="75">
        <f t="shared" si="82"/>
        <v>468</v>
      </c>
      <c r="AF127" s="77">
        <f t="shared" si="76"/>
        <v>5957.6750000000002</v>
      </c>
      <c r="AG127" s="77">
        <f t="shared" si="77"/>
        <v>17584.144861111112</v>
      </c>
      <c r="AH127" s="77">
        <f t="shared" si="78"/>
        <v>211009.73833333334</v>
      </c>
      <c r="AI127" s="77"/>
      <c r="AJ127" s="77"/>
      <c r="AK127" s="77"/>
      <c r="AL127" s="77"/>
      <c r="AM127" s="77"/>
      <c r="AN127" s="77"/>
      <c r="AO127" s="77"/>
      <c r="AP127" s="77"/>
      <c r="AQ127" s="77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  <c r="LT127" s="24"/>
      <c r="LU127" s="24"/>
      <c r="LV127" s="24"/>
      <c r="LW127" s="24"/>
      <c r="LX127" s="24"/>
      <c r="LY127" s="24"/>
      <c r="LZ127" s="24"/>
      <c r="MA127" s="24"/>
      <c r="MB127" s="24"/>
      <c r="MC127" s="24"/>
      <c r="MD127" s="24"/>
      <c r="ME127" s="24"/>
      <c r="MF127" s="24"/>
      <c r="MG127" s="24"/>
      <c r="MH127" s="24"/>
      <c r="MI127" s="24"/>
      <c r="MJ127" s="24"/>
      <c r="MK127" s="24"/>
      <c r="ML127" s="24"/>
      <c r="MM127" s="24"/>
      <c r="MN127" s="24"/>
      <c r="MO127" s="24"/>
      <c r="MP127" s="24"/>
      <c r="MQ127" s="24"/>
      <c r="MR127" s="24"/>
      <c r="MS127" s="24"/>
      <c r="MT127" s="24"/>
      <c r="MU127" s="24"/>
      <c r="MV127" s="24"/>
      <c r="MW127" s="24"/>
      <c r="MX127" s="24"/>
      <c r="MY127" s="24"/>
      <c r="MZ127" s="24"/>
      <c r="NA127" s="24"/>
      <c r="NB127" s="24"/>
      <c r="NC127" s="24"/>
      <c r="ND127" s="24"/>
      <c r="NE127" s="24"/>
      <c r="NF127" s="24"/>
      <c r="NG127" s="24"/>
      <c r="NH127" s="24"/>
      <c r="NI127" s="24"/>
      <c r="NJ127" s="24"/>
      <c r="NK127" s="24"/>
      <c r="NL127" s="24"/>
      <c r="NM127" s="24"/>
      <c r="NN127" s="24"/>
      <c r="NO127" s="24"/>
      <c r="NP127" s="24"/>
      <c r="NQ127" s="24"/>
      <c r="NR127" s="24"/>
      <c r="NS127" s="24"/>
      <c r="NT127" s="24"/>
      <c r="NU127" s="24"/>
      <c r="NV127" s="24"/>
      <c r="NW127" s="24"/>
      <c r="NX127" s="24"/>
      <c r="NY127" s="24"/>
      <c r="NZ127" s="24"/>
      <c r="OA127" s="24"/>
      <c r="OB127" s="24"/>
      <c r="OC127" s="24"/>
      <c r="OD127" s="24"/>
      <c r="OE127" s="24"/>
      <c r="OF127" s="24"/>
      <c r="OG127" s="24"/>
      <c r="OH127" s="24"/>
      <c r="OI127" s="24"/>
      <c r="OJ127" s="24"/>
      <c r="OK127" s="24"/>
      <c r="OL127" s="24"/>
      <c r="OM127" s="24"/>
      <c r="ON127" s="24"/>
      <c r="OO127" s="24"/>
      <c r="OP127" s="24"/>
      <c r="OQ127" s="24"/>
      <c r="OR127" s="24"/>
      <c r="OS127" s="24"/>
      <c r="OT127" s="24"/>
      <c r="OU127" s="24"/>
      <c r="OV127" s="24"/>
      <c r="OW127" s="24"/>
      <c r="OX127" s="24"/>
      <c r="OY127" s="24"/>
      <c r="OZ127" s="24"/>
      <c r="PA127" s="24"/>
      <c r="PB127" s="24"/>
      <c r="PC127" s="24"/>
      <c r="PD127" s="24"/>
      <c r="PE127" s="24"/>
      <c r="PF127" s="24"/>
      <c r="PG127" s="24"/>
      <c r="PH127" s="24"/>
      <c r="PI127" s="24"/>
      <c r="PJ127" s="24"/>
      <c r="PK127" s="24"/>
      <c r="PL127" s="24"/>
      <c r="PM127" s="24"/>
      <c r="PN127" s="24"/>
      <c r="PO127" s="24"/>
      <c r="PP127" s="24"/>
      <c r="PQ127" s="24"/>
      <c r="PR127" s="24"/>
      <c r="PS127" s="24"/>
      <c r="PT127" s="24"/>
      <c r="PU127" s="24"/>
      <c r="PV127" s="24"/>
      <c r="PW127" s="24"/>
      <c r="PX127" s="24"/>
      <c r="PY127" s="24"/>
      <c r="PZ127" s="24"/>
      <c r="QA127" s="24"/>
      <c r="QB127" s="24"/>
      <c r="QC127" s="24"/>
      <c r="QD127" s="24"/>
      <c r="QE127" s="24"/>
      <c r="QF127" s="24"/>
      <c r="QG127" s="24"/>
      <c r="QH127" s="24"/>
      <c r="QI127" s="24"/>
      <c r="QJ127" s="24"/>
      <c r="QK127" s="24"/>
      <c r="QL127" s="24"/>
      <c r="QM127" s="24"/>
      <c r="QN127" s="24"/>
      <c r="QO127" s="24"/>
      <c r="QP127" s="24"/>
      <c r="QQ127" s="24"/>
      <c r="QR127" s="24"/>
      <c r="QS127" s="24"/>
      <c r="QT127" s="24"/>
      <c r="QU127" s="24"/>
      <c r="QV127" s="24"/>
      <c r="QW127" s="24"/>
      <c r="QX127" s="24"/>
      <c r="QY127" s="24"/>
      <c r="QZ127" s="24"/>
      <c r="RA127" s="24"/>
      <c r="RB127" s="24"/>
      <c r="RC127" s="24"/>
      <c r="RD127" s="24"/>
      <c r="RE127" s="24"/>
      <c r="RF127" s="24"/>
      <c r="RG127" s="24"/>
      <c r="RH127" s="24"/>
      <c r="RI127" s="24"/>
      <c r="RJ127" s="24"/>
      <c r="RK127" s="24"/>
      <c r="RL127" s="24"/>
      <c r="RM127" s="24"/>
      <c r="RN127" s="24"/>
      <c r="RO127" s="24"/>
      <c r="RP127" s="24"/>
      <c r="RQ127" s="24"/>
      <c r="RR127" s="24"/>
      <c r="RS127" s="24"/>
      <c r="RT127" s="24"/>
      <c r="RU127" s="24"/>
      <c r="RV127" s="24"/>
      <c r="RW127" s="24"/>
      <c r="RX127" s="24"/>
      <c r="RY127" s="24"/>
      <c r="RZ127" s="24"/>
      <c r="SA127" s="24"/>
      <c r="SB127" s="24"/>
      <c r="SC127" s="24"/>
      <c r="SD127" s="24"/>
      <c r="SE127" s="24"/>
      <c r="SF127" s="24"/>
      <c r="SG127" s="24"/>
      <c r="SH127" s="24"/>
      <c r="SI127" s="24"/>
      <c r="SJ127" s="24"/>
      <c r="SK127" s="24"/>
      <c r="SL127" s="24"/>
      <c r="SM127" s="24"/>
      <c r="SN127" s="24"/>
      <c r="SO127" s="24"/>
      <c r="SP127" s="24"/>
      <c r="SQ127" s="24"/>
      <c r="SR127" s="24"/>
      <c r="SS127" s="24"/>
      <c r="ST127" s="24"/>
      <c r="SU127" s="24"/>
      <c r="SV127" s="24"/>
      <c r="SW127" s="24"/>
      <c r="SX127" s="24"/>
      <c r="SY127" s="24"/>
      <c r="SZ127" s="24"/>
      <c r="TA127" s="24"/>
      <c r="TB127" s="24"/>
      <c r="TC127" s="24"/>
      <c r="TD127" s="24"/>
      <c r="TE127" s="24"/>
      <c r="TF127" s="24"/>
      <c r="TG127" s="24"/>
      <c r="TH127" s="24"/>
      <c r="TI127" s="24"/>
      <c r="TJ127" s="24"/>
      <c r="TK127" s="24"/>
      <c r="TL127" s="24"/>
      <c r="TM127" s="24"/>
      <c r="TN127" s="24"/>
      <c r="TO127" s="24"/>
      <c r="TP127" s="24"/>
      <c r="TQ127" s="24"/>
      <c r="TR127" s="24"/>
      <c r="TS127" s="24"/>
      <c r="TT127" s="24"/>
      <c r="TU127" s="24"/>
      <c r="TV127" s="24"/>
      <c r="TW127" s="24"/>
      <c r="TX127" s="24"/>
      <c r="TY127" s="24"/>
      <c r="TZ127" s="24"/>
      <c r="UA127" s="24"/>
      <c r="UB127" s="24"/>
      <c r="UC127" s="24"/>
      <c r="UD127" s="24"/>
      <c r="UE127" s="24"/>
      <c r="UF127" s="24"/>
      <c r="UG127" s="24"/>
      <c r="UH127" s="24"/>
      <c r="UI127" s="24"/>
      <c r="UJ127" s="24"/>
      <c r="UK127" s="24"/>
      <c r="UL127" s="24"/>
      <c r="UM127" s="24"/>
      <c r="UN127" s="24"/>
      <c r="UO127" s="24"/>
      <c r="UP127" s="24"/>
      <c r="UQ127" s="24"/>
      <c r="UR127" s="24"/>
      <c r="US127" s="24"/>
      <c r="UT127" s="24"/>
      <c r="UU127" s="24"/>
      <c r="UV127" s="24"/>
      <c r="UW127" s="24"/>
      <c r="UX127" s="24"/>
      <c r="UY127" s="24"/>
      <c r="UZ127" s="24"/>
      <c r="VA127" s="24"/>
      <c r="VB127" s="24"/>
      <c r="VC127" s="24"/>
      <c r="VD127" s="24"/>
      <c r="VE127" s="24"/>
      <c r="VF127" s="24"/>
      <c r="VG127" s="24"/>
      <c r="VH127" s="24"/>
      <c r="VI127" s="24"/>
    </row>
    <row r="128" spans="1:581" s="23" customFormat="1" ht="15" customHeight="1" x14ac:dyDescent="0.2">
      <c r="A128" s="112">
        <v>14</v>
      </c>
      <c r="B128" s="102" t="s">
        <v>1188</v>
      </c>
      <c r="C128" s="102" t="s">
        <v>1189</v>
      </c>
      <c r="D128" s="20">
        <v>14</v>
      </c>
      <c r="E128" s="105" t="s">
        <v>927</v>
      </c>
      <c r="F128" s="102" t="s">
        <v>1190</v>
      </c>
      <c r="G128" s="102" t="s">
        <v>1287</v>
      </c>
      <c r="H128" s="21" t="s">
        <v>90</v>
      </c>
      <c r="I128" s="21" t="s">
        <v>571</v>
      </c>
      <c r="J128" s="22" t="s">
        <v>955</v>
      </c>
      <c r="K128" s="328">
        <v>37382</v>
      </c>
      <c r="L128" s="146" t="s">
        <v>138</v>
      </c>
      <c r="M128" s="22">
        <v>40</v>
      </c>
      <c r="N128" s="22" t="s">
        <v>728</v>
      </c>
      <c r="O128" s="21" t="s">
        <v>139</v>
      </c>
      <c r="P128" s="21" t="s">
        <v>979</v>
      </c>
      <c r="Q128" s="21" t="s">
        <v>823</v>
      </c>
      <c r="R128" s="22">
        <v>1</v>
      </c>
      <c r="S128" s="75">
        <v>9269</v>
      </c>
      <c r="T128" s="75"/>
      <c r="U128" s="75">
        <f t="shared" si="68"/>
        <v>1390.35</v>
      </c>
      <c r="V128" s="75">
        <f t="shared" si="69"/>
        <v>10659.35</v>
      </c>
      <c r="W128" s="75">
        <f>70.1*5</f>
        <v>350.5</v>
      </c>
      <c r="X128" s="75">
        <f t="shared" si="70"/>
        <v>1985.8916666666667</v>
      </c>
      <c r="Y128" s="75">
        <f t="shared" si="71"/>
        <v>19858.916666666668</v>
      </c>
      <c r="Z128" s="75">
        <f t="shared" si="72"/>
        <v>1865.38625</v>
      </c>
      <c r="AA128" s="75">
        <f t="shared" si="73"/>
        <v>319.78050000000002</v>
      </c>
      <c r="AB128" s="75">
        <f t="shared" si="74"/>
        <v>532.96750000000009</v>
      </c>
      <c r="AC128" s="75">
        <f t="shared" si="75"/>
        <v>213.18700000000001</v>
      </c>
      <c r="AD128" s="75">
        <f t="shared" si="81"/>
        <v>788</v>
      </c>
      <c r="AE128" s="75">
        <f t="shared" si="82"/>
        <v>468</v>
      </c>
      <c r="AF128" s="77">
        <f t="shared" si="76"/>
        <v>5957.6750000000002</v>
      </c>
      <c r="AG128" s="77">
        <f t="shared" si="77"/>
        <v>17514.044861111113</v>
      </c>
      <c r="AH128" s="77">
        <f t="shared" si="78"/>
        <v>210168.53833333336</v>
      </c>
      <c r="AI128" s="77"/>
      <c r="AJ128" s="77"/>
      <c r="AK128" s="77"/>
      <c r="AL128" s="77"/>
      <c r="AM128" s="77"/>
      <c r="AN128" s="77"/>
      <c r="AO128" s="77"/>
      <c r="AP128" s="77"/>
      <c r="AQ128" s="77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  <c r="LT128" s="24"/>
      <c r="LU128" s="24"/>
      <c r="LV128" s="24"/>
      <c r="LW128" s="24"/>
      <c r="LX128" s="24"/>
      <c r="LY128" s="24"/>
      <c r="LZ128" s="24"/>
      <c r="MA128" s="24"/>
      <c r="MB128" s="24"/>
      <c r="MC128" s="24"/>
      <c r="MD128" s="24"/>
      <c r="ME128" s="24"/>
      <c r="MF128" s="24"/>
      <c r="MG128" s="24"/>
      <c r="MH128" s="24"/>
      <c r="MI128" s="24"/>
      <c r="MJ128" s="24"/>
      <c r="MK128" s="24"/>
      <c r="ML128" s="24"/>
      <c r="MM128" s="24"/>
      <c r="MN128" s="24"/>
      <c r="MO128" s="24"/>
      <c r="MP128" s="24"/>
      <c r="MQ128" s="24"/>
      <c r="MR128" s="24"/>
      <c r="MS128" s="24"/>
      <c r="MT128" s="24"/>
      <c r="MU128" s="24"/>
      <c r="MV128" s="24"/>
      <c r="MW128" s="24"/>
      <c r="MX128" s="24"/>
      <c r="MY128" s="24"/>
      <c r="MZ128" s="24"/>
      <c r="NA128" s="24"/>
      <c r="NB128" s="24"/>
      <c r="NC128" s="24"/>
      <c r="ND128" s="24"/>
      <c r="NE128" s="24"/>
      <c r="NF128" s="24"/>
      <c r="NG128" s="24"/>
      <c r="NH128" s="24"/>
      <c r="NI128" s="24"/>
      <c r="NJ128" s="24"/>
      <c r="NK128" s="24"/>
      <c r="NL128" s="24"/>
      <c r="NM128" s="24"/>
      <c r="NN128" s="24"/>
      <c r="NO128" s="24"/>
      <c r="NP128" s="24"/>
      <c r="NQ128" s="24"/>
      <c r="NR128" s="24"/>
      <c r="NS128" s="24"/>
      <c r="NT128" s="24"/>
      <c r="NU128" s="24"/>
      <c r="NV128" s="24"/>
      <c r="NW128" s="24"/>
      <c r="NX128" s="24"/>
      <c r="NY128" s="24"/>
      <c r="NZ128" s="24"/>
      <c r="OA128" s="24"/>
      <c r="OB128" s="24"/>
      <c r="OC128" s="24"/>
      <c r="OD128" s="24"/>
      <c r="OE128" s="24"/>
      <c r="OF128" s="24"/>
      <c r="OG128" s="24"/>
      <c r="OH128" s="24"/>
      <c r="OI128" s="24"/>
      <c r="OJ128" s="24"/>
      <c r="OK128" s="24"/>
      <c r="OL128" s="24"/>
      <c r="OM128" s="24"/>
      <c r="ON128" s="24"/>
      <c r="OO128" s="24"/>
      <c r="OP128" s="24"/>
      <c r="OQ128" s="24"/>
      <c r="OR128" s="24"/>
      <c r="OS128" s="24"/>
      <c r="OT128" s="24"/>
      <c r="OU128" s="24"/>
      <c r="OV128" s="24"/>
      <c r="OW128" s="24"/>
      <c r="OX128" s="24"/>
      <c r="OY128" s="24"/>
      <c r="OZ128" s="24"/>
      <c r="PA128" s="24"/>
      <c r="PB128" s="24"/>
      <c r="PC128" s="24"/>
      <c r="PD128" s="24"/>
      <c r="PE128" s="24"/>
      <c r="PF128" s="24"/>
      <c r="PG128" s="24"/>
      <c r="PH128" s="24"/>
      <c r="PI128" s="24"/>
      <c r="PJ128" s="24"/>
      <c r="PK128" s="24"/>
      <c r="PL128" s="24"/>
      <c r="PM128" s="24"/>
      <c r="PN128" s="24"/>
      <c r="PO128" s="24"/>
      <c r="PP128" s="24"/>
      <c r="PQ128" s="24"/>
      <c r="PR128" s="24"/>
      <c r="PS128" s="24"/>
      <c r="PT128" s="24"/>
      <c r="PU128" s="24"/>
      <c r="PV128" s="24"/>
      <c r="PW128" s="24"/>
      <c r="PX128" s="24"/>
      <c r="PY128" s="24"/>
      <c r="PZ128" s="24"/>
      <c r="QA128" s="24"/>
      <c r="QB128" s="24"/>
      <c r="QC128" s="24"/>
      <c r="QD128" s="24"/>
      <c r="QE128" s="24"/>
      <c r="QF128" s="24"/>
      <c r="QG128" s="24"/>
      <c r="QH128" s="24"/>
      <c r="QI128" s="24"/>
      <c r="QJ128" s="24"/>
      <c r="QK128" s="24"/>
      <c r="QL128" s="24"/>
      <c r="QM128" s="24"/>
      <c r="QN128" s="24"/>
      <c r="QO128" s="24"/>
      <c r="QP128" s="24"/>
      <c r="QQ128" s="24"/>
      <c r="QR128" s="24"/>
      <c r="QS128" s="24"/>
      <c r="QT128" s="24"/>
      <c r="QU128" s="24"/>
      <c r="QV128" s="24"/>
      <c r="QW128" s="24"/>
      <c r="QX128" s="24"/>
      <c r="QY128" s="24"/>
      <c r="QZ128" s="24"/>
      <c r="RA128" s="24"/>
      <c r="RB128" s="24"/>
      <c r="RC128" s="24"/>
      <c r="RD128" s="24"/>
      <c r="RE128" s="24"/>
      <c r="RF128" s="24"/>
      <c r="RG128" s="24"/>
      <c r="RH128" s="24"/>
      <c r="RI128" s="24"/>
      <c r="RJ128" s="24"/>
      <c r="RK128" s="24"/>
      <c r="RL128" s="24"/>
      <c r="RM128" s="24"/>
      <c r="RN128" s="24"/>
      <c r="RO128" s="24"/>
      <c r="RP128" s="24"/>
      <c r="RQ128" s="24"/>
      <c r="RR128" s="24"/>
      <c r="RS128" s="24"/>
      <c r="RT128" s="24"/>
      <c r="RU128" s="24"/>
      <c r="RV128" s="24"/>
      <c r="RW128" s="24"/>
      <c r="RX128" s="24"/>
      <c r="RY128" s="24"/>
      <c r="RZ128" s="24"/>
      <c r="SA128" s="24"/>
      <c r="SB128" s="24"/>
      <c r="SC128" s="24"/>
      <c r="SD128" s="24"/>
      <c r="SE128" s="24"/>
      <c r="SF128" s="24"/>
      <c r="SG128" s="24"/>
      <c r="SH128" s="24"/>
      <c r="SI128" s="24"/>
      <c r="SJ128" s="24"/>
      <c r="SK128" s="24"/>
      <c r="SL128" s="24"/>
      <c r="SM128" s="24"/>
      <c r="SN128" s="24"/>
      <c r="SO128" s="24"/>
      <c r="SP128" s="24"/>
      <c r="SQ128" s="24"/>
      <c r="SR128" s="24"/>
      <c r="SS128" s="24"/>
      <c r="ST128" s="24"/>
      <c r="SU128" s="24"/>
      <c r="SV128" s="24"/>
      <c r="SW128" s="24"/>
      <c r="SX128" s="24"/>
      <c r="SY128" s="24"/>
      <c r="SZ128" s="24"/>
      <c r="TA128" s="24"/>
      <c r="TB128" s="24"/>
      <c r="TC128" s="24"/>
      <c r="TD128" s="24"/>
      <c r="TE128" s="24"/>
      <c r="TF128" s="24"/>
      <c r="TG128" s="24"/>
      <c r="TH128" s="24"/>
      <c r="TI128" s="24"/>
      <c r="TJ128" s="24"/>
      <c r="TK128" s="24"/>
      <c r="TL128" s="24"/>
      <c r="TM128" s="24"/>
      <c r="TN128" s="24"/>
      <c r="TO128" s="24"/>
      <c r="TP128" s="24"/>
      <c r="TQ128" s="24"/>
      <c r="TR128" s="24"/>
      <c r="TS128" s="24"/>
      <c r="TT128" s="24"/>
      <c r="TU128" s="24"/>
      <c r="TV128" s="24"/>
      <c r="TW128" s="24"/>
      <c r="TX128" s="24"/>
      <c r="TY128" s="24"/>
      <c r="TZ128" s="24"/>
      <c r="UA128" s="24"/>
      <c r="UB128" s="24"/>
      <c r="UC128" s="24"/>
      <c r="UD128" s="24"/>
      <c r="UE128" s="24"/>
      <c r="UF128" s="24"/>
      <c r="UG128" s="24"/>
      <c r="UH128" s="24"/>
      <c r="UI128" s="24"/>
      <c r="UJ128" s="24"/>
      <c r="UK128" s="24"/>
      <c r="UL128" s="24"/>
      <c r="UM128" s="24"/>
      <c r="UN128" s="24"/>
      <c r="UO128" s="24"/>
      <c r="UP128" s="24"/>
      <c r="UQ128" s="24"/>
      <c r="UR128" s="24"/>
      <c r="US128" s="24"/>
      <c r="UT128" s="24"/>
      <c r="UU128" s="24"/>
      <c r="UV128" s="24"/>
      <c r="UW128" s="24"/>
      <c r="UX128" s="24"/>
      <c r="UY128" s="24"/>
      <c r="UZ128" s="24"/>
      <c r="VA128" s="24"/>
      <c r="VB128" s="24"/>
      <c r="VC128" s="24"/>
      <c r="VD128" s="24"/>
      <c r="VE128" s="24"/>
      <c r="VF128" s="24"/>
      <c r="VG128" s="24"/>
      <c r="VH128" s="24"/>
      <c r="VI128" s="24"/>
    </row>
    <row r="129" spans="1:581" s="23" customFormat="1" ht="15" customHeight="1" x14ac:dyDescent="0.2">
      <c r="A129" s="18">
        <v>15</v>
      </c>
      <c r="B129" s="102" t="s">
        <v>1188</v>
      </c>
      <c r="C129" s="102" t="s">
        <v>1189</v>
      </c>
      <c r="D129" s="20">
        <v>14</v>
      </c>
      <c r="E129" s="102" t="s">
        <v>927</v>
      </c>
      <c r="F129" s="102" t="s">
        <v>1190</v>
      </c>
      <c r="G129" s="102" t="s">
        <v>1288</v>
      </c>
      <c r="H129" s="21" t="s">
        <v>93</v>
      </c>
      <c r="I129" s="21" t="s">
        <v>575</v>
      </c>
      <c r="J129" s="22" t="s">
        <v>955</v>
      </c>
      <c r="K129" s="328">
        <v>37403</v>
      </c>
      <c r="L129" s="146" t="s">
        <v>138</v>
      </c>
      <c r="M129" s="22">
        <v>40</v>
      </c>
      <c r="N129" s="22" t="s">
        <v>728</v>
      </c>
      <c r="O129" s="21" t="s">
        <v>139</v>
      </c>
      <c r="P129" s="21" t="s">
        <v>979</v>
      </c>
      <c r="Q129" s="21" t="s">
        <v>823</v>
      </c>
      <c r="R129" s="22">
        <v>1</v>
      </c>
      <c r="S129" s="75">
        <v>9269</v>
      </c>
      <c r="T129" s="75"/>
      <c r="U129" s="75">
        <f t="shared" si="68"/>
        <v>1390.35</v>
      </c>
      <c r="V129" s="75">
        <f t="shared" si="69"/>
        <v>10659.35</v>
      </c>
      <c r="W129" s="75">
        <f>70.1*5</f>
        <v>350.5</v>
      </c>
      <c r="X129" s="75">
        <f t="shared" si="70"/>
        <v>1985.8916666666667</v>
      </c>
      <c r="Y129" s="75">
        <f t="shared" si="71"/>
        <v>19858.916666666668</v>
      </c>
      <c r="Z129" s="75">
        <f t="shared" si="72"/>
        <v>1865.38625</v>
      </c>
      <c r="AA129" s="75">
        <f t="shared" si="73"/>
        <v>319.78050000000002</v>
      </c>
      <c r="AB129" s="75">
        <f t="shared" si="74"/>
        <v>532.96750000000009</v>
      </c>
      <c r="AC129" s="75">
        <f t="shared" si="75"/>
        <v>213.18700000000001</v>
      </c>
      <c r="AD129" s="75">
        <f t="shared" si="81"/>
        <v>788</v>
      </c>
      <c r="AE129" s="75">
        <f t="shared" si="82"/>
        <v>468</v>
      </c>
      <c r="AF129" s="77">
        <f t="shared" si="76"/>
        <v>5957.6750000000002</v>
      </c>
      <c r="AG129" s="77">
        <f t="shared" si="77"/>
        <v>17514.044861111113</v>
      </c>
      <c r="AH129" s="77">
        <f t="shared" si="78"/>
        <v>210168.53833333336</v>
      </c>
      <c r="AI129" s="77"/>
      <c r="AJ129" s="77"/>
      <c r="AK129" s="77"/>
      <c r="AL129" s="77"/>
      <c r="AM129" s="77"/>
      <c r="AN129" s="77"/>
      <c r="AO129" s="77"/>
      <c r="AP129" s="77"/>
      <c r="AQ129" s="77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  <c r="LT129" s="24"/>
      <c r="LU129" s="24"/>
      <c r="LV129" s="24"/>
      <c r="LW129" s="24"/>
      <c r="LX129" s="24"/>
      <c r="LY129" s="24"/>
      <c r="LZ129" s="24"/>
      <c r="MA129" s="24"/>
      <c r="MB129" s="24"/>
      <c r="MC129" s="24"/>
      <c r="MD129" s="24"/>
      <c r="ME129" s="24"/>
      <c r="MF129" s="24"/>
      <c r="MG129" s="24"/>
      <c r="MH129" s="24"/>
      <c r="MI129" s="24"/>
      <c r="MJ129" s="24"/>
      <c r="MK129" s="24"/>
      <c r="ML129" s="24"/>
      <c r="MM129" s="24"/>
      <c r="MN129" s="24"/>
      <c r="MO129" s="24"/>
      <c r="MP129" s="24"/>
      <c r="MQ129" s="24"/>
      <c r="MR129" s="24"/>
      <c r="MS129" s="24"/>
      <c r="MT129" s="24"/>
      <c r="MU129" s="24"/>
      <c r="MV129" s="24"/>
      <c r="MW129" s="24"/>
      <c r="MX129" s="24"/>
      <c r="MY129" s="24"/>
      <c r="MZ129" s="24"/>
      <c r="NA129" s="24"/>
      <c r="NB129" s="24"/>
      <c r="NC129" s="24"/>
      <c r="ND129" s="24"/>
      <c r="NE129" s="24"/>
      <c r="NF129" s="24"/>
      <c r="NG129" s="24"/>
      <c r="NH129" s="24"/>
      <c r="NI129" s="24"/>
      <c r="NJ129" s="24"/>
      <c r="NK129" s="24"/>
      <c r="NL129" s="24"/>
      <c r="NM129" s="24"/>
      <c r="NN129" s="24"/>
      <c r="NO129" s="24"/>
      <c r="NP129" s="24"/>
      <c r="NQ129" s="24"/>
      <c r="NR129" s="24"/>
      <c r="NS129" s="24"/>
      <c r="NT129" s="24"/>
      <c r="NU129" s="24"/>
      <c r="NV129" s="24"/>
      <c r="NW129" s="24"/>
      <c r="NX129" s="24"/>
      <c r="NY129" s="24"/>
      <c r="NZ129" s="24"/>
      <c r="OA129" s="24"/>
      <c r="OB129" s="24"/>
      <c r="OC129" s="24"/>
      <c r="OD129" s="24"/>
      <c r="OE129" s="24"/>
      <c r="OF129" s="24"/>
      <c r="OG129" s="24"/>
      <c r="OH129" s="24"/>
      <c r="OI129" s="24"/>
      <c r="OJ129" s="24"/>
      <c r="OK129" s="24"/>
      <c r="OL129" s="24"/>
      <c r="OM129" s="24"/>
      <c r="ON129" s="24"/>
      <c r="OO129" s="24"/>
      <c r="OP129" s="24"/>
      <c r="OQ129" s="24"/>
      <c r="OR129" s="24"/>
      <c r="OS129" s="24"/>
      <c r="OT129" s="24"/>
      <c r="OU129" s="24"/>
      <c r="OV129" s="24"/>
      <c r="OW129" s="24"/>
      <c r="OX129" s="24"/>
      <c r="OY129" s="24"/>
      <c r="OZ129" s="24"/>
      <c r="PA129" s="24"/>
      <c r="PB129" s="24"/>
      <c r="PC129" s="24"/>
      <c r="PD129" s="24"/>
      <c r="PE129" s="24"/>
      <c r="PF129" s="24"/>
      <c r="PG129" s="24"/>
      <c r="PH129" s="24"/>
      <c r="PI129" s="24"/>
      <c r="PJ129" s="24"/>
      <c r="PK129" s="24"/>
      <c r="PL129" s="24"/>
      <c r="PM129" s="24"/>
      <c r="PN129" s="24"/>
      <c r="PO129" s="24"/>
      <c r="PP129" s="24"/>
      <c r="PQ129" s="24"/>
      <c r="PR129" s="24"/>
      <c r="PS129" s="24"/>
      <c r="PT129" s="24"/>
      <c r="PU129" s="24"/>
      <c r="PV129" s="24"/>
      <c r="PW129" s="24"/>
      <c r="PX129" s="24"/>
      <c r="PY129" s="24"/>
      <c r="PZ129" s="24"/>
      <c r="QA129" s="24"/>
      <c r="QB129" s="24"/>
      <c r="QC129" s="24"/>
      <c r="QD129" s="24"/>
      <c r="QE129" s="24"/>
      <c r="QF129" s="24"/>
      <c r="QG129" s="24"/>
      <c r="QH129" s="24"/>
      <c r="QI129" s="24"/>
      <c r="QJ129" s="24"/>
      <c r="QK129" s="24"/>
      <c r="QL129" s="24"/>
      <c r="QM129" s="24"/>
      <c r="QN129" s="24"/>
      <c r="QO129" s="24"/>
      <c r="QP129" s="24"/>
      <c r="QQ129" s="24"/>
      <c r="QR129" s="24"/>
      <c r="QS129" s="24"/>
      <c r="QT129" s="24"/>
      <c r="QU129" s="24"/>
      <c r="QV129" s="24"/>
      <c r="QW129" s="24"/>
      <c r="QX129" s="24"/>
      <c r="QY129" s="24"/>
      <c r="QZ129" s="24"/>
      <c r="RA129" s="24"/>
      <c r="RB129" s="24"/>
      <c r="RC129" s="24"/>
      <c r="RD129" s="24"/>
      <c r="RE129" s="24"/>
      <c r="RF129" s="24"/>
      <c r="RG129" s="24"/>
      <c r="RH129" s="24"/>
      <c r="RI129" s="24"/>
      <c r="RJ129" s="24"/>
      <c r="RK129" s="24"/>
      <c r="RL129" s="24"/>
      <c r="RM129" s="24"/>
      <c r="RN129" s="24"/>
      <c r="RO129" s="24"/>
      <c r="RP129" s="24"/>
      <c r="RQ129" s="24"/>
      <c r="RR129" s="24"/>
      <c r="RS129" s="24"/>
      <c r="RT129" s="24"/>
      <c r="RU129" s="24"/>
      <c r="RV129" s="24"/>
      <c r="RW129" s="24"/>
      <c r="RX129" s="24"/>
      <c r="RY129" s="24"/>
      <c r="RZ129" s="24"/>
      <c r="SA129" s="24"/>
      <c r="SB129" s="24"/>
      <c r="SC129" s="24"/>
      <c r="SD129" s="24"/>
      <c r="SE129" s="24"/>
      <c r="SF129" s="24"/>
      <c r="SG129" s="24"/>
      <c r="SH129" s="24"/>
      <c r="SI129" s="24"/>
      <c r="SJ129" s="24"/>
      <c r="SK129" s="24"/>
      <c r="SL129" s="24"/>
      <c r="SM129" s="24"/>
      <c r="SN129" s="24"/>
      <c r="SO129" s="24"/>
      <c r="SP129" s="24"/>
      <c r="SQ129" s="24"/>
      <c r="SR129" s="24"/>
      <c r="SS129" s="24"/>
      <c r="ST129" s="24"/>
      <c r="SU129" s="24"/>
      <c r="SV129" s="24"/>
      <c r="SW129" s="24"/>
      <c r="SX129" s="24"/>
      <c r="SY129" s="24"/>
      <c r="SZ129" s="24"/>
      <c r="TA129" s="24"/>
      <c r="TB129" s="24"/>
      <c r="TC129" s="24"/>
      <c r="TD129" s="24"/>
      <c r="TE129" s="24"/>
      <c r="TF129" s="24"/>
      <c r="TG129" s="24"/>
      <c r="TH129" s="24"/>
      <c r="TI129" s="24"/>
      <c r="TJ129" s="24"/>
      <c r="TK129" s="24"/>
      <c r="TL129" s="24"/>
      <c r="TM129" s="24"/>
      <c r="TN129" s="24"/>
      <c r="TO129" s="24"/>
      <c r="TP129" s="24"/>
      <c r="TQ129" s="24"/>
      <c r="TR129" s="24"/>
      <c r="TS129" s="24"/>
      <c r="TT129" s="24"/>
      <c r="TU129" s="24"/>
      <c r="TV129" s="24"/>
      <c r="TW129" s="24"/>
      <c r="TX129" s="24"/>
      <c r="TY129" s="24"/>
      <c r="TZ129" s="24"/>
      <c r="UA129" s="24"/>
      <c r="UB129" s="24"/>
      <c r="UC129" s="24"/>
      <c r="UD129" s="24"/>
      <c r="UE129" s="24"/>
      <c r="UF129" s="24"/>
      <c r="UG129" s="24"/>
      <c r="UH129" s="24"/>
      <c r="UI129" s="24"/>
      <c r="UJ129" s="24"/>
      <c r="UK129" s="24"/>
      <c r="UL129" s="24"/>
      <c r="UM129" s="24"/>
      <c r="UN129" s="24"/>
      <c r="UO129" s="24"/>
      <c r="UP129" s="24"/>
      <c r="UQ129" s="24"/>
      <c r="UR129" s="24"/>
      <c r="US129" s="24"/>
      <c r="UT129" s="24"/>
      <c r="UU129" s="24"/>
      <c r="UV129" s="24"/>
      <c r="UW129" s="24"/>
      <c r="UX129" s="24"/>
      <c r="UY129" s="24"/>
      <c r="UZ129" s="24"/>
      <c r="VA129" s="24"/>
      <c r="VB129" s="24"/>
      <c r="VC129" s="24"/>
      <c r="VD129" s="24"/>
      <c r="VE129" s="24"/>
      <c r="VF129" s="24"/>
      <c r="VG129" s="24"/>
      <c r="VH129" s="24"/>
      <c r="VI129" s="24"/>
    </row>
    <row r="130" spans="1:581" s="23" customFormat="1" ht="15" customHeight="1" x14ac:dyDescent="0.2">
      <c r="A130" s="112">
        <v>16</v>
      </c>
      <c r="B130" s="102" t="s">
        <v>1188</v>
      </c>
      <c r="C130" s="102" t="s">
        <v>1189</v>
      </c>
      <c r="D130" s="20">
        <v>14</v>
      </c>
      <c r="E130" s="102" t="s">
        <v>927</v>
      </c>
      <c r="F130" s="102" t="s">
        <v>1190</v>
      </c>
      <c r="G130" s="102" t="s">
        <v>1289</v>
      </c>
      <c r="H130" s="21" t="s">
        <v>76</v>
      </c>
      <c r="I130" s="21" t="s">
        <v>457</v>
      </c>
      <c r="J130" s="22" t="s">
        <v>955</v>
      </c>
      <c r="K130" s="328">
        <v>38672</v>
      </c>
      <c r="L130" s="146" t="s">
        <v>74</v>
      </c>
      <c r="M130" s="22">
        <v>40</v>
      </c>
      <c r="N130" s="22" t="s">
        <v>728</v>
      </c>
      <c r="O130" s="21" t="s">
        <v>75</v>
      </c>
      <c r="P130" s="21" t="s">
        <v>979</v>
      </c>
      <c r="Q130" s="21" t="s">
        <v>823</v>
      </c>
      <c r="R130" s="22">
        <v>1</v>
      </c>
      <c r="S130" s="75">
        <v>9638</v>
      </c>
      <c r="T130" s="75"/>
      <c r="U130" s="75">
        <f t="shared" si="68"/>
        <v>1445.7</v>
      </c>
      <c r="V130" s="75">
        <f t="shared" si="69"/>
        <v>11083.7</v>
      </c>
      <c r="W130" s="75">
        <f>70.1*4</f>
        <v>280.39999999999998</v>
      </c>
      <c r="X130" s="75">
        <f t="shared" si="70"/>
        <v>2061.2833333333338</v>
      </c>
      <c r="Y130" s="75">
        <f t="shared" si="71"/>
        <v>20612.833333333336</v>
      </c>
      <c r="Z130" s="75">
        <f t="shared" si="72"/>
        <v>1939.6475</v>
      </c>
      <c r="AA130" s="75">
        <f t="shared" si="73"/>
        <v>332.51100000000002</v>
      </c>
      <c r="AB130" s="75">
        <f t="shared" si="74"/>
        <v>554.18500000000006</v>
      </c>
      <c r="AC130" s="75">
        <f t="shared" si="75"/>
        <v>221.67400000000001</v>
      </c>
      <c r="AD130" s="75">
        <f>732+70</f>
        <v>802</v>
      </c>
      <c r="AE130" s="75">
        <f>452+30</f>
        <v>482</v>
      </c>
      <c r="AF130" s="77">
        <f t="shared" si="76"/>
        <v>6183.85</v>
      </c>
      <c r="AG130" s="77">
        <f t="shared" si="77"/>
        <v>18100.948055555556</v>
      </c>
      <c r="AH130" s="77">
        <f t="shared" si="78"/>
        <v>217211.37666666668</v>
      </c>
      <c r="AI130" s="77"/>
      <c r="AJ130" s="77"/>
      <c r="AK130" s="77"/>
      <c r="AL130" s="77"/>
      <c r="AM130" s="77"/>
      <c r="AN130" s="77"/>
      <c r="AO130" s="77"/>
      <c r="AP130" s="77"/>
      <c r="AQ130" s="77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  <c r="LT130" s="24"/>
      <c r="LU130" s="24"/>
      <c r="LV130" s="24"/>
      <c r="LW130" s="24"/>
      <c r="LX130" s="24"/>
      <c r="LY130" s="24"/>
      <c r="LZ130" s="24"/>
      <c r="MA130" s="24"/>
      <c r="MB130" s="24"/>
      <c r="MC130" s="24"/>
      <c r="MD130" s="24"/>
      <c r="ME130" s="24"/>
      <c r="MF130" s="24"/>
      <c r="MG130" s="24"/>
      <c r="MH130" s="24"/>
      <c r="MI130" s="24"/>
      <c r="MJ130" s="24"/>
      <c r="MK130" s="24"/>
      <c r="ML130" s="24"/>
      <c r="MM130" s="24"/>
      <c r="MN130" s="24"/>
      <c r="MO130" s="24"/>
      <c r="MP130" s="24"/>
      <c r="MQ130" s="24"/>
      <c r="MR130" s="24"/>
      <c r="MS130" s="24"/>
      <c r="MT130" s="24"/>
      <c r="MU130" s="24"/>
      <c r="MV130" s="24"/>
      <c r="MW130" s="24"/>
      <c r="MX130" s="24"/>
      <c r="MY130" s="24"/>
      <c r="MZ130" s="24"/>
      <c r="NA130" s="24"/>
      <c r="NB130" s="24"/>
      <c r="NC130" s="24"/>
      <c r="ND130" s="24"/>
      <c r="NE130" s="24"/>
      <c r="NF130" s="24"/>
      <c r="NG130" s="24"/>
      <c r="NH130" s="24"/>
      <c r="NI130" s="24"/>
      <c r="NJ130" s="24"/>
      <c r="NK130" s="24"/>
      <c r="NL130" s="24"/>
      <c r="NM130" s="24"/>
      <c r="NN130" s="24"/>
      <c r="NO130" s="24"/>
      <c r="NP130" s="24"/>
      <c r="NQ130" s="24"/>
      <c r="NR130" s="24"/>
      <c r="NS130" s="24"/>
      <c r="NT130" s="24"/>
      <c r="NU130" s="24"/>
      <c r="NV130" s="24"/>
      <c r="NW130" s="24"/>
      <c r="NX130" s="24"/>
      <c r="NY130" s="24"/>
      <c r="NZ130" s="24"/>
      <c r="OA130" s="24"/>
      <c r="OB130" s="24"/>
      <c r="OC130" s="24"/>
      <c r="OD130" s="24"/>
      <c r="OE130" s="24"/>
      <c r="OF130" s="24"/>
      <c r="OG130" s="24"/>
      <c r="OH130" s="24"/>
      <c r="OI130" s="24"/>
      <c r="OJ130" s="24"/>
      <c r="OK130" s="24"/>
      <c r="OL130" s="24"/>
      <c r="OM130" s="24"/>
      <c r="ON130" s="24"/>
      <c r="OO130" s="24"/>
      <c r="OP130" s="24"/>
      <c r="OQ130" s="24"/>
      <c r="OR130" s="24"/>
      <c r="OS130" s="24"/>
      <c r="OT130" s="24"/>
      <c r="OU130" s="24"/>
      <c r="OV130" s="24"/>
      <c r="OW130" s="24"/>
      <c r="OX130" s="24"/>
      <c r="OY130" s="24"/>
      <c r="OZ130" s="24"/>
      <c r="PA130" s="24"/>
      <c r="PB130" s="24"/>
      <c r="PC130" s="24"/>
      <c r="PD130" s="24"/>
      <c r="PE130" s="24"/>
      <c r="PF130" s="24"/>
      <c r="PG130" s="24"/>
      <c r="PH130" s="24"/>
      <c r="PI130" s="24"/>
      <c r="PJ130" s="24"/>
      <c r="PK130" s="24"/>
      <c r="PL130" s="24"/>
      <c r="PM130" s="24"/>
      <c r="PN130" s="24"/>
      <c r="PO130" s="24"/>
      <c r="PP130" s="24"/>
      <c r="PQ130" s="24"/>
      <c r="PR130" s="24"/>
      <c r="PS130" s="24"/>
      <c r="PT130" s="24"/>
      <c r="PU130" s="24"/>
      <c r="PV130" s="24"/>
      <c r="PW130" s="24"/>
      <c r="PX130" s="24"/>
      <c r="PY130" s="24"/>
      <c r="PZ130" s="24"/>
      <c r="QA130" s="24"/>
      <c r="QB130" s="24"/>
      <c r="QC130" s="24"/>
      <c r="QD130" s="24"/>
      <c r="QE130" s="24"/>
      <c r="QF130" s="24"/>
      <c r="QG130" s="24"/>
      <c r="QH130" s="24"/>
      <c r="QI130" s="24"/>
      <c r="QJ130" s="24"/>
      <c r="QK130" s="24"/>
      <c r="QL130" s="24"/>
      <c r="QM130" s="24"/>
      <c r="QN130" s="24"/>
      <c r="QO130" s="24"/>
      <c r="QP130" s="24"/>
      <c r="QQ130" s="24"/>
      <c r="QR130" s="24"/>
      <c r="QS130" s="24"/>
      <c r="QT130" s="24"/>
      <c r="QU130" s="24"/>
      <c r="QV130" s="24"/>
      <c r="QW130" s="24"/>
      <c r="QX130" s="24"/>
      <c r="QY130" s="24"/>
      <c r="QZ130" s="24"/>
      <c r="RA130" s="24"/>
      <c r="RB130" s="24"/>
      <c r="RC130" s="24"/>
      <c r="RD130" s="24"/>
      <c r="RE130" s="24"/>
      <c r="RF130" s="24"/>
      <c r="RG130" s="24"/>
      <c r="RH130" s="24"/>
      <c r="RI130" s="24"/>
      <c r="RJ130" s="24"/>
      <c r="RK130" s="24"/>
      <c r="RL130" s="24"/>
      <c r="RM130" s="24"/>
      <c r="RN130" s="24"/>
      <c r="RO130" s="24"/>
      <c r="RP130" s="24"/>
      <c r="RQ130" s="24"/>
      <c r="RR130" s="24"/>
      <c r="RS130" s="24"/>
      <c r="RT130" s="24"/>
      <c r="RU130" s="24"/>
      <c r="RV130" s="24"/>
      <c r="RW130" s="24"/>
      <c r="RX130" s="24"/>
      <c r="RY130" s="24"/>
      <c r="RZ130" s="24"/>
      <c r="SA130" s="24"/>
      <c r="SB130" s="24"/>
      <c r="SC130" s="24"/>
      <c r="SD130" s="24"/>
      <c r="SE130" s="24"/>
      <c r="SF130" s="24"/>
      <c r="SG130" s="24"/>
      <c r="SH130" s="24"/>
      <c r="SI130" s="24"/>
      <c r="SJ130" s="24"/>
      <c r="SK130" s="24"/>
      <c r="SL130" s="24"/>
      <c r="SM130" s="24"/>
      <c r="SN130" s="24"/>
      <c r="SO130" s="24"/>
      <c r="SP130" s="24"/>
      <c r="SQ130" s="24"/>
      <c r="SR130" s="24"/>
      <c r="SS130" s="24"/>
      <c r="ST130" s="24"/>
      <c r="SU130" s="24"/>
      <c r="SV130" s="24"/>
      <c r="SW130" s="24"/>
      <c r="SX130" s="24"/>
      <c r="SY130" s="24"/>
      <c r="SZ130" s="24"/>
      <c r="TA130" s="24"/>
      <c r="TB130" s="24"/>
      <c r="TC130" s="24"/>
      <c r="TD130" s="24"/>
      <c r="TE130" s="24"/>
      <c r="TF130" s="24"/>
      <c r="TG130" s="24"/>
      <c r="TH130" s="24"/>
      <c r="TI130" s="24"/>
      <c r="TJ130" s="24"/>
      <c r="TK130" s="24"/>
      <c r="TL130" s="24"/>
      <c r="TM130" s="24"/>
      <c r="TN130" s="24"/>
      <c r="TO130" s="24"/>
      <c r="TP130" s="24"/>
      <c r="TQ130" s="24"/>
      <c r="TR130" s="24"/>
      <c r="TS130" s="24"/>
      <c r="TT130" s="24"/>
      <c r="TU130" s="24"/>
      <c r="TV130" s="24"/>
      <c r="TW130" s="24"/>
      <c r="TX130" s="24"/>
      <c r="TY130" s="24"/>
      <c r="TZ130" s="24"/>
      <c r="UA130" s="24"/>
      <c r="UB130" s="24"/>
      <c r="UC130" s="24"/>
      <c r="UD130" s="24"/>
      <c r="UE130" s="24"/>
      <c r="UF130" s="24"/>
      <c r="UG130" s="24"/>
      <c r="UH130" s="24"/>
      <c r="UI130" s="24"/>
      <c r="UJ130" s="24"/>
      <c r="UK130" s="24"/>
      <c r="UL130" s="24"/>
      <c r="UM130" s="24"/>
      <c r="UN130" s="24"/>
      <c r="UO130" s="24"/>
      <c r="UP130" s="24"/>
      <c r="UQ130" s="24"/>
      <c r="UR130" s="24"/>
      <c r="US130" s="24"/>
      <c r="UT130" s="24"/>
      <c r="UU130" s="24"/>
      <c r="UV130" s="24"/>
      <c r="UW130" s="24"/>
      <c r="UX130" s="24"/>
      <c r="UY130" s="24"/>
      <c r="UZ130" s="24"/>
      <c r="VA130" s="24"/>
      <c r="VB130" s="24"/>
      <c r="VC130" s="24"/>
      <c r="VD130" s="24"/>
      <c r="VE130" s="24"/>
      <c r="VF130" s="24"/>
      <c r="VG130" s="24"/>
      <c r="VH130" s="24"/>
      <c r="VI130" s="24"/>
    </row>
    <row r="131" spans="1:581" s="23" customFormat="1" ht="15" customHeight="1" x14ac:dyDescent="0.2">
      <c r="A131" s="18">
        <v>17</v>
      </c>
      <c r="B131" s="102" t="s">
        <v>1188</v>
      </c>
      <c r="C131" s="102" t="s">
        <v>1189</v>
      </c>
      <c r="D131" s="20">
        <v>14</v>
      </c>
      <c r="E131" s="102" t="s">
        <v>927</v>
      </c>
      <c r="F131" s="102" t="s">
        <v>1190</v>
      </c>
      <c r="G131" s="102" t="s">
        <v>1290</v>
      </c>
      <c r="H131" s="21" t="s">
        <v>1089</v>
      </c>
      <c r="I131" s="21" t="s">
        <v>1131</v>
      </c>
      <c r="J131" s="22" t="s">
        <v>955</v>
      </c>
      <c r="K131" s="328">
        <v>41396</v>
      </c>
      <c r="L131" s="146" t="s">
        <v>74</v>
      </c>
      <c r="M131" s="22">
        <v>40</v>
      </c>
      <c r="N131" s="22" t="s">
        <v>728</v>
      </c>
      <c r="O131" s="21" t="s">
        <v>75</v>
      </c>
      <c r="P131" s="21" t="s">
        <v>979</v>
      </c>
      <c r="Q131" s="21" t="s">
        <v>823</v>
      </c>
      <c r="R131" s="22">
        <v>1</v>
      </c>
      <c r="S131" s="75">
        <v>9638</v>
      </c>
      <c r="T131" s="75"/>
      <c r="U131" s="75">
        <f t="shared" si="68"/>
        <v>1445.7</v>
      </c>
      <c r="V131" s="75">
        <f t="shared" si="69"/>
        <v>11083.7</v>
      </c>
      <c r="W131" s="75"/>
      <c r="X131" s="75">
        <f t="shared" si="70"/>
        <v>2061.2833333333338</v>
      </c>
      <c r="Y131" s="75">
        <f t="shared" si="71"/>
        <v>20612.833333333336</v>
      </c>
      <c r="Z131" s="75">
        <f t="shared" si="72"/>
        <v>1939.6475</v>
      </c>
      <c r="AA131" s="75">
        <f t="shared" si="73"/>
        <v>332.51100000000002</v>
      </c>
      <c r="AB131" s="75">
        <f t="shared" si="74"/>
        <v>554.18500000000006</v>
      </c>
      <c r="AC131" s="75">
        <f t="shared" si="75"/>
        <v>221.67400000000001</v>
      </c>
      <c r="AD131" s="75">
        <f t="shared" ref="AD131:AD133" si="83">732+70</f>
        <v>802</v>
      </c>
      <c r="AE131" s="75">
        <f t="shared" ref="AE131:AE133" si="84">452+30</f>
        <v>482</v>
      </c>
      <c r="AF131" s="77">
        <f t="shared" si="76"/>
        <v>6183.85</v>
      </c>
      <c r="AG131" s="77">
        <f t="shared" si="77"/>
        <v>17820.548055555555</v>
      </c>
      <c r="AH131" s="77">
        <f t="shared" si="78"/>
        <v>213846.57666666666</v>
      </c>
      <c r="AI131" s="77"/>
      <c r="AJ131" s="77"/>
      <c r="AK131" s="77"/>
      <c r="AL131" s="77"/>
      <c r="AM131" s="77"/>
      <c r="AN131" s="77"/>
      <c r="AO131" s="77"/>
      <c r="AP131" s="77"/>
      <c r="AQ131" s="77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  <c r="LT131" s="24"/>
      <c r="LU131" s="24"/>
      <c r="LV131" s="24"/>
      <c r="LW131" s="24"/>
      <c r="LX131" s="24"/>
      <c r="LY131" s="24"/>
      <c r="LZ131" s="24"/>
      <c r="MA131" s="24"/>
      <c r="MB131" s="24"/>
      <c r="MC131" s="24"/>
      <c r="MD131" s="24"/>
      <c r="ME131" s="24"/>
      <c r="MF131" s="24"/>
      <c r="MG131" s="24"/>
      <c r="MH131" s="24"/>
      <c r="MI131" s="24"/>
      <c r="MJ131" s="24"/>
      <c r="MK131" s="24"/>
      <c r="ML131" s="24"/>
      <c r="MM131" s="24"/>
      <c r="MN131" s="24"/>
      <c r="MO131" s="24"/>
      <c r="MP131" s="24"/>
      <c r="MQ131" s="24"/>
      <c r="MR131" s="24"/>
      <c r="MS131" s="24"/>
      <c r="MT131" s="24"/>
      <c r="MU131" s="24"/>
      <c r="MV131" s="24"/>
      <c r="MW131" s="24"/>
      <c r="MX131" s="24"/>
      <c r="MY131" s="24"/>
      <c r="MZ131" s="24"/>
      <c r="NA131" s="24"/>
      <c r="NB131" s="24"/>
      <c r="NC131" s="24"/>
      <c r="ND131" s="24"/>
      <c r="NE131" s="24"/>
      <c r="NF131" s="24"/>
      <c r="NG131" s="24"/>
      <c r="NH131" s="24"/>
      <c r="NI131" s="24"/>
      <c r="NJ131" s="24"/>
      <c r="NK131" s="24"/>
      <c r="NL131" s="24"/>
      <c r="NM131" s="24"/>
      <c r="NN131" s="24"/>
      <c r="NO131" s="24"/>
      <c r="NP131" s="24"/>
      <c r="NQ131" s="24"/>
      <c r="NR131" s="24"/>
      <c r="NS131" s="24"/>
      <c r="NT131" s="24"/>
      <c r="NU131" s="24"/>
      <c r="NV131" s="24"/>
      <c r="NW131" s="24"/>
      <c r="NX131" s="24"/>
      <c r="NY131" s="24"/>
      <c r="NZ131" s="24"/>
      <c r="OA131" s="24"/>
      <c r="OB131" s="24"/>
      <c r="OC131" s="24"/>
      <c r="OD131" s="24"/>
      <c r="OE131" s="24"/>
      <c r="OF131" s="24"/>
      <c r="OG131" s="24"/>
      <c r="OH131" s="24"/>
      <c r="OI131" s="24"/>
      <c r="OJ131" s="24"/>
      <c r="OK131" s="24"/>
      <c r="OL131" s="24"/>
      <c r="OM131" s="24"/>
      <c r="ON131" s="24"/>
      <c r="OO131" s="24"/>
      <c r="OP131" s="24"/>
      <c r="OQ131" s="24"/>
      <c r="OR131" s="24"/>
      <c r="OS131" s="24"/>
      <c r="OT131" s="24"/>
      <c r="OU131" s="24"/>
      <c r="OV131" s="24"/>
      <c r="OW131" s="24"/>
      <c r="OX131" s="24"/>
      <c r="OY131" s="24"/>
      <c r="OZ131" s="24"/>
      <c r="PA131" s="24"/>
      <c r="PB131" s="24"/>
      <c r="PC131" s="24"/>
      <c r="PD131" s="24"/>
      <c r="PE131" s="24"/>
      <c r="PF131" s="24"/>
      <c r="PG131" s="24"/>
      <c r="PH131" s="24"/>
      <c r="PI131" s="24"/>
      <c r="PJ131" s="24"/>
      <c r="PK131" s="24"/>
      <c r="PL131" s="24"/>
      <c r="PM131" s="24"/>
      <c r="PN131" s="24"/>
      <c r="PO131" s="24"/>
      <c r="PP131" s="24"/>
      <c r="PQ131" s="24"/>
      <c r="PR131" s="24"/>
      <c r="PS131" s="24"/>
      <c r="PT131" s="24"/>
      <c r="PU131" s="24"/>
      <c r="PV131" s="24"/>
      <c r="PW131" s="24"/>
      <c r="PX131" s="24"/>
      <c r="PY131" s="24"/>
      <c r="PZ131" s="24"/>
      <c r="QA131" s="24"/>
      <c r="QB131" s="24"/>
      <c r="QC131" s="24"/>
      <c r="QD131" s="24"/>
      <c r="QE131" s="24"/>
      <c r="QF131" s="24"/>
      <c r="QG131" s="24"/>
      <c r="QH131" s="24"/>
      <c r="QI131" s="24"/>
      <c r="QJ131" s="24"/>
      <c r="QK131" s="24"/>
      <c r="QL131" s="24"/>
      <c r="QM131" s="24"/>
      <c r="QN131" s="24"/>
      <c r="QO131" s="24"/>
      <c r="QP131" s="24"/>
      <c r="QQ131" s="24"/>
      <c r="QR131" s="24"/>
      <c r="QS131" s="24"/>
      <c r="QT131" s="24"/>
      <c r="QU131" s="24"/>
      <c r="QV131" s="24"/>
      <c r="QW131" s="24"/>
      <c r="QX131" s="24"/>
      <c r="QY131" s="24"/>
      <c r="QZ131" s="24"/>
      <c r="RA131" s="24"/>
      <c r="RB131" s="24"/>
      <c r="RC131" s="24"/>
      <c r="RD131" s="24"/>
      <c r="RE131" s="24"/>
      <c r="RF131" s="24"/>
      <c r="RG131" s="24"/>
      <c r="RH131" s="24"/>
      <c r="RI131" s="24"/>
      <c r="RJ131" s="24"/>
      <c r="RK131" s="24"/>
      <c r="RL131" s="24"/>
      <c r="RM131" s="24"/>
      <c r="RN131" s="24"/>
      <c r="RO131" s="24"/>
      <c r="RP131" s="24"/>
      <c r="RQ131" s="24"/>
      <c r="RR131" s="24"/>
      <c r="RS131" s="24"/>
      <c r="RT131" s="24"/>
      <c r="RU131" s="24"/>
      <c r="RV131" s="24"/>
      <c r="RW131" s="24"/>
      <c r="RX131" s="24"/>
      <c r="RY131" s="24"/>
      <c r="RZ131" s="24"/>
      <c r="SA131" s="24"/>
      <c r="SB131" s="24"/>
      <c r="SC131" s="24"/>
      <c r="SD131" s="24"/>
      <c r="SE131" s="24"/>
      <c r="SF131" s="24"/>
      <c r="SG131" s="24"/>
      <c r="SH131" s="24"/>
      <c r="SI131" s="24"/>
      <c r="SJ131" s="24"/>
      <c r="SK131" s="24"/>
      <c r="SL131" s="24"/>
      <c r="SM131" s="24"/>
      <c r="SN131" s="24"/>
      <c r="SO131" s="24"/>
      <c r="SP131" s="24"/>
      <c r="SQ131" s="24"/>
      <c r="SR131" s="24"/>
      <c r="SS131" s="24"/>
      <c r="ST131" s="24"/>
      <c r="SU131" s="24"/>
      <c r="SV131" s="24"/>
      <c r="SW131" s="24"/>
      <c r="SX131" s="24"/>
      <c r="SY131" s="24"/>
      <c r="SZ131" s="24"/>
      <c r="TA131" s="24"/>
      <c r="TB131" s="24"/>
      <c r="TC131" s="24"/>
      <c r="TD131" s="24"/>
      <c r="TE131" s="24"/>
      <c r="TF131" s="24"/>
      <c r="TG131" s="24"/>
      <c r="TH131" s="24"/>
      <c r="TI131" s="24"/>
      <c r="TJ131" s="24"/>
      <c r="TK131" s="24"/>
      <c r="TL131" s="24"/>
      <c r="TM131" s="24"/>
      <c r="TN131" s="24"/>
      <c r="TO131" s="24"/>
      <c r="TP131" s="24"/>
      <c r="TQ131" s="24"/>
      <c r="TR131" s="24"/>
      <c r="TS131" s="24"/>
      <c r="TT131" s="24"/>
      <c r="TU131" s="24"/>
      <c r="TV131" s="24"/>
      <c r="TW131" s="24"/>
      <c r="TX131" s="24"/>
      <c r="TY131" s="24"/>
      <c r="TZ131" s="24"/>
      <c r="UA131" s="24"/>
      <c r="UB131" s="24"/>
      <c r="UC131" s="24"/>
      <c r="UD131" s="24"/>
      <c r="UE131" s="24"/>
      <c r="UF131" s="24"/>
      <c r="UG131" s="24"/>
      <c r="UH131" s="24"/>
      <c r="UI131" s="24"/>
      <c r="UJ131" s="24"/>
      <c r="UK131" s="24"/>
      <c r="UL131" s="24"/>
      <c r="UM131" s="24"/>
      <c r="UN131" s="24"/>
      <c r="UO131" s="24"/>
      <c r="UP131" s="24"/>
      <c r="UQ131" s="24"/>
      <c r="UR131" s="24"/>
      <c r="US131" s="24"/>
      <c r="UT131" s="24"/>
      <c r="UU131" s="24"/>
      <c r="UV131" s="24"/>
      <c r="UW131" s="24"/>
      <c r="UX131" s="24"/>
      <c r="UY131" s="24"/>
      <c r="UZ131" s="24"/>
      <c r="VA131" s="24"/>
      <c r="VB131" s="24"/>
      <c r="VC131" s="24"/>
      <c r="VD131" s="24"/>
      <c r="VE131" s="24"/>
      <c r="VF131" s="24"/>
      <c r="VG131" s="24"/>
      <c r="VH131" s="24"/>
      <c r="VI131" s="24"/>
    </row>
    <row r="132" spans="1:581" s="23" customFormat="1" ht="15" customHeight="1" x14ac:dyDescent="0.2">
      <c r="A132" s="112">
        <v>18</v>
      </c>
      <c r="B132" s="102" t="s">
        <v>1188</v>
      </c>
      <c r="C132" s="102" t="s">
        <v>1189</v>
      </c>
      <c r="D132" s="20">
        <v>14</v>
      </c>
      <c r="E132" s="105" t="s">
        <v>927</v>
      </c>
      <c r="F132" s="102" t="s">
        <v>1190</v>
      </c>
      <c r="G132" s="102" t="s">
        <v>1291</v>
      </c>
      <c r="H132" s="21" t="s">
        <v>79</v>
      </c>
      <c r="I132" s="21" t="s">
        <v>80</v>
      </c>
      <c r="J132" s="22" t="s">
        <v>955</v>
      </c>
      <c r="K132" s="328">
        <v>33498</v>
      </c>
      <c r="L132" s="146" t="s">
        <v>74</v>
      </c>
      <c r="M132" s="22">
        <v>40</v>
      </c>
      <c r="N132" s="22" t="s">
        <v>728</v>
      </c>
      <c r="O132" s="21" t="s">
        <v>75</v>
      </c>
      <c r="P132" s="21" t="s">
        <v>979</v>
      </c>
      <c r="Q132" s="21" t="s">
        <v>823</v>
      </c>
      <c r="R132" s="22">
        <v>1</v>
      </c>
      <c r="S132" s="75">
        <v>9638</v>
      </c>
      <c r="T132" s="75"/>
      <c r="U132" s="75">
        <f t="shared" si="68"/>
        <v>1445.7</v>
      </c>
      <c r="V132" s="75">
        <f t="shared" si="69"/>
        <v>11083.7</v>
      </c>
      <c r="W132" s="75">
        <f>70.1*7</f>
        <v>490.69999999999993</v>
      </c>
      <c r="X132" s="75">
        <f t="shared" si="70"/>
        <v>2061.2833333333338</v>
      </c>
      <c r="Y132" s="75">
        <f t="shared" si="71"/>
        <v>20612.833333333336</v>
      </c>
      <c r="Z132" s="75">
        <f t="shared" si="72"/>
        <v>1939.6475</v>
      </c>
      <c r="AA132" s="75">
        <f t="shared" si="73"/>
        <v>332.51100000000002</v>
      </c>
      <c r="AB132" s="75">
        <f t="shared" si="74"/>
        <v>554.18500000000006</v>
      </c>
      <c r="AC132" s="75">
        <f t="shared" si="75"/>
        <v>221.67400000000001</v>
      </c>
      <c r="AD132" s="75">
        <f t="shared" si="83"/>
        <v>802</v>
      </c>
      <c r="AE132" s="75">
        <f t="shared" si="84"/>
        <v>482</v>
      </c>
      <c r="AF132" s="77">
        <f t="shared" si="76"/>
        <v>6183.85</v>
      </c>
      <c r="AG132" s="77">
        <f t="shared" si="77"/>
        <v>18311.248055555556</v>
      </c>
      <c r="AH132" s="77">
        <f t="shared" si="78"/>
        <v>219734.97666666668</v>
      </c>
      <c r="AI132" s="77"/>
      <c r="AJ132" s="77"/>
      <c r="AK132" s="77"/>
      <c r="AL132" s="77"/>
      <c r="AM132" s="77"/>
      <c r="AN132" s="77"/>
      <c r="AO132" s="77"/>
      <c r="AP132" s="77"/>
      <c r="AQ132" s="77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  <c r="LT132" s="24"/>
      <c r="LU132" s="24"/>
      <c r="LV132" s="24"/>
      <c r="LW132" s="24"/>
      <c r="LX132" s="24"/>
      <c r="LY132" s="24"/>
      <c r="LZ132" s="24"/>
      <c r="MA132" s="24"/>
      <c r="MB132" s="24"/>
      <c r="MC132" s="24"/>
      <c r="MD132" s="24"/>
      <c r="ME132" s="24"/>
      <c r="MF132" s="24"/>
      <c r="MG132" s="24"/>
      <c r="MH132" s="24"/>
      <c r="MI132" s="24"/>
      <c r="MJ132" s="24"/>
      <c r="MK132" s="24"/>
      <c r="ML132" s="24"/>
      <c r="MM132" s="24"/>
      <c r="MN132" s="24"/>
      <c r="MO132" s="24"/>
      <c r="MP132" s="24"/>
      <c r="MQ132" s="24"/>
      <c r="MR132" s="24"/>
      <c r="MS132" s="24"/>
      <c r="MT132" s="24"/>
      <c r="MU132" s="24"/>
      <c r="MV132" s="24"/>
      <c r="MW132" s="24"/>
      <c r="MX132" s="24"/>
      <c r="MY132" s="24"/>
      <c r="MZ132" s="24"/>
      <c r="NA132" s="24"/>
      <c r="NB132" s="24"/>
      <c r="NC132" s="24"/>
      <c r="ND132" s="24"/>
      <c r="NE132" s="24"/>
      <c r="NF132" s="24"/>
      <c r="NG132" s="24"/>
      <c r="NH132" s="24"/>
      <c r="NI132" s="24"/>
      <c r="NJ132" s="24"/>
      <c r="NK132" s="24"/>
      <c r="NL132" s="24"/>
      <c r="NM132" s="24"/>
      <c r="NN132" s="24"/>
      <c r="NO132" s="24"/>
      <c r="NP132" s="24"/>
      <c r="NQ132" s="24"/>
      <c r="NR132" s="24"/>
      <c r="NS132" s="24"/>
      <c r="NT132" s="24"/>
      <c r="NU132" s="24"/>
      <c r="NV132" s="24"/>
      <c r="NW132" s="24"/>
      <c r="NX132" s="24"/>
      <c r="NY132" s="24"/>
      <c r="NZ132" s="24"/>
      <c r="OA132" s="24"/>
      <c r="OB132" s="24"/>
      <c r="OC132" s="24"/>
      <c r="OD132" s="24"/>
      <c r="OE132" s="24"/>
      <c r="OF132" s="24"/>
      <c r="OG132" s="24"/>
      <c r="OH132" s="24"/>
      <c r="OI132" s="24"/>
      <c r="OJ132" s="24"/>
      <c r="OK132" s="24"/>
      <c r="OL132" s="24"/>
      <c r="OM132" s="24"/>
      <c r="ON132" s="24"/>
      <c r="OO132" s="24"/>
      <c r="OP132" s="24"/>
      <c r="OQ132" s="24"/>
      <c r="OR132" s="24"/>
      <c r="OS132" s="24"/>
      <c r="OT132" s="24"/>
      <c r="OU132" s="24"/>
      <c r="OV132" s="24"/>
      <c r="OW132" s="24"/>
      <c r="OX132" s="24"/>
      <c r="OY132" s="24"/>
      <c r="OZ132" s="24"/>
      <c r="PA132" s="24"/>
      <c r="PB132" s="24"/>
      <c r="PC132" s="24"/>
      <c r="PD132" s="24"/>
      <c r="PE132" s="24"/>
      <c r="PF132" s="24"/>
      <c r="PG132" s="24"/>
      <c r="PH132" s="24"/>
      <c r="PI132" s="24"/>
      <c r="PJ132" s="24"/>
      <c r="PK132" s="24"/>
      <c r="PL132" s="24"/>
      <c r="PM132" s="24"/>
      <c r="PN132" s="24"/>
      <c r="PO132" s="24"/>
      <c r="PP132" s="24"/>
      <c r="PQ132" s="24"/>
      <c r="PR132" s="24"/>
      <c r="PS132" s="24"/>
      <c r="PT132" s="24"/>
      <c r="PU132" s="24"/>
      <c r="PV132" s="24"/>
      <c r="PW132" s="24"/>
      <c r="PX132" s="24"/>
      <c r="PY132" s="24"/>
      <c r="PZ132" s="24"/>
      <c r="QA132" s="24"/>
      <c r="QB132" s="24"/>
      <c r="QC132" s="24"/>
      <c r="QD132" s="24"/>
      <c r="QE132" s="24"/>
      <c r="QF132" s="24"/>
      <c r="QG132" s="24"/>
      <c r="QH132" s="24"/>
      <c r="QI132" s="24"/>
      <c r="QJ132" s="24"/>
      <c r="QK132" s="24"/>
      <c r="QL132" s="24"/>
      <c r="QM132" s="24"/>
      <c r="QN132" s="24"/>
      <c r="QO132" s="24"/>
      <c r="QP132" s="24"/>
      <c r="QQ132" s="24"/>
      <c r="QR132" s="24"/>
      <c r="QS132" s="24"/>
      <c r="QT132" s="24"/>
      <c r="QU132" s="24"/>
      <c r="QV132" s="24"/>
      <c r="QW132" s="24"/>
      <c r="QX132" s="24"/>
      <c r="QY132" s="24"/>
      <c r="QZ132" s="24"/>
      <c r="RA132" s="24"/>
      <c r="RB132" s="24"/>
      <c r="RC132" s="24"/>
      <c r="RD132" s="24"/>
      <c r="RE132" s="24"/>
      <c r="RF132" s="24"/>
      <c r="RG132" s="24"/>
      <c r="RH132" s="24"/>
      <c r="RI132" s="24"/>
      <c r="RJ132" s="24"/>
      <c r="RK132" s="24"/>
      <c r="RL132" s="24"/>
      <c r="RM132" s="24"/>
      <c r="RN132" s="24"/>
      <c r="RO132" s="24"/>
      <c r="RP132" s="24"/>
      <c r="RQ132" s="24"/>
      <c r="RR132" s="24"/>
      <c r="RS132" s="24"/>
      <c r="RT132" s="24"/>
      <c r="RU132" s="24"/>
      <c r="RV132" s="24"/>
      <c r="RW132" s="24"/>
      <c r="RX132" s="24"/>
      <c r="RY132" s="24"/>
      <c r="RZ132" s="24"/>
      <c r="SA132" s="24"/>
      <c r="SB132" s="24"/>
      <c r="SC132" s="24"/>
      <c r="SD132" s="24"/>
      <c r="SE132" s="24"/>
      <c r="SF132" s="24"/>
      <c r="SG132" s="24"/>
      <c r="SH132" s="24"/>
      <c r="SI132" s="24"/>
      <c r="SJ132" s="24"/>
      <c r="SK132" s="24"/>
      <c r="SL132" s="24"/>
      <c r="SM132" s="24"/>
      <c r="SN132" s="24"/>
      <c r="SO132" s="24"/>
      <c r="SP132" s="24"/>
      <c r="SQ132" s="24"/>
      <c r="SR132" s="24"/>
      <c r="SS132" s="24"/>
      <c r="ST132" s="24"/>
      <c r="SU132" s="24"/>
      <c r="SV132" s="24"/>
      <c r="SW132" s="24"/>
      <c r="SX132" s="24"/>
      <c r="SY132" s="24"/>
      <c r="SZ132" s="24"/>
      <c r="TA132" s="24"/>
      <c r="TB132" s="24"/>
      <c r="TC132" s="24"/>
      <c r="TD132" s="24"/>
      <c r="TE132" s="24"/>
      <c r="TF132" s="24"/>
      <c r="TG132" s="24"/>
      <c r="TH132" s="24"/>
      <c r="TI132" s="24"/>
      <c r="TJ132" s="24"/>
      <c r="TK132" s="24"/>
      <c r="TL132" s="24"/>
      <c r="TM132" s="24"/>
      <c r="TN132" s="24"/>
      <c r="TO132" s="24"/>
      <c r="TP132" s="24"/>
      <c r="TQ132" s="24"/>
      <c r="TR132" s="24"/>
      <c r="TS132" s="24"/>
      <c r="TT132" s="24"/>
      <c r="TU132" s="24"/>
      <c r="TV132" s="24"/>
      <c r="TW132" s="24"/>
      <c r="TX132" s="24"/>
      <c r="TY132" s="24"/>
      <c r="TZ132" s="24"/>
      <c r="UA132" s="24"/>
      <c r="UB132" s="24"/>
      <c r="UC132" s="24"/>
      <c r="UD132" s="24"/>
      <c r="UE132" s="24"/>
      <c r="UF132" s="24"/>
      <c r="UG132" s="24"/>
      <c r="UH132" s="24"/>
      <c r="UI132" s="24"/>
      <c r="UJ132" s="24"/>
      <c r="UK132" s="24"/>
      <c r="UL132" s="24"/>
      <c r="UM132" s="24"/>
      <c r="UN132" s="24"/>
      <c r="UO132" s="24"/>
      <c r="UP132" s="24"/>
      <c r="UQ132" s="24"/>
      <c r="UR132" s="24"/>
      <c r="US132" s="24"/>
      <c r="UT132" s="24"/>
      <c r="UU132" s="24"/>
      <c r="UV132" s="24"/>
      <c r="UW132" s="24"/>
      <c r="UX132" s="24"/>
      <c r="UY132" s="24"/>
      <c r="UZ132" s="24"/>
      <c r="VA132" s="24"/>
      <c r="VB132" s="24"/>
      <c r="VC132" s="24"/>
      <c r="VD132" s="24"/>
      <c r="VE132" s="24"/>
      <c r="VF132" s="24"/>
      <c r="VG132" s="24"/>
      <c r="VH132" s="24"/>
      <c r="VI132" s="24"/>
    </row>
    <row r="133" spans="1:581" s="23" customFormat="1" ht="15" customHeight="1" x14ac:dyDescent="0.2">
      <c r="A133" s="18">
        <v>19</v>
      </c>
      <c r="B133" s="102" t="s">
        <v>1188</v>
      </c>
      <c r="C133" s="102" t="s">
        <v>1189</v>
      </c>
      <c r="D133" s="20">
        <v>14</v>
      </c>
      <c r="E133" s="102" t="s">
        <v>927</v>
      </c>
      <c r="F133" s="102" t="s">
        <v>1190</v>
      </c>
      <c r="G133" s="102" t="s">
        <v>1292</v>
      </c>
      <c r="H133" s="21" t="s">
        <v>81</v>
      </c>
      <c r="I133" s="21" t="s">
        <v>82</v>
      </c>
      <c r="J133" s="22" t="s">
        <v>955</v>
      </c>
      <c r="K133" s="328">
        <v>36537</v>
      </c>
      <c r="L133" s="146" t="s">
        <v>74</v>
      </c>
      <c r="M133" s="22">
        <v>40</v>
      </c>
      <c r="N133" s="22" t="s">
        <v>728</v>
      </c>
      <c r="O133" s="21" t="s">
        <v>75</v>
      </c>
      <c r="P133" s="21" t="s">
        <v>979</v>
      </c>
      <c r="Q133" s="21" t="s">
        <v>823</v>
      </c>
      <c r="R133" s="22">
        <v>1</v>
      </c>
      <c r="S133" s="75">
        <v>9638</v>
      </c>
      <c r="T133" s="75"/>
      <c r="U133" s="75">
        <f t="shared" si="68"/>
        <v>1445.7</v>
      </c>
      <c r="V133" s="75">
        <f t="shared" si="69"/>
        <v>11083.7</v>
      </c>
      <c r="W133" s="75">
        <f>70.1*5</f>
        <v>350.5</v>
      </c>
      <c r="X133" s="75">
        <f t="shared" si="70"/>
        <v>2061.2833333333338</v>
      </c>
      <c r="Y133" s="75">
        <f t="shared" si="71"/>
        <v>20612.833333333336</v>
      </c>
      <c r="Z133" s="75">
        <f t="shared" si="72"/>
        <v>1939.6475</v>
      </c>
      <c r="AA133" s="75">
        <f t="shared" si="73"/>
        <v>332.51100000000002</v>
      </c>
      <c r="AB133" s="75">
        <f t="shared" si="74"/>
        <v>554.18500000000006</v>
      </c>
      <c r="AC133" s="75">
        <f t="shared" si="75"/>
        <v>221.67400000000001</v>
      </c>
      <c r="AD133" s="75">
        <f t="shared" si="83"/>
        <v>802</v>
      </c>
      <c r="AE133" s="75">
        <f t="shared" si="84"/>
        <v>482</v>
      </c>
      <c r="AF133" s="77">
        <f t="shared" si="76"/>
        <v>6183.85</v>
      </c>
      <c r="AG133" s="77">
        <f t="shared" si="77"/>
        <v>18171.048055555555</v>
      </c>
      <c r="AH133" s="77">
        <f t="shared" si="78"/>
        <v>218052.57666666666</v>
      </c>
      <c r="AI133" s="77"/>
      <c r="AJ133" s="77"/>
      <c r="AK133" s="77"/>
      <c r="AL133" s="77"/>
      <c r="AM133" s="77"/>
      <c r="AN133" s="77"/>
      <c r="AO133" s="77"/>
      <c r="AP133" s="77"/>
      <c r="AQ133" s="77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  <c r="LT133" s="24"/>
      <c r="LU133" s="24"/>
      <c r="LV133" s="24"/>
      <c r="LW133" s="24"/>
      <c r="LX133" s="24"/>
      <c r="LY133" s="24"/>
      <c r="LZ133" s="24"/>
      <c r="MA133" s="24"/>
      <c r="MB133" s="24"/>
      <c r="MC133" s="24"/>
      <c r="MD133" s="24"/>
      <c r="ME133" s="24"/>
      <c r="MF133" s="24"/>
      <c r="MG133" s="24"/>
      <c r="MH133" s="24"/>
      <c r="MI133" s="24"/>
      <c r="MJ133" s="24"/>
      <c r="MK133" s="24"/>
      <c r="ML133" s="24"/>
      <c r="MM133" s="24"/>
      <c r="MN133" s="24"/>
      <c r="MO133" s="24"/>
      <c r="MP133" s="24"/>
      <c r="MQ133" s="24"/>
      <c r="MR133" s="24"/>
      <c r="MS133" s="24"/>
      <c r="MT133" s="24"/>
      <c r="MU133" s="24"/>
      <c r="MV133" s="24"/>
      <c r="MW133" s="24"/>
      <c r="MX133" s="24"/>
      <c r="MY133" s="24"/>
      <c r="MZ133" s="24"/>
      <c r="NA133" s="24"/>
      <c r="NB133" s="24"/>
      <c r="NC133" s="24"/>
      <c r="ND133" s="24"/>
      <c r="NE133" s="24"/>
      <c r="NF133" s="24"/>
      <c r="NG133" s="24"/>
      <c r="NH133" s="24"/>
      <c r="NI133" s="24"/>
      <c r="NJ133" s="24"/>
      <c r="NK133" s="24"/>
      <c r="NL133" s="24"/>
      <c r="NM133" s="24"/>
      <c r="NN133" s="24"/>
      <c r="NO133" s="24"/>
      <c r="NP133" s="24"/>
      <c r="NQ133" s="24"/>
      <c r="NR133" s="24"/>
      <c r="NS133" s="24"/>
      <c r="NT133" s="24"/>
      <c r="NU133" s="24"/>
      <c r="NV133" s="24"/>
      <c r="NW133" s="24"/>
      <c r="NX133" s="24"/>
      <c r="NY133" s="24"/>
      <c r="NZ133" s="24"/>
      <c r="OA133" s="24"/>
      <c r="OB133" s="24"/>
      <c r="OC133" s="24"/>
      <c r="OD133" s="24"/>
      <c r="OE133" s="24"/>
      <c r="OF133" s="24"/>
      <c r="OG133" s="24"/>
      <c r="OH133" s="24"/>
      <c r="OI133" s="24"/>
      <c r="OJ133" s="24"/>
      <c r="OK133" s="24"/>
      <c r="OL133" s="24"/>
      <c r="OM133" s="24"/>
      <c r="ON133" s="24"/>
      <c r="OO133" s="24"/>
      <c r="OP133" s="24"/>
      <c r="OQ133" s="24"/>
      <c r="OR133" s="24"/>
      <c r="OS133" s="24"/>
      <c r="OT133" s="24"/>
      <c r="OU133" s="24"/>
      <c r="OV133" s="24"/>
      <c r="OW133" s="24"/>
      <c r="OX133" s="24"/>
      <c r="OY133" s="24"/>
      <c r="OZ133" s="24"/>
      <c r="PA133" s="24"/>
      <c r="PB133" s="24"/>
      <c r="PC133" s="24"/>
      <c r="PD133" s="24"/>
      <c r="PE133" s="24"/>
      <c r="PF133" s="24"/>
      <c r="PG133" s="24"/>
      <c r="PH133" s="24"/>
      <c r="PI133" s="24"/>
      <c r="PJ133" s="24"/>
      <c r="PK133" s="24"/>
      <c r="PL133" s="24"/>
      <c r="PM133" s="24"/>
      <c r="PN133" s="24"/>
      <c r="PO133" s="24"/>
      <c r="PP133" s="24"/>
      <c r="PQ133" s="24"/>
      <c r="PR133" s="24"/>
      <c r="PS133" s="24"/>
      <c r="PT133" s="24"/>
      <c r="PU133" s="24"/>
      <c r="PV133" s="24"/>
      <c r="PW133" s="24"/>
      <c r="PX133" s="24"/>
      <c r="PY133" s="24"/>
      <c r="PZ133" s="24"/>
      <c r="QA133" s="24"/>
      <c r="QB133" s="24"/>
      <c r="QC133" s="24"/>
      <c r="QD133" s="24"/>
      <c r="QE133" s="24"/>
      <c r="QF133" s="24"/>
      <c r="QG133" s="24"/>
      <c r="QH133" s="24"/>
      <c r="QI133" s="24"/>
      <c r="QJ133" s="24"/>
      <c r="QK133" s="24"/>
      <c r="QL133" s="24"/>
      <c r="QM133" s="24"/>
      <c r="QN133" s="24"/>
      <c r="QO133" s="24"/>
      <c r="QP133" s="24"/>
      <c r="QQ133" s="24"/>
      <c r="QR133" s="24"/>
      <c r="QS133" s="24"/>
      <c r="QT133" s="24"/>
      <c r="QU133" s="24"/>
      <c r="QV133" s="24"/>
      <c r="QW133" s="24"/>
      <c r="QX133" s="24"/>
      <c r="QY133" s="24"/>
      <c r="QZ133" s="24"/>
      <c r="RA133" s="24"/>
      <c r="RB133" s="24"/>
      <c r="RC133" s="24"/>
      <c r="RD133" s="24"/>
      <c r="RE133" s="24"/>
      <c r="RF133" s="24"/>
      <c r="RG133" s="24"/>
      <c r="RH133" s="24"/>
      <c r="RI133" s="24"/>
      <c r="RJ133" s="24"/>
      <c r="RK133" s="24"/>
      <c r="RL133" s="24"/>
      <c r="RM133" s="24"/>
      <c r="RN133" s="24"/>
      <c r="RO133" s="24"/>
      <c r="RP133" s="24"/>
      <c r="RQ133" s="24"/>
      <c r="RR133" s="24"/>
      <c r="RS133" s="24"/>
      <c r="RT133" s="24"/>
      <c r="RU133" s="24"/>
      <c r="RV133" s="24"/>
      <c r="RW133" s="24"/>
      <c r="RX133" s="24"/>
      <c r="RY133" s="24"/>
      <c r="RZ133" s="24"/>
      <c r="SA133" s="24"/>
      <c r="SB133" s="24"/>
      <c r="SC133" s="24"/>
      <c r="SD133" s="24"/>
      <c r="SE133" s="24"/>
      <c r="SF133" s="24"/>
      <c r="SG133" s="24"/>
      <c r="SH133" s="24"/>
      <c r="SI133" s="24"/>
      <c r="SJ133" s="24"/>
      <c r="SK133" s="24"/>
      <c r="SL133" s="24"/>
      <c r="SM133" s="24"/>
      <c r="SN133" s="24"/>
      <c r="SO133" s="24"/>
      <c r="SP133" s="24"/>
      <c r="SQ133" s="24"/>
      <c r="SR133" s="24"/>
      <c r="SS133" s="24"/>
      <c r="ST133" s="24"/>
      <c r="SU133" s="24"/>
      <c r="SV133" s="24"/>
      <c r="SW133" s="24"/>
      <c r="SX133" s="24"/>
      <c r="SY133" s="24"/>
      <c r="SZ133" s="24"/>
      <c r="TA133" s="24"/>
      <c r="TB133" s="24"/>
      <c r="TC133" s="24"/>
      <c r="TD133" s="24"/>
      <c r="TE133" s="24"/>
      <c r="TF133" s="24"/>
      <c r="TG133" s="24"/>
      <c r="TH133" s="24"/>
      <c r="TI133" s="24"/>
      <c r="TJ133" s="24"/>
      <c r="TK133" s="24"/>
      <c r="TL133" s="24"/>
      <c r="TM133" s="24"/>
      <c r="TN133" s="24"/>
      <c r="TO133" s="24"/>
      <c r="TP133" s="24"/>
      <c r="TQ133" s="24"/>
      <c r="TR133" s="24"/>
      <c r="TS133" s="24"/>
      <c r="TT133" s="24"/>
      <c r="TU133" s="24"/>
      <c r="TV133" s="24"/>
      <c r="TW133" s="24"/>
      <c r="TX133" s="24"/>
      <c r="TY133" s="24"/>
      <c r="TZ133" s="24"/>
      <c r="UA133" s="24"/>
      <c r="UB133" s="24"/>
      <c r="UC133" s="24"/>
      <c r="UD133" s="24"/>
      <c r="UE133" s="24"/>
      <c r="UF133" s="24"/>
      <c r="UG133" s="24"/>
      <c r="UH133" s="24"/>
      <c r="UI133" s="24"/>
      <c r="UJ133" s="24"/>
      <c r="UK133" s="24"/>
      <c r="UL133" s="24"/>
      <c r="UM133" s="24"/>
      <c r="UN133" s="24"/>
      <c r="UO133" s="24"/>
      <c r="UP133" s="24"/>
      <c r="UQ133" s="24"/>
      <c r="UR133" s="24"/>
      <c r="US133" s="24"/>
      <c r="UT133" s="24"/>
      <c r="UU133" s="24"/>
      <c r="UV133" s="24"/>
      <c r="UW133" s="24"/>
      <c r="UX133" s="24"/>
      <c r="UY133" s="24"/>
      <c r="UZ133" s="24"/>
      <c r="VA133" s="24"/>
      <c r="VB133" s="24"/>
      <c r="VC133" s="24"/>
      <c r="VD133" s="24"/>
      <c r="VE133" s="24"/>
      <c r="VF133" s="24"/>
      <c r="VG133" s="24"/>
      <c r="VH133" s="24"/>
      <c r="VI133" s="24"/>
    </row>
    <row r="134" spans="1:581" s="23" customFormat="1" ht="15" customHeight="1" x14ac:dyDescent="0.2">
      <c r="A134" s="112">
        <v>20</v>
      </c>
      <c r="B134" s="102" t="s">
        <v>1188</v>
      </c>
      <c r="C134" s="102" t="s">
        <v>1189</v>
      </c>
      <c r="D134" s="20">
        <v>14</v>
      </c>
      <c r="E134" s="102" t="s">
        <v>927</v>
      </c>
      <c r="F134" s="102" t="s">
        <v>1190</v>
      </c>
      <c r="G134" s="102" t="s">
        <v>1293</v>
      </c>
      <c r="H134" s="21" t="s">
        <v>96</v>
      </c>
      <c r="I134" s="21" t="s">
        <v>97</v>
      </c>
      <c r="J134" s="22" t="s">
        <v>955</v>
      </c>
      <c r="K134" s="328">
        <v>38026</v>
      </c>
      <c r="L134" s="146" t="s">
        <v>859</v>
      </c>
      <c r="M134" s="22">
        <v>40</v>
      </c>
      <c r="N134" s="22" t="s">
        <v>728</v>
      </c>
      <c r="O134" s="21" t="s">
        <v>95</v>
      </c>
      <c r="P134" s="21" t="s">
        <v>979</v>
      </c>
      <c r="Q134" s="21" t="s">
        <v>823</v>
      </c>
      <c r="R134" s="22">
        <v>1</v>
      </c>
      <c r="S134" s="142">
        <v>9872</v>
      </c>
      <c r="T134" s="75"/>
      <c r="U134" s="75">
        <f t="shared" si="68"/>
        <v>1480.8</v>
      </c>
      <c r="V134" s="75">
        <f t="shared" si="69"/>
        <v>11352.8</v>
      </c>
      <c r="W134" s="75">
        <f>70.1*4</f>
        <v>280.39999999999998</v>
      </c>
      <c r="X134" s="75">
        <f t="shared" si="70"/>
        <v>2110.6333333333332</v>
      </c>
      <c r="Y134" s="75">
        <f t="shared" si="71"/>
        <v>21106.333333333332</v>
      </c>
      <c r="Z134" s="75">
        <f t="shared" si="72"/>
        <v>1986.7399999999998</v>
      </c>
      <c r="AA134" s="75">
        <f t="shared" si="73"/>
        <v>340.58399999999995</v>
      </c>
      <c r="AB134" s="75">
        <f t="shared" si="74"/>
        <v>567.64</v>
      </c>
      <c r="AC134" s="75">
        <f t="shared" si="75"/>
        <v>227.05599999999998</v>
      </c>
      <c r="AD134" s="75">
        <f t="shared" ref="AD134:AD135" si="85">745+70</f>
        <v>815</v>
      </c>
      <c r="AE134" s="75">
        <f t="shared" ref="AE134:AE135" si="86">466+30</f>
        <v>496</v>
      </c>
      <c r="AF134" s="77">
        <f t="shared" si="76"/>
        <v>6331.9</v>
      </c>
      <c r="AG134" s="77">
        <f t="shared" si="77"/>
        <v>18528.625555555554</v>
      </c>
      <c r="AH134" s="77">
        <f t="shared" si="78"/>
        <v>222343.50666666665</v>
      </c>
      <c r="AI134" s="77"/>
      <c r="AJ134" s="77"/>
      <c r="AK134" s="77"/>
      <c r="AL134" s="77"/>
      <c r="AM134" s="77"/>
      <c r="AN134" s="77"/>
      <c r="AO134" s="77"/>
      <c r="AP134" s="77"/>
      <c r="AQ134" s="77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  <c r="LT134" s="24"/>
      <c r="LU134" s="24"/>
      <c r="LV134" s="24"/>
      <c r="LW134" s="24"/>
      <c r="LX134" s="24"/>
      <c r="LY134" s="24"/>
      <c r="LZ134" s="24"/>
      <c r="MA134" s="24"/>
      <c r="MB134" s="24"/>
      <c r="MC134" s="24"/>
      <c r="MD134" s="24"/>
      <c r="ME134" s="24"/>
      <c r="MF134" s="24"/>
      <c r="MG134" s="24"/>
      <c r="MH134" s="24"/>
      <c r="MI134" s="24"/>
      <c r="MJ134" s="24"/>
      <c r="MK134" s="24"/>
      <c r="ML134" s="24"/>
      <c r="MM134" s="24"/>
      <c r="MN134" s="24"/>
      <c r="MO134" s="24"/>
      <c r="MP134" s="24"/>
      <c r="MQ134" s="24"/>
      <c r="MR134" s="24"/>
      <c r="MS134" s="24"/>
      <c r="MT134" s="24"/>
      <c r="MU134" s="24"/>
      <c r="MV134" s="24"/>
      <c r="MW134" s="24"/>
      <c r="MX134" s="24"/>
      <c r="MY134" s="24"/>
      <c r="MZ134" s="24"/>
      <c r="NA134" s="24"/>
      <c r="NB134" s="24"/>
      <c r="NC134" s="24"/>
      <c r="ND134" s="24"/>
      <c r="NE134" s="24"/>
      <c r="NF134" s="24"/>
      <c r="NG134" s="24"/>
      <c r="NH134" s="24"/>
      <c r="NI134" s="24"/>
      <c r="NJ134" s="24"/>
      <c r="NK134" s="24"/>
      <c r="NL134" s="24"/>
      <c r="NM134" s="24"/>
      <c r="NN134" s="24"/>
      <c r="NO134" s="24"/>
      <c r="NP134" s="24"/>
      <c r="NQ134" s="24"/>
      <c r="NR134" s="24"/>
      <c r="NS134" s="24"/>
      <c r="NT134" s="24"/>
      <c r="NU134" s="24"/>
      <c r="NV134" s="24"/>
      <c r="NW134" s="24"/>
      <c r="NX134" s="24"/>
      <c r="NY134" s="24"/>
      <c r="NZ134" s="24"/>
      <c r="OA134" s="24"/>
      <c r="OB134" s="24"/>
      <c r="OC134" s="24"/>
      <c r="OD134" s="24"/>
      <c r="OE134" s="24"/>
      <c r="OF134" s="24"/>
      <c r="OG134" s="24"/>
      <c r="OH134" s="24"/>
      <c r="OI134" s="24"/>
      <c r="OJ134" s="24"/>
      <c r="OK134" s="24"/>
      <c r="OL134" s="24"/>
      <c r="OM134" s="24"/>
      <c r="ON134" s="24"/>
      <c r="OO134" s="24"/>
      <c r="OP134" s="24"/>
      <c r="OQ134" s="24"/>
      <c r="OR134" s="24"/>
      <c r="OS134" s="24"/>
      <c r="OT134" s="24"/>
      <c r="OU134" s="24"/>
      <c r="OV134" s="24"/>
      <c r="OW134" s="24"/>
      <c r="OX134" s="24"/>
      <c r="OY134" s="24"/>
      <c r="OZ134" s="24"/>
      <c r="PA134" s="24"/>
      <c r="PB134" s="24"/>
      <c r="PC134" s="24"/>
      <c r="PD134" s="24"/>
      <c r="PE134" s="24"/>
      <c r="PF134" s="24"/>
      <c r="PG134" s="24"/>
      <c r="PH134" s="24"/>
      <c r="PI134" s="24"/>
      <c r="PJ134" s="24"/>
      <c r="PK134" s="24"/>
      <c r="PL134" s="24"/>
      <c r="PM134" s="24"/>
      <c r="PN134" s="24"/>
      <c r="PO134" s="24"/>
      <c r="PP134" s="24"/>
      <c r="PQ134" s="24"/>
      <c r="PR134" s="24"/>
      <c r="PS134" s="24"/>
      <c r="PT134" s="24"/>
      <c r="PU134" s="24"/>
      <c r="PV134" s="24"/>
      <c r="PW134" s="24"/>
      <c r="PX134" s="24"/>
      <c r="PY134" s="24"/>
      <c r="PZ134" s="24"/>
      <c r="QA134" s="24"/>
      <c r="QB134" s="24"/>
      <c r="QC134" s="24"/>
      <c r="QD134" s="24"/>
      <c r="QE134" s="24"/>
      <c r="QF134" s="24"/>
      <c r="QG134" s="24"/>
      <c r="QH134" s="24"/>
      <c r="QI134" s="24"/>
      <c r="QJ134" s="24"/>
      <c r="QK134" s="24"/>
      <c r="QL134" s="24"/>
      <c r="QM134" s="24"/>
      <c r="QN134" s="24"/>
      <c r="QO134" s="24"/>
      <c r="QP134" s="24"/>
      <c r="QQ134" s="24"/>
      <c r="QR134" s="24"/>
      <c r="QS134" s="24"/>
      <c r="QT134" s="24"/>
      <c r="QU134" s="24"/>
      <c r="QV134" s="24"/>
      <c r="QW134" s="24"/>
      <c r="QX134" s="24"/>
      <c r="QY134" s="24"/>
      <c r="QZ134" s="24"/>
      <c r="RA134" s="24"/>
      <c r="RB134" s="24"/>
      <c r="RC134" s="24"/>
      <c r="RD134" s="24"/>
      <c r="RE134" s="24"/>
      <c r="RF134" s="24"/>
      <c r="RG134" s="24"/>
      <c r="RH134" s="24"/>
      <c r="RI134" s="24"/>
      <c r="RJ134" s="24"/>
      <c r="RK134" s="24"/>
      <c r="RL134" s="24"/>
      <c r="RM134" s="24"/>
      <c r="RN134" s="24"/>
      <c r="RO134" s="24"/>
      <c r="RP134" s="24"/>
      <c r="RQ134" s="24"/>
      <c r="RR134" s="24"/>
      <c r="RS134" s="24"/>
      <c r="RT134" s="24"/>
      <c r="RU134" s="24"/>
      <c r="RV134" s="24"/>
      <c r="RW134" s="24"/>
      <c r="RX134" s="24"/>
      <c r="RY134" s="24"/>
      <c r="RZ134" s="24"/>
      <c r="SA134" s="24"/>
      <c r="SB134" s="24"/>
      <c r="SC134" s="24"/>
      <c r="SD134" s="24"/>
      <c r="SE134" s="24"/>
      <c r="SF134" s="24"/>
      <c r="SG134" s="24"/>
      <c r="SH134" s="24"/>
      <c r="SI134" s="24"/>
      <c r="SJ134" s="24"/>
      <c r="SK134" s="24"/>
      <c r="SL134" s="24"/>
      <c r="SM134" s="24"/>
      <c r="SN134" s="24"/>
      <c r="SO134" s="24"/>
      <c r="SP134" s="24"/>
      <c r="SQ134" s="24"/>
      <c r="SR134" s="24"/>
      <c r="SS134" s="24"/>
      <c r="ST134" s="24"/>
      <c r="SU134" s="24"/>
      <c r="SV134" s="24"/>
      <c r="SW134" s="24"/>
      <c r="SX134" s="24"/>
      <c r="SY134" s="24"/>
      <c r="SZ134" s="24"/>
      <c r="TA134" s="24"/>
      <c r="TB134" s="24"/>
      <c r="TC134" s="24"/>
      <c r="TD134" s="24"/>
      <c r="TE134" s="24"/>
      <c r="TF134" s="24"/>
      <c r="TG134" s="24"/>
      <c r="TH134" s="24"/>
      <c r="TI134" s="24"/>
      <c r="TJ134" s="24"/>
      <c r="TK134" s="24"/>
      <c r="TL134" s="24"/>
      <c r="TM134" s="24"/>
      <c r="TN134" s="24"/>
      <c r="TO134" s="24"/>
      <c r="TP134" s="24"/>
      <c r="TQ134" s="24"/>
      <c r="TR134" s="24"/>
      <c r="TS134" s="24"/>
      <c r="TT134" s="24"/>
      <c r="TU134" s="24"/>
      <c r="TV134" s="24"/>
      <c r="TW134" s="24"/>
      <c r="TX134" s="24"/>
      <c r="TY134" s="24"/>
      <c r="TZ134" s="24"/>
      <c r="UA134" s="24"/>
      <c r="UB134" s="24"/>
      <c r="UC134" s="24"/>
      <c r="UD134" s="24"/>
      <c r="UE134" s="24"/>
      <c r="UF134" s="24"/>
      <c r="UG134" s="24"/>
      <c r="UH134" s="24"/>
      <c r="UI134" s="24"/>
      <c r="UJ134" s="24"/>
      <c r="UK134" s="24"/>
      <c r="UL134" s="24"/>
      <c r="UM134" s="24"/>
      <c r="UN134" s="24"/>
      <c r="UO134" s="24"/>
      <c r="UP134" s="24"/>
      <c r="UQ134" s="24"/>
      <c r="UR134" s="24"/>
      <c r="US134" s="24"/>
      <c r="UT134" s="24"/>
      <c r="UU134" s="24"/>
      <c r="UV134" s="24"/>
      <c r="UW134" s="24"/>
      <c r="UX134" s="24"/>
      <c r="UY134" s="24"/>
      <c r="UZ134" s="24"/>
      <c r="VA134" s="24"/>
      <c r="VB134" s="24"/>
      <c r="VC134" s="24"/>
      <c r="VD134" s="24"/>
      <c r="VE134" s="24"/>
      <c r="VF134" s="24"/>
      <c r="VG134" s="24"/>
      <c r="VH134" s="24"/>
      <c r="VI134" s="24"/>
    </row>
    <row r="135" spans="1:581" s="23" customFormat="1" ht="15" customHeight="1" x14ac:dyDescent="0.2">
      <c r="A135" s="18">
        <v>21</v>
      </c>
      <c r="B135" s="102" t="s">
        <v>1188</v>
      </c>
      <c r="C135" s="102" t="s">
        <v>1189</v>
      </c>
      <c r="D135" s="20">
        <v>14</v>
      </c>
      <c r="E135" s="102" t="s">
        <v>927</v>
      </c>
      <c r="F135" s="102" t="s">
        <v>1190</v>
      </c>
      <c r="G135" s="102" t="s">
        <v>1294</v>
      </c>
      <c r="H135" s="21" t="s">
        <v>98</v>
      </c>
      <c r="I135" s="21" t="s">
        <v>531</v>
      </c>
      <c r="J135" s="22" t="s">
        <v>955</v>
      </c>
      <c r="K135" s="328">
        <v>39219</v>
      </c>
      <c r="L135" s="146" t="s">
        <v>859</v>
      </c>
      <c r="M135" s="22">
        <v>40</v>
      </c>
      <c r="N135" s="22" t="s">
        <v>728</v>
      </c>
      <c r="O135" s="21" t="s">
        <v>795</v>
      </c>
      <c r="P135" s="21" t="s">
        <v>979</v>
      </c>
      <c r="Q135" s="21" t="s">
        <v>823</v>
      </c>
      <c r="R135" s="22">
        <v>1</v>
      </c>
      <c r="S135" s="142">
        <v>9872</v>
      </c>
      <c r="T135" s="75">
        <f>+S135*20%</f>
        <v>1974.4</v>
      </c>
      <c r="U135" s="75"/>
      <c r="V135" s="75">
        <f t="shared" si="69"/>
        <v>11846.4</v>
      </c>
      <c r="W135" s="75">
        <f>70.1*4</f>
        <v>280.39999999999998</v>
      </c>
      <c r="X135" s="75">
        <f t="shared" si="70"/>
        <v>2192.9</v>
      </c>
      <c r="Y135" s="75">
        <f t="shared" si="71"/>
        <v>21929</v>
      </c>
      <c r="Z135" s="75">
        <f t="shared" si="72"/>
        <v>2073.12</v>
      </c>
      <c r="AA135" s="75">
        <f t="shared" si="73"/>
        <v>355.392</v>
      </c>
      <c r="AB135" s="75">
        <f t="shared" si="74"/>
        <v>592.32000000000005</v>
      </c>
      <c r="AC135" s="75">
        <f t="shared" si="75"/>
        <v>236.928</v>
      </c>
      <c r="AD135" s="75">
        <f t="shared" si="85"/>
        <v>815</v>
      </c>
      <c r="AE135" s="75">
        <f t="shared" si="86"/>
        <v>496</v>
      </c>
      <c r="AF135" s="77">
        <f t="shared" si="76"/>
        <v>6578.7</v>
      </c>
      <c r="AG135" s="77">
        <f t="shared" si="77"/>
        <v>19253.943333333329</v>
      </c>
      <c r="AH135" s="77">
        <f t="shared" si="78"/>
        <v>231047.31999999995</v>
      </c>
      <c r="AI135" s="77"/>
      <c r="AJ135" s="77"/>
      <c r="AK135" s="77"/>
      <c r="AL135" s="77"/>
      <c r="AM135" s="77"/>
      <c r="AN135" s="77"/>
      <c r="AO135" s="77"/>
      <c r="AP135" s="77"/>
      <c r="AQ135" s="77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  <c r="VA135" s="24"/>
      <c r="VB135" s="24"/>
      <c r="VC135" s="24"/>
      <c r="VD135" s="24"/>
      <c r="VE135" s="24"/>
      <c r="VF135" s="24"/>
      <c r="VG135" s="24"/>
      <c r="VH135" s="24"/>
      <c r="VI135" s="24"/>
    </row>
    <row r="136" spans="1:581" s="23" customFormat="1" ht="15" customHeight="1" x14ac:dyDescent="0.2">
      <c r="A136" s="112">
        <v>22</v>
      </c>
      <c r="B136" s="102" t="s">
        <v>1188</v>
      </c>
      <c r="C136" s="102" t="s">
        <v>1189</v>
      </c>
      <c r="D136" s="20">
        <v>14</v>
      </c>
      <c r="E136" s="102" t="s">
        <v>927</v>
      </c>
      <c r="F136" s="102" t="s">
        <v>1190</v>
      </c>
      <c r="G136" s="102" t="s">
        <v>1297</v>
      </c>
      <c r="H136" s="21" t="s">
        <v>134</v>
      </c>
      <c r="I136" s="21" t="s">
        <v>135</v>
      </c>
      <c r="J136" s="22" t="s">
        <v>955</v>
      </c>
      <c r="K136" s="328">
        <v>36558</v>
      </c>
      <c r="L136" s="146">
        <v>6</v>
      </c>
      <c r="M136" s="22">
        <v>40</v>
      </c>
      <c r="N136" s="22" t="s">
        <v>728</v>
      </c>
      <c r="O136" s="21" t="s">
        <v>133</v>
      </c>
      <c r="P136" s="21" t="s">
        <v>979</v>
      </c>
      <c r="Q136" s="21" t="s">
        <v>823</v>
      </c>
      <c r="R136" s="22">
        <v>1</v>
      </c>
      <c r="S136" s="114">
        <v>10433</v>
      </c>
      <c r="T136" s="75"/>
      <c r="U136" s="75">
        <f>+S136*0.15</f>
        <v>1564.95</v>
      </c>
      <c r="V136" s="75">
        <f t="shared" si="69"/>
        <v>11997.95</v>
      </c>
      <c r="W136" s="75">
        <f>70.1*5</f>
        <v>350.5</v>
      </c>
      <c r="X136" s="75">
        <f t="shared" si="70"/>
        <v>2254.8250000000003</v>
      </c>
      <c r="Y136" s="75">
        <f t="shared" si="71"/>
        <v>22548.25</v>
      </c>
      <c r="Z136" s="75">
        <f t="shared" si="72"/>
        <v>2099.6412500000001</v>
      </c>
      <c r="AA136" s="75">
        <f t="shared" si="73"/>
        <v>359.93850000000003</v>
      </c>
      <c r="AB136" s="75">
        <f t="shared" si="74"/>
        <v>599.89750000000004</v>
      </c>
      <c r="AC136" s="75">
        <f t="shared" si="75"/>
        <v>239.95900000000003</v>
      </c>
      <c r="AD136" s="75">
        <f t="shared" ref="AD136" si="87">845+70</f>
        <v>915</v>
      </c>
      <c r="AE136" s="75">
        <f t="shared" ref="AE136" si="88">586+30</f>
        <v>616</v>
      </c>
      <c r="AF136" s="77">
        <f t="shared" si="76"/>
        <v>6764.4750000000004</v>
      </c>
      <c r="AG136" s="77">
        <f t="shared" si="77"/>
        <v>19809.515416666669</v>
      </c>
      <c r="AH136" s="77">
        <f t="shared" si="78"/>
        <v>237714.18500000003</v>
      </c>
      <c r="AI136" s="77"/>
      <c r="AJ136" s="77"/>
      <c r="AK136" s="77"/>
      <c r="AL136" s="77"/>
      <c r="AM136" s="77"/>
      <c r="AN136" s="77"/>
      <c r="AO136" s="77"/>
      <c r="AP136" s="77"/>
      <c r="AQ136" s="77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  <c r="LT136" s="24"/>
      <c r="LU136" s="24"/>
      <c r="LV136" s="24"/>
      <c r="LW136" s="24"/>
      <c r="LX136" s="24"/>
      <c r="LY136" s="24"/>
      <c r="LZ136" s="24"/>
      <c r="MA136" s="24"/>
      <c r="MB136" s="24"/>
      <c r="MC136" s="24"/>
      <c r="MD136" s="24"/>
      <c r="ME136" s="24"/>
      <c r="MF136" s="24"/>
      <c r="MG136" s="24"/>
      <c r="MH136" s="24"/>
      <c r="MI136" s="24"/>
      <c r="MJ136" s="24"/>
      <c r="MK136" s="24"/>
      <c r="ML136" s="24"/>
      <c r="MM136" s="24"/>
      <c r="MN136" s="24"/>
      <c r="MO136" s="24"/>
      <c r="MP136" s="24"/>
      <c r="MQ136" s="24"/>
      <c r="MR136" s="24"/>
      <c r="MS136" s="24"/>
      <c r="MT136" s="24"/>
      <c r="MU136" s="24"/>
      <c r="MV136" s="24"/>
      <c r="MW136" s="24"/>
      <c r="MX136" s="24"/>
      <c r="MY136" s="24"/>
      <c r="MZ136" s="24"/>
      <c r="NA136" s="24"/>
      <c r="NB136" s="24"/>
      <c r="NC136" s="24"/>
      <c r="ND136" s="24"/>
      <c r="NE136" s="24"/>
      <c r="NF136" s="24"/>
      <c r="NG136" s="24"/>
      <c r="NH136" s="24"/>
      <c r="NI136" s="24"/>
      <c r="NJ136" s="24"/>
      <c r="NK136" s="24"/>
      <c r="NL136" s="24"/>
      <c r="NM136" s="24"/>
      <c r="NN136" s="24"/>
      <c r="NO136" s="24"/>
      <c r="NP136" s="24"/>
      <c r="NQ136" s="24"/>
      <c r="NR136" s="24"/>
      <c r="NS136" s="24"/>
      <c r="NT136" s="24"/>
      <c r="NU136" s="24"/>
      <c r="NV136" s="24"/>
      <c r="NW136" s="24"/>
      <c r="NX136" s="24"/>
      <c r="NY136" s="24"/>
      <c r="NZ136" s="24"/>
      <c r="OA136" s="24"/>
      <c r="OB136" s="24"/>
      <c r="OC136" s="24"/>
      <c r="OD136" s="24"/>
      <c r="OE136" s="24"/>
      <c r="OF136" s="24"/>
      <c r="OG136" s="24"/>
      <c r="OH136" s="24"/>
      <c r="OI136" s="24"/>
      <c r="OJ136" s="24"/>
      <c r="OK136" s="24"/>
      <c r="OL136" s="24"/>
      <c r="OM136" s="24"/>
      <c r="ON136" s="24"/>
      <c r="OO136" s="24"/>
      <c r="OP136" s="24"/>
      <c r="OQ136" s="24"/>
      <c r="OR136" s="24"/>
      <c r="OS136" s="24"/>
      <c r="OT136" s="24"/>
      <c r="OU136" s="24"/>
      <c r="OV136" s="24"/>
      <c r="OW136" s="24"/>
      <c r="OX136" s="24"/>
      <c r="OY136" s="24"/>
      <c r="OZ136" s="24"/>
      <c r="PA136" s="24"/>
      <c r="PB136" s="24"/>
      <c r="PC136" s="24"/>
      <c r="PD136" s="24"/>
      <c r="PE136" s="24"/>
      <c r="PF136" s="24"/>
      <c r="PG136" s="24"/>
      <c r="PH136" s="24"/>
      <c r="PI136" s="24"/>
      <c r="PJ136" s="24"/>
      <c r="PK136" s="24"/>
      <c r="PL136" s="24"/>
      <c r="PM136" s="24"/>
      <c r="PN136" s="24"/>
      <c r="PO136" s="24"/>
      <c r="PP136" s="24"/>
      <c r="PQ136" s="24"/>
      <c r="PR136" s="24"/>
      <c r="PS136" s="24"/>
      <c r="PT136" s="24"/>
      <c r="PU136" s="24"/>
      <c r="PV136" s="24"/>
      <c r="PW136" s="24"/>
      <c r="PX136" s="24"/>
      <c r="PY136" s="24"/>
      <c r="PZ136" s="24"/>
      <c r="QA136" s="24"/>
      <c r="QB136" s="24"/>
      <c r="QC136" s="24"/>
      <c r="QD136" s="24"/>
      <c r="QE136" s="24"/>
      <c r="QF136" s="24"/>
      <c r="QG136" s="24"/>
      <c r="QH136" s="24"/>
      <c r="QI136" s="24"/>
      <c r="QJ136" s="24"/>
      <c r="QK136" s="24"/>
      <c r="QL136" s="24"/>
      <c r="QM136" s="24"/>
      <c r="QN136" s="24"/>
      <c r="QO136" s="24"/>
      <c r="QP136" s="24"/>
      <c r="QQ136" s="24"/>
      <c r="QR136" s="24"/>
      <c r="QS136" s="24"/>
      <c r="QT136" s="24"/>
      <c r="QU136" s="24"/>
      <c r="QV136" s="24"/>
      <c r="QW136" s="24"/>
      <c r="QX136" s="24"/>
      <c r="QY136" s="24"/>
      <c r="QZ136" s="24"/>
      <c r="RA136" s="24"/>
      <c r="RB136" s="24"/>
      <c r="RC136" s="24"/>
      <c r="RD136" s="24"/>
      <c r="RE136" s="24"/>
      <c r="RF136" s="24"/>
      <c r="RG136" s="24"/>
      <c r="RH136" s="24"/>
      <c r="RI136" s="24"/>
      <c r="RJ136" s="24"/>
      <c r="RK136" s="24"/>
      <c r="RL136" s="24"/>
      <c r="RM136" s="24"/>
      <c r="RN136" s="24"/>
      <c r="RO136" s="24"/>
      <c r="RP136" s="24"/>
      <c r="RQ136" s="24"/>
      <c r="RR136" s="24"/>
      <c r="RS136" s="24"/>
      <c r="RT136" s="24"/>
      <c r="RU136" s="24"/>
      <c r="RV136" s="24"/>
      <c r="RW136" s="24"/>
      <c r="RX136" s="24"/>
      <c r="RY136" s="24"/>
      <c r="RZ136" s="24"/>
      <c r="SA136" s="24"/>
      <c r="SB136" s="24"/>
      <c r="SC136" s="24"/>
      <c r="SD136" s="24"/>
      <c r="SE136" s="24"/>
      <c r="SF136" s="24"/>
      <c r="SG136" s="24"/>
      <c r="SH136" s="24"/>
      <c r="SI136" s="24"/>
      <c r="SJ136" s="24"/>
      <c r="SK136" s="24"/>
      <c r="SL136" s="24"/>
      <c r="SM136" s="24"/>
      <c r="SN136" s="24"/>
      <c r="SO136" s="24"/>
      <c r="SP136" s="24"/>
      <c r="SQ136" s="24"/>
      <c r="SR136" s="24"/>
      <c r="SS136" s="24"/>
      <c r="ST136" s="24"/>
      <c r="SU136" s="24"/>
      <c r="SV136" s="24"/>
      <c r="SW136" s="24"/>
      <c r="SX136" s="24"/>
      <c r="SY136" s="24"/>
      <c r="SZ136" s="24"/>
      <c r="TA136" s="24"/>
      <c r="TB136" s="24"/>
      <c r="TC136" s="24"/>
      <c r="TD136" s="24"/>
      <c r="TE136" s="24"/>
      <c r="TF136" s="24"/>
      <c r="TG136" s="24"/>
      <c r="TH136" s="24"/>
      <c r="TI136" s="24"/>
      <c r="TJ136" s="24"/>
      <c r="TK136" s="24"/>
      <c r="TL136" s="24"/>
      <c r="TM136" s="24"/>
      <c r="TN136" s="24"/>
      <c r="TO136" s="24"/>
      <c r="TP136" s="24"/>
      <c r="TQ136" s="24"/>
      <c r="TR136" s="24"/>
      <c r="TS136" s="24"/>
      <c r="TT136" s="24"/>
      <c r="TU136" s="24"/>
      <c r="TV136" s="24"/>
      <c r="TW136" s="24"/>
      <c r="TX136" s="24"/>
      <c r="TY136" s="24"/>
      <c r="TZ136" s="24"/>
      <c r="UA136" s="24"/>
      <c r="UB136" s="24"/>
      <c r="UC136" s="24"/>
      <c r="UD136" s="24"/>
      <c r="UE136" s="24"/>
      <c r="UF136" s="24"/>
      <c r="UG136" s="24"/>
      <c r="UH136" s="24"/>
      <c r="UI136" s="24"/>
      <c r="UJ136" s="24"/>
      <c r="UK136" s="24"/>
      <c r="UL136" s="24"/>
      <c r="UM136" s="24"/>
      <c r="UN136" s="24"/>
      <c r="UO136" s="24"/>
      <c r="UP136" s="24"/>
      <c r="UQ136" s="24"/>
      <c r="UR136" s="24"/>
      <c r="US136" s="24"/>
      <c r="UT136" s="24"/>
      <c r="UU136" s="24"/>
      <c r="UV136" s="24"/>
      <c r="UW136" s="24"/>
      <c r="UX136" s="24"/>
      <c r="UY136" s="24"/>
      <c r="UZ136" s="24"/>
      <c r="VA136" s="24"/>
      <c r="VB136" s="24"/>
      <c r="VC136" s="24"/>
      <c r="VD136" s="24"/>
      <c r="VE136" s="24"/>
      <c r="VF136" s="24"/>
      <c r="VG136" s="24"/>
      <c r="VH136" s="24"/>
      <c r="VI136" s="24"/>
    </row>
    <row r="137" spans="1:581" s="23" customFormat="1" ht="15" customHeight="1" x14ac:dyDescent="0.2">
      <c r="A137" s="18">
        <v>23</v>
      </c>
      <c r="B137" s="102" t="s">
        <v>1188</v>
      </c>
      <c r="C137" s="102" t="s">
        <v>1189</v>
      </c>
      <c r="D137" s="20">
        <v>14</v>
      </c>
      <c r="E137" s="102" t="s">
        <v>927</v>
      </c>
      <c r="F137" s="102" t="s">
        <v>1190</v>
      </c>
      <c r="G137" s="102" t="s">
        <v>1298</v>
      </c>
      <c r="H137" s="21" t="s">
        <v>111</v>
      </c>
      <c r="I137" s="21" t="s">
        <v>564</v>
      </c>
      <c r="J137" s="22" t="s">
        <v>955</v>
      </c>
      <c r="K137" s="328">
        <v>38005</v>
      </c>
      <c r="L137" s="146" t="s">
        <v>871</v>
      </c>
      <c r="M137" s="22">
        <v>40</v>
      </c>
      <c r="N137" s="22" t="s">
        <v>728</v>
      </c>
      <c r="O137" s="21" t="s">
        <v>796</v>
      </c>
      <c r="P137" s="21" t="s">
        <v>979</v>
      </c>
      <c r="Q137" s="21" t="s">
        <v>823</v>
      </c>
      <c r="R137" s="22">
        <v>1</v>
      </c>
      <c r="S137" s="75">
        <v>10931</v>
      </c>
      <c r="T137" s="75">
        <f>+S137*20%</f>
        <v>2186.2000000000003</v>
      </c>
      <c r="U137" s="75"/>
      <c r="V137" s="75">
        <f t="shared" si="69"/>
        <v>13117.2</v>
      </c>
      <c r="W137" s="75">
        <f>70.1*4</f>
        <v>280.39999999999998</v>
      </c>
      <c r="X137" s="75">
        <f t="shared" si="70"/>
        <v>2445.5333333333333</v>
      </c>
      <c r="Y137" s="75">
        <f t="shared" si="71"/>
        <v>24455.333333333336</v>
      </c>
      <c r="Z137" s="75">
        <f t="shared" si="72"/>
        <v>2295.5099999999998</v>
      </c>
      <c r="AA137" s="75">
        <f t="shared" si="73"/>
        <v>393.51600000000002</v>
      </c>
      <c r="AB137" s="75">
        <f t="shared" si="74"/>
        <v>655.86000000000013</v>
      </c>
      <c r="AC137" s="75">
        <f t="shared" si="75"/>
        <v>262.34399999999999</v>
      </c>
      <c r="AD137" s="75">
        <f t="shared" ref="AD137:AD145" si="89">856+70</f>
        <v>926</v>
      </c>
      <c r="AE137" s="75">
        <f t="shared" ref="AE137:AE145" si="90">600+30</f>
        <v>630</v>
      </c>
      <c r="AF137" s="77">
        <f t="shared" si="76"/>
        <v>7336.6</v>
      </c>
      <c r="AG137" s="77">
        <f t="shared" si="77"/>
        <v>21413.952222222222</v>
      </c>
      <c r="AH137" s="77">
        <f t="shared" si="78"/>
        <v>256967.42666666667</v>
      </c>
      <c r="AI137" s="77"/>
      <c r="AJ137" s="77"/>
      <c r="AK137" s="77"/>
      <c r="AL137" s="77"/>
      <c r="AM137" s="77"/>
      <c r="AN137" s="77"/>
      <c r="AO137" s="77"/>
      <c r="AP137" s="77"/>
      <c r="AQ137" s="77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  <c r="LT137" s="24"/>
      <c r="LU137" s="24"/>
      <c r="LV137" s="24"/>
      <c r="LW137" s="24"/>
      <c r="LX137" s="24"/>
      <c r="LY137" s="24"/>
      <c r="LZ137" s="24"/>
      <c r="MA137" s="24"/>
      <c r="MB137" s="24"/>
      <c r="MC137" s="24"/>
      <c r="MD137" s="24"/>
      <c r="ME137" s="24"/>
      <c r="MF137" s="24"/>
      <c r="MG137" s="24"/>
      <c r="MH137" s="24"/>
      <c r="MI137" s="24"/>
      <c r="MJ137" s="24"/>
      <c r="MK137" s="24"/>
      <c r="ML137" s="24"/>
      <c r="MM137" s="24"/>
      <c r="MN137" s="24"/>
      <c r="MO137" s="24"/>
      <c r="MP137" s="24"/>
      <c r="MQ137" s="24"/>
      <c r="MR137" s="24"/>
      <c r="MS137" s="24"/>
      <c r="MT137" s="24"/>
      <c r="MU137" s="24"/>
      <c r="MV137" s="24"/>
      <c r="MW137" s="24"/>
      <c r="MX137" s="24"/>
      <c r="MY137" s="24"/>
      <c r="MZ137" s="24"/>
      <c r="NA137" s="24"/>
      <c r="NB137" s="24"/>
      <c r="NC137" s="24"/>
      <c r="ND137" s="24"/>
      <c r="NE137" s="24"/>
      <c r="NF137" s="24"/>
      <c r="NG137" s="24"/>
      <c r="NH137" s="24"/>
      <c r="NI137" s="24"/>
      <c r="NJ137" s="24"/>
      <c r="NK137" s="24"/>
      <c r="NL137" s="24"/>
      <c r="NM137" s="24"/>
      <c r="NN137" s="24"/>
      <c r="NO137" s="24"/>
      <c r="NP137" s="24"/>
      <c r="NQ137" s="24"/>
      <c r="NR137" s="24"/>
      <c r="NS137" s="24"/>
      <c r="NT137" s="24"/>
      <c r="NU137" s="24"/>
      <c r="NV137" s="24"/>
      <c r="NW137" s="24"/>
      <c r="NX137" s="24"/>
      <c r="NY137" s="24"/>
      <c r="NZ137" s="24"/>
      <c r="OA137" s="24"/>
      <c r="OB137" s="24"/>
      <c r="OC137" s="24"/>
      <c r="OD137" s="24"/>
      <c r="OE137" s="24"/>
      <c r="OF137" s="24"/>
      <c r="OG137" s="24"/>
      <c r="OH137" s="24"/>
      <c r="OI137" s="24"/>
      <c r="OJ137" s="24"/>
      <c r="OK137" s="24"/>
      <c r="OL137" s="24"/>
      <c r="OM137" s="24"/>
      <c r="ON137" s="24"/>
      <c r="OO137" s="24"/>
      <c r="OP137" s="24"/>
      <c r="OQ137" s="24"/>
      <c r="OR137" s="24"/>
      <c r="OS137" s="24"/>
      <c r="OT137" s="24"/>
      <c r="OU137" s="24"/>
      <c r="OV137" s="24"/>
      <c r="OW137" s="24"/>
      <c r="OX137" s="24"/>
      <c r="OY137" s="24"/>
      <c r="OZ137" s="24"/>
      <c r="PA137" s="24"/>
      <c r="PB137" s="24"/>
      <c r="PC137" s="24"/>
      <c r="PD137" s="24"/>
      <c r="PE137" s="24"/>
      <c r="PF137" s="24"/>
      <c r="PG137" s="24"/>
      <c r="PH137" s="24"/>
      <c r="PI137" s="24"/>
      <c r="PJ137" s="24"/>
      <c r="PK137" s="24"/>
      <c r="PL137" s="24"/>
      <c r="PM137" s="24"/>
      <c r="PN137" s="24"/>
      <c r="PO137" s="24"/>
      <c r="PP137" s="24"/>
      <c r="PQ137" s="24"/>
      <c r="PR137" s="24"/>
      <c r="PS137" s="24"/>
      <c r="PT137" s="24"/>
      <c r="PU137" s="24"/>
      <c r="PV137" s="24"/>
      <c r="PW137" s="24"/>
      <c r="PX137" s="24"/>
      <c r="PY137" s="24"/>
      <c r="PZ137" s="24"/>
      <c r="QA137" s="24"/>
      <c r="QB137" s="24"/>
      <c r="QC137" s="24"/>
      <c r="QD137" s="24"/>
      <c r="QE137" s="24"/>
      <c r="QF137" s="24"/>
      <c r="QG137" s="24"/>
      <c r="QH137" s="24"/>
      <c r="QI137" s="24"/>
      <c r="QJ137" s="24"/>
      <c r="QK137" s="24"/>
      <c r="QL137" s="24"/>
      <c r="QM137" s="24"/>
      <c r="QN137" s="24"/>
      <c r="QO137" s="24"/>
      <c r="QP137" s="24"/>
      <c r="QQ137" s="24"/>
      <c r="QR137" s="24"/>
      <c r="QS137" s="24"/>
      <c r="QT137" s="24"/>
      <c r="QU137" s="24"/>
      <c r="QV137" s="24"/>
      <c r="QW137" s="24"/>
      <c r="QX137" s="24"/>
      <c r="QY137" s="24"/>
      <c r="QZ137" s="24"/>
      <c r="RA137" s="24"/>
      <c r="RB137" s="24"/>
      <c r="RC137" s="24"/>
      <c r="RD137" s="24"/>
      <c r="RE137" s="24"/>
      <c r="RF137" s="24"/>
      <c r="RG137" s="24"/>
      <c r="RH137" s="24"/>
      <c r="RI137" s="24"/>
      <c r="RJ137" s="24"/>
      <c r="RK137" s="24"/>
      <c r="RL137" s="24"/>
      <c r="RM137" s="24"/>
      <c r="RN137" s="24"/>
      <c r="RO137" s="24"/>
      <c r="RP137" s="24"/>
      <c r="RQ137" s="24"/>
      <c r="RR137" s="24"/>
      <c r="RS137" s="24"/>
      <c r="RT137" s="24"/>
      <c r="RU137" s="24"/>
      <c r="RV137" s="24"/>
      <c r="RW137" s="24"/>
      <c r="RX137" s="24"/>
      <c r="RY137" s="24"/>
      <c r="RZ137" s="24"/>
      <c r="SA137" s="24"/>
      <c r="SB137" s="24"/>
      <c r="SC137" s="24"/>
      <c r="SD137" s="24"/>
      <c r="SE137" s="24"/>
      <c r="SF137" s="24"/>
      <c r="SG137" s="24"/>
      <c r="SH137" s="24"/>
      <c r="SI137" s="24"/>
      <c r="SJ137" s="24"/>
      <c r="SK137" s="24"/>
      <c r="SL137" s="24"/>
      <c r="SM137" s="24"/>
      <c r="SN137" s="24"/>
      <c r="SO137" s="24"/>
      <c r="SP137" s="24"/>
      <c r="SQ137" s="24"/>
      <c r="SR137" s="24"/>
      <c r="SS137" s="24"/>
      <c r="ST137" s="24"/>
      <c r="SU137" s="24"/>
      <c r="SV137" s="24"/>
      <c r="SW137" s="24"/>
      <c r="SX137" s="24"/>
      <c r="SY137" s="24"/>
      <c r="SZ137" s="24"/>
      <c r="TA137" s="24"/>
      <c r="TB137" s="24"/>
      <c r="TC137" s="24"/>
      <c r="TD137" s="24"/>
      <c r="TE137" s="24"/>
      <c r="TF137" s="24"/>
      <c r="TG137" s="24"/>
      <c r="TH137" s="24"/>
      <c r="TI137" s="24"/>
      <c r="TJ137" s="24"/>
      <c r="TK137" s="24"/>
      <c r="TL137" s="24"/>
      <c r="TM137" s="24"/>
      <c r="TN137" s="24"/>
      <c r="TO137" s="24"/>
      <c r="TP137" s="24"/>
      <c r="TQ137" s="24"/>
      <c r="TR137" s="24"/>
      <c r="TS137" s="24"/>
      <c r="TT137" s="24"/>
      <c r="TU137" s="24"/>
      <c r="TV137" s="24"/>
      <c r="TW137" s="24"/>
      <c r="TX137" s="24"/>
      <c r="TY137" s="24"/>
      <c r="TZ137" s="24"/>
      <c r="UA137" s="24"/>
      <c r="UB137" s="24"/>
      <c r="UC137" s="24"/>
      <c r="UD137" s="24"/>
      <c r="UE137" s="24"/>
      <c r="UF137" s="24"/>
      <c r="UG137" s="24"/>
      <c r="UH137" s="24"/>
      <c r="UI137" s="24"/>
      <c r="UJ137" s="24"/>
      <c r="UK137" s="24"/>
      <c r="UL137" s="24"/>
      <c r="UM137" s="24"/>
      <c r="UN137" s="24"/>
      <c r="UO137" s="24"/>
      <c r="UP137" s="24"/>
      <c r="UQ137" s="24"/>
      <c r="UR137" s="24"/>
      <c r="US137" s="24"/>
      <c r="UT137" s="24"/>
      <c r="UU137" s="24"/>
      <c r="UV137" s="24"/>
      <c r="UW137" s="24"/>
      <c r="UX137" s="24"/>
      <c r="UY137" s="24"/>
      <c r="UZ137" s="24"/>
      <c r="VA137" s="24"/>
      <c r="VB137" s="24"/>
      <c r="VC137" s="24"/>
      <c r="VD137" s="24"/>
      <c r="VE137" s="24"/>
      <c r="VF137" s="24"/>
      <c r="VG137" s="24"/>
      <c r="VH137" s="24"/>
      <c r="VI137" s="24"/>
    </row>
    <row r="138" spans="1:581" s="23" customFormat="1" ht="15" customHeight="1" x14ac:dyDescent="0.2">
      <c r="A138" s="112">
        <v>24</v>
      </c>
      <c r="B138" s="102" t="s">
        <v>1188</v>
      </c>
      <c r="C138" s="102" t="s">
        <v>1189</v>
      </c>
      <c r="D138" s="20">
        <v>14</v>
      </c>
      <c r="E138" s="105" t="s">
        <v>927</v>
      </c>
      <c r="F138" s="102" t="s">
        <v>1190</v>
      </c>
      <c r="G138" s="102" t="s">
        <v>1299</v>
      </c>
      <c r="H138" s="21" t="s">
        <v>112</v>
      </c>
      <c r="I138" s="21" t="s">
        <v>113</v>
      </c>
      <c r="J138" s="22" t="s">
        <v>955</v>
      </c>
      <c r="K138" s="328">
        <v>36488</v>
      </c>
      <c r="L138" s="146" t="s">
        <v>871</v>
      </c>
      <c r="M138" s="22">
        <v>40</v>
      </c>
      <c r="N138" s="22" t="s">
        <v>728</v>
      </c>
      <c r="O138" s="21" t="s">
        <v>796</v>
      </c>
      <c r="P138" s="21" t="s">
        <v>979</v>
      </c>
      <c r="Q138" s="21" t="s">
        <v>823</v>
      </c>
      <c r="R138" s="22">
        <v>1</v>
      </c>
      <c r="S138" s="75">
        <v>10931</v>
      </c>
      <c r="T138" s="75">
        <f>+S138*20%</f>
        <v>2186.2000000000003</v>
      </c>
      <c r="U138" s="75"/>
      <c r="V138" s="75">
        <f t="shared" si="69"/>
        <v>13117.2</v>
      </c>
      <c r="W138" s="75">
        <f>70.1*5</f>
        <v>350.5</v>
      </c>
      <c r="X138" s="75">
        <f t="shared" si="70"/>
        <v>2445.5333333333333</v>
      </c>
      <c r="Y138" s="75">
        <f t="shared" si="71"/>
        <v>24455.333333333336</v>
      </c>
      <c r="Z138" s="75">
        <f t="shared" si="72"/>
        <v>2295.5099999999998</v>
      </c>
      <c r="AA138" s="75">
        <f t="shared" si="73"/>
        <v>393.51600000000002</v>
      </c>
      <c r="AB138" s="75">
        <f t="shared" si="74"/>
        <v>655.86000000000013</v>
      </c>
      <c r="AC138" s="75">
        <f t="shared" si="75"/>
        <v>262.34399999999999</v>
      </c>
      <c r="AD138" s="75">
        <f t="shared" si="89"/>
        <v>926</v>
      </c>
      <c r="AE138" s="75">
        <f t="shared" si="90"/>
        <v>630</v>
      </c>
      <c r="AF138" s="77">
        <f t="shared" si="76"/>
        <v>7336.6</v>
      </c>
      <c r="AG138" s="77">
        <f t="shared" si="77"/>
        <v>21484.052222222221</v>
      </c>
      <c r="AH138" s="77">
        <f t="shared" si="78"/>
        <v>257808.62666666665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  <c r="LT138" s="24"/>
      <c r="LU138" s="24"/>
      <c r="LV138" s="24"/>
      <c r="LW138" s="24"/>
      <c r="LX138" s="24"/>
      <c r="LY138" s="24"/>
      <c r="LZ138" s="24"/>
      <c r="MA138" s="24"/>
      <c r="MB138" s="24"/>
      <c r="MC138" s="24"/>
      <c r="MD138" s="24"/>
      <c r="ME138" s="24"/>
      <c r="MF138" s="24"/>
      <c r="MG138" s="24"/>
      <c r="MH138" s="24"/>
      <c r="MI138" s="24"/>
      <c r="MJ138" s="24"/>
      <c r="MK138" s="24"/>
      <c r="ML138" s="24"/>
      <c r="MM138" s="24"/>
      <c r="MN138" s="24"/>
      <c r="MO138" s="24"/>
      <c r="MP138" s="24"/>
      <c r="MQ138" s="24"/>
      <c r="MR138" s="24"/>
      <c r="MS138" s="24"/>
      <c r="MT138" s="24"/>
      <c r="MU138" s="24"/>
      <c r="MV138" s="24"/>
      <c r="MW138" s="24"/>
      <c r="MX138" s="24"/>
      <c r="MY138" s="24"/>
      <c r="MZ138" s="24"/>
      <c r="NA138" s="24"/>
      <c r="NB138" s="24"/>
      <c r="NC138" s="24"/>
      <c r="ND138" s="24"/>
      <c r="NE138" s="24"/>
      <c r="NF138" s="24"/>
      <c r="NG138" s="24"/>
      <c r="NH138" s="24"/>
      <c r="NI138" s="24"/>
      <c r="NJ138" s="24"/>
      <c r="NK138" s="24"/>
      <c r="NL138" s="24"/>
      <c r="NM138" s="24"/>
      <c r="NN138" s="24"/>
      <c r="NO138" s="24"/>
      <c r="NP138" s="24"/>
      <c r="NQ138" s="24"/>
      <c r="NR138" s="24"/>
      <c r="NS138" s="24"/>
      <c r="NT138" s="24"/>
      <c r="NU138" s="24"/>
      <c r="NV138" s="24"/>
      <c r="NW138" s="24"/>
      <c r="NX138" s="24"/>
      <c r="NY138" s="24"/>
      <c r="NZ138" s="24"/>
      <c r="OA138" s="24"/>
      <c r="OB138" s="24"/>
      <c r="OC138" s="24"/>
      <c r="OD138" s="24"/>
      <c r="OE138" s="24"/>
      <c r="OF138" s="24"/>
      <c r="OG138" s="24"/>
      <c r="OH138" s="24"/>
      <c r="OI138" s="24"/>
      <c r="OJ138" s="24"/>
      <c r="OK138" s="24"/>
      <c r="OL138" s="24"/>
      <c r="OM138" s="24"/>
      <c r="ON138" s="24"/>
      <c r="OO138" s="24"/>
      <c r="OP138" s="24"/>
      <c r="OQ138" s="24"/>
      <c r="OR138" s="24"/>
      <c r="OS138" s="24"/>
      <c r="OT138" s="24"/>
      <c r="OU138" s="24"/>
      <c r="OV138" s="24"/>
      <c r="OW138" s="24"/>
      <c r="OX138" s="24"/>
      <c r="OY138" s="24"/>
      <c r="OZ138" s="24"/>
      <c r="PA138" s="24"/>
      <c r="PB138" s="24"/>
      <c r="PC138" s="24"/>
      <c r="PD138" s="24"/>
      <c r="PE138" s="24"/>
      <c r="PF138" s="24"/>
      <c r="PG138" s="24"/>
      <c r="PH138" s="24"/>
      <c r="PI138" s="24"/>
      <c r="PJ138" s="24"/>
      <c r="PK138" s="24"/>
      <c r="PL138" s="24"/>
      <c r="PM138" s="24"/>
      <c r="PN138" s="24"/>
      <c r="PO138" s="24"/>
      <c r="PP138" s="24"/>
      <c r="PQ138" s="24"/>
      <c r="PR138" s="24"/>
      <c r="PS138" s="24"/>
      <c r="PT138" s="24"/>
      <c r="PU138" s="24"/>
      <c r="PV138" s="24"/>
      <c r="PW138" s="24"/>
      <c r="PX138" s="24"/>
      <c r="PY138" s="24"/>
      <c r="PZ138" s="24"/>
      <c r="QA138" s="24"/>
      <c r="QB138" s="24"/>
      <c r="QC138" s="24"/>
      <c r="QD138" s="24"/>
      <c r="QE138" s="24"/>
      <c r="QF138" s="24"/>
      <c r="QG138" s="24"/>
      <c r="QH138" s="24"/>
      <c r="QI138" s="24"/>
      <c r="QJ138" s="24"/>
      <c r="QK138" s="24"/>
      <c r="QL138" s="24"/>
      <c r="QM138" s="24"/>
      <c r="QN138" s="24"/>
      <c r="QO138" s="24"/>
      <c r="QP138" s="24"/>
      <c r="QQ138" s="24"/>
      <c r="QR138" s="24"/>
      <c r="QS138" s="24"/>
      <c r="QT138" s="24"/>
      <c r="QU138" s="24"/>
      <c r="QV138" s="24"/>
      <c r="QW138" s="24"/>
      <c r="QX138" s="24"/>
      <c r="QY138" s="24"/>
      <c r="QZ138" s="24"/>
      <c r="RA138" s="24"/>
      <c r="RB138" s="24"/>
      <c r="RC138" s="24"/>
      <c r="RD138" s="24"/>
      <c r="RE138" s="24"/>
      <c r="RF138" s="24"/>
      <c r="RG138" s="24"/>
      <c r="RH138" s="24"/>
      <c r="RI138" s="24"/>
      <c r="RJ138" s="24"/>
      <c r="RK138" s="24"/>
      <c r="RL138" s="24"/>
      <c r="RM138" s="24"/>
      <c r="RN138" s="24"/>
      <c r="RO138" s="24"/>
      <c r="RP138" s="24"/>
      <c r="RQ138" s="24"/>
      <c r="RR138" s="24"/>
      <c r="RS138" s="24"/>
      <c r="RT138" s="24"/>
      <c r="RU138" s="24"/>
      <c r="RV138" s="24"/>
      <c r="RW138" s="24"/>
      <c r="RX138" s="24"/>
      <c r="RY138" s="24"/>
      <c r="RZ138" s="24"/>
      <c r="SA138" s="24"/>
      <c r="SB138" s="24"/>
      <c r="SC138" s="24"/>
      <c r="SD138" s="24"/>
      <c r="SE138" s="24"/>
      <c r="SF138" s="24"/>
      <c r="SG138" s="24"/>
      <c r="SH138" s="24"/>
      <c r="SI138" s="24"/>
      <c r="SJ138" s="24"/>
      <c r="SK138" s="24"/>
      <c r="SL138" s="24"/>
      <c r="SM138" s="24"/>
      <c r="SN138" s="24"/>
      <c r="SO138" s="24"/>
      <c r="SP138" s="24"/>
      <c r="SQ138" s="24"/>
      <c r="SR138" s="24"/>
      <c r="SS138" s="24"/>
      <c r="ST138" s="24"/>
      <c r="SU138" s="24"/>
      <c r="SV138" s="24"/>
      <c r="SW138" s="24"/>
      <c r="SX138" s="24"/>
      <c r="SY138" s="24"/>
      <c r="SZ138" s="24"/>
      <c r="TA138" s="24"/>
      <c r="TB138" s="24"/>
      <c r="TC138" s="24"/>
      <c r="TD138" s="24"/>
      <c r="TE138" s="24"/>
      <c r="TF138" s="24"/>
      <c r="TG138" s="24"/>
      <c r="TH138" s="24"/>
      <c r="TI138" s="24"/>
      <c r="TJ138" s="24"/>
      <c r="TK138" s="24"/>
      <c r="TL138" s="24"/>
      <c r="TM138" s="24"/>
      <c r="TN138" s="24"/>
      <c r="TO138" s="24"/>
      <c r="TP138" s="24"/>
      <c r="TQ138" s="24"/>
      <c r="TR138" s="24"/>
      <c r="TS138" s="24"/>
      <c r="TT138" s="24"/>
      <c r="TU138" s="24"/>
      <c r="TV138" s="24"/>
      <c r="TW138" s="24"/>
      <c r="TX138" s="24"/>
      <c r="TY138" s="24"/>
      <c r="TZ138" s="24"/>
      <c r="UA138" s="24"/>
      <c r="UB138" s="24"/>
      <c r="UC138" s="24"/>
      <c r="UD138" s="24"/>
      <c r="UE138" s="24"/>
      <c r="UF138" s="24"/>
      <c r="UG138" s="24"/>
      <c r="UH138" s="24"/>
      <c r="UI138" s="24"/>
      <c r="UJ138" s="24"/>
      <c r="UK138" s="24"/>
      <c r="UL138" s="24"/>
      <c r="UM138" s="24"/>
      <c r="UN138" s="24"/>
      <c r="UO138" s="24"/>
      <c r="UP138" s="24"/>
      <c r="UQ138" s="24"/>
      <c r="UR138" s="24"/>
      <c r="US138" s="24"/>
      <c r="UT138" s="24"/>
      <c r="UU138" s="24"/>
      <c r="UV138" s="24"/>
      <c r="UW138" s="24"/>
      <c r="UX138" s="24"/>
      <c r="UY138" s="24"/>
      <c r="UZ138" s="24"/>
      <c r="VA138" s="24"/>
      <c r="VB138" s="24"/>
      <c r="VC138" s="24"/>
      <c r="VD138" s="24"/>
      <c r="VE138" s="24"/>
      <c r="VF138" s="24"/>
      <c r="VG138" s="24"/>
      <c r="VH138" s="24"/>
      <c r="VI138" s="24"/>
    </row>
    <row r="139" spans="1:581" s="23" customFormat="1" ht="15" customHeight="1" x14ac:dyDescent="0.2">
      <c r="A139" s="18">
        <v>25</v>
      </c>
      <c r="B139" s="102" t="s">
        <v>1188</v>
      </c>
      <c r="C139" s="102" t="s">
        <v>1189</v>
      </c>
      <c r="D139" s="20">
        <v>14</v>
      </c>
      <c r="E139" s="102" t="s">
        <v>927</v>
      </c>
      <c r="F139" s="102" t="s">
        <v>1190</v>
      </c>
      <c r="G139" s="102" t="s">
        <v>1300</v>
      </c>
      <c r="H139" s="21" t="s">
        <v>114</v>
      </c>
      <c r="I139" s="21" t="s">
        <v>530</v>
      </c>
      <c r="J139" s="22" t="s">
        <v>955</v>
      </c>
      <c r="K139" s="328">
        <v>39218</v>
      </c>
      <c r="L139" s="146" t="s">
        <v>871</v>
      </c>
      <c r="M139" s="22">
        <v>40</v>
      </c>
      <c r="N139" s="22" t="s">
        <v>728</v>
      </c>
      <c r="O139" s="21" t="s">
        <v>796</v>
      </c>
      <c r="P139" s="21" t="s">
        <v>979</v>
      </c>
      <c r="Q139" s="21" t="s">
        <v>823</v>
      </c>
      <c r="R139" s="22">
        <v>1</v>
      </c>
      <c r="S139" s="75">
        <v>10931</v>
      </c>
      <c r="T139" s="75">
        <f>+S139*20%</f>
        <v>2186.2000000000003</v>
      </c>
      <c r="U139" s="75"/>
      <c r="V139" s="75">
        <f t="shared" si="69"/>
        <v>13117.2</v>
      </c>
      <c r="W139" s="75">
        <f>70.1*4</f>
        <v>280.39999999999998</v>
      </c>
      <c r="X139" s="75">
        <f t="shared" si="70"/>
        <v>2445.5333333333333</v>
      </c>
      <c r="Y139" s="75">
        <f t="shared" si="71"/>
        <v>24455.333333333336</v>
      </c>
      <c r="Z139" s="75">
        <f t="shared" si="72"/>
        <v>2295.5099999999998</v>
      </c>
      <c r="AA139" s="75">
        <f t="shared" si="73"/>
        <v>393.51600000000002</v>
      </c>
      <c r="AB139" s="75">
        <f t="shared" si="74"/>
        <v>655.86000000000013</v>
      </c>
      <c r="AC139" s="75">
        <f t="shared" si="75"/>
        <v>262.34399999999999</v>
      </c>
      <c r="AD139" s="75">
        <f t="shared" si="89"/>
        <v>926</v>
      </c>
      <c r="AE139" s="75">
        <f t="shared" si="90"/>
        <v>630</v>
      </c>
      <c r="AF139" s="77">
        <f t="shared" si="76"/>
        <v>7336.6</v>
      </c>
      <c r="AG139" s="77">
        <f t="shared" si="77"/>
        <v>21413.952222222222</v>
      </c>
      <c r="AH139" s="77">
        <f t="shared" si="78"/>
        <v>256967.42666666667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  <c r="LT139" s="24"/>
      <c r="LU139" s="24"/>
      <c r="LV139" s="24"/>
      <c r="LW139" s="24"/>
      <c r="LX139" s="24"/>
      <c r="LY139" s="24"/>
      <c r="LZ139" s="24"/>
      <c r="MA139" s="24"/>
      <c r="MB139" s="24"/>
      <c r="MC139" s="24"/>
      <c r="MD139" s="24"/>
      <c r="ME139" s="24"/>
      <c r="MF139" s="24"/>
      <c r="MG139" s="24"/>
      <c r="MH139" s="24"/>
      <c r="MI139" s="24"/>
      <c r="MJ139" s="24"/>
      <c r="MK139" s="24"/>
      <c r="ML139" s="24"/>
      <c r="MM139" s="24"/>
      <c r="MN139" s="24"/>
      <c r="MO139" s="24"/>
      <c r="MP139" s="24"/>
      <c r="MQ139" s="24"/>
      <c r="MR139" s="24"/>
      <c r="MS139" s="24"/>
      <c r="MT139" s="24"/>
      <c r="MU139" s="24"/>
      <c r="MV139" s="24"/>
      <c r="MW139" s="24"/>
      <c r="MX139" s="24"/>
      <c r="MY139" s="24"/>
      <c r="MZ139" s="24"/>
      <c r="NA139" s="24"/>
      <c r="NB139" s="24"/>
      <c r="NC139" s="24"/>
      <c r="ND139" s="24"/>
      <c r="NE139" s="24"/>
      <c r="NF139" s="24"/>
      <c r="NG139" s="24"/>
      <c r="NH139" s="24"/>
      <c r="NI139" s="24"/>
      <c r="NJ139" s="24"/>
      <c r="NK139" s="24"/>
      <c r="NL139" s="24"/>
      <c r="NM139" s="24"/>
      <c r="NN139" s="24"/>
      <c r="NO139" s="24"/>
      <c r="NP139" s="24"/>
      <c r="NQ139" s="24"/>
      <c r="NR139" s="24"/>
      <c r="NS139" s="24"/>
      <c r="NT139" s="24"/>
      <c r="NU139" s="24"/>
      <c r="NV139" s="24"/>
      <c r="NW139" s="24"/>
      <c r="NX139" s="24"/>
      <c r="NY139" s="24"/>
      <c r="NZ139" s="24"/>
      <c r="OA139" s="24"/>
      <c r="OB139" s="24"/>
      <c r="OC139" s="24"/>
      <c r="OD139" s="24"/>
      <c r="OE139" s="24"/>
      <c r="OF139" s="24"/>
      <c r="OG139" s="24"/>
      <c r="OH139" s="24"/>
      <c r="OI139" s="24"/>
      <c r="OJ139" s="24"/>
      <c r="OK139" s="24"/>
      <c r="OL139" s="24"/>
      <c r="OM139" s="24"/>
      <c r="ON139" s="24"/>
      <c r="OO139" s="24"/>
      <c r="OP139" s="24"/>
      <c r="OQ139" s="24"/>
      <c r="OR139" s="24"/>
      <c r="OS139" s="24"/>
      <c r="OT139" s="24"/>
      <c r="OU139" s="24"/>
      <c r="OV139" s="24"/>
      <c r="OW139" s="24"/>
      <c r="OX139" s="24"/>
      <c r="OY139" s="24"/>
      <c r="OZ139" s="24"/>
      <c r="PA139" s="24"/>
      <c r="PB139" s="24"/>
      <c r="PC139" s="24"/>
      <c r="PD139" s="24"/>
      <c r="PE139" s="24"/>
      <c r="PF139" s="24"/>
      <c r="PG139" s="24"/>
      <c r="PH139" s="24"/>
      <c r="PI139" s="24"/>
      <c r="PJ139" s="24"/>
      <c r="PK139" s="24"/>
      <c r="PL139" s="24"/>
      <c r="PM139" s="24"/>
      <c r="PN139" s="24"/>
      <c r="PO139" s="24"/>
      <c r="PP139" s="24"/>
      <c r="PQ139" s="24"/>
      <c r="PR139" s="24"/>
      <c r="PS139" s="24"/>
      <c r="PT139" s="24"/>
      <c r="PU139" s="24"/>
      <c r="PV139" s="24"/>
      <c r="PW139" s="24"/>
      <c r="PX139" s="24"/>
      <c r="PY139" s="24"/>
      <c r="PZ139" s="24"/>
      <c r="QA139" s="24"/>
      <c r="QB139" s="24"/>
      <c r="QC139" s="24"/>
      <c r="QD139" s="24"/>
      <c r="QE139" s="24"/>
      <c r="QF139" s="24"/>
      <c r="QG139" s="24"/>
      <c r="QH139" s="24"/>
      <c r="QI139" s="24"/>
      <c r="QJ139" s="24"/>
      <c r="QK139" s="24"/>
      <c r="QL139" s="24"/>
      <c r="QM139" s="24"/>
      <c r="QN139" s="24"/>
      <c r="QO139" s="24"/>
      <c r="QP139" s="24"/>
      <c r="QQ139" s="24"/>
      <c r="QR139" s="24"/>
      <c r="QS139" s="24"/>
      <c r="QT139" s="24"/>
      <c r="QU139" s="24"/>
      <c r="QV139" s="24"/>
      <c r="QW139" s="24"/>
      <c r="QX139" s="24"/>
      <c r="QY139" s="24"/>
      <c r="QZ139" s="24"/>
      <c r="RA139" s="24"/>
      <c r="RB139" s="24"/>
      <c r="RC139" s="24"/>
      <c r="RD139" s="24"/>
      <c r="RE139" s="24"/>
      <c r="RF139" s="24"/>
      <c r="RG139" s="24"/>
      <c r="RH139" s="24"/>
      <c r="RI139" s="24"/>
      <c r="RJ139" s="24"/>
      <c r="RK139" s="24"/>
      <c r="RL139" s="24"/>
      <c r="RM139" s="24"/>
      <c r="RN139" s="24"/>
      <c r="RO139" s="24"/>
      <c r="RP139" s="24"/>
      <c r="RQ139" s="24"/>
      <c r="RR139" s="24"/>
      <c r="RS139" s="24"/>
      <c r="RT139" s="24"/>
      <c r="RU139" s="24"/>
      <c r="RV139" s="24"/>
      <c r="RW139" s="24"/>
      <c r="RX139" s="24"/>
      <c r="RY139" s="24"/>
      <c r="RZ139" s="24"/>
      <c r="SA139" s="24"/>
      <c r="SB139" s="24"/>
      <c r="SC139" s="24"/>
      <c r="SD139" s="24"/>
      <c r="SE139" s="24"/>
      <c r="SF139" s="24"/>
      <c r="SG139" s="24"/>
      <c r="SH139" s="24"/>
      <c r="SI139" s="24"/>
      <c r="SJ139" s="24"/>
      <c r="SK139" s="24"/>
      <c r="SL139" s="24"/>
      <c r="SM139" s="24"/>
      <c r="SN139" s="24"/>
      <c r="SO139" s="24"/>
      <c r="SP139" s="24"/>
      <c r="SQ139" s="24"/>
      <c r="SR139" s="24"/>
      <c r="SS139" s="24"/>
      <c r="ST139" s="24"/>
      <c r="SU139" s="24"/>
      <c r="SV139" s="24"/>
      <c r="SW139" s="24"/>
      <c r="SX139" s="24"/>
      <c r="SY139" s="24"/>
      <c r="SZ139" s="24"/>
      <c r="TA139" s="24"/>
      <c r="TB139" s="24"/>
      <c r="TC139" s="24"/>
      <c r="TD139" s="24"/>
      <c r="TE139" s="24"/>
      <c r="TF139" s="24"/>
      <c r="TG139" s="24"/>
      <c r="TH139" s="24"/>
      <c r="TI139" s="24"/>
      <c r="TJ139" s="24"/>
      <c r="TK139" s="24"/>
      <c r="TL139" s="24"/>
      <c r="TM139" s="24"/>
      <c r="TN139" s="24"/>
      <c r="TO139" s="24"/>
      <c r="TP139" s="24"/>
      <c r="TQ139" s="24"/>
      <c r="TR139" s="24"/>
      <c r="TS139" s="24"/>
      <c r="TT139" s="24"/>
      <c r="TU139" s="24"/>
      <c r="TV139" s="24"/>
      <c r="TW139" s="24"/>
      <c r="TX139" s="24"/>
      <c r="TY139" s="24"/>
      <c r="TZ139" s="24"/>
      <c r="UA139" s="24"/>
      <c r="UB139" s="24"/>
      <c r="UC139" s="24"/>
      <c r="UD139" s="24"/>
      <c r="UE139" s="24"/>
      <c r="UF139" s="24"/>
      <c r="UG139" s="24"/>
      <c r="UH139" s="24"/>
      <c r="UI139" s="24"/>
      <c r="UJ139" s="24"/>
      <c r="UK139" s="24"/>
      <c r="UL139" s="24"/>
      <c r="UM139" s="24"/>
      <c r="UN139" s="24"/>
      <c r="UO139" s="24"/>
      <c r="UP139" s="24"/>
      <c r="UQ139" s="24"/>
      <c r="UR139" s="24"/>
      <c r="US139" s="24"/>
      <c r="UT139" s="24"/>
      <c r="UU139" s="24"/>
      <c r="UV139" s="24"/>
      <c r="UW139" s="24"/>
      <c r="UX139" s="24"/>
      <c r="UY139" s="24"/>
      <c r="UZ139" s="24"/>
      <c r="VA139" s="24"/>
      <c r="VB139" s="24"/>
      <c r="VC139" s="24"/>
      <c r="VD139" s="24"/>
      <c r="VE139" s="24"/>
      <c r="VF139" s="24"/>
      <c r="VG139" s="24"/>
      <c r="VH139" s="24"/>
      <c r="VI139" s="24"/>
    </row>
    <row r="140" spans="1:581" s="23" customFormat="1" ht="15" customHeight="1" x14ac:dyDescent="0.2">
      <c r="A140" s="112">
        <v>26</v>
      </c>
      <c r="B140" s="102" t="s">
        <v>1188</v>
      </c>
      <c r="C140" s="102" t="s">
        <v>1189</v>
      </c>
      <c r="D140" s="20">
        <v>14</v>
      </c>
      <c r="E140" s="102" t="s">
        <v>927</v>
      </c>
      <c r="F140" s="102" t="s">
        <v>1190</v>
      </c>
      <c r="G140" s="102" t="s">
        <v>1301</v>
      </c>
      <c r="H140" s="21" t="s">
        <v>115</v>
      </c>
      <c r="I140" s="21" t="s">
        <v>116</v>
      </c>
      <c r="J140" s="22" t="s">
        <v>955</v>
      </c>
      <c r="K140" s="328">
        <v>36970</v>
      </c>
      <c r="L140" s="146" t="s">
        <v>871</v>
      </c>
      <c r="M140" s="22">
        <v>40</v>
      </c>
      <c r="N140" s="22" t="s">
        <v>728</v>
      </c>
      <c r="O140" s="21" t="s">
        <v>796</v>
      </c>
      <c r="P140" s="21" t="s">
        <v>979</v>
      </c>
      <c r="Q140" s="21" t="s">
        <v>823</v>
      </c>
      <c r="R140" s="22">
        <v>1</v>
      </c>
      <c r="S140" s="75">
        <v>10931</v>
      </c>
      <c r="T140" s="75">
        <f>+S140*20%</f>
        <v>2186.2000000000003</v>
      </c>
      <c r="U140" s="75"/>
      <c r="V140" s="75">
        <f t="shared" si="69"/>
        <v>13117.2</v>
      </c>
      <c r="W140" s="75">
        <f>70.1*5</f>
        <v>350.5</v>
      </c>
      <c r="X140" s="75">
        <f t="shared" si="70"/>
        <v>2445.5333333333333</v>
      </c>
      <c r="Y140" s="75">
        <f t="shared" si="71"/>
        <v>24455.333333333336</v>
      </c>
      <c r="Z140" s="75">
        <f t="shared" si="72"/>
        <v>2295.5099999999998</v>
      </c>
      <c r="AA140" s="75">
        <f t="shared" si="73"/>
        <v>393.51600000000002</v>
      </c>
      <c r="AB140" s="75">
        <f t="shared" si="74"/>
        <v>655.86000000000013</v>
      </c>
      <c r="AC140" s="75">
        <f t="shared" si="75"/>
        <v>262.34399999999999</v>
      </c>
      <c r="AD140" s="75">
        <f t="shared" si="89"/>
        <v>926</v>
      </c>
      <c r="AE140" s="75">
        <f t="shared" si="90"/>
        <v>630</v>
      </c>
      <c r="AF140" s="77">
        <f t="shared" si="76"/>
        <v>7336.6</v>
      </c>
      <c r="AG140" s="77">
        <f t="shared" si="77"/>
        <v>21484.052222222221</v>
      </c>
      <c r="AH140" s="77">
        <f t="shared" si="78"/>
        <v>257808.62666666665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4"/>
      <c r="KR140" s="24"/>
      <c r="KS140" s="24"/>
      <c r="KT140" s="24"/>
      <c r="KU140" s="24"/>
      <c r="KV140" s="24"/>
      <c r="KW140" s="24"/>
      <c r="KX140" s="24"/>
      <c r="KY140" s="24"/>
      <c r="KZ140" s="24"/>
      <c r="LA140" s="24"/>
      <c r="LB140" s="24"/>
      <c r="LC140" s="24"/>
      <c r="LD140" s="24"/>
      <c r="LE140" s="24"/>
      <c r="LF140" s="24"/>
      <c r="LG140" s="24"/>
      <c r="LH140" s="24"/>
      <c r="LI140" s="24"/>
      <c r="LJ140" s="24"/>
      <c r="LK140" s="24"/>
      <c r="LL140" s="24"/>
      <c r="LM140" s="24"/>
      <c r="LN140" s="24"/>
      <c r="LO140" s="24"/>
      <c r="LP140" s="24"/>
      <c r="LQ140" s="24"/>
      <c r="LR140" s="24"/>
      <c r="LS140" s="24"/>
      <c r="LT140" s="24"/>
      <c r="LU140" s="24"/>
      <c r="LV140" s="24"/>
      <c r="LW140" s="24"/>
      <c r="LX140" s="24"/>
      <c r="LY140" s="24"/>
      <c r="LZ140" s="24"/>
      <c r="MA140" s="24"/>
      <c r="MB140" s="24"/>
      <c r="MC140" s="24"/>
      <c r="MD140" s="24"/>
      <c r="ME140" s="24"/>
      <c r="MF140" s="24"/>
      <c r="MG140" s="24"/>
      <c r="MH140" s="24"/>
      <c r="MI140" s="24"/>
      <c r="MJ140" s="24"/>
      <c r="MK140" s="24"/>
      <c r="ML140" s="24"/>
      <c r="MM140" s="24"/>
      <c r="MN140" s="24"/>
      <c r="MO140" s="24"/>
      <c r="MP140" s="24"/>
      <c r="MQ140" s="24"/>
      <c r="MR140" s="24"/>
      <c r="MS140" s="24"/>
      <c r="MT140" s="24"/>
      <c r="MU140" s="24"/>
      <c r="MV140" s="24"/>
      <c r="MW140" s="24"/>
      <c r="MX140" s="24"/>
      <c r="MY140" s="24"/>
      <c r="MZ140" s="24"/>
      <c r="NA140" s="24"/>
      <c r="NB140" s="24"/>
      <c r="NC140" s="24"/>
      <c r="ND140" s="24"/>
      <c r="NE140" s="24"/>
      <c r="NF140" s="24"/>
      <c r="NG140" s="24"/>
      <c r="NH140" s="24"/>
      <c r="NI140" s="24"/>
      <c r="NJ140" s="24"/>
      <c r="NK140" s="24"/>
      <c r="NL140" s="24"/>
      <c r="NM140" s="24"/>
      <c r="NN140" s="24"/>
      <c r="NO140" s="24"/>
      <c r="NP140" s="24"/>
      <c r="NQ140" s="24"/>
      <c r="NR140" s="24"/>
      <c r="NS140" s="24"/>
      <c r="NT140" s="24"/>
      <c r="NU140" s="24"/>
      <c r="NV140" s="24"/>
      <c r="NW140" s="24"/>
      <c r="NX140" s="24"/>
      <c r="NY140" s="24"/>
      <c r="NZ140" s="24"/>
      <c r="OA140" s="24"/>
      <c r="OB140" s="24"/>
      <c r="OC140" s="24"/>
      <c r="OD140" s="24"/>
      <c r="OE140" s="24"/>
      <c r="OF140" s="24"/>
      <c r="OG140" s="24"/>
      <c r="OH140" s="24"/>
      <c r="OI140" s="24"/>
      <c r="OJ140" s="24"/>
      <c r="OK140" s="24"/>
      <c r="OL140" s="24"/>
      <c r="OM140" s="24"/>
      <c r="ON140" s="24"/>
      <c r="OO140" s="24"/>
      <c r="OP140" s="24"/>
      <c r="OQ140" s="24"/>
      <c r="OR140" s="24"/>
      <c r="OS140" s="24"/>
      <c r="OT140" s="24"/>
      <c r="OU140" s="24"/>
      <c r="OV140" s="24"/>
      <c r="OW140" s="24"/>
      <c r="OX140" s="24"/>
      <c r="OY140" s="24"/>
      <c r="OZ140" s="24"/>
      <c r="PA140" s="24"/>
      <c r="PB140" s="24"/>
      <c r="PC140" s="24"/>
      <c r="PD140" s="24"/>
      <c r="PE140" s="24"/>
      <c r="PF140" s="24"/>
      <c r="PG140" s="24"/>
      <c r="PH140" s="24"/>
      <c r="PI140" s="24"/>
      <c r="PJ140" s="24"/>
      <c r="PK140" s="24"/>
      <c r="PL140" s="24"/>
      <c r="PM140" s="24"/>
      <c r="PN140" s="24"/>
      <c r="PO140" s="24"/>
      <c r="PP140" s="24"/>
      <c r="PQ140" s="24"/>
      <c r="PR140" s="24"/>
      <c r="PS140" s="24"/>
      <c r="PT140" s="24"/>
      <c r="PU140" s="24"/>
      <c r="PV140" s="24"/>
      <c r="PW140" s="24"/>
      <c r="PX140" s="24"/>
      <c r="PY140" s="24"/>
      <c r="PZ140" s="24"/>
      <c r="QA140" s="24"/>
      <c r="QB140" s="24"/>
      <c r="QC140" s="24"/>
      <c r="QD140" s="24"/>
      <c r="QE140" s="24"/>
      <c r="QF140" s="24"/>
      <c r="QG140" s="24"/>
      <c r="QH140" s="24"/>
      <c r="QI140" s="24"/>
      <c r="QJ140" s="24"/>
      <c r="QK140" s="24"/>
      <c r="QL140" s="24"/>
      <c r="QM140" s="24"/>
      <c r="QN140" s="24"/>
      <c r="QO140" s="24"/>
      <c r="QP140" s="24"/>
      <c r="QQ140" s="24"/>
      <c r="QR140" s="24"/>
      <c r="QS140" s="24"/>
      <c r="QT140" s="24"/>
      <c r="QU140" s="24"/>
      <c r="QV140" s="24"/>
      <c r="QW140" s="24"/>
      <c r="QX140" s="24"/>
      <c r="QY140" s="24"/>
      <c r="QZ140" s="24"/>
      <c r="RA140" s="24"/>
      <c r="RB140" s="24"/>
      <c r="RC140" s="24"/>
      <c r="RD140" s="24"/>
      <c r="RE140" s="24"/>
      <c r="RF140" s="24"/>
      <c r="RG140" s="24"/>
      <c r="RH140" s="24"/>
      <c r="RI140" s="24"/>
      <c r="RJ140" s="24"/>
      <c r="RK140" s="24"/>
      <c r="RL140" s="24"/>
      <c r="RM140" s="24"/>
      <c r="RN140" s="24"/>
      <c r="RO140" s="24"/>
      <c r="RP140" s="24"/>
      <c r="RQ140" s="24"/>
      <c r="RR140" s="24"/>
      <c r="RS140" s="24"/>
      <c r="RT140" s="24"/>
      <c r="RU140" s="24"/>
      <c r="RV140" s="24"/>
      <c r="RW140" s="24"/>
      <c r="RX140" s="24"/>
      <c r="RY140" s="24"/>
      <c r="RZ140" s="24"/>
      <c r="SA140" s="24"/>
      <c r="SB140" s="24"/>
      <c r="SC140" s="24"/>
      <c r="SD140" s="24"/>
      <c r="SE140" s="24"/>
      <c r="SF140" s="24"/>
      <c r="SG140" s="24"/>
      <c r="SH140" s="24"/>
      <c r="SI140" s="24"/>
      <c r="SJ140" s="24"/>
      <c r="SK140" s="24"/>
      <c r="SL140" s="24"/>
      <c r="SM140" s="24"/>
      <c r="SN140" s="24"/>
      <c r="SO140" s="24"/>
      <c r="SP140" s="24"/>
      <c r="SQ140" s="24"/>
      <c r="SR140" s="24"/>
      <c r="SS140" s="24"/>
      <c r="ST140" s="24"/>
      <c r="SU140" s="24"/>
      <c r="SV140" s="24"/>
      <c r="SW140" s="24"/>
      <c r="SX140" s="24"/>
      <c r="SY140" s="24"/>
      <c r="SZ140" s="24"/>
      <c r="TA140" s="24"/>
      <c r="TB140" s="24"/>
      <c r="TC140" s="24"/>
      <c r="TD140" s="24"/>
      <c r="TE140" s="24"/>
      <c r="TF140" s="24"/>
      <c r="TG140" s="24"/>
      <c r="TH140" s="24"/>
      <c r="TI140" s="24"/>
      <c r="TJ140" s="24"/>
      <c r="TK140" s="24"/>
      <c r="TL140" s="24"/>
      <c r="TM140" s="24"/>
      <c r="TN140" s="24"/>
      <c r="TO140" s="24"/>
      <c r="TP140" s="24"/>
      <c r="TQ140" s="24"/>
      <c r="TR140" s="24"/>
      <c r="TS140" s="24"/>
      <c r="TT140" s="24"/>
      <c r="TU140" s="24"/>
      <c r="TV140" s="24"/>
      <c r="TW140" s="24"/>
      <c r="TX140" s="24"/>
      <c r="TY140" s="24"/>
      <c r="TZ140" s="24"/>
      <c r="UA140" s="24"/>
      <c r="UB140" s="24"/>
      <c r="UC140" s="24"/>
      <c r="UD140" s="24"/>
      <c r="UE140" s="24"/>
      <c r="UF140" s="24"/>
      <c r="UG140" s="24"/>
      <c r="UH140" s="24"/>
      <c r="UI140" s="24"/>
      <c r="UJ140" s="24"/>
      <c r="UK140" s="24"/>
      <c r="UL140" s="24"/>
      <c r="UM140" s="24"/>
      <c r="UN140" s="24"/>
      <c r="UO140" s="24"/>
      <c r="UP140" s="24"/>
      <c r="UQ140" s="24"/>
      <c r="UR140" s="24"/>
      <c r="US140" s="24"/>
      <c r="UT140" s="24"/>
      <c r="UU140" s="24"/>
      <c r="UV140" s="24"/>
      <c r="UW140" s="24"/>
      <c r="UX140" s="24"/>
      <c r="UY140" s="24"/>
      <c r="UZ140" s="24"/>
      <c r="VA140" s="24"/>
      <c r="VB140" s="24"/>
      <c r="VC140" s="24"/>
      <c r="VD140" s="24"/>
      <c r="VE140" s="24"/>
      <c r="VF140" s="24"/>
      <c r="VG140" s="24"/>
      <c r="VH140" s="24"/>
      <c r="VI140" s="24"/>
    </row>
    <row r="141" spans="1:581" s="23" customFormat="1" ht="15" customHeight="1" x14ac:dyDescent="0.2">
      <c r="A141" s="18">
        <v>27</v>
      </c>
      <c r="B141" s="102" t="s">
        <v>1188</v>
      </c>
      <c r="C141" s="102" t="s">
        <v>1189</v>
      </c>
      <c r="D141" s="20">
        <v>14</v>
      </c>
      <c r="E141" s="102" t="s">
        <v>927</v>
      </c>
      <c r="F141" s="102" t="s">
        <v>1190</v>
      </c>
      <c r="G141" s="102" t="s">
        <v>1302</v>
      </c>
      <c r="H141" s="21" t="s">
        <v>117</v>
      </c>
      <c r="I141" s="21" t="s">
        <v>478</v>
      </c>
      <c r="J141" s="22" t="s">
        <v>955</v>
      </c>
      <c r="K141" s="328">
        <v>37655</v>
      </c>
      <c r="L141" s="146" t="s">
        <v>871</v>
      </c>
      <c r="M141" s="22">
        <v>40</v>
      </c>
      <c r="N141" s="22" t="s">
        <v>728</v>
      </c>
      <c r="O141" s="21" t="s">
        <v>118</v>
      </c>
      <c r="P141" s="21" t="s">
        <v>979</v>
      </c>
      <c r="Q141" s="21" t="s">
        <v>823</v>
      </c>
      <c r="R141" s="22">
        <v>1</v>
      </c>
      <c r="S141" s="75">
        <v>10931</v>
      </c>
      <c r="T141" s="75"/>
      <c r="U141" s="75">
        <f>+S141*0.15</f>
        <v>1639.6499999999999</v>
      </c>
      <c r="V141" s="75">
        <f t="shared" si="69"/>
        <v>12570.65</v>
      </c>
      <c r="W141" s="75">
        <f>70.1*5</f>
        <v>350.5</v>
      </c>
      <c r="X141" s="75">
        <f t="shared" si="70"/>
        <v>2354.4416666666666</v>
      </c>
      <c r="Y141" s="75">
        <f t="shared" si="71"/>
        <v>23544.416666666664</v>
      </c>
      <c r="Z141" s="75">
        <f t="shared" si="72"/>
        <v>2199.86375</v>
      </c>
      <c r="AA141" s="75">
        <f t="shared" si="73"/>
        <v>377.11949999999996</v>
      </c>
      <c r="AB141" s="75">
        <f t="shared" si="74"/>
        <v>628.53250000000003</v>
      </c>
      <c r="AC141" s="75">
        <f t="shared" si="75"/>
        <v>251.41300000000001</v>
      </c>
      <c r="AD141" s="75">
        <f t="shared" si="89"/>
        <v>926</v>
      </c>
      <c r="AE141" s="75">
        <f t="shared" si="90"/>
        <v>630</v>
      </c>
      <c r="AF141" s="77">
        <f t="shared" si="76"/>
        <v>7063.3249999999998</v>
      </c>
      <c r="AG141" s="77">
        <f t="shared" si="77"/>
        <v>20680.927361111113</v>
      </c>
      <c r="AH141" s="77">
        <f t="shared" si="78"/>
        <v>248171.12833333336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  <c r="LT141" s="24"/>
      <c r="LU141" s="24"/>
      <c r="LV141" s="24"/>
      <c r="LW141" s="24"/>
      <c r="LX141" s="24"/>
      <c r="LY141" s="24"/>
      <c r="LZ141" s="24"/>
      <c r="MA141" s="24"/>
      <c r="MB141" s="24"/>
      <c r="MC141" s="24"/>
      <c r="MD141" s="24"/>
      <c r="ME141" s="24"/>
      <c r="MF141" s="24"/>
      <c r="MG141" s="24"/>
      <c r="MH141" s="24"/>
      <c r="MI141" s="24"/>
      <c r="MJ141" s="24"/>
      <c r="MK141" s="24"/>
      <c r="ML141" s="24"/>
      <c r="MM141" s="24"/>
      <c r="MN141" s="24"/>
      <c r="MO141" s="24"/>
      <c r="MP141" s="24"/>
      <c r="MQ141" s="24"/>
      <c r="MR141" s="24"/>
      <c r="MS141" s="24"/>
      <c r="MT141" s="24"/>
      <c r="MU141" s="24"/>
      <c r="MV141" s="24"/>
      <c r="MW141" s="24"/>
      <c r="MX141" s="24"/>
      <c r="MY141" s="24"/>
      <c r="MZ141" s="24"/>
      <c r="NA141" s="24"/>
      <c r="NB141" s="24"/>
      <c r="NC141" s="24"/>
      <c r="ND141" s="24"/>
      <c r="NE141" s="24"/>
      <c r="NF141" s="24"/>
      <c r="NG141" s="24"/>
      <c r="NH141" s="24"/>
      <c r="NI141" s="24"/>
      <c r="NJ141" s="24"/>
      <c r="NK141" s="24"/>
      <c r="NL141" s="24"/>
      <c r="NM141" s="24"/>
      <c r="NN141" s="24"/>
      <c r="NO141" s="24"/>
      <c r="NP141" s="24"/>
      <c r="NQ141" s="24"/>
      <c r="NR141" s="24"/>
      <c r="NS141" s="24"/>
      <c r="NT141" s="24"/>
      <c r="NU141" s="24"/>
      <c r="NV141" s="24"/>
      <c r="NW141" s="24"/>
      <c r="NX141" s="24"/>
      <c r="NY141" s="24"/>
      <c r="NZ141" s="24"/>
      <c r="OA141" s="24"/>
      <c r="OB141" s="24"/>
      <c r="OC141" s="24"/>
      <c r="OD141" s="24"/>
      <c r="OE141" s="24"/>
      <c r="OF141" s="24"/>
      <c r="OG141" s="24"/>
      <c r="OH141" s="24"/>
      <c r="OI141" s="24"/>
      <c r="OJ141" s="24"/>
      <c r="OK141" s="24"/>
      <c r="OL141" s="24"/>
      <c r="OM141" s="24"/>
      <c r="ON141" s="24"/>
      <c r="OO141" s="24"/>
      <c r="OP141" s="24"/>
      <c r="OQ141" s="24"/>
      <c r="OR141" s="24"/>
      <c r="OS141" s="24"/>
      <c r="OT141" s="24"/>
      <c r="OU141" s="24"/>
      <c r="OV141" s="24"/>
      <c r="OW141" s="24"/>
      <c r="OX141" s="24"/>
      <c r="OY141" s="24"/>
      <c r="OZ141" s="24"/>
      <c r="PA141" s="24"/>
      <c r="PB141" s="24"/>
      <c r="PC141" s="24"/>
      <c r="PD141" s="24"/>
      <c r="PE141" s="24"/>
      <c r="PF141" s="24"/>
      <c r="PG141" s="24"/>
      <c r="PH141" s="24"/>
      <c r="PI141" s="24"/>
      <c r="PJ141" s="24"/>
      <c r="PK141" s="24"/>
      <c r="PL141" s="24"/>
      <c r="PM141" s="24"/>
      <c r="PN141" s="24"/>
      <c r="PO141" s="24"/>
      <c r="PP141" s="24"/>
      <c r="PQ141" s="24"/>
      <c r="PR141" s="24"/>
      <c r="PS141" s="24"/>
      <c r="PT141" s="24"/>
      <c r="PU141" s="24"/>
      <c r="PV141" s="24"/>
      <c r="PW141" s="24"/>
      <c r="PX141" s="24"/>
      <c r="PY141" s="24"/>
      <c r="PZ141" s="24"/>
      <c r="QA141" s="24"/>
      <c r="QB141" s="24"/>
      <c r="QC141" s="24"/>
      <c r="QD141" s="24"/>
      <c r="QE141" s="24"/>
      <c r="QF141" s="24"/>
      <c r="QG141" s="24"/>
      <c r="QH141" s="24"/>
      <c r="QI141" s="24"/>
      <c r="QJ141" s="24"/>
      <c r="QK141" s="24"/>
      <c r="QL141" s="24"/>
      <c r="QM141" s="24"/>
      <c r="QN141" s="24"/>
      <c r="QO141" s="24"/>
      <c r="QP141" s="24"/>
      <c r="QQ141" s="24"/>
      <c r="QR141" s="24"/>
      <c r="QS141" s="24"/>
      <c r="QT141" s="24"/>
      <c r="QU141" s="24"/>
      <c r="QV141" s="24"/>
      <c r="QW141" s="24"/>
      <c r="QX141" s="24"/>
      <c r="QY141" s="24"/>
      <c r="QZ141" s="24"/>
      <c r="RA141" s="24"/>
      <c r="RB141" s="24"/>
      <c r="RC141" s="24"/>
      <c r="RD141" s="24"/>
      <c r="RE141" s="24"/>
      <c r="RF141" s="24"/>
      <c r="RG141" s="24"/>
      <c r="RH141" s="24"/>
      <c r="RI141" s="24"/>
      <c r="RJ141" s="24"/>
      <c r="RK141" s="24"/>
      <c r="RL141" s="24"/>
      <c r="RM141" s="24"/>
      <c r="RN141" s="24"/>
      <c r="RO141" s="24"/>
      <c r="RP141" s="24"/>
      <c r="RQ141" s="24"/>
      <c r="RR141" s="24"/>
      <c r="RS141" s="24"/>
      <c r="RT141" s="24"/>
      <c r="RU141" s="24"/>
      <c r="RV141" s="24"/>
      <c r="RW141" s="24"/>
      <c r="RX141" s="24"/>
      <c r="RY141" s="24"/>
      <c r="RZ141" s="24"/>
      <c r="SA141" s="24"/>
      <c r="SB141" s="24"/>
      <c r="SC141" s="24"/>
      <c r="SD141" s="24"/>
      <c r="SE141" s="24"/>
      <c r="SF141" s="24"/>
      <c r="SG141" s="24"/>
      <c r="SH141" s="24"/>
      <c r="SI141" s="24"/>
      <c r="SJ141" s="24"/>
      <c r="SK141" s="24"/>
      <c r="SL141" s="24"/>
      <c r="SM141" s="24"/>
      <c r="SN141" s="24"/>
      <c r="SO141" s="24"/>
      <c r="SP141" s="24"/>
      <c r="SQ141" s="24"/>
      <c r="SR141" s="24"/>
      <c r="SS141" s="24"/>
      <c r="ST141" s="24"/>
      <c r="SU141" s="24"/>
      <c r="SV141" s="24"/>
      <c r="SW141" s="24"/>
      <c r="SX141" s="24"/>
      <c r="SY141" s="24"/>
      <c r="SZ141" s="24"/>
      <c r="TA141" s="24"/>
      <c r="TB141" s="24"/>
      <c r="TC141" s="24"/>
      <c r="TD141" s="24"/>
      <c r="TE141" s="24"/>
      <c r="TF141" s="24"/>
      <c r="TG141" s="24"/>
      <c r="TH141" s="24"/>
      <c r="TI141" s="24"/>
      <c r="TJ141" s="24"/>
      <c r="TK141" s="24"/>
      <c r="TL141" s="24"/>
      <c r="TM141" s="24"/>
      <c r="TN141" s="24"/>
      <c r="TO141" s="24"/>
      <c r="TP141" s="24"/>
      <c r="TQ141" s="24"/>
      <c r="TR141" s="24"/>
      <c r="TS141" s="24"/>
      <c r="TT141" s="24"/>
      <c r="TU141" s="24"/>
      <c r="TV141" s="24"/>
      <c r="TW141" s="24"/>
      <c r="TX141" s="24"/>
      <c r="TY141" s="24"/>
      <c r="TZ141" s="24"/>
      <c r="UA141" s="24"/>
      <c r="UB141" s="24"/>
      <c r="UC141" s="24"/>
      <c r="UD141" s="24"/>
      <c r="UE141" s="24"/>
      <c r="UF141" s="24"/>
      <c r="UG141" s="24"/>
      <c r="UH141" s="24"/>
      <c r="UI141" s="24"/>
      <c r="UJ141" s="24"/>
      <c r="UK141" s="24"/>
      <c r="UL141" s="24"/>
      <c r="UM141" s="24"/>
      <c r="UN141" s="24"/>
      <c r="UO141" s="24"/>
      <c r="UP141" s="24"/>
      <c r="UQ141" s="24"/>
      <c r="UR141" s="24"/>
      <c r="US141" s="24"/>
      <c r="UT141" s="24"/>
      <c r="UU141" s="24"/>
      <c r="UV141" s="24"/>
      <c r="UW141" s="24"/>
      <c r="UX141" s="24"/>
      <c r="UY141" s="24"/>
      <c r="UZ141" s="24"/>
      <c r="VA141" s="24"/>
      <c r="VB141" s="24"/>
      <c r="VC141" s="24"/>
      <c r="VD141" s="24"/>
      <c r="VE141" s="24"/>
      <c r="VF141" s="24"/>
      <c r="VG141" s="24"/>
      <c r="VH141" s="24"/>
      <c r="VI141" s="24"/>
    </row>
    <row r="142" spans="1:581" s="23" customFormat="1" ht="15" customHeight="1" x14ac:dyDescent="0.2">
      <c r="A142" s="112">
        <v>28</v>
      </c>
      <c r="B142" s="102" t="s">
        <v>1188</v>
      </c>
      <c r="C142" s="102" t="s">
        <v>1189</v>
      </c>
      <c r="D142" s="20">
        <v>14</v>
      </c>
      <c r="E142" s="105" t="s">
        <v>927</v>
      </c>
      <c r="F142" s="102" t="s">
        <v>1190</v>
      </c>
      <c r="G142" s="102" t="s">
        <v>1303</v>
      </c>
      <c r="H142" s="21" t="s">
        <v>119</v>
      </c>
      <c r="I142" s="21" t="s">
        <v>120</v>
      </c>
      <c r="J142" s="22" t="s">
        <v>955</v>
      </c>
      <c r="K142" s="328">
        <v>36780</v>
      </c>
      <c r="L142" s="146" t="s">
        <v>871</v>
      </c>
      <c r="M142" s="22">
        <v>40</v>
      </c>
      <c r="N142" s="22" t="s">
        <v>728</v>
      </c>
      <c r="O142" s="21" t="s">
        <v>118</v>
      </c>
      <c r="P142" s="21" t="s">
        <v>979</v>
      </c>
      <c r="Q142" s="21" t="s">
        <v>823</v>
      </c>
      <c r="R142" s="22">
        <v>1</v>
      </c>
      <c r="S142" s="75">
        <v>10931</v>
      </c>
      <c r="T142" s="75"/>
      <c r="U142" s="75">
        <f>+S142*0.15</f>
        <v>1639.6499999999999</v>
      </c>
      <c r="V142" s="75">
        <f t="shared" si="69"/>
        <v>12570.65</v>
      </c>
      <c r="W142" s="75">
        <f>70.1*5</f>
        <v>350.5</v>
      </c>
      <c r="X142" s="75">
        <f t="shared" si="70"/>
        <v>2354.4416666666666</v>
      </c>
      <c r="Y142" s="75">
        <f t="shared" si="71"/>
        <v>23544.416666666664</v>
      </c>
      <c r="Z142" s="75">
        <f t="shared" si="72"/>
        <v>2199.86375</v>
      </c>
      <c r="AA142" s="75">
        <f t="shared" si="73"/>
        <v>377.11949999999996</v>
      </c>
      <c r="AB142" s="75">
        <f t="shared" si="74"/>
        <v>628.53250000000003</v>
      </c>
      <c r="AC142" s="75">
        <f t="shared" si="75"/>
        <v>251.41300000000001</v>
      </c>
      <c r="AD142" s="75">
        <f t="shared" si="89"/>
        <v>926</v>
      </c>
      <c r="AE142" s="75">
        <f t="shared" si="90"/>
        <v>630</v>
      </c>
      <c r="AF142" s="77">
        <f t="shared" si="76"/>
        <v>7063.3249999999998</v>
      </c>
      <c r="AG142" s="77">
        <f t="shared" si="77"/>
        <v>20680.927361111113</v>
      </c>
      <c r="AH142" s="77">
        <f t="shared" si="78"/>
        <v>248171.12833333336</v>
      </c>
      <c r="AI142" s="77"/>
      <c r="AJ142" s="77"/>
      <c r="AK142" s="77"/>
      <c r="AL142" s="77"/>
      <c r="AM142" s="77"/>
      <c r="AN142" s="77"/>
      <c r="AO142" s="77"/>
      <c r="AP142" s="77"/>
      <c r="AQ142" s="77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4"/>
      <c r="KR142" s="24"/>
      <c r="KS142" s="24"/>
      <c r="KT142" s="24"/>
      <c r="KU142" s="24"/>
      <c r="KV142" s="24"/>
      <c r="KW142" s="24"/>
      <c r="KX142" s="24"/>
      <c r="KY142" s="24"/>
      <c r="KZ142" s="24"/>
      <c r="LA142" s="24"/>
      <c r="LB142" s="24"/>
      <c r="LC142" s="24"/>
      <c r="LD142" s="24"/>
      <c r="LE142" s="24"/>
      <c r="LF142" s="24"/>
      <c r="LG142" s="24"/>
      <c r="LH142" s="24"/>
      <c r="LI142" s="24"/>
      <c r="LJ142" s="24"/>
      <c r="LK142" s="24"/>
      <c r="LL142" s="24"/>
      <c r="LM142" s="24"/>
      <c r="LN142" s="24"/>
      <c r="LO142" s="24"/>
      <c r="LP142" s="24"/>
      <c r="LQ142" s="24"/>
      <c r="LR142" s="24"/>
      <c r="LS142" s="24"/>
      <c r="LT142" s="24"/>
      <c r="LU142" s="24"/>
      <c r="LV142" s="24"/>
      <c r="LW142" s="24"/>
      <c r="LX142" s="24"/>
      <c r="LY142" s="24"/>
      <c r="LZ142" s="24"/>
      <c r="MA142" s="24"/>
      <c r="MB142" s="24"/>
      <c r="MC142" s="24"/>
      <c r="MD142" s="24"/>
      <c r="ME142" s="24"/>
      <c r="MF142" s="24"/>
      <c r="MG142" s="24"/>
      <c r="MH142" s="24"/>
      <c r="MI142" s="24"/>
      <c r="MJ142" s="24"/>
      <c r="MK142" s="24"/>
      <c r="ML142" s="24"/>
      <c r="MM142" s="24"/>
      <c r="MN142" s="24"/>
      <c r="MO142" s="24"/>
      <c r="MP142" s="24"/>
      <c r="MQ142" s="24"/>
      <c r="MR142" s="24"/>
      <c r="MS142" s="24"/>
      <c r="MT142" s="24"/>
      <c r="MU142" s="24"/>
      <c r="MV142" s="24"/>
      <c r="MW142" s="24"/>
      <c r="MX142" s="24"/>
      <c r="MY142" s="24"/>
      <c r="MZ142" s="24"/>
      <c r="NA142" s="24"/>
      <c r="NB142" s="24"/>
      <c r="NC142" s="24"/>
      <c r="ND142" s="24"/>
      <c r="NE142" s="24"/>
      <c r="NF142" s="24"/>
      <c r="NG142" s="24"/>
      <c r="NH142" s="24"/>
      <c r="NI142" s="24"/>
      <c r="NJ142" s="24"/>
      <c r="NK142" s="24"/>
      <c r="NL142" s="24"/>
      <c r="NM142" s="24"/>
      <c r="NN142" s="24"/>
      <c r="NO142" s="24"/>
      <c r="NP142" s="24"/>
      <c r="NQ142" s="24"/>
      <c r="NR142" s="24"/>
      <c r="NS142" s="24"/>
      <c r="NT142" s="24"/>
      <c r="NU142" s="24"/>
      <c r="NV142" s="24"/>
      <c r="NW142" s="24"/>
      <c r="NX142" s="24"/>
      <c r="NY142" s="24"/>
      <c r="NZ142" s="24"/>
      <c r="OA142" s="24"/>
      <c r="OB142" s="24"/>
      <c r="OC142" s="24"/>
      <c r="OD142" s="24"/>
      <c r="OE142" s="24"/>
      <c r="OF142" s="24"/>
      <c r="OG142" s="24"/>
      <c r="OH142" s="24"/>
      <c r="OI142" s="24"/>
      <c r="OJ142" s="24"/>
      <c r="OK142" s="24"/>
      <c r="OL142" s="24"/>
      <c r="OM142" s="24"/>
      <c r="ON142" s="24"/>
      <c r="OO142" s="24"/>
      <c r="OP142" s="24"/>
      <c r="OQ142" s="24"/>
      <c r="OR142" s="24"/>
      <c r="OS142" s="24"/>
      <c r="OT142" s="24"/>
      <c r="OU142" s="24"/>
      <c r="OV142" s="24"/>
      <c r="OW142" s="24"/>
      <c r="OX142" s="24"/>
      <c r="OY142" s="24"/>
      <c r="OZ142" s="24"/>
      <c r="PA142" s="24"/>
      <c r="PB142" s="24"/>
      <c r="PC142" s="24"/>
      <c r="PD142" s="24"/>
      <c r="PE142" s="24"/>
      <c r="PF142" s="24"/>
      <c r="PG142" s="24"/>
      <c r="PH142" s="24"/>
      <c r="PI142" s="24"/>
      <c r="PJ142" s="24"/>
      <c r="PK142" s="24"/>
      <c r="PL142" s="24"/>
      <c r="PM142" s="24"/>
      <c r="PN142" s="24"/>
      <c r="PO142" s="24"/>
      <c r="PP142" s="24"/>
      <c r="PQ142" s="24"/>
      <c r="PR142" s="24"/>
      <c r="PS142" s="24"/>
      <c r="PT142" s="24"/>
      <c r="PU142" s="24"/>
      <c r="PV142" s="24"/>
      <c r="PW142" s="24"/>
      <c r="PX142" s="24"/>
      <c r="PY142" s="24"/>
      <c r="PZ142" s="24"/>
      <c r="QA142" s="24"/>
      <c r="QB142" s="24"/>
      <c r="QC142" s="24"/>
      <c r="QD142" s="24"/>
      <c r="QE142" s="24"/>
      <c r="QF142" s="24"/>
      <c r="QG142" s="24"/>
      <c r="QH142" s="24"/>
      <c r="QI142" s="24"/>
      <c r="QJ142" s="24"/>
      <c r="QK142" s="24"/>
      <c r="QL142" s="24"/>
      <c r="QM142" s="24"/>
      <c r="QN142" s="24"/>
      <c r="QO142" s="24"/>
      <c r="QP142" s="24"/>
      <c r="QQ142" s="24"/>
      <c r="QR142" s="24"/>
      <c r="QS142" s="24"/>
      <c r="QT142" s="24"/>
      <c r="QU142" s="24"/>
      <c r="QV142" s="24"/>
      <c r="QW142" s="24"/>
      <c r="QX142" s="24"/>
      <c r="QY142" s="24"/>
      <c r="QZ142" s="24"/>
      <c r="RA142" s="24"/>
      <c r="RB142" s="24"/>
      <c r="RC142" s="24"/>
      <c r="RD142" s="24"/>
      <c r="RE142" s="24"/>
      <c r="RF142" s="24"/>
      <c r="RG142" s="24"/>
      <c r="RH142" s="24"/>
      <c r="RI142" s="24"/>
      <c r="RJ142" s="24"/>
      <c r="RK142" s="24"/>
      <c r="RL142" s="24"/>
      <c r="RM142" s="24"/>
      <c r="RN142" s="24"/>
      <c r="RO142" s="24"/>
      <c r="RP142" s="24"/>
      <c r="RQ142" s="24"/>
      <c r="RR142" s="24"/>
      <c r="RS142" s="24"/>
      <c r="RT142" s="24"/>
      <c r="RU142" s="24"/>
      <c r="RV142" s="24"/>
      <c r="RW142" s="24"/>
      <c r="RX142" s="24"/>
      <c r="RY142" s="24"/>
      <c r="RZ142" s="24"/>
      <c r="SA142" s="24"/>
      <c r="SB142" s="24"/>
      <c r="SC142" s="24"/>
      <c r="SD142" s="24"/>
      <c r="SE142" s="24"/>
      <c r="SF142" s="24"/>
      <c r="SG142" s="24"/>
      <c r="SH142" s="24"/>
      <c r="SI142" s="24"/>
      <c r="SJ142" s="24"/>
      <c r="SK142" s="24"/>
      <c r="SL142" s="24"/>
      <c r="SM142" s="24"/>
      <c r="SN142" s="24"/>
      <c r="SO142" s="24"/>
      <c r="SP142" s="24"/>
      <c r="SQ142" s="24"/>
      <c r="SR142" s="24"/>
      <c r="SS142" s="24"/>
      <c r="ST142" s="24"/>
      <c r="SU142" s="24"/>
      <c r="SV142" s="24"/>
      <c r="SW142" s="24"/>
      <c r="SX142" s="24"/>
      <c r="SY142" s="24"/>
      <c r="SZ142" s="24"/>
      <c r="TA142" s="24"/>
      <c r="TB142" s="24"/>
      <c r="TC142" s="24"/>
      <c r="TD142" s="24"/>
      <c r="TE142" s="24"/>
      <c r="TF142" s="24"/>
      <c r="TG142" s="24"/>
      <c r="TH142" s="24"/>
      <c r="TI142" s="24"/>
      <c r="TJ142" s="24"/>
      <c r="TK142" s="24"/>
      <c r="TL142" s="24"/>
      <c r="TM142" s="24"/>
      <c r="TN142" s="24"/>
      <c r="TO142" s="24"/>
      <c r="TP142" s="24"/>
      <c r="TQ142" s="24"/>
      <c r="TR142" s="24"/>
      <c r="TS142" s="24"/>
      <c r="TT142" s="24"/>
      <c r="TU142" s="24"/>
      <c r="TV142" s="24"/>
      <c r="TW142" s="24"/>
      <c r="TX142" s="24"/>
      <c r="TY142" s="24"/>
      <c r="TZ142" s="24"/>
      <c r="UA142" s="24"/>
      <c r="UB142" s="24"/>
      <c r="UC142" s="24"/>
      <c r="UD142" s="24"/>
      <c r="UE142" s="24"/>
      <c r="UF142" s="24"/>
      <c r="UG142" s="24"/>
      <c r="UH142" s="24"/>
      <c r="UI142" s="24"/>
      <c r="UJ142" s="24"/>
      <c r="UK142" s="24"/>
      <c r="UL142" s="24"/>
      <c r="UM142" s="24"/>
      <c r="UN142" s="24"/>
      <c r="UO142" s="24"/>
      <c r="UP142" s="24"/>
      <c r="UQ142" s="24"/>
      <c r="UR142" s="24"/>
      <c r="US142" s="24"/>
      <c r="UT142" s="24"/>
      <c r="UU142" s="24"/>
      <c r="UV142" s="24"/>
      <c r="UW142" s="24"/>
      <c r="UX142" s="24"/>
      <c r="UY142" s="24"/>
      <c r="UZ142" s="24"/>
      <c r="VA142" s="24"/>
      <c r="VB142" s="24"/>
      <c r="VC142" s="24"/>
      <c r="VD142" s="24"/>
      <c r="VE142" s="24"/>
      <c r="VF142" s="24"/>
      <c r="VG142" s="24"/>
      <c r="VH142" s="24"/>
      <c r="VI142" s="24"/>
    </row>
    <row r="143" spans="1:581" s="23" customFormat="1" ht="15" customHeight="1" x14ac:dyDescent="0.2">
      <c r="A143" s="18">
        <v>29</v>
      </c>
      <c r="B143" s="102" t="s">
        <v>1188</v>
      </c>
      <c r="C143" s="102" t="s">
        <v>1189</v>
      </c>
      <c r="D143" s="20">
        <v>14</v>
      </c>
      <c r="E143" s="102" t="s">
        <v>927</v>
      </c>
      <c r="F143" s="102" t="s">
        <v>1190</v>
      </c>
      <c r="G143" s="102" t="s">
        <v>1304</v>
      </c>
      <c r="H143" s="21" t="s">
        <v>77</v>
      </c>
      <c r="I143" s="21" t="s">
        <v>78</v>
      </c>
      <c r="J143" s="22" t="s">
        <v>955</v>
      </c>
      <c r="K143" s="328">
        <v>33740</v>
      </c>
      <c r="L143" s="146" t="s">
        <v>871</v>
      </c>
      <c r="M143" s="22">
        <v>40</v>
      </c>
      <c r="N143" s="22" t="s">
        <v>728</v>
      </c>
      <c r="O143" s="21" t="s">
        <v>118</v>
      </c>
      <c r="P143" s="21" t="s">
        <v>979</v>
      </c>
      <c r="Q143" s="21" t="s">
        <v>823</v>
      </c>
      <c r="R143" s="22">
        <v>1</v>
      </c>
      <c r="S143" s="75">
        <v>10931</v>
      </c>
      <c r="T143" s="75"/>
      <c r="U143" s="75">
        <f>+S143*0.15</f>
        <v>1639.6499999999999</v>
      </c>
      <c r="V143" s="75">
        <f t="shared" si="69"/>
        <v>12570.65</v>
      </c>
      <c r="W143" s="75">
        <f>70.1*7</f>
        <v>490.69999999999993</v>
      </c>
      <c r="X143" s="75">
        <f t="shared" si="70"/>
        <v>2354.4416666666666</v>
      </c>
      <c r="Y143" s="75">
        <f t="shared" si="71"/>
        <v>23544.416666666664</v>
      </c>
      <c r="Z143" s="75">
        <f t="shared" si="72"/>
        <v>2199.86375</v>
      </c>
      <c r="AA143" s="75">
        <f t="shared" si="73"/>
        <v>377.11949999999996</v>
      </c>
      <c r="AB143" s="75">
        <f t="shared" si="74"/>
        <v>628.53250000000003</v>
      </c>
      <c r="AC143" s="75">
        <f t="shared" si="75"/>
        <v>251.41300000000001</v>
      </c>
      <c r="AD143" s="75">
        <f t="shared" si="89"/>
        <v>926</v>
      </c>
      <c r="AE143" s="75">
        <f t="shared" si="90"/>
        <v>630</v>
      </c>
      <c r="AF143" s="77">
        <f t="shared" si="76"/>
        <v>7063.3249999999998</v>
      </c>
      <c r="AG143" s="77">
        <f t="shared" si="77"/>
        <v>20821.12736111111</v>
      </c>
      <c r="AH143" s="77">
        <f t="shared" si="78"/>
        <v>249853.52833333332</v>
      </c>
      <c r="AI143" s="77"/>
      <c r="AJ143" s="77"/>
      <c r="AK143" s="77"/>
      <c r="AL143" s="77"/>
      <c r="AM143" s="77"/>
      <c r="AN143" s="77"/>
      <c r="AO143" s="77"/>
      <c r="AP143" s="77"/>
      <c r="AQ143" s="77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24"/>
      <c r="KR143" s="24"/>
      <c r="KS143" s="24"/>
      <c r="KT143" s="24"/>
      <c r="KU143" s="24"/>
      <c r="KV143" s="24"/>
      <c r="KW143" s="24"/>
      <c r="KX143" s="24"/>
      <c r="KY143" s="24"/>
      <c r="KZ143" s="24"/>
      <c r="LA143" s="24"/>
      <c r="LB143" s="24"/>
      <c r="LC143" s="24"/>
      <c r="LD143" s="24"/>
      <c r="LE143" s="24"/>
      <c r="LF143" s="24"/>
      <c r="LG143" s="24"/>
      <c r="LH143" s="24"/>
      <c r="LI143" s="24"/>
      <c r="LJ143" s="24"/>
      <c r="LK143" s="24"/>
      <c r="LL143" s="24"/>
      <c r="LM143" s="24"/>
      <c r="LN143" s="24"/>
      <c r="LO143" s="24"/>
      <c r="LP143" s="24"/>
      <c r="LQ143" s="24"/>
      <c r="LR143" s="24"/>
      <c r="LS143" s="24"/>
      <c r="LT143" s="24"/>
      <c r="LU143" s="24"/>
      <c r="LV143" s="24"/>
      <c r="LW143" s="24"/>
      <c r="LX143" s="24"/>
      <c r="LY143" s="24"/>
      <c r="LZ143" s="24"/>
      <c r="MA143" s="24"/>
      <c r="MB143" s="24"/>
      <c r="MC143" s="24"/>
      <c r="MD143" s="24"/>
      <c r="ME143" s="24"/>
      <c r="MF143" s="24"/>
      <c r="MG143" s="24"/>
      <c r="MH143" s="24"/>
      <c r="MI143" s="24"/>
      <c r="MJ143" s="24"/>
      <c r="MK143" s="24"/>
      <c r="ML143" s="24"/>
      <c r="MM143" s="24"/>
      <c r="MN143" s="24"/>
      <c r="MO143" s="24"/>
      <c r="MP143" s="24"/>
      <c r="MQ143" s="24"/>
      <c r="MR143" s="24"/>
      <c r="MS143" s="24"/>
      <c r="MT143" s="24"/>
      <c r="MU143" s="24"/>
      <c r="MV143" s="24"/>
      <c r="MW143" s="24"/>
      <c r="MX143" s="24"/>
      <c r="MY143" s="24"/>
      <c r="MZ143" s="24"/>
      <c r="NA143" s="24"/>
      <c r="NB143" s="24"/>
      <c r="NC143" s="24"/>
      <c r="ND143" s="24"/>
      <c r="NE143" s="24"/>
      <c r="NF143" s="24"/>
      <c r="NG143" s="24"/>
      <c r="NH143" s="24"/>
      <c r="NI143" s="24"/>
      <c r="NJ143" s="24"/>
      <c r="NK143" s="24"/>
      <c r="NL143" s="24"/>
      <c r="NM143" s="24"/>
      <c r="NN143" s="24"/>
      <c r="NO143" s="24"/>
      <c r="NP143" s="24"/>
      <c r="NQ143" s="24"/>
      <c r="NR143" s="24"/>
      <c r="NS143" s="24"/>
      <c r="NT143" s="24"/>
      <c r="NU143" s="24"/>
      <c r="NV143" s="24"/>
      <c r="NW143" s="24"/>
      <c r="NX143" s="24"/>
      <c r="NY143" s="24"/>
      <c r="NZ143" s="24"/>
      <c r="OA143" s="24"/>
      <c r="OB143" s="24"/>
      <c r="OC143" s="24"/>
      <c r="OD143" s="24"/>
      <c r="OE143" s="24"/>
      <c r="OF143" s="24"/>
      <c r="OG143" s="24"/>
      <c r="OH143" s="24"/>
      <c r="OI143" s="24"/>
      <c r="OJ143" s="24"/>
      <c r="OK143" s="24"/>
      <c r="OL143" s="24"/>
      <c r="OM143" s="24"/>
      <c r="ON143" s="24"/>
      <c r="OO143" s="24"/>
      <c r="OP143" s="24"/>
      <c r="OQ143" s="24"/>
      <c r="OR143" s="24"/>
      <c r="OS143" s="24"/>
      <c r="OT143" s="24"/>
      <c r="OU143" s="24"/>
      <c r="OV143" s="24"/>
      <c r="OW143" s="24"/>
      <c r="OX143" s="24"/>
      <c r="OY143" s="24"/>
      <c r="OZ143" s="24"/>
      <c r="PA143" s="24"/>
      <c r="PB143" s="24"/>
      <c r="PC143" s="24"/>
      <c r="PD143" s="24"/>
      <c r="PE143" s="24"/>
      <c r="PF143" s="24"/>
      <c r="PG143" s="24"/>
      <c r="PH143" s="24"/>
      <c r="PI143" s="24"/>
      <c r="PJ143" s="24"/>
      <c r="PK143" s="24"/>
      <c r="PL143" s="24"/>
      <c r="PM143" s="24"/>
      <c r="PN143" s="24"/>
      <c r="PO143" s="24"/>
      <c r="PP143" s="24"/>
      <c r="PQ143" s="24"/>
      <c r="PR143" s="24"/>
      <c r="PS143" s="24"/>
      <c r="PT143" s="24"/>
      <c r="PU143" s="24"/>
      <c r="PV143" s="24"/>
      <c r="PW143" s="24"/>
      <c r="PX143" s="24"/>
      <c r="PY143" s="24"/>
      <c r="PZ143" s="24"/>
      <c r="QA143" s="24"/>
      <c r="QB143" s="24"/>
      <c r="QC143" s="24"/>
      <c r="QD143" s="24"/>
      <c r="QE143" s="24"/>
      <c r="QF143" s="24"/>
      <c r="QG143" s="24"/>
      <c r="QH143" s="24"/>
      <c r="QI143" s="24"/>
      <c r="QJ143" s="24"/>
      <c r="QK143" s="24"/>
      <c r="QL143" s="24"/>
      <c r="QM143" s="24"/>
      <c r="QN143" s="24"/>
      <c r="QO143" s="24"/>
      <c r="QP143" s="24"/>
      <c r="QQ143" s="24"/>
      <c r="QR143" s="24"/>
      <c r="QS143" s="24"/>
      <c r="QT143" s="24"/>
      <c r="QU143" s="24"/>
      <c r="QV143" s="24"/>
      <c r="QW143" s="24"/>
      <c r="QX143" s="24"/>
      <c r="QY143" s="24"/>
      <c r="QZ143" s="24"/>
      <c r="RA143" s="24"/>
      <c r="RB143" s="24"/>
      <c r="RC143" s="24"/>
      <c r="RD143" s="24"/>
      <c r="RE143" s="24"/>
      <c r="RF143" s="24"/>
      <c r="RG143" s="24"/>
      <c r="RH143" s="24"/>
      <c r="RI143" s="24"/>
      <c r="RJ143" s="24"/>
      <c r="RK143" s="24"/>
      <c r="RL143" s="24"/>
      <c r="RM143" s="24"/>
      <c r="RN143" s="24"/>
      <c r="RO143" s="24"/>
      <c r="RP143" s="24"/>
      <c r="RQ143" s="24"/>
      <c r="RR143" s="24"/>
      <c r="RS143" s="24"/>
      <c r="RT143" s="24"/>
      <c r="RU143" s="24"/>
      <c r="RV143" s="24"/>
      <c r="RW143" s="24"/>
      <c r="RX143" s="24"/>
      <c r="RY143" s="24"/>
      <c r="RZ143" s="24"/>
      <c r="SA143" s="24"/>
      <c r="SB143" s="24"/>
      <c r="SC143" s="24"/>
      <c r="SD143" s="24"/>
      <c r="SE143" s="24"/>
      <c r="SF143" s="24"/>
      <c r="SG143" s="24"/>
      <c r="SH143" s="24"/>
      <c r="SI143" s="24"/>
      <c r="SJ143" s="24"/>
      <c r="SK143" s="24"/>
      <c r="SL143" s="24"/>
      <c r="SM143" s="24"/>
      <c r="SN143" s="24"/>
      <c r="SO143" s="24"/>
      <c r="SP143" s="24"/>
      <c r="SQ143" s="24"/>
      <c r="SR143" s="24"/>
      <c r="SS143" s="24"/>
      <c r="ST143" s="24"/>
      <c r="SU143" s="24"/>
      <c r="SV143" s="24"/>
      <c r="SW143" s="24"/>
      <c r="SX143" s="24"/>
      <c r="SY143" s="24"/>
      <c r="SZ143" s="24"/>
      <c r="TA143" s="24"/>
      <c r="TB143" s="24"/>
      <c r="TC143" s="24"/>
      <c r="TD143" s="24"/>
      <c r="TE143" s="24"/>
      <c r="TF143" s="24"/>
      <c r="TG143" s="24"/>
      <c r="TH143" s="24"/>
      <c r="TI143" s="24"/>
      <c r="TJ143" s="24"/>
      <c r="TK143" s="24"/>
      <c r="TL143" s="24"/>
      <c r="TM143" s="24"/>
      <c r="TN143" s="24"/>
      <c r="TO143" s="24"/>
      <c r="TP143" s="24"/>
      <c r="TQ143" s="24"/>
      <c r="TR143" s="24"/>
      <c r="TS143" s="24"/>
      <c r="TT143" s="24"/>
      <c r="TU143" s="24"/>
      <c r="TV143" s="24"/>
      <c r="TW143" s="24"/>
      <c r="TX143" s="24"/>
      <c r="TY143" s="24"/>
      <c r="TZ143" s="24"/>
      <c r="UA143" s="24"/>
      <c r="UB143" s="24"/>
      <c r="UC143" s="24"/>
      <c r="UD143" s="24"/>
      <c r="UE143" s="24"/>
      <c r="UF143" s="24"/>
      <c r="UG143" s="24"/>
      <c r="UH143" s="24"/>
      <c r="UI143" s="24"/>
      <c r="UJ143" s="24"/>
      <c r="UK143" s="24"/>
      <c r="UL143" s="24"/>
      <c r="UM143" s="24"/>
      <c r="UN143" s="24"/>
      <c r="UO143" s="24"/>
      <c r="UP143" s="24"/>
      <c r="UQ143" s="24"/>
      <c r="UR143" s="24"/>
      <c r="US143" s="24"/>
      <c r="UT143" s="24"/>
      <c r="UU143" s="24"/>
      <c r="UV143" s="24"/>
      <c r="UW143" s="24"/>
      <c r="UX143" s="24"/>
      <c r="UY143" s="24"/>
      <c r="UZ143" s="24"/>
      <c r="VA143" s="24"/>
      <c r="VB143" s="24"/>
      <c r="VC143" s="24"/>
      <c r="VD143" s="24"/>
      <c r="VE143" s="24"/>
      <c r="VF143" s="24"/>
      <c r="VG143" s="24"/>
      <c r="VH143" s="24"/>
      <c r="VI143" s="24"/>
    </row>
    <row r="144" spans="1:581" s="159" customFormat="1" ht="15" customHeight="1" x14ac:dyDescent="0.2">
      <c r="A144" s="112">
        <v>30</v>
      </c>
      <c r="B144" s="71" t="s">
        <v>1188</v>
      </c>
      <c r="C144" s="71" t="s">
        <v>1189</v>
      </c>
      <c r="D144" s="141">
        <v>14</v>
      </c>
      <c r="E144" s="71" t="s">
        <v>927</v>
      </c>
      <c r="F144" s="71" t="s">
        <v>1190</v>
      </c>
      <c r="G144" s="102" t="s">
        <v>1355</v>
      </c>
      <c r="H144" s="194" t="s">
        <v>560</v>
      </c>
      <c r="I144" s="194" t="s">
        <v>1867</v>
      </c>
      <c r="J144" s="176" t="s">
        <v>954</v>
      </c>
      <c r="K144" s="328">
        <v>40140</v>
      </c>
      <c r="L144" s="154">
        <v>12</v>
      </c>
      <c r="M144" s="73">
        <v>40</v>
      </c>
      <c r="N144" s="73" t="s">
        <v>704</v>
      </c>
      <c r="O144" s="70" t="s">
        <v>105</v>
      </c>
      <c r="P144" s="70" t="s">
        <v>978</v>
      </c>
      <c r="Q144" s="70" t="s">
        <v>823</v>
      </c>
      <c r="R144" s="73">
        <v>1</v>
      </c>
      <c r="S144" s="75">
        <v>24345</v>
      </c>
      <c r="T144" s="82"/>
      <c r="U144" s="82"/>
      <c r="V144" s="82">
        <f t="shared" si="69"/>
        <v>24345</v>
      </c>
      <c r="W144" s="82"/>
      <c r="X144" s="82">
        <f t="shared" si="70"/>
        <v>4451.333333333333</v>
      </c>
      <c r="Y144" s="82">
        <f t="shared" si="71"/>
        <v>44513.333333333336</v>
      </c>
      <c r="Z144" s="82">
        <f t="shared" si="72"/>
        <v>4260.375</v>
      </c>
      <c r="AA144" s="82">
        <f t="shared" si="73"/>
        <v>730.35</v>
      </c>
      <c r="AB144" s="82">
        <f t="shared" si="74"/>
        <v>1217.25</v>
      </c>
      <c r="AC144" s="82">
        <f t="shared" si="75"/>
        <v>486.90000000000003</v>
      </c>
      <c r="AD144" s="82">
        <v>1455</v>
      </c>
      <c r="AE144" s="82">
        <v>908</v>
      </c>
      <c r="AF144" s="83">
        <f t="shared" si="76"/>
        <v>13354</v>
      </c>
      <c r="AG144" s="77">
        <f t="shared" si="77"/>
        <v>38596.097222222219</v>
      </c>
      <c r="AH144" s="83">
        <f t="shared" si="78"/>
        <v>463153.16666666663</v>
      </c>
      <c r="AI144" s="83"/>
      <c r="AJ144" s="83"/>
      <c r="AK144" s="83"/>
      <c r="AL144" s="83"/>
      <c r="AM144" s="83"/>
      <c r="AN144" s="83"/>
      <c r="AO144" s="83"/>
      <c r="AP144" s="83"/>
      <c r="AQ144" s="83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  <c r="IW144" s="74"/>
      <c r="IX144" s="74"/>
      <c r="IY144" s="74"/>
      <c r="IZ144" s="74"/>
      <c r="JA144" s="74"/>
      <c r="JB144" s="74"/>
      <c r="JC144" s="74"/>
      <c r="JD144" s="74"/>
      <c r="JE144" s="74"/>
      <c r="JF144" s="74"/>
      <c r="JG144" s="74"/>
      <c r="JH144" s="74"/>
      <c r="JI144" s="74"/>
      <c r="JJ144" s="74"/>
      <c r="JK144" s="74"/>
      <c r="JL144" s="74"/>
      <c r="JM144" s="74"/>
      <c r="JN144" s="74"/>
      <c r="JO144" s="74"/>
      <c r="JP144" s="74"/>
      <c r="JQ144" s="74"/>
      <c r="JR144" s="74"/>
      <c r="JS144" s="74"/>
      <c r="JT144" s="74"/>
      <c r="JU144" s="74"/>
      <c r="JV144" s="74"/>
      <c r="JW144" s="74"/>
      <c r="JX144" s="74"/>
      <c r="JY144" s="74"/>
      <c r="JZ144" s="74"/>
      <c r="KA144" s="74"/>
      <c r="KB144" s="74"/>
      <c r="KC144" s="74"/>
      <c r="KD144" s="74"/>
      <c r="KE144" s="74"/>
      <c r="KF144" s="74"/>
      <c r="KG144" s="74"/>
      <c r="KH144" s="74"/>
      <c r="KI144" s="74"/>
      <c r="KJ144" s="74"/>
      <c r="KK144" s="74"/>
      <c r="KL144" s="74"/>
      <c r="KM144" s="74"/>
      <c r="KN144" s="74"/>
      <c r="KO144" s="74"/>
      <c r="KP144" s="74"/>
      <c r="KQ144" s="74"/>
      <c r="KR144" s="74"/>
      <c r="KS144" s="74"/>
      <c r="KT144" s="74"/>
      <c r="KU144" s="74"/>
      <c r="KV144" s="74"/>
      <c r="KW144" s="74"/>
      <c r="KX144" s="74"/>
      <c r="KY144" s="74"/>
      <c r="KZ144" s="74"/>
      <c r="LA144" s="74"/>
      <c r="LB144" s="74"/>
      <c r="LC144" s="74"/>
      <c r="LD144" s="74"/>
      <c r="LE144" s="74"/>
      <c r="LF144" s="74"/>
      <c r="LG144" s="74"/>
      <c r="LH144" s="74"/>
      <c r="LI144" s="74"/>
      <c r="LJ144" s="74"/>
      <c r="LK144" s="74"/>
      <c r="LL144" s="74"/>
      <c r="LM144" s="74"/>
      <c r="LN144" s="74"/>
      <c r="LO144" s="74"/>
      <c r="LP144" s="74"/>
      <c r="LQ144" s="74"/>
      <c r="LR144" s="74"/>
      <c r="LS144" s="74"/>
      <c r="LT144" s="74"/>
      <c r="LU144" s="74"/>
      <c r="LV144" s="74"/>
      <c r="LW144" s="74"/>
      <c r="LX144" s="74"/>
      <c r="LY144" s="74"/>
      <c r="LZ144" s="74"/>
      <c r="MA144" s="74"/>
      <c r="MB144" s="74"/>
      <c r="MC144" s="74"/>
      <c r="MD144" s="74"/>
      <c r="ME144" s="74"/>
      <c r="MF144" s="74"/>
      <c r="MG144" s="74"/>
      <c r="MH144" s="74"/>
      <c r="MI144" s="74"/>
      <c r="MJ144" s="74"/>
      <c r="MK144" s="74"/>
      <c r="ML144" s="74"/>
      <c r="MM144" s="74"/>
      <c r="MN144" s="74"/>
      <c r="MO144" s="74"/>
      <c r="MP144" s="74"/>
      <c r="MQ144" s="74"/>
      <c r="MR144" s="74"/>
      <c r="MS144" s="74"/>
      <c r="MT144" s="74"/>
      <c r="MU144" s="74"/>
      <c r="MV144" s="74"/>
      <c r="MW144" s="74"/>
      <c r="MX144" s="74"/>
      <c r="MY144" s="74"/>
      <c r="MZ144" s="74"/>
      <c r="NA144" s="74"/>
      <c r="NB144" s="74"/>
      <c r="NC144" s="74"/>
      <c r="ND144" s="74"/>
      <c r="NE144" s="74"/>
      <c r="NF144" s="74"/>
      <c r="NG144" s="74"/>
      <c r="NH144" s="74"/>
      <c r="NI144" s="74"/>
      <c r="NJ144" s="74"/>
      <c r="NK144" s="74"/>
      <c r="NL144" s="74"/>
      <c r="NM144" s="74"/>
      <c r="NN144" s="74"/>
      <c r="NO144" s="74"/>
      <c r="NP144" s="74"/>
      <c r="NQ144" s="74"/>
      <c r="NR144" s="74"/>
      <c r="NS144" s="74"/>
      <c r="NT144" s="74"/>
      <c r="NU144" s="74"/>
      <c r="NV144" s="74"/>
      <c r="NW144" s="74"/>
      <c r="NX144" s="74"/>
      <c r="NY144" s="74"/>
      <c r="NZ144" s="74"/>
      <c r="OA144" s="74"/>
      <c r="OB144" s="74"/>
      <c r="OC144" s="74"/>
      <c r="OD144" s="74"/>
      <c r="OE144" s="74"/>
      <c r="OF144" s="74"/>
      <c r="OG144" s="74"/>
      <c r="OH144" s="74"/>
      <c r="OI144" s="74"/>
      <c r="OJ144" s="74"/>
      <c r="OK144" s="74"/>
      <c r="OL144" s="74"/>
      <c r="OM144" s="74"/>
      <c r="ON144" s="74"/>
      <c r="OO144" s="74"/>
      <c r="OP144" s="74"/>
      <c r="OQ144" s="74"/>
      <c r="OR144" s="74"/>
      <c r="OS144" s="74"/>
      <c r="OT144" s="74"/>
      <c r="OU144" s="74"/>
      <c r="OV144" s="74"/>
      <c r="OW144" s="74"/>
      <c r="OX144" s="74"/>
      <c r="OY144" s="74"/>
      <c r="OZ144" s="74"/>
      <c r="PA144" s="74"/>
      <c r="PB144" s="74"/>
      <c r="PC144" s="74"/>
      <c r="PD144" s="74"/>
      <c r="PE144" s="74"/>
      <c r="PF144" s="74"/>
      <c r="PG144" s="74"/>
      <c r="PH144" s="74"/>
      <c r="PI144" s="74"/>
      <c r="PJ144" s="74"/>
      <c r="PK144" s="74"/>
      <c r="PL144" s="74"/>
      <c r="PM144" s="74"/>
      <c r="PN144" s="74"/>
      <c r="PO144" s="74"/>
      <c r="PP144" s="74"/>
      <c r="PQ144" s="74"/>
      <c r="PR144" s="74"/>
      <c r="PS144" s="74"/>
      <c r="PT144" s="74"/>
      <c r="PU144" s="74"/>
      <c r="PV144" s="74"/>
      <c r="PW144" s="74"/>
      <c r="PX144" s="74"/>
      <c r="PY144" s="74"/>
      <c r="PZ144" s="74"/>
      <c r="QA144" s="74"/>
      <c r="QB144" s="74"/>
      <c r="QC144" s="74"/>
      <c r="QD144" s="74"/>
      <c r="QE144" s="74"/>
      <c r="QF144" s="74"/>
      <c r="QG144" s="74"/>
      <c r="QH144" s="74"/>
      <c r="QI144" s="74"/>
      <c r="QJ144" s="74"/>
      <c r="QK144" s="74"/>
      <c r="QL144" s="74"/>
      <c r="QM144" s="74"/>
      <c r="QN144" s="74"/>
      <c r="QO144" s="74"/>
      <c r="QP144" s="74"/>
      <c r="QQ144" s="74"/>
      <c r="QR144" s="74"/>
      <c r="QS144" s="74"/>
      <c r="QT144" s="74"/>
      <c r="QU144" s="74"/>
      <c r="QV144" s="74"/>
      <c r="QW144" s="74"/>
      <c r="QX144" s="74"/>
      <c r="QY144" s="74"/>
      <c r="QZ144" s="74"/>
      <c r="RA144" s="74"/>
      <c r="RB144" s="74"/>
      <c r="RC144" s="74"/>
      <c r="RD144" s="74"/>
      <c r="RE144" s="74"/>
      <c r="RF144" s="74"/>
      <c r="RG144" s="74"/>
      <c r="RH144" s="74"/>
      <c r="RI144" s="74"/>
      <c r="RJ144" s="74"/>
      <c r="RK144" s="74"/>
      <c r="RL144" s="74"/>
      <c r="RM144" s="74"/>
      <c r="RN144" s="74"/>
      <c r="RO144" s="74"/>
      <c r="RP144" s="74"/>
      <c r="RQ144" s="74"/>
      <c r="RR144" s="74"/>
      <c r="RS144" s="74"/>
      <c r="RT144" s="74"/>
      <c r="RU144" s="74"/>
      <c r="RV144" s="74"/>
      <c r="RW144" s="74"/>
      <c r="RX144" s="74"/>
      <c r="RY144" s="74"/>
      <c r="RZ144" s="74"/>
      <c r="SA144" s="74"/>
      <c r="SB144" s="74"/>
      <c r="SC144" s="74"/>
      <c r="SD144" s="74"/>
      <c r="SE144" s="74"/>
      <c r="SF144" s="74"/>
      <c r="SG144" s="74"/>
      <c r="SH144" s="74"/>
      <c r="SI144" s="74"/>
      <c r="SJ144" s="74"/>
      <c r="SK144" s="74"/>
      <c r="SL144" s="74"/>
      <c r="SM144" s="74"/>
      <c r="SN144" s="74"/>
      <c r="SO144" s="74"/>
      <c r="SP144" s="74"/>
      <c r="SQ144" s="74"/>
      <c r="SR144" s="74"/>
      <c r="SS144" s="74"/>
      <c r="ST144" s="74"/>
      <c r="SU144" s="74"/>
      <c r="SV144" s="74"/>
      <c r="SW144" s="74"/>
      <c r="SX144" s="74"/>
      <c r="SY144" s="74"/>
      <c r="SZ144" s="74"/>
      <c r="TA144" s="74"/>
      <c r="TB144" s="74"/>
      <c r="TC144" s="74"/>
      <c r="TD144" s="74"/>
      <c r="TE144" s="74"/>
      <c r="TF144" s="74"/>
      <c r="TG144" s="74"/>
      <c r="TH144" s="74"/>
      <c r="TI144" s="74"/>
      <c r="TJ144" s="74"/>
      <c r="TK144" s="74"/>
      <c r="TL144" s="74"/>
      <c r="TM144" s="74"/>
      <c r="TN144" s="74"/>
      <c r="TO144" s="74"/>
      <c r="TP144" s="74"/>
      <c r="TQ144" s="74"/>
      <c r="TR144" s="74"/>
      <c r="TS144" s="74"/>
      <c r="TT144" s="74"/>
      <c r="TU144" s="74"/>
      <c r="TV144" s="74"/>
      <c r="TW144" s="74"/>
      <c r="TX144" s="74"/>
      <c r="TY144" s="74"/>
      <c r="TZ144" s="74"/>
      <c r="UA144" s="74"/>
      <c r="UB144" s="74"/>
      <c r="UC144" s="74"/>
      <c r="UD144" s="74"/>
      <c r="UE144" s="74"/>
      <c r="UF144" s="74"/>
      <c r="UG144" s="74"/>
      <c r="UH144" s="74"/>
      <c r="UI144" s="74"/>
      <c r="UJ144" s="74"/>
      <c r="UK144" s="74"/>
      <c r="UL144" s="74"/>
      <c r="UM144" s="74"/>
      <c r="UN144" s="74"/>
      <c r="UO144" s="74"/>
      <c r="UP144" s="74"/>
      <c r="UQ144" s="74"/>
      <c r="UR144" s="74"/>
      <c r="US144" s="74"/>
      <c r="UT144" s="74"/>
      <c r="UU144" s="74"/>
      <c r="UV144" s="74"/>
      <c r="UW144" s="74"/>
      <c r="UX144" s="74"/>
      <c r="UY144" s="74"/>
      <c r="UZ144" s="74"/>
      <c r="VA144" s="74"/>
      <c r="VB144" s="74"/>
      <c r="VC144" s="74"/>
      <c r="VD144" s="74"/>
      <c r="VE144" s="74"/>
      <c r="VF144" s="74"/>
      <c r="VG144" s="74"/>
      <c r="VH144" s="74"/>
      <c r="VI144" s="74"/>
    </row>
    <row r="145" spans="1:581" s="23" customFormat="1" ht="15" customHeight="1" x14ac:dyDescent="0.2">
      <c r="A145" s="18">
        <v>31</v>
      </c>
      <c r="B145" s="102" t="s">
        <v>1188</v>
      </c>
      <c r="C145" s="102" t="s">
        <v>1189</v>
      </c>
      <c r="D145" s="20">
        <v>14</v>
      </c>
      <c r="E145" s="102" t="s">
        <v>927</v>
      </c>
      <c r="F145" s="102" t="s">
        <v>1190</v>
      </c>
      <c r="G145" s="102" t="s">
        <v>1305</v>
      </c>
      <c r="H145" s="21" t="s">
        <v>121</v>
      </c>
      <c r="I145" s="21" t="s">
        <v>122</v>
      </c>
      <c r="J145" s="22" t="s">
        <v>955</v>
      </c>
      <c r="K145" s="328">
        <v>31793</v>
      </c>
      <c r="L145" s="146" t="s">
        <v>871</v>
      </c>
      <c r="M145" s="22">
        <v>40</v>
      </c>
      <c r="N145" s="22" t="s">
        <v>728</v>
      </c>
      <c r="O145" s="21" t="s">
        <v>118</v>
      </c>
      <c r="P145" s="21" t="s">
        <v>979</v>
      </c>
      <c r="Q145" s="21" t="s">
        <v>823</v>
      </c>
      <c r="R145" s="22">
        <v>1</v>
      </c>
      <c r="S145" s="75">
        <v>10931</v>
      </c>
      <c r="T145" s="75"/>
      <c r="U145" s="75">
        <f>+S145*0.15</f>
        <v>1639.6499999999999</v>
      </c>
      <c r="V145" s="75">
        <f t="shared" si="69"/>
        <v>12570.65</v>
      </c>
      <c r="W145" s="75">
        <f>70.1*8</f>
        <v>560.79999999999995</v>
      </c>
      <c r="X145" s="75">
        <f t="shared" si="70"/>
        <v>2354.4416666666666</v>
      </c>
      <c r="Y145" s="75">
        <f t="shared" si="71"/>
        <v>23544.416666666664</v>
      </c>
      <c r="Z145" s="75">
        <f t="shared" si="72"/>
        <v>2199.86375</v>
      </c>
      <c r="AA145" s="75">
        <f t="shared" si="73"/>
        <v>377.11949999999996</v>
      </c>
      <c r="AB145" s="75">
        <f t="shared" si="74"/>
        <v>628.53250000000003</v>
      </c>
      <c r="AC145" s="75">
        <f t="shared" si="75"/>
        <v>251.41300000000001</v>
      </c>
      <c r="AD145" s="75">
        <f t="shared" si="89"/>
        <v>926</v>
      </c>
      <c r="AE145" s="75">
        <f t="shared" si="90"/>
        <v>630</v>
      </c>
      <c r="AF145" s="77">
        <f t="shared" si="76"/>
        <v>7063.3249999999998</v>
      </c>
      <c r="AG145" s="77">
        <f t="shared" si="77"/>
        <v>20891.227361111109</v>
      </c>
      <c r="AH145" s="77">
        <f t="shared" si="78"/>
        <v>250694.7283333333</v>
      </c>
      <c r="AI145" s="77"/>
      <c r="AJ145" s="77"/>
      <c r="AK145" s="77"/>
      <c r="AL145" s="77"/>
      <c r="AM145" s="77"/>
      <c r="AN145" s="77"/>
      <c r="AO145" s="77"/>
      <c r="AP145" s="77"/>
      <c r="AQ145" s="77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  <c r="IW145" s="24"/>
      <c r="IX145" s="24"/>
      <c r="IY145" s="24"/>
      <c r="IZ145" s="24"/>
      <c r="JA145" s="24"/>
      <c r="JB145" s="24"/>
      <c r="JC145" s="24"/>
      <c r="JD145" s="24"/>
      <c r="JE145" s="24"/>
      <c r="JF145" s="24"/>
      <c r="JG145" s="24"/>
      <c r="JH145" s="24"/>
      <c r="JI145" s="24"/>
      <c r="JJ145" s="24"/>
      <c r="JK145" s="24"/>
      <c r="JL145" s="24"/>
      <c r="JM145" s="24"/>
      <c r="JN145" s="24"/>
      <c r="JO145" s="24"/>
      <c r="JP145" s="24"/>
      <c r="JQ145" s="24"/>
      <c r="JR145" s="24"/>
      <c r="JS145" s="24"/>
      <c r="JT145" s="24"/>
      <c r="JU145" s="24"/>
      <c r="JV145" s="24"/>
      <c r="JW145" s="24"/>
      <c r="JX145" s="24"/>
      <c r="JY145" s="24"/>
      <c r="JZ145" s="24"/>
      <c r="KA145" s="24"/>
      <c r="KB145" s="24"/>
      <c r="KC145" s="24"/>
      <c r="KD145" s="24"/>
      <c r="KE145" s="24"/>
      <c r="KF145" s="24"/>
      <c r="KG145" s="24"/>
      <c r="KH145" s="24"/>
      <c r="KI145" s="24"/>
      <c r="KJ145" s="24"/>
      <c r="KK145" s="24"/>
      <c r="KL145" s="24"/>
      <c r="KM145" s="24"/>
      <c r="KN145" s="24"/>
      <c r="KO145" s="24"/>
      <c r="KP145" s="24"/>
      <c r="KQ145" s="24"/>
      <c r="KR145" s="24"/>
      <c r="KS145" s="24"/>
      <c r="KT145" s="24"/>
      <c r="KU145" s="24"/>
      <c r="KV145" s="24"/>
      <c r="KW145" s="24"/>
      <c r="KX145" s="24"/>
      <c r="KY145" s="24"/>
      <c r="KZ145" s="24"/>
      <c r="LA145" s="24"/>
      <c r="LB145" s="24"/>
      <c r="LC145" s="24"/>
      <c r="LD145" s="24"/>
      <c r="LE145" s="24"/>
      <c r="LF145" s="24"/>
      <c r="LG145" s="24"/>
      <c r="LH145" s="24"/>
      <c r="LI145" s="24"/>
      <c r="LJ145" s="24"/>
      <c r="LK145" s="24"/>
      <c r="LL145" s="24"/>
      <c r="LM145" s="24"/>
      <c r="LN145" s="24"/>
      <c r="LO145" s="24"/>
      <c r="LP145" s="24"/>
      <c r="LQ145" s="24"/>
      <c r="LR145" s="24"/>
      <c r="LS145" s="24"/>
      <c r="LT145" s="24"/>
      <c r="LU145" s="24"/>
      <c r="LV145" s="24"/>
      <c r="LW145" s="24"/>
      <c r="LX145" s="24"/>
      <c r="LY145" s="24"/>
      <c r="LZ145" s="24"/>
      <c r="MA145" s="24"/>
      <c r="MB145" s="24"/>
      <c r="MC145" s="24"/>
      <c r="MD145" s="24"/>
      <c r="ME145" s="24"/>
      <c r="MF145" s="24"/>
      <c r="MG145" s="24"/>
      <c r="MH145" s="24"/>
      <c r="MI145" s="24"/>
      <c r="MJ145" s="24"/>
      <c r="MK145" s="24"/>
      <c r="ML145" s="24"/>
      <c r="MM145" s="24"/>
      <c r="MN145" s="24"/>
      <c r="MO145" s="24"/>
      <c r="MP145" s="24"/>
      <c r="MQ145" s="24"/>
      <c r="MR145" s="24"/>
      <c r="MS145" s="24"/>
      <c r="MT145" s="24"/>
      <c r="MU145" s="24"/>
      <c r="MV145" s="24"/>
      <c r="MW145" s="24"/>
      <c r="MX145" s="24"/>
      <c r="MY145" s="24"/>
      <c r="MZ145" s="24"/>
      <c r="NA145" s="24"/>
      <c r="NB145" s="24"/>
      <c r="NC145" s="24"/>
      <c r="ND145" s="24"/>
      <c r="NE145" s="24"/>
      <c r="NF145" s="24"/>
      <c r="NG145" s="24"/>
      <c r="NH145" s="24"/>
      <c r="NI145" s="24"/>
      <c r="NJ145" s="24"/>
      <c r="NK145" s="24"/>
      <c r="NL145" s="24"/>
      <c r="NM145" s="24"/>
      <c r="NN145" s="24"/>
      <c r="NO145" s="24"/>
      <c r="NP145" s="24"/>
      <c r="NQ145" s="24"/>
      <c r="NR145" s="24"/>
      <c r="NS145" s="24"/>
      <c r="NT145" s="24"/>
      <c r="NU145" s="24"/>
      <c r="NV145" s="24"/>
      <c r="NW145" s="24"/>
      <c r="NX145" s="24"/>
      <c r="NY145" s="24"/>
      <c r="NZ145" s="24"/>
      <c r="OA145" s="24"/>
      <c r="OB145" s="24"/>
      <c r="OC145" s="24"/>
      <c r="OD145" s="24"/>
      <c r="OE145" s="24"/>
      <c r="OF145" s="24"/>
      <c r="OG145" s="24"/>
      <c r="OH145" s="24"/>
      <c r="OI145" s="24"/>
      <c r="OJ145" s="24"/>
      <c r="OK145" s="24"/>
      <c r="OL145" s="24"/>
      <c r="OM145" s="24"/>
      <c r="ON145" s="24"/>
      <c r="OO145" s="24"/>
      <c r="OP145" s="24"/>
      <c r="OQ145" s="24"/>
      <c r="OR145" s="24"/>
      <c r="OS145" s="24"/>
      <c r="OT145" s="24"/>
      <c r="OU145" s="24"/>
      <c r="OV145" s="24"/>
      <c r="OW145" s="24"/>
      <c r="OX145" s="24"/>
      <c r="OY145" s="24"/>
      <c r="OZ145" s="24"/>
      <c r="PA145" s="24"/>
      <c r="PB145" s="24"/>
      <c r="PC145" s="24"/>
      <c r="PD145" s="24"/>
      <c r="PE145" s="24"/>
      <c r="PF145" s="24"/>
      <c r="PG145" s="24"/>
      <c r="PH145" s="24"/>
      <c r="PI145" s="24"/>
      <c r="PJ145" s="24"/>
      <c r="PK145" s="24"/>
      <c r="PL145" s="24"/>
      <c r="PM145" s="24"/>
      <c r="PN145" s="24"/>
      <c r="PO145" s="24"/>
      <c r="PP145" s="24"/>
      <c r="PQ145" s="24"/>
      <c r="PR145" s="24"/>
      <c r="PS145" s="24"/>
      <c r="PT145" s="24"/>
      <c r="PU145" s="24"/>
      <c r="PV145" s="24"/>
      <c r="PW145" s="24"/>
      <c r="PX145" s="24"/>
      <c r="PY145" s="24"/>
      <c r="PZ145" s="24"/>
      <c r="QA145" s="24"/>
      <c r="QB145" s="24"/>
      <c r="QC145" s="24"/>
      <c r="QD145" s="24"/>
      <c r="QE145" s="24"/>
      <c r="QF145" s="24"/>
      <c r="QG145" s="24"/>
      <c r="QH145" s="24"/>
      <c r="QI145" s="24"/>
      <c r="QJ145" s="24"/>
      <c r="QK145" s="24"/>
      <c r="QL145" s="24"/>
      <c r="QM145" s="24"/>
      <c r="QN145" s="24"/>
      <c r="QO145" s="24"/>
      <c r="QP145" s="24"/>
      <c r="QQ145" s="24"/>
      <c r="QR145" s="24"/>
      <c r="QS145" s="24"/>
      <c r="QT145" s="24"/>
      <c r="QU145" s="24"/>
      <c r="QV145" s="24"/>
      <c r="QW145" s="24"/>
      <c r="QX145" s="24"/>
      <c r="QY145" s="24"/>
      <c r="QZ145" s="24"/>
      <c r="RA145" s="24"/>
      <c r="RB145" s="24"/>
      <c r="RC145" s="24"/>
      <c r="RD145" s="24"/>
      <c r="RE145" s="24"/>
      <c r="RF145" s="24"/>
      <c r="RG145" s="24"/>
      <c r="RH145" s="24"/>
      <c r="RI145" s="24"/>
      <c r="RJ145" s="24"/>
      <c r="RK145" s="24"/>
      <c r="RL145" s="24"/>
      <c r="RM145" s="24"/>
      <c r="RN145" s="24"/>
      <c r="RO145" s="24"/>
      <c r="RP145" s="24"/>
      <c r="RQ145" s="24"/>
      <c r="RR145" s="24"/>
      <c r="RS145" s="24"/>
      <c r="RT145" s="24"/>
      <c r="RU145" s="24"/>
      <c r="RV145" s="24"/>
      <c r="RW145" s="24"/>
      <c r="RX145" s="24"/>
      <c r="RY145" s="24"/>
      <c r="RZ145" s="24"/>
      <c r="SA145" s="24"/>
      <c r="SB145" s="24"/>
      <c r="SC145" s="24"/>
      <c r="SD145" s="24"/>
      <c r="SE145" s="24"/>
      <c r="SF145" s="24"/>
      <c r="SG145" s="24"/>
      <c r="SH145" s="24"/>
      <c r="SI145" s="24"/>
      <c r="SJ145" s="24"/>
      <c r="SK145" s="24"/>
      <c r="SL145" s="24"/>
      <c r="SM145" s="24"/>
      <c r="SN145" s="24"/>
      <c r="SO145" s="24"/>
      <c r="SP145" s="24"/>
      <c r="SQ145" s="24"/>
      <c r="SR145" s="24"/>
      <c r="SS145" s="24"/>
      <c r="ST145" s="24"/>
      <c r="SU145" s="24"/>
      <c r="SV145" s="24"/>
      <c r="SW145" s="24"/>
      <c r="SX145" s="24"/>
      <c r="SY145" s="24"/>
      <c r="SZ145" s="24"/>
      <c r="TA145" s="24"/>
      <c r="TB145" s="24"/>
      <c r="TC145" s="24"/>
      <c r="TD145" s="24"/>
      <c r="TE145" s="24"/>
      <c r="TF145" s="24"/>
      <c r="TG145" s="24"/>
      <c r="TH145" s="24"/>
      <c r="TI145" s="24"/>
      <c r="TJ145" s="24"/>
      <c r="TK145" s="24"/>
      <c r="TL145" s="24"/>
      <c r="TM145" s="24"/>
      <c r="TN145" s="24"/>
      <c r="TO145" s="24"/>
      <c r="TP145" s="24"/>
      <c r="TQ145" s="24"/>
      <c r="TR145" s="24"/>
      <c r="TS145" s="24"/>
      <c r="TT145" s="24"/>
      <c r="TU145" s="24"/>
      <c r="TV145" s="24"/>
      <c r="TW145" s="24"/>
      <c r="TX145" s="24"/>
      <c r="TY145" s="24"/>
      <c r="TZ145" s="24"/>
      <c r="UA145" s="24"/>
      <c r="UB145" s="24"/>
      <c r="UC145" s="24"/>
      <c r="UD145" s="24"/>
      <c r="UE145" s="24"/>
      <c r="UF145" s="24"/>
      <c r="UG145" s="24"/>
      <c r="UH145" s="24"/>
      <c r="UI145" s="24"/>
      <c r="UJ145" s="24"/>
      <c r="UK145" s="24"/>
      <c r="UL145" s="24"/>
      <c r="UM145" s="24"/>
      <c r="UN145" s="24"/>
      <c r="UO145" s="24"/>
      <c r="UP145" s="24"/>
      <c r="UQ145" s="24"/>
      <c r="UR145" s="24"/>
      <c r="US145" s="24"/>
      <c r="UT145" s="24"/>
      <c r="UU145" s="24"/>
      <c r="UV145" s="24"/>
      <c r="UW145" s="24"/>
      <c r="UX145" s="24"/>
      <c r="UY145" s="24"/>
      <c r="UZ145" s="24"/>
      <c r="VA145" s="24"/>
      <c r="VB145" s="24"/>
      <c r="VC145" s="24"/>
      <c r="VD145" s="24"/>
      <c r="VE145" s="24"/>
      <c r="VF145" s="24"/>
      <c r="VG145" s="24"/>
      <c r="VH145" s="24"/>
      <c r="VI145" s="24"/>
    </row>
    <row r="146" spans="1:581" s="23" customFormat="1" ht="15" customHeight="1" x14ac:dyDescent="0.2">
      <c r="A146" s="112">
        <v>32</v>
      </c>
      <c r="B146" s="102" t="s">
        <v>1188</v>
      </c>
      <c r="C146" s="102" t="s">
        <v>1189</v>
      </c>
      <c r="D146" s="20">
        <v>14</v>
      </c>
      <c r="E146" s="102" t="s">
        <v>927</v>
      </c>
      <c r="F146" s="102" t="s">
        <v>1190</v>
      </c>
      <c r="G146" s="102" t="s">
        <v>1306</v>
      </c>
      <c r="H146" s="21" t="s">
        <v>501</v>
      </c>
      <c r="I146" s="21" t="s">
        <v>500</v>
      </c>
      <c r="J146" s="22" t="s">
        <v>954</v>
      </c>
      <c r="K146" s="328">
        <v>37516</v>
      </c>
      <c r="L146" s="146" t="s">
        <v>740</v>
      </c>
      <c r="M146" s="22">
        <v>40</v>
      </c>
      <c r="N146" s="22" t="s">
        <v>728</v>
      </c>
      <c r="O146" s="21" t="s">
        <v>741</v>
      </c>
      <c r="P146" s="21" t="s">
        <v>975</v>
      </c>
      <c r="Q146" s="21" t="s">
        <v>823</v>
      </c>
      <c r="R146" s="22">
        <v>1</v>
      </c>
      <c r="S146" s="255">
        <v>12087</v>
      </c>
      <c r="T146" s="75"/>
      <c r="U146" s="75"/>
      <c r="V146" s="75">
        <f t="shared" si="69"/>
        <v>12087</v>
      </c>
      <c r="W146" s="75">
        <f>70.1*5</f>
        <v>350.5</v>
      </c>
      <c r="X146" s="75">
        <f t="shared" si="70"/>
        <v>2284.1666666666665</v>
      </c>
      <c r="Y146" s="75">
        <f t="shared" si="71"/>
        <v>22841.666666666664</v>
      </c>
      <c r="Z146" s="75">
        <f t="shared" si="72"/>
        <v>2115.2249999999999</v>
      </c>
      <c r="AA146" s="75">
        <f t="shared" si="73"/>
        <v>362.61</v>
      </c>
      <c r="AB146" s="75">
        <f t="shared" si="74"/>
        <v>604.35</v>
      </c>
      <c r="AC146" s="75">
        <f t="shared" si="75"/>
        <v>241.74</v>
      </c>
      <c r="AD146" s="75">
        <f t="shared" ref="AD146:AD150" si="91">887+70</f>
        <v>957</v>
      </c>
      <c r="AE146" s="75">
        <f t="shared" ref="AE146:AE150" si="92">631+30</f>
        <v>661</v>
      </c>
      <c r="AF146" s="77">
        <f t="shared" si="76"/>
        <v>6852.5</v>
      </c>
      <c r="AG146" s="77">
        <f t="shared" si="77"/>
        <v>20044.286111111112</v>
      </c>
      <c r="AH146" s="77">
        <f t="shared" si="78"/>
        <v>240531.43333333335</v>
      </c>
      <c r="AI146" s="77"/>
      <c r="AJ146" s="77"/>
      <c r="AK146" s="77"/>
      <c r="AL146" s="77"/>
      <c r="AM146" s="77"/>
      <c r="AN146" s="77"/>
      <c r="AO146" s="77"/>
      <c r="AP146" s="77"/>
      <c r="AQ146" s="77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  <c r="LT146" s="24"/>
      <c r="LU146" s="24"/>
      <c r="LV146" s="24"/>
      <c r="LW146" s="24"/>
      <c r="LX146" s="24"/>
      <c r="LY146" s="24"/>
      <c r="LZ146" s="24"/>
      <c r="MA146" s="24"/>
      <c r="MB146" s="24"/>
      <c r="MC146" s="24"/>
      <c r="MD146" s="24"/>
      <c r="ME146" s="24"/>
      <c r="MF146" s="24"/>
      <c r="MG146" s="24"/>
      <c r="MH146" s="24"/>
      <c r="MI146" s="24"/>
      <c r="MJ146" s="24"/>
      <c r="MK146" s="24"/>
      <c r="ML146" s="24"/>
      <c r="MM146" s="24"/>
      <c r="MN146" s="24"/>
      <c r="MO146" s="24"/>
      <c r="MP146" s="24"/>
      <c r="MQ146" s="24"/>
      <c r="MR146" s="24"/>
      <c r="MS146" s="24"/>
      <c r="MT146" s="24"/>
      <c r="MU146" s="24"/>
      <c r="MV146" s="24"/>
      <c r="MW146" s="24"/>
      <c r="MX146" s="24"/>
      <c r="MY146" s="24"/>
      <c r="MZ146" s="24"/>
      <c r="NA146" s="24"/>
      <c r="NB146" s="24"/>
      <c r="NC146" s="24"/>
      <c r="ND146" s="24"/>
      <c r="NE146" s="24"/>
      <c r="NF146" s="24"/>
      <c r="NG146" s="24"/>
      <c r="NH146" s="24"/>
      <c r="NI146" s="24"/>
      <c r="NJ146" s="24"/>
      <c r="NK146" s="24"/>
      <c r="NL146" s="24"/>
      <c r="NM146" s="24"/>
      <c r="NN146" s="24"/>
      <c r="NO146" s="24"/>
      <c r="NP146" s="24"/>
      <c r="NQ146" s="24"/>
      <c r="NR146" s="24"/>
      <c r="NS146" s="24"/>
      <c r="NT146" s="24"/>
      <c r="NU146" s="24"/>
      <c r="NV146" s="24"/>
      <c r="NW146" s="24"/>
      <c r="NX146" s="24"/>
      <c r="NY146" s="24"/>
      <c r="NZ146" s="24"/>
      <c r="OA146" s="24"/>
      <c r="OB146" s="24"/>
      <c r="OC146" s="24"/>
      <c r="OD146" s="24"/>
      <c r="OE146" s="24"/>
      <c r="OF146" s="24"/>
      <c r="OG146" s="24"/>
      <c r="OH146" s="24"/>
      <c r="OI146" s="24"/>
      <c r="OJ146" s="24"/>
      <c r="OK146" s="24"/>
      <c r="OL146" s="24"/>
      <c r="OM146" s="24"/>
      <c r="ON146" s="24"/>
      <c r="OO146" s="24"/>
      <c r="OP146" s="24"/>
      <c r="OQ146" s="24"/>
      <c r="OR146" s="24"/>
      <c r="OS146" s="24"/>
      <c r="OT146" s="24"/>
      <c r="OU146" s="24"/>
      <c r="OV146" s="24"/>
      <c r="OW146" s="24"/>
      <c r="OX146" s="24"/>
      <c r="OY146" s="24"/>
      <c r="OZ146" s="24"/>
      <c r="PA146" s="24"/>
      <c r="PB146" s="24"/>
      <c r="PC146" s="24"/>
      <c r="PD146" s="24"/>
      <c r="PE146" s="24"/>
      <c r="PF146" s="24"/>
      <c r="PG146" s="24"/>
      <c r="PH146" s="24"/>
      <c r="PI146" s="24"/>
      <c r="PJ146" s="24"/>
      <c r="PK146" s="24"/>
      <c r="PL146" s="24"/>
      <c r="PM146" s="24"/>
      <c r="PN146" s="24"/>
      <c r="PO146" s="24"/>
      <c r="PP146" s="24"/>
      <c r="PQ146" s="24"/>
      <c r="PR146" s="24"/>
      <c r="PS146" s="24"/>
      <c r="PT146" s="24"/>
      <c r="PU146" s="24"/>
      <c r="PV146" s="24"/>
      <c r="PW146" s="24"/>
      <c r="PX146" s="24"/>
      <c r="PY146" s="24"/>
      <c r="PZ146" s="24"/>
      <c r="QA146" s="24"/>
      <c r="QB146" s="24"/>
      <c r="QC146" s="24"/>
      <c r="QD146" s="24"/>
      <c r="QE146" s="24"/>
      <c r="QF146" s="24"/>
      <c r="QG146" s="24"/>
      <c r="QH146" s="24"/>
      <c r="QI146" s="24"/>
      <c r="QJ146" s="24"/>
      <c r="QK146" s="24"/>
      <c r="QL146" s="24"/>
      <c r="QM146" s="24"/>
      <c r="QN146" s="24"/>
      <c r="QO146" s="24"/>
      <c r="QP146" s="24"/>
      <c r="QQ146" s="24"/>
      <c r="QR146" s="24"/>
      <c r="QS146" s="24"/>
      <c r="QT146" s="24"/>
      <c r="QU146" s="24"/>
      <c r="QV146" s="24"/>
      <c r="QW146" s="24"/>
      <c r="QX146" s="24"/>
      <c r="QY146" s="24"/>
      <c r="QZ146" s="24"/>
      <c r="RA146" s="24"/>
      <c r="RB146" s="24"/>
      <c r="RC146" s="24"/>
      <c r="RD146" s="24"/>
      <c r="RE146" s="24"/>
      <c r="RF146" s="24"/>
      <c r="RG146" s="24"/>
      <c r="RH146" s="24"/>
      <c r="RI146" s="24"/>
      <c r="RJ146" s="24"/>
      <c r="RK146" s="24"/>
      <c r="RL146" s="24"/>
      <c r="RM146" s="24"/>
      <c r="RN146" s="24"/>
      <c r="RO146" s="24"/>
      <c r="RP146" s="24"/>
      <c r="RQ146" s="24"/>
      <c r="RR146" s="24"/>
      <c r="RS146" s="24"/>
      <c r="RT146" s="24"/>
      <c r="RU146" s="24"/>
      <c r="RV146" s="24"/>
      <c r="RW146" s="24"/>
      <c r="RX146" s="24"/>
      <c r="RY146" s="24"/>
      <c r="RZ146" s="24"/>
      <c r="SA146" s="24"/>
      <c r="SB146" s="24"/>
      <c r="SC146" s="24"/>
      <c r="SD146" s="24"/>
      <c r="SE146" s="24"/>
      <c r="SF146" s="24"/>
      <c r="SG146" s="24"/>
      <c r="SH146" s="24"/>
      <c r="SI146" s="24"/>
      <c r="SJ146" s="24"/>
      <c r="SK146" s="24"/>
      <c r="SL146" s="24"/>
      <c r="SM146" s="24"/>
      <c r="SN146" s="24"/>
      <c r="SO146" s="24"/>
      <c r="SP146" s="24"/>
      <c r="SQ146" s="24"/>
      <c r="SR146" s="24"/>
      <c r="SS146" s="24"/>
      <c r="ST146" s="24"/>
      <c r="SU146" s="24"/>
      <c r="SV146" s="24"/>
      <c r="SW146" s="24"/>
      <c r="SX146" s="24"/>
      <c r="SY146" s="24"/>
      <c r="SZ146" s="24"/>
      <c r="TA146" s="24"/>
      <c r="TB146" s="24"/>
      <c r="TC146" s="24"/>
      <c r="TD146" s="24"/>
      <c r="TE146" s="24"/>
      <c r="TF146" s="24"/>
      <c r="TG146" s="24"/>
      <c r="TH146" s="24"/>
      <c r="TI146" s="24"/>
      <c r="TJ146" s="24"/>
      <c r="TK146" s="24"/>
      <c r="TL146" s="24"/>
      <c r="TM146" s="24"/>
      <c r="TN146" s="24"/>
      <c r="TO146" s="24"/>
      <c r="TP146" s="24"/>
      <c r="TQ146" s="24"/>
      <c r="TR146" s="24"/>
      <c r="TS146" s="24"/>
      <c r="TT146" s="24"/>
      <c r="TU146" s="24"/>
      <c r="TV146" s="24"/>
      <c r="TW146" s="24"/>
      <c r="TX146" s="24"/>
      <c r="TY146" s="24"/>
      <c r="TZ146" s="24"/>
      <c r="UA146" s="24"/>
      <c r="UB146" s="24"/>
      <c r="UC146" s="24"/>
      <c r="UD146" s="24"/>
      <c r="UE146" s="24"/>
      <c r="UF146" s="24"/>
      <c r="UG146" s="24"/>
      <c r="UH146" s="24"/>
      <c r="UI146" s="24"/>
      <c r="UJ146" s="24"/>
      <c r="UK146" s="24"/>
      <c r="UL146" s="24"/>
      <c r="UM146" s="24"/>
      <c r="UN146" s="24"/>
      <c r="UO146" s="24"/>
      <c r="UP146" s="24"/>
      <c r="UQ146" s="24"/>
      <c r="UR146" s="24"/>
      <c r="US146" s="24"/>
      <c r="UT146" s="24"/>
      <c r="UU146" s="24"/>
      <c r="UV146" s="24"/>
      <c r="UW146" s="24"/>
      <c r="UX146" s="24"/>
      <c r="UY146" s="24"/>
      <c r="UZ146" s="24"/>
      <c r="VA146" s="24"/>
      <c r="VB146" s="24"/>
      <c r="VC146" s="24"/>
      <c r="VD146" s="24"/>
      <c r="VE146" s="24"/>
      <c r="VF146" s="24"/>
      <c r="VG146" s="24"/>
      <c r="VH146" s="24"/>
      <c r="VI146" s="24"/>
    </row>
    <row r="147" spans="1:581" s="23" customFormat="1" ht="15" customHeight="1" x14ac:dyDescent="0.2">
      <c r="A147" s="18">
        <v>33</v>
      </c>
      <c r="B147" s="102" t="s">
        <v>1188</v>
      </c>
      <c r="C147" s="102" t="s">
        <v>1189</v>
      </c>
      <c r="D147" s="20">
        <v>14</v>
      </c>
      <c r="E147" s="105" t="s">
        <v>927</v>
      </c>
      <c r="F147" s="102" t="s">
        <v>1190</v>
      </c>
      <c r="G147" s="102" t="s">
        <v>1307</v>
      </c>
      <c r="H147" s="61" t="s">
        <v>1159</v>
      </c>
      <c r="I147" s="21" t="s">
        <v>1160</v>
      </c>
      <c r="J147" s="22" t="s">
        <v>954</v>
      </c>
      <c r="K147" s="328">
        <v>41641</v>
      </c>
      <c r="L147" s="146" t="s">
        <v>740</v>
      </c>
      <c r="M147" s="22">
        <v>40</v>
      </c>
      <c r="N147" s="22" t="s">
        <v>728</v>
      </c>
      <c r="O147" s="21" t="s">
        <v>741</v>
      </c>
      <c r="P147" s="21" t="s">
        <v>979</v>
      </c>
      <c r="Q147" s="21" t="s">
        <v>823</v>
      </c>
      <c r="R147" s="22">
        <v>1</v>
      </c>
      <c r="S147" s="255">
        <v>12087</v>
      </c>
      <c r="T147" s="75"/>
      <c r="U147" s="75"/>
      <c r="V147" s="75">
        <f t="shared" ref="V147:V178" si="93">S147+T147+U147</f>
        <v>12087</v>
      </c>
      <c r="W147" s="75"/>
      <c r="X147" s="75">
        <f t="shared" ref="X147:X178" si="94">(V147+AD147+AE147)/30*5</f>
        <v>2284.1666666666665</v>
      </c>
      <c r="Y147" s="75">
        <f t="shared" ref="Y147:Y178" si="95">(V147+AD147+AE147)/30*50</f>
        <v>22841.666666666664</v>
      </c>
      <c r="Z147" s="75">
        <f t="shared" ref="Z147:Z178" si="96">V147*17.5%</f>
        <v>2115.2249999999999</v>
      </c>
      <c r="AA147" s="75">
        <f t="shared" ref="AA147:AA178" si="97">V147*3%</f>
        <v>362.61</v>
      </c>
      <c r="AB147" s="75">
        <f t="shared" ref="AB147:AB178" si="98">V147*5%</f>
        <v>604.35</v>
      </c>
      <c r="AC147" s="75">
        <f t="shared" ref="AC147:AC178" si="99">V147*2%</f>
        <v>241.74</v>
      </c>
      <c r="AD147" s="75">
        <f t="shared" si="91"/>
        <v>957</v>
      </c>
      <c r="AE147" s="75">
        <f t="shared" si="92"/>
        <v>661</v>
      </c>
      <c r="AF147" s="77">
        <f t="shared" ref="AF147:AF178" si="100">(V147+AD147+AE147)/2</f>
        <v>6852.5</v>
      </c>
      <c r="AG147" s="77">
        <f t="shared" ref="AG147:AG178" si="101">V147+W147+Z147+AA147+AB147+AC147+AD147+AE147+(X147/12+Y147/12+AF147/12)</f>
        <v>19693.786111111112</v>
      </c>
      <c r="AH147" s="77">
        <f t="shared" ref="AH147:AH178" si="102">+AG147*12</f>
        <v>236325.43333333335</v>
      </c>
      <c r="AI147" s="77"/>
      <c r="AJ147" s="77"/>
      <c r="AK147" s="77"/>
      <c r="AL147" s="77"/>
      <c r="AM147" s="77"/>
      <c r="AN147" s="77"/>
      <c r="AO147" s="77"/>
      <c r="AP147" s="77"/>
      <c r="AQ147" s="77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  <c r="LT147" s="24"/>
      <c r="LU147" s="24"/>
      <c r="LV147" s="24"/>
      <c r="LW147" s="24"/>
      <c r="LX147" s="24"/>
      <c r="LY147" s="24"/>
      <c r="LZ147" s="24"/>
      <c r="MA147" s="24"/>
      <c r="MB147" s="24"/>
      <c r="MC147" s="24"/>
      <c r="MD147" s="24"/>
      <c r="ME147" s="24"/>
      <c r="MF147" s="24"/>
      <c r="MG147" s="24"/>
      <c r="MH147" s="24"/>
      <c r="MI147" s="24"/>
      <c r="MJ147" s="24"/>
      <c r="MK147" s="24"/>
      <c r="ML147" s="24"/>
      <c r="MM147" s="24"/>
      <c r="MN147" s="24"/>
      <c r="MO147" s="24"/>
      <c r="MP147" s="24"/>
      <c r="MQ147" s="24"/>
      <c r="MR147" s="24"/>
      <c r="MS147" s="24"/>
      <c r="MT147" s="24"/>
      <c r="MU147" s="24"/>
      <c r="MV147" s="24"/>
      <c r="MW147" s="24"/>
      <c r="MX147" s="24"/>
      <c r="MY147" s="24"/>
      <c r="MZ147" s="24"/>
      <c r="NA147" s="24"/>
      <c r="NB147" s="24"/>
      <c r="NC147" s="24"/>
      <c r="ND147" s="24"/>
      <c r="NE147" s="24"/>
      <c r="NF147" s="24"/>
      <c r="NG147" s="24"/>
      <c r="NH147" s="24"/>
      <c r="NI147" s="24"/>
      <c r="NJ147" s="24"/>
      <c r="NK147" s="24"/>
      <c r="NL147" s="24"/>
      <c r="NM147" s="24"/>
      <c r="NN147" s="24"/>
      <c r="NO147" s="24"/>
      <c r="NP147" s="24"/>
      <c r="NQ147" s="24"/>
      <c r="NR147" s="24"/>
      <c r="NS147" s="24"/>
      <c r="NT147" s="24"/>
      <c r="NU147" s="24"/>
      <c r="NV147" s="24"/>
      <c r="NW147" s="24"/>
      <c r="NX147" s="24"/>
      <c r="NY147" s="24"/>
      <c r="NZ147" s="24"/>
      <c r="OA147" s="24"/>
      <c r="OB147" s="24"/>
      <c r="OC147" s="24"/>
      <c r="OD147" s="24"/>
      <c r="OE147" s="24"/>
      <c r="OF147" s="24"/>
      <c r="OG147" s="24"/>
      <c r="OH147" s="24"/>
      <c r="OI147" s="24"/>
      <c r="OJ147" s="24"/>
      <c r="OK147" s="24"/>
      <c r="OL147" s="24"/>
      <c r="OM147" s="24"/>
      <c r="ON147" s="24"/>
      <c r="OO147" s="24"/>
      <c r="OP147" s="24"/>
      <c r="OQ147" s="24"/>
      <c r="OR147" s="24"/>
      <c r="OS147" s="24"/>
      <c r="OT147" s="24"/>
      <c r="OU147" s="24"/>
      <c r="OV147" s="24"/>
      <c r="OW147" s="24"/>
      <c r="OX147" s="24"/>
      <c r="OY147" s="24"/>
      <c r="OZ147" s="24"/>
      <c r="PA147" s="24"/>
      <c r="PB147" s="24"/>
      <c r="PC147" s="24"/>
      <c r="PD147" s="24"/>
      <c r="PE147" s="24"/>
      <c r="PF147" s="24"/>
      <c r="PG147" s="24"/>
      <c r="PH147" s="24"/>
      <c r="PI147" s="24"/>
      <c r="PJ147" s="24"/>
      <c r="PK147" s="24"/>
      <c r="PL147" s="24"/>
      <c r="PM147" s="24"/>
      <c r="PN147" s="24"/>
      <c r="PO147" s="24"/>
      <c r="PP147" s="24"/>
      <c r="PQ147" s="24"/>
      <c r="PR147" s="24"/>
      <c r="PS147" s="24"/>
      <c r="PT147" s="24"/>
      <c r="PU147" s="24"/>
      <c r="PV147" s="24"/>
      <c r="PW147" s="24"/>
      <c r="PX147" s="24"/>
      <c r="PY147" s="24"/>
      <c r="PZ147" s="24"/>
      <c r="QA147" s="24"/>
      <c r="QB147" s="24"/>
      <c r="QC147" s="24"/>
      <c r="QD147" s="24"/>
      <c r="QE147" s="24"/>
      <c r="QF147" s="24"/>
      <c r="QG147" s="24"/>
      <c r="QH147" s="24"/>
      <c r="QI147" s="24"/>
      <c r="QJ147" s="24"/>
      <c r="QK147" s="24"/>
      <c r="QL147" s="24"/>
      <c r="QM147" s="24"/>
      <c r="QN147" s="24"/>
      <c r="QO147" s="24"/>
      <c r="QP147" s="24"/>
      <c r="QQ147" s="24"/>
      <c r="QR147" s="24"/>
      <c r="QS147" s="24"/>
      <c r="QT147" s="24"/>
      <c r="QU147" s="24"/>
      <c r="QV147" s="24"/>
      <c r="QW147" s="24"/>
      <c r="QX147" s="24"/>
      <c r="QY147" s="24"/>
      <c r="QZ147" s="24"/>
      <c r="RA147" s="24"/>
      <c r="RB147" s="24"/>
      <c r="RC147" s="24"/>
      <c r="RD147" s="24"/>
      <c r="RE147" s="24"/>
      <c r="RF147" s="24"/>
      <c r="RG147" s="24"/>
      <c r="RH147" s="24"/>
      <c r="RI147" s="24"/>
      <c r="RJ147" s="24"/>
      <c r="RK147" s="24"/>
      <c r="RL147" s="24"/>
      <c r="RM147" s="24"/>
      <c r="RN147" s="24"/>
      <c r="RO147" s="24"/>
      <c r="RP147" s="24"/>
      <c r="RQ147" s="24"/>
      <c r="RR147" s="24"/>
      <c r="RS147" s="24"/>
      <c r="RT147" s="24"/>
      <c r="RU147" s="24"/>
      <c r="RV147" s="24"/>
      <c r="RW147" s="24"/>
      <c r="RX147" s="24"/>
      <c r="RY147" s="24"/>
      <c r="RZ147" s="24"/>
      <c r="SA147" s="24"/>
      <c r="SB147" s="24"/>
      <c r="SC147" s="24"/>
      <c r="SD147" s="24"/>
      <c r="SE147" s="24"/>
      <c r="SF147" s="24"/>
      <c r="SG147" s="24"/>
      <c r="SH147" s="24"/>
      <c r="SI147" s="24"/>
      <c r="SJ147" s="24"/>
      <c r="SK147" s="24"/>
      <c r="SL147" s="24"/>
      <c r="SM147" s="24"/>
      <c r="SN147" s="24"/>
      <c r="SO147" s="24"/>
      <c r="SP147" s="24"/>
      <c r="SQ147" s="24"/>
      <c r="SR147" s="24"/>
      <c r="SS147" s="24"/>
      <c r="ST147" s="24"/>
      <c r="SU147" s="24"/>
      <c r="SV147" s="24"/>
      <c r="SW147" s="24"/>
      <c r="SX147" s="24"/>
      <c r="SY147" s="24"/>
      <c r="SZ147" s="24"/>
      <c r="TA147" s="24"/>
      <c r="TB147" s="24"/>
      <c r="TC147" s="24"/>
      <c r="TD147" s="24"/>
      <c r="TE147" s="24"/>
      <c r="TF147" s="24"/>
      <c r="TG147" s="24"/>
      <c r="TH147" s="24"/>
      <c r="TI147" s="24"/>
      <c r="TJ147" s="24"/>
      <c r="TK147" s="24"/>
      <c r="TL147" s="24"/>
      <c r="TM147" s="24"/>
      <c r="TN147" s="24"/>
      <c r="TO147" s="24"/>
      <c r="TP147" s="24"/>
      <c r="TQ147" s="24"/>
      <c r="TR147" s="24"/>
      <c r="TS147" s="24"/>
      <c r="TT147" s="24"/>
      <c r="TU147" s="24"/>
      <c r="TV147" s="24"/>
      <c r="TW147" s="24"/>
      <c r="TX147" s="24"/>
      <c r="TY147" s="24"/>
      <c r="TZ147" s="24"/>
      <c r="UA147" s="24"/>
      <c r="UB147" s="24"/>
      <c r="UC147" s="24"/>
      <c r="UD147" s="24"/>
      <c r="UE147" s="24"/>
      <c r="UF147" s="24"/>
      <c r="UG147" s="24"/>
      <c r="UH147" s="24"/>
      <c r="UI147" s="24"/>
      <c r="UJ147" s="24"/>
      <c r="UK147" s="24"/>
      <c r="UL147" s="24"/>
      <c r="UM147" s="24"/>
      <c r="UN147" s="24"/>
      <c r="UO147" s="24"/>
      <c r="UP147" s="24"/>
      <c r="UQ147" s="24"/>
      <c r="UR147" s="24"/>
      <c r="US147" s="24"/>
      <c r="UT147" s="24"/>
      <c r="UU147" s="24"/>
      <c r="UV147" s="24"/>
      <c r="UW147" s="24"/>
      <c r="UX147" s="24"/>
      <c r="UY147" s="24"/>
      <c r="UZ147" s="24"/>
      <c r="VA147" s="24"/>
      <c r="VB147" s="24"/>
      <c r="VC147" s="24"/>
      <c r="VD147" s="24"/>
      <c r="VE147" s="24"/>
      <c r="VF147" s="24"/>
      <c r="VG147" s="24"/>
      <c r="VH147" s="24"/>
      <c r="VI147" s="24"/>
    </row>
    <row r="148" spans="1:581" s="23" customFormat="1" ht="15" customHeight="1" x14ac:dyDescent="0.2">
      <c r="A148" s="112">
        <v>34</v>
      </c>
      <c r="B148" s="102" t="s">
        <v>1188</v>
      </c>
      <c r="C148" s="102" t="s">
        <v>1189</v>
      </c>
      <c r="D148" s="20">
        <v>14</v>
      </c>
      <c r="E148" s="108" t="s">
        <v>926</v>
      </c>
      <c r="F148" s="102" t="s">
        <v>1190</v>
      </c>
      <c r="G148" s="102" t="s">
        <v>1830</v>
      </c>
      <c r="H148" s="174" t="s">
        <v>1768</v>
      </c>
      <c r="I148" s="21" t="s">
        <v>1831</v>
      </c>
      <c r="J148" s="176" t="s">
        <v>954</v>
      </c>
      <c r="K148" s="328">
        <v>33827</v>
      </c>
      <c r="L148" s="209" t="s">
        <v>714</v>
      </c>
      <c r="M148" s="22">
        <v>40</v>
      </c>
      <c r="N148" s="22" t="s">
        <v>728</v>
      </c>
      <c r="O148" s="174" t="s">
        <v>715</v>
      </c>
      <c r="P148" s="174" t="s">
        <v>823</v>
      </c>
      <c r="Q148" s="174" t="s">
        <v>823</v>
      </c>
      <c r="R148" s="22">
        <v>1</v>
      </c>
      <c r="S148" s="255">
        <v>14012</v>
      </c>
      <c r="T148" s="75"/>
      <c r="U148" s="75"/>
      <c r="V148" s="75">
        <f t="shared" si="93"/>
        <v>14012</v>
      </c>
      <c r="W148" s="75"/>
      <c r="X148" s="75">
        <f t="shared" si="94"/>
        <v>2634.166666666667</v>
      </c>
      <c r="Y148" s="75">
        <f t="shared" si="95"/>
        <v>26341.666666666668</v>
      </c>
      <c r="Z148" s="75">
        <f t="shared" si="96"/>
        <v>2452.1</v>
      </c>
      <c r="AA148" s="75">
        <f t="shared" si="97"/>
        <v>420.35999999999996</v>
      </c>
      <c r="AB148" s="75">
        <f t="shared" si="98"/>
        <v>700.6</v>
      </c>
      <c r="AC148" s="75">
        <f t="shared" si="99"/>
        <v>280.24</v>
      </c>
      <c r="AD148" s="75">
        <v>1114</v>
      </c>
      <c r="AE148" s="75">
        <v>679</v>
      </c>
      <c r="AF148" s="77">
        <f t="shared" si="100"/>
        <v>7902.5</v>
      </c>
      <c r="AG148" s="77">
        <f t="shared" si="101"/>
        <v>22731.494444444445</v>
      </c>
      <c r="AH148" s="77">
        <f t="shared" si="102"/>
        <v>272777.93333333335</v>
      </c>
      <c r="AI148" s="77"/>
      <c r="AJ148" s="77"/>
      <c r="AK148" s="77"/>
      <c r="AL148" s="77"/>
      <c r="AM148" s="77"/>
      <c r="AN148" s="77"/>
      <c r="AO148" s="77"/>
      <c r="AP148" s="77"/>
      <c r="AQ148" s="77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  <c r="LT148" s="24"/>
      <c r="LU148" s="24"/>
      <c r="LV148" s="24"/>
      <c r="LW148" s="24"/>
      <c r="LX148" s="24"/>
      <c r="LY148" s="24"/>
      <c r="LZ148" s="24"/>
      <c r="MA148" s="24"/>
      <c r="MB148" s="24"/>
      <c r="MC148" s="24"/>
      <c r="MD148" s="24"/>
      <c r="ME148" s="24"/>
      <c r="MF148" s="24"/>
      <c r="MG148" s="24"/>
      <c r="MH148" s="24"/>
      <c r="MI148" s="24"/>
      <c r="MJ148" s="24"/>
      <c r="MK148" s="24"/>
      <c r="ML148" s="24"/>
      <c r="MM148" s="24"/>
      <c r="MN148" s="24"/>
      <c r="MO148" s="24"/>
      <c r="MP148" s="24"/>
      <c r="MQ148" s="24"/>
      <c r="MR148" s="24"/>
      <c r="MS148" s="24"/>
      <c r="MT148" s="24"/>
      <c r="MU148" s="24"/>
      <c r="MV148" s="24"/>
      <c r="MW148" s="24"/>
      <c r="MX148" s="24"/>
      <c r="MY148" s="24"/>
      <c r="MZ148" s="24"/>
      <c r="NA148" s="24"/>
      <c r="NB148" s="24"/>
      <c r="NC148" s="24"/>
      <c r="ND148" s="24"/>
      <c r="NE148" s="24"/>
      <c r="NF148" s="24"/>
      <c r="NG148" s="24"/>
      <c r="NH148" s="24"/>
      <c r="NI148" s="24"/>
      <c r="NJ148" s="24"/>
      <c r="NK148" s="24"/>
      <c r="NL148" s="24"/>
      <c r="NM148" s="24"/>
      <c r="NN148" s="24"/>
      <c r="NO148" s="24"/>
      <c r="NP148" s="24"/>
      <c r="NQ148" s="24"/>
      <c r="NR148" s="24"/>
      <c r="NS148" s="24"/>
      <c r="NT148" s="24"/>
      <c r="NU148" s="24"/>
      <c r="NV148" s="24"/>
      <c r="NW148" s="24"/>
      <c r="NX148" s="24"/>
      <c r="NY148" s="24"/>
      <c r="NZ148" s="24"/>
      <c r="OA148" s="24"/>
      <c r="OB148" s="24"/>
      <c r="OC148" s="24"/>
      <c r="OD148" s="24"/>
      <c r="OE148" s="24"/>
      <c r="OF148" s="24"/>
      <c r="OG148" s="24"/>
      <c r="OH148" s="24"/>
      <c r="OI148" s="24"/>
      <c r="OJ148" s="24"/>
      <c r="OK148" s="24"/>
      <c r="OL148" s="24"/>
      <c r="OM148" s="24"/>
      <c r="ON148" s="24"/>
      <c r="OO148" s="24"/>
      <c r="OP148" s="24"/>
      <c r="OQ148" s="24"/>
      <c r="OR148" s="24"/>
      <c r="OS148" s="24"/>
      <c r="OT148" s="24"/>
      <c r="OU148" s="24"/>
      <c r="OV148" s="24"/>
      <c r="OW148" s="24"/>
      <c r="OX148" s="24"/>
      <c r="OY148" s="24"/>
      <c r="OZ148" s="24"/>
      <c r="PA148" s="24"/>
      <c r="PB148" s="24"/>
      <c r="PC148" s="24"/>
      <c r="PD148" s="24"/>
      <c r="PE148" s="24"/>
      <c r="PF148" s="24"/>
      <c r="PG148" s="24"/>
      <c r="PH148" s="24"/>
      <c r="PI148" s="24"/>
      <c r="PJ148" s="24"/>
      <c r="PK148" s="24"/>
      <c r="PL148" s="24"/>
      <c r="PM148" s="24"/>
      <c r="PN148" s="24"/>
      <c r="PO148" s="24"/>
      <c r="PP148" s="24"/>
      <c r="PQ148" s="24"/>
      <c r="PR148" s="24"/>
      <c r="PS148" s="24"/>
      <c r="PT148" s="24"/>
      <c r="PU148" s="24"/>
      <c r="PV148" s="24"/>
      <c r="PW148" s="24"/>
      <c r="PX148" s="24"/>
      <c r="PY148" s="24"/>
      <c r="PZ148" s="24"/>
      <c r="QA148" s="24"/>
      <c r="QB148" s="24"/>
      <c r="QC148" s="24"/>
      <c r="QD148" s="24"/>
      <c r="QE148" s="24"/>
      <c r="QF148" s="24"/>
      <c r="QG148" s="24"/>
      <c r="QH148" s="24"/>
      <c r="QI148" s="24"/>
      <c r="QJ148" s="24"/>
      <c r="QK148" s="24"/>
      <c r="QL148" s="24"/>
      <c r="QM148" s="24"/>
      <c r="QN148" s="24"/>
      <c r="QO148" s="24"/>
      <c r="QP148" s="24"/>
      <c r="QQ148" s="24"/>
      <c r="QR148" s="24"/>
      <c r="QS148" s="24"/>
      <c r="QT148" s="24"/>
      <c r="QU148" s="24"/>
      <c r="QV148" s="24"/>
      <c r="QW148" s="24"/>
      <c r="QX148" s="24"/>
      <c r="QY148" s="24"/>
      <c r="QZ148" s="24"/>
      <c r="RA148" s="24"/>
      <c r="RB148" s="24"/>
      <c r="RC148" s="24"/>
      <c r="RD148" s="24"/>
      <c r="RE148" s="24"/>
      <c r="RF148" s="24"/>
      <c r="RG148" s="24"/>
      <c r="RH148" s="24"/>
      <c r="RI148" s="24"/>
      <c r="RJ148" s="24"/>
      <c r="RK148" s="24"/>
      <c r="RL148" s="24"/>
      <c r="RM148" s="24"/>
      <c r="RN148" s="24"/>
      <c r="RO148" s="24"/>
      <c r="RP148" s="24"/>
      <c r="RQ148" s="24"/>
      <c r="RR148" s="24"/>
      <c r="RS148" s="24"/>
      <c r="RT148" s="24"/>
      <c r="RU148" s="24"/>
      <c r="RV148" s="24"/>
      <c r="RW148" s="24"/>
      <c r="RX148" s="24"/>
      <c r="RY148" s="24"/>
      <c r="RZ148" s="24"/>
      <c r="SA148" s="24"/>
      <c r="SB148" s="24"/>
      <c r="SC148" s="24"/>
      <c r="SD148" s="24"/>
      <c r="SE148" s="24"/>
      <c r="SF148" s="24"/>
      <c r="SG148" s="24"/>
      <c r="SH148" s="24"/>
      <c r="SI148" s="24"/>
      <c r="SJ148" s="24"/>
      <c r="SK148" s="24"/>
      <c r="SL148" s="24"/>
      <c r="SM148" s="24"/>
      <c r="SN148" s="24"/>
      <c r="SO148" s="24"/>
      <c r="SP148" s="24"/>
      <c r="SQ148" s="24"/>
      <c r="SR148" s="24"/>
      <c r="SS148" s="24"/>
      <c r="ST148" s="24"/>
      <c r="SU148" s="24"/>
      <c r="SV148" s="24"/>
      <c r="SW148" s="24"/>
      <c r="SX148" s="24"/>
      <c r="SY148" s="24"/>
      <c r="SZ148" s="24"/>
      <c r="TA148" s="24"/>
      <c r="TB148" s="24"/>
      <c r="TC148" s="24"/>
      <c r="TD148" s="24"/>
      <c r="TE148" s="24"/>
      <c r="TF148" s="24"/>
      <c r="TG148" s="24"/>
      <c r="TH148" s="24"/>
      <c r="TI148" s="24"/>
      <c r="TJ148" s="24"/>
      <c r="TK148" s="24"/>
      <c r="TL148" s="24"/>
      <c r="TM148" s="24"/>
      <c r="TN148" s="24"/>
      <c r="TO148" s="24"/>
      <c r="TP148" s="24"/>
      <c r="TQ148" s="24"/>
      <c r="TR148" s="24"/>
      <c r="TS148" s="24"/>
      <c r="TT148" s="24"/>
      <c r="TU148" s="24"/>
      <c r="TV148" s="24"/>
      <c r="TW148" s="24"/>
      <c r="TX148" s="24"/>
      <c r="TY148" s="24"/>
      <c r="TZ148" s="24"/>
      <c r="UA148" s="24"/>
      <c r="UB148" s="24"/>
      <c r="UC148" s="24"/>
      <c r="UD148" s="24"/>
      <c r="UE148" s="24"/>
      <c r="UF148" s="24"/>
      <c r="UG148" s="24"/>
      <c r="UH148" s="24"/>
      <c r="UI148" s="24"/>
      <c r="UJ148" s="24"/>
      <c r="UK148" s="24"/>
      <c r="UL148" s="24"/>
      <c r="UM148" s="24"/>
      <c r="UN148" s="24"/>
      <c r="UO148" s="24"/>
      <c r="UP148" s="24"/>
      <c r="UQ148" s="24"/>
      <c r="UR148" s="24"/>
      <c r="US148" s="24"/>
      <c r="UT148" s="24"/>
      <c r="UU148" s="24"/>
      <c r="UV148" s="24"/>
      <c r="UW148" s="24"/>
      <c r="UX148" s="24"/>
      <c r="UY148" s="24"/>
      <c r="UZ148" s="24"/>
      <c r="VA148" s="24"/>
      <c r="VB148" s="24"/>
      <c r="VC148" s="24"/>
      <c r="VD148" s="24"/>
      <c r="VE148" s="24"/>
      <c r="VF148" s="24"/>
      <c r="VG148" s="24"/>
      <c r="VH148" s="24"/>
      <c r="VI148" s="24"/>
    </row>
    <row r="149" spans="1:581" s="23" customFormat="1" ht="15" customHeight="1" x14ac:dyDescent="0.2">
      <c r="A149" s="18">
        <v>35</v>
      </c>
      <c r="B149" s="102" t="s">
        <v>1188</v>
      </c>
      <c r="C149" s="102" t="s">
        <v>1189</v>
      </c>
      <c r="D149" s="20">
        <v>14</v>
      </c>
      <c r="E149" s="102" t="s">
        <v>927</v>
      </c>
      <c r="F149" s="102" t="s">
        <v>1190</v>
      </c>
      <c r="G149" s="102" t="s">
        <v>1308</v>
      </c>
      <c r="H149" s="21" t="s">
        <v>150</v>
      </c>
      <c r="I149" s="21" t="s">
        <v>547</v>
      </c>
      <c r="J149" s="22" t="s">
        <v>954</v>
      </c>
      <c r="K149" s="328">
        <v>37501</v>
      </c>
      <c r="L149" s="146" t="s">
        <v>740</v>
      </c>
      <c r="M149" s="22">
        <v>40</v>
      </c>
      <c r="N149" s="22" t="s">
        <v>728</v>
      </c>
      <c r="O149" s="21" t="s">
        <v>741</v>
      </c>
      <c r="P149" s="21" t="s">
        <v>978</v>
      </c>
      <c r="Q149" s="21" t="s">
        <v>823</v>
      </c>
      <c r="R149" s="22">
        <v>1</v>
      </c>
      <c r="S149" s="255">
        <v>12087</v>
      </c>
      <c r="T149" s="75"/>
      <c r="U149" s="75"/>
      <c r="V149" s="75">
        <f t="shared" si="93"/>
        <v>12087</v>
      </c>
      <c r="W149" s="75">
        <f>70.1*5</f>
        <v>350.5</v>
      </c>
      <c r="X149" s="75">
        <f t="shared" si="94"/>
        <v>2284.1666666666665</v>
      </c>
      <c r="Y149" s="75">
        <f t="shared" si="95"/>
        <v>22841.666666666664</v>
      </c>
      <c r="Z149" s="75">
        <f t="shared" si="96"/>
        <v>2115.2249999999999</v>
      </c>
      <c r="AA149" s="75">
        <f t="shared" si="97"/>
        <v>362.61</v>
      </c>
      <c r="AB149" s="75">
        <f t="shared" si="98"/>
        <v>604.35</v>
      </c>
      <c r="AC149" s="75">
        <f t="shared" si="99"/>
        <v>241.74</v>
      </c>
      <c r="AD149" s="75">
        <f t="shared" si="91"/>
        <v>957</v>
      </c>
      <c r="AE149" s="75">
        <f t="shared" si="92"/>
        <v>661</v>
      </c>
      <c r="AF149" s="77">
        <f t="shared" si="100"/>
        <v>6852.5</v>
      </c>
      <c r="AG149" s="77">
        <f t="shared" si="101"/>
        <v>20044.286111111112</v>
      </c>
      <c r="AH149" s="77">
        <f t="shared" si="102"/>
        <v>240531.43333333335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  <c r="LT149" s="24"/>
      <c r="LU149" s="24"/>
      <c r="LV149" s="24"/>
      <c r="LW149" s="24"/>
      <c r="LX149" s="24"/>
      <c r="LY149" s="24"/>
      <c r="LZ149" s="24"/>
      <c r="MA149" s="24"/>
      <c r="MB149" s="24"/>
      <c r="MC149" s="24"/>
      <c r="MD149" s="24"/>
      <c r="ME149" s="24"/>
      <c r="MF149" s="24"/>
      <c r="MG149" s="24"/>
      <c r="MH149" s="24"/>
      <c r="MI149" s="24"/>
      <c r="MJ149" s="24"/>
      <c r="MK149" s="24"/>
      <c r="ML149" s="24"/>
      <c r="MM149" s="24"/>
      <c r="MN149" s="24"/>
      <c r="MO149" s="24"/>
      <c r="MP149" s="24"/>
      <c r="MQ149" s="24"/>
      <c r="MR149" s="24"/>
      <c r="MS149" s="24"/>
      <c r="MT149" s="24"/>
      <c r="MU149" s="24"/>
      <c r="MV149" s="24"/>
      <c r="MW149" s="24"/>
      <c r="MX149" s="24"/>
      <c r="MY149" s="24"/>
      <c r="MZ149" s="24"/>
      <c r="NA149" s="24"/>
      <c r="NB149" s="24"/>
      <c r="NC149" s="24"/>
      <c r="ND149" s="24"/>
      <c r="NE149" s="24"/>
      <c r="NF149" s="24"/>
      <c r="NG149" s="24"/>
      <c r="NH149" s="24"/>
      <c r="NI149" s="24"/>
      <c r="NJ149" s="24"/>
      <c r="NK149" s="24"/>
      <c r="NL149" s="24"/>
      <c r="NM149" s="24"/>
      <c r="NN149" s="24"/>
      <c r="NO149" s="24"/>
      <c r="NP149" s="24"/>
      <c r="NQ149" s="24"/>
      <c r="NR149" s="24"/>
      <c r="NS149" s="24"/>
      <c r="NT149" s="24"/>
      <c r="NU149" s="24"/>
      <c r="NV149" s="24"/>
      <c r="NW149" s="24"/>
      <c r="NX149" s="24"/>
      <c r="NY149" s="24"/>
      <c r="NZ149" s="24"/>
      <c r="OA149" s="24"/>
      <c r="OB149" s="24"/>
      <c r="OC149" s="24"/>
      <c r="OD149" s="24"/>
      <c r="OE149" s="24"/>
      <c r="OF149" s="24"/>
      <c r="OG149" s="24"/>
      <c r="OH149" s="24"/>
      <c r="OI149" s="24"/>
      <c r="OJ149" s="24"/>
      <c r="OK149" s="24"/>
      <c r="OL149" s="24"/>
      <c r="OM149" s="24"/>
      <c r="ON149" s="24"/>
      <c r="OO149" s="24"/>
      <c r="OP149" s="24"/>
      <c r="OQ149" s="24"/>
      <c r="OR149" s="24"/>
      <c r="OS149" s="24"/>
      <c r="OT149" s="24"/>
      <c r="OU149" s="24"/>
      <c r="OV149" s="24"/>
      <c r="OW149" s="24"/>
      <c r="OX149" s="24"/>
      <c r="OY149" s="24"/>
      <c r="OZ149" s="24"/>
      <c r="PA149" s="24"/>
      <c r="PB149" s="24"/>
      <c r="PC149" s="24"/>
      <c r="PD149" s="24"/>
      <c r="PE149" s="24"/>
      <c r="PF149" s="24"/>
      <c r="PG149" s="24"/>
      <c r="PH149" s="24"/>
      <c r="PI149" s="24"/>
      <c r="PJ149" s="24"/>
      <c r="PK149" s="24"/>
      <c r="PL149" s="24"/>
      <c r="PM149" s="24"/>
      <c r="PN149" s="24"/>
      <c r="PO149" s="24"/>
      <c r="PP149" s="24"/>
      <c r="PQ149" s="24"/>
      <c r="PR149" s="24"/>
      <c r="PS149" s="24"/>
      <c r="PT149" s="24"/>
      <c r="PU149" s="24"/>
      <c r="PV149" s="24"/>
      <c r="PW149" s="24"/>
      <c r="PX149" s="24"/>
      <c r="PY149" s="24"/>
      <c r="PZ149" s="24"/>
      <c r="QA149" s="24"/>
      <c r="QB149" s="24"/>
      <c r="QC149" s="24"/>
      <c r="QD149" s="24"/>
      <c r="QE149" s="24"/>
      <c r="QF149" s="24"/>
      <c r="QG149" s="24"/>
      <c r="QH149" s="24"/>
      <c r="QI149" s="24"/>
      <c r="QJ149" s="24"/>
      <c r="QK149" s="24"/>
      <c r="QL149" s="24"/>
      <c r="QM149" s="24"/>
      <c r="QN149" s="24"/>
      <c r="QO149" s="24"/>
      <c r="QP149" s="24"/>
      <c r="QQ149" s="24"/>
      <c r="QR149" s="24"/>
      <c r="QS149" s="24"/>
      <c r="QT149" s="24"/>
      <c r="QU149" s="24"/>
      <c r="QV149" s="24"/>
      <c r="QW149" s="24"/>
      <c r="QX149" s="24"/>
      <c r="QY149" s="24"/>
      <c r="QZ149" s="24"/>
      <c r="RA149" s="24"/>
      <c r="RB149" s="24"/>
      <c r="RC149" s="24"/>
      <c r="RD149" s="24"/>
      <c r="RE149" s="24"/>
      <c r="RF149" s="24"/>
      <c r="RG149" s="24"/>
      <c r="RH149" s="24"/>
      <c r="RI149" s="24"/>
      <c r="RJ149" s="24"/>
      <c r="RK149" s="24"/>
      <c r="RL149" s="24"/>
      <c r="RM149" s="24"/>
      <c r="RN149" s="24"/>
      <c r="RO149" s="24"/>
      <c r="RP149" s="24"/>
      <c r="RQ149" s="24"/>
      <c r="RR149" s="24"/>
      <c r="RS149" s="24"/>
      <c r="RT149" s="24"/>
      <c r="RU149" s="24"/>
      <c r="RV149" s="24"/>
      <c r="RW149" s="24"/>
      <c r="RX149" s="24"/>
      <c r="RY149" s="24"/>
      <c r="RZ149" s="24"/>
      <c r="SA149" s="24"/>
      <c r="SB149" s="24"/>
      <c r="SC149" s="24"/>
      <c r="SD149" s="24"/>
      <c r="SE149" s="24"/>
      <c r="SF149" s="24"/>
      <c r="SG149" s="24"/>
      <c r="SH149" s="24"/>
      <c r="SI149" s="24"/>
      <c r="SJ149" s="24"/>
      <c r="SK149" s="24"/>
      <c r="SL149" s="24"/>
      <c r="SM149" s="24"/>
      <c r="SN149" s="24"/>
      <c r="SO149" s="24"/>
      <c r="SP149" s="24"/>
      <c r="SQ149" s="24"/>
      <c r="SR149" s="24"/>
      <c r="SS149" s="24"/>
      <c r="ST149" s="24"/>
      <c r="SU149" s="24"/>
      <c r="SV149" s="24"/>
      <c r="SW149" s="24"/>
      <c r="SX149" s="24"/>
      <c r="SY149" s="24"/>
      <c r="SZ149" s="24"/>
      <c r="TA149" s="24"/>
      <c r="TB149" s="24"/>
      <c r="TC149" s="24"/>
      <c r="TD149" s="24"/>
      <c r="TE149" s="24"/>
      <c r="TF149" s="24"/>
      <c r="TG149" s="24"/>
      <c r="TH149" s="24"/>
      <c r="TI149" s="24"/>
      <c r="TJ149" s="24"/>
      <c r="TK149" s="24"/>
      <c r="TL149" s="24"/>
      <c r="TM149" s="24"/>
      <c r="TN149" s="24"/>
      <c r="TO149" s="24"/>
      <c r="TP149" s="24"/>
      <c r="TQ149" s="24"/>
      <c r="TR149" s="24"/>
      <c r="TS149" s="24"/>
      <c r="TT149" s="24"/>
      <c r="TU149" s="24"/>
      <c r="TV149" s="24"/>
      <c r="TW149" s="24"/>
      <c r="TX149" s="24"/>
      <c r="TY149" s="24"/>
      <c r="TZ149" s="24"/>
      <c r="UA149" s="24"/>
      <c r="UB149" s="24"/>
      <c r="UC149" s="24"/>
      <c r="UD149" s="24"/>
      <c r="UE149" s="24"/>
      <c r="UF149" s="24"/>
      <c r="UG149" s="24"/>
      <c r="UH149" s="24"/>
      <c r="UI149" s="24"/>
      <c r="UJ149" s="24"/>
      <c r="UK149" s="24"/>
      <c r="UL149" s="24"/>
      <c r="UM149" s="24"/>
      <c r="UN149" s="24"/>
      <c r="UO149" s="24"/>
      <c r="UP149" s="24"/>
      <c r="UQ149" s="24"/>
      <c r="UR149" s="24"/>
      <c r="US149" s="24"/>
      <c r="UT149" s="24"/>
      <c r="UU149" s="24"/>
      <c r="UV149" s="24"/>
      <c r="UW149" s="24"/>
      <c r="UX149" s="24"/>
      <c r="UY149" s="24"/>
      <c r="UZ149" s="24"/>
      <c r="VA149" s="24"/>
      <c r="VB149" s="24"/>
      <c r="VC149" s="24"/>
      <c r="VD149" s="24"/>
      <c r="VE149" s="24"/>
      <c r="VF149" s="24"/>
      <c r="VG149" s="24"/>
      <c r="VH149" s="24"/>
      <c r="VI149" s="24"/>
    </row>
    <row r="150" spans="1:581" s="23" customFormat="1" ht="15" customHeight="1" x14ac:dyDescent="0.2">
      <c r="A150" s="112">
        <v>36</v>
      </c>
      <c r="B150" s="102" t="s">
        <v>1188</v>
      </c>
      <c r="C150" s="102" t="s">
        <v>1189</v>
      </c>
      <c r="D150" s="20">
        <v>14</v>
      </c>
      <c r="E150" s="102" t="s">
        <v>927</v>
      </c>
      <c r="F150" s="102" t="s">
        <v>1190</v>
      </c>
      <c r="G150" s="102" t="s">
        <v>1309</v>
      </c>
      <c r="H150" s="21" t="s">
        <v>151</v>
      </c>
      <c r="I150" s="21" t="s">
        <v>545</v>
      </c>
      <c r="J150" s="22" t="s">
        <v>954</v>
      </c>
      <c r="K150" s="328">
        <v>32954</v>
      </c>
      <c r="L150" s="146" t="s">
        <v>740</v>
      </c>
      <c r="M150" s="22">
        <v>40</v>
      </c>
      <c r="N150" s="22" t="s">
        <v>728</v>
      </c>
      <c r="O150" s="21" t="s">
        <v>741</v>
      </c>
      <c r="P150" s="21" t="s">
        <v>977</v>
      </c>
      <c r="Q150" s="21" t="s">
        <v>823</v>
      </c>
      <c r="R150" s="22">
        <v>1</v>
      </c>
      <c r="S150" s="255">
        <v>12087</v>
      </c>
      <c r="T150" s="75"/>
      <c r="U150" s="75"/>
      <c r="V150" s="75">
        <f t="shared" si="93"/>
        <v>12087</v>
      </c>
      <c r="W150" s="75">
        <f>70.1*7</f>
        <v>490.69999999999993</v>
      </c>
      <c r="X150" s="75">
        <f t="shared" si="94"/>
        <v>2284.1666666666665</v>
      </c>
      <c r="Y150" s="75">
        <f t="shared" si="95"/>
        <v>22841.666666666664</v>
      </c>
      <c r="Z150" s="75">
        <f t="shared" si="96"/>
        <v>2115.2249999999999</v>
      </c>
      <c r="AA150" s="75">
        <f t="shared" si="97"/>
        <v>362.61</v>
      </c>
      <c r="AB150" s="75">
        <f t="shared" si="98"/>
        <v>604.35</v>
      </c>
      <c r="AC150" s="75">
        <f t="shared" si="99"/>
        <v>241.74</v>
      </c>
      <c r="AD150" s="75">
        <f t="shared" si="91"/>
        <v>957</v>
      </c>
      <c r="AE150" s="75">
        <f t="shared" si="92"/>
        <v>661</v>
      </c>
      <c r="AF150" s="77">
        <f t="shared" si="100"/>
        <v>6852.5</v>
      </c>
      <c r="AG150" s="77">
        <f t="shared" si="101"/>
        <v>20184.486111111109</v>
      </c>
      <c r="AH150" s="77">
        <f t="shared" si="102"/>
        <v>242213.83333333331</v>
      </c>
      <c r="AI150" s="77"/>
      <c r="AJ150" s="77"/>
      <c r="AK150" s="77"/>
      <c r="AL150" s="77"/>
      <c r="AM150" s="77"/>
      <c r="AN150" s="77"/>
      <c r="AO150" s="77"/>
      <c r="AP150" s="77"/>
      <c r="AQ150" s="77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  <c r="LT150" s="24"/>
      <c r="LU150" s="24"/>
      <c r="LV150" s="24"/>
      <c r="LW150" s="24"/>
      <c r="LX150" s="24"/>
      <c r="LY150" s="24"/>
      <c r="LZ150" s="24"/>
      <c r="MA150" s="24"/>
      <c r="MB150" s="24"/>
      <c r="MC150" s="24"/>
      <c r="MD150" s="24"/>
      <c r="ME150" s="24"/>
      <c r="MF150" s="24"/>
      <c r="MG150" s="24"/>
      <c r="MH150" s="24"/>
      <c r="MI150" s="24"/>
      <c r="MJ150" s="24"/>
      <c r="MK150" s="24"/>
      <c r="ML150" s="24"/>
      <c r="MM150" s="24"/>
      <c r="MN150" s="24"/>
      <c r="MO150" s="24"/>
      <c r="MP150" s="24"/>
      <c r="MQ150" s="24"/>
      <c r="MR150" s="24"/>
      <c r="MS150" s="24"/>
      <c r="MT150" s="24"/>
      <c r="MU150" s="24"/>
      <c r="MV150" s="24"/>
      <c r="MW150" s="24"/>
      <c r="MX150" s="24"/>
      <c r="MY150" s="24"/>
      <c r="MZ150" s="24"/>
      <c r="NA150" s="24"/>
      <c r="NB150" s="24"/>
      <c r="NC150" s="24"/>
      <c r="ND150" s="24"/>
      <c r="NE150" s="24"/>
      <c r="NF150" s="24"/>
      <c r="NG150" s="24"/>
      <c r="NH150" s="24"/>
      <c r="NI150" s="24"/>
      <c r="NJ150" s="24"/>
      <c r="NK150" s="24"/>
      <c r="NL150" s="24"/>
      <c r="NM150" s="24"/>
      <c r="NN150" s="24"/>
      <c r="NO150" s="24"/>
      <c r="NP150" s="24"/>
      <c r="NQ150" s="24"/>
      <c r="NR150" s="24"/>
      <c r="NS150" s="24"/>
      <c r="NT150" s="24"/>
      <c r="NU150" s="24"/>
      <c r="NV150" s="24"/>
      <c r="NW150" s="24"/>
      <c r="NX150" s="24"/>
      <c r="NY150" s="24"/>
      <c r="NZ150" s="24"/>
      <c r="OA150" s="24"/>
      <c r="OB150" s="24"/>
      <c r="OC150" s="24"/>
      <c r="OD150" s="24"/>
      <c r="OE150" s="24"/>
      <c r="OF150" s="24"/>
      <c r="OG150" s="24"/>
      <c r="OH150" s="24"/>
      <c r="OI150" s="24"/>
      <c r="OJ150" s="24"/>
      <c r="OK150" s="24"/>
      <c r="OL150" s="24"/>
      <c r="OM150" s="24"/>
      <c r="ON150" s="24"/>
      <c r="OO150" s="24"/>
      <c r="OP150" s="24"/>
      <c r="OQ150" s="24"/>
      <c r="OR150" s="24"/>
      <c r="OS150" s="24"/>
      <c r="OT150" s="24"/>
      <c r="OU150" s="24"/>
      <c r="OV150" s="24"/>
      <c r="OW150" s="24"/>
      <c r="OX150" s="24"/>
      <c r="OY150" s="24"/>
      <c r="OZ150" s="24"/>
      <c r="PA150" s="24"/>
      <c r="PB150" s="24"/>
      <c r="PC150" s="24"/>
      <c r="PD150" s="24"/>
      <c r="PE150" s="24"/>
      <c r="PF150" s="24"/>
      <c r="PG150" s="24"/>
      <c r="PH150" s="24"/>
      <c r="PI150" s="24"/>
      <c r="PJ150" s="24"/>
      <c r="PK150" s="24"/>
      <c r="PL150" s="24"/>
      <c r="PM150" s="24"/>
      <c r="PN150" s="24"/>
      <c r="PO150" s="24"/>
      <c r="PP150" s="24"/>
      <c r="PQ150" s="24"/>
      <c r="PR150" s="24"/>
      <c r="PS150" s="24"/>
      <c r="PT150" s="24"/>
      <c r="PU150" s="24"/>
      <c r="PV150" s="24"/>
      <c r="PW150" s="24"/>
      <c r="PX150" s="24"/>
      <c r="PY150" s="24"/>
      <c r="PZ150" s="24"/>
      <c r="QA150" s="24"/>
      <c r="QB150" s="24"/>
      <c r="QC150" s="24"/>
      <c r="QD150" s="24"/>
      <c r="QE150" s="24"/>
      <c r="QF150" s="24"/>
      <c r="QG150" s="24"/>
      <c r="QH150" s="24"/>
      <c r="QI150" s="24"/>
      <c r="QJ150" s="24"/>
      <c r="QK150" s="24"/>
      <c r="QL150" s="24"/>
      <c r="QM150" s="24"/>
      <c r="QN150" s="24"/>
      <c r="QO150" s="24"/>
      <c r="QP150" s="24"/>
      <c r="QQ150" s="24"/>
      <c r="QR150" s="24"/>
      <c r="QS150" s="24"/>
      <c r="QT150" s="24"/>
      <c r="QU150" s="24"/>
      <c r="QV150" s="24"/>
      <c r="QW150" s="24"/>
      <c r="QX150" s="24"/>
      <c r="QY150" s="24"/>
      <c r="QZ150" s="24"/>
      <c r="RA150" s="24"/>
      <c r="RB150" s="24"/>
      <c r="RC150" s="24"/>
      <c r="RD150" s="24"/>
      <c r="RE150" s="24"/>
      <c r="RF150" s="24"/>
      <c r="RG150" s="24"/>
      <c r="RH150" s="24"/>
      <c r="RI150" s="24"/>
      <c r="RJ150" s="24"/>
      <c r="RK150" s="24"/>
      <c r="RL150" s="24"/>
      <c r="RM150" s="24"/>
      <c r="RN150" s="24"/>
      <c r="RO150" s="24"/>
      <c r="RP150" s="24"/>
      <c r="RQ150" s="24"/>
      <c r="RR150" s="24"/>
      <c r="RS150" s="24"/>
      <c r="RT150" s="24"/>
      <c r="RU150" s="24"/>
      <c r="RV150" s="24"/>
      <c r="RW150" s="24"/>
      <c r="RX150" s="24"/>
      <c r="RY150" s="24"/>
      <c r="RZ150" s="24"/>
      <c r="SA150" s="24"/>
      <c r="SB150" s="24"/>
      <c r="SC150" s="24"/>
      <c r="SD150" s="24"/>
      <c r="SE150" s="24"/>
      <c r="SF150" s="24"/>
      <c r="SG150" s="24"/>
      <c r="SH150" s="24"/>
      <c r="SI150" s="24"/>
      <c r="SJ150" s="24"/>
      <c r="SK150" s="24"/>
      <c r="SL150" s="24"/>
      <c r="SM150" s="24"/>
      <c r="SN150" s="24"/>
      <c r="SO150" s="24"/>
      <c r="SP150" s="24"/>
      <c r="SQ150" s="24"/>
      <c r="SR150" s="24"/>
      <c r="SS150" s="24"/>
      <c r="ST150" s="24"/>
      <c r="SU150" s="24"/>
      <c r="SV150" s="24"/>
      <c r="SW150" s="24"/>
      <c r="SX150" s="24"/>
      <c r="SY150" s="24"/>
      <c r="SZ150" s="24"/>
      <c r="TA150" s="24"/>
      <c r="TB150" s="24"/>
      <c r="TC150" s="24"/>
      <c r="TD150" s="24"/>
      <c r="TE150" s="24"/>
      <c r="TF150" s="24"/>
      <c r="TG150" s="24"/>
      <c r="TH150" s="24"/>
      <c r="TI150" s="24"/>
      <c r="TJ150" s="24"/>
      <c r="TK150" s="24"/>
      <c r="TL150" s="24"/>
      <c r="TM150" s="24"/>
      <c r="TN150" s="24"/>
      <c r="TO150" s="24"/>
      <c r="TP150" s="24"/>
      <c r="TQ150" s="24"/>
      <c r="TR150" s="24"/>
      <c r="TS150" s="24"/>
      <c r="TT150" s="24"/>
      <c r="TU150" s="24"/>
      <c r="TV150" s="24"/>
      <c r="TW150" s="24"/>
      <c r="TX150" s="24"/>
      <c r="TY150" s="24"/>
      <c r="TZ150" s="24"/>
      <c r="UA150" s="24"/>
      <c r="UB150" s="24"/>
      <c r="UC150" s="24"/>
      <c r="UD150" s="24"/>
      <c r="UE150" s="24"/>
      <c r="UF150" s="24"/>
      <c r="UG150" s="24"/>
      <c r="UH150" s="24"/>
      <c r="UI150" s="24"/>
      <c r="UJ150" s="24"/>
      <c r="UK150" s="24"/>
      <c r="UL150" s="24"/>
      <c r="UM150" s="24"/>
      <c r="UN150" s="24"/>
      <c r="UO150" s="24"/>
      <c r="UP150" s="24"/>
      <c r="UQ150" s="24"/>
      <c r="UR150" s="24"/>
      <c r="US150" s="24"/>
      <c r="UT150" s="24"/>
      <c r="UU150" s="24"/>
      <c r="UV150" s="24"/>
      <c r="UW150" s="24"/>
      <c r="UX150" s="24"/>
      <c r="UY150" s="24"/>
      <c r="UZ150" s="24"/>
      <c r="VA150" s="24"/>
      <c r="VB150" s="24"/>
      <c r="VC150" s="24"/>
      <c r="VD150" s="24"/>
      <c r="VE150" s="24"/>
      <c r="VF150" s="24"/>
      <c r="VG150" s="24"/>
      <c r="VH150" s="24"/>
      <c r="VI150" s="24"/>
    </row>
    <row r="151" spans="1:581" s="23" customFormat="1" ht="15" customHeight="1" x14ac:dyDescent="0.2">
      <c r="A151" s="18">
        <v>37</v>
      </c>
      <c r="B151" s="102" t="s">
        <v>1188</v>
      </c>
      <c r="C151" s="102" t="s">
        <v>1189</v>
      </c>
      <c r="D151" s="20">
        <v>14</v>
      </c>
      <c r="E151" s="102" t="s">
        <v>927</v>
      </c>
      <c r="F151" s="102" t="s">
        <v>1190</v>
      </c>
      <c r="G151" s="102" t="s">
        <v>1310</v>
      </c>
      <c r="H151" s="21" t="s">
        <v>51</v>
      </c>
      <c r="I151" s="21" t="s">
        <v>52</v>
      </c>
      <c r="J151" s="22" t="s">
        <v>955</v>
      </c>
      <c r="K151" s="328">
        <v>39818</v>
      </c>
      <c r="L151" s="146" t="s">
        <v>727</v>
      </c>
      <c r="M151" s="22">
        <v>40</v>
      </c>
      <c r="N151" s="22" t="s">
        <v>728</v>
      </c>
      <c r="O151" s="21" t="s">
        <v>53</v>
      </c>
      <c r="P151" s="21" t="s">
        <v>975</v>
      </c>
      <c r="Q151" s="21" t="s">
        <v>823</v>
      </c>
      <c r="R151" s="22">
        <v>1</v>
      </c>
      <c r="S151" s="75">
        <v>12605</v>
      </c>
      <c r="T151" s="75"/>
      <c r="U151" s="75"/>
      <c r="V151" s="75">
        <f t="shared" si="93"/>
        <v>12605</v>
      </c>
      <c r="W151" s="75"/>
      <c r="X151" s="75">
        <f t="shared" si="94"/>
        <v>2386.166666666667</v>
      </c>
      <c r="Y151" s="75">
        <f t="shared" si="95"/>
        <v>23861.666666666668</v>
      </c>
      <c r="Z151" s="75">
        <f t="shared" si="96"/>
        <v>2205.875</v>
      </c>
      <c r="AA151" s="75">
        <f t="shared" si="97"/>
        <v>378.15</v>
      </c>
      <c r="AB151" s="75">
        <f t="shared" si="98"/>
        <v>630.25</v>
      </c>
      <c r="AC151" s="75">
        <f t="shared" si="99"/>
        <v>252.1</v>
      </c>
      <c r="AD151" s="75">
        <f>1021+25</f>
        <v>1046</v>
      </c>
      <c r="AE151" s="75">
        <v>666</v>
      </c>
      <c r="AF151" s="77">
        <f t="shared" si="100"/>
        <v>7158.5</v>
      </c>
      <c r="AG151" s="77">
        <f t="shared" si="101"/>
        <v>20567.236111111109</v>
      </c>
      <c r="AH151" s="77">
        <f t="shared" si="102"/>
        <v>246806.83333333331</v>
      </c>
      <c r="AI151" s="77"/>
      <c r="AJ151" s="77"/>
      <c r="AK151" s="77"/>
      <c r="AL151" s="77"/>
      <c r="AM151" s="77"/>
      <c r="AN151" s="77"/>
      <c r="AO151" s="77"/>
      <c r="AP151" s="77"/>
      <c r="AQ151" s="77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  <c r="LT151" s="24"/>
      <c r="LU151" s="24"/>
      <c r="LV151" s="24"/>
      <c r="LW151" s="24"/>
      <c r="LX151" s="24"/>
      <c r="LY151" s="24"/>
      <c r="LZ151" s="24"/>
      <c r="MA151" s="24"/>
      <c r="MB151" s="24"/>
      <c r="MC151" s="24"/>
      <c r="MD151" s="24"/>
      <c r="ME151" s="24"/>
      <c r="MF151" s="24"/>
      <c r="MG151" s="24"/>
      <c r="MH151" s="24"/>
      <c r="MI151" s="24"/>
      <c r="MJ151" s="24"/>
      <c r="MK151" s="24"/>
      <c r="ML151" s="24"/>
      <c r="MM151" s="24"/>
      <c r="MN151" s="24"/>
      <c r="MO151" s="24"/>
      <c r="MP151" s="24"/>
      <c r="MQ151" s="24"/>
      <c r="MR151" s="24"/>
      <c r="MS151" s="24"/>
      <c r="MT151" s="24"/>
      <c r="MU151" s="24"/>
      <c r="MV151" s="24"/>
      <c r="MW151" s="24"/>
      <c r="MX151" s="24"/>
      <c r="MY151" s="24"/>
      <c r="MZ151" s="24"/>
      <c r="NA151" s="24"/>
      <c r="NB151" s="24"/>
      <c r="NC151" s="24"/>
      <c r="ND151" s="24"/>
      <c r="NE151" s="24"/>
      <c r="NF151" s="24"/>
      <c r="NG151" s="24"/>
      <c r="NH151" s="24"/>
      <c r="NI151" s="24"/>
      <c r="NJ151" s="24"/>
      <c r="NK151" s="24"/>
      <c r="NL151" s="24"/>
      <c r="NM151" s="24"/>
      <c r="NN151" s="24"/>
      <c r="NO151" s="24"/>
      <c r="NP151" s="24"/>
      <c r="NQ151" s="24"/>
      <c r="NR151" s="24"/>
      <c r="NS151" s="24"/>
      <c r="NT151" s="24"/>
      <c r="NU151" s="24"/>
      <c r="NV151" s="24"/>
      <c r="NW151" s="24"/>
      <c r="NX151" s="24"/>
      <c r="NY151" s="24"/>
      <c r="NZ151" s="24"/>
      <c r="OA151" s="24"/>
      <c r="OB151" s="24"/>
      <c r="OC151" s="24"/>
      <c r="OD151" s="24"/>
      <c r="OE151" s="24"/>
      <c r="OF151" s="24"/>
      <c r="OG151" s="24"/>
      <c r="OH151" s="24"/>
      <c r="OI151" s="24"/>
      <c r="OJ151" s="24"/>
      <c r="OK151" s="24"/>
      <c r="OL151" s="24"/>
      <c r="OM151" s="24"/>
      <c r="ON151" s="24"/>
      <c r="OO151" s="24"/>
      <c r="OP151" s="24"/>
      <c r="OQ151" s="24"/>
      <c r="OR151" s="24"/>
      <c r="OS151" s="24"/>
      <c r="OT151" s="24"/>
      <c r="OU151" s="24"/>
      <c r="OV151" s="24"/>
      <c r="OW151" s="24"/>
      <c r="OX151" s="24"/>
      <c r="OY151" s="24"/>
      <c r="OZ151" s="24"/>
      <c r="PA151" s="24"/>
      <c r="PB151" s="24"/>
      <c r="PC151" s="24"/>
      <c r="PD151" s="24"/>
      <c r="PE151" s="24"/>
      <c r="PF151" s="24"/>
      <c r="PG151" s="24"/>
      <c r="PH151" s="24"/>
      <c r="PI151" s="24"/>
      <c r="PJ151" s="24"/>
      <c r="PK151" s="24"/>
      <c r="PL151" s="24"/>
      <c r="PM151" s="24"/>
      <c r="PN151" s="24"/>
      <c r="PO151" s="24"/>
      <c r="PP151" s="24"/>
      <c r="PQ151" s="24"/>
      <c r="PR151" s="24"/>
      <c r="PS151" s="24"/>
      <c r="PT151" s="24"/>
      <c r="PU151" s="24"/>
      <c r="PV151" s="24"/>
      <c r="PW151" s="24"/>
      <c r="PX151" s="24"/>
      <c r="PY151" s="24"/>
      <c r="PZ151" s="24"/>
      <c r="QA151" s="24"/>
      <c r="QB151" s="24"/>
      <c r="QC151" s="24"/>
      <c r="QD151" s="24"/>
      <c r="QE151" s="24"/>
      <c r="QF151" s="24"/>
      <c r="QG151" s="24"/>
      <c r="QH151" s="24"/>
      <c r="QI151" s="24"/>
      <c r="QJ151" s="24"/>
      <c r="QK151" s="24"/>
      <c r="QL151" s="24"/>
      <c r="QM151" s="24"/>
      <c r="QN151" s="24"/>
      <c r="QO151" s="24"/>
      <c r="QP151" s="24"/>
      <c r="QQ151" s="24"/>
      <c r="QR151" s="24"/>
      <c r="QS151" s="24"/>
      <c r="QT151" s="24"/>
      <c r="QU151" s="24"/>
      <c r="QV151" s="24"/>
      <c r="QW151" s="24"/>
      <c r="QX151" s="24"/>
      <c r="QY151" s="24"/>
      <c r="QZ151" s="24"/>
      <c r="RA151" s="24"/>
      <c r="RB151" s="24"/>
      <c r="RC151" s="24"/>
      <c r="RD151" s="24"/>
      <c r="RE151" s="24"/>
      <c r="RF151" s="24"/>
      <c r="RG151" s="24"/>
      <c r="RH151" s="24"/>
      <c r="RI151" s="24"/>
      <c r="RJ151" s="24"/>
      <c r="RK151" s="24"/>
      <c r="RL151" s="24"/>
      <c r="RM151" s="24"/>
      <c r="RN151" s="24"/>
      <c r="RO151" s="24"/>
      <c r="RP151" s="24"/>
      <c r="RQ151" s="24"/>
      <c r="RR151" s="24"/>
      <c r="RS151" s="24"/>
      <c r="RT151" s="24"/>
      <c r="RU151" s="24"/>
      <c r="RV151" s="24"/>
      <c r="RW151" s="24"/>
      <c r="RX151" s="24"/>
      <c r="RY151" s="24"/>
      <c r="RZ151" s="24"/>
      <c r="SA151" s="24"/>
      <c r="SB151" s="24"/>
      <c r="SC151" s="24"/>
      <c r="SD151" s="24"/>
      <c r="SE151" s="24"/>
      <c r="SF151" s="24"/>
      <c r="SG151" s="24"/>
      <c r="SH151" s="24"/>
      <c r="SI151" s="24"/>
      <c r="SJ151" s="24"/>
      <c r="SK151" s="24"/>
      <c r="SL151" s="24"/>
      <c r="SM151" s="24"/>
      <c r="SN151" s="24"/>
      <c r="SO151" s="24"/>
      <c r="SP151" s="24"/>
      <c r="SQ151" s="24"/>
      <c r="SR151" s="24"/>
      <c r="SS151" s="24"/>
      <c r="ST151" s="24"/>
      <c r="SU151" s="24"/>
      <c r="SV151" s="24"/>
      <c r="SW151" s="24"/>
      <c r="SX151" s="24"/>
      <c r="SY151" s="24"/>
      <c r="SZ151" s="24"/>
      <c r="TA151" s="24"/>
      <c r="TB151" s="24"/>
      <c r="TC151" s="24"/>
      <c r="TD151" s="24"/>
      <c r="TE151" s="24"/>
      <c r="TF151" s="24"/>
      <c r="TG151" s="24"/>
      <c r="TH151" s="24"/>
      <c r="TI151" s="24"/>
      <c r="TJ151" s="24"/>
      <c r="TK151" s="24"/>
      <c r="TL151" s="24"/>
      <c r="TM151" s="24"/>
      <c r="TN151" s="24"/>
      <c r="TO151" s="24"/>
      <c r="TP151" s="24"/>
      <c r="TQ151" s="24"/>
      <c r="TR151" s="24"/>
      <c r="TS151" s="24"/>
      <c r="TT151" s="24"/>
      <c r="TU151" s="24"/>
      <c r="TV151" s="24"/>
      <c r="TW151" s="24"/>
      <c r="TX151" s="24"/>
      <c r="TY151" s="24"/>
      <c r="TZ151" s="24"/>
      <c r="UA151" s="24"/>
      <c r="UB151" s="24"/>
      <c r="UC151" s="24"/>
      <c r="UD151" s="24"/>
      <c r="UE151" s="24"/>
      <c r="UF151" s="24"/>
      <c r="UG151" s="24"/>
      <c r="UH151" s="24"/>
      <c r="UI151" s="24"/>
      <c r="UJ151" s="24"/>
      <c r="UK151" s="24"/>
      <c r="UL151" s="24"/>
      <c r="UM151" s="24"/>
      <c r="UN151" s="24"/>
      <c r="UO151" s="24"/>
      <c r="UP151" s="24"/>
      <c r="UQ151" s="24"/>
      <c r="UR151" s="24"/>
      <c r="US151" s="24"/>
      <c r="UT151" s="24"/>
      <c r="UU151" s="24"/>
      <c r="UV151" s="24"/>
      <c r="UW151" s="24"/>
      <c r="UX151" s="24"/>
      <c r="UY151" s="24"/>
      <c r="UZ151" s="24"/>
      <c r="VA151" s="24"/>
      <c r="VB151" s="24"/>
      <c r="VC151" s="24"/>
      <c r="VD151" s="24"/>
      <c r="VE151" s="24"/>
      <c r="VF151" s="24"/>
      <c r="VG151" s="24"/>
      <c r="VH151" s="24"/>
      <c r="VI151" s="24"/>
    </row>
    <row r="152" spans="1:581" s="23" customFormat="1" ht="15" customHeight="1" x14ac:dyDescent="0.2">
      <c r="A152" s="112">
        <v>38</v>
      </c>
      <c r="B152" s="102" t="s">
        <v>1188</v>
      </c>
      <c r="C152" s="102" t="s">
        <v>1189</v>
      </c>
      <c r="D152" s="20">
        <v>14</v>
      </c>
      <c r="E152" s="102" t="s">
        <v>927</v>
      </c>
      <c r="F152" s="102" t="s">
        <v>1190</v>
      </c>
      <c r="G152" s="102" t="s">
        <v>1312</v>
      </c>
      <c r="H152" s="21" t="s">
        <v>56</v>
      </c>
      <c r="I152" s="21" t="s">
        <v>494</v>
      </c>
      <c r="J152" s="22" t="s">
        <v>954</v>
      </c>
      <c r="K152" s="328">
        <v>37452</v>
      </c>
      <c r="L152" s="146" t="s">
        <v>727</v>
      </c>
      <c r="M152" s="22">
        <v>40</v>
      </c>
      <c r="N152" s="22" t="s">
        <v>728</v>
      </c>
      <c r="O152" s="21" t="s">
        <v>53</v>
      </c>
      <c r="P152" s="21" t="s">
        <v>975</v>
      </c>
      <c r="Q152" s="21" t="s">
        <v>823</v>
      </c>
      <c r="R152" s="22">
        <v>1</v>
      </c>
      <c r="S152" s="75">
        <v>12605</v>
      </c>
      <c r="T152" s="75"/>
      <c r="U152" s="75"/>
      <c r="V152" s="75">
        <f t="shared" si="93"/>
        <v>12605</v>
      </c>
      <c r="W152" s="75">
        <f>70.1*5</f>
        <v>350.5</v>
      </c>
      <c r="X152" s="75">
        <f t="shared" si="94"/>
        <v>2386.166666666667</v>
      </c>
      <c r="Y152" s="75">
        <f t="shared" si="95"/>
        <v>23861.666666666668</v>
      </c>
      <c r="Z152" s="75">
        <f t="shared" si="96"/>
        <v>2205.875</v>
      </c>
      <c r="AA152" s="75">
        <f t="shared" si="97"/>
        <v>378.15</v>
      </c>
      <c r="AB152" s="75">
        <f t="shared" si="98"/>
        <v>630.25</v>
      </c>
      <c r="AC152" s="75">
        <f t="shared" si="99"/>
        <v>252.1</v>
      </c>
      <c r="AD152" s="75">
        <f t="shared" ref="AD152:AD157" si="103">1021+25</f>
        <v>1046</v>
      </c>
      <c r="AE152" s="75">
        <v>666</v>
      </c>
      <c r="AF152" s="77">
        <f t="shared" si="100"/>
        <v>7158.5</v>
      </c>
      <c r="AG152" s="77">
        <f t="shared" si="101"/>
        <v>20917.736111111109</v>
      </c>
      <c r="AH152" s="77">
        <f t="shared" si="102"/>
        <v>251012.83333333331</v>
      </c>
      <c r="AI152" s="77"/>
      <c r="AJ152" s="77"/>
      <c r="AK152" s="77"/>
      <c r="AL152" s="77"/>
      <c r="AM152" s="77"/>
      <c r="AN152" s="77"/>
      <c r="AO152" s="77"/>
      <c r="AP152" s="77"/>
      <c r="AQ152" s="77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  <c r="LT152" s="24"/>
      <c r="LU152" s="24"/>
      <c r="LV152" s="24"/>
      <c r="LW152" s="24"/>
      <c r="LX152" s="24"/>
      <c r="LY152" s="24"/>
      <c r="LZ152" s="24"/>
      <c r="MA152" s="24"/>
      <c r="MB152" s="24"/>
      <c r="MC152" s="24"/>
      <c r="MD152" s="24"/>
      <c r="ME152" s="24"/>
      <c r="MF152" s="24"/>
      <c r="MG152" s="24"/>
      <c r="MH152" s="24"/>
      <c r="MI152" s="24"/>
      <c r="MJ152" s="24"/>
      <c r="MK152" s="24"/>
      <c r="ML152" s="24"/>
      <c r="MM152" s="24"/>
      <c r="MN152" s="24"/>
      <c r="MO152" s="24"/>
      <c r="MP152" s="24"/>
      <c r="MQ152" s="24"/>
      <c r="MR152" s="24"/>
      <c r="MS152" s="24"/>
      <c r="MT152" s="24"/>
      <c r="MU152" s="24"/>
      <c r="MV152" s="24"/>
      <c r="MW152" s="24"/>
      <c r="MX152" s="24"/>
      <c r="MY152" s="24"/>
      <c r="MZ152" s="24"/>
      <c r="NA152" s="24"/>
      <c r="NB152" s="24"/>
      <c r="NC152" s="24"/>
      <c r="ND152" s="24"/>
      <c r="NE152" s="24"/>
      <c r="NF152" s="24"/>
      <c r="NG152" s="24"/>
      <c r="NH152" s="24"/>
      <c r="NI152" s="24"/>
      <c r="NJ152" s="24"/>
      <c r="NK152" s="24"/>
      <c r="NL152" s="24"/>
      <c r="NM152" s="24"/>
      <c r="NN152" s="24"/>
      <c r="NO152" s="24"/>
      <c r="NP152" s="24"/>
      <c r="NQ152" s="24"/>
      <c r="NR152" s="24"/>
      <c r="NS152" s="24"/>
      <c r="NT152" s="24"/>
      <c r="NU152" s="24"/>
      <c r="NV152" s="24"/>
      <c r="NW152" s="24"/>
      <c r="NX152" s="24"/>
      <c r="NY152" s="24"/>
      <c r="NZ152" s="24"/>
      <c r="OA152" s="24"/>
      <c r="OB152" s="24"/>
      <c r="OC152" s="24"/>
      <c r="OD152" s="24"/>
      <c r="OE152" s="24"/>
      <c r="OF152" s="24"/>
      <c r="OG152" s="24"/>
      <c r="OH152" s="24"/>
      <c r="OI152" s="24"/>
      <c r="OJ152" s="24"/>
      <c r="OK152" s="24"/>
      <c r="OL152" s="24"/>
      <c r="OM152" s="24"/>
      <c r="ON152" s="24"/>
      <c r="OO152" s="24"/>
      <c r="OP152" s="24"/>
      <c r="OQ152" s="24"/>
      <c r="OR152" s="24"/>
      <c r="OS152" s="24"/>
      <c r="OT152" s="24"/>
      <c r="OU152" s="24"/>
      <c r="OV152" s="24"/>
      <c r="OW152" s="24"/>
      <c r="OX152" s="24"/>
      <c r="OY152" s="24"/>
      <c r="OZ152" s="24"/>
      <c r="PA152" s="24"/>
      <c r="PB152" s="24"/>
      <c r="PC152" s="24"/>
      <c r="PD152" s="24"/>
      <c r="PE152" s="24"/>
      <c r="PF152" s="24"/>
      <c r="PG152" s="24"/>
      <c r="PH152" s="24"/>
      <c r="PI152" s="24"/>
      <c r="PJ152" s="24"/>
      <c r="PK152" s="24"/>
      <c r="PL152" s="24"/>
      <c r="PM152" s="24"/>
      <c r="PN152" s="24"/>
      <c r="PO152" s="24"/>
      <c r="PP152" s="24"/>
      <c r="PQ152" s="24"/>
      <c r="PR152" s="24"/>
      <c r="PS152" s="24"/>
      <c r="PT152" s="24"/>
      <c r="PU152" s="24"/>
      <c r="PV152" s="24"/>
      <c r="PW152" s="24"/>
      <c r="PX152" s="24"/>
      <c r="PY152" s="24"/>
      <c r="PZ152" s="24"/>
      <c r="QA152" s="24"/>
      <c r="QB152" s="24"/>
      <c r="QC152" s="24"/>
      <c r="QD152" s="24"/>
      <c r="QE152" s="24"/>
      <c r="QF152" s="24"/>
      <c r="QG152" s="24"/>
      <c r="QH152" s="24"/>
      <c r="QI152" s="24"/>
      <c r="QJ152" s="24"/>
      <c r="QK152" s="24"/>
      <c r="QL152" s="24"/>
      <c r="QM152" s="24"/>
      <c r="QN152" s="24"/>
      <c r="QO152" s="24"/>
      <c r="QP152" s="24"/>
      <c r="QQ152" s="24"/>
      <c r="QR152" s="24"/>
      <c r="QS152" s="24"/>
      <c r="QT152" s="24"/>
      <c r="QU152" s="24"/>
      <c r="QV152" s="24"/>
      <c r="QW152" s="24"/>
      <c r="QX152" s="24"/>
      <c r="QY152" s="24"/>
      <c r="QZ152" s="24"/>
      <c r="RA152" s="24"/>
      <c r="RB152" s="24"/>
      <c r="RC152" s="24"/>
      <c r="RD152" s="24"/>
      <c r="RE152" s="24"/>
      <c r="RF152" s="24"/>
      <c r="RG152" s="24"/>
      <c r="RH152" s="24"/>
      <c r="RI152" s="24"/>
      <c r="RJ152" s="24"/>
      <c r="RK152" s="24"/>
      <c r="RL152" s="24"/>
      <c r="RM152" s="24"/>
      <c r="RN152" s="24"/>
      <c r="RO152" s="24"/>
      <c r="RP152" s="24"/>
      <c r="RQ152" s="24"/>
      <c r="RR152" s="24"/>
      <c r="RS152" s="24"/>
      <c r="RT152" s="24"/>
      <c r="RU152" s="24"/>
      <c r="RV152" s="24"/>
      <c r="RW152" s="24"/>
      <c r="RX152" s="24"/>
      <c r="RY152" s="24"/>
      <c r="RZ152" s="24"/>
      <c r="SA152" s="24"/>
      <c r="SB152" s="24"/>
      <c r="SC152" s="24"/>
      <c r="SD152" s="24"/>
      <c r="SE152" s="24"/>
      <c r="SF152" s="24"/>
      <c r="SG152" s="24"/>
      <c r="SH152" s="24"/>
      <c r="SI152" s="24"/>
      <c r="SJ152" s="24"/>
      <c r="SK152" s="24"/>
      <c r="SL152" s="24"/>
      <c r="SM152" s="24"/>
      <c r="SN152" s="24"/>
      <c r="SO152" s="24"/>
      <c r="SP152" s="24"/>
      <c r="SQ152" s="24"/>
      <c r="SR152" s="24"/>
      <c r="SS152" s="24"/>
      <c r="ST152" s="24"/>
      <c r="SU152" s="24"/>
      <c r="SV152" s="24"/>
      <c r="SW152" s="24"/>
      <c r="SX152" s="24"/>
      <c r="SY152" s="24"/>
      <c r="SZ152" s="24"/>
      <c r="TA152" s="24"/>
      <c r="TB152" s="24"/>
      <c r="TC152" s="24"/>
      <c r="TD152" s="24"/>
      <c r="TE152" s="24"/>
      <c r="TF152" s="24"/>
      <c r="TG152" s="24"/>
      <c r="TH152" s="24"/>
      <c r="TI152" s="24"/>
      <c r="TJ152" s="24"/>
      <c r="TK152" s="24"/>
      <c r="TL152" s="24"/>
      <c r="TM152" s="24"/>
      <c r="TN152" s="24"/>
      <c r="TO152" s="24"/>
      <c r="TP152" s="24"/>
      <c r="TQ152" s="24"/>
      <c r="TR152" s="24"/>
      <c r="TS152" s="24"/>
      <c r="TT152" s="24"/>
      <c r="TU152" s="24"/>
      <c r="TV152" s="24"/>
      <c r="TW152" s="24"/>
      <c r="TX152" s="24"/>
      <c r="TY152" s="24"/>
      <c r="TZ152" s="24"/>
      <c r="UA152" s="24"/>
      <c r="UB152" s="24"/>
      <c r="UC152" s="24"/>
      <c r="UD152" s="24"/>
      <c r="UE152" s="24"/>
      <c r="UF152" s="24"/>
      <c r="UG152" s="24"/>
      <c r="UH152" s="24"/>
      <c r="UI152" s="24"/>
      <c r="UJ152" s="24"/>
      <c r="UK152" s="24"/>
      <c r="UL152" s="24"/>
      <c r="UM152" s="24"/>
      <c r="UN152" s="24"/>
      <c r="UO152" s="24"/>
      <c r="UP152" s="24"/>
      <c r="UQ152" s="24"/>
      <c r="UR152" s="24"/>
      <c r="US152" s="24"/>
      <c r="UT152" s="24"/>
      <c r="UU152" s="24"/>
      <c r="UV152" s="24"/>
      <c r="UW152" s="24"/>
      <c r="UX152" s="24"/>
      <c r="UY152" s="24"/>
      <c r="UZ152" s="24"/>
      <c r="VA152" s="24"/>
      <c r="VB152" s="24"/>
      <c r="VC152" s="24"/>
      <c r="VD152" s="24"/>
      <c r="VE152" s="24"/>
      <c r="VF152" s="24"/>
      <c r="VG152" s="24"/>
      <c r="VH152" s="24"/>
      <c r="VI152" s="24"/>
    </row>
    <row r="153" spans="1:581" s="23" customFormat="1" ht="15" customHeight="1" x14ac:dyDescent="0.2">
      <c r="A153" s="18">
        <v>39</v>
      </c>
      <c r="B153" s="102" t="s">
        <v>1188</v>
      </c>
      <c r="C153" s="102" t="s">
        <v>1189</v>
      </c>
      <c r="D153" s="20">
        <v>14</v>
      </c>
      <c r="E153" s="102" t="s">
        <v>927</v>
      </c>
      <c r="F153" s="102" t="s">
        <v>1190</v>
      </c>
      <c r="G153" s="102" t="s">
        <v>1313</v>
      </c>
      <c r="H153" s="21" t="s">
        <v>68</v>
      </c>
      <c r="I153" s="21" t="s">
        <v>489</v>
      </c>
      <c r="J153" s="22" t="s">
        <v>955</v>
      </c>
      <c r="K153" s="328">
        <v>37473</v>
      </c>
      <c r="L153" s="146" t="s">
        <v>727</v>
      </c>
      <c r="M153" s="22">
        <v>40</v>
      </c>
      <c r="N153" s="22" t="s">
        <v>728</v>
      </c>
      <c r="O153" s="21" t="s">
        <v>729</v>
      </c>
      <c r="P153" s="21" t="s">
        <v>975</v>
      </c>
      <c r="Q153" s="21" t="s">
        <v>823</v>
      </c>
      <c r="R153" s="22">
        <v>1</v>
      </c>
      <c r="S153" s="75">
        <v>12605</v>
      </c>
      <c r="T153" s="75"/>
      <c r="U153" s="75"/>
      <c r="V153" s="75">
        <f t="shared" si="93"/>
        <v>12605</v>
      </c>
      <c r="W153" s="75">
        <f>70.1*5</f>
        <v>350.5</v>
      </c>
      <c r="X153" s="75">
        <f t="shared" si="94"/>
        <v>2386.166666666667</v>
      </c>
      <c r="Y153" s="75">
        <f t="shared" si="95"/>
        <v>23861.666666666668</v>
      </c>
      <c r="Z153" s="75">
        <f t="shared" si="96"/>
        <v>2205.875</v>
      </c>
      <c r="AA153" s="75">
        <f t="shared" si="97"/>
        <v>378.15</v>
      </c>
      <c r="AB153" s="75">
        <f t="shared" si="98"/>
        <v>630.25</v>
      </c>
      <c r="AC153" s="75">
        <f t="shared" si="99"/>
        <v>252.1</v>
      </c>
      <c r="AD153" s="75">
        <f t="shared" si="103"/>
        <v>1046</v>
      </c>
      <c r="AE153" s="75">
        <v>666</v>
      </c>
      <c r="AF153" s="77">
        <f t="shared" si="100"/>
        <v>7158.5</v>
      </c>
      <c r="AG153" s="77">
        <f t="shared" si="101"/>
        <v>20917.736111111109</v>
      </c>
      <c r="AH153" s="77">
        <f t="shared" si="102"/>
        <v>251012.83333333331</v>
      </c>
      <c r="AI153" s="77"/>
      <c r="AJ153" s="77"/>
      <c r="AK153" s="77"/>
      <c r="AL153" s="77"/>
      <c r="AM153" s="77"/>
      <c r="AN153" s="77"/>
      <c r="AO153" s="77"/>
      <c r="AP153" s="77"/>
      <c r="AQ153" s="77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  <c r="LT153" s="24"/>
      <c r="LU153" s="24"/>
      <c r="LV153" s="24"/>
      <c r="LW153" s="24"/>
      <c r="LX153" s="24"/>
      <c r="LY153" s="24"/>
      <c r="LZ153" s="24"/>
      <c r="MA153" s="24"/>
      <c r="MB153" s="24"/>
      <c r="MC153" s="24"/>
      <c r="MD153" s="24"/>
      <c r="ME153" s="24"/>
      <c r="MF153" s="24"/>
      <c r="MG153" s="24"/>
      <c r="MH153" s="24"/>
      <c r="MI153" s="24"/>
      <c r="MJ153" s="24"/>
      <c r="MK153" s="24"/>
      <c r="ML153" s="24"/>
      <c r="MM153" s="24"/>
      <c r="MN153" s="24"/>
      <c r="MO153" s="24"/>
      <c r="MP153" s="24"/>
      <c r="MQ153" s="24"/>
      <c r="MR153" s="24"/>
      <c r="MS153" s="24"/>
      <c r="MT153" s="24"/>
      <c r="MU153" s="24"/>
      <c r="MV153" s="24"/>
      <c r="MW153" s="24"/>
      <c r="MX153" s="24"/>
      <c r="MY153" s="24"/>
      <c r="MZ153" s="24"/>
      <c r="NA153" s="24"/>
      <c r="NB153" s="24"/>
      <c r="NC153" s="24"/>
      <c r="ND153" s="24"/>
      <c r="NE153" s="24"/>
      <c r="NF153" s="24"/>
      <c r="NG153" s="24"/>
      <c r="NH153" s="24"/>
      <c r="NI153" s="24"/>
      <c r="NJ153" s="24"/>
      <c r="NK153" s="24"/>
      <c r="NL153" s="24"/>
      <c r="NM153" s="24"/>
      <c r="NN153" s="24"/>
      <c r="NO153" s="24"/>
      <c r="NP153" s="24"/>
      <c r="NQ153" s="24"/>
      <c r="NR153" s="24"/>
      <c r="NS153" s="24"/>
      <c r="NT153" s="24"/>
      <c r="NU153" s="24"/>
      <c r="NV153" s="24"/>
      <c r="NW153" s="24"/>
      <c r="NX153" s="24"/>
      <c r="NY153" s="24"/>
      <c r="NZ153" s="24"/>
      <c r="OA153" s="24"/>
      <c r="OB153" s="24"/>
      <c r="OC153" s="24"/>
      <c r="OD153" s="24"/>
      <c r="OE153" s="24"/>
      <c r="OF153" s="24"/>
      <c r="OG153" s="24"/>
      <c r="OH153" s="24"/>
      <c r="OI153" s="24"/>
      <c r="OJ153" s="24"/>
      <c r="OK153" s="24"/>
      <c r="OL153" s="24"/>
      <c r="OM153" s="24"/>
      <c r="ON153" s="24"/>
      <c r="OO153" s="24"/>
      <c r="OP153" s="24"/>
      <c r="OQ153" s="24"/>
      <c r="OR153" s="24"/>
      <c r="OS153" s="24"/>
      <c r="OT153" s="24"/>
      <c r="OU153" s="24"/>
      <c r="OV153" s="24"/>
      <c r="OW153" s="24"/>
      <c r="OX153" s="24"/>
      <c r="OY153" s="24"/>
      <c r="OZ153" s="24"/>
      <c r="PA153" s="24"/>
      <c r="PB153" s="24"/>
      <c r="PC153" s="24"/>
      <c r="PD153" s="24"/>
      <c r="PE153" s="24"/>
      <c r="PF153" s="24"/>
      <c r="PG153" s="24"/>
      <c r="PH153" s="24"/>
      <c r="PI153" s="24"/>
      <c r="PJ153" s="24"/>
      <c r="PK153" s="24"/>
      <c r="PL153" s="24"/>
      <c r="PM153" s="24"/>
      <c r="PN153" s="24"/>
      <c r="PO153" s="24"/>
      <c r="PP153" s="24"/>
      <c r="PQ153" s="24"/>
      <c r="PR153" s="24"/>
      <c r="PS153" s="24"/>
      <c r="PT153" s="24"/>
      <c r="PU153" s="24"/>
      <c r="PV153" s="24"/>
      <c r="PW153" s="24"/>
      <c r="PX153" s="24"/>
      <c r="PY153" s="24"/>
      <c r="PZ153" s="24"/>
      <c r="QA153" s="24"/>
      <c r="QB153" s="24"/>
      <c r="QC153" s="24"/>
      <c r="QD153" s="24"/>
      <c r="QE153" s="24"/>
      <c r="QF153" s="24"/>
      <c r="QG153" s="24"/>
      <c r="QH153" s="24"/>
      <c r="QI153" s="24"/>
      <c r="QJ153" s="24"/>
      <c r="QK153" s="24"/>
      <c r="QL153" s="24"/>
      <c r="QM153" s="24"/>
      <c r="QN153" s="24"/>
      <c r="QO153" s="24"/>
      <c r="QP153" s="24"/>
      <c r="QQ153" s="24"/>
      <c r="QR153" s="24"/>
      <c r="QS153" s="24"/>
      <c r="QT153" s="24"/>
      <c r="QU153" s="24"/>
      <c r="QV153" s="24"/>
      <c r="QW153" s="24"/>
      <c r="QX153" s="24"/>
      <c r="QY153" s="24"/>
      <c r="QZ153" s="24"/>
      <c r="RA153" s="24"/>
      <c r="RB153" s="24"/>
      <c r="RC153" s="24"/>
      <c r="RD153" s="24"/>
      <c r="RE153" s="24"/>
      <c r="RF153" s="24"/>
      <c r="RG153" s="24"/>
      <c r="RH153" s="24"/>
      <c r="RI153" s="24"/>
      <c r="RJ153" s="24"/>
      <c r="RK153" s="24"/>
      <c r="RL153" s="24"/>
      <c r="RM153" s="24"/>
      <c r="RN153" s="24"/>
      <c r="RO153" s="24"/>
      <c r="RP153" s="24"/>
      <c r="RQ153" s="24"/>
      <c r="RR153" s="24"/>
      <c r="RS153" s="24"/>
      <c r="RT153" s="24"/>
      <c r="RU153" s="24"/>
      <c r="RV153" s="24"/>
      <c r="RW153" s="24"/>
      <c r="RX153" s="24"/>
      <c r="RY153" s="24"/>
      <c r="RZ153" s="24"/>
      <c r="SA153" s="24"/>
      <c r="SB153" s="24"/>
      <c r="SC153" s="24"/>
      <c r="SD153" s="24"/>
      <c r="SE153" s="24"/>
      <c r="SF153" s="24"/>
      <c r="SG153" s="24"/>
      <c r="SH153" s="24"/>
      <c r="SI153" s="24"/>
      <c r="SJ153" s="24"/>
      <c r="SK153" s="24"/>
      <c r="SL153" s="24"/>
      <c r="SM153" s="24"/>
      <c r="SN153" s="24"/>
      <c r="SO153" s="24"/>
      <c r="SP153" s="24"/>
      <c r="SQ153" s="24"/>
      <c r="SR153" s="24"/>
      <c r="SS153" s="24"/>
      <c r="ST153" s="24"/>
      <c r="SU153" s="24"/>
      <c r="SV153" s="24"/>
      <c r="SW153" s="24"/>
      <c r="SX153" s="24"/>
      <c r="SY153" s="24"/>
      <c r="SZ153" s="24"/>
      <c r="TA153" s="24"/>
      <c r="TB153" s="24"/>
      <c r="TC153" s="24"/>
      <c r="TD153" s="24"/>
      <c r="TE153" s="24"/>
      <c r="TF153" s="24"/>
      <c r="TG153" s="24"/>
      <c r="TH153" s="24"/>
      <c r="TI153" s="24"/>
      <c r="TJ153" s="24"/>
      <c r="TK153" s="24"/>
      <c r="TL153" s="24"/>
      <c r="TM153" s="24"/>
      <c r="TN153" s="24"/>
      <c r="TO153" s="24"/>
      <c r="TP153" s="24"/>
      <c r="TQ153" s="24"/>
      <c r="TR153" s="24"/>
      <c r="TS153" s="24"/>
      <c r="TT153" s="24"/>
      <c r="TU153" s="24"/>
      <c r="TV153" s="24"/>
      <c r="TW153" s="24"/>
      <c r="TX153" s="24"/>
      <c r="TY153" s="24"/>
      <c r="TZ153" s="24"/>
      <c r="UA153" s="24"/>
      <c r="UB153" s="24"/>
      <c r="UC153" s="24"/>
      <c r="UD153" s="24"/>
      <c r="UE153" s="24"/>
      <c r="UF153" s="24"/>
      <c r="UG153" s="24"/>
      <c r="UH153" s="24"/>
      <c r="UI153" s="24"/>
      <c r="UJ153" s="24"/>
      <c r="UK153" s="24"/>
      <c r="UL153" s="24"/>
      <c r="UM153" s="24"/>
      <c r="UN153" s="24"/>
      <c r="UO153" s="24"/>
      <c r="UP153" s="24"/>
      <c r="UQ153" s="24"/>
      <c r="UR153" s="24"/>
      <c r="US153" s="24"/>
      <c r="UT153" s="24"/>
      <c r="UU153" s="24"/>
      <c r="UV153" s="24"/>
      <c r="UW153" s="24"/>
      <c r="UX153" s="24"/>
      <c r="UY153" s="24"/>
      <c r="UZ153" s="24"/>
      <c r="VA153" s="24"/>
      <c r="VB153" s="24"/>
      <c r="VC153" s="24"/>
      <c r="VD153" s="24"/>
      <c r="VE153" s="24"/>
      <c r="VF153" s="24"/>
      <c r="VG153" s="24"/>
      <c r="VH153" s="24"/>
      <c r="VI153" s="24"/>
    </row>
    <row r="154" spans="1:581" s="23" customFormat="1" ht="15" customHeight="1" x14ac:dyDescent="0.2">
      <c r="A154" s="112">
        <v>40</v>
      </c>
      <c r="B154" s="102" t="s">
        <v>1188</v>
      </c>
      <c r="C154" s="102" t="s">
        <v>1189</v>
      </c>
      <c r="D154" s="20">
        <v>14</v>
      </c>
      <c r="E154" s="102" t="s">
        <v>927</v>
      </c>
      <c r="F154" s="102" t="s">
        <v>1190</v>
      </c>
      <c r="G154" s="102" t="s">
        <v>1314</v>
      </c>
      <c r="H154" s="21" t="s">
        <v>1053</v>
      </c>
      <c r="I154" s="184" t="s">
        <v>1054</v>
      </c>
      <c r="J154" s="22" t="s">
        <v>955</v>
      </c>
      <c r="K154" s="328">
        <v>41323</v>
      </c>
      <c r="L154" s="146" t="s">
        <v>727</v>
      </c>
      <c r="M154" s="22">
        <v>40</v>
      </c>
      <c r="N154" s="22" t="s">
        <v>728</v>
      </c>
      <c r="O154" s="21" t="s">
        <v>729</v>
      </c>
      <c r="P154" s="21" t="s">
        <v>979</v>
      </c>
      <c r="Q154" s="21" t="s">
        <v>823</v>
      </c>
      <c r="R154" s="22">
        <v>1</v>
      </c>
      <c r="S154" s="75">
        <v>12605</v>
      </c>
      <c r="T154" s="75"/>
      <c r="U154" s="75"/>
      <c r="V154" s="75">
        <f t="shared" si="93"/>
        <v>12605</v>
      </c>
      <c r="W154" s="75"/>
      <c r="X154" s="75">
        <f t="shared" si="94"/>
        <v>2386.166666666667</v>
      </c>
      <c r="Y154" s="75">
        <f t="shared" si="95"/>
        <v>23861.666666666668</v>
      </c>
      <c r="Z154" s="75">
        <f t="shared" si="96"/>
        <v>2205.875</v>
      </c>
      <c r="AA154" s="75">
        <f t="shared" si="97"/>
        <v>378.15</v>
      </c>
      <c r="AB154" s="75">
        <f t="shared" si="98"/>
        <v>630.25</v>
      </c>
      <c r="AC154" s="75">
        <f t="shared" si="99"/>
        <v>252.1</v>
      </c>
      <c r="AD154" s="75">
        <f t="shared" si="103"/>
        <v>1046</v>
      </c>
      <c r="AE154" s="75">
        <v>666</v>
      </c>
      <c r="AF154" s="77">
        <f t="shared" si="100"/>
        <v>7158.5</v>
      </c>
      <c r="AG154" s="77">
        <f t="shared" si="101"/>
        <v>20567.236111111109</v>
      </c>
      <c r="AH154" s="77">
        <f t="shared" si="102"/>
        <v>246806.83333333331</v>
      </c>
      <c r="AI154" s="77"/>
      <c r="AJ154" s="77"/>
      <c r="AK154" s="77"/>
      <c r="AL154" s="77"/>
      <c r="AM154" s="77"/>
      <c r="AN154" s="77"/>
      <c r="AO154" s="77"/>
      <c r="AP154" s="77"/>
      <c r="AQ154" s="77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  <c r="LT154" s="24"/>
      <c r="LU154" s="24"/>
      <c r="LV154" s="24"/>
      <c r="LW154" s="24"/>
      <c r="LX154" s="24"/>
      <c r="LY154" s="24"/>
      <c r="LZ154" s="24"/>
      <c r="MA154" s="24"/>
      <c r="MB154" s="24"/>
      <c r="MC154" s="24"/>
      <c r="MD154" s="24"/>
      <c r="ME154" s="24"/>
      <c r="MF154" s="24"/>
      <c r="MG154" s="24"/>
      <c r="MH154" s="24"/>
      <c r="MI154" s="24"/>
      <c r="MJ154" s="24"/>
      <c r="MK154" s="24"/>
      <c r="ML154" s="24"/>
      <c r="MM154" s="24"/>
      <c r="MN154" s="24"/>
      <c r="MO154" s="24"/>
      <c r="MP154" s="24"/>
      <c r="MQ154" s="24"/>
      <c r="MR154" s="24"/>
      <c r="MS154" s="24"/>
      <c r="MT154" s="24"/>
      <c r="MU154" s="24"/>
      <c r="MV154" s="24"/>
      <c r="MW154" s="24"/>
      <c r="MX154" s="24"/>
      <c r="MY154" s="24"/>
      <c r="MZ154" s="24"/>
      <c r="NA154" s="24"/>
      <c r="NB154" s="24"/>
      <c r="NC154" s="24"/>
      <c r="ND154" s="24"/>
      <c r="NE154" s="24"/>
      <c r="NF154" s="24"/>
      <c r="NG154" s="24"/>
      <c r="NH154" s="24"/>
      <c r="NI154" s="24"/>
      <c r="NJ154" s="24"/>
      <c r="NK154" s="24"/>
      <c r="NL154" s="24"/>
      <c r="NM154" s="24"/>
      <c r="NN154" s="24"/>
      <c r="NO154" s="24"/>
      <c r="NP154" s="24"/>
      <c r="NQ154" s="24"/>
      <c r="NR154" s="24"/>
      <c r="NS154" s="24"/>
      <c r="NT154" s="24"/>
      <c r="NU154" s="24"/>
      <c r="NV154" s="24"/>
      <c r="NW154" s="24"/>
      <c r="NX154" s="24"/>
      <c r="NY154" s="24"/>
      <c r="NZ154" s="24"/>
      <c r="OA154" s="24"/>
      <c r="OB154" s="24"/>
      <c r="OC154" s="24"/>
      <c r="OD154" s="24"/>
      <c r="OE154" s="24"/>
      <c r="OF154" s="24"/>
      <c r="OG154" s="24"/>
      <c r="OH154" s="24"/>
      <c r="OI154" s="24"/>
      <c r="OJ154" s="24"/>
      <c r="OK154" s="24"/>
      <c r="OL154" s="24"/>
      <c r="OM154" s="24"/>
      <c r="ON154" s="24"/>
      <c r="OO154" s="24"/>
      <c r="OP154" s="24"/>
      <c r="OQ154" s="24"/>
      <c r="OR154" s="24"/>
      <c r="OS154" s="24"/>
      <c r="OT154" s="24"/>
      <c r="OU154" s="24"/>
      <c r="OV154" s="24"/>
      <c r="OW154" s="24"/>
      <c r="OX154" s="24"/>
      <c r="OY154" s="24"/>
      <c r="OZ154" s="24"/>
      <c r="PA154" s="24"/>
      <c r="PB154" s="24"/>
      <c r="PC154" s="24"/>
      <c r="PD154" s="24"/>
      <c r="PE154" s="24"/>
      <c r="PF154" s="24"/>
      <c r="PG154" s="24"/>
      <c r="PH154" s="24"/>
      <c r="PI154" s="24"/>
      <c r="PJ154" s="24"/>
      <c r="PK154" s="24"/>
      <c r="PL154" s="24"/>
      <c r="PM154" s="24"/>
      <c r="PN154" s="24"/>
      <c r="PO154" s="24"/>
      <c r="PP154" s="24"/>
      <c r="PQ154" s="24"/>
      <c r="PR154" s="24"/>
      <c r="PS154" s="24"/>
      <c r="PT154" s="24"/>
      <c r="PU154" s="24"/>
      <c r="PV154" s="24"/>
      <c r="PW154" s="24"/>
      <c r="PX154" s="24"/>
      <c r="PY154" s="24"/>
      <c r="PZ154" s="24"/>
      <c r="QA154" s="24"/>
      <c r="QB154" s="24"/>
      <c r="QC154" s="24"/>
      <c r="QD154" s="24"/>
      <c r="QE154" s="24"/>
      <c r="QF154" s="24"/>
      <c r="QG154" s="24"/>
      <c r="QH154" s="24"/>
      <c r="QI154" s="24"/>
      <c r="QJ154" s="24"/>
      <c r="QK154" s="24"/>
      <c r="QL154" s="24"/>
      <c r="QM154" s="24"/>
      <c r="QN154" s="24"/>
      <c r="QO154" s="24"/>
      <c r="QP154" s="24"/>
      <c r="QQ154" s="24"/>
      <c r="QR154" s="24"/>
      <c r="QS154" s="24"/>
      <c r="QT154" s="24"/>
      <c r="QU154" s="24"/>
      <c r="QV154" s="24"/>
      <c r="QW154" s="24"/>
      <c r="QX154" s="24"/>
      <c r="QY154" s="24"/>
      <c r="QZ154" s="24"/>
      <c r="RA154" s="24"/>
      <c r="RB154" s="24"/>
      <c r="RC154" s="24"/>
      <c r="RD154" s="24"/>
      <c r="RE154" s="24"/>
      <c r="RF154" s="24"/>
      <c r="RG154" s="24"/>
      <c r="RH154" s="24"/>
      <c r="RI154" s="24"/>
      <c r="RJ154" s="24"/>
      <c r="RK154" s="24"/>
      <c r="RL154" s="24"/>
      <c r="RM154" s="24"/>
      <c r="RN154" s="24"/>
      <c r="RO154" s="24"/>
      <c r="RP154" s="24"/>
      <c r="RQ154" s="24"/>
      <c r="RR154" s="24"/>
      <c r="RS154" s="24"/>
      <c r="RT154" s="24"/>
      <c r="RU154" s="24"/>
      <c r="RV154" s="24"/>
      <c r="RW154" s="24"/>
      <c r="RX154" s="24"/>
      <c r="RY154" s="24"/>
      <c r="RZ154" s="24"/>
      <c r="SA154" s="24"/>
      <c r="SB154" s="24"/>
      <c r="SC154" s="24"/>
      <c r="SD154" s="24"/>
      <c r="SE154" s="24"/>
      <c r="SF154" s="24"/>
      <c r="SG154" s="24"/>
      <c r="SH154" s="24"/>
      <c r="SI154" s="24"/>
      <c r="SJ154" s="24"/>
      <c r="SK154" s="24"/>
      <c r="SL154" s="24"/>
      <c r="SM154" s="24"/>
      <c r="SN154" s="24"/>
      <c r="SO154" s="24"/>
      <c r="SP154" s="24"/>
      <c r="SQ154" s="24"/>
      <c r="SR154" s="24"/>
      <c r="SS154" s="24"/>
      <c r="ST154" s="24"/>
      <c r="SU154" s="24"/>
      <c r="SV154" s="24"/>
      <c r="SW154" s="24"/>
      <c r="SX154" s="24"/>
      <c r="SY154" s="24"/>
      <c r="SZ154" s="24"/>
      <c r="TA154" s="24"/>
      <c r="TB154" s="24"/>
      <c r="TC154" s="24"/>
      <c r="TD154" s="24"/>
      <c r="TE154" s="24"/>
      <c r="TF154" s="24"/>
      <c r="TG154" s="24"/>
      <c r="TH154" s="24"/>
      <c r="TI154" s="24"/>
      <c r="TJ154" s="24"/>
      <c r="TK154" s="24"/>
      <c r="TL154" s="24"/>
      <c r="TM154" s="24"/>
      <c r="TN154" s="24"/>
      <c r="TO154" s="24"/>
      <c r="TP154" s="24"/>
      <c r="TQ154" s="24"/>
      <c r="TR154" s="24"/>
      <c r="TS154" s="24"/>
      <c r="TT154" s="24"/>
      <c r="TU154" s="24"/>
      <c r="TV154" s="24"/>
      <c r="TW154" s="24"/>
      <c r="TX154" s="24"/>
      <c r="TY154" s="24"/>
      <c r="TZ154" s="24"/>
      <c r="UA154" s="24"/>
      <c r="UB154" s="24"/>
      <c r="UC154" s="24"/>
      <c r="UD154" s="24"/>
      <c r="UE154" s="24"/>
      <c r="UF154" s="24"/>
      <c r="UG154" s="24"/>
      <c r="UH154" s="24"/>
      <c r="UI154" s="24"/>
      <c r="UJ154" s="24"/>
      <c r="UK154" s="24"/>
      <c r="UL154" s="24"/>
      <c r="UM154" s="24"/>
      <c r="UN154" s="24"/>
      <c r="UO154" s="24"/>
      <c r="UP154" s="24"/>
      <c r="UQ154" s="24"/>
      <c r="UR154" s="24"/>
      <c r="US154" s="24"/>
      <c r="UT154" s="24"/>
      <c r="UU154" s="24"/>
      <c r="UV154" s="24"/>
      <c r="UW154" s="24"/>
      <c r="UX154" s="24"/>
      <c r="UY154" s="24"/>
      <c r="UZ154" s="24"/>
      <c r="VA154" s="24"/>
      <c r="VB154" s="24"/>
      <c r="VC154" s="24"/>
      <c r="VD154" s="24"/>
      <c r="VE154" s="24"/>
      <c r="VF154" s="24"/>
      <c r="VG154" s="24"/>
      <c r="VH154" s="24"/>
      <c r="VI154" s="24"/>
    </row>
    <row r="155" spans="1:581" s="23" customFormat="1" ht="15" customHeight="1" x14ac:dyDescent="0.2">
      <c r="A155" s="18">
        <v>41</v>
      </c>
      <c r="B155" s="102" t="s">
        <v>1188</v>
      </c>
      <c r="C155" s="102" t="s">
        <v>1189</v>
      </c>
      <c r="D155" s="20">
        <v>14</v>
      </c>
      <c r="E155" s="105" t="s">
        <v>927</v>
      </c>
      <c r="F155" s="102" t="s">
        <v>1190</v>
      </c>
      <c r="G155" s="208" t="s">
        <v>1833</v>
      </c>
      <c r="H155" s="208" t="s">
        <v>1756</v>
      </c>
      <c r="I155" s="68" t="s">
        <v>1832</v>
      </c>
      <c r="J155" s="176" t="s">
        <v>955</v>
      </c>
      <c r="K155" s="328">
        <v>41442</v>
      </c>
      <c r="L155" s="146" t="s">
        <v>727</v>
      </c>
      <c r="M155" s="22">
        <v>40</v>
      </c>
      <c r="N155" s="22" t="s">
        <v>728</v>
      </c>
      <c r="O155" s="21" t="s">
        <v>729</v>
      </c>
      <c r="P155" s="21" t="s">
        <v>977</v>
      </c>
      <c r="Q155" s="21" t="s">
        <v>823</v>
      </c>
      <c r="R155" s="22">
        <v>1</v>
      </c>
      <c r="S155" s="75">
        <v>12605</v>
      </c>
      <c r="T155" s="75"/>
      <c r="U155" s="75"/>
      <c r="V155" s="75">
        <f t="shared" si="93"/>
        <v>12605</v>
      </c>
      <c r="W155" s="75"/>
      <c r="X155" s="75">
        <f t="shared" si="94"/>
        <v>2386.166666666667</v>
      </c>
      <c r="Y155" s="75">
        <f t="shared" si="95"/>
        <v>23861.666666666668</v>
      </c>
      <c r="Z155" s="75">
        <f t="shared" si="96"/>
        <v>2205.875</v>
      </c>
      <c r="AA155" s="75">
        <f t="shared" si="97"/>
        <v>378.15</v>
      </c>
      <c r="AB155" s="75">
        <f t="shared" si="98"/>
        <v>630.25</v>
      </c>
      <c r="AC155" s="75">
        <f t="shared" si="99"/>
        <v>252.1</v>
      </c>
      <c r="AD155" s="75">
        <f t="shared" si="103"/>
        <v>1046</v>
      </c>
      <c r="AE155" s="75">
        <v>666</v>
      </c>
      <c r="AF155" s="77">
        <f t="shared" si="100"/>
        <v>7158.5</v>
      </c>
      <c r="AG155" s="77">
        <f t="shared" si="101"/>
        <v>20567.236111111109</v>
      </c>
      <c r="AH155" s="77">
        <f t="shared" si="102"/>
        <v>246806.83333333331</v>
      </c>
      <c r="AI155" s="77"/>
      <c r="AJ155" s="77"/>
      <c r="AK155" s="77"/>
      <c r="AL155" s="77"/>
      <c r="AM155" s="77"/>
      <c r="AN155" s="77"/>
      <c r="AO155" s="77"/>
      <c r="AP155" s="77"/>
      <c r="AQ155" s="77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4"/>
      <c r="KF155" s="24"/>
      <c r="KG155" s="24"/>
      <c r="KH155" s="24"/>
      <c r="KI155" s="24"/>
      <c r="KJ155" s="24"/>
      <c r="KK155" s="24"/>
      <c r="KL155" s="24"/>
      <c r="KM155" s="24"/>
      <c r="KN155" s="24"/>
      <c r="KO155" s="24"/>
      <c r="KP155" s="24"/>
      <c r="KQ155" s="24"/>
      <c r="KR155" s="24"/>
      <c r="KS155" s="24"/>
      <c r="KT155" s="24"/>
      <c r="KU155" s="24"/>
      <c r="KV155" s="24"/>
      <c r="KW155" s="24"/>
      <c r="KX155" s="24"/>
      <c r="KY155" s="24"/>
      <c r="KZ155" s="24"/>
      <c r="LA155" s="24"/>
      <c r="LB155" s="24"/>
      <c r="LC155" s="24"/>
      <c r="LD155" s="24"/>
      <c r="LE155" s="24"/>
      <c r="LF155" s="24"/>
      <c r="LG155" s="24"/>
      <c r="LH155" s="24"/>
      <c r="LI155" s="24"/>
      <c r="LJ155" s="24"/>
      <c r="LK155" s="24"/>
      <c r="LL155" s="24"/>
      <c r="LM155" s="24"/>
      <c r="LN155" s="24"/>
      <c r="LO155" s="24"/>
      <c r="LP155" s="24"/>
      <c r="LQ155" s="24"/>
      <c r="LR155" s="24"/>
      <c r="LS155" s="24"/>
      <c r="LT155" s="24"/>
      <c r="LU155" s="24"/>
      <c r="LV155" s="24"/>
      <c r="LW155" s="24"/>
      <c r="LX155" s="24"/>
      <c r="LY155" s="24"/>
      <c r="LZ155" s="24"/>
      <c r="MA155" s="24"/>
      <c r="MB155" s="24"/>
      <c r="MC155" s="24"/>
      <c r="MD155" s="24"/>
      <c r="ME155" s="24"/>
      <c r="MF155" s="24"/>
      <c r="MG155" s="24"/>
      <c r="MH155" s="24"/>
      <c r="MI155" s="24"/>
      <c r="MJ155" s="24"/>
      <c r="MK155" s="24"/>
      <c r="ML155" s="24"/>
      <c r="MM155" s="24"/>
      <c r="MN155" s="24"/>
      <c r="MO155" s="24"/>
      <c r="MP155" s="24"/>
      <c r="MQ155" s="24"/>
      <c r="MR155" s="24"/>
      <c r="MS155" s="24"/>
      <c r="MT155" s="24"/>
      <c r="MU155" s="24"/>
      <c r="MV155" s="24"/>
      <c r="MW155" s="24"/>
      <c r="MX155" s="24"/>
      <c r="MY155" s="24"/>
      <c r="MZ155" s="24"/>
      <c r="NA155" s="24"/>
      <c r="NB155" s="24"/>
      <c r="NC155" s="24"/>
      <c r="ND155" s="24"/>
      <c r="NE155" s="24"/>
      <c r="NF155" s="24"/>
      <c r="NG155" s="24"/>
      <c r="NH155" s="24"/>
      <c r="NI155" s="24"/>
      <c r="NJ155" s="24"/>
      <c r="NK155" s="24"/>
      <c r="NL155" s="24"/>
      <c r="NM155" s="24"/>
      <c r="NN155" s="24"/>
      <c r="NO155" s="24"/>
      <c r="NP155" s="24"/>
      <c r="NQ155" s="24"/>
      <c r="NR155" s="24"/>
      <c r="NS155" s="24"/>
      <c r="NT155" s="24"/>
      <c r="NU155" s="24"/>
      <c r="NV155" s="24"/>
      <c r="NW155" s="24"/>
      <c r="NX155" s="24"/>
      <c r="NY155" s="24"/>
      <c r="NZ155" s="24"/>
      <c r="OA155" s="24"/>
      <c r="OB155" s="24"/>
      <c r="OC155" s="24"/>
      <c r="OD155" s="24"/>
      <c r="OE155" s="24"/>
      <c r="OF155" s="24"/>
      <c r="OG155" s="24"/>
      <c r="OH155" s="24"/>
      <c r="OI155" s="24"/>
      <c r="OJ155" s="24"/>
      <c r="OK155" s="24"/>
      <c r="OL155" s="24"/>
      <c r="OM155" s="24"/>
      <c r="ON155" s="24"/>
      <c r="OO155" s="24"/>
      <c r="OP155" s="24"/>
      <c r="OQ155" s="24"/>
      <c r="OR155" s="24"/>
      <c r="OS155" s="24"/>
      <c r="OT155" s="24"/>
      <c r="OU155" s="24"/>
      <c r="OV155" s="24"/>
      <c r="OW155" s="24"/>
      <c r="OX155" s="24"/>
      <c r="OY155" s="24"/>
      <c r="OZ155" s="24"/>
      <c r="PA155" s="24"/>
      <c r="PB155" s="24"/>
      <c r="PC155" s="24"/>
      <c r="PD155" s="24"/>
      <c r="PE155" s="24"/>
      <c r="PF155" s="24"/>
      <c r="PG155" s="24"/>
      <c r="PH155" s="24"/>
      <c r="PI155" s="24"/>
      <c r="PJ155" s="24"/>
      <c r="PK155" s="24"/>
      <c r="PL155" s="24"/>
      <c r="PM155" s="24"/>
      <c r="PN155" s="24"/>
      <c r="PO155" s="24"/>
      <c r="PP155" s="24"/>
      <c r="PQ155" s="24"/>
      <c r="PR155" s="24"/>
      <c r="PS155" s="24"/>
      <c r="PT155" s="24"/>
      <c r="PU155" s="24"/>
      <c r="PV155" s="24"/>
      <c r="PW155" s="24"/>
      <c r="PX155" s="24"/>
      <c r="PY155" s="24"/>
      <c r="PZ155" s="24"/>
      <c r="QA155" s="24"/>
      <c r="QB155" s="24"/>
      <c r="QC155" s="24"/>
      <c r="QD155" s="24"/>
      <c r="QE155" s="24"/>
      <c r="QF155" s="24"/>
      <c r="QG155" s="24"/>
      <c r="QH155" s="24"/>
      <c r="QI155" s="24"/>
      <c r="QJ155" s="24"/>
      <c r="QK155" s="24"/>
      <c r="QL155" s="24"/>
      <c r="QM155" s="24"/>
      <c r="QN155" s="24"/>
      <c r="QO155" s="24"/>
      <c r="QP155" s="24"/>
      <c r="QQ155" s="24"/>
      <c r="QR155" s="24"/>
      <c r="QS155" s="24"/>
      <c r="QT155" s="24"/>
      <c r="QU155" s="24"/>
      <c r="QV155" s="24"/>
      <c r="QW155" s="24"/>
      <c r="QX155" s="24"/>
      <c r="QY155" s="24"/>
      <c r="QZ155" s="24"/>
      <c r="RA155" s="24"/>
      <c r="RB155" s="24"/>
      <c r="RC155" s="24"/>
      <c r="RD155" s="24"/>
      <c r="RE155" s="24"/>
      <c r="RF155" s="24"/>
      <c r="RG155" s="24"/>
      <c r="RH155" s="24"/>
      <c r="RI155" s="24"/>
      <c r="RJ155" s="24"/>
      <c r="RK155" s="24"/>
      <c r="RL155" s="24"/>
      <c r="RM155" s="24"/>
      <c r="RN155" s="24"/>
      <c r="RO155" s="24"/>
      <c r="RP155" s="24"/>
      <c r="RQ155" s="24"/>
      <c r="RR155" s="24"/>
      <c r="RS155" s="24"/>
      <c r="RT155" s="24"/>
      <c r="RU155" s="24"/>
      <c r="RV155" s="24"/>
      <c r="RW155" s="24"/>
      <c r="RX155" s="24"/>
      <c r="RY155" s="24"/>
      <c r="RZ155" s="24"/>
      <c r="SA155" s="24"/>
      <c r="SB155" s="24"/>
      <c r="SC155" s="24"/>
      <c r="SD155" s="24"/>
      <c r="SE155" s="24"/>
      <c r="SF155" s="24"/>
      <c r="SG155" s="24"/>
      <c r="SH155" s="24"/>
      <c r="SI155" s="24"/>
      <c r="SJ155" s="24"/>
      <c r="SK155" s="24"/>
      <c r="SL155" s="24"/>
      <c r="SM155" s="24"/>
      <c r="SN155" s="24"/>
      <c r="SO155" s="24"/>
      <c r="SP155" s="24"/>
      <c r="SQ155" s="24"/>
      <c r="SR155" s="24"/>
      <c r="SS155" s="24"/>
      <c r="ST155" s="24"/>
      <c r="SU155" s="24"/>
      <c r="SV155" s="24"/>
      <c r="SW155" s="24"/>
      <c r="SX155" s="24"/>
      <c r="SY155" s="24"/>
      <c r="SZ155" s="24"/>
      <c r="TA155" s="24"/>
      <c r="TB155" s="24"/>
      <c r="TC155" s="24"/>
      <c r="TD155" s="24"/>
      <c r="TE155" s="24"/>
      <c r="TF155" s="24"/>
      <c r="TG155" s="24"/>
      <c r="TH155" s="24"/>
      <c r="TI155" s="24"/>
      <c r="TJ155" s="24"/>
      <c r="TK155" s="24"/>
      <c r="TL155" s="24"/>
      <c r="TM155" s="24"/>
      <c r="TN155" s="24"/>
      <c r="TO155" s="24"/>
      <c r="TP155" s="24"/>
      <c r="TQ155" s="24"/>
      <c r="TR155" s="24"/>
      <c r="TS155" s="24"/>
      <c r="TT155" s="24"/>
      <c r="TU155" s="24"/>
      <c r="TV155" s="24"/>
      <c r="TW155" s="24"/>
      <c r="TX155" s="24"/>
      <c r="TY155" s="24"/>
      <c r="TZ155" s="24"/>
      <c r="UA155" s="24"/>
      <c r="UB155" s="24"/>
      <c r="UC155" s="24"/>
      <c r="UD155" s="24"/>
      <c r="UE155" s="24"/>
      <c r="UF155" s="24"/>
      <c r="UG155" s="24"/>
      <c r="UH155" s="24"/>
      <c r="UI155" s="24"/>
      <c r="UJ155" s="24"/>
      <c r="UK155" s="24"/>
      <c r="UL155" s="24"/>
      <c r="UM155" s="24"/>
      <c r="UN155" s="24"/>
      <c r="UO155" s="24"/>
      <c r="UP155" s="24"/>
      <c r="UQ155" s="24"/>
      <c r="UR155" s="24"/>
      <c r="US155" s="24"/>
      <c r="UT155" s="24"/>
      <c r="UU155" s="24"/>
      <c r="UV155" s="24"/>
      <c r="UW155" s="24"/>
      <c r="UX155" s="24"/>
      <c r="UY155" s="24"/>
      <c r="UZ155" s="24"/>
      <c r="VA155" s="24"/>
      <c r="VB155" s="24"/>
      <c r="VC155" s="24"/>
      <c r="VD155" s="24"/>
      <c r="VE155" s="24"/>
      <c r="VF155" s="24"/>
      <c r="VG155" s="24"/>
      <c r="VH155" s="24"/>
      <c r="VI155" s="24"/>
    </row>
    <row r="156" spans="1:581" s="171" customFormat="1" ht="15" customHeight="1" x14ac:dyDescent="0.2">
      <c r="A156" s="112">
        <v>42</v>
      </c>
      <c r="B156" s="163" t="s">
        <v>1188</v>
      </c>
      <c r="C156" s="163" t="s">
        <v>1189</v>
      </c>
      <c r="D156" s="164">
        <v>14</v>
      </c>
      <c r="E156" s="163" t="s">
        <v>927</v>
      </c>
      <c r="F156" s="163" t="s">
        <v>1190</v>
      </c>
      <c r="G156" s="102" t="s">
        <v>1316</v>
      </c>
      <c r="H156" s="21" t="s">
        <v>65</v>
      </c>
      <c r="I156" s="21" t="s">
        <v>484</v>
      </c>
      <c r="J156" s="22" t="s">
        <v>954</v>
      </c>
      <c r="K156" s="328">
        <v>35647</v>
      </c>
      <c r="L156" s="209" t="s">
        <v>1876</v>
      </c>
      <c r="M156" s="176">
        <v>40</v>
      </c>
      <c r="N156" s="176" t="s">
        <v>728</v>
      </c>
      <c r="O156" s="174" t="s">
        <v>1879</v>
      </c>
      <c r="P156" s="168" t="s">
        <v>979</v>
      </c>
      <c r="Q156" s="168" t="s">
        <v>823</v>
      </c>
      <c r="R156" s="166">
        <v>1</v>
      </c>
      <c r="S156" s="75">
        <v>16756</v>
      </c>
      <c r="T156" s="169"/>
      <c r="U156" s="169"/>
      <c r="V156" s="169">
        <f t="shared" si="93"/>
        <v>16756</v>
      </c>
      <c r="W156" s="169">
        <f>70.1*6</f>
        <v>420.59999999999997</v>
      </c>
      <c r="X156" s="169">
        <f t="shared" si="94"/>
        <v>3078</v>
      </c>
      <c r="Y156" s="169">
        <f t="shared" si="95"/>
        <v>30780</v>
      </c>
      <c r="Z156" s="169">
        <f t="shared" si="96"/>
        <v>2932.2999999999997</v>
      </c>
      <c r="AA156" s="169">
        <f t="shared" si="97"/>
        <v>502.68</v>
      </c>
      <c r="AB156" s="169">
        <f t="shared" si="98"/>
        <v>837.80000000000007</v>
      </c>
      <c r="AC156" s="169">
        <f t="shared" si="99"/>
        <v>335.12</v>
      </c>
      <c r="AD156" s="75">
        <f t="shared" si="103"/>
        <v>1046</v>
      </c>
      <c r="AE156" s="169">
        <v>666</v>
      </c>
      <c r="AF156" s="170">
        <f t="shared" si="100"/>
        <v>9234</v>
      </c>
      <c r="AG156" s="77">
        <f t="shared" si="101"/>
        <v>27087.499999999996</v>
      </c>
      <c r="AH156" s="170">
        <f t="shared" si="102"/>
        <v>325049.99999999994</v>
      </c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72"/>
      <c r="BF156" s="172"/>
      <c r="BG156" s="172"/>
      <c r="BH156" s="172"/>
      <c r="BI156" s="172"/>
      <c r="BJ156" s="172"/>
      <c r="BK156" s="172"/>
      <c r="BL156" s="172"/>
      <c r="BM156" s="172"/>
      <c r="BN156" s="172"/>
      <c r="BO156" s="172"/>
      <c r="BP156" s="172"/>
      <c r="BQ156" s="172"/>
      <c r="BR156" s="172"/>
      <c r="BS156" s="172"/>
      <c r="BT156" s="172"/>
      <c r="BU156" s="172"/>
      <c r="BV156" s="172"/>
      <c r="BW156" s="172"/>
      <c r="BX156" s="172"/>
      <c r="BY156" s="172"/>
      <c r="BZ156" s="172"/>
      <c r="CA156" s="172"/>
      <c r="CB156" s="172"/>
      <c r="CC156" s="172"/>
      <c r="CD156" s="172"/>
      <c r="CE156" s="172"/>
      <c r="CF156" s="172"/>
      <c r="CG156" s="172"/>
      <c r="CH156" s="172"/>
      <c r="CI156" s="172"/>
      <c r="CJ156" s="172"/>
      <c r="CK156" s="172"/>
      <c r="CL156" s="172"/>
      <c r="CM156" s="172"/>
      <c r="CN156" s="172"/>
      <c r="CO156" s="172"/>
      <c r="CP156" s="172"/>
      <c r="CQ156" s="172"/>
      <c r="CR156" s="172"/>
      <c r="CS156" s="172"/>
      <c r="CT156" s="172"/>
      <c r="CU156" s="172"/>
      <c r="CV156" s="172"/>
      <c r="CW156" s="172"/>
      <c r="CX156" s="172"/>
      <c r="CY156" s="172"/>
      <c r="CZ156" s="172"/>
      <c r="DA156" s="172"/>
      <c r="DB156" s="172"/>
      <c r="DC156" s="172"/>
      <c r="DD156" s="172"/>
      <c r="DE156" s="172"/>
      <c r="DF156" s="172"/>
      <c r="DG156" s="172"/>
      <c r="DH156" s="172"/>
      <c r="DI156" s="172"/>
      <c r="DJ156" s="172"/>
      <c r="DK156" s="172"/>
      <c r="DL156" s="172"/>
      <c r="DM156" s="172"/>
      <c r="DN156" s="172"/>
      <c r="DO156" s="172"/>
      <c r="DP156" s="172"/>
      <c r="DQ156" s="172"/>
      <c r="DR156" s="172"/>
      <c r="DS156" s="172"/>
      <c r="DT156" s="172"/>
      <c r="DU156" s="172"/>
      <c r="DV156" s="172"/>
      <c r="DW156" s="172"/>
      <c r="DX156" s="172"/>
      <c r="DY156" s="172"/>
      <c r="DZ156" s="172"/>
      <c r="EA156" s="172"/>
      <c r="EB156" s="172"/>
      <c r="EC156" s="172"/>
      <c r="ED156" s="172"/>
      <c r="EE156" s="172"/>
      <c r="EF156" s="172"/>
      <c r="EG156" s="172"/>
      <c r="EH156" s="172"/>
      <c r="EI156" s="172"/>
      <c r="EJ156" s="172"/>
      <c r="EK156" s="172"/>
      <c r="EL156" s="172"/>
      <c r="EM156" s="172"/>
      <c r="EN156" s="172"/>
      <c r="EO156" s="172"/>
      <c r="EP156" s="172"/>
      <c r="EQ156" s="172"/>
      <c r="ER156" s="172"/>
      <c r="ES156" s="172"/>
      <c r="ET156" s="172"/>
      <c r="EU156" s="172"/>
      <c r="EV156" s="172"/>
      <c r="EW156" s="172"/>
      <c r="EX156" s="172"/>
      <c r="EY156" s="172"/>
      <c r="EZ156" s="172"/>
      <c r="FA156" s="172"/>
      <c r="FB156" s="172"/>
      <c r="FC156" s="172"/>
      <c r="FD156" s="172"/>
      <c r="FE156" s="172"/>
      <c r="FF156" s="172"/>
      <c r="FG156" s="172"/>
      <c r="FH156" s="172"/>
      <c r="FI156" s="172"/>
      <c r="FJ156" s="172"/>
      <c r="FK156" s="172"/>
      <c r="FL156" s="172"/>
      <c r="FM156" s="172"/>
      <c r="FN156" s="172"/>
      <c r="FO156" s="172"/>
      <c r="FP156" s="172"/>
      <c r="FQ156" s="172"/>
      <c r="FR156" s="172"/>
      <c r="FS156" s="172"/>
      <c r="FT156" s="172"/>
      <c r="FU156" s="172"/>
      <c r="FV156" s="172"/>
      <c r="FW156" s="172"/>
      <c r="FX156" s="172"/>
      <c r="FY156" s="172"/>
      <c r="FZ156" s="172"/>
      <c r="GA156" s="172"/>
      <c r="GB156" s="172"/>
      <c r="GC156" s="172"/>
      <c r="GD156" s="172"/>
      <c r="GE156" s="172"/>
      <c r="GF156" s="172"/>
      <c r="GG156" s="172"/>
      <c r="GH156" s="172"/>
      <c r="GI156" s="172"/>
      <c r="GJ156" s="172"/>
      <c r="GK156" s="172"/>
      <c r="GL156" s="172"/>
      <c r="GM156" s="172"/>
      <c r="GN156" s="172"/>
      <c r="GO156" s="172"/>
      <c r="GP156" s="172"/>
      <c r="GQ156" s="172"/>
      <c r="GR156" s="172"/>
      <c r="GS156" s="172"/>
      <c r="GT156" s="172"/>
      <c r="GU156" s="172"/>
      <c r="GV156" s="172"/>
      <c r="GW156" s="172"/>
      <c r="GX156" s="172"/>
      <c r="GY156" s="172"/>
      <c r="GZ156" s="172"/>
      <c r="HA156" s="172"/>
      <c r="HB156" s="172"/>
      <c r="HC156" s="172"/>
      <c r="HD156" s="172"/>
      <c r="HE156" s="172"/>
      <c r="HF156" s="172"/>
      <c r="HG156" s="172"/>
      <c r="HH156" s="172"/>
      <c r="HI156" s="172"/>
      <c r="HJ156" s="172"/>
      <c r="HK156" s="172"/>
      <c r="HL156" s="172"/>
      <c r="HM156" s="172"/>
      <c r="HN156" s="172"/>
      <c r="HO156" s="172"/>
      <c r="HP156" s="172"/>
      <c r="HQ156" s="172"/>
      <c r="HR156" s="172"/>
      <c r="HS156" s="172"/>
      <c r="HT156" s="172"/>
      <c r="HU156" s="172"/>
      <c r="HV156" s="172"/>
      <c r="HW156" s="172"/>
      <c r="HX156" s="172"/>
      <c r="HY156" s="172"/>
      <c r="HZ156" s="172"/>
      <c r="IA156" s="172"/>
      <c r="IB156" s="172"/>
      <c r="IC156" s="172"/>
      <c r="ID156" s="172"/>
      <c r="IE156" s="172"/>
      <c r="IF156" s="172"/>
      <c r="IG156" s="172"/>
      <c r="IH156" s="172"/>
      <c r="II156" s="172"/>
      <c r="IJ156" s="172"/>
      <c r="IK156" s="172"/>
      <c r="IL156" s="172"/>
      <c r="IM156" s="172"/>
      <c r="IN156" s="172"/>
      <c r="IO156" s="172"/>
      <c r="IP156" s="172"/>
      <c r="IQ156" s="172"/>
      <c r="IR156" s="172"/>
      <c r="IS156" s="172"/>
      <c r="IT156" s="172"/>
      <c r="IU156" s="172"/>
      <c r="IV156" s="172"/>
      <c r="IW156" s="172"/>
      <c r="IX156" s="172"/>
      <c r="IY156" s="172"/>
      <c r="IZ156" s="172"/>
      <c r="JA156" s="172"/>
      <c r="JB156" s="172"/>
      <c r="JC156" s="172"/>
      <c r="JD156" s="172"/>
      <c r="JE156" s="172"/>
      <c r="JF156" s="172"/>
      <c r="JG156" s="172"/>
      <c r="JH156" s="172"/>
      <c r="JI156" s="172"/>
      <c r="JJ156" s="172"/>
      <c r="JK156" s="172"/>
      <c r="JL156" s="172"/>
      <c r="JM156" s="172"/>
      <c r="JN156" s="172"/>
      <c r="JO156" s="172"/>
      <c r="JP156" s="172"/>
      <c r="JQ156" s="172"/>
      <c r="JR156" s="172"/>
      <c r="JS156" s="172"/>
      <c r="JT156" s="172"/>
      <c r="JU156" s="172"/>
      <c r="JV156" s="172"/>
      <c r="JW156" s="172"/>
      <c r="JX156" s="172"/>
      <c r="JY156" s="172"/>
      <c r="JZ156" s="172"/>
      <c r="KA156" s="172"/>
      <c r="KB156" s="172"/>
      <c r="KC156" s="172"/>
      <c r="KD156" s="172"/>
      <c r="KE156" s="172"/>
      <c r="KF156" s="172"/>
      <c r="KG156" s="172"/>
      <c r="KH156" s="172"/>
      <c r="KI156" s="172"/>
      <c r="KJ156" s="172"/>
      <c r="KK156" s="172"/>
      <c r="KL156" s="172"/>
      <c r="KM156" s="172"/>
      <c r="KN156" s="172"/>
      <c r="KO156" s="172"/>
      <c r="KP156" s="172"/>
      <c r="KQ156" s="172"/>
      <c r="KR156" s="172"/>
      <c r="KS156" s="172"/>
      <c r="KT156" s="172"/>
      <c r="KU156" s="172"/>
      <c r="KV156" s="172"/>
      <c r="KW156" s="172"/>
      <c r="KX156" s="172"/>
      <c r="KY156" s="172"/>
      <c r="KZ156" s="172"/>
      <c r="LA156" s="172"/>
      <c r="LB156" s="172"/>
      <c r="LC156" s="172"/>
      <c r="LD156" s="172"/>
      <c r="LE156" s="172"/>
      <c r="LF156" s="172"/>
      <c r="LG156" s="172"/>
      <c r="LH156" s="172"/>
      <c r="LI156" s="172"/>
      <c r="LJ156" s="172"/>
      <c r="LK156" s="172"/>
      <c r="LL156" s="172"/>
      <c r="LM156" s="172"/>
      <c r="LN156" s="172"/>
      <c r="LO156" s="172"/>
      <c r="LP156" s="172"/>
      <c r="LQ156" s="172"/>
      <c r="LR156" s="172"/>
      <c r="LS156" s="172"/>
      <c r="LT156" s="172"/>
      <c r="LU156" s="172"/>
      <c r="LV156" s="172"/>
      <c r="LW156" s="172"/>
      <c r="LX156" s="172"/>
      <c r="LY156" s="172"/>
      <c r="LZ156" s="172"/>
      <c r="MA156" s="172"/>
      <c r="MB156" s="172"/>
      <c r="MC156" s="172"/>
      <c r="MD156" s="172"/>
      <c r="ME156" s="172"/>
      <c r="MF156" s="172"/>
      <c r="MG156" s="172"/>
      <c r="MH156" s="172"/>
      <c r="MI156" s="172"/>
      <c r="MJ156" s="172"/>
      <c r="MK156" s="172"/>
      <c r="ML156" s="172"/>
      <c r="MM156" s="172"/>
      <c r="MN156" s="172"/>
      <c r="MO156" s="172"/>
      <c r="MP156" s="172"/>
      <c r="MQ156" s="172"/>
      <c r="MR156" s="172"/>
      <c r="MS156" s="172"/>
      <c r="MT156" s="172"/>
      <c r="MU156" s="172"/>
      <c r="MV156" s="172"/>
      <c r="MW156" s="172"/>
      <c r="MX156" s="172"/>
      <c r="MY156" s="172"/>
      <c r="MZ156" s="172"/>
      <c r="NA156" s="172"/>
      <c r="NB156" s="172"/>
      <c r="NC156" s="172"/>
      <c r="ND156" s="172"/>
      <c r="NE156" s="172"/>
      <c r="NF156" s="172"/>
      <c r="NG156" s="172"/>
      <c r="NH156" s="172"/>
      <c r="NI156" s="172"/>
      <c r="NJ156" s="172"/>
      <c r="NK156" s="172"/>
      <c r="NL156" s="172"/>
      <c r="NM156" s="172"/>
      <c r="NN156" s="172"/>
      <c r="NO156" s="172"/>
      <c r="NP156" s="172"/>
      <c r="NQ156" s="172"/>
      <c r="NR156" s="172"/>
      <c r="NS156" s="172"/>
      <c r="NT156" s="172"/>
      <c r="NU156" s="172"/>
      <c r="NV156" s="172"/>
      <c r="NW156" s="172"/>
      <c r="NX156" s="172"/>
      <c r="NY156" s="172"/>
      <c r="NZ156" s="172"/>
      <c r="OA156" s="172"/>
      <c r="OB156" s="172"/>
      <c r="OC156" s="172"/>
      <c r="OD156" s="172"/>
      <c r="OE156" s="172"/>
      <c r="OF156" s="172"/>
      <c r="OG156" s="172"/>
      <c r="OH156" s="172"/>
      <c r="OI156" s="172"/>
      <c r="OJ156" s="172"/>
      <c r="OK156" s="172"/>
      <c r="OL156" s="172"/>
      <c r="OM156" s="172"/>
      <c r="ON156" s="172"/>
      <c r="OO156" s="172"/>
      <c r="OP156" s="172"/>
      <c r="OQ156" s="172"/>
      <c r="OR156" s="172"/>
      <c r="OS156" s="172"/>
      <c r="OT156" s="172"/>
      <c r="OU156" s="172"/>
      <c r="OV156" s="172"/>
      <c r="OW156" s="172"/>
      <c r="OX156" s="172"/>
      <c r="OY156" s="172"/>
      <c r="OZ156" s="172"/>
      <c r="PA156" s="172"/>
      <c r="PB156" s="172"/>
      <c r="PC156" s="172"/>
      <c r="PD156" s="172"/>
      <c r="PE156" s="172"/>
      <c r="PF156" s="172"/>
      <c r="PG156" s="172"/>
      <c r="PH156" s="172"/>
      <c r="PI156" s="172"/>
      <c r="PJ156" s="172"/>
      <c r="PK156" s="172"/>
      <c r="PL156" s="172"/>
      <c r="PM156" s="172"/>
      <c r="PN156" s="172"/>
      <c r="PO156" s="172"/>
      <c r="PP156" s="172"/>
      <c r="PQ156" s="172"/>
      <c r="PR156" s="172"/>
      <c r="PS156" s="172"/>
      <c r="PT156" s="172"/>
      <c r="PU156" s="172"/>
      <c r="PV156" s="172"/>
      <c r="PW156" s="172"/>
      <c r="PX156" s="172"/>
      <c r="PY156" s="172"/>
      <c r="PZ156" s="172"/>
      <c r="QA156" s="172"/>
      <c r="QB156" s="172"/>
      <c r="QC156" s="172"/>
      <c r="QD156" s="172"/>
      <c r="QE156" s="172"/>
      <c r="QF156" s="172"/>
      <c r="QG156" s="172"/>
      <c r="QH156" s="172"/>
      <c r="QI156" s="172"/>
      <c r="QJ156" s="172"/>
      <c r="QK156" s="172"/>
      <c r="QL156" s="172"/>
      <c r="QM156" s="172"/>
      <c r="QN156" s="172"/>
      <c r="QO156" s="172"/>
      <c r="QP156" s="172"/>
      <c r="QQ156" s="172"/>
      <c r="QR156" s="172"/>
      <c r="QS156" s="172"/>
      <c r="QT156" s="172"/>
      <c r="QU156" s="172"/>
      <c r="QV156" s="172"/>
      <c r="QW156" s="172"/>
      <c r="QX156" s="172"/>
      <c r="QY156" s="172"/>
      <c r="QZ156" s="172"/>
      <c r="RA156" s="172"/>
      <c r="RB156" s="172"/>
      <c r="RC156" s="172"/>
      <c r="RD156" s="172"/>
      <c r="RE156" s="172"/>
      <c r="RF156" s="172"/>
      <c r="RG156" s="172"/>
      <c r="RH156" s="172"/>
      <c r="RI156" s="172"/>
      <c r="RJ156" s="172"/>
      <c r="RK156" s="172"/>
      <c r="RL156" s="172"/>
      <c r="RM156" s="172"/>
      <c r="RN156" s="172"/>
      <c r="RO156" s="172"/>
      <c r="RP156" s="172"/>
      <c r="RQ156" s="172"/>
      <c r="RR156" s="172"/>
      <c r="RS156" s="172"/>
      <c r="RT156" s="172"/>
      <c r="RU156" s="172"/>
      <c r="RV156" s="172"/>
      <c r="RW156" s="172"/>
      <c r="RX156" s="172"/>
      <c r="RY156" s="172"/>
      <c r="RZ156" s="172"/>
      <c r="SA156" s="172"/>
      <c r="SB156" s="172"/>
      <c r="SC156" s="172"/>
      <c r="SD156" s="172"/>
      <c r="SE156" s="172"/>
      <c r="SF156" s="172"/>
      <c r="SG156" s="172"/>
      <c r="SH156" s="172"/>
      <c r="SI156" s="172"/>
      <c r="SJ156" s="172"/>
      <c r="SK156" s="172"/>
      <c r="SL156" s="172"/>
      <c r="SM156" s="172"/>
      <c r="SN156" s="172"/>
      <c r="SO156" s="172"/>
      <c r="SP156" s="172"/>
      <c r="SQ156" s="172"/>
      <c r="SR156" s="172"/>
      <c r="SS156" s="172"/>
      <c r="ST156" s="172"/>
      <c r="SU156" s="172"/>
      <c r="SV156" s="172"/>
      <c r="SW156" s="172"/>
      <c r="SX156" s="172"/>
      <c r="SY156" s="172"/>
      <c r="SZ156" s="172"/>
      <c r="TA156" s="172"/>
      <c r="TB156" s="172"/>
      <c r="TC156" s="172"/>
      <c r="TD156" s="172"/>
      <c r="TE156" s="172"/>
      <c r="TF156" s="172"/>
      <c r="TG156" s="172"/>
      <c r="TH156" s="172"/>
      <c r="TI156" s="172"/>
      <c r="TJ156" s="172"/>
      <c r="TK156" s="172"/>
      <c r="TL156" s="172"/>
      <c r="TM156" s="172"/>
      <c r="TN156" s="172"/>
      <c r="TO156" s="172"/>
      <c r="TP156" s="172"/>
      <c r="TQ156" s="172"/>
      <c r="TR156" s="172"/>
      <c r="TS156" s="172"/>
      <c r="TT156" s="172"/>
      <c r="TU156" s="172"/>
      <c r="TV156" s="172"/>
      <c r="TW156" s="172"/>
      <c r="TX156" s="172"/>
      <c r="TY156" s="172"/>
      <c r="TZ156" s="172"/>
      <c r="UA156" s="172"/>
      <c r="UB156" s="172"/>
      <c r="UC156" s="172"/>
      <c r="UD156" s="172"/>
      <c r="UE156" s="172"/>
      <c r="UF156" s="172"/>
      <c r="UG156" s="172"/>
      <c r="UH156" s="172"/>
      <c r="UI156" s="172"/>
      <c r="UJ156" s="172"/>
      <c r="UK156" s="172"/>
      <c r="UL156" s="172"/>
      <c r="UM156" s="172"/>
      <c r="UN156" s="172"/>
      <c r="UO156" s="172"/>
      <c r="UP156" s="172"/>
      <c r="UQ156" s="172"/>
      <c r="UR156" s="172"/>
      <c r="US156" s="172"/>
      <c r="UT156" s="172"/>
      <c r="UU156" s="172"/>
      <c r="UV156" s="172"/>
      <c r="UW156" s="172"/>
      <c r="UX156" s="172"/>
      <c r="UY156" s="172"/>
      <c r="UZ156" s="172"/>
      <c r="VA156" s="172"/>
      <c r="VB156" s="172"/>
      <c r="VC156" s="172"/>
      <c r="VD156" s="172"/>
      <c r="VE156" s="172"/>
      <c r="VF156" s="172"/>
      <c r="VG156" s="172"/>
      <c r="VH156" s="172"/>
      <c r="VI156" s="172"/>
    </row>
    <row r="157" spans="1:581" s="23" customFormat="1" ht="15" customHeight="1" x14ac:dyDescent="0.2">
      <c r="A157" s="18">
        <v>43</v>
      </c>
      <c r="B157" s="102" t="s">
        <v>1188</v>
      </c>
      <c r="C157" s="102" t="s">
        <v>1189</v>
      </c>
      <c r="D157" s="20">
        <v>14</v>
      </c>
      <c r="E157" s="102" t="s">
        <v>927</v>
      </c>
      <c r="F157" s="102" t="s">
        <v>1190</v>
      </c>
      <c r="G157" s="102" t="s">
        <v>1318</v>
      </c>
      <c r="H157" s="21" t="s">
        <v>67</v>
      </c>
      <c r="I157" s="21" t="s">
        <v>563</v>
      </c>
      <c r="J157" s="22" t="s">
        <v>954</v>
      </c>
      <c r="K157" s="328">
        <v>37257</v>
      </c>
      <c r="L157" s="146" t="s">
        <v>727</v>
      </c>
      <c r="M157" s="22">
        <v>40</v>
      </c>
      <c r="N157" s="22" t="s">
        <v>728</v>
      </c>
      <c r="O157" s="21" t="s">
        <v>729</v>
      </c>
      <c r="P157" s="21" t="s">
        <v>977</v>
      </c>
      <c r="Q157" s="21" t="s">
        <v>823</v>
      </c>
      <c r="R157" s="22">
        <v>1</v>
      </c>
      <c r="S157" s="75">
        <v>12605</v>
      </c>
      <c r="T157" s="75"/>
      <c r="U157" s="75"/>
      <c r="V157" s="75">
        <f t="shared" si="93"/>
        <v>12605</v>
      </c>
      <c r="W157" s="75">
        <f>70.1*5</f>
        <v>350.5</v>
      </c>
      <c r="X157" s="75">
        <f t="shared" si="94"/>
        <v>2386.166666666667</v>
      </c>
      <c r="Y157" s="75">
        <f t="shared" si="95"/>
        <v>23861.666666666668</v>
      </c>
      <c r="Z157" s="75">
        <f t="shared" si="96"/>
        <v>2205.875</v>
      </c>
      <c r="AA157" s="75">
        <f t="shared" si="97"/>
        <v>378.15</v>
      </c>
      <c r="AB157" s="75">
        <f t="shared" si="98"/>
        <v>630.25</v>
      </c>
      <c r="AC157" s="75">
        <f t="shared" si="99"/>
        <v>252.1</v>
      </c>
      <c r="AD157" s="75">
        <f t="shared" si="103"/>
        <v>1046</v>
      </c>
      <c r="AE157" s="75">
        <v>666</v>
      </c>
      <c r="AF157" s="77">
        <f t="shared" si="100"/>
        <v>7158.5</v>
      </c>
      <c r="AG157" s="77">
        <f t="shared" si="101"/>
        <v>20917.736111111109</v>
      </c>
      <c r="AH157" s="77">
        <f t="shared" si="102"/>
        <v>251012.83333333331</v>
      </c>
      <c r="AI157" s="77"/>
      <c r="AJ157" s="77"/>
      <c r="AK157" s="77"/>
      <c r="AL157" s="77"/>
      <c r="AM157" s="77"/>
      <c r="AN157" s="77"/>
      <c r="AO157" s="77"/>
      <c r="AP157" s="77"/>
      <c r="AQ157" s="77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  <c r="JS157" s="24"/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4"/>
      <c r="KF157" s="24"/>
      <c r="KG157" s="24"/>
      <c r="KH157" s="24"/>
      <c r="KI157" s="24"/>
      <c r="KJ157" s="24"/>
      <c r="KK157" s="24"/>
      <c r="KL157" s="24"/>
      <c r="KM157" s="24"/>
      <c r="KN157" s="24"/>
      <c r="KO157" s="24"/>
      <c r="KP157" s="24"/>
      <c r="KQ157" s="24"/>
      <c r="KR157" s="24"/>
      <c r="KS157" s="24"/>
      <c r="KT157" s="24"/>
      <c r="KU157" s="24"/>
      <c r="KV157" s="24"/>
      <c r="KW157" s="24"/>
      <c r="KX157" s="24"/>
      <c r="KY157" s="24"/>
      <c r="KZ157" s="24"/>
      <c r="LA157" s="24"/>
      <c r="LB157" s="24"/>
      <c r="LC157" s="24"/>
      <c r="LD157" s="24"/>
      <c r="LE157" s="24"/>
      <c r="LF157" s="24"/>
      <c r="LG157" s="24"/>
      <c r="LH157" s="24"/>
      <c r="LI157" s="24"/>
      <c r="LJ157" s="24"/>
      <c r="LK157" s="24"/>
      <c r="LL157" s="24"/>
      <c r="LM157" s="24"/>
      <c r="LN157" s="24"/>
      <c r="LO157" s="24"/>
      <c r="LP157" s="24"/>
      <c r="LQ157" s="24"/>
      <c r="LR157" s="24"/>
      <c r="LS157" s="24"/>
      <c r="LT157" s="24"/>
      <c r="LU157" s="24"/>
      <c r="LV157" s="24"/>
      <c r="LW157" s="24"/>
      <c r="LX157" s="24"/>
      <c r="LY157" s="24"/>
      <c r="LZ157" s="24"/>
      <c r="MA157" s="24"/>
      <c r="MB157" s="24"/>
      <c r="MC157" s="24"/>
      <c r="MD157" s="24"/>
      <c r="ME157" s="24"/>
      <c r="MF157" s="24"/>
      <c r="MG157" s="24"/>
      <c r="MH157" s="24"/>
      <c r="MI157" s="24"/>
      <c r="MJ157" s="24"/>
      <c r="MK157" s="24"/>
      <c r="ML157" s="24"/>
      <c r="MM157" s="24"/>
      <c r="MN157" s="24"/>
      <c r="MO157" s="24"/>
      <c r="MP157" s="24"/>
      <c r="MQ157" s="24"/>
      <c r="MR157" s="24"/>
      <c r="MS157" s="24"/>
      <c r="MT157" s="24"/>
      <c r="MU157" s="24"/>
      <c r="MV157" s="24"/>
      <c r="MW157" s="24"/>
      <c r="MX157" s="24"/>
      <c r="MY157" s="24"/>
      <c r="MZ157" s="24"/>
      <c r="NA157" s="24"/>
      <c r="NB157" s="24"/>
      <c r="NC157" s="24"/>
      <c r="ND157" s="24"/>
      <c r="NE157" s="24"/>
      <c r="NF157" s="24"/>
      <c r="NG157" s="24"/>
      <c r="NH157" s="24"/>
      <c r="NI157" s="24"/>
      <c r="NJ157" s="24"/>
      <c r="NK157" s="24"/>
      <c r="NL157" s="24"/>
      <c r="NM157" s="24"/>
      <c r="NN157" s="24"/>
      <c r="NO157" s="24"/>
      <c r="NP157" s="24"/>
      <c r="NQ157" s="24"/>
      <c r="NR157" s="24"/>
      <c r="NS157" s="24"/>
      <c r="NT157" s="24"/>
      <c r="NU157" s="24"/>
      <c r="NV157" s="24"/>
      <c r="NW157" s="24"/>
      <c r="NX157" s="24"/>
      <c r="NY157" s="24"/>
      <c r="NZ157" s="24"/>
      <c r="OA157" s="24"/>
      <c r="OB157" s="24"/>
      <c r="OC157" s="24"/>
      <c r="OD157" s="24"/>
      <c r="OE157" s="24"/>
      <c r="OF157" s="24"/>
      <c r="OG157" s="24"/>
      <c r="OH157" s="24"/>
      <c r="OI157" s="24"/>
      <c r="OJ157" s="24"/>
      <c r="OK157" s="24"/>
      <c r="OL157" s="24"/>
      <c r="OM157" s="24"/>
      <c r="ON157" s="24"/>
      <c r="OO157" s="24"/>
      <c r="OP157" s="24"/>
      <c r="OQ157" s="24"/>
      <c r="OR157" s="24"/>
      <c r="OS157" s="24"/>
      <c r="OT157" s="24"/>
      <c r="OU157" s="24"/>
      <c r="OV157" s="24"/>
      <c r="OW157" s="24"/>
      <c r="OX157" s="24"/>
      <c r="OY157" s="24"/>
      <c r="OZ157" s="24"/>
      <c r="PA157" s="24"/>
      <c r="PB157" s="24"/>
      <c r="PC157" s="24"/>
      <c r="PD157" s="24"/>
      <c r="PE157" s="24"/>
      <c r="PF157" s="24"/>
      <c r="PG157" s="24"/>
      <c r="PH157" s="24"/>
      <c r="PI157" s="24"/>
      <c r="PJ157" s="24"/>
      <c r="PK157" s="24"/>
      <c r="PL157" s="24"/>
      <c r="PM157" s="24"/>
      <c r="PN157" s="24"/>
      <c r="PO157" s="24"/>
      <c r="PP157" s="24"/>
      <c r="PQ157" s="24"/>
      <c r="PR157" s="24"/>
      <c r="PS157" s="24"/>
      <c r="PT157" s="24"/>
      <c r="PU157" s="24"/>
      <c r="PV157" s="24"/>
      <c r="PW157" s="24"/>
      <c r="PX157" s="24"/>
      <c r="PY157" s="24"/>
      <c r="PZ157" s="24"/>
      <c r="QA157" s="24"/>
      <c r="QB157" s="24"/>
      <c r="QC157" s="24"/>
      <c r="QD157" s="24"/>
      <c r="QE157" s="24"/>
      <c r="QF157" s="24"/>
      <c r="QG157" s="24"/>
      <c r="QH157" s="24"/>
      <c r="QI157" s="24"/>
      <c r="QJ157" s="24"/>
      <c r="QK157" s="24"/>
      <c r="QL157" s="24"/>
      <c r="QM157" s="24"/>
      <c r="QN157" s="24"/>
      <c r="QO157" s="24"/>
      <c r="QP157" s="24"/>
      <c r="QQ157" s="24"/>
      <c r="QR157" s="24"/>
      <c r="QS157" s="24"/>
      <c r="QT157" s="24"/>
      <c r="QU157" s="24"/>
      <c r="QV157" s="24"/>
      <c r="QW157" s="24"/>
      <c r="QX157" s="24"/>
      <c r="QY157" s="24"/>
      <c r="QZ157" s="24"/>
      <c r="RA157" s="24"/>
      <c r="RB157" s="24"/>
      <c r="RC157" s="24"/>
      <c r="RD157" s="24"/>
      <c r="RE157" s="24"/>
      <c r="RF157" s="24"/>
      <c r="RG157" s="24"/>
      <c r="RH157" s="24"/>
      <c r="RI157" s="24"/>
      <c r="RJ157" s="24"/>
      <c r="RK157" s="24"/>
      <c r="RL157" s="24"/>
      <c r="RM157" s="24"/>
      <c r="RN157" s="24"/>
      <c r="RO157" s="24"/>
      <c r="RP157" s="24"/>
      <c r="RQ157" s="24"/>
      <c r="RR157" s="24"/>
      <c r="RS157" s="24"/>
      <c r="RT157" s="24"/>
      <c r="RU157" s="24"/>
      <c r="RV157" s="24"/>
      <c r="RW157" s="24"/>
      <c r="RX157" s="24"/>
      <c r="RY157" s="24"/>
      <c r="RZ157" s="24"/>
      <c r="SA157" s="24"/>
      <c r="SB157" s="24"/>
      <c r="SC157" s="24"/>
      <c r="SD157" s="24"/>
      <c r="SE157" s="24"/>
      <c r="SF157" s="24"/>
      <c r="SG157" s="24"/>
      <c r="SH157" s="24"/>
      <c r="SI157" s="24"/>
      <c r="SJ157" s="24"/>
      <c r="SK157" s="24"/>
      <c r="SL157" s="24"/>
      <c r="SM157" s="24"/>
      <c r="SN157" s="24"/>
      <c r="SO157" s="24"/>
      <c r="SP157" s="24"/>
      <c r="SQ157" s="24"/>
      <c r="SR157" s="24"/>
      <c r="SS157" s="24"/>
      <c r="ST157" s="24"/>
      <c r="SU157" s="24"/>
      <c r="SV157" s="24"/>
      <c r="SW157" s="24"/>
      <c r="SX157" s="24"/>
      <c r="SY157" s="24"/>
      <c r="SZ157" s="24"/>
      <c r="TA157" s="24"/>
      <c r="TB157" s="24"/>
      <c r="TC157" s="24"/>
      <c r="TD157" s="24"/>
      <c r="TE157" s="24"/>
      <c r="TF157" s="24"/>
      <c r="TG157" s="24"/>
      <c r="TH157" s="24"/>
      <c r="TI157" s="24"/>
      <c r="TJ157" s="24"/>
      <c r="TK157" s="24"/>
      <c r="TL157" s="24"/>
      <c r="TM157" s="24"/>
      <c r="TN157" s="24"/>
      <c r="TO157" s="24"/>
      <c r="TP157" s="24"/>
      <c r="TQ157" s="24"/>
      <c r="TR157" s="24"/>
      <c r="TS157" s="24"/>
      <c r="TT157" s="24"/>
      <c r="TU157" s="24"/>
      <c r="TV157" s="24"/>
      <c r="TW157" s="24"/>
      <c r="TX157" s="24"/>
      <c r="TY157" s="24"/>
      <c r="TZ157" s="24"/>
      <c r="UA157" s="24"/>
      <c r="UB157" s="24"/>
      <c r="UC157" s="24"/>
      <c r="UD157" s="24"/>
      <c r="UE157" s="24"/>
      <c r="UF157" s="24"/>
      <c r="UG157" s="24"/>
      <c r="UH157" s="24"/>
      <c r="UI157" s="24"/>
      <c r="UJ157" s="24"/>
      <c r="UK157" s="24"/>
      <c r="UL157" s="24"/>
      <c r="UM157" s="24"/>
      <c r="UN157" s="24"/>
      <c r="UO157" s="24"/>
      <c r="UP157" s="24"/>
      <c r="UQ157" s="24"/>
      <c r="UR157" s="24"/>
      <c r="US157" s="24"/>
      <c r="UT157" s="24"/>
      <c r="UU157" s="24"/>
      <c r="UV157" s="24"/>
      <c r="UW157" s="24"/>
      <c r="UX157" s="24"/>
      <c r="UY157" s="24"/>
      <c r="UZ157" s="24"/>
      <c r="VA157" s="24"/>
      <c r="VB157" s="24"/>
      <c r="VC157" s="24"/>
      <c r="VD157" s="24"/>
      <c r="VE157" s="24"/>
      <c r="VF157" s="24"/>
      <c r="VG157" s="24"/>
      <c r="VH157" s="24"/>
      <c r="VI157" s="24"/>
    </row>
    <row r="158" spans="1:581" s="23" customFormat="1" ht="15" customHeight="1" x14ac:dyDescent="0.2">
      <c r="A158" s="112">
        <v>44</v>
      </c>
      <c r="B158" s="102" t="s">
        <v>1188</v>
      </c>
      <c r="C158" s="102" t="s">
        <v>1189</v>
      </c>
      <c r="D158" s="20">
        <v>14</v>
      </c>
      <c r="E158" s="105" t="s">
        <v>927</v>
      </c>
      <c r="F158" s="102" t="s">
        <v>1190</v>
      </c>
      <c r="G158" s="102" t="s">
        <v>1319</v>
      </c>
      <c r="H158" s="21" t="s">
        <v>49</v>
      </c>
      <c r="I158" s="21" t="s">
        <v>503</v>
      </c>
      <c r="J158" s="22" t="s">
        <v>954</v>
      </c>
      <c r="K158" s="328">
        <v>37257</v>
      </c>
      <c r="L158" s="146" t="s">
        <v>42</v>
      </c>
      <c r="M158" s="22">
        <v>40</v>
      </c>
      <c r="N158" s="22" t="s">
        <v>728</v>
      </c>
      <c r="O158" s="21" t="s">
        <v>50</v>
      </c>
      <c r="P158" s="21" t="s">
        <v>977</v>
      </c>
      <c r="Q158" s="21" t="s">
        <v>823</v>
      </c>
      <c r="R158" s="22">
        <v>1</v>
      </c>
      <c r="S158" s="75">
        <v>13333</v>
      </c>
      <c r="T158" s="75"/>
      <c r="U158" s="75"/>
      <c r="V158" s="75">
        <f t="shared" si="93"/>
        <v>13333</v>
      </c>
      <c r="W158" s="75">
        <f>70.1*5</f>
        <v>350.5</v>
      </c>
      <c r="X158" s="75">
        <f t="shared" si="94"/>
        <v>2517.5</v>
      </c>
      <c r="Y158" s="75">
        <f t="shared" si="95"/>
        <v>25175</v>
      </c>
      <c r="Z158" s="75">
        <f t="shared" si="96"/>
        <v>2333.2749999999996</v>
      </c>
      <c r="AA158" s="75">
        <f t="shared" si="97"/>
        <v>399.99</v>
      </c>
      <c r="AB158" s="75">
        <f t="shared" si="98"/>
        <v>666.65000000000009</v>
      </c>
      <c r="AC158" s="75">
        <f t="shared" si="99"/>
        <v>266.66000000000003</v>
      </c>
      <c r="AD158" s="75">
        <f t="shared" ref="AD158:AD159" si="104">1068+25</f>
        <v>1093</v>
      </c>
      <c r="AE158" s="75">
        <v>679</v>
      </c>
      <c r="AF158" s="77">
        <f t="shared" si="100"/>
        <v>7552.5</v>
      </c>
      <c r="AG158" s="77">
        <f t="shared" si="101"/>
        <v>22059.158333333333</v>
      </c>
      <c r="AH158" s="77">
        <f t="shared" si="102"/>
        <v>264709.90000000002</v>
      </c>
      <c r="AI158" s="77"/>
      <c r="AJ158" s="77"/>
      <c r="AK158" s="77"/>
      <c r="AL158" s="77"/>
      <c r="AM158" s="77"/>
      <c r="AN158" s="77"/>
      <c r="AO158" s="77"/>
      <c r="AP158" s="77"/>
      <c r="AQ158" s="77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  <c r="LT158" s="24"/>
      <c r="LU158" s="24"/>
      <c r="LV158" s="24"/>
      <c r="LW158" s="24"/>
      <c r="LX158" s="24"/>
      <c r="LY158" s="24"/>
      <c r="LZ158" s="24"/>
      <c r="MA158" s="24"/>
      <c r="MB158" s="24"/>
      <c r="MC158" s="24"/>
      <c r="MD158" s="24"/>
      <c r="ME158" s="24"/>
      <c r="MF158" s="24"/>
      <c r="MG158" s="24"/>
      <c r="MH158" s="24"/>
      <c r="MI158" s="24"/>
      <c r="MJ158" s="24"/>
      <c r="MK158" s="24"/>
      <c r="ML158" s="24"/>
      <c r="MM158" s="24"/>
      <c r="MN158" s="24"/>
      <c r="MO158" s="24"/>
      <c r="MP158" s="24"/>
      <c r="MQ158" s="24"/>
      <c r="MR158" s="24"/>
      <c r="MS158" s="24"/>
      <c r="MT158" s="24"/>
      <c r="MU158" s="24"/>
      <c r="MV158" s="24"/>
      <c r="MW158" s="24"/>
      <c r="MX158" s="24"/>
      <c r="MY158" s="24"/>
      <c r="MZ158" s="24"/>
      <c r="NA158" s="24"/>
      <c r="NB158" s="24"/>
      <c r="NC158" s="24"/>
      <c r="ND158" s="24"/>
      <c r="NE158" s="24"/>
      <c r="NF158" s="24"/>
      <c r="NG158" s="24"/>
      <c r="NH158" s="24"/>
      <c r="NI158" s="24"/>
      <c r="NJ158" s="24"/>
      <c r="NK158" s="24"/>
      <c r="NL158" s="24"/>
      <c r="NM158" s="24"/>
      <c r="NN158" s="24"/>
      <c r="NO158" s="24"/>
      <c r="NP158" s="24"/>
      <c r="NQ158" s="24"/>
      <c r="NR158" s="24"/>
      <c r="NS158" s="24"/>
      <c r="NT158" s="24"/>
      <c r="NU158" s="24"/>
      <c r="NV158" s="24"/>
      <c r="NW158" s="24"/>
      <c r="NX158" s="24"/>
      <c r="NY158" s="24"/>
      <c r="NZ158" s="24"/>
      <c r="OA158" s="24"/>
      <c r="OB158" s="24"/>
      <c r="OC158" s="24"/>
      <c r="OD158" s="24"/>
      <c r="OE158" s="24"/>
      <c r="OF158" s="24"/>
      <c r="OG158" s="24"/>
      <c r="OH158" s="24"/>
      <c r="OI158" s="24"/>
      <c r="OJ158" s="24"/>
      <c r="OK158" s="24"/>
      <c r="OL158" s="24"/>
      <c r="OM158" s="24"/>
      <c r="ON158" s="24"/>
      <c r="OO158" s="24"/>
      <c r="OP158" s="24"/>
      <c r="OQ158" s="24"/>
      <c r="OR158" s="24"/>
      <c r="OS158" s="24"/>
      <c r="OT158" s="24"/>
      <c r="OU158" s="24"/>
      <c r="OV158" s="24"/>
      <c r="OW158" s="24"/>
      <c r="OX158" s="24"/>
      <c r="OY158" s="24"/>
      <c r="OZ158" s="24"/>
      <c r="PA158" s="24"/>
      <c r="PB158" s="24"/>
      <c r="PC158" s="24"/>
      <c r="PD158" s="24"/>
      <c r="PE158" s="24"/>
      <c r="PF158" s="24"/>
      <c r="PG158" s="24"/>
      <c r="PH158" s="24"/>
      <c r="PI158" s="24"/>
      <c r="PJ158" s="24"/>
      <c r="PK158" s="24"/>
      <c r="PL158" s="24"/>
      <c r="PM158" s="24"/>
      <c r="PN158" s="24"/>
      <c r="PO158" s="24"/>
      <c r="PP158" s="24"/>
      <c r="PQ158" s="24"/>
      <c r="PR158" s="24"/>
      <c r="PS158" s="24"/>
      <c r="PT158" s="24"/>
      <c r="PU158" s="24"/>
      <c r="PV158" s="24"/>
      <c r="PW158" s="24"/>
      <c r="PX158" s="24"/>
      <c r="PY158" s="24"/>
      <c r="PZ158" s="24"/>
      <c r="QA158" s="24"/>
      <c r="QB158" s="24"/>
      <c r="QC158" s="24"/>
      <c r="QD158" s="24"/>
      <c r="QE158" s="24"/>
      <c r="QF158" s="24"/>
      <c r="QG158" s="24"/>
      <c r="QH158" s="24"/>
      <c r="QI158" s="24"/>
      <c r="QJ158" s="24"/>
      <c r="QK158" s="24"/>
      <c r="QL158" s="24"/>
      <c r="QM158" s="24"/>
      <c r="QN158" s="24"/>
      <c r="QO158" s="24"/>
      <c r="QP158" s="24"/>
      <c r="QQ158" s="24"/>
      <c r="QR158" s="24"/>
      <c r="QS158" s="24"/>
      <c r="QT158" s="24"/>
      <c r="QU158" s="24"/>
      <c r="QV158" s="24"/>
      <c r="QW158" s="24"/>
      <c r="QX158" s="24"/>
      <c r="QY158" s="24"/>
      <c r="QZ158" s="24"/>
      <c r="RA158" s="24"/>
      <c r="RB158" s="24"/>
      <c r="RC158" s="24"/>
      <c r="RD158" s="24"/>
      <c r="RE158" s="24"/>
      <c r="RF158" s="24"/>
      <c r="RG158" s="24"/>
      <c r="RH158" s="24"/>
      <c r="RI158" s="24"/>
      <c r="RJ158" s="24"/>
      <c r="RK158" s="24"/>
      <c r="RL158" s="24"/>
      <c r="RM158" s="24"/>
      <c r="RN158" s="24"/>
      <c r="RO158" s="24"/>
      <c r="RP158" s="24"/>
      <c r="RQ158" s="24"/>
      <c r="RR158" s="24"/>
      <c r="RS158" s="24"/>
      <c r="RT158" s="24"/>
      <c r="RU158" s="24"/>
      <c r="RV158" s="24"/>
      <c r="RW158" s="24"/>
      <c r="RX158" s="24"/>
      <c r="RY158" s="24"/>
      <c r="RZ158" s="24"/>
      <c r="SA158" s="24"/>
      <c r="SB158" s="24"/>
      <c r="SC158" s="24"/>
      <c r="SD158" s="24"/>
      <c r="SE158" s="24"/>
      <c r="SF158" s="24"/>
      <c r="SG158" s="24"/>
      <c r="SH158" s="24"/>
      <c r="SI158" s="24"/>
      <c r="SJ158" s="24"/>
      <c r="SK158" s="24"/>
      <c r="SL158" s="24"/>
      <c r="SM158" s="24"/>
      <c r="SN158" s="24"/>
      <c r="SO158" s="24"/>
      <c r="SP158" s="24"/>
      <c r="SQ158" s="24"/>
      <c r="SR158" s="24"/>
      <c r="SS158" s="24"/>
      <c r="ST158" s="24"/>
      <c r="SU158" s="24"/>
      <c r="SV158" s="24"/>
      <c r="SW158" s="24"/>
      <c r="SX158" s="24"/>
      <c r="SY158" s="24"/>
      <c r="SZ158" s="24"/>
      <c r="TA158" s="24"/>
      <c r="TB158" s="24"/>
      <c r="TC158" s="24"/>
      <c r="TD158" s="24"/>
      <c r="TE158" s="24"/>
      <c r="TF158" s="24"/>
      <c r="TG158" s="24"/>
      <c r="TH158" s="24"/>
      <c r="TI158" s="24"/>
      <c r="TJ158" s="24"/>
      <c r="TK158" s="24"/>
      <c r="TL158" s="24"/>
      <c r="TM158" s="24"/>
      <c r="TN158" s="24"/>
      <c r="TO158" s="24"/>
      <c r="TP158" s="24"/>
      <c r="TQ158" s="24"/>
      <c r="TR158" s="24"/>
      <c r="TS158" s="24"/>
      <c r="TT158" s="24"/>
      <c r="TU158" s="24"/>
      <c r="TV158" s="24"/>
      <c r="TW158" s="24"/>
      <c r="TX158" s="24"/>
      <c r="TY158" s="24"/>
      <c r="TZ158" s="24"/>
      <c r="UA158" s="24"/>
      <c r="UB158" s="24"/>
      <c r="UC158" s="24"/>
      <c r="UD158" s="24"/>
      <c r="UE158" s="24"/>
      <c r="UF158" s="24"/>
      <c r="UG158" s="24"/>
      <c r="UH158" s="24"/>
      <c r="UI158" s="24"/>
      <c r="UJ158" s="24"/>
      <c r="UK158" s="24"/>
      <c r="UL158" s="24"/>
      <c r="UM158" s="24"/>
      <c r="UN158" s="24"/>
      <c r="UO158" s="24"/>
      <c r="UP158" s="24"/>
      <c r="UQ158" s="24"/>
      <c r="UR158" s="24"/>
      <c r="US158" s="24"/>
      <c r="UT158" s="24"/>
      <c r="UU158" s="24"/>
      <c r="UV158" s="24"/>
      <c r="UW158" s="24"/>
      <c r="UX158" s="24"/>
      <c r="UY158" s="24"/>
      <c r="UZ158" s="24"/>
      <c r="VA158" s="24"/>
      <c r="VB158" s="24"/>
      <c r="VC158" s="24"/>
      <c r="VD158" s="24"/>
      <c r="VE158" s="24"/>
      <c r="VF158" s="24"/>
      <c r="VG158" s="24"/>
      <c r="VH158" s="24"/>
      <c r="VI158" s="24"/>
    </row>
    <row r="159" spans="1:581" s="23" customFormat="1" ht="15" customHeight="1" x14ac:dyDescent="0.2">
      <c r="A159" s="18">
        <v>45</v>
      </c>
      <c r="B159" s="102" t="s">
        <v>1188</v>
      </c>
      <c r="C159" s="102" t="s">
        <v>1189</v>
      </c>
      <c r="D159" s="20">
        <v>14</v>
      </c>
      <c r="E159" s="102" t="s">
        <v>927</v>
      </c>
      <c r="F159" s="102" t="s">
        <v>1190</v>
      </c>
      <c r="G159" s="102" t="s">
        <v>1320</v>
      </c>
      <c r="H159" s="21" t="s">
        <v>1079</v>
      </c>
      <c r="I159" s="21" t="s">
        <v>1106</v>
      </c>
      <c r="J159" s="22" t="s">
        <v>955</v>
      </c>
      <c r="K159" s="328">
        <v>41400</v>
      </c>
      <c r="L159" s="146">
        <v>8</v>
      </c>
      <c r="M159" s="22">
        <v>40</v>
      </c>
      <c r="N159" s="67" t="s">
        <v>728</v>
      </c>
      <c r="O159" s="21" t="s">
        <v>104</v>
      </c>
      <c r="P159" s="21" t="s">
        <v>979</v>
      </c>
      <c r="Q159" s="21" t="s">
        <v>823</v>
      </c>
      <c r="R159" s="22">
        <v>1</v>
      </c>
      <c r="S159" s="75">
        <v>13333</v>
      </c>
      <c r="T159" s="75"/>
      <c r="U159" s="75">
        <f>+S159*0.15</f>
        <v>1999.9499999999998</v>
      </c>
      <c r="V159" s="75">
        <f t="shared" si="93"/>
        <v>15332.95</v>
      </c>
      <c r="W159" s="75"/>
      <c r="X159" s="75">
        <f t="shared" si="94"/>
        <v>2850.8250000000003</v>
      </c>
      <c r="Y159" s="75">
        <f t="shared" si="95"/>
        <v>28508.250000000004</v>
      </c>
      <c r="Z159" s="75">
        <f t="shared" si="96"/>
        <v>2683.2662500000001</v>
      </c>
      <c r="AA159" s="75">
        <f t="shared" si="97"/>
        <v>459.98849999999999</v>
      </c>
      <c r="AB159" s="75">
        <f t="shared" si="98"/>
        <v>766.64750000000004</v>
      </c>
      <c r="AC159" s="75">
        <f t="shared" si="99"/>
        <v>306.65900000000005</v>
      </c>
      <c r="AD159" s="75">
        <f t="shared" si="104"/>
        <v>1093</v>
      </c>
      <c r="AE159" s="75">
        <v>679</v>
      </c>
      <c r="AF159" s="77">
        <f t="shared" si="100"/>
        <v>8552.4750000000004</v>
      </c>
      <c r="AG159" s="77">
        <f t="shared" si="101"/>
        <v>24647.473750000001</v>
      </c>
      <c r="AH159" s="77">
        <f t="shared" si="102"/>
        <v>295769.685</v>
      </c>
      <c r="AI159" s="77"/>
      <c r="AJ159" s="77"/>
      <c r="AK159" s="77"/>
      <c r="AL159" s="77"/>
      <c r="AM159" s="77"/>
      <c r="AN159" s="77"/>
      <c r="AO159" s="77"/>
      <c r="AP159" s="77"/>
      <c r="AQ159" s="77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  <c r="LT159" s="24"/>
      <c r="LU159" s="24"/>
      <c r="LV159" s="24"/>
      <c r="LW159" s="24"/>
      <c r="LX159" s="24"/>
      <c r="LY159" s="24"/>
      <c r="LZ159" s="24"/>
      <c r="MA159" s="24"/>
      <c r="MB159" s="24"/>
      <c r="MC159" s="24"/>
      <c r="MD159" s="24"/>
      <c r="ME159" s="24"/>
      <c r="MF159" s="24"/>
      <c r="MG159" s="24"/>
      <c r="MH159" s="24"/>
      <c r="MI159" s="24"/>
      <c r="MJ159" s="24"/>
      <c r="MK159" s="24"/>
      <c r="ML159" s="24"/>
      <c r="MM159" s="24"/>
      <c r="MN159" s="24"/>
      <c r="MO159" s="24"/>
      <c r="MP159" s="24"/>
      <c r="MQ159" s="24"/>
      <c r="MR159" s="24"/>
      <c r="MS159" s="24"/>
      <c r="MT159" s="24"/>
      <c r="MU159" s="24"/>
      <c r="MV159" s="24"/>
      <c r="MW159" s="24"/>
      <c r="MX159" s="24"/>
      <c r="MY159" s="24"/>
      <c r="MZ159" s="24"/>
      <c r="NA159" s="24"/>
      <c r="NB159" s="24"/>
      <c r="NC159" s="24"/>
      <c r="ND159" s="24"/>
      <c r="NE159" s="24"/>
      <c r="NF159" s="24"/>
      <c r="NG159" s="24"/>
      <c r="NH159" s="24"/>
      <c r="NI159" s="24"/>
      <c r="NJ159" s="24"/>
      <c r="NK159" s="24"/>
      <c r="NL159" s="24"/>
      <c r="NM159" s="24"/>
      <c r="NN159" s="24"/>
      <c r="NO159" s="24"/>
      <c r="NP159" s="24"/>
      <c r="NQ159" s="24"/>
      <c r="NR159" s="24"/>
      <c r="NS159" s="24"/>
      <c r="NT159" s="24"/>
      <c r="NU159" s="24"/>
      <c r="NV159" s="24"/>
      <c r="NW159" s="24"/>
      <c r="NX159" s="24"/>
      <c r="NY159" s="24"/>
      <c r="NZ159" s="24"/>
      <c r="OA159" s="24"/>
      <c r="OB159" s="24"/>
      <c r="OC159" s="24"/>
      <c r="OD159" s="24"/>
      <c r="OE159" s="24"/>
      <c r="OF159" s="24"/>
      <c r="OG159" s="24"/>
      <c r="OH159" s="24"/>
      <c r="OI159" s="24"/>
      <c r="OJ159" s="24"/>
      <c r="OK159" s="24"/>
      <c r="OL159" s="24"/>
      <c r="OM159" s="24"/>
      <c r="ON159" s="24"/>
      <c r="OO159" s="24"/>
      <c r="OP159" s="24"/>
      <c r="OQ159" s="24"/>
      <c r="OR159" s="24"/>
      <c r="OS159" s="24"/>
      <c r="OT159" s="24"/>
      <c r="OU159" s="24"/>
      <c r="OV159" s="24"/>
      <c r="OW159" s="24"/>
      <c r="OX159" s="24"/>
      <c r="OY159" s="24"/>
      <c r="OZ159" s="24"/>
      <c r="PA159" s="24"/>
      <c r="PB159" s="24"/>
      <c r="PC159" s="24"/>
      <c r="PD159" s="24"/>
      <c r="PE159" s="24"/>
      <c r="PF159" s="24"/>
      <c r="PG159" s="24"/>
      <c r="PH159" s="24"/>
      <c r="PI159" s="24"/>
      <c r="PJ159" s="24"/>
      <c r="PK159" s="24"/>
      <c r="PL159" s="24"/>
      <c r="PM159" s="24"/>
      <c r="PN159" s="24"/>
      <c r="PO159" s="24"/>
      <c r="PP159" s="24"/>
      <c r="PQ159" s="24"/>
      <c r="PR159" s="24"/>
      <c r="PS159" s="24"/>
      <c r="PT159" s="24"/>
      <c r="PU159" s="24"/>
      <c r="PV159" s="24"/>
      <c r="PW159" s="24"/>
      <c r="PX159" s="24"/>
      <c r="PY159" s="24"/>
      <c r="PZ159" s="24"/>
      <c r="QA159" s="24"/>
      <c r="QB159" s="24"/>
      <c r="QC159" s="24"/>
      <c r="QD159" s="24"/>
      <c r="QE159" s="24"/>
      <c r="QF159" s="24"/>
      <c r="QG159" s="24"/>
      <c r="QH159" s="24"/>
      <c r="QI159" s="24"/>
      <c r="QJ159" s="24"/>
      <c r="QK159" s="24"/>
      <c r="QL159" s="24"/>
      <c r="QM159" s="24"/>
      <c r="QN159" s="24"/>
      <c r="QO159" s="24"/>
      <c r="QP159" s="24"/>
      <c r="QQ159" s="24"/>
      <c r="QR159" s="24"/>
      <c r="QS159" s="24"/>
      <c r="QT159" s="24"/>
      <c r="QU159" s="24"/>
      <c r="QV159" s="24"/>
      <c r="QW159" s="24"/>
      <c r="QX159" s="24"/>
      <c r="QY159" s="24"/>
      <c r="QZ159" s="24"/>
      <c r="RA159" s="24"/>
      <c r="RB159" s="24"/>
      <c r="RC159" s="24"/>
      <c r="RD159" s="24"/>
      <c r="RE159" s="24"/>
      <c r="RF159" s="24"/>
      <c r="RG159" s="24"/>
      <c r="RH159" s="24"/>
      <c r="RI159" s="24"/>
      <c r="RJ159" s="24"/>
      <c r="RK159" s="24"/>
      <c r="RL159" s="24"/>
      <c r="RM159" s="24"/>
      <c r="RN159" s="24"/>
      <c r="RO159" s="24"/>
      <c r="RP159" s="24"/>
      <c r="RQ159" s="24"/>
      <c r="RR159" s="24"/>
      <c r="RS159" s="24"/>
      <c r="RT159" s="24"/>
      <c r="RU159" s="24"/>
      <c r="RV159" s="24"/>
      <c r="RW159" s="24"/>
      <c r="RX159" s="24"/>
      <c r="RY159" s="24"/>
      <c r="RZ159" s="24"/>
      <c r="SA159" s="24"/>
      <c r="SB159" s="24"/>
      <c r="SC159" s="24"/>
      <c r="SD159" s="24"/>
      <c r="SE159" s="24"/>
      <c r="SF159" s="24"/>
      <c r="SG159" s="24"/>
      <c r="SH159" s="24"/>
      <c r="SI159" s="24"/>
      <c r="SJ159" s="24"/>
      <c r="SK159" s="24"/>
      <c r="SL159" s="24"/>
      <c r="SM159" s="24"/>
      <c r="SN159" s="24"/>
      <c r="SO159" s="24"/>
      <c r="SP159" s="24"/>
      <c r="SQ159" s="24"/>
      <c r="SR159" s="24"/>
      <c r="SS159" s="24"/>
      <c r="ST159" s="24"/>
      <c r="SU159" s="24"/>
      <c r="SV159" s="24"/>
      <c r="SW159" s="24"/>
      <c r="SX159" s="24"/>
      <c r="SY159" s="24"/>
      <c r="SZ159" s="24"/>
      <c r="TA159" s="24"/>
      <c r="TB159" s="24"/>
      <c r="TC159" s="24"/>
      <c r="TD159" s="24"/>
      <c r="TE159" s="24"/>
      <c r="TF159" s="24"/>
      <c r="TG159" s="24"/>
      <c r="TH159" s="24"/>
      <c r="TI159" s="24"/>
      <c r="TJ159" s="24"/>
      <c r="TK159" s="24"/>
      <c r="TL159" s="24"/>
      <c r="TM159" s="24"/>
      <c r="TN159" s="24"/>
      <c r="TO159" s="24"/>
      <c r="TP159" s="24"/>
      <c r="TQ159" s="24"/>
      <c r="TR159" s="24"/>
      <c r="TS159" s="24"/>
      <c r="TT159" s="24"/>
      <c r="TU159" s="24"/>
      <c r="TV159" s="24"/>
      <c r="TW159" s="24"/>
      <c r="TX159" s="24"/>
      <c r="TY159" s="24"/>
      <c r="TZ159" s="24"/>
      <c r="UA159" s="24"/>
      <c r="UB159" s="24"/>
      <c r="UC159" s="24"/>
      <c r="UD159" s="24"/>
      <c r="UE159" s="24"/>
      <c r="UF159" s="24"/>
      <c r="UG159" s="24"/>
      <c r="UH159" s="24"/>
      <c r="UI159" s="24"/>
      <c r="UJ159" s="24"/>
      <c r="UK159" s="24"/>
      <c r="UL159" s="24"/>
      <c r="UM159" s="24"/>
      <c r="UN159" s="24"/>
      <c r="UO159" s="24"/>
      <c r="UP159" s="24"/>
      <c r="UQ159" s="24"/>
      <c r="UR159" s="24"/>
      <c r="US159" s="24"/>
      <c r="UT159" s="24"/>
      <c r="UU159" s="24"/>
      <c r="UV159" s="24"/>
      <c r="UW159" s="24"/>
      <c r="UX159" s="24"/>
      <c r="UY159" s="24"/>
      <c r="UZ159" s="24"/>
      <c r="VA159" s="24"/>
      <c r="VB159" s="24"/>
      <c r="VC159" s="24"/>
      <c r="VD159" s="24"/>
      <c r="VE159" s="24"/>
      <c r="VF159" s="24"/>
      <c r="VG159" s="24"/>
      <c r="VH159" s="24"/>
      <c r="VI159" s="24"/>
    </row>
    <row r="160" spans="1:581" s="23" customFormat="1" ht="15" customHeight="1" x14ac:dyDescent="0.2">
      <c r="A160" s="112">
        <v>46</v>
      </c>
      <c r="B160" s="102" t="s">
        <v>1188</v>
      </c>
      <c r="C160" s="102" t="s">
        <v>1189</v>
      </c>
      <c r="D160" s="20">
        <v>14</v>
      </c>
      <c r="E160" s="102" t="s">
        <v>927</v>
      </c>
      <c r="F160" s="102" t="s">
        <v>1190</v>
      </c>
      <c r="G160" s="102" t="s">
        <v>1321</v>
      </c>
      <c r="H160" s="21" t="s">
        <v>938</v>
      </c>
      <c r="I160" s="21" t="s">
        <v>939</v>
      </c>
      <c r="J160" s="22" t="s">
        <v>955</v>
      </c>
      <c r="K160" s="328">
        <v>40952</v>
      </c>
      <c r="L160" s="146" t="s">
        <v>714</v>
      </c>
      <c r="M160" s="22">
        <v>40</v>
      </c>
      <c r="N160" s="67" t="s">
        <v>728</v>
      </c>
      <c r="O160" s="21" t="s">
        <v>946</v>
      </c>
      <c r="P160" s="21" t="s">
        <v>976</v>
      </c>
      <c r="Q160" s="21" t="s">
        <v>823</v>
      </c>
      <c r="R160" s="22">
        <v>1</v>
      </c>
      <c r="S160" s="75">
        <v>14012</v>
      </c>
      <c r="T160" s="75"/>
      <c r="U160" s="75"/>
      <c r="V160" s="75">
        <f t="shared" si="93"/>
        <v>14012</v>
      </c>
      <c r="W160" s="75"/>
      <c r="X160" s="75">
        <f t="shared" si="94"/>
        <v>2634.166666666667</v>
      </c>
      <c r="Y160" s="75">
        <f t="shared" si="95"/>
        <v>26341.666666666668</v>
      </c>
      <c r="Z160" s="75">
        <f t="shared" si="96"/>
        <v>2452.1</v>
      </c>
      <c r="AA160" s="75">
        <f t="shared" si="97"/>
        <v>420.35999999999996</v>
      </c>
      <c r="AB160" s="75">
        <f t="shared" si="98"/>
        <v>700.6</v>
      </c>
      <c r="AC160" s="75">
        <f t="shared" si="99"/>
        <v>280.24</v>
      </c>
      <c r="AD160" s="75">
        <v>1114</v>
      </c>
      <c r="AE160" s="75">
        <v>679</v>
      </c>
      <c r="AF160" s="77">
        <f t="shared" si="100"/>
        <v>7902.5</v>
      </c>
      <c r="AG160" s="77">
        <f t="shared" si="101"/>
        <v>22731.494444444445</v>
      </c>
      <c r="AH160" s="77">
        <f t="shared" si="102"/>
        <v>272777.93333333335</v>
      </c>
      <c r="AI160" s="77"/>
      <c r="AJ160" s="77"/>
      <c r="AK160" s="77"/>
      <c r="AL160" s="77"/>
      <c r="AM160" s="77"/>
      <c r="AN160" s="77"/>
      <c r="AO160" s="77"/>
      <c r="AP160" s="77"/>
      <c r="AQ160" s="77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  <c r="LT160" s="24"/>
      <c r="LU160" s="24"/>
      <c r="LV160" s="24"/>
      <c r="LW160" s="24"/>
      <c r="LX160" s="24"/>
      <c r="LY160" s="24"/>
      <c r="LZ160" s="24"/>
      <c r="MA160" s="24"/>
      <c r="MB160" s="24"/>
      <c r="MC160" s="24"/>
      <c r="MD160" s="24"/>
      <c r="ME160" s="24"/>
      <c r="MF160" s="24"/>
      <c r="MG160" s="24"/>
      <c r="MH160" s="24"/>
      <c r="MI160" s="24"/>
      <c r="MJ160" s="24"/>
      <c r="MK160" s="24"/>
      <c r="ML160" s="24"/>
      <c r="MM160" s="24"/>
      <c r="MN160" s="24"/>
      <c r="MO160" s="24"/>
      <c r="MP160" s="24"/>
      <c r="MQ160" s="24"/>
      <c r="MR160" s="24"/>
      <c r="MS160" s="24"/>
      <c r="MT160" s="24"/>
      <c r="MU160" s="24"/>
      <c r="MV160" s="24"/>
      <c r="MW160" s="24"/>
      <c r="MX160" s="24"/>
      <c r="MY160" s="24"/>
      <c r="MZ160" s="24"/>
      <c r="NA160" s="24"/>
      <c r="NB160" s="24"/>
      <c r="NC160" s="24"/>
      <c r="ND160" s="24"/>
      <c r="NE160" s="24"/>
      <c r="NF160" s="24"/>
      <c r="NG160" s="24"/>
      <c r="NH160" s="24"/>
      <c r="NI160" s="24"/>
      <c r="NJ160" s="24"/>
      <c r="NK160" s="24"/>
      <c r="NL160" s="24"/>
      <c r="NM160" s="24"/>
      <c r="NN160" s="24"/>
      <c r="NO160" s="24"/>
      <c r="NP160" s="24"/>
      <c r="NQ160" s="24"/>
      <c r="NR160" s="24"/>
      <c r="NS160" s="24"/>
      <c r="NT160" s="24"/>
      <c r="NU160" s="24"/>
      <c r="NV160" s="24"/>
      <c r="NW160" s="24"/>
      <c r="NX160" s="24"/>
      <c r="NY160" s="24"/>
      <c r="NZ160" s="24"/>
      <c r="OA160" s="24"/>
      <c r="OB160" s="24"/>
      <c r="OC160" s="24"/>
      <c r="OD160" s="24"/>
      <c r="OE160" s="24"/>
      <c r="OF160" s="24"/>
      <c r="OG160" s="24"/>
      <c r="OH160" s="24"/>
      <c r="OI160" s="24"/>
      <c r="OJ160" s="24"/>
      <c r="OK160" s="24"/>
      <c r="OL160" s="24"/>
      <c r="OM160" s="24"/>
      <c r="ON160" s="24"/>
      <c r="OO160" s="24"/>
      <c r="OP160" s="24"/>
      <c r="OQ160" s="24"/>
      <c r="OR160" s="24"/>
      <c r="OS160" s="24"/>
      <c r="OT160" s="24"/>
      <c r="OU160" s="24"/>
      <c r="OV160" s="24"/>
      <c r="OW160" s="24"/>
      <c r="OX160" s="24"/>
      <c r="OY160" s="24"/>
      <c r="OZ160" s="24"/>
      <c r="PA160" s="24"/>
      <c r="PB160" s="24"/>
      <c r="PC160" s="24"/>
      <c r="PD160" s="24"/>
      <c r="PE160" s="24"/>
      <c r="PF160" s="24"/>
      <c r="PG160" s="24"/>
      <c r="PH160" s="24"/>
      <c r="PI160" s="24"/>
      <c r="PJ160" s="24"/>
      <c r="PK160" s="24"/>
      <c r="PL160" s="24"/>
      <c r="PM160" s="24"/>
      <c r="PN160" s="24"/>
      <c r="PO160" s="24"/>
      <c r="PP160" s="24"/>
      <c r="PQ160" s="24"/>
      <c r="PR160" s="24"/>
      <c r="PS160" s="24"/>
      <c r="PT160" s="24"/>
      <c r="PU160" s="24"/>
      <c r="PV160" s="24"/>
      <c r="PW160" s="24"/>
      <c r="PX160" s="24"/>
      <c r="PY160" s="24"/>
      <c r="PZ160" s="24"/>
      <c r="QA160" s="24"/>
      <c r="QB160" s="24"/>
      <c r="QC160" s="24"/>
      <c r="QD160" s="24"/>
      <c r="QE160" s="24"/>
      <c r="QF160" s="24"/>
      <c r="QG160" s="24"/>
      <c r="QH160" s="24"/>
      <c r="QI160" s="24"/>
      <c r="QJ160" s="24"/>
      <c r="QK160" s="24"/>
      <c r="QL160" s="24"/>
      <c r="QM160" s="24"/>
      <c r="QN160" s="24"/>
      <c r="QO160" s="24"/>
      <c r="QP160" s="24"/>
      <c r="QQ160" s="24"/>
      <c r="QR160" s="24"/>
      <c r="QS160" s="24"/>
      <c r="QT160" s="24"/>
      <c r="QU160" s="24"/>
      <c r="QV160" s="24"/>
      <c r="QW160" s="24"/>
      <c r="QX160" s="24"/>
      <c r="QY160" s="24"/>
      <c r="QZ160" s="24"/>
      <c r="RA160" s="24"/>
      <c r="RB160" s="24"/>
      <c r="RC160" s="24"/>
      <c r="RD160" s="24"/>
      <c r="RE160" s="24"/>
      <c r="RF160" s="24"/>
      <c r="RG160" s="24"/>
      <c r="RH160" s="24"/>
      <c r="RI160" s="24"/>
      <c r="RJ160" s="24"/>
      <c r="RK160" s="24"/>
      <c r="RL160" s="24"/>
      <c r="RM160" s="24"/>
      <c r="RN160" s="24"/>
      <c r="RO160" s="24"/>
      <c r="RP160" s="24"/>
      <c r="RQ160" s="24"/>
      <c r="RR160" s="24"/>
      <c r="RS160" s="24"/>
      <c r="RT160" s="24"/>
      <c r="RU160" s="24"/>
      <c r="RV160" s="24"/>
      <c r="RW160" s="24"/>
      <c r="RX160" s="24"/>
      <c r="RY160" s="24"/>
      <c r="RZ160" s="24"/>
      <c r="SA160" s="24"/>
      <c r="SB160" s="24"/>
      <c r="SC160" s="24"/>
      <c r="SD160" s="24"/>
      <c r="SE160" s="24"/>
      <c r="SF160" s="24"/>
      <c r="SG160" s="24"/>
      <c r="SH160" s="24"/>
      <c r="SI160" s="24"/>
      <c r="SJ160" s="24"/>
      <c r="SK160" s="24"/>
      <c r="SL160" s="24"/>
      <c r="SM160" s="24"/>
      <c r="SN160" s="24"/>
      <c r="SO160" s="24"/>
      <c r="SP160" s="24"/>
      <c r="SQ160" s="24"/>
      <c r="SR160" s="24"/>
      <c r="SS160" s="24"/>
      <c r="ST160" s="24"/>
      <c r="SU160" s="24"/>
      <c r="SV160" s="24"/>
      <c r="SW160" s="24"/>
      <c r="SX160" s="24"/>
      <c r="SY160" s="24"/>
      <c r="SZ160" s="24"/>
      <c r="TA160" s="24"/>
      <c r="TB160" s="24"/>
      <c r="TC160" s="24"/>
      <c r="TD160" s="24"/>
      <c r="TE160" s="24"/>
      <c r="TF160" s="24"/>
      <c r="TG160" s="24"/>
      <c r="TH160" s="24"/>
      <c r="TI160" s="24"/>
      <c r="TJ160" s="24"/>
      <c r="TK160" s="24"/>
      <c r="TL160" s="24"/>
      <c r="TM160" s="24"/>
      <c r="TN160" s="24"/>
      <c r="TO160" s="24"/>
      <c r="TP160" s="24"/>
      <c r="TQ160" s="24"/>
      <c r="TR160" s="24"/>
      <c r="TS160" s="24"/>
      <c r="TT160" s="24"/>
      <c r="TU160" s="24"/>
      <c r="TV160" s="24"/>
      <c r="TW160" s="24"/>
      <c r="TX160" s="24"/>
      <c r="TY160" s="24"/>
      <c r="TZ160" s="24"/>
      <c r="UA160" s="24"/>
      <c r="UB160" s="24"/>
      <c r="UC160" s="24"/>
      <c r="UD160" s="24"/>
      <c r="UE160" s="24"/>
      <c r="UF160" s="24"/>
      <c r="UG160" s="24"/>
      <c r="UH160" s="24"/>
      <c r="UI160" s="24"/>
      <c r="UJ160" s="24"/>
      <c r="UK160" s="24"/>
      <c r="UL160" s="24"/>
      <c r="UM160" s="24"/>
      <c r="UN160" s="24"/>
      <c r="UO160" s="24"/>
      <c r="UP160" s="24"/>
      <c r="UQ160" s="24"/>
      <c r="UR160" s="24"/>
      <c r="US160" s="24"/>
      <c r="UT160" s="24"/>
      <c r="UU160" s="24"/>
      <c r="UV160" s="24"/>
      <c r="UW160" s="24"/>
      <c r="UX160" s="24"/>
      <c r="UY160" s="24"/>
      <c r="UZ160" s="24"/>
      <c r="VA160" s="24"/>
      <c r="VB160" s="24"/>
      <c r="VC160" s="24"/>
      <c r="VD160" s="24"/>
      <c r="VE160" s="24"/>
      <c r="VF160" s="24"/>
      <c r="VG160" s="24"/>
      <c r="VH160" s="24"/>
      <c r="VI160" s="24"/>
    </row>
    <row r="161" spans="1:581" s="23" customFormat="1" ht="15" customHeight="1" x14ac:dyDescent="0.2">
      <c r="A161" s="18">
        <v>47</v>
      </c>
      <c r="B161" s="102" t="s">
        <v>1188</v>
      </c>
      <c r="C161" s="102" t="s">
        <v>1189</v>
      </c>
      <c r="D161" s="20">
        <v>14</v>
      </c>
      <c r="E161" s="102" t="s">
        <v>927</v>
      </c>
      <c r="F161" s="102" t="s">
        <v>1190</v>
      </c>
      <c r="G161" s="102" t="s">
        <v>1322</v>
      </c>
      <c r="H161" s="21" t="s">
        <v>57</v>
      </c>
      <c r="I161" s="21" t="s">
        <v>58</v>
      </c>
      <c r="J161" s="22" t="s">
        <v>955</v>
      </c>
      <c r="K161" s="328">
        <v>35947</v>
      </c>
      <c r="L161" s="146" t="s">
        <v>714</v>
      </c>
      <c r="M161" s="22">
        <v>40</v>
      </c>
      <c r="N161" s="22" t="s">
        <v>728</v>
      </c>
      <c r="O161" s="21" t="s">
        <v>69</v>
      </c>
      <c r="P161" s="21" t="s">
        <v>975</v>
      </c>
      <c r="Q161" s="21" t="s">
        <v>823</v>
      </c>
      <c r="R161" s="22">
        <v>1</v>
      </c>
      <c r="S161" s="75">
        <v>14012</v>
      </c>
      <c r="T161" s="75"/>
      <c r="U161" s="75"/>
      <c r="V161" s="75">
        <f t="shared" si="93"/>
        <v>14012</v>
      </c>
      <c r="W161" s="75">
        <f>70.1*6</f>
        <v>420.59999999999997</v>
      </c>
      <c r="X161" s="75">
        <f t="shared" si="94"/>
        <v>2634.166666666667</v>
      </c>
      <c r="Y161" s="75">
        <f t="shared" si="95"/>
        <v>26341.666666666668</v>
      </c>
      <c r="Z161" s="75">
        <f t="shared" si="96"/>
        <v>2452.1</v>
      </c>
      <c r="AA161" s="75">
        <f t="shared" si="97"/>
        <v>420.35999999999996</v>
      </c>
      <c r="AB161" s="75">
        <f t="shared" si="98"/>
        <v>700.6</v>
      </c>
      <c r="AC161" s="75">
        <f t="shared" si="99"/>
        <v>280.24</v>
      </c>
      <c r="AD161" s="75">
        <v>1114</v>
      </c>
      <c r="AE161" s="75">
        <v>679</v>
      </c>
      <c r="AF161" s="77">
        <f t="shared" si="100"/>
        <v>7902.5</v>
      </c>
      <c r="AG161" s="77">
        <f t="shared" si="101"/>
        <v>23152.094444444447</v>
      </c>
      <c r="AH161" s="77">
        <f t="shared" si="102"/>
        <v>277825.13333333336</v>
      </c>
      <c r="AI161" s="77"/>
      <c r="AJ161" s="77"/>
      <c r="AK161" s="77"/>
      <c r="AL161" s="77"/>
      <c r="AM161" s="77"/>
      <c r="AN161" s="77"/>
      <c r="AO161" s="77"/>
      <c r="AP161" s="77"/>
      <c r="AQ161" s="77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  <c r="LT161" s="24"/>
      <c r="LU161" s="24"/>
      <c r="LV161" s="24"/>
      <c r="LW161" s="24"/>
      <c r="LX161" s="24"/>
      <c r="LY161" s="24"/>
      <c r="LZ161" s="24"/>
      <c r="MA161" s="24"/>
      <c r="MB161" s="24"/>
      <c r="MC161" s="24"/>
      <c r="MD161" s="24"/>
      <c r="ME161" s="24"/>
      <c r="MF161" s="24"/>
      <c r="MG161" s="24"/>
      <c r="MH161" s="24"/>
      <c r="MI161" s="24"/>
      <c r="MJ161" s="24"/>
      <c r="MK161" s="24"/>
      <c r="ML161" s="24"/>
      <c r="MM161" s="24"/>
      <c r="MN161" s="24"/>
      <c r="MO161" s="24"/>
      <c r="MP161" s="24"/>
      <c r="MQ161" s="24"/>
      <c r="MR161" s="24"/>
      <c r="MS161" s="24"/>
      <c r="MT161" s="24"/>
      <c r="MU161" s="24"/>
      <c r="MV161" s="24"/>
      <c r="MW161" s="24"/>
      <c r="MX161" s="24"/>
      <c r="MY161" s="24"/>
      <c r="MZ161" s="24"/>
      <c r="NA161" s="24"/>
      <c r="NB161" s="24"/>
      <c r="NC161" s="24"/>
      <c r="ND161" s="24"/>
      <c r="NE161" s="24"/>
      <c r="NF161" s="24"/>
      <c r="NG161" s="24"/>
      <c r="NH161" s="24"/>
      <c r="NI161" s="24"/>
      <c r="NJ161" s="24"/>
      <c r="NK161" s="24"/>
      <c r="NL161" s="24"/>
      <c r="NM161" s="24"/>
      <c r="NN161" s="24"/>
      <c r="NO161" s="24"/>
      <c r="NP161" s="24"/>
      <c r="NQ161" s="24"/>
      <c r="NR161" s="24"/>
      <c r="NS161" s="24"/>
      <c r="NT161" s="24"/>
      <c r="NU161" s="24"/>
      <c r="NV161" s="24"/>
      <c r="NW161" s="24"/>
      <c r="NX161" s="24"/>
      <c r="NY161" s="24"/>
      <c r="NZ161" s="24"/>
      <c r="OA161" s="24"/>
      <c r="OB161" s="24"/>
      <c r="OC161" s="24"/>
      <c r="OD161" s="24"/>
      <c r="OE161" s="24"/>
      <c r="OF161" s="24"/>
      <c r="OG161" s="24"/>
      <c r="OH161" s="24"/>
      <c r="OI161" s="24"/>
      <c r="OJ161" s="24"/>
      <c r="OK161" s="24"/>
      <c r="OL161" s="24"/>
      <c r="OM161" s="24"/>
      <c r="ON161" s="24"/>
      <c r="OO161" s="24"/>
      <c r="OP161" s="24"/>
      <c r="OQ161" s="24"/>
      <c r="OR161" s="24"/>
      <c r="OS161" s="24"/>
      <c r="OT161" s="24"/>
      <c r="OU161" s="24"/>
      <c r="OV161" s="24"/>
      <c r="OW161" s="24"/>
      <c r="OX161" s="24"/>
      <c r="OY161" s="24"/>
      <c r="OZ161" s="24"/>
      <c r="PA161" s="24"/>
      <c r="PB161" s="24"/>
      <c r="PC161" s="24"/>
      <c r="PD161" s="24"/>
      <c r="PE161" s="24"/>
      <c r="PF161" s="24"/>
      <c r="PG161" s="24"/>
      <c r="PH161" s="24"/>
      <c r="PI161" s="24"/>
      <c r="PJ161" s="24"/>
      <c r="PK161" s="24"/>
      <c r="PL161" s="24"/>
      <c r="PM161" s="24"/>
      <c r="PN161" s="24"/>
      <c r="PO161" s="24"/>
      <c r="PP161" s="24"/>
      <c r="PQ161" s="24"/>
      <c r="PR161" s="24"/>
      <c r="PS161" s="24"/>
      <c r="PT161" s="24"/>
      <c r="PU161" s="24"/>
      <c r="PV161" s="24"/>
      <c r="PW161" s="24"/>
      <c r="PX161" s="24"/>
      <c r="PY161" s="24"/>
      <c r="PZ161" s="24"/>
      <c r="QA161" s="24"/>
      <c r="QB161" s="24"/>
      <c r="QC161" s="24"/>
      <c r="QD161" s="24"/>
      <c r="QE161" s="24"/>
      <c r="QF161" s="24"/>
      <c r="QG161" s="24"/>
      <c r="QH161" s="24"/>
      <c r="QI161" s="24"/>
      <c r="QJ161" s="24"/>
      <c r="QK161" s="24"/>
      <c r="QL161" s="24"/>
      <c r="QM161" s="24"/>
      <c r="QN161" s="24"/>
      <c r="QO161" s="24"/>
      <c r="QP161" s="24"/>
      <c r="QQ161" s="24"/>
      <c r="QR161" s="24"/>
      <c r="QS161" s="24"/>
      <c r="QT161" s="24"/>
      <c r="QU161" s="24"/>
      <c r="QV161" s="24"/>
      <c r="QW161" s="24"/>
      <c r="QX161" s="24"/>
      <c r="QY161" s="24"/>
      <c r="QZ161" s="24"/>
      <c r="RA161" s="24"/>
      <c r="RB161" s="24"/>
      <c r="RC161" s="24"/>
      <c r="RD161" s="24"/>
      <c r="RE161" s="24"/>
      <c r="RF161" s="24"/>
      <c r="RG161" s="24"/>
      <c r="RH161" s="24"/>
      <c r="RI161" s="24"/>
      <c r="RJ161" s="24"/>
      <c r="RK161" s="24"/>
      <c r="RL161" s="24"/>
      <c r="RM161" s="24"/>
      <c r="RN161" s="24"/>
      <c r="RO161" s="24"/>
      <c r="RP161" s="24"/>
      <c r="RQ161" s="24"/>
      <c r="RR161" s="24"/>
      <c r="RS161" s="24"/>
      <c r="RT161" s="24"/>
      <c r="RU161" s="24"/>
      <c r="RV161" s="24"/>
      <c r="RW161" s="24"/>
      <c r="RX161" s="24"/>
      <c r="RY161" s="24"/>
      <c r="RZ161" s="24"/>
      <c r="SA161" s="24"/>
      <c r="SB161" s="24"/>
      <c r="SC161" s="24"/>
      <c r="SD161" s="24"/>
      <c r="SE161" s="24"/>
      <c r="SF161" s="24"/>
      <c r="SG161" s="24"/>
      <c r="SH161" s="24"/>
      <c r="SI161" s="24"/>
      <c r="SJ161" s="24"/>
      <c r="SK161" s="24"/>
      <c r="SL161" s="24"/>
      <c r="SM161" s="24"/>
      <c r="SN161" s="24"/>
      <c r="SO161" s="24"/>
      <c r="SP161" s="24"/>
      <c r="SQ161" s="24"/>
      <c r="SR161" s="24"/>
      <c r="SS161" s="24"/>
      <c r="ST161" s="24"/>
      <c r="SU161" s="24"/>
      <c r="SV161" s="24"/>
      <c r="SW161" s="24"/>
      <c r="SX161" s="24"/>
      <c r="SY161" s="24"/>
      <c r="SZ161" s="24"/>
      <c r="TA161" s="24"/>
      <c r="TB161" s="24"/>
      <c r="TC161" s="24"/>
      <c r="TD161" s="24"/>
      <c r="TE161" s="24"/>
      <c r="TF161" s="24"/>
      <c r="TG161" s="24"/>
      <c r="TH161" s="24"/>
      <c r="TI161" s="24"/>
      <c r="TJ161" s="24"/>
      <c r="TK161" s="24"/>
      <c r="TL161" s="24"/>
      <c r="TM161" s="24"/>
      <c r="TN161" s="24"/>
      <c r="TO161" s="24"/>
      <c r="TP161" s="24"/>
      <c r="TQ161" s="24"/>
      <c r="TR161" s="24"/>
      <c r="TS161" s="24"/>
      <c r="TT161" s="24"/>
      <c r="TU161" s="24"/>
      <c r="TV161" s="24"/>
      <c r="TW161" s="24"/>
      <c r="TX161" s="24"/>
      <c r="TY161" s="24"/>
      <c r="TZ161" s="24"/>
      <c r="UA161" s="24"/>
      <c r="UB161" s="24"/>
      <c r="UC161" s="24"/>
      <c r="UD161" s="24"/>
      <c r="UE161" s="24"/>
      <c r="UF161" s="24"/>
      <c r="UG161" s="24"/>
      <c r="UH161" s="24"/>
      <c r="UI161" s="24"/>
      <c r="UJ161" s="24"/>
      <c r="UK161" s="24"/>
      <c r="UL161" s="24"/>
      <c r="UM161" s="24"/>
      <c r="UN161" s="24"/>
      <c r="UO161" s="24"/>
      <c r="UP161" s="24"/>
      <c r="UQ161" s="24"/>
      <c r="UR161" s="24"/>
      <c r="US161" s="24"/>
      <c r="UT161" s="24"/>
      <c r="UU161" s="24"/>
      <c r="UV161" s="24"/>
      <c r="UW161" s="24"/>
      <c r="UX161" s="24"/>
      <c r="UY161" s="24"/>
      <c r="UZ161" s="24"/>
      <c r="VA161" s="24"/>
      <c r="VB161" s="24"/>
      <c r="VC161" s="24"/>
      <c r="VD161" s="24"/>
      <c r="VE161" s="24"/>
      <c r="VF161" s="24"/>
      <c r="VG161" s="24"/>
      <c r="VH161" s="24"/>
      <c r="VI161" s="24"/>
    </row>
    <row r="162" spans="1:581" s="23" customFormat="1" ht="15" customHeight="1" x14ac:dyDescent="0.2">
      <c r="A162" s="112">
        <v>48</v>
      </c>
      <c r="B162" s="102" t="s">
        <v>1188</v>
      </c>
      <c r="C162" s="102" t="s">
        <v>1189</v>
      </c>
      <c r="D162" s="20">
        <v>14</v>
      </c>
      <c r="E162" s="102" t="s">
        <v>927</v>
      </c>
      <c r="F162" s="102" t="s">
        <v>1190</v>
      </c>
      <c r="G162" s="67" t="s">
        <v>1730</v>
      </c>
      <c r="H162" s="69" t="s">
        <v>1726</v>
      </c>
      <c r="I162" s="68" t="s">
        <v>1741</v>
      </c>
      <c r="J162" s="176" t="s">
        <v>955</v>
      </c>
      <c r="K162" s="328">
        <v>42186</v>
      </c>
      <c r="L162" s="146" t="s">
        <v>714</v>
      </c>
      <c r="M162" s="22">
        <v>40</v>
      </c>
      <c r="N162" s="22" t="s">
        <v>728</v>
      </c>
      <c r="O162" s="21" t="s">
        <v>70</v>
      </c>
      <c r="P162" s="21" t="s">
        <v>979</v>
      </c>
      <c r="Q162" s="21" t="s">
        <v>823</v>
      </c>
      <c r="R162" s="22">
        <v>1</v>
      </c>
      <c r="S162" s="75">
        <v>14012</v>
      </c>
      <c r="T162" s="75"/>
      <c r="U162" s="75">
        <f t="shared" ref="U162:U167" si="105">+S162*0.15</f>
        <v>2101.7999999999997</v>
      </c>
      <c r="V162" s="75">
        <f t="shared" si="93"/>
        <v>16113.8</v>
      </c>
      <c r="W162" s="75"/>
      <c r="X162" s="75">
        <f t="shared" si="94"/>
        <v>2984.4666666666667</v>
      </c>
      <c r="Y162" s="75">
        <f t="shared" si="95"/>
        <v>29844.666666666664</v>
      </c>
      <c r="Z162" s="75">
        <f t="shared" si="96"/>
        <v>2819.9149999999995</v>
      </c>
      <c r="AA162" s="75">
        <f t="shared" si="97"/>
        <v>483.41399999999999</v>
      </c>
      <c r="AB162" s="75">
        <f t="shared" si="98"/>
        <v>805.69</v>
      </c>
      <c r="AC162" s="75">
        <f t="shared" si="99"/>
        <v>322.27600000000001</v>
      </c>
      <c r="AD162" s="75">
        <v>1114</v>
      </c>
      <c r="AE162" s="75">
        <v>679</v>
      </c>
      <c r="AF162" s="77">
        <f t="shared" si="100"/>
        <v>8953.4</v>
      </c>
      <c r="AG162" s="77">
        <f t="shared" si="101"/>
        <v>25819.972777777781</v>
      </c>
      <c r="AH162" s="77">
        <f t="shared" si="102"/>
        <v>309839.67333333334</v>
      </c>
      <c r="AI162" s="77"/>
      <c r="AJ162" s="77"/>
      <c r="AK162" s="77"/>
      <c r="AL162" s="77"/>
      <c r="AM162" s="77"/>
      <c r="AN162" s="77"/>
      <c r="AO162" s="77"/>
      <c r="AP162" s="77"/>
      <c r="AQ162" s="77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  <c r="JC162" s="24"/>
      <c r="JD162" s="24"/>
      <c r="JE162" s="24"/>
      <c r="JF162" s="24"/>
      <c r="JG162" s="24"/>
      <c r="JH162" s="24"/>
      <c r="JI162" s="24"/>
      <c r="JJ162" s="24"/>
      <c r="JK162" s="24"/>
      <c r="JL162" s="24"/>
      <c r="JM162" s="24"/>
      <c r="JN162" s="24"/>
      <c r="JO162" s="24"/>
      <c r="JP162" s="24"/>
      <c r="JQ162" s="24"/>
      <c r="JR162" s="24"/>
      <c r="JS162" s="24"/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4"/>
      <c r="KF162" s="24"/>
      <c r="KG162" s="24"/>
      <c r="KH162" s="24"/>
      <c r="KI162" s="24"/>
      <c r="KJ162" s="24"/>
      <c r="KK162" s="24"/>
      <c r="KL162" s="24"/>
      <c r="KM162" s="24"/>
      <c r="KN162" s="24"/>
      <c r="KO162" s="24"/>
      <c r="KP162" s="24"/>
      <c r="KQ162" s="24"/>
      <c r="KR162" s="24"/>
      <c r="KS162" s="24"/>
      <c r="KT162" s="24"/>
      <c r="KU162" s="24"/>
      <c r="KV162" s="24"/>
      <c r="KW162" s="24"/>
      <c r="KX162" s="24"/>
      <c r="KY162" s="24"/>
      <c r="KZ162" s="24"/>
      <c r="LA162" s="24"/>
      <c r="LB162" s="24"/>
      <c r="LC162" s="24"/>
      <c r="LD162" s="24"/>
      <c r="LE162" s="24"/>
      <c r="LF162" s="24"/>
      <c r="LG162" s="24"/>
      <c r="LH162" s="24"/>
      <c r="LI162" s="24"/>
      <c r="LJ162" s="24"/>
      <c r="LK162" s="24"/>
      <c r="LL162" s="24"/>
      <c r="LM162" s="24"/>
      <c r="LN162" s="24"/>
      <c r="LO162" s="24"/>
      <c r="LP162" s="24"/>
      <c r="LQ162" s="24"/>
      <c r="LR162" s="24"/>
      <c r="LS162" s="24"/>
      <c r="LT162" s="24"/>
      <c r="LU162" s="24"/>
      <c r="LV162" s="24"/>
      <c r="LW162" s="24"/>
      <c r="LX162" s="24"/>
      <c r="LY162" s="24"/>
      <c r="LZ162" s="24"/>
      <c r="MA162" s="24"/>
      <c r="MB162" s="24"/>
      <c r="MC162" s="24"/>
      <c r="MD162" s="24"/>
      <c r="ME162" s="24"/>
      <c r="MF162" s="24"/>
      <c r="MG162" s="24"/>
      <c r="MH162" s="24"/>
      <c r="MI162" s="24"/>
      <c r="MJ162" s="24"/>
      <c r="MK162" s="24"/>
      <c r="ML162" s="24"/>
      <c r="MM162" s="24"/>
      <c r="MN162" s="24"/>
      <c r="MO162" s="24"/>
      <c r="MP162" s="24"/>
      <c r="MQ162" s="24"/>
      <c r="MR162" s="24"/>
      <c r="MS162" s="24"/>
      <c r="MT162" s="24"/>
      <c r="MU162" s="24"/>
      <c r="MV162" s="24"/>
      <c r="MW162" s="24"/>
      <c r="MX162" s="24"/>
      <c r="MY162" s="24"/>
      <c r="MZ162" s="24"/>
      <c r="NA162" s="24"/>
      <c r="NB162" s="24"/>
      <c r="NC162" s="24"/>
      <c r="ND162" s="24"/>
      <c r="NE162" s="24"/>
      <c r="NF162" s="24"/>
      <c r="NG162" s="24"/>
      <c r="NH162" s="24"/>
      <c r="NI162" s="24"/>
      <c r="NJ162" s="24"/>
      <c r="NK162" s="24"/>
      <c r="NL162" s="24"/>
      <c r="NM162" s="24"/>
      <c r="NN162" s="24"/>
      <c r="NO162" s="24"/>
      <c r="NP162" s="24"/>
      <c r="NQ162" s="24"/>
      <c r="NR162" s="24"/>
      <c r="NS162" s="24"/>
      <c r="NT162" s="24"/>
      <c r="NU162" s="24"/>
      <c r="NV162" s="24"/>
      <c r="NW162" s="24"/>
      <c r="NX162" s="24"/>
      <c r="NY162" s="24"/>
      <c r="NZ162" s="24"/>
      <c r="OA162" s="24"/>
      <c r="OB162" s="24"/>
      <c r="OC162" s="24"/>
      <c r="OD162" s="24"/>
      <c r="OE162" s="24"/>
      <c r="OF162" s="24"/>
      <c r="OG162" s="24"/>
      <c r="OH162" s="24"/>
      <c r="OI162" s="24"/>
      <c r="OJ162" s="24"/>
      <c r="OK162" s="24"/>
      <c r="OL162" s="24"/>
      <c r="OM162" s="24"/>
      <c r="ON162" s="24"/>
      <c r="OO162" s="24"/>
      <c r="OP162" s="24"/>
      <c r="OQ162" s="24"/>
      <c r="OR162" s="24"/>
      <c r="OS162" s="24"/>
      <c r="OT162" s="24"/>
      <c r="OU162" s="24"/>
      <c r="OV162" s="24"/>
      <c r="OW162" s="24"/>
      <c r="OX162" s="24"/>
      <c r="OY162" s="24"/>
      <c r="OZ162" s="24"/>
      <c r="PA162" s="24"/>
      <c r="PB162" s="24"/>
      <c r="PC162" s="24"/>
      <c r="PD162" s="24"/>
      <c r="PE162" s="24"/>
      <c r="PF162" s="24"/>
      <c r="PG162" s="24"/>
      <c r="PH162" s="24"/>
      <c r="PI162" s="24"/>
      <c r="PJ162" s="24"/>
      <c r="PK162" s="24"/>
      <c r="PL162" s="24"/>
      <c r="PM162" s="24"/>
      <c r="PN162" s="24"/>
      <c r="PO162" s="24"/>
      <c r="PP162" s="24"/>
      <c r="PQ162" s="24"/>
      <c r="PR162" s="24"/>
      <c r="PS162" s="24"/>
      <c r="PT162" s="24"/>
      <c r="PU162" s="24"/>
      <c r="PV162" s="24"/>
      <c r="PW162" s="24"/>
      <c r="PX162" s="24"/>
      <c r="PY162" s="24"/>
      <c r="PZ162" s="24"/>
      <c r="QA162" s="24"/>
      <c r="QB162" s="24"/>
      <c r="QC162" s="24"/>
      <c r="QD162" s="24"/>
      <c r="QE162" s="24"/>
      <c r="QF162" s="24"/>
      <c r="QG162" s="24"/>
      <c r="QH162" s="24"/>
      <c r="QI162" s="24"/>
      <c r="QJ162" s="24"/>
      <c r="QK162" s="24"/>
      <c r="QL162" s="24"/>
      <c r="QM162" s="24"/>
      <c r="QN162" s="24"/>
      <c r="QO162" s="24"/>
      <c r="QP162" s="24"/>
      <c r="QQ162" s="24"/>
      <c r="QR162" s="24"/>
      <c r="QS162" s="24"/>
      <c r="QT162" s="24"/>
      <c r="QU162" s="24"/>
      <c r="QV162" s="24"/>
      <c r="QW162" s="24"/>
      <c r="QX162" s="24"/>
      <c r="QY162" s="24"/>
      <c r="QZ162" s="24"/>
      <c r="RA162" s="24"/>
      <c r="RB162" s="24"/>
      <c r="RC162" s="24"/>
      <c r="RD162" s="24"/>
      <c r="RE162" s="24"/>
      <c r="RF162" s="24"/>
      <c r="RG162" s="24"/>
      <c r="RH162" s="24"/>
      <c r="RI162" s="24"/>
      <c r="RJ162" s="24"/>
      <c r="RK162" s="24"/>
      <c r="RL162" s="24"/>
      <c r="RM162" s="24"/>
      <c r="RN162" s="24"/>
      <c r="RO162" s="24"/>
      <c r="RP162" s="24"/>
      <c r="RQ162" s="24"/>
      <c r="RR162" s="24"/>
      <c r="RS162" s="24"/>
      <c r="RT162" s="24"/>
      <c r="RU162" s="24"/>
      <c r="RV162" s="24"/>
      <c r="RW162" s="24"/>
      <c r="RX162" s="24"/>
      <c r="RY162" s="24"/>
      <c r="RZ162" s="24"/>
      <c r="SA162" s="24"/>
      <c r="SB162" s="24"/>
      <c r="SC162" s="24"/>
      <c r="SD162" s="24"/>
      <c r="SE162" s="24"/>
      <c r="SF162" s="24"/>
      <c r="SG162" s="24"/>
      <c r="SH162" s="24"/>
      <c r="SI162" s="24"/>
      <c r="SJ162" s="24"/>
      <c r="SK162" s="24"/>
      <c r="SL162" s="24"/>
      <c r="SM162" s="24"/>
      <c r="SN162" s="24"/>
      <c r="SO162" s="24"/>
      <c r="SP162" s="24"/>
      <c r="SQ162" s="24"/>
      <c r="SR162" s="24"/>
      <c r="SS162" s="24"/>
      <c r="ST162" s="24"/>
      <c r="SU162" s="24"/>
      <c r="SV162" s="24"/>
      <c r="SW162" s="24"/>
      <c r="SX162" s="24"/>
      <c r="SY162" s="24"/>
      <c r="SZ162" s="24"/>
      <c r="TA162" s="24"/>
      <c r="TB162" s="24"/>
      <c r="TC162" s="24"/>
      <c r="TD162" s="24"/>
      <c r="TE162" s="24"/>
      <c r="TF162" s="24"/>
      <c r="TG162" s="24"/>
      <c r="TH162" s="24"/>
      <c r="TI162" s="24"/>
      <c r="TJ162" s="24"/>
      <c r="TK162" s="24"/>
      <c r="TL162" s="24"/>
      <c r="TM162" s="24"/>
      <c r="TN162" s="24"/>
      <c r="TO162" s="24"/>
      <c r="TP162" s="24"/>
      <c r="TQ162" s="24"/>
      <c r="TR162" s="24"/>
      <c r="TS162" s="24"/>
      <c r="TT162" s="24"/>
      <c r="TU162" s="24"/>
      <c r="TV162" s="24"/>
      <c r="TW162" s="24"/>
      <c r="TX162" s="24"/>
      <c r="TY162" s="24"/>
      <c r="TZ162" s="24"/>
      <c r="UA162" s="24"/>
      <c r="UB162" s="24"/>
      <c r="UC162" s="24"/>
      <c r="UD162" s="24"/>
      <c r="UE162" s="24"/>
      <c r="UF162" s="24"/>
      <c r="UG162" s="24"/>
      <c r="UH162" s="24"/>
      <c r="UI162" s="24"/>
      <c r="UJ162" s="24"/>
      <c r="UK162" s="24"/>
      <c r="UL162" s="24"/>
      <c r="UM162" s="24"/>
      <c r="UN162" s="24"/>
      <c r="UO162" s="24"/>
      <c r="UP162" s="24"/>
      <c r="UQ162" s="24"/>
      <c r="UR162" s="24"/>
      <c r="US162" s="24"/>
      <c r="UT162" s="24"/>
      <c r="UU162" s="24"/>
      <c r="UV162" s="24"/>
      <c r="UW162" s="24"/>
      <c r="UX162" s="24"/>
      <c r="UY162" s="24"/>
      <c r="UZ162" s="24"/>
      <c r="VA162" s="24"/>
      <c r="VB162" s="24"/>
      <c r="VC162" s="24"/>
      <c r="VD162" s="24"/>
      <c r="VE162" s="24"/>
      <c r="VF162" s="24"/>
      <c r="VG162" s="24"/>
      <c r="VH162" s="24"/>
      <c r="VI162" s="24"/>
    </row>
    <row r="163" spans="1:581" s="23" customFormat="1" ht="15" customHeight="1" x14ac:dyDescent="0.2">
      <c r="A163" s="18">
        <v>49</v>
      </c>
      <c r="B163" s="102" t="s">
        <v>1188</v>
      </c>
      <c r="C163" s="102" t="s">
        <v>1189</v>
      </c>
      <c r="D163" s="20">
        <v>14</v>
      </c>
      <c r="E163" s="102" t="s">
        <v>927</v>
      </c>
      <c r="F163" s="102" t="s">
        <v>1190</v>
      </c>
      <c r="G163" s="102" t="s">
        <v>1323</v>
      </c>
      <c r="H163" s="21" t="s">
        <v>71</v>
      </c>
      <c r="I163" s="21" t="s">
        <v>490</v>
      </c>
      <c r="J163" s="22" t="s">
        <v>955</v>
      </c>
      <c r="K163" s="328">
        <v>37819</v>
      </c>
      <c r="L163" s="146" t="s">
        <v>714</v>
      </c>
      <c r="M163" s="22">
        <v>40</v>
      </c>
      <c r="N163" s="22" t="s">
        <v>728</v>
      </c>
      <c r="O163" s="21" t="s">
        <v>70</v>
      </c>
      <c r="P163" s="21" t="s">
        <v>979</v>
      </c>
      <c r="Q163" s="21" t="s">
        <v>823</v>
      </c>
      <c r="R163" s="22">
        <v>1</v>
      </c>
      <c r="S163" s="75">
        <v>14012</v>
      </c>
      <c r="T163" s="75"/>
      <c r="U163" s="75">
        <f t="shared" si="105"/>
        <v>2101.7999999999997</v>
      </c>
      <c r="V163" s="75">
        <f t="shared" si="93"/>
        <v>16113.8</v>
      </c>
      <c r="W163" s="75">
        <f>70.1*5</f>
        <v>350.5</v>
      </c>
      <c r="X163" s="75">
        <f t="shared" si="94"/>
        <v>2984.4666666666667</v>
      </c>
      <c r="Y163" s="75">
        <f t="shared" si="95"/>
        <v>29844.666666666664</v>
      </c>
      <c r="Z163" s="75">
        <f t="shared" si="96"/>
        <v>2819.9149999999995</v>
      </c>
      <c r="AA163" s="75">
        <f t="shared" si="97"/>
        <v>483.41399999999999</v>
      </c>
      <c r="AB163" s="75">
        <f t="shared" si="98"/>
        <v>805.69</v>
      </c>
      <c r="AC163" s="75">
        <f t="shared" si="99"/>
        <v>322.27600000000001</v>
      </c>
      <c r="AD163" s="75">
        <v>1114</v>
      </c>
      <c r="AE163" s="75">
        <v>679</v>
      </c>
      <c r="AF163" s="77">
        <f t="shared" si="100"/>
        <v>8953.4</v>
      </c>
      <c r="AG163" s="77">
        <f t="shared" si="101"/>
        <v>26170.472777777781</v>
      </c>
      <c r="AH163" s="77">
        <f t="shared" si="102"/>
        <v>314045.67333333334</v>
      </c>
      <c r="AI163" s="77"/>
      <c r="AJ163" s="77"/>
      <c r="AK163" s="77"/>
      <c r="AL163" s="77"/>
      <c r="AM163" s="77"/>
      <c r="AN163" s="77"/>
      <c r="AO163" s="77"/>
      <c r="AP163" s="77"/>
      <c r="AQ163" s="77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  <c r="JS163" s="24"/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4"/>
      <c r="KF163" s="24"/>
      <c r="KG163" s="24"/>
      <c r="KH163" s="24"/>
      <c r="KI163" s="24"/>
      <c r="KJ163" s="24"/>
      <c r="KK163" s="24"/>
      <c r="KL163" s="24"/>
      <c r="KM163" s="24"/>
      <c r="KN163" s="24"/>
      <c r="KO163" s="24"/>
      <c r="KP163" s="24"/>
      <c r="KQ163" s="24"/>
      <c r="KR163" s="24"/>
      <c r="KS163" s="24"/>
      <c r="KT163" s="24"/>
      <c r="KU163" s="24"/>
      <c r="KV163" s="24"/>
      <c r="KW163" s="24"/>
      <c r="KX163" s="24"/>
      <c r="KY163" s="24"/>
      <c r="KZ163" s="24"/>
      <c r="LA163" s="24"/>
      <c r="LB163" s="24"/>
      <c r="LC163" s="24"/>
      <c r="LD163" s="24"/>
      <c r="LE163" s="24"/>
      <c r="LF163" s="24"/>
      <c r="LG163" s="24"/>
      <c r="LH163" s="24"/>
      <c r="LI163" s="24"/>
      <c r="LJ163" s="24"/>
      <c r="LK163" s="24"/>
      <c r="LL163" s="24"/>
      <c r="LM163" s="24"/>
      <c r="LN163" s="24"/>
      <c r="LO163" s="24"/>
      <c r="LP163" s="24"/>
      <c r="LQ163" s="24"/>
      <c r="LR163" s="24"/>
      <c r="LS163" s="24"/>
      <c r="LT163" s="24"/>
      <c r="LU163" s="24"/>
      <c r="LV163" s="24"/>
      <c r="LW163" s="24"/>
      <c r="LX163" s="24"/>
      <c r="LY163" s="24"/>
      <c r="LZ163" s="24"/>
      <c r="MA163" s="24"/>
      <c r="MB163" s="24"/>
      <c r="MC163" s="24"/>
      <c r="MD163" s="24"/>
      <c r="ME163" s="24"/>
      <c r="MF163" s="24"/>
      <c r="MG163" s="24"/>
      <c r="MH163" s="24"/>
      <c r="MI163" s="24"/>
      <c r="MJ163" s="24"/>
      <c r="MK163" s="24"/>
      <c r="ML163" s="24"/>
      <c r="MM163" s="24"/>
      <c r="MN163" s="24"/>
      <c r="MO163" s="24"/>
      <c r="MP163" s="24"/>
      <c r="MQ163" s="24"/>
      <c r="MR163" s="24"/>
      <c r="MS163" s="24"/>
      <c r="MT163" s="24"/>
      <c r="MU163" s="24"/>
      <c r="MV163" s="24"/>
      <c r="MW163" s="24"/>
      <c r="MX163" s="24"/>
      <c r="MY163" s="24"/>
      <c r="MZ163" s="24"/>
      <c r="NA163" s="24"/>
      <c r="NB163" s="24"/>
      <c r="NC163" s="24"/>
      <c r="ND163" s="24"/>
      <c r="NE163" s="24"/>
      <c r="NF163" s="24"/>
      <c r="NG163" s="24"/>
      <c r="NH163" s="24"/>
      <c r="NI163" s="24"/>
      <c r="NJ163" s="24"/>
      <c r="NK163" s="24"/>
      <c r="NL163" s="24"/>
      <c r="NM163" s="24"/>
      <c r="NN163" s="24"/>
      <c r="NO163" s="24"/>
      <c r="NP163" s="24"/>
      <c r="NQ163" s="24"/>
      <c r="NR163" s="24"/>
      <c r="NS163" s="24"/>
      <c r="NT163" s="24"/>
      <c r="NU163" s="24"/>
      <c r="NV163" s="24"/>
      <c r="NW163" s="24"/>
      <c r="NX163" s="24"/>
      <c r="NY163" s="24"/>
      <c r="NZ163" s="24"/>
      <c r="OA163" s="24"/>
      <c r="OB163" s="24"/>
      <c r="OC163" s="24"/>
      <c r="OD163" s="24"/>
      <c r="OE163" s="24"/>
      <c r="OF163" s="24"/>
      <c r="OG163" s="24"/>
      <c r="OH163" s="24"/>
      <c r="OI163" s="24"/>
      <c r="OJ163" s="24"/>
      <c r="OK163" s="24"/>
      <c r="OL163" s="24"/>
      <c r="OM163" s="24"/>
      <c r="ON163" s="24"/>
      <c r="OO163" s="24"/>
      <c r="OP163" s="24"/>
      <c r="OQ163" s="24"/>
      <c r="OR163" s="24"/>
      <c r="OS163" s="24"/>
      <c r="OT163" s="24"/>
      <c r="OU163" s="24"/>
      <c r="OV163" s="24"/>
      <c r="OW163" s="24"/>
      <c r="OX163" s="24"/>
      <c r="OY163" s="24"/>
      <c r="OZ163" s="24"/>
      <c r="PA163" s="24"/>
      <c r="PB163" s="24"/>
      <c r="PC163" s="24"/>
      <c r="PD163" s="24"/>
      <c r="PE163" s="24"/>
      <c r="PF163" s="24"/>
      <c r="PG163" s="24"/>
      <c r="PH163" s="24"/>
      <c r="PI163" s="24"/>
      <c r="PJ163" s="24"/>
      <c r="PK163" s="24"/>
      <c r="PL163" s="24"/>
      <c r="PM163" s="24"/>
      <c r="PN163" s="24"/>
      <c r="PO163" s="24"/>
      <c r="PP163" s="24"/>
      <c r="PQ163" s="24"/>
      <c r="PR163" s="24"/>
      <c r="PS163" s="24"/>
      <c r="PT163" s="24"/>
      <c r="PU163" s="24"/>
      <c r="PV163" s="24"/>
      <c r="PW163" s="24"/>
      <c r="PX163" s="24"/>
      <c r="PY163" s="24"/>
      <c r="PZ163" s="24"/>
      <c r="QA163" s="24"/>
      <c r="QB163" s="24"/>
      <c r="QC163" s="24"/>
      <c r="QD163" s="24"/>
      <c r="QE163" s="24"/>
      <c r="QF163" s="24"/>
      <c r="QG163" s="24"/>
      <c r="QH163" s="24"/>
      <c r="QI163" s="24"/>
      <c r="QJ163" s="24"/>
      <c r="QK163" s="24"/>
      <c r="QL163" s="24"/>
      <c r="QM163" s="24"/>
      <c r="QN163" s="24"/>
      <c r="QO163" s="24"/>
      <c r="QP163" s="24"/>
      <c r="QQ163" s="24"/>
      <c r="QR163" s="24"/>
      <c r="QS163" s="24"/>
      <c r="QT163" s="24"/>
      <c r="QU163" s="24"/>
      <c r="QV163" s="24"/>
      <c r="QW163" s="24"/>
      <c r="QX163" s="24"/>
      <c r="QY163" s="24"/>
      <c r="QZ163" s="24"/>
      <c r="RA163" s="24"/>
      <c r="RB163" s="24"/>
      <c r="RC163" s="24"/>
      <c r="RD163" s="24"/>
      <c r="RE163" s="24"/>
      <c r="RF163" s="24"/>
      <c r="RG163" s="24"/>
      <c r="RH163" s="24"/>
      <c r="RI163" s="24"/>
      <c r="RJ163" s="24"/>
      <c r="RK163" s="24"/>
      <c r="RL163" s="24"/>
      <c r="RM163" s="24"/>
      <c r="RN163" s="24"/>
      <c r="RO163" s="24"/>
      <c r="RP163" s="24"/>
      <c r="RQ163" s="24"/>
      <c r="RR163" s="24"/>
      <c r="RS163" s="24"/>
      <c r="RT163" s="24"/>
      <c r="RU163" s="24"/>
      <c r="RV163" s="24"/>
      <c r="RW163" s="24"/>
      <c r="RX163" s="24"/>
      <c r="RY163" s="24"/>
      <c r="RZ163" s="24"/>
      <c r="SA163" s="24"/>
      <c r="SB163" s="24"/>
      <c r="SC163" s="24"/>
      <c r="SD163" s="24"/>
      <c r="SE163" s="24"/>
      <c r="SF163" s="24"/>
      <c r="SG163" s="24"/>
      <c r="SH163" s="24"/>
      <c r="SI163" s="24"/>
      <c r="SJ163" s="24"/>
      <c r="SK163" s="24"/>
      <c r="SL163" s="24"/>
      <c r="SM163" s="24"/>
      <c r="SN163" s="24"/>
      <c r="SO163" s="24"/>
      <c r="SP163" s="24"/>
      <c r="SQ163" s="24"/>
      <c r="SR163" s="24"/>
      <c r="SS163" s="24"/>
      <c r="ST163" s="24"/>
      <c r="SU163" s="24"/>
      <c r="SV163" s="24"/>
      <c r="SW163" s="24"/>
      <c r="SX163" s="24"/>
      <c r="SY163" s="24"/>
      <c r="SZ163" s="24"/>
      <c r="TA163" s="24"/>
      <c r="TB163" s="24"/>
      <c r="TC163" s="24"/>
      <c r="TD163" s="24"/>
      <c r="TE163" s="24"/>
      <c r="TF163" s="24"/>
      <c r="TG163" s="24"/>
      <c r="TH163" s="24"/>
      <c r="TI163" s="24"/>
      <c r="TJ163" s="24"/>
      <c r="TK163" s="24"/>
      <c r="TL163" s="24"/>
      <c r="TM163" s="24"/>
      <c r="TN163" s="24"/>
      <c r="TO163" s="24"/>
      <c r="TP163" s="24"/>
      <c r="TQ163" s="24"/>
      <c r="TR163" s="24"/>
      <c r="TS163" s="24"/>
      <c r="TT163" s="24"/>
      <c r="TU163" s="24"/>
      <c r="TV163" s="24"/>
      <c r="TW163" s="24"/>
      <c r="TX163" s="24"/>
      <c r="TY163" s="24"/>
      <c r="TZ163" s="24"/>
      <c r="UA163" s="24"/>
      <c r="UB163" s="24"/>
      <c r="UC163" s="24"/>
      <c r="UD163" s="24"/>
      <c r="UE163" s="24"/>
      <c r="UF163" s="24"/>
      <c r="UG163" s="24"/>
      <c r="UH163" s="24"/>
      <c r="UI163" s="24"/>
      <c r="UJ163" s="24"/>
      <c r="UK163" s="24"/>
      <c r="UL163" s="24"/>
      <c r="UM163" s="24"/>
      <c r="UN163" s="24"/>
      <c r="UO163" s="24"/>
      <c r="UP163" s="24"/>
      <c r="UQ163" s="24"/>
      <c r="UR163" s="24"/>
      <c r="US163" s="24"/>
      <c r="UT163" s="24"/>
      <c r="UU163" s="24"/>
      <c r="UV163" s="24"/>
      <c r="UW163" s="24"/>
      <c r="UX163" s="24"/>
      <c r="UY163" s="24"/>
      <c r="UZ163" s="24"/>
      <c r="VA163" s="24"/>
      <c r="VB163" s="24"/>
      <c r="VC163" s="24"/>
      <c r="VD163" s="24"/>
      <c r="VE163" s="24"/>
      <c r="VF163" s="24"/>
      <c r="VG163" s="24"/>
      <c r="VH163" s="24"/>
      <c r="VI163" s="24"/>
    </row>
    <row r="164" spans="1:581" s="23" customFormat="1" ht="15" customHeight="1" x14ac:dyDescent="0.2">
      <c r="A164" s="112">
        <v>50</v>
      </c>
      <c r="B164" s="102" t="s">
        <v>1188</v>
      </c>
      <c r="C164" s="102" t="s">
        <v>1189</v>
      </c>
      <c r="D164" s="20">
        <v>14</v>
      </c>
      <c r="E164" s="102" t="s">
        <v>927</v>
      </c>
      <c r="F164" s="102" t="s">
        <v>1190</v>
      </c>
      <c r="G164" s="102" t="s">
        <v>1325</v>
      </c>
      <c r="H164" s="21" t="s">
        <v>123</v>
      </c>
      <c r="I164" s="21" t="s">
        <v>124</v>
      </c>
      <c r="J164" s="22" t="s">
        <v>955</v>
      </c>
      <c r="K164" s="328">
        <v>36167</v>
      </c>
      <c r="L164" s="146" t="s">
        <v>714</v>
      </c>
      <c r="M164" s="22">
        <v>40</v>
      </c>
      <c r="N164" s="22" t="s">
        <v>728</v>
      </c>
      <c r="O164" s="21" t="s">
        <v>125</v>
      </c>
      <c r="P164" s="21" t="s">
        <v>979</v>
      </c>
      <c r="Q164" s="21" t="s">
        <v>823</v>
      </c>
      <c r="R164" s="22">
        <v>1</v>
      </c>
      <c r="S164" s="75">
        <v>14012</v>
      </c>
      <c r="T164" s="75"/>
      <c r="U164" s="75">
        <f t="shared" si="105"/>
        <v>2101.7999999999997</v>
      </c>
      <c r="V164" s="75">
        <f t="shared" si="93"/>
        <v>16113.8</v>
      </c>
      <c r="W164" s="75">
        <f>70.1*5</f>
        <v>350.5</v>
      </c>
      <c r="X164" s="75">
        <f t="shared" si="94"/>
        <v>2984.4666666666667</v>
      </c>
      <c r="Y164" s="75">
        <f t="shared" si="95"/>
        <v>29844.666666666664</v>
      </c>
      <c r="Z164" s="75">
        <f t="shared" si="96"/>
        <v>2819.9149999999995</v>
      </c>
      <c r="AA164" s="75">
        <f t="shared" si="97"/>
        <v>483.41399999999999</v>
      </c>
      <c r="AB164" s="75">
        <f t="shared" si="98"/>
        <v>805.69</v>
      </c>
      <c r="AC164" s="75">
        <f t="shared" si="99"/>
        <v>322.27600000000001</v>
      </c>
      <c r="AD164" s="75">
        <v>1114</v>
      </c>
      <c r="AE164" s="75">
        <v>679</v>
      </c>
      <c r="AF164" s="77">
        <f t="shared" si="100"/>
        <v>8953.4</v>
      </c>
      <c r="AG164" s="77">
        <f t="shared" si="101"/>
        <v>26170.472777777781</v>
      </c>
      <c r="AH164" s="77">
        <f t="shared" si="102"/>
        <v>314045.67333333334</v>
      </c>
      <c r="AI164" s="77"/>
      <c r="AJ164" s="77"/>
      <c r="AK164" s="77"/>
      <c r="AL164" s="77"/>
      <c r="AM164" s="77"/>
      <c r="AN164" s="77"/>
      <c r="AO164" s="77"/>
      <c r="AP164" s="77"/>
      <c r="AQ164" s="77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4"/>
      <c r="KF164" s="24"/>
      <c r="KG164" s="24"/>
      <c r="KH164" s="24"/>
      <c r="KI164" s="24"/>
      <c r="KJ164" s="24"/>
      <c r="KK164" s="24"/>
      <c r="KL164" s="24"/>
      <c r="KM164" s="24"/>
      <c r="KN164" s="24"/>
      <c r="KO164" s="24"/>
      <c r="KP164" s="24"/>
      <c r="KQ164" s="24"/>
      <c r="KR164" s="24"/>
      <c r="KS164" s="24"/>
      <c r="KT164" s="24"/>
      <c r="KU164" s="24"/>
      <c r="KV164" s="24"/>
      <c r="KW164" s="24"/>
      <c r="KX164" s="24"/>
      <c r="KY164" s="24"/>
      <c r="KZ164" s="24"/>
      <c r="LA164" s="24"/>
      <c r="LB164" s="24"/>
      <c r="LC164" s="24"/>
      <c r="LD164" s="24"/>
      <c r="LE164" s="24"/>
      <c r="LF164" s="24"/>
      <c r="LG164" s="24"/>
      <c r="LH164" s="24"/>
      <c r="LI164" s="24"/>
      <c r="LJ164" s="24"/>
      <c r="LK164" s="24"/>
      <c r="LL164" s="24"/>
      <c r="LM164" s="24"/>
      <c r="LN164" s="24"/>
      <c r="LO164" s="24"/>
      <c r="LP164" s="24"/>
      <c r="LQ164" s="24"/>
      <c r="LR164" s="24"/>
      <c r="LS164" s="24"/>
      <c r="LT164" s="24"/>
      <c r="LU164" s="24"/>
      <c r="LV164" s="24"/>
      <c r="LW164" s="24"/>
      <c r="LX164" s="24"/>
      <c r="LY164" s="24"/>
      <c r="LZ164" s="24"/>
      <c r="MA164" s="24"/>
      <c r="MB164" s="24"/>
      <c r="MC164" s="24"/>
      <c r="MD164" s="24"/>
      <c r="ME164" s="24"/>
      <c r="MF164" s="24"/>
      <c r="MG164" s="24"/>
      <c r="MH164" s="24"/>
      <c r="MI164" s="24"/>
      <c r="MJ164" s="24"/>
      <c r="MK164" s="24"/>
      <c r="ML164" s="24"/>
      <c r="MM164" s="24"/>
      <c r="MN164" s="24"/>
      <c r="MO164" s="24"/>
      <c r="MP164" s="24"/>
      <c r="MQ164" s="24"/>
      <c r="MR164" s="24"/>
      <c r="MS164" s="24"/>
      <c r="MT164" s="24"/>
      <c r="MU164" s="24"/>
      <c r="MV164" s="24"/>
      <c r="MW164" s="24"/>
      <c r="MX164" s="24"/>
      <c r="MY164" s="24"/>
      <c r="MZ164" s="24"/>
      <c r="NA164" s="24"/>
      <c r="NB164" s="24"/>
      <c r="NC164" s="24"/>
      <c r="ND164" s="24"/>
      <c r="NE164" s="24"/>
      <c r="NF164" s="24"/>
      <c r="NG164" s="24"/>
      <c r="NH164" s="24"/>
      <c r="NI164" s="24"/>
      <c r="NJ164" s="24"/>
      <c r="NK164" s="24"/>
      <c r="NL164" s="24"/>
      <c r="NM164" s="24"/>
      <c r="NN164" s="24"/>
      <c r="NO164" s="24"/>
      <c r="NP164" s="24"/>
      <c r="NQ164" s="24"/>
      <c r="NR164" s="24"/>
      <c r="NS164" s="24"/>
      <c r="NT164" s="24"/>
      <c r="NU164" s="24"/>
      <c r="NV164" s="24"/>
      <c r="NW164" s="24"/>
      <c r="NX164" s="24"/>
      <c r="NY164" s="24"/>
      <c r="NZ164" s="24"/>
      <c r="OA164" s="24"/>
      <c r="OB164" s="24"/>
      <c r="OC164" s="24"/>
      <c r="OD164" s="24"/>
      <c r="OE164" s="24"/>
      <c r="OF164" s="24"/>
      <c r="OG164" s="24"/>
      <c r="OH164" s="24"/>
      <c r="OI164" s="24"/>
      <c r="OJ164" s="24"/>
      <c r="OK164" s="24"/>
      <c r="OL164" s="24"/>
      <c r="OM164" s="24"/>
      <c r="ON164" s="24"/>
      <c r="OO164" s="24"/>
      <c r="OP164" s="24"/>
      <c r="OQ164" s="24"/>
      <c r="OR164" s="24"/>
      <c r="OS164" s="24"/>
      <c r="OT164" s="24"/>
      <c r="OU164" s="24"/>
      <c r="OV164" s="24"/>
      <c r="OW164" s="24"/>
      <c r="OX164" s="24"/>
      <c r="OY164" s="24"/>
      <c r="OZ164" s="24"/>
      <c r="PA164" s="24"/>
      <c r="PB164" s="24"/>
      <c r="PC164" s="24"/>
      <c r="PD164" s="24"/>
      <c r="PE164" s="24"/>
      <c r="PF164" s="24"/>
      <c r="PG164" s="24"/>
      <c r="PH164" s="24"/>
      <c r="PI164" s="24"/>
      <c r="PJ164" s="24"/>
      <c r="PK164" s="24"/>
      <c r="PL164" s="24"/>
      <c r="PM164" s="24"/>
      <c r="PN164" s="24"/>
      <c r="PO164" s="24"/>
      <c r="PP164" s="24"/>
      <c r="PQ164" s="24"/>
      <c r="PR164" s="24"/>
      <c r="PS164" s="24"/>
      <c r="PT164" s="24"/>
      <c r="PU164" s="24"/>
      <c r="PV164" s="24"/>
      <c r="PW164" s="24"/>
      <c r="PX164" s="24"/>
      <c r="PY164" s="24"/>
      <c r="PZ164" s="24"/>
      <c r="QA164" s="24"/>
      <c r="QB164" s="24"/>
      <c r="QC164" s="24"/>
      <c r="QD164" s="24"/>
      <c r="QE164" s="24"/>
      <c r="QF164" s="24"/>
      <c r="QG164" s="24"/>
      <c r="QH164" s="24"/>
      <c r="QI164" s="24"/>
      <c r="QJ164" s="24"/>
      <c r="QK164" s="24"/>
      <c r="QL164" s="24"/>
      <c r="QM164" s="24"/>
      <c r="QN164" s="24"/>
      <c r="QO164" s="24"/>
      <c r="QP164" s="24"/>
      <c r="QQ164" s="24"/>
      <c r="QR164" s="24"/>
      <c r="QS164" s="24"/>
      <c r="QT164" s="24"/>
      <c r="QU164" s="24"/>
      <c r="QV164" s="24"/>
      <c r="QW164" s="24"/>
      <c r="QX164" s="24"/>
      <c r="QY164" s="24"/>
      <c r="QZ164" s="24"/>
      <c r="RA164" s="24"/>
      <c r="RB164" s="24"/>
      <c r="RC164" s="24"/>
      <c r="RD164" s="24"/>
      <c r="RE164" s="24"/>
      <c r="RF164" s="24"/>
      <c r="RG164" s="24"/>
      <c r="RH164" s="24"/>
      <c r="RI164" s="24"/>
      <c r="RJ164" s="24"/>
      <c r="RK164" s="24"/>
      <c r="RL164" s="24"/>
      <c r="RM164" s="24"/>
      <c r="RN164" s="24"/>
      <c r="RO164" s="24"/>
      <c r="RP164" s="24"/>
      <c r="RQ164" s="24"/>
      <c r="RR164" s="24"/>
      <c r="RS164" s="24"/>
      <c r="RT164" s="24"/>
      <c r="RU164" s="24"/>
      <c r="RV164" s="24"/>
      <c r="RW164" s="24"/>
      <c r="RX164" s="24"/>
      <c r="RY164" s="24"/>
      <c r="RZ164" s="24"/>
      <c r="SA164" s="24"/>
      <c r="SB164" s="24"/>
      <c r="SC164" s="24"/>
      <c r="SD164" s="24"/>
      <c r="SE164" s="24"/>
      <c r="SF164" s="24"/>
      <c r="SG164" s="24"/>
      <c r="SH164" s="24"/>
      <c r="SI164" s="24"/>
      <c r="SJ164" s="24"/>
      <c r="SK164" s="24"/>
      <c r="SL164" s="24"/>
      <c r="SM164" s="24"/>
      <c r="SN164" s="24"/>
      <c r="SO164" s="24"/>
      <c r="SP164" s="24"/>
      <c r="SQ164" s="24"/>
      <c r="SR164" s="24"/>
      <c r="SS164" s="24"/>
      <c r="ST164" s="24"/>
      <c r="SU164" s="24"/>
      <c r="SV164" s="24"/>
      <c r="SW164" s="24"/>
      <c r="SX164" s="24"/>
      <c r="SY164" s="24"/>
      <c r="SZ164" s="24"/>
      <c r="TA164" s="24"/>
      <c r="TB164" s="24"/>
      <c r="TC164" s="24"/>
      <c r="TD164" s="24"/>
      <c r="TE164" s="24"/>
      <c r="TF164" s="24"/>
      <c r="TG164" s="24"/>
      <c r="TH164" s="24"/>
      <c r="TI164" s="24"/>
      <c r="TJ164" s="24"/>
      <c r="TK164" s="24"/>
      <c r="TL164" s="24"/>
      <c r="TM164" s="24"/>
      <c r="TN164" s="24"/>
      <c r="TO164" s="24"/>
      <c r="TP164" s="24"/>
      <c r="TQ164" s="24"/>
      <c r="TR164" s="24"/>
      <c r="TS164" s="24"/>
      <c r="TT164" s="24"/>
      <c r="TU164" s="24"/>
      <c r="TV164" s="24"/>
      <c r="TW164" s="24"/>
      <c r="TX164" s="24"/>
      <c r="TY164" s="24"/>
      <c r="TZ164" s="24"/>
      <c r="UA164" s="24"/>
      <c r="UB164" s="24"/>
      <c r="UC164" s="24"/>
      <c r="UD164" s="24"/>
      <c r="UE164" s="24"/>
      <c r="UF164" s="24"/>
      <c r="UG164" s="24"/>
      <c r="UH164" s="24"/>
      <c r="UI164" s="24"/>
      <c r="UJ164" s="24"/>
      <c r="UK164" s="24"/>
      <c r="UL164" s="24"/>
      <c r="UM164" s="24"/>
      <c r="UN164" s="24"/>
      <c r="UO164" s="24"/>
      <c r="UP164" s="24"/>
      <c r="UQ164" s="24"/>
      <c r="UR164" s="24"/>
      <c r="US164" s="24"/>
      <c r="UT164" s="24"/>
      <c r="UU164" s="24"/>
      <c r="UV164" s="24"/>
      <c r="UW164" s="24"/>
      <c r="UX164" s="24"/>
      <c r="UY164" s="24"/>
      <c r="UZ164" s="24"/>
      <c r="VA164" s="24"/>
      <c r="VB164" s="24"/>
      <c r="VC164" s="24"/>
      <c r="VD164" s="24"/>
      <c r="VE164" s="24"/>
      <c r="VF164" s="24"/>
      <c r="VG164" s="24"/>
      <c r="VH164" s="24"/>
      <c r="VI164" s="24"/>
    </row>
    <row r="165" spans="1:581" s="23" customFormat="1" ht="15" customHeight="1" x14ac:dyDescent="0.2">
      <c r="A165" s="18">
        <v>51</v>
      </c>
      <c r="B165" s="102" t="s">
        <v>1188</v>
      </c>
      <c r="C165" s="102" t="s">
        <v>1189</v>
      </c>
      <c r="D165" s="20">
        <v>14</v>
      </c>
      <c r="E165" s="105" t="s">
        <v>927</v>
      </c>
      <c r="F165" s="102" t="s">
        <v>1190</v>
      </c>
      <c r="G165" s="102" t="s">
        <v>1326</v>
      </c>
      <c r="H165" s="21" t="s">
        <v>126</v>
      </c>
      <c r="I165" s="21" t="s">
        <v>573</v>
      </c>
      <c r="J165" s="22" t="s">
        <v>955</v>
      </c>
      <c r="K165" s="328">
        <v>36115</v>
      </c>
      <c r="L165" s="146" t="s">
        <v>714</v>
      </c>
      <c r="M165" s="22">
        <v>40</v>
      </c>
      <c r="N165" s="22" t="s">
        <v>728</v>
      </c>
      <c r="O165" s="21" t="s">
        <v>125</v>
      </c>
      <c r="P165" s="21" t="s">
        <v>979</v>
      </c>
      <c r="Q165" s="21" t="s">
        <v>823</v>
      </c>
      <c r="R165" s="22">
        <v>1</v>
      </c>
      <c r="S165" s="75">
        <v>14012</v>
      </c>
      <c r="T165" s="75"/>
      <c r="U165" s="75">
        <f t="shared" si="105"/>
        <v>2101.7999999999997</v>
      </c>
      <c r="V165" s="75">
        <f t="shared" si="93"/>
        <v>16113.8</v>
      </c>
      <c r="W165" s="75">
        <f>70.1*6</f>
        <v>420.59999999999997</v>
      </c>
      <c r="X165" s="75">
        <f t="shared" si="94"/>
        <v>2984.4666666666667</v>
      </c>
      <c r="Y165" s="75">
        <f t="shared" si="95"/>
        <v>29844.666666666664</v>
      </c>
      <c r="Z165" s="75">
        <f t="shared" si="96"/>
        <v>2819.9149999999995</v>
      </c>
      <c r="AA165" s="75">
        <f t="shared" si="97"/>
        <v>483.41399999999999</v>
      </c>
      <c r="AB165" s="75">
        <f t="shared" si="98"/>
        <v>805.69</v>
      </c>
      <c r="AC165" s="75">
        <f t="shared" si="99"/>
        <v>322.27600000000001</v>
      </c>
      <c r="AD165" s="75">
        <v>1114</v>
      </c>
      <c r="AE165" s="75">
        <v>679</v>
      </c>
      <c r="AF165" s="77">
        <f t="shared" si="100"/>
        <v>8953.4</v>
      </c>
      <c r="AG165" s="77">
        <f t="shared" si="101"/>
        <v>26240.572777777779</v>
      </c>
      <c r="AH165" s="77">
        <f t="shared" si="102"/>
        <v>314886.87333333335</v>
      </c>
      <c r="AI165" s="77"/>
      <c r="AJ165" s="77"/>
      <c r="AK165" s="77"/>
      <c r="AL165" s="77"/>
      <c r="AM165" s="77"/>
      <c r="AN165" s="77"/>
      <c r="AO165" s="77"/>
      <c r="AP165" s="77"/>
      <c r="AQ165" s="77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4"/>
      <c r="KF165" s="24"/>
      <c r="KG165" s="24"/>
      <c r="KH165" s="24"/>
      <c r="KI165" s="24"/>
      <c r="KJ165" s="24"/>
      <c r="KK165" s="24"/>
      <c r="KL165" s="24"/>
      <c r="KM165" s="24"/>
      <c r="KN165" s="24"/>
      <c r="KO165" s="24"/>
      <c r="KP165" s="24"/>
      <c r="KQ165" s="24"/>
      <c r="KR165" s="24"/>
      <c r="KS165" s="24"/>
      <c r="KT165" s="24"/>
      <c r="KU165" s="24"/>
      <c r="KV165" s="24"/>
      <c r="KW165" s="24"/>
      <c r="KX165" s="24"/>
      <c r="KY165" s="24"/>
      <c r="KZ165" s="24"/>
      <c r="LA165" s="24"/>
      <c r="LB165" s="24"/>
      <c r="LC165" s="24"/>
      <c r="LD165" s="24"/>
      <c r="LE165" s="24"/>
      <c r="LF165" s="24"/>
      <c r="LG165" s="24"/>
      <c r="LH165" s="24"/>
      <c r="LI165" s="24"/>
      <c r="LJ165" s="24"/>
      <c r="LK165" s="24"/>
      <c r="LL165" s="24"/>
      <c r="LM165" s="24"/>
      <c r="LN165" s="24"/>
      <c r="LO165" s="24"/>
      <c r="LP165" s="24"/>
      <c r="LQ165" s="24"/>
      <c r="LR165" s="24"/>
      <c r="LS165" s="24"/>
      <c r="LT165" s="24"/>
      <c r="LU165" s="24"/>
      <c r="LV165" s="24"/>
      <c r="LW165" s="24"/>
      <c r="LX165" s="24"/>
      <c r="LY165" s="24"/>
      <c r="LZ165" s="24"/>
      <c r="MA165" s="24"/>
      <c r="MB165" s="24"/>
      <c r="MC165" s="24"/>
      <c r="MD165" s="24"/>
      <c r="ME165" s="24"/>
      <c r="MF165" s="24"/>
      <c r="MG165" s="24"/>
      <c r="MH165" s="24"/>
      <c r="MI165" s="24"/>
      <c r="MJ165" s="24"/>
      <c r="MK165" s="24"/>
      <c r="ML165" s="24"/>
      <c r="MM165" s="24"/>
      <c r="MN165" s="24"/>
      <c r="MO165" s="24"/>
      <c r="MP165" s="24"/>
      <c r="MQ165" s="24"/>
      <c r="MR165" s="24"/>
      <c r="MS165" s="24"/>
      <c r="MT165" s="24"/>
      <c r="MU165" s="24"/>
      <c r="MV165" s="24"/>
      <c r="MW165" s="24"/>
      <c r="MX165" s="24"/>
      <c r="MY165" s="24"/>
      <c r="MZ165" s="24"/>
      <c r="NA165" s="24"/>
      <c r="NB165" s="24"/>
      <c r="NC165" s="24"/>
      <c r="ND165" s="24"/>
      <c r="NE165" s="24"/>
      <c r="NF165" s="24"/>
      <c r="NG165" s="24"/>
      <c r="NH165" s="24"/>
      <c r="NI165" s="24"/>
      <c r="NJ165" s="24"/>
      <c r="NK165" s="24"/>
      <c r="NL165" s="24"/>
      <c r="NM165" s="24"/>
      <c r="NN165" s="24"/>
      <c r="NO165" s="24"/>
      <c r="NP165" s="24"/>
      <c r="NQ165" s="24"/>
      <c r="NR165" s="24"/>
      <c r="NS165" s="24"/>
      <c r="NT165" s="24"/>
      <c r="NU165" s="24"/>
      <c r="NV165" s="24"/>
      <c r="NW165" s="24"/>
      <c r="NX165" s="24"/>
      <c r="NY165" s="24"/>
      <c r="NZ165" s="24"/>
      <c r="OA165" s="24"/>
      <c r="OB165" s="24"/>
      <c r="OC165" s="24"/>
      <c r="OD165" s="24"/>
      <c r="OE165" s="24"/>
      <c r="OF165" s="24"/>
      <c r="OG165" s="24"/>
      <c r="OH165" s="24"/>
      <c r="OI165" s="24"/>
      <c r="OJ165" s="24"/>
      <c r="OK165" s="24"/>
      <c r="OL165" s="24"/>
      <c r="OM165" s="24"/>
      <c r="ON165" s="24"/>
      <c r="OO165" s="24"/>
      <c r="OP165" s="24"/>
      <c r="OQ165" s="24"/>
      <c r="OR165" s="24"/>
      <c r="OS165" s="24"/>
      <c r="OT165" s="24"/>
      <c r="OU165" s="24"/>
      <c r="OV165" s="24"/>
      <c r="OW165" s="24"/>
      <c r="OX165" s="24"/>
      <c r="OY165" s="24"/>
      <c r="OZ165" s="24"/>
      <c r="PA165" s="24"/>
      <c r="PB165" s="24"/>
      <c r="PC165" s="24"/>
      <c r="PD165" s="24"/>
      <c r="PE165" s="24"/>
      <c r="PF165" s="24"/>
      <c r="PG165" s="24"/>
      <c r="PH165" s="24"/>
      <c r="PI165" s="24"/>
      <c r="PJ165" s="24"/>
      <c r="PK165" s="24"/>
      <c r="PL165" s="24"/>
      <c r="PM165" s="24"/>
      <c r="PN165" s="24"/>
      <c r="PO165" s="24"/>
      <c r="PP165" s="24"/>
      <c r="PQ165" s="24"/>
      <c r="PR165" s="24"/>
      <c r="PS165" s="24"/>
      <c r="PT165" s="24"/>
      <c r="PU165" s="24"/>
      <c r="PV165" s="24"/>
      <c r="PW165" s="24"/>
      <c r="PX165" s="24"/>
      <c r="PY165" s="24"/>
      <c r="PZ165" s="24"/>
      <c r="QA165" s="24"/>
      <c r="QB165" s="24"/>
      <c r="QC165" s="24"/>
      <c r="QD165" s="24"/>
      <c r="QE165" s="24"/>
      <c r="QF165" s="24"/>
      <c r="QG165" s="24"/>
      <c r="QH165" s="24"/>
      <c r="QI165" s="24"/>
      <c r="QJ165" s="24"/>
      <c r="QK165" s="24"/>
      <c r="QL165" s="24"/>
      <c r="QM165" s="24"/>
      <c r="QN165" s="24"/>
      <c r="QO165" s="24"/>
      <c r="QP165" s="24"/>
      <c r="QQ165" s="24"/>
      <c r="QR165" s="24"/>
      <c r="QS165" s="24"/>
      <c r="QT165" s="24"/>
      <c r="QU165" s="24"/>
      <c r="QV165" s="24"/>
      <c r="QW165" s="24"/>
      <c r="QX165" s="24"/>
      <c r="QY165" s="24"/>
      <c r="QZ165" s="24"/>
      <c r="RA165" s="24"/>
      <c r="RB165" s="24"/>
      <c r="RC165" s="24"/>
      <c r="RD165" s="24"/>
      <c r="RE165" s="24"/>
      <c r="RF165" s="24"/>
      <c r="RG165" s="24"/>
      <c r="RH165" s="24"/>
      <c r="RI165" s="24"/>
      <c r="RJ165" s="24"/>
      <c r="RK165" s="24"/>
      <c r="RL165" s="24"/>
      <c r="RM165" s="24"/>
      <c r="RN165" s="24"/>
      <c r="RO165" s="24"/>
      <c r="RP165" s="24"/>
      <c r="RQ165" s="24"/>
      <c r="RR165" s="24"/>
      <c r="RS165" s="24"/>
      <c r="RT165" s="24"/>
      <c r="RU165" s="24"/>
      <c r="RV165" s="24"/>
      <c r="RW165" s="24"/>
      <c r="RX165" s="24"/>
      <c r="RY165" s="24"/>
      <c r="RZ165" s="24"/>
      <c r="SA165" s="24"/>
      <c r="SB165" s="24"/>
      <c r="SC165" s="24"/>
      <c r="SD165" s="24"/>
      <c r="SE165" s="24"/>
      <c r="SF165" s="24"/>
      <c r="SG165" s="24"/>
      <c r="SH165" s="24"/>
      <c r="SI165" s="24"/>
      <c r="SJ165" s="24"/>
      <c r="SK165" s="24"/>
      <c r="SL165" s="24"/>
      <c r="SM165" s="24"/>
      <c r="SN165" s="24"/>
      <c r="SO165" s="24"/>
      <c r="SP165" s="24"/>
      <c r="SQ165" s="24"/>
      <c r="SR165" s="24"/>
      <c r="SS165" s="24"/>
      <c r="ST165" s="24"/>
      <c r="SU165" s="24"/>
      <c r="SV165" s="24"/>
      <c r="SW165" s="24"/>
      <c r="SX165" s="24"/>
      <c r="SY165" s="24"/>
      <c r="SZ165" s="24"/>
      <c r="TA165" s="24"/>
      <c r="TB165" s="24"/>
      <c r="TC165" s="24"/>
      <c r="TD165" s="24"/>
      <c r="TE165" s="24"/>
      <c r="TF165" s="24"/>
      <c r="TG165" s="24"/>
      <c r="TH165" s="24"/>
      <c r="TI165" s="24"/>
      <c r="TJ165" s="24"/>
      <c r="TK165" s="24"/>
      <c r="TL165" s="24"/>
      <c r="TM165" s="24"/>
      <c r="TN165" s="24"/>
      <c r="TO165" s="24"/>
      <c r="TP165" s="24"/>
      <c r="TQ165" s="24"/>
      <c r="TR165" s="24"/>
      <c r="TS165" s="24"/>
      <c r="TT165" s="24"/>
      <c r="TU165" s="24"/>
      <c r="TV165" s="24"/>
      <c r="TW165" s="24"/>
      <c r="TX165" s="24"/>
      <c r="TY165" s="24"/>
      <c r="TZ165" s="24"/>
      <c r="UA165" s="24"/>
      <c r="UB165" s="24"/>
      <c r="UC165" s="24"/>
      <c r="UD165" s="24"/>
      <c r="UE165" s="24"/>
      <c r="UF165" s="24"/>
      <c r="UG165" s="24"/>
      <c r="UH165" s="24"/>
      <c r="UI165" s="24"/>
      <c r="UJ165" s="24"/>
      <c r="UK165" s="24"/>
      <c r="UL165" s="24"/>
      <c r="UM165" s="24"/>
      <c r="UN165" s="24"/>
      <c r="UO165" s="24"/>
      <c r="UP165" s="24"/>
      <c r="UQ165" s="24"/>
      <c r="UR165" s="24"/>
      <c r="US165" s="24"/>
      <c r="UT165" s="24"/>
      <c r="UU165" s="24"/>
      <c r="UV165" s="24"/>
      <c r="UW165" s="24"/>
      <c r="UX165" s="24"/>
      <c r="UY165" s="24"/>
      <c r="UZ165" s="24"/>
      <c r="VA165" s="24"/>
      <c r="VB165" s="24"/>
      <c r="VC165" s="24"/>
      <c r="VD165" s="24"/>
      <c r="VE165" s="24"/>
      <c r="VF165" s="24"/>
      <c r="VG165" s="24"/>
      <c r="VH165" s="24"/>
      <c r="VI165" s="24"/>
    </row>
    <row r="166" spans="1:581" s="23" customFormat="1" ht="15" customHeight="1" x14ac:dyDescent="0.2">
      <c r="A166" s="112">
        <v>52</v>
      </c>
      <c r="B166" s="102" t="s">
        <v>1188</v>
      </c>
      <c r="C166" s="102" t="s">
        <v>1189</v>
      </c>
      <c r="D166" s="20">
        <v>14</v>
      </c>
      <c r="E166" s="102" t="s">
        <v>927</v>
      </c>
      <c r="F166" s="102" t="s">
        <v>1190</v>
      </c>
      <c r="G166" s="102" t="s">
        <v>1327</v>
      </c>
      <c r="H166" s="21" t="s">
        <v>127</v>
      </c>
      <c r="I166" s="21" t="s">
        <v>568</v>
      </c>
      <c r="J166" s="22" t="s">
        <v>955</v>
      </c>
      <c r="K166" s="328">
        <v>36416</v>
      </c>
      <c r="L166" s="146" t="s">
        <v>714</v>
      </c>
      <c r="M166" s="22">
        <v>40</v>
      </c>
      <c r="N166" s="22" t="s">
        <v>728</v>
      </c>
      <c r="O166" s="21" t="s">
        <v>125</v>
      </c>
      <c r="P166" s="21" t="s">
        <v>979</v>
      </c>
      <c r="Q166" s="21" t="s">
        <v>823</v>
      </c>
      <c r="R166" s="22">
        <v>1</v>
      </c>
      <c r="S166" s="75">
        <v>14012</v>
      </c>
      <c r="T166" s="75"/>
      <c r="U166" s="75">
        <f t="shared" si="105"/>
        <v>2101.7999999999997</v>
      </c>
      <c r="V166" s="75">
        <f t="shared" si="93"/>
        <v>16113.8</v>
      </c>
      <c r="W166" s="75">
        <f>70.1*5</f>
        <v>350.5</v>
      </c>
      <c r="X166" s="75">
        <f t="shared" si="94"/>
        <v>2984.4666666666667</v>
      </c>
      <c r="Y166" s="75">
        <f t="shared" si="95"/>
        <v>29844.666666666664</v>
      </c>
      <c r="Z166" s="75">
        <f t="shared" si="96"/>
        <v>2819.9149999999995</v>
      </c>
      <c r="AA166" s="75">
        <f t="shared" si="97"/>
        <v>483.41399999999999</v>
      </c>
      <c r="AB166" s="75">
        <f t="shared" si="98"/>
        <v>805.69</v>
      </c>
      <c r="AC166" s="75">
        <f t="shared" si="99"/>
        <v>322.27600000000001</v>
      </c>
      <c r="AD166" s="75">
        <v>1114</v>
      </c>
      <c r="AE166" s="75">
        <v>679</v>
      </c>
      <c r="AF166" s="77">
        <f t="shared" si="100"/>
        <v>8953.4</v>
      </c>
      <c r="AG166" s="77">
        <f t="shared" si="101"/>
        <v>26170.472777777781</v>
      </c>
      <c r="AH166" s="77">
        <f t="shared" si="102"/>
        <v>314045.67333333334</v>
      </c>
      <c r="AI166" s="77"/>
      <c r="AJ166" s="77"/>
      <c r="AK166" s="77"/>
      <c r="AL166" s="77"/>
      <c r="AM166" s="77"/>
      <c r="AN166" s="77"/>
      <c r="AO166" s="77"/>
      <c r="AP166" s="77"/>
      <c r="AQ166" s="77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  <c r="LT166" s="24"/>
      <c r="LU166" s="24"/>
      <c r="LV166" s="24"/>
      <c r="LW166" s="24"/>
      <c r="LX166" s="24"/>
      <c r="LY166" s="24"/>
      <c r="LZ166" s="24"/>
      <c r="MA166" s="24"/>
      <c r="MB166" s="24"/>
      <c r="MC166" s="24"/>
      <c r="MD166" s="24"/>
      <c r="ME166" s="24"/>
      <c r="MF166" s="24"/>
      <c r="MG166" s="24"/>
      <c r="MH166" s="24"/>
      <c r="MI166" s="24"/>
      <c r="MJ166" s="24"/>
      <c r="MK166" s="24"/>
      <c r="ML166" s="24"/>
      <c r="MM166" s="24"/>
      <c r="MN166" s="24"/>
      <c r="MO166" s="24"/>
      <c r="MP166" s="24"/>
      <c r="MQ166" s="24"/>
      <c r="MR166" s="24"/>
      <c r="MS166" s="24"/>
      <c r="MT166" s="24"/>
      <c r="MU166" s="24"/>
      <c r="MV166" s="24"/>
      <c r="MW166" s="24"/>
      <c r="MX166" s="24"/>
      <c r="MY166" s="24"/>
      <c r="MZ166" s="24"/>
      <c r="NA166" s="24"/>
      <c r="NB166" s="24"/>
      <c r="NC166" s="24"/>
      <c r="ND166" s="24"/>
      <c r="NE166" s="24"/>
      <c r="NF166" s="24"/>
      <c r="NG166" s="24"/>
      <c r="NH166" s="24"/>
      <c r="NI166" s="24"/>
      <c r="NJ166" s="24"/>
      <c r="NK166" s="24"/>
      <c r="NL166" s="24"/>
      <c r="NM166" s="24"/>
      <c r="NN166" s="24"/>
      <c r="NO166" s="24"/>
      <c r="NP166" s="24"/>
      <c r="NQ166" s="24"/>
      <c r="NR166" s="24"/>
      <c r="NS166" s="24"/>
      <c r="NT166" s="24"/>
      <c r="NU166" s="24"/>
      <c r="NV166" s="24"/>
      <c r="NW166" s="24"/>
      <c r="NX166" s="24"/>
      <c r="NY166" s="24"/>
      <c r="NZ166" s="24"/>
      <c r="OA166" s="24"/>
      <c r="OB166" s="24"/>
      <c r="OC166" s="24"/>
      <c r="OD166" s="24"/>
      <c r="OE166" s="24"/>
      <c r="OF166" s="24"/>
      <c r="OG166" s="24"/>
      <c r="OH166" s="24"/>
      <c r="OI166" s="24"/>
      <c r="OJ166" s="24"/>
      <c r="OK166" s="24"/>
      <c r="OL166" s="24"/>
      <c r="OM166" s="24"/>
      <c r="ON166" s="24"/>
      <c r="OO166" s="24"/>
      <c r="OP166" s="24"/>
      <c r="OQ166" s="24"/>
      <c r="OR166" s="24"/>
      <c r="OS166" s="24"/>
      <c r="OT166" s="24"/>
      <c r="OU166" s="24"/>
      <c r="OV166" s="24"/>
      <c r="OW166" s="24"/>
      <c r="OX166" s="24"/>
      <c r="OY166" s="24"/>
      <c r="OZ166" s="24"/>
      <c r="PA166" s="24"/>
      <c r="PB166" s="24"/>
      <c r="PC166" s="24"/>
      <c r="PD166" s="24"/>
      <c r="PE166" s="24"/>
      <c r="PF166" s="24"/>
      <c r="PG166" s="24"/>
      <c r="PH166" s="24"/>
      <c r="PI166" s="24"/>
      <c r="PJ166" s="24"/>
      <c r="PK166" s="24"/>
      <c r="PL166" s="24"/>
      <c r="PM166" s="24"/>
      <c r="PN166" s="24"/>
      <c r="PO166" s="24"/>
      <c r="PP166" s="24"/>
      <c r="PQ166" s="24"/>
      <c r="PR166" s="24"/>
      <c r="PS166" s="24"/>
      <c r="PT166" s="24"/>
      <c r="PU166" s="24"/>
      <c r="PV166" s="24"/>
      <c r="PW166" s="24"/>
      <c r="PX166" s="24"/>
      <c r="PY166" s="24"/>
      <c r="PZ166" s="24"/>
      <c r="QA166" s="24"/>
      <c r="QB166" s="24"/>
      <c r="QC166" s="24"/>
      <c r="QD166" s="24"/>
      <c r="QE166" s="24"/>
      <c r="QF166" s="24"/>
      <c r="QG166" s="24"/>
      <c r="QH166" s="24"/>
      <c r="QI166" s="24"/>
      <c r="QJ166" s="24"/>
      <c r="QK166" s="24"/>
      <c r="QL166" s="24"/>
      <c r="QM166" s="24"/>
      <c r="QN166" s="24"/>
      <c r="QO166" s="24"/>
      <c r="QP166" s="24"/>
      <c r="QQ166" s="24"/>
      <c r="QR166" s="24"/>
      <c r="QS166" s="24"/>
      <c r="QT166" s="24"/>
      <c r="QU166" s="24"/>
      <c r="QV166" s="24"/>
      <c r="QW166" s="24"/>
      <c r="QX166" s="24"/>
      <c r="QY166" s="24"/>
      <c r="QZ166" s="24"/>
      <c r="RA166" s="24"/>
      <c r="RB166" s="24"/>
      <c r="RC166" s="24"/>
      <c r="RD166" s="24"/>
      <c r="RE166" s="24"/>
      <c r="RF166" s="24"/>
      <c r="RG166" s="24"/>
      <c r="RH166" s="24"/>
      <c r="RI166" s="24"/>
      <c r="RJ166" s="24"/>
      <c r="RK166" s="24"/>
      <c r="RL166" s="24"/>
      <c r="RM166" s="24"/>
      <c r="RN166" s="24"/>
      <c r="RO166" s="24"/>
      <c r="RP166" s="24"/>
      <c r="RQ166" s="24"/>
      <c r="RR166" s="24"/>
      <c r="RS166" s="24"/>
      <c r="RT166" s="24"/>
      <c r="RU166" s="24"/>
      <c r="RV166" s="24"/>
      <c r="RW166" s="24"/>
      <c r="RX166" s="24"/>
      <c r="RY166" s="24"/>
      <c r="RZ166" s="24"/>
      <c r="SA166" s="24"/>
      <c r="SB166" s="24"/>
      <c r="SC166" s="24"/>
      <c r="SD166" s="24"/>
      <c r="SE166" s="24"/>
      <c r="SF166" s="24"/>
      <c r="SG166" s="24"/>
      <c r="SH166" s="24"/>
      <c r="SI166" s="24"/>
      <c r="SJ166" s="24"/>
      <c r="SK166" s="24"/>
      <c r="SL166" s="24"/>
      <c r="SM166" s="24"/>
      <c r="SN166" s="24"/>
      <c r="SO166" s="24"/>
      <c r="SP166" s="24"/>
      <c r="SQ166" s="24"/>
      <c r="SR166" s="24"/>
      <c r="SS166" s="24"/>
      <c r="ST166" s="24"/>
      <c r="SU166" s="24"/>
      <c r="SV166" s="24"/>
      <c r="SW166" s="24"/>
      <c r="SX166" s="24"/>
      <c r="SY166" s="24"/>
      <c r="SZ166" s="24"/>
      <c r="TA166" s="24"/>
      <c r="TB166" s="24"/>
      <c r="TC166" s="24"/>
      <c r="TD166" s="24"/>
      <c r="TE166" s="24"/>
      <c r="TF166" s="24"/>
      <c r="TG166" s="24"/>
      <c r="TH166" s="24"/>
      <c r="TI166" s="24"/>
      <c r="TJ166" s="24"/>
      <c r="TK166" s="24"/>
      <c r="TL166" s="24"/>
      <c r="TM166" s="24"/>
      <c r="TN166" s="24"/>
      <c r="TO166" s="24"/>
      <c r="TP166" s="24"/>
      <c r="TQ166" s="24"/>
      <c r="TR166" s="24"/>
      <c r="TS166" s="24"/>
      <c r="TT166" s="24"/>
      <c r="TU166" s="24"/>
      <c r="TV166" s="24"/>
      <c r="TW166" s="24"/>
      <c r="TX166" s="24"/>
      <c r="TY166" s="24"/>
      <c r="TZ166" s="24"/>
      <c r="UA166" s="24"/>
      <c r="UB166" s="24"/>
      <c r="UC166" s="24"/>
      <c r="UD166" s="24"/>
      <c r="UE166" s="24"/>
      <c r="UF166" s="24"/>
      <c r="UG166" s="24"/>
      <c r="UH166" s="24"/>
      <c r="UI166" s="24"/>
      <c r="UJ166" s="24"/>
      <c r="UK166" s="24"/>
      <c r="UL166" s="24"/>
      <c r="UM166" s="24"/>
      <c r="UN166" s="24"/>
      <c r="UO166" s="24"/>
      <c r="UP166" s="24"/>
      <c r="UQ166" s="24"/>
      <c r="UR166" s="24"/>
      <c r="US166" s="24"/>
      <c r="UT166" s="24"/>
      <c r="UU166" s="24"/>
      <c r="UV166" s="24"/>
      <c r="UW166" s="24"/>
      <c r="UX166" s="24"/>
      <c r="UY166" s="24"/>
      <c r="UZ166" s="24"/>
      <c r="VA166" s="24"/>
      <c r="VB166" s="24"/>
      <c r="VC166" s="24"/>
      <c r="VD166" s="24"/>
      <c r="VE166" s="24"/>
      <c r="VF166" s="24"/>
      <c r="VG166" s="24"/>
      <c r="VH166" s="24"/>
      <c r="VI166" s="24"/>
    </row>
    <row r="167" spans="1:581" s="23" customFormat="1" ht="15" customHeight="1" x14ac:dyDescent="0.2">
      <c r="A167" s="18">
        <v>53</v>
      </c>
      <c r="B167" s="102" t="s">
        <v>1188</v>
      </c>
      <c r="C167" s="102" t="s">
        <v>1189</v>
      </c>
      <c r="D167" s="20">
        <v>14</v>
      </c>
      <c r="E167" s="102" t="s">
        <v>927</v>
      </c>
      <c r="F167" s="102" t="s">
        <v>1190</v>
      </c>
      <c r="G167" s="102" t="s">
        <v>1328</v>
      </c>
      <c r="H167" s="21" t="s">
        <v>128</v>
      </c>
      <c r="I167" s="21" t="s">
        <v>579</v>
      </c>
      <c r="J167" s="22" t="s">
        <v>955</v>
      </c>
      <c r="K167" s="328">
        <v>36167</v>
      </c>
      <c r="L167" s="146" t="s">
        <v>714</v>
      </c>
      <c r="M167" s="22">
        <v>40</v>
      </c>
      <c r="N167" s="22" t="s">
        <v>728</v>
      </c>
      <c r="O167" s="21" t="s">
        <v>125</v>
      </c>
      <c r="P167" s="21" t="s">
        <v>979</v>
      </c>
      <c r="Q167" s="21" t="s">
        <v>823</v>
      </c>
      <c r="R167" s="22">
        <v>1</v>
      </c>
      <c r="S167" s="75">
        <v>14012</v>
      </c>
      <c r="T167" s="75"/>
      <c r="U167" s="75">
        <f t="shared" si="105"/>
        <v>2101.7999999999997</v>
      </c>
      <c r="V167" s="75">
        <f t="shared" si="93"/>
        <v>16113.8</v>
      </c>
      <c r="W167" s="75">
        <f>70.1*5</f>
        <v>350.5</v>
      </c>
      <c r="X167" s="75">
        <f t="shared" si="94"/>
        <v>2984.4666666666667</v>
      </c>
      <c r="Y167" s="75">
        <f t="shared" si="95"/>
        <v>29844.666666666664</v>
      </c>
      <c r="Z167" s="75">
        <f t="shared" si="96"/>
        <v>2819.9149999999995</v>
      </c>
      <c r="AA167" s="75">
        <f t="shared" si="97"/>
        <v>483.41399999999999</v>
      </c>
      <c r="AB167" s="75">
        <f t="shared" si="98"/>
        <v>805.69</v>
      </c>
      <c r="AC167" s="75">
        <f t="shared" si="99"/>
        <v>322.27600000000001</v>
      </c>
      <c r="AD167" s="75">
        <v>1114</v>
      </c>
      <c r="AE167" s="75">
        <v>679</v>
      </c>
      <c r="AF167" s="77">
        <f t="shared" si="100"/>
        <v>8953.4</v>
      </c>
      <c r="AG167" s="77">
        <f t="shared" si="101"/>
        <v>26170.472777777781</v>
      </c>
      <c r="AH167" s="77">
        <f t="shared" si="102"/>
        <v>314045.67333333334</v>
      </c>
      <c r="AI167" s="77"/>
      <c r="AJ167" s="77"/>
      <c r="AK167" s="77"/>
      <c r="AL167" s="77"/>
      <c r="AM167" s="77"/>
      <c r="AN167" s="77"/>
      <c r="AO167" s="77"/>
      <c r="AP167" s="77"/>
      <c r="AQ167" s="77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  <c r="JS167" s="24"/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4"/>
      <c r="KF167" s="24"/>
      <c r="KG167" s="24"/>
      <c r="KH167" s="24"/>
      <c r="KI167" s="24"/>
      <c r="KJ167" s="24"/>
      <c r="KK167" s="24"/>
      <c r="KL167" s="24"/>
      <c r="KM167" s="24"/>
      <c r="KN167" s="24"/>
      <c r="KO167" s="24"/>
      <c r="KP167" s="24"/>
      <c r="KQ167" s="24"/>
      <c r="KR167" s="24"/>
      <c r="KS167" s="24"/>
      <c r="KT167" s="24"/>
      <c r="KU167" s="24"/>
      <c r="KV167" s="24"/>
      <c r="KW167" s="24"/>
      <c r="KX167" s="24"/>
      <c r="KY167" s="24"/>
      <c r="KZ167" s="24"/>
      <c r="LA167" s="24"/>
      <c r="LB167" s="24"/>
      <c r="LC167" s="24"/>
      <c r="LD167" s="24"/>
      <c r="LE167" s="24"/>
      <c r="LF167" s="24"/>
      <c r="LG167" s="24"/>
      <c r="LH167" s="24"/>
      <c r="LI167" s="24"/>
      <c r="LJ167" s="24"/>
      <c r="LK167" s="24"/>
      <c r="LL167" s="24"/>
      <c r="LM167" s="24"/>
      <c r="LN167" s="24"/>
      <c r="LO167" s="24"/>
      <c r="LP167" s="24"/>
      <c r="LQ167" s="24"/>
      <c r="LR167" s="24"/>
      <c r="LS167" s="24"/>
      <c r="LT167" s="24"/>
      <c r="LU167" s="24"/>
      <c r="LV167" s="24"/>
      <c r="LW167" s="24"/>
      <c r="LX167" s="24"/>
      <c r="LY167" s="24"/>
      <c r="LZ167" s="24"/>
      <c r="MA167" s="24"/>
      <c r="MB167" s="24"/>
      <c r="MC167" s="24"/>
      <c r="MD167" s="24"/>
      <c r="ME167" s="24"/>
      <c r="MF167" s="24"/>
      <c r="MG167" s="24"/>
      <c r="MH167" s="24"/>
      <c r="MI167" s="24"/>
      <c r="MJ167" s="24"/>
      <c r="MK167" s="24"/>
      <c r="ML167" s="24"/>
      <c r="MM167" s="24"/>
      <c r="MN167" s="24"/>
      <c r="MO167" s="24"/>
      <c r="MP167" s="24"/>
      <c r="MQ167" s="24"/>
      <c r="MR167" s="24"/>
      <c r="MS167" s="24"/>
      <c r="MT167" s="24"/>
      <c r="MU167" s="24"/>
      <c r="MV167" s="24"/>
      <c r="MW167" s="24"/>
      <c r="MX167" s="24"/>
      <c r="MY167" s="24"/>
      <c r="MZ167" s="24"/>
      <c r="NA167" s="24"/>
      <c r="NB167" s="24"/>
      <c r="NC167" s="24"/>
      <c r="ND167" s="24"/>
      <c r="NE167" s="24"/>
      <c r="NF167" s="24"/>
      <c r="NG167" s="24"/>
      <c r="NH167" s="24"/>
      <c r="NI167" s="24"/>
      <c r="NJ167" s="24"/>
      <c r="NK167" s="24"/>
      <c r="NL167" s="24"/>
      <c r="NM167" s="24"/>
      <c r="NN167" s="24"/>
      <c r="NO167" s="24"/>
      <c r="NP167" s="24"/>
      <c r="NQ167" s="24"/>
      <c r="NR167" s="24"/>
      <c r="NS167" s="24"/>
      <c r="NT167" s="24"/>
      <c r="NU167" s="24"/>
      <c r="NV167" s="24"/>
      <c r="NW167" s="24"/>
      <c r="NX167" s="24"/>
      <c r="NY167" s="24"/>
      <c r="NZ167" s="24"/>
      <c r="OA167" s="24"/>
      <c r="OB167" s="24"/>
      <c r="OC167" s="24"/>
      <c r="OD167" s="24"/>
      <c r="OE167" s="24"/>
      <c r="OF167" s="24"/>
      <c r="OG167" s="24"/>
      <c r="OH167" s="24"/>
      <c r="OI167" s="24"/>
      <c r="OJ167" s="24"/>
      <c r="OK167" s="24"/>
      <c r="OL167" s="24"/>
      <c r="OM167" s="24"/>
      <c r="ON167" s="24"/>
      <c r="OO167" s="24"/>
      <c r="OP167" s="24"/>
      <c r="OQ167" s="24"/>
      <c r="OR167" s="24"/>
      <c r="OS167" s="24"/>
      <c r="OT167" s="24"/>
      <c r="OU167" s="24"/>
      <c r="OV167" s="24"/>
      <c r="OW167" s="24"/>
      <c r="OX167" s="24"/>
      <c r="OY167" s="24"/>
      <c r="OZ167" s="24"/>
      <c r="PA167" s="24"/>
      <c r="PB167" s="24"/>
      <c r="PC167" s="24"/>
      <c r="PD167" s="24"/>
      <c r="PE167" s="24"/>
      <c r="PF167" s="24"/>
      <c r="PG167" s="24"/>
      <c r="PH167" s="24"/>
      <c r="PI167" s="24"/>
      <c r="PJ167" s="24"/>
      <c r="PK167" s="24"/>
      <c r="PL167" s="24"/>
      <c r="PM167" s="24"/>
      <c r="PN167" s="24"/>
      <c r="PO167" s="24"/>
      <c r="PP167" s="24"/>
      <c r="PQ167" s="24"/>
      <c r="PR167" s="24"/>
      <c r="PS167" s="24"/>
      <c r="PT167" s="24"/>
      <c r="PU167" s="24"/>
      <c r="PV167" s="24"/>
      <c r="PW167" s="24"/>
      <c r="PX167" s="24"/>
      <c r="PY167" s="24"/>
      <c r="PZ167" s="24"/>
      <c r="QA167" s="24"/>
      <c r="QB167" s="24"/>
      <c r="QC167" s="24"/>
      <c r="QD167" s="24"/>
      <c r="QE167" s="24"/>
      <c r="QF167" s="24"/>
      <c r="QG167" s="24"/>
      <c r="QH167" s="24"/>
      <c r="QI167" s="24"/>
      <c r="QJ167" s="24"/>
      <c r="QK167" s="24"/>
      <c r="QL167" s="24"/>
      <c r="QM167" s="24"/>
      <c r="QN167" s="24"/>
      <c r="QO167" s="24"/>
      <c r="QP167" s="24"/>
      <c r="QQ167" s="24"/>
      <c r="QR167" s="24"/>
      <c r="QS167" s="24"/>
      <c r="QT167" s="24"/>
      <c r="QU167" s="24"/>
      <c r="QV167" s="24"/>
      <c r="QW167" s="24"/>
      <c r="QX167" s="24"/>
      <c r="QY167" s="24"/>
      <c r="QZ167" s="24"/>
      <c r="RA167" s="24"/>
      <c r="RB167" s="24"/>
      <c r="RC167" s="24"/>
      <c r="RD167" s="24"/>
      <c r="RE167" s="24"/>
      <c r="RF167" s="24"/>
      <c r="RG167" s="24"/>
      <c r="RH167" s="24"/>
      <c r="RI167" s="24"/>
      <c r="RJ167" s="24"/>
      <c r="RK167" s="24"/>
      <c r="RL167" s="24"/>
      <c r="RM167" s="24"/>
      <c r="RN167" s="24"/>
      <c r="RO167" s="24"/>
      <c r="RP167" s="24"/>
      <c r="RQ167" s="24"/>
      <c r="RR167" s="24"/>
      <c r="RS167" s="24"/>
      <c r="RT167" s="24"/>
      <c r="RU167" s="24"/>
      <c r="RV167" s="24"/>
      <c r="RW167" s="24"/>
      <c r="RX167" s="24"/>
      <c r="RY167" s="24"/>
      <c r="RZ167" s="24"/>
      <c r="SA167" s="24"/>
      <c r="SB167" s="24"/>
      <c r="SC167" s="24"/>
      <c r="SD167" s="24"/>
      <c r="SE167" s="24"/>
      <c r="SF167" s="24"/>
      <c r="SG167" s="24"/>
      <c r="SH167" s="24"/>
      <c r="SI167" s="24"/>
      <c r="SJ167" s="24"/>
      <c r="SK167" s="24"/>
      <c r="SL167" s="24"/>
      <c r="SM167" s="24"/>
      <c r="SN167" s="24"/>
      <c r="SO167" s="24"/>
      <c r="SP167" s="24"/>
      <c r="SQ167" s="24"/>
      <c r="SR167" s="24"/>
      <c r="SS167" s="24"/>
      <c r="ST167" s="24"/>
      <c r="SU167" s="24"/>
      <c r="SV167" s="24"/>
      <c r="SW167" s="24"/>
      <c r="SX167" s="24"/>
      <c r="SY167" s="24"/>
      <c r="SZ167" s="24"/>
      <c r="TA167" s="24"/>
      <c r="TB167" s="24"/>
      <c r="TC167" s="24"/>
      <c r="TD167" s="24"/>
      <c r="TE167" s="24"/>
      <c r="TF167" s="24"/>
      <c r="TG167" s="24"/>
      <c r="TH167" s="24"/>
      <c r="TI167" s="24"/>
      <c r="TJ167" s="24"/>
      <c r="TK167" s="24"/>
      <c r="TL167" s="24"/>
      <c r="TM167" s="24"/>
      <c r="TN167" s="24"/>
      <c r="TO167" s="24"/>
      <c r="TP167" s="24"/>
      <c r="TQ167" s="24"/>
      <c r="TR167" s="24"/>
      <c r="TS167" s="24"/>
      <c r="TT167" s="24"/>
      <c r="TU167" s="24"/>
      <c r="TV167" s="24"/>
      <c r="TW167" s="24"/>
      <c r="TX167" s="24"/>
      <c r="TY167" s="24"/>
      <c r="TZ167" s="24"/>
      <c r="UA167" s="24"/>
      <c r="UB167" s="24"/>
      <c r="UC167" s="24"/>
      <c r="UD167" s="24"/>
      <c r="UE167" s="24"/>
      <c r="UF167" s="24"/>
      <c r="UG167" s="24"/>
      <c r="UH167" s="24"/>
      <c r="UI167" s="24"/>
      <c r="UJ167" s="24"/>
      <c r="UK167" s="24"/>
      <c r="UL167" s="24"/>
      <c r="UM167" s="24"/>
      <c r="UN167" s="24"/>
      <c r="UO167" s="24"/>
      <c r="UP167" s="24"/>
      <c r="UQ167" s="24"/>
      <c r="UR167" s="24"/>
      <c r="US167" s="24"/>
      <c r="UT167" s="24"/>
      <c r="UU167" s="24"/>
      <c r="UV167" s="24"/>
      <c r="UW167" s="24"/>
      <c r="UX167" s="24"/>
      <c r="UY167" s="24"/>
      <c r="UZ167" s="24"/>
      <c r="VA167" s="24"/>
      <c r="VB167" s="24"/>
      <c r="VC167" s="24"/>
      <c r="VD167" s="24"/>
      <c r="VE167" s="24"/>
      <c r="VF167" s="24"/>
      <c r="VG167" s="24"/>
      <c r="VH167" s="24"/>
      <c r="VI167" s="24"/>
    </row>
    <row r="168" spans="1:581" s="23" customFormat="1" ht="15" customHeight="1" x14ac:dyDescent="0.2">
      <c r="A168" s="112">
        <v>54</v>
      </c>
      <c r="B168" s="102" t="s">
        <v>1188</v>
      </c>
      <c r="C168" s="102" t="s">
        <v>1189</v>
      </c>
      <c r="D168" s="20">
        <v>14</v>
      </c>
      <c r="E168" s="105" t="s">
        <v>927</v>
      </c>
      <c r="F168" s="102" t="s">
        <v>1190</v>
      </c>
      <c r="G168" s="102" t="s">
        <v>1329</v>
      </c>
      <c r="H168" s="21" t="s">
        <v>158</v>
      </c>
      <c r="I168" s="21" t="s">
        <v>518</v>
      </c>
      <c r="J168" s="22" t="s">
        <v>955</v>
      </c>
      <c r="K168" s="328">
        <v>32295</v>
      </c>
      <c r="L168" s="146" t="s">
        <v>714</v>
      </c>
      <c r="M168" s="22">
        <v>40</v>
      </c>
      <c r="N168" s="22" t="s">
        <v>728</v>
      </c>
      <c r="O168" s="21" t="s">
        <v>440</v>
      </c>
      <c r="P168" s="21" t="s">
        <v>976</v>
      </c>
      <c r="Q168" s="21" t="s">
        <v>823</v>
      </c>
      <c r="R168" s="22">
        <v>1</v>
      </c>
      <c r="S168" s="75">
        <v>14012</v>
      </c>
      <c r="T168" s="75"/>
      <c r="U168" s="75">
        <f>S168*0.15</f>
        <v>2101.7999999999997</v>
      </c>
      <c r="V168" s="75">
        <f t="shared" si="93"/>
        <v>16113.8</v>
      </c>
      <c r="W168" s="75">
        <f>70.1*8</f>
        <v>560.79999999999995</v>
      </c>
      <c r="X168" s="75">
        <f t="shared" si="94"/>
        <v>2984.4666666666667</v>
      </c>
      <c r="Y168" s="75">
        <f t="shared" si="95"/>
        <v>29844.666666666664</v>
      </c>
      <c r="Z168" s="75">
        <f t="shared" si="96"/>
        <v>2819.9149999999995</v>
      </c>
      <c r="AA168" s="75">
        <f t="shared" si="97"/>
        <v>483.41399999999999</v>
      </c>
      <c r="AB168" s="75">
        <f t="shared" si="98"/>
        <v>805.69</v>
      </c>
      <c r="AC168" s="75">
        <f t="shared" si="99"/>
        <v>322.27600000000001</v>
      </c>
      <c r="AD168" s="75">
        <v>1114</v>
      </c>
      <c r="AE168" s="75">
        <v>679</v>
      </c>
      <c r="AF168" s="77">
        <f t="shared" si="100"/>
        <v>8953.4</v>
      </c>
      <c r="AG168" s="77">
        <f t="shared" si="101"/>
        <v>26380.772777777776</v>
      </c>
      <c r="AH168" s="77">
        <f t="shared" si="102"/>
        <v>316569.27333333332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  <c r="JS168" s="24"/>
      <c r="JT168" s="24"/>
      <c r="JU168" s="24"/>
      <c r="JV168" s="24"/>
      <c r="JW168" s="24"/>
      <c r="JX168" s="24"/>
      <c r="JY168" s="24"/>
      <c r="JZ168" s="24"/>
      <c r="KA168" s="24"/>
      <c r="KB168" s="24"/>
      <c r="KC168" s="24"/>
      <c r="KD168" s="24"/>
      <c r="KE168" s="24"/>
      <c r="KF168" s="24"/>
      <c r="KG168" s="24"/>
      <c r="KH168" s="24"/>
      <c r="KI168" s="24"/>
      <c r="KJ168" s="24"/>
      <c r="KK168" s="24"/>
      <c r="KL168" s="24"/>
      <c r="KM168" s="24"/>
      <c r="KN168" s="24"/>
      <c r="KO168" s="24"/>
      <c r="KP168" s="24"/>
      <c r="KQ168" s="24"/>
      <c r="KR168" s="24"/>
      <c r="KS168" s="24"/>
      <c r="KT168" s="24"/>
      <c r="KU168" s="24"/>
      <c r="KV168" s="24"/>
      <c r="KW168" s="24"/>
      <c r="KX168" s="24"/>
      <c r="KY168" s="24"/>
      <c r="KZ168" s="24"/>
      <c r="LA168" s="24"/>
      <c r="LB168" s="24"/>
      <c r="LC168" s="24"/>
      <c r="LD168" s="24"/>
      <c r="LE168" s="24"/>
      <c r="LF168" s="24"/>
      <c r="LG168" s="24"/>
      <c r="LH168" s="24"/>
      <c r="LI168" s="24"/>
      <c r="LJ168" s="24"/>
      <c r="LK168" s="24"/>
      <c r="LL168" s="24"/>
      <c r="LM168" s="24"/>
      <c r="LN168" s="24"/>
      <c r="LO168" s="24"/>
      <c r="LP168" s="24"/>
      <c r="LQ168" s="24"/>
      <c r="LR168" s="24"/>
      <c r="LS168" s="24"/>
      <c r="LT168" s="24"/>
      <c r="LU168" s="24"/>
      <c r="LV168" s="24"/>
      <c r="LW168" s="24"/>
      <c r="LX168" s="24"/>
      <c r="LY168" s="24"/>
      <c r="LZ168" s="24"/>
      <c r="MA168" s="24"/>
      <c r="MB168" s="24"/>
      <c r="MC168" s="24"/>
      <c r="MD168" s="24"/>
      <c r="ME168" s="24"/>
      <c r="MF168" s="24"/>
      <c r="MG168" s="24"/>
      <c r="MH168" s="24"/>
      <c r="MI168" s="24"/>
      <c r="MJ168" s="24"/>
      <c r="MK168" s="24"/>
      <c r="ML168" s="24"/>
      <c r="MM168" s="24"/>
      <c r="MN168" s="24"/>
      <c r="MO168" s="24"/>
      <c r="MP168" s="24"/>
      <c r="MQ168" s="24"/>
      <c r="MR168" s="24"/>
      <c r="MS168" s="24"/>
      <c r="MT168" s="24"/>
      <c r="MU168" s="24"/>
      <c r="MV168" s="24"/>
      <c r="MW168" s="24"/>
      <c r="MX168" s="24"/>
      <c r="MY168" s="24"/>
      <c r="MZ168" s="24"/>
      <c r="NA168" s="24"/>
      <c r="NB168" s="24"/>
      <c r="NC168" s="24"/>
      <c r="ND168" s="24"/>
      <c r="NE168" s="24"/>
      <c r="NF168" s="24"/>
      <c r="NG168" s="24"/>
      <c r="NH168" s="24"/>
      <c r="NI168" s="24"/>
      <c r="NJ168" s="24"/>
      <c r="NK168" s="24"/>
      <c r="NL168" s="24"/>
      <c r="NM168" s="24"/>
      <c r="NN168" s="24"/>
      <c r="NO168" s="24"/>
      <c r="NP168" s="24"/>
      <c r="NQ168" s="24"/>
      <c r="NR168" s="24"/>
      <c r="NS168" s="24"/>
      <c r="NT168" s="24"/>
      <c r="NU168" s="24"/>
      <c r="NV168" s="24"/>
      <c r="NW168" s="24"/>
      <c r="NX168" s="24"/>
      <c r="NY168" s="24"/>
      <c r="NZ168" s="24"/>
      <c r="OA168" s="24"/>
      <c r="OB168" s="24"/>
      <c r="OC168" s="24"/>
      <c r="OD168" s="24"/>
      <c r="OE168" s="24"/>
      <c r="OF168" s="24"/>
      <c r="OG168" s="24"/>
      <c r="OH168" s="24"/>
      <c r="OI168" s="24"/>
      <c r="OJ168" s="24"/>
      <c r="OK168" s="24"/>
      <c r="OL168" s="24"/>
      <c r="OM168" s="24"/>
      <c r="ON168" s="24"/>
      <c r="OO168" s="24"/>
      <c r="OP168" s="24"/>
      <c r="OQ168" s="24"/>
      <c r="OR168" s="24"/>
      <c r="OS168" s="24"/>
      <c r="OT168" s="24"/>
      <c r="OU168" s="24"/>
      <c r="OV168" s="24"/>
      <c r="OW168" s="24"/>
      <c r="OX168" s="24"/>
      <c r="OY168" s="24"/>
      <c r="OZ168" s="24"/>
      <c r="PA168" s="24"/>
      <c r="PB168" s="24"/>
      <c r="PC168" s="24"/>
      <c r="PD168" s="24"/>
      <c r="PE168" s="24"/>
      <c r="PF168" s="24"/>
      <c r="PG168" s="24"/>
      <c r="PH168" s="24"/>
      <c r="PI168" s="24"/>
      <c r="PJ168" s="24"/>
      <c r="PK168" s="24"/>
      <c r="PL168" s="24"/>
      <c r="PM168" s="24"/>
      <c r="PN168" s="24"/>
      <c r="PO168" s="24"/>
      <c r="PP168" s="24"/>
      <c r="PQ168" s="24"/>
      <c r="PR168" s="24"/>
      <c r="PS168" s="24"/>
      <c r="PT168" s="24"/>
      <c r="PU168" s="24"/>
      <c r="PV168" s="24"/>
      <c r="PW168" s="24"/>
      <c r="PX168" s="24"/>
      <c r="PY168" s="24"/>
      <c r="PZ168" s="24"/>
      <c r="QA168" s="24"/>
      <c r="QB168" s="24"/>
      <c r="QC168" s="24"/>
      <c r="QD168" s="24"/>
      <c r="QE168" s="24"/>
      <c r="QF168" s="24"/>
      <c r="QG168" s="24"/>
      <c r="QH168" s="24"/>
      <c r="QI168" s="24"/>
      <c r="QJ168" s="24"/>
      <c r="QK168" s="24"/>
      <c r="QL168" s="24"/>
      <c r="QM168" s="24"/>
      <c r="QN168" s="24"/>
      <c r="QO168" s="24"/>
      <c r="QP168" s="24"/>
      <c r="QQ168" s="24"/>
      <c r="QR168" s="24"/>
      <c r="QS168" s="24"/>
      <c r="QT168" s="24"/>
      <c r="QU168" s="24"/>
      <c r="QV168" s="24"/>
      <c r="QW168" s="24"/>
      <c r="QX168" s="24"/>
      <c r="QY168" s="24"/>
      <c r="QZ168" s="24"/>
      <c r="RA168" s="24"/>
      <c r="RB168" s="24"/>
      <c r="RC168" s="24"/>
      <c r="RD168" s="24"/>
      <c r="RE168" s="24"/>
      <c r="RF168" s="24"/>
      <c r="RG168" s="24"/>
      <c r="RH168" s="24"/>
      <c r="RI168" s="24"/>
      <c r="RJ168" s="24"/>
      <c r="RK168" s="24"/>
      <c r="RL168" s="24"/>
      <c r="RM168" s="24"/>
      <c r="RN168" s="24"/>
      <c r="RO168" s="24"/>
      <c r="RP168" s="24"/>
      <c r="RQ168" s="24"/>
      <c r="RR168" s="24"/>
      <c r="RS168" s="24"/>
      <c r="RT168" s="24"/>
      <c r="RU168" s="24"/>
      <c r="RV168" s="24"/>
      <c r="RW168" s="24"/>
      <c r="RX168" s="24"/>
      <c r="RY168" s="24"/>
      <c r="RZ168" s="24"/>
      <c r="SA168" s="24"/>
      <c r="SB168" s="24"/>
      <c r="SC168" s="24"/>
      <c r="SD168" s="24"/>
      <c r="SE168" s="24"/>
      <c r="SF168" s="24"/>
      <c r="SG168" s="24"/>
      <c r="SH168" s="24"/>
      <c r="SI168" s="24"/>
      <c r="SJ168" s="24"/>
      <c r="SK168" s="24"/>
      <c r="SL168" s="24"/>
      <c r="SM168" s="24"/>
      <c r="SN168" s="24"/>
      <c r="SO168" s="24"/>
      <c r="SP168" s="24"/>
      <c r="SQ168" s="24"/>
      <c r="SR168" s="24"/>
      <c r="SS168" s="24"/>
      <c r="ST168" s="24"/>
      <c r="SU168" s="24"/>
      <c r="SV168" s="24"/>
      <c r="SW168" s="24"/>
      <c r="SX168" s="24"/>
      <c r="SY168" s="24"/>
      <c r="SZ168" s="24"/>
      <c r="TA168" s="24"/>
      <c r="TB168" s="24"/>
      <c r="TC168" s="24"/>
      <c r="TD168" s="24"/>
      <c r="TE168" s="24"/>
      <c r="TF168" s="24"/>
      <c r="TG168" s="24"/>
      <c r="TH168" s="24"/>
      <c r="TI168" s="24"/>
      <c r="TJ168" s="24"/>
      <c r="TK168" s="24"/>
      <c r="TL168" s="24"/>
      <c r="TM168" s="24"/>
      <c r="TN168" s="24"/>
      <c r="TO168" s="24"/>
      <c r="TP168" s="24"/>
      <c r="TQ168" s="24"/>
      <c r="TR168" s="24"/>
      <c r="TS168" s="24"/>
      <c r="TT168" s="24"/>
      <c r="TU168" s="24"/>
      <c r="TV168" s="24"/>
      <c r="TW168" s="24"/>
      <c r="TX168" s="24"/>
      <c r="TY168" s="24"/>
      <c r="TZ168" s="24"/>
      <c r="UA168" s="24"/>
      <c r="UB168" s="24"/>
      <c r="UC168" s="24"/>
      <c r="UD168" s="24"/>
      <c r="UE168" s="24"/>
      <c r="UF168" s="24"/>
      <c r="UG168" s="24"/>
      <c r="UH168" s="24"/>
      <c r="UI168" s="24"/>
      <c r="UJ168" s="24"/>
      <c r="UK168" s="24"/>
      <c r="UL168" s="24"/>
      <c r="UM168" s="24"/>
      <c r="UN168" s="24"/>
      <c r="UO168" s="24"/>
      <c r="UP168" s="24"/>
      <c r="UQ168" s="24"/>
      <c r="UR168" s="24"/>
      <c r="US168" s="24"/>
      <c r="UT168" s="24"/>
      <c r="UU168" s="24"/>
      <c r="UV168" s="24"/>
      <c r="UW168" s="24"/>
      <c r="UX168" s="24"/>
      <c r="UY168" s="24"/>
      <c r="UZ168" s="24"/>
      <c r="VA168" s="24"/>
      <c r="VB168" s="24"/>
      <c r="VC168" s="24"/>
      <c r="VD168" s="24"/>
      <c r="VE168" s="24"/>
      <c r="VF168" s="24"/>
      <c r="VG168" s="24"/>
      <c r="VH168" s="24"/>
      <c r="VI168" s="24"/>
    </row>
    <row r="169" spans="1:581" s="23" customFormat="1" ht="15" customHeight="1" x14ac:dyDescent="0.2">
      <c r="A169" s="18">
        <v>55</v>
      </c>
      <c r="B169" s="19" t="s">
        <v>1188</v>
      </c>
      <c r="C169" s="19" t="s">
        <v>1189</v>
      </c>
      <c r="D169" s="20">
        <v>14</v>
      </c>
      <c r="E169" s="19" t="s">
        <v>927</v>
      </c>
      <c r="F169" s="19" t="s">
        <v>1190</v>
      </c>
      <c r="G169" s="102" t="s">
        <v>1706</v>
      </c>
      <c r="H169" s="61" t="s">
        <v>1682</v>
      </c>
      <c r="I169" s="26" t="s">
        <v>1705</v>
      </c>
      <c r="J169" s="67" t="s">
        <v>955</v>
      </c>
      <c r="K169" s="328">
        <v>42047</v>
      </c>
      <c r="L169" s="146" t="s">
        <v>714</v>
      </c>
      <c r="M169" s="22">
        <v>40</v>
      </c>
      <c r="N169" s="22" t="s">
        <v>728</v>
      </c>
      <c r="O169" s="21" t="s">
        <v>440</v>
      </c>
      <c r="P169" s="21" t="s">
        <v>976</v>
      </c>
      <c r="Q169" s="21" t="s">
        <v>823</v>
      </c>
      <c r="R169" s="22">
        <v>1</v>
      </c>
      <c r="S169" s="75">
        <v>14012</v>
      </c>
      <c r="T169" s="75"/>
      <c r="U169" s="75">
        <f>S169*0.15</f>
        <v>2101.7999999999997</v>
      </c>
      <c r="V169" s="75">
        <f t="shared" si="93"/>
        <v>16113.8</v>
      </c>
      <c r="W169" s="75"/>
      <c r="X169" s="75">
        <f t="shared" si="94"/>
        <v>2984.4666666666667</v>
      </c>
      <c r="Y169" s="75">
        <f t="shared" si="95"/>
        <v>29844.666666666664</v>
      </c>
      <c r="Z169" s="75">
        <f t="shared" si="96"/>
        <v>2819.9149999999995</v>
      </c>
      <c r="AA169" s="75">
        <f t="shared" si="97"/>
        <v>483.41399999999999</v>
      </c>
      <c r="AB169" s="75">
        <f t="shared" si="98"/>
        <v>805.69</v>
      </c>
      <c r="AC169" s="75">
        <f t="shared" si="99"/>
        <v>322.27600000000001</v>
      </c>
      <c r="AD169" s="75">
        <v>1114</v>
      </c>
      <c r="AE169" s="75">
        <v>679</v>
      </c>
      <c r="AF169" s="77">
        <f t="shared" si="100"/>
        <v>8953.4</v>
      </c>
      <c r="AG169" s="77">
        <f t="shared" si="101"/>
        <v>25819.972777777781</v>
      </c>
      <c r="AH169" s="77">
        <f t="shared" si="102"/>
        <v>309839.67333333334</v>
      </c>
      <c r="AI169" s="77"/>
      <c r="AJ169" s="77"/>
      <c r="AK169" s="77"/>
      <c r="AL169" s="77"/>
      <c r="AM169" s="77"/>
      <c r="AN169" s="77"/>
      <c r="AO169" s="77"/>
      <c r="AP169" s="77"/>
      <c r="AQ169" s="77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  <c r="JS169" s="24"/>
      <c r="JT169" s="24"/>
      <c r="JU169" s="24"/>
      <c r="JV169" s="24"/>
      <c r="JW169" s="24"/>
      <c r="JX169" s="24"/>
      <c r="JY169" s="24"/>
      <c r="JZ169" s="24"/>
      <c r="KA169" s="24"/>
      <c r="KB169" s="24"/>
      <c r="KC169" s="24"/>
      <c r="KD169" s="24"/>
      <c r="KE169" s="24"/>
      <c r="KF169" s="24"/>
      <c r="KG169" s="24"/>
      <c r="KH169" s="24"/>
      <c r="KI169" s="24"/>
      <c r="KJ169" s="24"/>
      <c r="KK169" s="24"/>
      <c r="KL169" s="24"/>
      <c r="KM169" s="24"/>
      <c r="KN169" s="24"/>
      <c r="KO169" s="24"/>
      <c r="KP169" s="24"/>
      <c r="KQ169" s="24"/>
      <c r="KR169" s="24"/>
      <c r="KS169" s="24"/>
      <c r="KT169" s="24"/>
      <c r="KU169" s="24"/>
      <c r="KV169" s="24"/>
      <c r="KW169" s="24"/>
      <c r="KX169" s="24"/>
      <c r="KY169" s="24"/>
      <c r="KZ169" s="24"/>
      <c r="LA169" s="24"/>
      <c r="LB169" s="24"/>
      <c r="LC169" s="24"/>
      <c r="LD169" s="24"/>
      <c r="LE169" s="24"/>
      <c r="LF169" s="24"/>
      <c r="LG169" s="24"/>
      <c r="LH169" s="24"/>
      <c r="LI169" s="24"/>
      <c r="LJ169" s="24"/>
      <c r="LK169" s="24"/>
      <c r="LL169" s="24"/>
      <c r="LM169" s="24"/>
      <c r="LN169" s="24"/>
      <c r="LO169" s="24"/>
      <c r="LP169" s="24"/>
      <c r="LQ169" s="24"/>
      <c r="LR169" s="24"/>
      <c r="LS169" s="24"/>
      <c r="LT169" s="24"/>
      <c r="LU169" s="24"/>
      <c r="LV169" s="24"/>
      <c r="LW169" s="24"/>
      <c r="LX169" s="24"/>
      <c r="LY169" s="24"/>
      <c r="LZ169" s="24"/>
      <c r="MA169" s="24"/>
      <c r="MB169" s="24"/>
      <c r="MC169" s="24"/>
      <c r="MD169" s="24"/>
      <c r="ME169" s="24"/>
      <c r="MF169" s="24"/>
      <c r="MG169" s="24"/>
      <c r="MH169" s="24"/>
      <c r="MI169" s="24"/>
      <c r="MJ169" s="24"/>
      <c r="MK169" s="24"/>
      <c r="ML169" s="24"/>
      <c r="MM169" s="24"/>
      <c r="MN169" s="24"/>
      <c r="MO169" s="24"/>
      <c r="MP169" s="24"/>
      <c r="MQ169" s="24"/>
      <c r="MR169" s="24"/>
      <c r="MS169" s="24"/>
      <c r="MT169" s="24"/>
      <c r="MU169" s="24"/>
      <c r="MV169" s="24"/>
      <c r="MW169" s="24"/>
      <c r="MX169" s="24"/>
      <c r="MY169" s="24"/>
      <c r="MZ169" s="24"/>
      <c r="NA169" s="24"/>
      <c r="NB169" s="24"/>
      <c r="NC169" s="24"/>
      <c r="ND169" s="24"/>
      <c r="NE169" s="24"/>
      <c r="NF169" s="24"/>
      <c r="NG169" s="24"/>
      <c r="NH169" s="24"/>
      <c r="NI169" s="24"/>
      <c r="NJ169" s="24"/>
      <c r="NK169" s="24"/>
      <c r="NL169" s="24"/>
      <c r="NM169" s="24"/>
      <c r="NN169" s="24"/>
      <c r="NO169" s="24"/>
      <c r="NP169" s="24"/>
      <c r="NQ169" s="24"/>
      <c r="NR169" s="24"/>
      <c r="NS169" s="24"/>
      <c r="NT169" s="24"/>
      <c r="NU169" s="24"/>
      <c r="NV169" s="24"/>
      <c r="NW169" s="24"/>
      <c r="NX169" s="24"/>
      <c r="NY169" s="24"/>
      <c r="NZ169" s="24"/>
      <c r="OA169" s="24"/>
      <c r="OB169" s="24"/>
      <c r="OC169" s="24"/>
      <c r="OD169" s="24"/>
      <c r="OE169" s="24"/>
      <c r="OF169" s="24"/>
      <c r="OG169" s="24"/>
      <c r="OH169" s="24"/>
      <c r="OI169" s="24"/>
      <c r="OJ169" s="24"/>
      <c r="OK169" s="24"/>
      <c r="OL169" s="24"/>
      <c r="OM169" s="24"/>
      <c r="ON169" s="24"/>
      <c r="OO169" s="24"/>
      <c r="OP169" s="24"/>
      <c r="OQ169" s="24"/>
      <c r="OR169" s="24"/>
      <c r="OS169" s="24"/>
      <c r="OT169" s="24"/>
      <c r="OU169" s="24"/>
      <c r="OV169" s="24"/>
      <c r="OW169" s="24"/>
      <c r="OX169" s="24"/>
      <c r="OY169" s="24"/>
      <c r="OZ169" s="24"/>
      <c r="PA169" s="24"/>
      <c r="PB169" s="24"/>
      <c r="PC169" s="24"/>
      <c r="PD169" s="24"/>
      <c r="PE169" s="24"/>
      <c r="PF169" s="24"/>
      <c r="PG169" s="24"/>
      <c r="PH169" s="24"/>
      <c r="PI169" s="24"/>
      <c r="PJ169" s="24"/>
      <c r="PK169" s="24"/>
      <c r="PL169" s="24"/>
      <c r="PM169" s="24"/>
      <c r="PN169" s="24"/>
      <c r="PO169" s="24"/>
      <c r="PP169" s="24"/>
      <c r="PQ169" s="24"/>
      <c r="PR169" s="24"/>
      <c r="PS169" s="24"/>
      <c r="PT169" s="24"/>
      <c r="PU169" s="24"/>
      <c r="PV169" s="24"/>
      <c r="PW169" s="24"/>
      <c r="PX169" s="24"/>
      <c r="PY169" s="24"/>
      <c r="PZ169" s="24"/>
      <c r="QA169" s="24"/>
      <c r="QB169" s="24"/>
      <c r="QC169" s="24"/>
      <c r="QD169" s="24"/>
      <c r="QE169" s="24"/>
      <c r="QF169" s="24"/>
      <c r="QG169" s="24"/>
      <c r="QH169" s="24"/>
      <c r="QI169" s="24"/>
      <c r="QJ169" s="24"/>
      <c r="QK169" s="24"/>
      <c r="QL169" s="24"/>
      <c r="QM169" s="24"/>
      <c r="QN169" s="24"/>
      <c r="QO169" s="24"/>
      <c r="QP169" s="24"/>
      <c r="QQ169" s="24"/>
      <c r="QR169" s="24"/>
      <c r="QS169" s="24"/>
      <c r="QT169" s="24"/>
      <c r="QU169" s="24"/>
      <c r="QV169" s="24"/>
      <c r="QW169" s="24"/>
      <c r="QX169" s="24"/>
      <c r="QY169" s="24"/>
      <c r="QZ169" s="24"/>
      <c r="RA169" s="24"/>
      <c r="RB169" s="24"/>
      <c r="RC169" s="24"/>
      <c r="RD169" s="24"/>
      <c r="RE169" s="24"/>
      <c r="RF169" s="24"/>
      <c r="RG169" s="24"/>
      <c r="RH169" s="24"/>
      <c r="RI169" s="24"/>
      <c r="RJ169" s="24"/>
      <c r="RK169" s="24"/>
      <c r="RL169" s="24"/>
      <c r="RM169" s="24"/>
      <c r="RN169" s="24"/>
      <c r="RO169" s="24"/>
      <c r="RP169" s="24"/>
      <c r="RQ169" s="24"/>
      <c r="RR169" s="24"/>
      <c r="RS169" s="24"/>
      <c r="RT169" s="24"/>
      <c r="RU169" s="24"/>
      <c r="RV169" s="24"/>
      <c r="RW169" s="24"/>
      <c r="RX169" s="24"/>
      <c r="RY169" s="24"/>
      <c r="RZ169" s="24"/>
      <c r="SA169" s="24"/>
      <c r="SB169" s="24"/>
      <c r="SC169" s="24"/>
      <c r="SD169" s="24"/>
      <c r="SE169" s="24"/>
      <c r="SF169" s="24"/>
      <c r="SG169" s="24"/>
      <c r="SH169" s="24"/>
      <c r="SI169" s="24"/>
      <c r="SJ169" s="24"/>
      <c r="SK169" s="24"/>
      <c r="SL169" s="24"/>
      <c r="SM169" s="24"/>
      <c r="SN169" s="24"/>
      <c r="SO169" s="24"/>
      <c r="SP169" s="24"/>
      <c r="SQ169" s="24"/>
      <c r="SR169" s="24"/>
      <c r="SS169" s="24"/>
      <c r="ST169" s="24"/>
      <c r="SU169" s="24"/>
      <c r="SV169" s="24"/>
      <c r="SW169" s="24"/>
      <c r="SX169" s="24"/>
      <c r="SY169" s="24"/>
      <c r="SZ169" s="24"/>
      <c r="TA169" s="24"/>
      <c r="TB169" s="24"/>
      <c r="TC169" s="24"/>
      <c r="TD169" s="24"/>
      <c r="TE169" s="24"/>
      <c r="TF169" s="24"/>
      <c r="TG169" s="24"/>
      <c r="TH169" s="24"/>
      <c r="TI169" s="24"/>
      <c r="TJ169" s="24"/>
      <c r="TK169" s="24"/>
      <c r="TL169" s="24"/>
      <c r="TM169" s="24"/>
      <c r="TN169" s="24"/>
      <c r="TO169" s="24"/>
      <c r="TP169" s="24"/>
      <c r="TQ169" s="24"/>
      <c r="TR169" s="24"/>
      <c r="TS169" s="24"/>
      <c r="TT169" s="24"/>
      <c r="TU169" s="24"/>
      <c r="TV169" s="24"/>
      <c r="TW169" s="24"/>
      <c r="TX169" s="24"/>
      <c r="TY169" s="24"/>
      <c r="TZ169" s="24"/>
      <c r="UA169" s="24"/>
      <c r="UB169" s="24"/>
      <c r="UC169" s="24"/>
      <c r="UD169" s="24"/>
      <c r="UE169" s="24"/>
      <c r="UF169" s="24"/>
      <c r="UG169" s="24"/>
      <c r="UH169" s="24"/>
      <c r="UI169" s="24"/>
      <c r="UJ169" s="24"/>
      <c r="UK169" s="24"/>
      <c r="UL169" s="24"/>
      <c r="UM169" s="24"/>
      <c r="UN169" s="24"/>
      <c r="UO169" s="24"/>
      <c r="UP169" s="24"/>
      <c r="UQ169" s="24"/>
      <c r="UR169" s="24"/>
      <c r="US169" s="24"/>
      <c r="UT169" s="24"/>
      <c r="UU169" s="24"/>
      <c r="UV169" s="24"/>
      <c r="UW169" s="24"/>
      <c r="UX169" s="24"/>
      <c r="UY169" s="24"/>
      <c r="UZ169" s="24"/>
      <c r="VA169" s="24"/>
      <c r="VB169" s="24"/>
      <c r="VC169" s="24"/>
      <c r="VD169" s="24"/>
      <c r="VE169" s="24"/>
      <c r="VF169" s="24"/>
      <c r="VG169" s="24"/>
      <c r="VH169" s="24"/>
      <c r="VI169" s="24"/>
    </row>
    <row r="170" spans="1:581" s="23" customFormat="1" ht="15" customHeight="1" x14ac:dyDescent="0.2">
      <c r="A170" s="112">
        <v>56</v>
      </c>
      <c r="B170" s="102" t="s">
        <v>1188</v>
      </c>
      <c r="C170" s="102" t="s">
        <v>1189</v>
      </c>
      <c r="D170" s="20">
        <v>14</v>
      </c>
      <c r="E170" s="102" t="s">
        <v>927</v>
      </c>
      <c r="F170" s="102" t="s">
        <v>1190</v>
      </c>
      <c r="G170" s="102" t="s">
        <v>1330</v>
      </c>
      <c r="H170" s="21" t="s">
        <v>159</v>
      </c>
      <c r="I170" s="21" t="s">
        <v>539</v>
      </c>
      <c r="J170" s="22" t="s">
        <v>955</v>
      </c>
      <c r="K170" s="328">
        <v>37530</v>
      </c>
      <c r="L170" s="146" t="s">
        <v>714</v>
      </c>
      <c r="M170" s="22">
        <v>40</v>
      </c>
      <c r="N170" s="22" t="s">
        <v>728</v>
      </c>
      <c r="O170" s="21" t="s">
        <v>440</v>
      </c>
      <c r="P170" s="21" t="s">
        <v>976</v>
      </c>
      <c r="Q170" s="21" t="s">
        <v>823</v>
      </c>
      <c r="R170" s="22">
        <v>1</v>
      </c>
      <c r="S170" s="75">
        <v>14012</v>
      </c>
      <c r="T170" s="75"/>
      <c r="U170" s="75">
        <f>S170*0.15</f>
        <v>2101.7999999999997</v>
      </c>
      <c r="V170" s="75">
        <f t="shared" si="93"/>
        <v>16113.8</v>
      </c>
      <c r="W170" s="75">
        <f>70.1*5</f>
        <v>350.5</v>
      </c>
      <c r="X170" s="75">
        <f t="shared" si="94"/>
        <v>2984.4666666666667</v>
      </c>
      <c r="Y170" s="75">
        <f t="shared" si="95"/>
        <v>29844.666666666664</v>
      </c>
      <c r="Z170" s="75">
        <f t="shared" si="96"/>
        <v>2819.9149999999995</v>
      </c>
      <c r="AA170" s="75">
        <f t="shared" si="97"/>
        <v>483.41399999999999</v>
      </c>
      <c r="AB170" s="75">
        <f t="shared" si="98"/>
        <v>805.69</v>
      </c>
      <c r="AC170" s="75">
        <f t="shared" si="99"/>
        <v>322.27600000000001</v>
      </c>
      <c r="AD170" s="75">
        <v>1114</v>
      </c>
      <c r="AE170" s="75">
        <v>679</v>
      </c>
      <c r="AF170" s="77">
        <f t="shared" si="100"/>
        <v>8953.4</v>
      </c>
      <c r="AG170" s="77">
        <f t="shared" si="101"/>
        <v>26170.472777777781</v>
      </c>
      <c r="AH170" s="77">
        <f t="shared" si="102"/>
        <v>314045.67333333334</v>
      </c>
      <c r="AI170" s="77"/>
      <c r="AJ170" s="77"/>
      <c r="AK170" s="77"/>
      <c r="AL170" s="77"/>
      <c r="AM170" s="77"/>
      <c r="AN170" s="77"/>
      <c r="AO170" s="77"/>
      <c r="AP170" s="77"/>
      <c r="AQ170" s="77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  <c r="LT170" s="24"/>
      <c r="LU170" s="24"/>
      <c r="LV170" s="24"/>
      <c r="LW170" s="24"/>
      <c r="LX170" s="24"/>
      <c r="LY170" s="24"/>
      <c r="LZ170" s="24"/>
      <c r="MA170" s="24"/>
      <c r="MB170" s="24"/>
      <c r="MC170" s="24"/>
      <c r="MD170" s="24"/>
      <c r="ME170" s="24"/>
      <c r="MF170" s="24"/>
      <c r="MG170" s="24"/>
      <c r="MH170" s="24"/>
      <c r="MI170" s="24"/>
      <c r="MJ170" s="24"/>
      <c r="MK170" s="24"/>
      <c r="ML170" s="24"/>
      <c r="MM170" s="24"/>
      <c r="MN170" s="24"/>
      <c r="MO170" s="24"/>
      <c r="MP170" s="24"/>
      <c r="MQ170" s="24"/>
      <c r="MR170" s="24"/>
      <c r="MS170" s="24"/>
      <c r="MT170" s="24"/>
      <c r="MU170" s="24"/>
      <c r="MV170" s="24"/>
      <c r="MW170" s="24"/>
      <c r="MX170" s="24"/>
      <c r="MY170" s="24"/>
      <c r="MZ170" s="24"/>
      <c r="NA170" s="24"/>
      <c r="NB170" s="24"/>
      <c r="NC170" s="24"/>
      <c r="ND170" s="24"/>
      <c r="NE170" s="24"/>
      <c r="NF170" s="24"/>
      <c r="NG170" s="24"/>
      <c r="NH170" s="24"/>
      <c r="NI170" s="24"/>
      <c r="NJ170" s="24"/>
      <c r="NK170" s="24"/>
      <c r="NL170" s="24"/>
      <c r="NM170" s="24"/>
      <c r="NN170" s="24"/>
      <c r="NO170" s="24"/>
      <c r="NP170" s="24"/>
      <c r="NQ170" s="24"/>
      <c r="NR170" s="24"/>
      <c r="NS170" s="24"/>
      <c r="NT170" s="24"/>
      <c r="NU170" s="24"/>
      <c r="NV170" s="24"/>
      <c r="NW170" s="24"/>
      <c r="NX170" s="24"/>
      <c r="NY170" s="24"/>
      <c r="NZ170" s="24"/>
      <c r="OA170" s="24"/>
      <c r="OB170" s="24"/>
      <c r="OC170" s="24"/>
      <c r="OD170" s="24"/>
      <c r="OE170" s="24"/>
      <c r="OF170" s="24"/>
      <c r="OG170" s="24"/>
      <c r="OH170" s="24"/>
      <c r="OI170" s="24"/>
      <c r="OJ170" s="24"/>
      <c r="OK170" s="24"/>
      <c r="OL170" s="24"/>
      <c r="OM170" s="24"/>
      <c r="ON170" s="24"/>
      <c r="OO170" s="24"/>
      <c r="OP170" s="24"/>
      <c r="OQ170" s="24"/>
      <c r="OR170" s="24"/>
      <c r="OS170" s="24"/>
      <c r="OT170" s="24"/>
      <c r="OU170" s="24"/>
      <c r="OV170" s="24"/>
      <c r="OW170" s="24"/>
      <c r="OX170" s="24"/>
      <c r="OY170" s="24"/>
      <c r="OZ170" s="24"/>
      <c r="PA170" s="24"/>
      <c r="PB170" s="24"/>
      <c r="PC170" s="24"/>
      <c r="PD170" s="24"/>
      <c r="PE170" s="24"/>
      <c r="PF170" s="24"/>
      <c r="PG170" s="24"/>
      <c r="PH170" s="24"/>
      <c r="PI170" s="24"/>
      <c r="PJ170" s="24"/>
      <c r="PK170" s="24"/>
      <c r="PL170" s="24"/>
      <c r="PM170" s="24"/>
      <c r="PN170" s="24"/>
      <c r="PO170" s="24"/>
      <c r="PP170" s="24"/>
      <c r="PQ170" s="24"/>
      <c r="PR170" s="24"/>
      <c r="PS170" s="24"/>
      <c r="PT170" s="24"/>
      <c r="PU170" s="24"/>
      <c r="PV170" s="24"/>
      <c r="PW170" s="24"/>
      <c r="PX170" s="24"/>
      <c r="PY170" s="24"/>
      <c r="PZ170" s="24"/>
      <c r="QA170" s="24"/>
      <c r="QB170" s="24"/>
      <c r="QC170" s="24"/>
      <c r="QD170" s="24"/>
      <c r="QE170" s="24"/>
      <c r="QF170" s="24"/>
      <c r="QG170" s="24"/>
      <c r="QH170" s="24"/>
      <c r="QI170" s="24"/>
      <c r="QJ170" s="24"/>
      <c r="QK170" s="24"/>
      <c r="QL170" s="24"/>
      <c r="QM170" s="24"/>
      <c r="QN170" s="24"/>
      <c r="QO170" s="24"/>
      <c r="QP170" s="24"/>
      <c r="QQ170" s="24"/>
      <c r="QR170" s="24"/>
      <c r="QS170" s="24"/>
      <c r="QT170" s="24"/>
      <c r="QU170" s="24"/>
      <c r="QV170" s="24"/>
      <c r="QW170" s="24"/>
      <c r="QX170" s="24"/>
      <c r="QY170" s="24"/>
      <c r="QZ170" s="24"/>
      <c r="RA170" s="24"/>
      <c r="RB170" s="24"/>
      <c r="RC170" s="24"/>
      <c r="RD170" s="24"/>
      <c r="RE170" s="24"/>
      <c r="RF170" s="24"/>
      <c r="RG170" s="24"/>
      <c r="RH170" s="24"/>
      <c r="RI170" s="24"/>
      <c r="RJ170" s="24"/>
      <c r="RK170" s="24"/>
      <c r="RL170" s="24"/>
      <c r="RM170" s="24"/>
      <c r="RN170" s="24"/>
      <c r="RO170" s="24"/>
      <c r="RP170" s="24"/>
      <c r="RQ170" s="24"/>
      <c r="RR170" s="24"/>
      <c r="RS170" s="24"/>
      <c r="RT170" s="24"/>
      <c r="RU170" s="24"/>
      <c r="RV170" s="24"/>
      <c r="RW170" s="24"/>
      <c r="RX170" s="24"/>
      <c r="RY170" s="24"/>
      <c r="RZ170" s="24"/>
      <c r="SA170" s="24"/>
      <c r="SB170" s="24"/>
      <c r="SC170" s="24"/>
      <c r="SD170" s="24"/>
      <c r="SE170" s="24"/>
      <c r="SF170" s="24"/>
      <c r="SG170" s="24"/>
      <c r="SH170" s="24"/>
      <c r="SI170" s="24"/>
      <c r="SJ170" s="24"/>
      <c r="SK170" s="24"/>
      <c r="SL170" s="24"/>
      <c r="SM170" s="24"/>
      <c r="SN170" s="24"/>
      <c r="SO170" s="24"/>
      <c r="SP170" s="24"/>
      <c r="SQ170" s="24"/>
      <c r="SR170" s="24"/>
      <c r="SS170" s="24"/>
      <c r="ST170" s="24"/>
      <c r="SU170" s="24"/>
      <c r="SV170" s="24"/>
      <c r="SW170" s="24"/>
      <c r="SX170" s="24"/>
      <c r="SY170" s="24"/>
      <c r="SZ170" s="24"/>
      <c r="TA170" s="24"/>
      <c r="TB170" s="24"/>
      <c r="TC170" s="24"/>
      <c r="TD170" s="24"/>
      <c r="TE170" s="24"/>
      <c r="TF170" s="24"/>
      <c r="TG170" s="24"/>
      <c r="TH170" s="24"/>
      <c r="TI170" s="24"/>
      <c r="TJ170" s="24"/>
      <c r="TK170" s="24"/>
      <c r="TL170" s="24"/>
      <c r="TM170" s="24"/>
      <c r="TN170" s="24"/>
      <c r="TO170" s="24"/>
      <c r="TP170" s="24"/>
      <c r="TQ170" s="24"/>
      <c r="TR170" s="24"/>
      <c r="TS170" s="24"/>
      <c r="TT170" s="24"/>
      <c r="TU170" s="24"/>
      <c r="TV170" s="24"/>
      <c r="TW170" s="24"/>
      <c r="TX170" s="24"/>
      <c r="TY170" s="24"/>
      <c r="TZ170" s="24"/>
      <c r="UA170" s="24"/>
      <c r="UB170" s="24"/>
      <c r="UC170" s="24"/>
      <c r="UD170" s="24"/>
      <c r="UE170" s="24"/>
      <c r="UF170" s="24"/>
      <c r="UG170" s="24"/>
      <c r="UH170" s="24"/>
      <c r="UI170" s="24"/>
      <c r="UJ170" s="24"/>
      <c r="UK170" s="24"/>
      <c r="UL170" s="24"/>
      <c r="UM170" s="24"/>
      <c r="UN170" s="24"/>
      <c r="UO170" s="24"/>
      <c r="UP170" s="24"/>
      <c r="UQ170" s="24"/>
      <c r="UR170" s="24"/>
      <c r="US170" s="24"/>
      <c r="UT170" s="24"/>
      <c r="UU170" s="24"/>
      <c r="UV170" s="24"/>
      <c r="UW170" s="24"/>
      <c r="UX170" s="24"/>
      <c r="UY170" s="24"/>
      <c r="UZ170" s="24"/>
      <c r="VA170" s="24"/>
      <c r="VB170" s="24"/>
      <c r="VC170" s="24"/>
      <c r="VD170" s="24"/>
      <c r="VE170" s="24"/>
      <c r="VF170" s="24"/>
      <c r="VG170" s="24"/>
      <c r="VH170" s="24"/>
      <c r="VI170" s="24"/>
    </row>
    <row r="171" spans="1:581" s="23" customFormat="1" ht="15" customHeight="1" x14ac:dyDescent="0.2">
      <c r="A171" s="18">
        <v>57</v>
      </c>
      <c r="B171" s="102" t="s">
        <v>1188</v>
      </c>
      <c r="C171" s="102" t="s">
        <v>1189</v>
      </c>
      <c r="D171" s="20">
        <v>14</v>
      </c>
      <c r="E171" s="102" t="s">
        <v>927</v>
      </c>
      <c r="F171" s="102" t="s">
        <v>1190</v>
      </c>
      <c r="G171" s="102" t="s">
        <v>1331</v>
      </c>
      <c r="H171" s="21" t="s">
        <v>160</v>
      </c>
      <c r="I171" s="21" t="s">
        <v>519</v>
      </c>
      <c r="J171" s="22" t="s">
        <v>955</v>
      </c>
      <c r="K171" s="328">
        <v>33298</v>
      </c>
      <c r="L171" s="146" t="s">
        <v>714</v>
      </c>
      <c r="M171" s="22">
        <v>40</v>
      </c>
      <c r="N171" s="22" t="s">
        <v>728</v>
      </c>
      <c r="O171" s="21" t="s">
        <v>440</v>
      </c>
      <c r="P171" s="21" t="s">
        <v>976</v>
      </c>
      <c r="Q171" s="21" t="s">
        <v>823</v>
      </c>
      <c r="R171" s="22">
        <v>1</v>
      </c>
      <c r="S171" s="75">
        <v>14012</v>
      </c>
      <c r="T171" s="75"/>
      <c r="U171" s="75">
        <f>S171*0.15</f>
        <v>2101.7999999999997</v>
      </c>
      <c r="V171" s="75">
        <f t="shared" si="93"/>
        <v>16113.8</v>
      </c>
      <c r="W171" s="75">
        <f>70.1*7</f>
        <v>490.69999999999993</v>
      </c>
      <c r="X171" s="75">
        <f t="shared" si="94"/>
        <v>2984.4666666666667</v>
      </c>
      <c r="Y171" s="75">
        <f t="shared" si="95"/>
        <v>29844.666666666664</v>
      </c>
      <c r="Z171" s="75">
        <f t="shared" si="96"/>
        <v>2819.9149999999995</v>
      </c>
      <c r="AA171" s="75">
        <f t="shared" si="97"/>
        <v>483.41399999999999</v>
      </c>
      <c r="AB171" s="75">
        <f t="shared" si="98"/>
        <v>805.69</v>
      </c>
      <c r="AC171" s="75">
        <f t="shared" si="99"/>
        <v>322.27600000000001</v>
      </c>
      <c r="AD171" s="75">
        <v>1114</v>
      </c>
      <c r="AE171" s="75">
        <v>679</v>
      </c>
      <c r="AF171" s="77">
        <f t="shared" si="100"/>
        <v>8953.4</v>
      </c>
      <c r="AG171" s="77">
        <f t="shared" si="101"/>
        <v>26310.672777777778</v>
      </c>
      <c r="AH171" s="77">
        <f t="shared" si="102"/>
        <v>315728.07333333336</v>
      </c>
      <c r="AI171" s="77"/>
      <c r="AJ171" s="77"/>
      <c r="AK171" s="77"/>
      <c r="AL171" s="77"/>
      <c r="AM171" s="77"/>
      <c r="AN171" s="77"/>
      <c r="AO171" s="77"/>
      <c r="AP171" s="77"/>
      <c r="AQ171" s="77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  <c r="LT171" s="24"/>
      <c r="LU171" s="24"/>
      <c r="LV171" s="24"/>
      <c r="LW171" s="24"/>
      <c r="LX171" s="24"/>
      <c r="LY171" s="24"/>
      <c r="LZ171" s="24"/>
      <c r="MA171" s="24"/>
      <c r="MB171" s="24"/>
      <c r="MC171" s="24"/>
      <c r="MD171" s="24"/>
      <c r="ME171" s="24"/>
      <c r="MF171" s="24"/>
      <c r="MG171" s="24"/>
      <c r="MH171" s="24"/>
      <c r="MI171" s="24"/>
      <c r="MJ171" s="24"/>
      <c r="MK171" s="24"/>
      <c r="ML171" s="24"/>
      <c r="MM171" s="24"/>
      <c r="MN171" s="24"/>
      <c r="MO171" s="24"/>
      <c r="MP171" s="24"/>
      <c r="MQ171" s="24"/>
      <c r="MR171" s="24"/>
      <c r="MS171" s="24"/>
      <c r="MT171" s="24"/>
      <c r="MU171" s="24"/>
      <c r="MV171" s="24"/>
      <c r="MW171" s="24"/>
      <c r="MX171" s="24"/>
      <c r="MY171" s="24"/>
      <c r="MZ171" s="24"/>
      <c r="NA171" s="24"/>
      <c r="NB171" s="24"/>
      <c r="NC171" s="24"/>
      <c r="ND171" s="24"/>
      <c r="NE171" s="24"/>
      <c r="NF171" s="24"/>
      <c r="NG171" s="24"/>
      <c r="NH171" s="24"/>
      <c r="NI171" s="24"/>
      <c r="NJ171" s="24"/>
      <c r="NK171" s="24"/>
      <c r="NL171" s="24"/>
      <c r="NM171" s="24"/>
      <c r="NN171" s="24"/>
      <c r="NO171" s="24"/>
      <c r="NP171" s="24"/>
      <c r="NQ171" s="24"/>
      <c r="NR171" s="24"/>
      <c r="NS171" s="24"/>
      <c r="NT171" s="24"/>
      <c r="NU171" s="24"/>
      <c r="NV171" s="24"/>
      <c r="NW171" s="24"/>
      <c r="NX171" s="24"/>
      <c r="NY171" s="24"/>
      <c r="NZ171" s="24"/>
      <c r="OA171" s="24"/>
      <c r="OB171" s="24"/>
      <c r="OC171" s="24"/>
      <c r="OD171" s="24"/>
      <c r="OE171" s="24"/>
      <c r="OF171" s="24"/>
      <c r="OG171" s="24"/>
      <c r="OH171" s="24"/>
      <c r="OI171" s="24"/>
      <c r="OJ171" s="24"/>
      <c r="OK171" s="24"/>
      <c r="OL171" s="24"/>
      <c r="OM171" s="24"/>
      <c r="ON171" s="24"/>
      <c r="OO171" s="24"/>
      <c r="OP171" s="24"/>
      <c r="OQ171" s="24"/>
      <c r="OR171" s="24"/>
      <c r="OS171" s="24"/>
      <c r="OT171" s="24"/>
      <c r="OU171" s="24"/>
      <c r="OV171" s="24"/>
      <c r="OW171" s="24"/>
      <c r="OX171" s="24"/>
      <c r="OY171" s="24"/>
      <c r="OZ171" s="24"/>
      <c r="PA171" s="24"/>
      <c r="PB171" s="24"/>
      <c r="PC171" s="24"/>
      <c r="PD171" s="24"/>
      <c r="PE171" s="24"/>
      <c r="PF171" s="24"/>
      <c r="PG171" s="24"/>
      <c r="PH171" s="24"/>
      <c r="PI171" s="24"/>
      <c r="PJ171" s="24"/>
      <c r="PK171" s="24"/>
      <c r="PL171" s="24"/>
      <c r="PM171" s="24"/>
      <c r="PN171" s="24"/>
      <c r="PO171" s="24"/>
      <c r="PP171" s="24"/>
      <c r="PQ171" s="24"/>
      <c r="PR171" s="24"/>
      <c r="PS171" s="24"/>
      <c r="PT171" s="24"/>
      <c r="PU171" s="24"/>
      <c r="PV171" s="24"/>
      <c r="PW171" s="24"/>
      <c r="PX171" s="24"/>
      <c r="PY171" s="24"/>
      <c r="PZ171" s="24"/>
      <c r="QA171" s="24"/>
      <c r="QB171" s="24"/>
      <c r="QC171" s="24"/>
      <c r="QD171" s="24"/>
      <c r="QE171" s="24"/>
      <c r="QF171" s="24"/>
      <c r="QG171" s="24"/>
      <c r="QH171" s="24"/>
      <c r="QI171" s="24"/>
      <c r="QJ171" s="24"/>
      <c r="QK171" s="24"/>
      <c r="QL171" s="24"/>
      <c r="QM171" s="24"/>
      <c r="QN171" s="24"/>
      <c r="QO171" s="24"/>
      <c r="QP171" s="24"/>
      <c r="QQ171" s="24"/>
      <c r="QR171" s="24"/>
      <c r="QS171" s="24"/>
      <c r="QT171" s="24"/>
      <c r="QU171" s="24"/>
      <c r="QV171" s="24"/>
      <c r="QW171" s="24"/>
      <c r="QX171" s="24"/>
      <c r="QY171" s="24"/>
      <c r="QZ171" s="24"/>
      <c r="RA171" s="24"/>
      <c r="RB171" s="24"/>
      <c r="RC171" s="24"/>
      <c r="RD171" s="24"/>
      <c r="RE171" s="24"/>
      <c r="RF171" s="24"/>
      <c r="RG171" s="24"/>
      <c r="RH171" s="24"/>
      <c r="RI171" s="24"/>
      <c r="RJ171" s="24"/>
      <c r="RK171" s="24"/>
      <c r="RL171" s="24"/>
      <c r="RM171" s="24"/>
      <c r="RN171" s="24"/>
      <c r="RO171" s="24"/>
      <c r="RP171" s="24"/>
      <c r="RQ171" s="24"/>
      <c r="RR171" s="24"/>
      <c r="RS171" s="24"/>
      <c r="RT171" s="24"/>
      <c r="RU171" s="24"/>
      <c r="RV171" s="24"/>
      <c r="RW171" s="24"/>
      <c r="RX171" s="24"/>
      <c r="RY171" s="24"/>
      <c r="RZ171" s="24"/>
      <c r="SA171" s="24"/>
      <c r="SB171" s="24"/>
      <c r="SC171" s="24"/>
      <c r="SD171" s="24"/>
      <c r="SE171" s="24"/>
      <c r="SF171" s="24"/>
      <c r="SG171" s="24"/>
      <c r="SH171" s="24"/>
      <c r="SI171" s="24"/>
      <c r="SJ171" s="24"/>
      <c r="SK171" s="24"/>
      <c r="SL171" s="24"/>
      <c r="SM171" s="24"/>
      <c r="SN171" s="24"/>
      <c r="SO171" s="24"/>
      <c r="SP171" s="24"/>
      <c r="SQ171" s="24"/>
      <c r="SR171" s="24"/>
      <c r="SS171" s="24"/>
      <c r="ST171" s="24"/>
      <c r="SU171" s="24"/>
      <c r="SV171" s="24"/>
      <c r="SW171" s="24"/>
      <c r="SX171" s="24"/>
      <c r="SY171" s="24"/>
      <c r="SZ171" s="24"/>
      <c r="TA171" s="24"/>
      <c r="TB171" s="24"/>
      <c r="TC171" s="24"/>
      <c r="TD171" s="24"/>
      <c r="TE171" s="24"/>
      <c r="TF171" s="24"/>
      <c r="TG171" s="24"/>
      <c r="TH171" s="24"/>
      <c r="TI171" s="24"/>
      <c r="TJ171" s="24"/>
      <c r="TK171" s="24"/>
      <c r="TL171" s="24"/>
      <c r="TM171" s="24"/>
      <c r="TN171" s="24"/>
      <c r="TO171" s="24"/>
      <c r="TP171" s="24"/>
      <c r="TQ171" s="24"/>
      <c r="TR171" s="24"/>
      <c r="TS171" s="24"/>
      <c r="TT171" s="24"/>
      <c r="TU171" s="24"/>
      <c r="TV171" s="24"/>
      <c r="TW171" s="24"/>
      <c r="TX171" s="24"/>
      <c r="TY171" s="24"/>
      <c r="TZ171" s="24"/>
      <c r="UA171" s="24"/>
      <c r="UB171" s="24"/>
      <c r="UC171" s="24"/>
      <c r="UD171" s="24"/>
      <c r="UE171" s="24"/>
      <c r="UF171" s="24"/>
      <c r="UG171" s="24"/>
      <c r="UH171" s="24"/>
      <c r="UI171" s="24"/>
      <c r="UJ171" s="24"/>
      <c r="UK171" s="24"/>
      <c r="UL171" s="24"/>
      <c r="UM171" s="24"/>
      <c r="UN171" s="24"/>
      <c r="UO171" s="24"/>
      <c r="UP171" s="24"/>
      <c r="UQ171" s="24"/>
      <c r="UR171" s="24"/>
      <c r="US171" s="24"/>
      <c r="UT171" s="24"/>
      <c r="UU171" s="24"/>
      <c r="UV171" s="24"/>
      <c r="UW171" s="24"/>
      <c r="UX171" s="24"/>
      <c r="UY171" s="24"/>
      <c r="UZ171" s="24"/>
      <c r="VA171" s="24"/>
      <c r="VB171" s="24"/>
      <c r="VC171" s="24"/>
      <c r="VD171" s="24"/>
      <c r="VE171" s="24"/>
      <c r="VF171" s="24"/>
      <c r="VG171" s="24"/>
      <c r="VH171" s="24"/>
      <c r="VI171" s="24"/>
    </row>
    <row r="172" spans="1:581" s="23" customFormat="1" ht="15" customHeight="1" x14ac:dyDescent="0.2">
      <c r="A172" s="112">
        <v>58</v>
      </c>
      <c r="B172" s="102" t="s">
        <v>1188</v>
      </c>
      <c r="C172" s="102" t="s">
        <v>1189</v>
      </c>
      <c r="D172" s="20">
        <v>14</v>
      </c>
      <c r="E172" s="105" t="s">
        <v>927</v>
      </c>
      <c r="F172" s="102" t="s">
        <v>1190</v>
      </c>
      <c r="G172" s="102" t="s">
        <v>1332</v>
      </c>
      <c r="H172" s="21" t="s">
        <v>72</v>
      </c>
      <c r="I172" s="21" t="s">
        <v>73</v>
      </c>
      <c r="J172" s="22" t="s">
        <v>955</v>
      </c>
      <c r="K172" s="328">
        <v>36178</v>
      </c>
      <c r="L172" s="146" t="s">
        <v>714</v>
      </c>
      <c r="M172" s="22">
        <v>40</v>
      </c>
      <c r="N172" s="22" t="s">
        <v>728</v>
      </c>
      <c r="O172" s="21" t="s">
        <v>163</v>
      </c>
      <c r="P172" s="21" t="s">
        <v>977</v>
      </c>
      <c r="Q172" s="21" t="s">
        <v>823</v>
      </c>
      <c r="R172" s="22">
        <v>1</v>
      </c>
      <c r="S172" s="75">
        <v>14362</v>
      </c>
      <c r="T172" s="75"/>
      <c r="U172" s="75">
        <f t="shared" ref="U172:U186" si="106">+S172*0.15</f>
        <v>2154.2999999999997</v>
      </c>
      <c r="V172" s="75">
        <f t="shared" si="93"/>
        <v>16516.3</v>
      </c>
      <c r="W172" s="75">
        <f>70.1*5</f>
        <v>350.5</v>
      </c>
      <c r="X172" s="75">
        <f t="shared" si="94"/>
        <v>3051.5499999999997</v>
      </c>
      <c r="Y172" s="75">
        <f t="shared" si="95"/>
        <v>30515.499999999996</v>
      </c>
      <c r="Z172" s="75">
        <f t="shared" si="96"/>
        <v>2890.3524999999995</v>
      </c>
      <c r="AA172" s="75">
        <f t="shared" si="97"/>
        <v>495.48899999999998</v>
      </c>
      <c r="AB172" s="75">
        <f t="shared" si="98"/>
        <v>825.81500000000005</v>
      </c>
      <c r="AC172" s="75">
        <f t="shared" si="99"/>
        <v>330.32599999999996</v>
      </c>
      <c r="AD172" s="75">
        <v>1114</v>
      </c>
      <c r="AE172" s="75">
        <v>679</v>
      </c>
      <c r="AF172" s="77">
        <f t="shared" si="100"/>
        <v>9154.65</v>
      </c>
      <c r="AG172" s="77">
        <f t="shared" si="101"/>
        <v>26761.924166666668</v>
      </c>
      <c r="AH172" s="77">
        <f t="shared" si="102"/>
        <v>321143.09000000003</v>
      </c>
      <c r="AI172" s="77"/>
      <c r="AJ172" s="77"/>
      <c r="AK172" s="77"/>
      <c r="AL172" s="77"/>
      <c r="AM172" s="77"/>
      <c r="AN172" s="77"/>
      <c r="AO172" s="77"/>
      <c r="AP172" s="77"/>
      <c r="AQ172" s="77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  <c r="LT172" s="24"/>
      <c r="LU172" s="24"/>
      <c r="LV172" s="24"/>
      <c r="LW172" s="24"/>
      <c r="LX172" s="24"/>
      <c r="LY172" s="24"/>
      <c r="LZ172" s="24"/>
      <c r="MA172" s="24"/>
      <c r="MB172" s="24"/>
      <c r="MC172" s="24"/>
      <c r="MD172" s="24"/>
      <c r="ME172" s="24"/>
      <c r="MF172" s="24"/>
      <c r="MG172" s="24"/>
      <c r="MH172" s="24"/>
      <c r="MI172" s="24"/>
      <c r="MJ172" s="24"/>
      <c r="MK172" s="24"/>
      <c r="ML172" s="24"/>
      <c r="MM172" s="24"/>
      <c r="MN172" s="24"/>
      <c r="MO172" s="24"/>
      <c r="MP172" s="24"/>
      <c r="MQ172" s="24"/>
      <c r="MR172" s="24"/>
      <c r="MS172" s="24"/>
      <c r="MT172" s="24"/>
      <c r="MU172" s="24"/>
      <c r="MV172" s="24"/>
      <c r="MW172" s="24"/>
      <c r="MX172" s="24"/>
      <c r="MY172" s="24"/>
      <c r="MZ172" s="24"/>
      <c r="NA172" s="24"/>
      <c r="NB172" s="24"/>
      <c r="NC172" s="24"/>
      <c r="ND172" s="24"/>
      <c r="NE172" s="24"/>
      <c r="NF172" s="24"/>
      <c r="NG172" s="24"/>
      <c r="NH172" s="24"/>
      <c r="NI172" s="24"/>
      <c r="NJ172" s="24"/>
      <c r="NK172" s="24"/>
      <c r="NL172" s="24"/>
      <c r="NM172" s="24"/>
      <c r="NN172" s="24"/>
      <c r="NO172" s="24"/>
      <c r="NP172" s="24"/>
      <c r="NQ172" s="24"/>
      <c r="NR172" s="24"/>
      <c r="NS172" s="24"/>
      <c r="NT172" s="24"/>
      <c r="NU172" s="24"/>
      <c r="NV172" s="24"/>
      <c r="NW172" s="24"/>
      <c r="NX172" s="24"/>
      <c r="NY172" s="24"/>
      <c r="NZ172" s="24"/>
      <c r="OA172" s="24"/>
      <c r="OB172" s="24"/>
      <c r="OC172" s="24"/>
      <c r="OD172" s="24"/>
      <c r="OE172" s="24"/>
      <c r="OF172" s="24"/>
      <c r="OG172" s="24"/>
      <c r="OH172" s="24"/>
      <c r="OI172" s="24"/>
      <c r="OJ172" s="24"/>
      <c r="OK172" s="24"/>
      <c r="OL172" s="24"/>
      <c r="OM172" s="24"/>
      <c r="ON172" s="24"/>
      <c r="OO172" s="24"/>
      <c r="OP172" s="24"/>
      <c r="OQ172" s="24"/>
      <c r="OR172" s="24"/>
      <c r="OS172" s="24"/>
      <c r="OT172" s="24"/>
      <c r="OU172" s="24"/>
      <c r="OV172" s="24"/>
      <c r="OW172" s="24"/>
      <c r="OX172" s="24"/>
      <c r="OY172" s="24"/>
      <c r="OZ172" s="24"/>
      <c r="PA172" s="24"/>
      <c r="PB172" s="24"/>
      <c r="PC172" s="24"/>
      <c r="PD172" s="24"/>
      <c r="PE172" s="24"/>
      <c r="PF172" s="24"/>
      <c r="PG172" s="24"/>
      <c r="PH172" s="24"/>
      <c r="PI172" s="24"/>
      <c r="PJ172" s="24"/>
      <c r="PK172" s="24"/>
      <c r="PL172" s="24"/>
      <c r="PM172" s="24"/>
      <c r="PN172" s="24"/>
      <c r="PO172" s="24"/>
      <c r="PP172" s="24"/>
      <c r="PQ172" s="24"/>
      <c r="PR172" s="24"/>
      <c r="PS172" s="24"/>
      <c r="PT172" s="24"/>
      <c r="PU172" s="24"/>
      <c r="PV172" s="24"/>
      <c r="PW172" s="24"/>
      <c r="PX172" s="24"/>
      <c r="PY172" s="24"/>
      <c r="PZ172" s="24"/>
      <c r="QA172" s="24"/>
      <c r="QB172" s="24"/>
      <c r="QC172" s="24"/>
      <c r="QD172" s="24"/>
      <c r="QE172" s="24"/>
      <c r="QF172" s="24"/>
      <c r="QG172" s="24"/>
      <c r="QH172" s="24"/>
      <c r="QI172" s="24"/>
      <c r="QJ172" s="24"/>
      <c r="QK172" s="24"/>
      <c r="QL172" s="24"/>
      <c r="QM172" s="24"/>
      <c r="QN172" s="24"/>
      <c r="QO172" s="24"/>
      <c r="QP172" s="24"/>
      <c r="QQ172" s="24"/>
      <c r="QR172" s="24"/>
      <c r="QS172" s="24"/>
      <c r="QT172" s="24"/>
      <c r="QU172" s="24"/>
      <c r="QV172" s="24"/>
      <c r="QW172" s="24"/>
      <c r="QX172" s="24"/>
      <c r="QY172" s="24"/>
      <c r="QZ172" s="24"/>
      <c r="RA172" s="24"/>
      <c r="RB172" s="24"/>
      <c r="RC172" s="24"/>
      <c r="RD172" s="24"/>
      <c r="RE172" s="24"/>
      <c r="RF172" s="24"/>
      <c r="RG172" s="24"/>
      <c r="RH172" s="24"/>
      <c r="RI172" s="24"/>
      <c r="RJ172" s="24"/>
      <c r="RK172" s="24"/>
      <c r="RL172" s="24"/>
      <c r="RM172" s="24"/>
      <c r="RN172" s="24"/>
      <c r="RO172" s="24"/>
      <c r="RP172" s="24"/>
      <c r="RQ172" s="24"/>
      <c r="RR172" s="24"/>
      <c r="RS172" s="24"/>
      <c r="RT172" s="24"/>
      <c r="RU172" s="24"/>
      <c r="RV172" s="24"/>
      <c r="RW172" s="24"/>
      <c r="RX172" s="24"/>
      <c r="RY172" s="24"/>
      <c r="RZ172" s="24"/>
      <c r="SA172" s="24"/>
      <c r="SB172" s="24"/>
      <c r="SC172" s="24"/>
      <c r="SD172" s="24"/>
      <c r="SE172" s="24"/>
      <c r="SF172" s="24"/>
      <c r="SG172" s="24"/>
      <c r="SH172" s="24"/>
      <c r="SI172" s="24"/>
      <c r="SJ172" s="24"/>
      <c r="SK172" s="24"/>
      <c r="SL172" s="24"/>
      <c r="SM172" s="24"/>
      <c r="SN172" s="24"/>
      <c r="SO172" s="24"/>
      <c r="SP172" s="24"/>
      <c r="SQ172" s="24"/>
      <c r="SR172" s="24"/>
      <c r="SS172" s="24"/>
      <c r="ST172" s="24"/>
      <c r="SU172" s="24"/>
      <c r="SV172" s="24"/>
      <c r="SW172" s="24"/>
      <c r="SX172" s="24"/>
      <c r="SY172" s="24"/>
      <c r="SZ172" s="24"/>
      <c r="TA172" s="24"/>
      <c r="TB172" s="24"/>
      <c r="TC172" s="24"/>
      <c r="TD172" s="24"/>
      <c r="TE172" s="24"/>
      <c r="TF172" s="24"/>
      <c r="TG172" s="24"/>
      <c r="TH172" s="24"/>
      <c r="TI172" s="24"/>
      <c r="TJ172" s="24"/>
      <c r="TK172" s="24"/>
      <c r="TL172" s="24"/>
      <c r="TM172" s="24"/>
      <c r="TN172" s="24"/>
      <c r="TO172" s="24"/>
      <c r="TP172" s="24"/>
      <c r="TQ172" s="24"/>
      <c r="TR172" s="24"/>
      <c r="TS172" s="24"/>
      <c r="TT172" s="24"/>
      <c r="TU172" s="24"/>
      <c r="TV172" s="24"/>
      <c r="TW172" s="24"/>
      <c r="TX172" s="24"/>
      <c r="TY172" s="24"/>
      <c r="TZ172" s="24"/>
      <c r="UA172" s="24"/>
      <c r="UB172" s="24"/>
      <c r="UC172" s="24"/>
      <c r="UD172" s="24"/>
      <c r="UE172" s="24"/>
      <c r="UF172" s="24"/>
      <c r="UG172" s="24"/>
      <c r="UH172" s="24"/>
      <c r="UI172" s="24"/>
      <c r="UJ172" s="24"/>
      <c r="UK172" s="24"/>
      <c r="UL172" s="24"/>
      <c r="UM172" s="24"/>
      <c r="UN172" s="24"/>
      <c r="UO172" s="24"/>
      <c r="UP172" s="24"/>
      <c r="UQ172" s="24"/>
      <c r="UR172" s="24"/>
      <c r="US172" s="24"/>
      <c r="UT172" s="24"/>
      <c r="UU172" s="24"/>
      <c r="UV172" s="24"/>
      <c r="UW172" s="24"/>
      <c r="UX172" s="24"/>
      <c r="UY172" s="24"/>
      <c r="UZ172" s="24"/>
      <c r="VA172" s="24"/>
      <c r="VB172" s="24"/>
      <c r="VC172" s="24"/>
      <c r="VD172" s="24"/>
      <c r="VE172" s="24"/>
      <c r="VF172" s="24"/>
      <c r="VG172" s="24"/>
      <c r="VH172" s="24"/>
      <c r="VI172" s="24"/>
    </row>
    <row r="173" spans="1:581" s="23" customFormat="1" ht="15" customHeight="1" x14ac:dyDescent="0.2">
      <c r="A173" s="18">
        <v>59</v>
      </c>
      <c r="B173" s="102" t="s">
        <v>1188</v>
      </c>
      <c r="C173" s="102" t="s">
        <v>1189</v>
      </c>
      <c r="D173" s="20">
        <v>14</v>
      </c>
      <c r="E173" s="102" t="s">
        <v>927</v>
      </c>
      <c r="F173" s="102" t="s">
        <v>1190</v>
      </c>
      <c r="G173" s="102" t="s">
        <v>1333</v>
      </c>
      <c r="H173" s="68" t="s">
        <v>165</v>
      </c>
      <c r="I173" s="68" t="s">
        <v>166</v>
      </c>
      <c r="J173" s="22" t="s">
        <v>955</v>
      </c>
      <c r="K173" s="328">
        <v>39762</v>
      </c>
      <c r="L173" s="146" t="s">
        <v>714</v>
      </c>
      <c r="M173" s="22">
        <v>40</v>
      </c>
      <c r="N173" s="22" t="s">
        <v>728</v>
      </c>
      <c r="O173" s="21" t="s">
        <v>163</v>
      </c>
      <c r="P173" s="21" t="s">
        <v>977</v>
      </c>
      <c r="Q173" s="21" t="s">
        <v>823</v>
      </c>
      <c r="R173" s="22">
        <v>1</v>
      </c>
      <c r="S173" s="75">
        <v>14362</v>
      </c>
      <c r="T173" s="75"/>
      <c r="U173" s="75">
        <f t="shared" si="106"/>
        <v>2154.2999999999997</v>
      </c>
      <c r="V173" s="75">
        <f t="shared" si="93"/>
        <v>16516.3</v>
      </c>
      <c r="W173" s="75">
        <f>70.1*4</f>
        <v>280.39999999999998</v>
      </c>
      <c r="X173" s="75">
        <f t="shared" si="94"/>
        <v>3051.5499999999997</v>
      </c>
      <c r="Y173" s="75">
        <f t="shared" si="95"/>
        <v>30515.499999999996</v>
      </c>
      <c r="Z173" s="75">
        <f t="shared" si="96"/>
        <v>2890.3524999999995</v>
      </c>
      <c r="AA173" s="75">
        <f t="shared" si="97"/>
        <v>495.48899999999998</v>
      </c>
      <c r="AB173" s="75">
        <f t="shared" si="98"/>
        <v>825.81500000000005</v>
      </c>
      <c r="AC173" s="75">
        <f t="shared" si="99"/>
        <v>330.32599999999996</v>
      </c>
      <c r="AD173" s="75">
        <v>1114</v>
      </c>
      <c r="AE173" s="75">
        <v>679</v>
      </c>
      <c r="AF173" s="77">
        <f t="shared" si="100"/>
        <v>9154.65</v>
      </c>
      <c r="AG173" s="77">
        <f t="shared" si="101"/>
        <v>26691.824166666669</v>
      </c>
      <c r="AH173" s="77">
        <f t="shared" si="102"/>
        <v>320301.89</v>
      </c>
      <c r="AI173" s="77"/>
      <c r="AJ173" s="77"/>
      <c r="AK173" s="77"/>
      <c r="AL173" s="77"/>
      <c r="AM173" s="77"/>
      <c r="AN173" s="77"/>
      <c r="AO173" s="77"/>
      <c r="AP173" s="77"/>
      <c r="AQ173" s="77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  <c r="LT173" s="24"/>
      <c r="LU173" s="24"/>
      <c r="LV173" s="24"/>
      <c r="LW173" s="24"/>
      <c r="LX173" s="24"/>
      <c r="LY173" s="24"/>
      <c r="LZ173" s="24"/>
      <c r="MA173" s="24"/>
      <c r="MB173" s="24"/>
      <c r="MC173" s="24"/>
      <c r="MD173" s="24"/>
      <c r="ME173" s="24"/>
      <c r="MF173" s="24"/>
      <c r="MG173" s="24"/>
      <c r="MH173" s="24"/>
      <c r="MI173" s="24"/>
      <c r="MJ173" s="24"/>
      <c r="MK173" s="24"/>
      <c r="ML173" s="24"/>
      <c r="MM173" s="24"/>
      <c r="MN173" s="24"/>
      <c r="MO173" s="24"/>
      <c r="MP173" s="24"/>
      <c r="MQ173" s="24"/>
      <c r="MR173" s="24"/>
      <c r="MS173" s="24"/>
      <c r="MT173" s="24"/>
      <c r="MU173" s="24"/>
      <c r="MV173" s="24"/>
      <c r="MW173" s="24"/>
      <c r="MX173" s="24"/>
      <c r="MY173" s="24"/>
      <c r="MZ173" s="24"/>
      <c r="NA173" s="24"/>
      <c r="NB173" s="24"/>
      <c r="NC173" s="24"/>
      <c r="ND173" s="24"/>
      <c r="NE173" s="24"/>
      <c r="NF173" s="24"/>
      <c r="NG173" s="24"/>
      <c r="NH173" s="24"/>
      <c r="NI173" s="24"/>
      <c r="NJ173" s="24"/>
      <c r="NK173" s="24"/>
      <c r="NL173" s="24"/>
      <c r="NM173" s="24"/>
      <c r="NN173" s="24"/>
      <c r="NO173" s="24"/>
      <c r="NP173" s="24"/>
      <c r="NQ173" s="24"/>
      <c r="NR173" s="24"/>
      <c r="NS173" s="24"/>
      <c r="NT173" s="24"/>
      <c r="NU173" s="24"/>
      <c r="NV173" s="24"/>
      <c r="NW173" s="24"/>
      <c r="NX173" s="24"/>
      <c r="NY173" s="24"/>
      <c r="NZ173" s="24"/>
      <c r="OA173" s="24"/>
      <c r="OB173" s="24"/>
      <c r="OC173" s="24"/>
      <c r="OD173" s="24"/>
      <c r="OE173" s="24"/>
      <c r="OF173" s="24"/>
      <c r="OG173" s="24"/>
      <c r="OH173" s="24"/>
      <c r="OI173" s="24"/>
      <c r="OJ173" s="24"/>
      <c r="OK173" s="24"/>
      <c r="OL173" s="24"/>
      <c r="OM173" s="24"/>
      <c r="ON173" s="24"/>
      <c r="OO173" s="24"/>
      <c r="OP173" s="24"/>
      <c r="OQ173" s="24"/>
      <c r="OR173" s="24"/>
      <c r="OS173" s="24"/>
      <c r="OT173" s="24"/>
      <c r="OU173" s="24"/>
      <c r="OV173" s="24"/>
      <c r="OW173" s="24"/>
      <c r="OX173" s="24"/>
      <c r="OY173" s="24"/>
      <c r="OZ173" s="24"/>
      <c r="PA173" s="24"/>
      <c r="PB173" s="24"/>
      <c r="PC173" s="24"/>
      <c r="PD173" s="24"/>
      <c r="PE173" s="24"/>
      <c r="PF173" s="24"/>
      <c r="PG173" s="24"/>
      <c r="PH173" s="24"/>
      <c r="PI173" s="24"/>
      <c r="PJ173" s="24"/>
      <c r="PK173" s="24"/>
      <c r="PL173" s="24"/>
      <c r="PM173" s="24"/>
      <c r="PN173" s="24"/>
      <c r="PO173" s="24"/>
      <c r="PP173" s="24"/>
      <c r="PQ173" s="24"/>
      <c r="PR173" s="24"/>
      <c r="PS173" s="24"/>
      <c r="PT173" s="24"/>
      <c r="PU173" s="24"/>
      <c r="PV173" s="24"/>
      <c r="PW173" s="24"/>
      <c r="PX173" s="24"/>
      <c r="PY173" s="24"/>
      <c r="PZ173" s="24"/>
      <c r="QA173" s="24"/>
      <c r="QB173" s="24"/>
      <c r="QC173" s="24"/>
      <c r="QD173" s="24"/>
      <c r="QE173" s="24"/>
      <c r="QF173" s="24"/>
      <c r="QG173" s="24"/>
      <c r="QH173" s="24"/>
      <c r="QI173" s="24"/>
      <c r="QJ173" s="24"/>
      <c r="QK173" s="24"/>
      <c r="QL173" s="24"/>
      <c r="QM173" s="24"/>
      <c r="QN173" s="24"/>
      <c r="QO173" s="24"/>
      <c r="QP173" s="24"/>
      <c r="QQ173" s="24"/>
      <c r="QR173" s="24"/>
      <c r="QS173" s="24"/>
      <c r="QT173" s="24"/>
      <c r="QU173" s="24"/>
      <c r="QV173" s="24"/>
      <c r="QW173" s="24"/>
      <c r="QX173" s="24"/>
      <c r="QY173" s="24"/>
      <c r="QZ173" s="24"/>
      <c r="RA173" s="24"/>
      <c r="RB173" s="24"/>
      <c r="RC173" s="24"/>
      <c r="RD173" s="24"/>
      <c r="RE173" s="24"/>
      <c r="RF173" s="24"/>
      <c r="RG173" s="24"/>
      <c r="RH173" s="24"/>
      <c r="RI173" s="24"/>
      <c r="RJ173" s="24"/>
      <c r="RK173" s="24"/>
      <c r="RL173" s="24"/>
      <c r="RM173" s="24"/>
      <c r="RN173" s="24"/>
      <c r="RO173" s="24"/>
      <c r="RP173" s="24"/>
      <c r="RQ173" s="24"/>
      <c r="RR173" s="24"/>
      <c r="RS173" s="24"/>
      <c r="RT173" s="24"/>
      <c r="RU173" s="24"/>
      <c r="RV173" s="24"/>
      <c r="RW173" s="24"/>
      <c r="RX173" s="24"/>
      <c r="RY173" s="24"/>
      <c r="RZ173" s="24"/>
      <c r="SA173" s="24"/>
      <c r="SB173" s="24"/>
      <c r="SC173" s="24"/>
      <c r="SD173" s="24"/>
      <c r="SE173" s="24"/>
      <c r="SF173" s="24"/>
      <c r="SG173" s="24"/>
      <c r="SH173" s="24"/>
      <c r="SI173" s="24"/>
      <c r="SJ173" s="24"/>
      <c r="SK173" s="24"/>
      <c r="SL173" s="24"/>
      <c r="SM173" s="24"/>
      <c r="SN173" s="24"/>
      <c r="SO173" s="24"/>
      <c r="SP173" s="24"/>
      <c r="SQ173" s="24"/>
      <c r="SR173" s="24"/>
      <c r="SS173" s="24"/>
      <c r="ST173" s="24"/>
      <c r="SU173" s="24"/>
      <c r="SV173" s="24"/>
      <c r="SW173" s="24"/>
      <c r="SX173" s="24"/>
      <c r="SY173" s="24"/>
      <c r="SZ173" s="24"/>
      <c r="TA173" s="24"/>
      <c r="TB173" s="24"/>
      <c r="TC173" s="24"/>
      <c r="TD173" s="24"/>
      <c r="TE173" s="24"/>
      <c r="TF173" s="24"/>
      <c r="TG173" s="24"/>
      <c r="TH173" s="24"/>
      <c r="TI173" s="24"/>
      <c r="TJ173" s="24"/>
      <c r="TK173" s="24"/>
      <c r="TL173" s="24"/>
      <c r="TM173" s="24"/>
      <c r="TN173" s="24"/>
      <c r="TO173" s="24"/>
      <c r="TP173" s="24"/>
      <c r="TQ173" s="24"/>
      <c r="TR173" s="24"/>
      <c r="TS173" s="24"/>
      <c r="TT173" s="24"/>
      <c r="TU173" s="24"/>
      <c r="TV173" s="24"/>
      <c r="TW173" s="24"/>
      <c r="TX173" s="24"/>
      <c r="TY173" s="24"/>
      <c r="TZ173" s="24"/>
      <c r="UA173" s="24"/>
      <c r="UB173" s="24"/>
      <c r="UC173" s="24"/>
      <c r="UD173" s="24"/>
      <c r="UE173" s="24"/>
      <c r="UF173" s="24"/>
      <c r="UG173" s="24"/>
      <c r="UH173" s="24"/>
      <c r="UI173" s="24"/>
      <c r="UJ173" s="24"/>
      <c r="UK173" s="24"/>
      <c r="UL173" s="24"/>
      <c r="UM173" s="24"/>
      <c r="UN173" s="24"/>
      <c r="UO173" s="24"/>
      <c r="UP173" s="24"/>
      <c r="UQ173" s="24"/>
      <c r="UR173" s="24"/>
      <c r="US173" s="24"/>
      <c r="UT173" s="24"/>
      <c r="UU173" s="24"/>
      <c r="UV173" s="24"/>
      <c r="UW173" s="24"/>
      <c r="UX173" s="24"/>
      <c r="UY173" s="24"/>
      <c r="UZ173" s="24"/>
      <c r="VA173" s="24"/>
      <c r="VB173" s="24"/>
      <c r="VC173" s="24"/>
      <c r="VD173" s="24"/>
      <c r="VE173" s="24"/>
      <c r="VF173" s="24"/>
      <c r="VG173" s="24"/>
      <c r="VH173" s="24"/>
      <c r="VI173" s="24"/>
    </row>
    <row r="174" spans="1:581" s="23" customFormat="1" ht="15" customHeight="1" x14ac:dyDescent="0.2">
      <c r="A174" s="112">
        <v>60</v>
      </c>
      <c r="B174" s="102" t="s">
        <v>1188</v>
      </c>
      <c r="C174" s="102" t="s">
        <v>1189</v>
      </c>
      <c r="D174" s="20">
        <v>14</v>
      </c>
      <c r="E174" s="102" t="s">
        <v>927</v>
      </c>
      <c r="F174" s="102" t="s">
        <v>1190</v>
      </c>
      <c r="G174" s="102" t="s">
        <v>1334</v>
      </c>
      <c r="H174" s="25" t="s">
        <v>131</v>
      </c>
      <c r="I174" s="21" t="s">
        <v>132</v>
      </c>
      <c r="J174" s="22" t="s">
        <v>955</v>
      </c>
      <c r="K174" s="328">
        <v>39847</v>
      </c>
      <c r="L174" s="146" t="s">
        <v>714</v>
      </c>
      <c r="M174" s="22">
        <v>40</v>
      </c>
      <c r="N174" s="22" t="s">
        <v>728</v>
      </c>
      <c r="O174" s="21" t="s">
        <v>163</v>
      </c>
      <c r="P174" s="21" t="s">
        <v>977</v>
      </c>
      <c r="Q174" s="21" t="s">
        <v>823</v>
      </c>
      <c r="R174" s="22">
        <v>1</v>
      </c>
      <c r="S174" s="75">
        <v>14362</v>
      </c>
      <c r="T174" s="75"/>
      <c r="U174" s="75">
        <f t="shared" si="106"/>
        <v>2154.2999999999997</v>
      </c>
      <c r="V174" s="75">
        <f t="shared" si="93"/>
        <v>16516.3</v>
      </c>
      <c r="W174" s="75"/>
      <c r="X174" s="75">
        <f t="shared" si="94"/>
        <v>3051.5499999999997</v>
      </c>
      <c r="Y174" s="75">
        <f t="shared" si="95"/>
        <v>30515.499999999996</v>
      </c>
      <c r="Z174" s="75">
        <f t="shared" si="96"/>
        <v>2890.3524999999995</v>
      </c>
      <c r="AA174" s="75">
        <f t="shared" si="97"/>
        <v>495.48899999999998</v>
      </c>
      <c r="AB174" s="75">
        <f t="shared" si="98"/>
        <v>825.81500000000005</v>
      </c>
      <c r="AC174" s="75">
        <f t="shared" si="99"/>
        <v>330.32599999999996</v>
      </c>
      <c r="AD174" s="75">
        <v>1114</v>
      </c>
      <c r="AE174" s="75">
        <v>679</v>
      </c>
      <c r="AF174" s="77">
        <f t="shared" si="100"/>
        <v>9154.65</v>
      </c>
      <c r="AG174" s="77">
        <f t="shared" si="101"/>
        <v>26411.424166666668</v>
      </c>
      <c r="AH174" s="77">
        <f t="shared" si="102"/>
        <v>316937.09000000003</v>
      </c>
      <c r="AI174" s="77"/>
      <c r="AJ174" s="77"/>
      <c r="AK174" s="77"/>
      <c r="AL174" s="77"/>
      <c r="AM174" s="77"/>
      <c r="AN174" s="77"/>
      <c r="AO174" s="77"/>
      <c r="AP174" s="77"/>
      <c r="AQ174" s="77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  <c r="LT174" s="24"/>
      <c r="LU174" s="24"/>
      <c r="LV174" s="24"/>
      <c r="LW174" s="24"/>
      <c r="LX174" s="24"/>
      <c r="LY174" s="24"/>
      <c r="LZ174" s="24"/>
      <c r="MA174" s="24"/>
      <c r="MB174" s="24"/>
      <c r="MC174" s="24"/>
      <c r="MD174" s="24"/>
      <c r="ME174" s="24"/>
      <c r="MF174" s="24"/>
      <c r="MG174" s="24"/>
      <c r="MH174" s="24"/>
      <c r="MI174" s="24"/>
      <c r="MJ174" s="24"/>
      <c r="MK174" s="24"/>
      <c r="ML174" s="24"/>
      <c r="MM174" s="24"/>
      <c r="MN174" s="24"/>
      <c r="MO174" s="24"/>
      <c r="MP174" s="24"/>
      <c r="MQ174" s="24"/>
      <c r="MR174" s="24"/>
      <c r="MS174" s="24"/>
      <c r="MT174" s="24"/>
      <c r="MU174" s="24"/>
      <c r="MV174" s="24"/>
      <c r="MW174" s="24"/>
      <c r="MX174" s="24"/>
      <c r="MY174" s="24"/>
      <c r="MZ174" s="24"/>
      <c r="NA174" s="24"/>
      <c r="NB174" s="24"/>
      <c r="NC174" s="24"/>
      <c r="ND174" s="24"/>
      <c r="NE174" s="24"/>
      <c r="NF174" s="24"/>
      <c r="NG174" s="24"/>
      <c r="NH174" s="24"/>
      <c r="NI174" s="24"/>
      <c r="NJ174" s="24"/>
      <c r="NK174" s="24"/>
      <c r="NL174" s="24"/>
      <c r="NM174" s="24"/>
      <c r="NN174" s="24"/>
      <c r="NO174" s="24"/>
      <c r="NP174" s="24"/>
      <c r="NQ174" s="24"/>
      <c r="NR174" s="24"/>
      <c r="NS174" s="24"/>
      <c r="NT174" s="24"/>
      <c r="NU174" s="24"/>
      <c r="NV174" s="24"/>
      <c r="NW174" s="24"/>
      <c r="NX174" s="24"/>
      <c r="NY174" s="24"/>
      <c r="NZ174" s="24"/>
      <c r="OA174" s="24"/>
      <c r="OB174" s="24"/>
      <c r="OC174" s="24"/>
      <c r="OD174" s="24"/>
      <c r="OE174" s="24"/>
      <c r="OF174" s="24"/>
      <c r="OG174" s="24"/>
      <c r="OH174" s="24"/>
      <c r="OI174" s="24"/>
      <c r="OJ174" s="24"/>
      <c r="OK174" s="24"/>
      <c r="OL174" s="24"/>
      <c r="OM174" s="24"/>
      <c r="ON174" s="24"/>
      <c r="OO174" s="24"/>
      <c r="OP174" s="24"/>
      <c r="OQ174" s="24"/>
      <c r="OR174" s="24"/>
      <c r="OS174" s="24"/>
      <c r="OT174" s="24"/>
      <c r="OU174" s="24"/>
      <c r="OV174" s="24"/>
      <c r="OW174" s="24"/>
      <c r="OX174" s="24"/>
      <c r="OY174" s="24"/>
      <c r="OZ174" s="24"/>
      <c r="PA174" s="24"/>
      <c r="PB174" s="24"/>
      <c r="PC174" s="24"/>
      <c r="PD174" s="24"/>
      <c r="PE174" s="24"/>
      <c r="PF174" s="24"/>
      <c r="PG174" s="24"/>
      <c r="PH174" s="24"/>
      <c r="PI174" s="24"/>
      <c r="PJ174" s="24"/>
      <c r="PK174" s="24"/>
      <c r="PL174" s="24"/>
      <c r="PM174" s="24"/>
      <c r="PN174" s="24"/>
      <c r="PO174" s="24"/>
      <c r="PP174" s="24"/>
      <c r="PQ174" s="24"/>
      <c r="PR174" s="24"/>
      <c r="PS174" s="24"/>
      <c r="PT174" s="24"/>
      <c r="PU174" s="24"/>
      <c r="PV174" s="24"/>
      <c r="PW174" s="24"/>
      <c r="PX174" s="24"/>
      <c r="PY174" s="24"/>
      <c r="PZ174" s="24"/>
      <c r="QA174" s="24"/>
      <c r="QB174" s="24"/>
      <c r="QC174" s="24"/>
      <c r="QD174" s="24"/>
      <c r="QE174" s="24"/>
      <c r="QF174" s="24"/>
      <c r="QG174" s="24"/>
      <c r="QH174" s="24"/>
      <c r="QI174" s="24"/>
      <c r="QJ174" s="24"/>
      <c r="QK174" s="24"/>
      <c r="QL174" s="24"/>
      <c r="QM174" s="24"/>
      <c r="QN174" s="24"/>
      <c r="QO174" s="24"/>
      <c r="QP174" s="24"/>
      <c r="QQ174" s="24"/>
      <c r="QR174" s="24"/>
      <c r="QS174" s="24"/>
      <c r="QT174" s="24"/>
      <c r="QU174" s="24"/>
      <c r="QV174" s="24"/>
      <c r="QW174" s="24"/>
      <c r="QX174" s="24"/>
      <c r="QY174" s="24"/>
      <c r="QZ174" s="24"/>
      <c r="RA174" s="24"/>
      <c r="RB174" s="24"/>
      <c r="RC174" s="24"/>
      <c r="RD174" s="24"/>
      <c r="RE174" s="24"/>
      <c r="RF174" s="24"/>
      <c r="RG174" s="24"/>
      <c r="RH174" s="24"/>
      <c r="RI174" s="24"/>
      <c r="RJ174" s="24"/>
      <c r="RK174" s="24"/>
      <c r="RL174" s="24"/>
      <c r="RM174" s="24"/>
      <c r="RN174" s="24"/>
      <c r="RO174" s="24"/>
      <c r="RP174" s="24"/>
      <c r="RQ174" s="24"/>
      <c r="RR174" s="24"/>
      <c r="RS174" s="24"/>
      <c r="RT174" s="24"/>
      <c r="RU174" s="24"/>
      <c r="RV174" s="24"/>
      <c r="RW174" s="24"/>
      <c r="RX174" s="24"/>
      <c r="RY174" s="24"/>
      <c r="RZ174" s="24"/>
      <c r="SA174" s="24"/>
      <c r="SB174" s="24"/>
      <c r="SC174" s="24"/>
      <c r="SD174" s="24"/>
      <c r="SE174" s="24"/>
      <c r="SF174" s="24"/>
      <c r="SG174" s="24"/>
      <c r="SH174" s="24"/>
      <c r="SI174" s="24"/>
      <c r="SJ174" s="24"/>
      <c r="SK174" s="24"/>
      <c r="SL174" s="24"/>
      <c r="SM174" s="24"/>
      <c r="SN174" s="24"/>
      <c r="SO174" s="24"/>
      <c r="SP174" s="24"/>
      <c r="SQ174" s="24"/>
      <c r="SR174" s="24"/>
      <c r="SS174" s="24"/>
      <c r="ST174" s="24"/>
      <c r="SU174" s="24"/>
      <c r="SV174" s="24"/>
      <c r="SW174" s="24"/>
      <c r="SX174" s="24"/>
      <c r="SY174" s="24"/>
      <c r="SZ174" s="24"/>
      <c r="TA174" s="24"/>
      <c r="TB174" s="24"/>
      <c r="TC174" s="24"/>
      <c r="TD174" s="24"/>
      <c r="TE174" s="24"/>
      <c r="TF174" s="24"/>
      <c r="TG174" s="24"/>
      <c r="TH174" s="24"/>
      <c r="TI174" s="24"/>
      <c r="TJ174" s="24"/>
      <c r="TK174" s="24"/>
      <c r="TL174" s="24"/>
      <c r="TM174" s="24"/>
      <c r="TN174" s="24"/>
      <c r="TO174" s="24"/>
      <c r="TP174" s="24"/>
      <c r="TQ174" s="24"/>
      <c r="TR174" s="24"/>
      <c r="TS174" s="24"/>
      <c r="TT174" s="24"/>
      <c r="TU174" s="24"/>
      <c r="TV174" s="24"/>
      <c r="TW174" s="24"/>
      <c r="TX174" s="24"/>
      <c r="TY174" s="24"/>
      <c r="TZ174" s="24"/>
      <c r="UA174" s="24"/>
      <c r="UB174" s="24"/>
      <c r="UC174" s="24"/>
      <c r="UD174" s="24"/>
      <c r="UE174" s="24"/>
      <c r="UF174" s="24"/>
      <c r="UG174" s="24"/>
      <c r="UH174" s="24"/>
      <c r="UI174" s="24"/>
      <c r="UJ174" s="24"/>
      <c r="UK174" s="24"/>
      <c r="UL174" s="24"/>
      <c r="UM174" s="24"/>
      <c r="UN174" s="24"/>
      <c r="UO174" s="24"/>
      <c r="UP174" s="24"/>
      <c r="UQ174" s="24"/>
      <c r="UR174" s="24"/>
      <c r="US174" s="24"/>
      <c r="UT174" s="24"/>
      <c r="UU174" s="24"/>
      <c r="UV174" s="24"/>
      <c r="UW174" s="24"/>
      <c r="UX174" s="24"/>
      <c r="UY174" s="24"/>
      <c r="UZ174" s="24"/>
      <c r="VA174" s="24"/>
      <c r="VB174" s="24"/>
      <c r="VC174" s="24"/>
      <c r="VD174" s="24"/>
      <c r="VE174" s="24"/>
      <c r="VF174" s="24"/>
      <c r="VG174" s="24"/>
      <c r="VH174" s="24"/>
      <c r="VI174" s="24"/>
    </row>
    <row r="175" spans="1:581" s="23" customFormat="1" ht="15" customHeight="1" x14ac:dyDescent="0.2">
      <c r="A175" s="18">
        <v>61</v>
      </c>
      <c r="B175" s="102" t="s">
        <v>1188</v>
      </c>
      <c r="C175" s="102" t="s">
        <v>1189</v>
      </c>
      <c r="D175" s="20">
        <v>14</v>
      </c>
      <c r="E175" s="102" t="s">
        <v>927</v>
      </c>
      <c r="F175" s="102" t="s">
        <v>1190</v>
      </c>
      <c r="G175" s="102" t="s">
        <v>1335</v>
      </c>
      <c r="H175" s="21" t="s">
        <v>874</v>
      </c>
      <c r="I175" s="21" t="s">
        <v>192</v>
      </c>
      <c r="J175" s="22" t="s">
        <v>955</v>
      </c>
      <c r="K175" s="328">
        <v>40245</v>
      </c>
      <c r="L175" s="146" t="s">
        <v>714</v>
      </c>
      <c r="M175" s="22">
        <v>40</v>
      </c>
      <c r="N175" s="22" t="s">
        <v>728</v>
      </c>
      <c r="O175" s="21" t="s">
        <v>163</v>
      </c>
      <c r="P175" s="21" t="s">
        <v>977</v>
      </c>
      <c r="Q175" s="21" t="s">
        <v>823</v>
      </c>
      <c r="R175" s="22">
        <v>1</v>
      </c>
      <c r="S175" s="75">
        <v>14362</v>
      </c>
      <c r="T175" s="75"/>
      <c r="U175" s="75">
        <f t="shared" si="106"/>
        <v>2154.2999999999997</v>
      </c>
      <c r="V175" s="75">
        <f t="shared" si="93"/>
        <v>16516.3</v>
      </c>
      <c r="W175" s="75"/>
      <c r="X175" s="75">
        <f t="shared" si="94"/>
        <v>3051.5499999999997</v>
      </c>
      <c r="Y175" s="75">
        <f t="shared" si="95"/>
        <v>30515.499999999996</v>
      </c>
      <c r="Z175" s="75">
        <f t="shared" si="96"/>
        <v>2890.3524999999995</v>
      </c>
      <c r="AA175" s="75">
        <f t="shared" si="97"/>
        <v>495.48899999999998</v>
      </c>
      <c r="AB175" s="75">
        <f t="shared" si="98"/>
        <v>825.81500000000005</v>
      </c>
      <c r="AC175" s="75">
        <f t="shared" si="99"/>
        <v>330.32599999999996</v>
      </c>
      <c r="AD175" s="75">
        <v>1114</v>
      </c>
      <c r="AE175" s="75">
        <v>679</v>
      </c>
      <c r="AF175" s="77">
        <f t="shared" si="100"/>
        <v>9154.65</v>
      </c>
      <c r="AG175" s="77">
        <f t="shared" si="101"/>
        <v>26411.424166666668</v>
      </c>
      <c r="AH175" s="77">
        <f t="shared" si="102"/>
        <v>316937.09000000003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  <c r="LT175" s="24"/>
      <c r="LU175" s="24"/>
      <c r="LV175" s="24"/>
      <c r="LW175" s="24"/>
      <c r="LX175" s="24"/>
      <c r="LY175" s="24"/>
      <c r="LZ175" s="24"/>
      <c r="MA175" s="24"/>
      <c r="MB175" s="24"/>
      <c r="MC175" s="24"/>
      <c r="MD175" s="24"/>
      <c r="ME175" s="24"/>
      <c r="MF175" s="24"/>
      <c r="MG175" s="24"/>
      <c r="MH175" s="24"/>
      <c r="MI175" s="24"/>
      <c r="MJ175" s="24"/>
      <c r="MK175" s="24"/>
      <c r="ML175" s="24"/>
      <c r="MM175" s="24"/>
      <c r="MN175" s="24"/>
      <c r="MO175" s="24"/>
      <c r="MP175" s="24"/>
      <c r="MQ175" s="24"/>
      <c r="MR175" s="24"/>
      <c r="MS175" s="24"/>
      <c r="MT175" s="24"/>
      <c r="MU175" s="24"/>
      <c r="MV175" s="24"/>
      <c r="MW175" s="24"/>
      <c r="MX175" s="24"/>
      <c r="MY175" s="24"/>
      <c r="MZ175" s="24"/>
      <c r="NA175" s="24"/>
      <c r="NB175" s="24"/>
      <c r="NC175" s="24"/>
      <c r="ND175" s="24"/>
      <c r="NE175" s="24"/>
      <c r="NF175" s="24"/>
      <c r="NG175" s="24"/>
      <c r="NH175" s="24"/>
      <c r="NI175" s="24"/>
      <c r="NJ175" s="24"/>
      <c r="NK175" s="24"/>
      <c r="NL175" s="24"/>
      <c r="NM175" s="24"/>
      <c r="NN175" s="24"/>
      <c r="NO175" s="24"/>
      <c r="NP175" s="24"/>
      <c r="NQ175" s="24"/>
      <c r="NR175" s="24"/>
      <c r="NS175" s="24"/>
      <c r="NT175" s="24"/>
      <c r="NU175" s="24"/>
      <c r="NV175" s="24"/>
      <c r="NW175" s="24"/>
      <c r="NX175" s="24"/>
      <c r="NY175" s="24"/>
      <c r="NZ175" s="24"/>
      <c r="OA175" s="24"/>
      <c r="OB175" s="24"/>
      <c r="OC175" s="24"/>
      <c r="OD175" s="24"/>
      <c r="OE175" s="24"/>
      <c r="OF175" s="24"/>
      <c r="OG175" s="24"/>
      <c r="OH175" s="24"/>
      <c r="OI175" s="24"/>
      <c r="OJ175" s="24"/>
      <c r="OK175" s="24"/>
      <c r="OL175" s="24"/>
      <c r="OM175" s="24"/>
      <c r="ON175" s="24"/>
      <c r="OO175" s="24"/>
      <c r="OP175" s="24"/>
      <c r="OQ175" s="24"/>
      <c r="OR175" s="24"/>
      <c r="OS175" s="24"/>
      <c r="OT175" s="24"/>
      <c r="OU175" s="24"/>
      <c r="OV175" s="24"/>
      <c r="OW175" s="24"/>
      <c r="OX175" s="24"/>
      <c r="OY175" s="24"/>
      <c r="OZ175" s="24"/>
      <c r="PA175" s="24"/>
      <c r="PB175" s="24"/>
      <c r="PC175" s="24"/>
      <c r="PD175" s="24"/>
      <c r="PE175" s="24"/>
      <c r="PF175" s="24"/>
      <c r="PG175" s="24"/>
      <c r="PH175" s="24"/>
      <c r="PI175" s="24"/>
      <c r="PJ175" s="24"/>
      <c r="PK175" s="24"/>
      <c r="PL175" s="24"/>
      <c r="PM175" s="24"/>
      <c r="PN175" s="24"/>
      <c r="PO175" s="24"/>
      <c r="PP175" s="24"/>
      <c r="PQ175" s="24"/>
      <c r="PR175" s="24"/>
      <c r="PS175" s="24"/>
      <c r="PT175" s="24"/>
      <c r="PU175" s="24"/>
      <c r="PV175" s="24"/>
      <c r="PW175" s="24"/>
      <c r="PX175" s="24"/>
      <c r="PY175" s="24"/>
      <c r="PZ175" s="24"/>
      <c r="QA175" s="24"/>
      <c r="QB175" s="24"/>
      <c r="QC175" s="24"/>
      <c r="QD175" s="24"/>
      <c r="QE175" s="24"/>
      <c r="QF175" s="24"/>
      <c r="QG175" s="24"/>
      <c r="QH175" s="24"/>
      <c r="QI175" s="24"/>
      <c r="QJ175" s="24"/>
      <c r="QK175" s="24"/>
      <c r="QL175" s="24"/>
      <c r="QM175" s="24"/>
      <c r="QN175" s="24"/>
      <c r="QO175" s="24"/>
      <c r="QP175" s="24"/>
      <c r="QQ175" s="24"/>
      <c r="QR175" s="24"/>
      <c r="QS175" s="24"/>
      <c r="QT175" s="24"/>
      <c r="QU175" s="24"/>
      <c r="QV175" s="24"/>
      <c r="QW175" s="24"/>
      <c r="QX175" s="24"/>
      <c r="QY175" s="24"/>
      <c r="QZ175" s="24"/>
      <c r="RA175" s="24"/>
      <c r="RB175" s="24"/>
      <c r="RC175" s="24"/>
      <c r="RD175" s="24"/>
      <c r="RE175" s="24"/>
      <c r="RF175" s="24"/>
      <c r="RG175" s="24"/>
      <c r="RH175" s="24"/>
      <c r="RI175" s="24"/>
      <c r="RJ175" s="24"/>
      <c r="RK175" s="24"/>
      <c r="RL175" s="24"/>
      <c r="RM175" s="24"/>
      <c r="RN175" s="24"/>
      <c r="RO175" s="24"/>
      <c r="RP175" s="24"/>
      <c r="RQ175" s="24"/>
      <c r="RR175" s="24"/>
      <c r="RS175" s="24"/>
      <c r="RT175" s="24"/>
      <c r="RU175" s="24"/>
      <c r="RV175" s="24"/>
      <c r="RW175" s="24"/>
      <c r="RX175" s="24"/>
      <c r="RY175" s="24"/>
      <c r="RZ175" s="24"/>
      <c r="SA175" s="24"/>
      <c r="SB175" s="24"/>
      <c r="SC175" s="24"/>
      <c r="SD175" s="24"/>
      <c r="SE175" s="24"/>
      <c r="SF175" s="24"/>
      <c r="SG175" s="24"/>
      <c r="SH175" s="24"/>
      <c r="SI175" s="24"/>
      <c r="SJ175" s="24"/>
      <c r="SK175" s="24"/>
      <c r="SL175" s="24"/>
      <c r="SM175" s="24"/>
      <c r="SN175" s="24"/>
      <c r="SO175" s="24"/>
      <c r="SP175" s="24"/>
      <c r="SQ175" s="24"/>
      <c r="SR175" s="24"/>
      <c r="SS175" s="24"/>
      <c r="ST175" s="24"/>
      <c r="SU175" s="24"/>
      <c r="SV175" s="24"/>
      <c r="SW175" s="24"/>
      <c r="SX175" s="24"/>
      <c r="SY175" s="24"/>
      <c r="SZ175" s="24"/>
      <c r="TA175" s="24"/>
      <c r="TB175" s="24"/>
      <c r="TC175" s="24"/>
      <c r="TD175" s="24"/>
      <c r="TE175" s="24"/>
      <c r="TF175" s="24"/>
      <c r="TG175" s="24"/>
      <c r="TH175" s="24"/>
      <c r="TI175" s="24"/>
      <c r="TJ175" s="24"/>
      <c r="TK175" s="24"/>
      <c r="TL175" s="24"/>
      <c r="TM175" s="24"/>
      <c r="TN175" s="24"/>
      <c r="TO175" s="24"/>
      <c r="TP175" s="24"/>
      <c r="TQ175" s="24"/>
      <c r="TR175" s="24"/>
      <c r="TS175" s="24"/>
      <c r="TT175" s="24"/>
      <c r="TU175" s="24"/>
      <c r="TV175" s="24"/>
      <c r="TW175" s="24"/>
      <c r="TX175" s="24"/>
      <c r="TY175" s="24"/>
      <c r="TZ175" s="24"/>
      <c r="UA175" s="24"/>
      <c r="UB175" s="24"/>
      <c r="UC175" s="24"/>
      <c r="UD175" s="24"/>
      <c r="UE175" s="24"/>
      <c r="UF175" s="24"/>
      <c r="UG175" s="24"/>
      <c r="UH175" s="24"/>
      <c r="UI175" s="24"/>
      <c r="UJ175" s="24"/>
      <c r="UK175" s="24"/>
      <c r="UL175" s="24"/>
      <c r="UM175" s="24"/>
      <c r="UN175" s="24"/>
      <c r="UO175" s="24"/>
      <c r="UP175" s="24"/>
      <c r="UQ175" s="24"/>
      <c r="UR175" s="24"/>
      <c r="US175" s="24"/>
      <c r="UT175" s="24"/>
      <c r="UU175" s="24"/>
      <c r="UV175" s="24"/>
      <c r="UW175" s="24"/>
      <c r="UX175" s="24"/>
      <c r="UY175" s="24"/>
      <c r="UZ175" s="24"/>
      <c r="VA175" s="24"/>
      <c r="VB175" s="24"/>
      <c r="VC175" s="24"/>
      <c r="VD175" s="24"/>
      <c r="VE175" s="24"/>
      <c r="VF175" s="24"/>
      <c r="VG175" s="24"/>
      <c r="VH175" s="24"/>
      <c r="VI175" s="24"/>
    </row>
    <row r="176" spans="1:581" s="23" customFormat="1" ht="15" customHeight="1" x14ac:dyDescent="0.2">
      <c r="A176" s="112">
        <v>62</v>
      </c>
      <c r="B176" s="102" t="s">
        <v>1188</v>
      </c>
      <c r="C176" s="102" t="s">
        <v>1189</v>
      </c>
      <c r="D176" s="20">
        <v>14</v>
      </c>
      <c r="E176" s="105" t="s">
        <v>927</v>
      </c>
      <c r="F176" s="102" t="s">
        <v>1190</v>
      </c>
      <c r="G176" s="102" t="s">
        <v>1869</v>
      </c>
      <c r="H176" s="174" t="s">
        <v>1760</v>
      </c>
      <c r="I176" s="21" t="s">
        <v>1868</v>
      </c>
      <c r="J176" s="176" t="s">
        <v>954</v>
      </c>
      <c r="K176" s="328">
        <v>39762</v>
      </c>
      <c r="L176" s="146" t="s">
        <v>714</v>
      </c>
      <c r="M176" s="22">
        <v>40</v>
      </c>
      <c r="N176" s="22" t="s">
        <v>728</v>
      </c>
      <c r="O176" s="21" t="s">
        <v>163</v>
      </c>
      <c r="P176" s="21" t="s">
        <v>977</v>
      </c>
      <c r="Q176" s="21" t="s">
        <v>823</v>
      </c>
      <c r="R176" s="22">
        <v>1</v>
      </c>
      <c r="S176" s="75">
        <v>14362</v>
      </c>
      <c r="T176" s="75"/>
      <c r="U176" s="75">
        <f t="shared" si="106"/>
        <v>2154.2999999999997</v>
      </c>
      <c r="V176" s="75">
        <f t="shared" si="93"/>
        <v>16516.3</v>
      </c>
      <c r="W176" s="75">
        <f>70.1*4</f>
        <v>280.39999999999998</v>
      </c>
      <c r="X176" s="75">
        <f t="shared" si="94"/>
        <v>3051.5499999999997</v>
      </c>
      <c r="Y176" s="75">
        <f t="shared" si="95"/>
        <v>30515.499999999996</v>
      </c>
      <c r="Z176" s="75">
        <f t="shared" si="96"/>
        <v>2890.3524999999995</v>
      </c>
      <c r="AA176" s="75">
        <f t="shared" si="97"/>
        <v>495.48899999999998</v>
      </c>
      <c r="AB176" s="75">
        <f t="shared" si="98"/>
        <v>825.81500000000005</v>
      </c>
      <c r="AC176" s="75">
        <f t="shared" si="99"/>
        <v>330.32599999999996</v>
      </c>
      <c r="AD176" s="75">
        <v>1114</v>
      </c>
      <c r="AE176" s="75">
        <v>679</v>
      </c>
      <c r="AF176" s="77">
        <f t="shared" si="100"/>
        <v>9154.65</v>
      </c>
      <c r="AG176" s="77">
        <f t="shared" si="101"/>
        <v>26691.824166666669</v>
      </c>
      <c r="AH176" s="77">
        <f t="shared" si="102"/>
        <v>320301.89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  <c r="LT176" s="24"/>
      <c r="LU176" s="24"/>
      <c r="LV176" s="24"/>
      <c r="LW176" s="24"/>
      <c r="LX176" s="24"/>
      <c r="LY176" s="24"/>
      <c r="LZ176" s="24"/>
      <c r="MA176" s="24"/>
      <c r="MB176" s="24"/>
      <c r="MC176" s="24"/>
      <c r="MD176" s="24"/>
      <c r="ME176" s="24"/>
      <c r="MF176" s="24"/>
      <c r="MG176" s="24"/>
      <c r="MH176" s="24"/>
      <c r="MI176" s="24"/>
      <c r="MJ176" s="24"/>
      <c r="MK176" s="24"/>
      <c r="ML176" s="24"/>
      <c r="MM176" s="24"/>
      <c r="MN176" s="24"/>
      <c r="MO176" s="24"/>
      <c r="MP176" s="24"/>
      <c r="MQ176" s="24"/>
      <c r="MR176" s="24"/>
      <c r="MS176" s="24"/>
      <c r="MT176" s="24"/>
      <c r="MU176" s="24"/>
      <c r="MV176" s="24"/>
      <c r="MW176" s="24"/>
      <c r="MX176" s="24"/>
      <c r="MY176" s="24"/>
      <c r="MZ176" s="24"/>
      <c r="NA176" s="24"/>
      <c r="NB176" s="24"/>
      <c r="NC176" s="24"/>
      <c r="ND176" s="24"/>
      <c r="NE176" s="24"/>
      <c r="NF176" s="24"/>
      <c r="NG176" s="24"/>
      <c r="NH176" s="24"/>
      <c r="NI176" s="24"/>
      <c r="NJ176" s="24"/>
      <c r="NK176" s="24"/>
      <c r="NL176" s="24"/>
      <c r="NM176" s="24"/>
      <c r="NN176" s="24"/>
      <c r="NO176" s="24"/>
      <c r="NP176" s="24"/>
      <c r="NQ176" s="24"/>
      <c r="NR176" s="24"/>
      <c r="NS176" s="24"/>
      <c r="NT176" s="24"/>
      <c r="NU176" s="24"/>
      <c r="NV176" s="24"/>
      <c r="NW176" s="24"/>
      <c r="NX176" s="24"/>
      <c r="NY176" s="24"/>
      <c r="NZ176" s="24"/>
      <c r="OA176" s="24"/>
      <c r="OB176" s="24"/>
      <c r="OC176" s="24"/>
      <c r="OD176" s="24"/>
      <c r="OE176" s="24"/>
      <c r="OF176" s="24"/>
      <c r="OG176" s="24"/>
      <c r="OH176" s="24"/>
      <c r="OI176" s="24"/>
      <c r="OJ176" s="24"/>
      <c r="OK176" s="24"/>
      <c r="OL176" s="24"/>
      <c r="OM176" s="24"/>
      <c r="ON176" s="24"/>
      <c r="OO176" s="24"/>
      <c r="OP176" s="24"/>
      <c r="OQ176" s="24"/>
      <c r="OR176" s="24"/>
      <c r="OS176" s="24"/>
      <c r="OT176" s="24"/>
      <c r="OU176" s="24"/>
      <c r="OV176" s="24"/>
      <c r="OW176" s="24"/>
      <c r="OX176" s="24"/>
      <c r="OY176" s="24"/>
      <c r="OZ176" s="24"/>
      <c r="PA176" s="24"/>
      <c r="PB176" s="24"/>
      <c r="PC176" s="24"/>
      <c r="PD176" s="24"/>
      <c r="PE176" s="24"/>
      <c r="PF176" s="24"/>
      <c r="PG176" s="24"/>
      <c r="PH176" s="24"/>
      <c r="PI176" s="24"/>
      <c r="PJ176" s="24"/>
      <c r="PK176" s="24"/>
      <c r="PL176" s="24"/>
      <c r="PM176" s="24"/>
      <c r="PN176" s="24"/>
      <c r="PO176" s="24"/>
      <c r="PP176" s="24"/>
      <c r="PQ176" s="24"/>
      <c r="PR176" s="24"/>
      <c r="PS176" s="24"/>
      <c r="PT176" s="24"/>
      <c r="PU176" s="24"/>
      <c r="PV176" s="24"/>
      <c r="PW176" s="24"/>
      <c r="PX176" s="24"/>
      <c r="PY176" s="24"/>
      <c r="PZ176" s="24"/>
      <c r="QA176" s="24"/>
      <c r="QB176" s="24"/>
      <c r="QC176" s="24"/>
      <c r="QD176" s="24"/>
      <c r="QE176" s="24"/>
      <c r="QF176" s="24"/>
      <c r="QG176" s="24"/>
      <c r="QH176" s="24"/>
      <c r="QI176" s="24"/>
      <c r="QJ176" s="24"/>
      <c r="QK176" s="24"/>
      <c r="QL176" s="24"/>
      <c r="QM176" s="24"/>
      <c r="QN176" s="24"/>
      <c r="QO176" s="24"/>
      <c r="QP176" s="24"/>
      <c r="QQ176" s="24"/>
      <c r="QR176" s="24"/>
      <c r="QS176" s="24"/>
      <c r="QT176" s="24"/>
      <c r="QU176" s="24"/>
      <c r="QV176" s="24"/>
      <c r="QW176" s="24"/>
      <c r="QX176" s="24"/>
      <c r="QY176" s="24"/>
      <c r="QZ176" s="24"/>
      <c r="RA176" s="24"/>
      <c r="RB176" s="24"/>
      <c r="RC176" s="24"/>
      <c r="RD176" s="24"/>
      <c r="RE176" s="24"/>
      <c r="RF176" s="24"/>
      <c r="RG176" s="24"/>
      <c r="RH176" s="24"/>
      <c r="RI176" s="24"/>
      <c r="RJ176" s="24"/>
      <c r="RK176" s="24"/>
      <c r="RL176" s="24"/>
      <c r="RM176" s="24"/>
      <c r="RN176" s="24"/>
      <c r="RO176" s="24"/>
      <c r="RP176" s="24"/>
      <c r="RQ176" s="24"/>
      <c r="RR176" s="24"/>
      <c r="RS176" s="24"/>
      <c r="RT176" s="24"/>
      <c r="RU176" s="24"/>
      <c r="RV176" s="24"/>
      <c r="RW176" s="24"/>
      <c r="RX176" s="24"/>
      <c r="RY176" s="24"/>
      <c r="RZ176" s="24"/>
      <c r="SA176" s="24"/>
      <c r="SB176" s="24"/>
      <c r="SC176" s="24"/>
      <c r="SD176" s="24"/>
      <c r="SE176" s="24"/>
      <c r="SF176" s="24"/>
      <c r="SG176" s="24"/>
      <c r="SH176" s="24"/>
      <c r="SI176" s="24"/>
      <c r="SJ176" s="24"/>
      <c r="SK176" s="24"/>
      <c r="SL176" s="24"/>
      <c r="SM176" s="24"/>
      <c r="SN176" s="24"/>
      <c r="SO176" s="24"/>
      <c r="SP176" s="24"/>
      <c r="SQ176" s="24"/>
      <c r="SR176" s="24"/>
      <c r="SS176" s="24"/>
      <c r="ST176" s="24"/>
      <c r="SU176" s="24"/>
      <c r="SV176" s="24"/>
      <c r="SW176" s="24"/>
      <c r="SX176" s="24"/>
      <c r="SY176" s="24"/>
      <c r="SZ176" s="24"/>
      <c r="TA176" s="24"/>
      <c r="TB176" s="24"/>
      <c r="TC176" s="24"/>
      <c r="TD176" s="24"/>
      <c r="TE176" s="24"/>
      <c r="TF176" s="24"/>
      <c r="TG176" s="24"/>
      <c r="TH176" s="24"/>
      <c r="TI176" s="24"/>
      <c r="TJ176" s="24"/>
      <c r="TK176" s="24"/>
      <c r="TL176" s="24"/>
      <c r="TM176" s="24"/>
      <c r="TN176" s="24"/>
      <c r="TO176" s="24"/>
      <c r="TP176" s="24"/>
      <c r="TQ176" s="24"/>
      <c r="TR176" s="24"/>
      <c r="TS176" s="24"/>
      <c r="TT176" s="24"/>
      <c r="TU176" s="24"/>
      <c r="TV176" s="24"/>
      <c r="TW176" s="24"/>
      <c r="TX176" s="24"/>
      <c r="TY176" s="24"/>
      <c r="TZ176" s="24"/>
      <c r="UA176" s="24"/>
      <c r="UB176" s="24"/>
      <c r="UC176" s="24"/>
      <c r="UD176" s="24"/>
      <c r="UE176" s="24"/>
      <c r="UF176" s="24"/>
      <c r="UG176" s="24"/>
      <c r="UH176" s="24"/>
      <c r="UI176" s="24"/>
      <c r="UJ176" s="24"/>
      <c r="UK176" s="24"/>
      <c r="UL176" s="24"/>
      <c r="UM176" s="24"/>
      <c r="UN176" s="24"/>
      <c r="UO176" s="24"/>
      <c r="UP176" s="24"/>
      <c r="UQ176" s="24"/>
      <c r="UR176" s="24"/>
      <c r="US176" s="24"/>
      <c r="UT176" s="24"/>
      <c r="UU176" s="24"/>
      <c r="UV176" s="24"/>
      <c r="UW176" s="24"/>
      <c r="UX176" s="24"/>
      <c r="UY176" s="24"/>
      <c r="UZ176" s="24"/>
      <c r="VA176" s="24"/>
      <c r="VB176" s="24"/>
      <c r="VC176" s="24"/>
      <c r="VD176" s="24"/>
      <c r="VE176" s="24"/>
      <c r="VF176" s="24"/>
      <c r="VG176" s="24"/>
      <c r="VH176" s="24"/>
      <c r="VI176" s="24"/>
    </row>
    <row r="177" spans="1:581" s="23" customFormat="1" ht="15" customHeight="1" x14ac:dyDescent="0.2">
      <c r="A177" s="18">
        <v>63</v>
      </c>
      <c r="B177" s="102" t="s">
        <v>1188</v>
      </c>
      <c r="C177" s="102" t="s">
        <v>1189</v>
      </c>
      <c r="D177" s="20">
        <v>14</v>
      </c>
      <c r="E177" s="102" t="s">
        <v>927</v>
      </c>
      <c r="F177" s="102" t="s">
        <v>1190</v>
      </c>
      <c r="G177" s="102" t="s">
        <v>1315</v>
      </c>
      <c r="H177" s="21" t="s">
        <v>63</v>
      </c>
      <c r="I177" s="21" t="s">
        <v>64</v>
      </c>
      <c r="J177" s="22" t="s">
        <v>954</v>
      </c>
      <c r="K177" s="328">
        <v>38399</v>
      </c>
      <c r="L177" s="209" t="s">
        <v>714</v>
      </c>
      <c r="M177" s="22">
        <v>40</v>
      </c>
      <c r="N177" s="22" t="s">
        <v>728</v>
      </c>
      <c r="O177" s="21" t="s">
        <v>163</v>
      </c>
      <c r="P177" s="21" t="s">
        <v>977</v>
      </c>
      <c r="Q177" s="21" t="s">
        <v>823</v>
      </c>
      <c r="R177" s="22">
        <v>1</v>
      </c>
      <c r="S177" s="75">
        <v>14362</v>
      </c>
      <c r="T177" s="75"/>
      <c r="U177" s="75">
        <f t="shared" si="106"/>
        <v>2154.2999999999997</v>
      </c>
      <c r="V177" s="75">
        <f t="shared" si="93"/>
        <v>16516.3</v>
      </c>
      <c r="W177" s="75">
        <f>70.1*4</f>
        <v>280.39999999999998</v>
      </c>
      <c r="X177" s="75">
        <f t="shared" si="94"/>
        <v>3051.5499999999997</v>
      </c>
      <c r="Y177" s="75">
        <f t="shared" si="95"/>
        <v>30515.499999999996</v>
      </c>
      <c r="Z177" s="75">
        <f t="shared" si="96"/>
        <v>2890.3524999999995</v>
      </c>
      <c r="AA177" s="75">
        <f t="shared" si="97"/>
        <v>495.48899999999998</v>
      </c>
      <c r="AB177" s="75">
        <f t="shared" si="98"/>
        <v>825.81500000000005</v>
      </c>
      <c r="AC177" s="75">
        <f t="shared" si="99"/>
        <v>330.32599999999996</v>
      </c>
      <c r="AD177" s="75">
        <v>1114</v>
      </c>
      <c r="AE177" s="75">
        <v>679</v>
      </c>
      <c r="AF177" s="77">
        <f t="shared" si="100"/>
        <v>9154.65</v>
      </c>
      <c r="AG177" s="77">
        <f t="shared" si="101"/>
        <v>26691.824166666669</v>
      </c>
      <c r="AH177" s="77">
        <f t="shared" si="102"/>
        <v>320301.89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  <c r="LT177" s="24"/>
      <c r="LU177" s="24"/>
      <c r="LV177" s="24"/>
      <c r="LW177" s="24"/>
      <c r="LX177" s="24"/>
      <c r="LY177" s="24"/>
      <c r="LZ177" s="24"/>
      <c r="MA177" s="24"/>
      <c r="MB177" s="24"/>
      <c r="MC177" s="24"/>
      <c r="MD177" s="24"/>
      <c r="ME177" s="24"/>
      <c r="MF177" s="24"/>
      <c r="MG177" s="24"/>
      <c r="MH177" s="24"/>
      <c r="MI177" s="24"/>
      <c r="MJ177" s="24"/>
      <c r="MK177" s="24"/>
      <c r="ML177" s="24"/>
      <c r="MM177" s="24"/>
      <c r="MN177" s="24"/>
      <c r="MO177" s="24"/>
      <c r="MP177" s="24"/>
      <c r="MQ177" s="24"/>
      <c r="MR177" s="24"/>
      <c r="MS177" s="24"/>
      <c r="MT177" s="24"/>
      <c r="MU177" s="24"/>
      <c r="MV177" s="24"/>
      <c r="MW177" s="24"/>
      <c r="MX177" s="24"/>
      <c r="MY177" s="24"/>
      <c r="MZ177" s="24"/>
      <c r="NA177" s="24"/>
      <c r="NB177" s="24"/>
      <c r="NC177" s="24"/>
      <c r="ND177" s="24"/>
      <c r="NE177" s="24"/>
      <c r="NF177" s="24"/>
      <c r="NG177" s="24"/>
      <c r="NH177" s="24"/>
      <c r="NI177" s="24"/>
      <c r="NJ177" s="24"/>
      <c r="NK177" s="24"/>
      <c r="NL177" s="24"/>
      <c r="NM177" s="24"/>
      <c r="NN177" s="24"/>
      <c r="NO177" s="24"/>
      <c r="NP177" s="24"/>
      <c r="NQ177" s="24"/>
      <c r="NR177" s="24"/>
      <c r="NS177" s="24"/>
      <c r="NT177" s="24"/>
      <c r="NU177" s="24"/>
      <c r="NV177" s="24"/>
      <c r="NW177" s="24"/>
      <c r="NX177" s="24"/>
      <c r="NY177" s="24"/>
      <c r="NZ177" s="24"/>
      <c r="OA177" s="24"/>
      <c r="OB177" s="24"/>
      <c r="OC177" s="24"/>
      <c r="OD177" s="24"/>
      <c r="OE177" s="24"/>
      <c r="OF177" s="24"/>
      <c r="OG177" s="24"/>
      <c r="OH177" s="24"/>
      <c r="OI177" s="24"/>
      <c r="OJ177" s="24"/>
      <c r="OK177" s="24"/>
      <c r="OL177" s="24"/>
      <c r="OM177" s="24"/>
      <c r="ON177" s="24"/>
      <c r="OO177" s="24"/>
      <c r="OP177" s="24"/>
      <c r="OQ177" s="24"/>
      <c r="OR177" s="24"/>
      <c r="OS177" s="24"/>
      <c r="OT177" s="24"/>
      <c r="OU177" s="24"/>
      <c r="OV177" s="24"/>
      <c r="OW177" s="24"/>
      <c r="OX177" s="24"/>
      <c r="OY177" s="24"/>
      <c r="OZ177" s="24"/>
      <c r="PA177" s="24"/>
      <c r="PB177" s="24"/>
      <c r="PC177" s="24"/>
      <c r="PD177" s="24"/>
      <c r="PE177" s="24"/>
      <c r="PF177" s="24"/>
      <c r="PG177" s="24"/>
      <c r="PH177" s="24"/>
      <c r="PI177" s="24"/>
      <c r="PJ177" s="24"/>
      <c r="PK177" s="24"/>
      <c r="PL177" s="24"/>
      <c r="PM177" s="24"/>
      <c r="PN177" s="24"/>
      <c r="PO177" s="24"/>
      <c r="PP177" s="24"/>
      <c r="PQ177" s="24"/>
      <c r="PR177" s="24"/>
      <c r="PS177" s="24"/>
      <c r="PT177" s="24"/>
      <c r="PU177" s="24"/>
      <c r="PV177" s="24"/>
      <c r="PW177" s="24"/>
      <c r="PX177" s="24"/>
      <c r="PY177" s="24"/>
      <c r="PZ177" s="24"/>
      <c r="QA177" s="24"/>
      <c r="QB177" s="24"/>
      <c r="QC177" s="24"/>
      <c r="QD177" s="24"/>
      <c r="QE177" s="24"/>
      <c r="QF177" s="24"/>
      <c r="QG177" s="24"/>
      <c r="QH177" s="24"/>
      <c r="QI177" s="24"/>
      <c r="QJ177" s="24"/>
      <c r="QK177" s="24"/>
      <c r="QL177" s="24"/>
      <c r="QM177" s="24"/>
      <c r="QN177" s="24"/>
      <c r="QO177" s="24"/>
      <c r="QP177" s="24"/>
      <c r="QQ177" s="24"/>
      <c r="QR177" s="24"/>
      <c r="QS177" s="24"/>
      <c r="QT177" s="24"/>
      <c r="QU177" s="24"/>
      <c r="QV177" s="24"/>
      <c r="QW177" s="24"/>
      <c r="QX177" s="24"/>
      <c r="QY177" s="24"/>
      <c r="QZ177" s="24"/>
      <c r="RA177" s="24"/>
      <c r="RB177" s="24"/>
      <c r="RC177" s="24"/>
      <c r="RD177" s="24"/>
      <c r="RE177" s="24"/>
      <c r="RF177" s="24"/>
      <c r="RG177" s="24"/>
      <c r="RH177" s="24"/>
      <c r="RI177" s="24"/>
      <c r="RJ177" s="24"/>
      <c r="RK177" s="24"/>
      <c r="RL177" s="24"/>
      <c r="RM177" s="24"/>
      <c r="RN177" s="24"/>
      <c r="RO177" s="24"/>
      <c r="RP177" s="24"/>
      <c r="RQ177" s="24"/>
      <c r="RR177" s="24"/>
      <c r="RS177" s="24"/>
      <c r="RT177" s="24"/>
      <c r="RU177" s="24"/>
      <c r="RV177" s="24"/>
      <c r="RW177" s="24"/>
      <c r="RX177" s="24"/>
      <c r="RY177" s="24"/>
      <c r="RZ177" s="24"/>
      <c r="SA177" s="24"/>
      <c r="SB177" s="24"/>
      <c r="SC177" s="24"/>
      <c r="SD177" s="24"/>
      <c r="SE177" s="24"/>
      <c r="SF177" s="24"/>
      <c r="SG177" s="24"/>
      <c r="SH177" s="24"/>
      <c r="SI177" s="24"/>
      <c r="SJ177" s="24"/>
      <c r="SK177" s="24"/>
      <c r="SL177" s="24"/>
      <c r="SM177" s="24"/>
      <c r="SN177" s="24"/>
      <c r="SO177" s="24"/>
      <c r="SP177" s="24"/>
      <c r="SQ177" s="24"/>
      <c r="SR177" s="24"/>
      <c r="SS177" s="24"/>
      <c r="ST177" s="24"/>
      <c r="SU177" s="24"/>
      <c r="SV177" s="24"/>
      <c r="SW177" s="24"/>
      <c r="SX177" s="24"/>
      <c r="SY177" s="24"/>
      <c r="SZ177" s="24"/>
      <c r="TA177" s="24"/>
      <c r="TB177" s="24"/>
      <c r="TC177" s="24"/>
      <c r="TD177" s="24"/>
      <c r="TE177" s="24"/>
      <c r="TF177" s="24"/>
      <c r="TG177" s="24"/>
      <c r="TH177" s="24"/>
      <c r="TI177" s="24"/>
      <c r="TJ177" s="24"/>
      <c r="TK177" s="24"/>
      <c r="TL177" s="24"/>
      <c r="TM177" s="24"/>
      <c r="TN177" s="24"/>
      <c r="TO177" s="24"/>
      <c r="TP177" s="24"/>
      <c r="TQ177" s="24"/>
      <c r="TR177" s="24"/>
      <c r="TS177" s="24"/>
      <c r="TT177" s="24"/>
      <c r="TU177" s="24"/>
      <c r="TV177" s="24"/>
      <c r="TW177" s="24"/>
      <c r="TX177" s="24"/>
      <c r="TY177" s="24"/>
      <c r="TZ177" s="24"/>
      <c r="UA177" s="24"/>
      <c r="UB177" s="24"/>
      <c r="UC177" s="24"/>
      <c r="UD177" s="24"/>
      <c r="UE177" s="24"/>
      <c r="UF177" s="24"/>
      <c r="UG177" s="24"/>
      <c r="UH177" s="24"/>
      <c r="UI177" s="24"/>
      <c r="UJ177" s="24"/>
      <c r="UK177" s="24"/>
      <c r="UL177" s="24"/>
      <c r="UM177" s="24"/>
      <c r="UN177" s="24"/>
      <c r="UO177" s="24"/>
      <c r="UP177" s="24"/>
      <c r="UQ177" s="24"/>
      <c r="UR177" s="24"/>
      <c r="US177" s="24"/>
      <c r="UT177" s="24"/>
      <c r="UU177" s="24"/>
      <c r="UV177" s="24"/>
      <c r="UW177" s="24"/>
      <c r="UX177" s="24"/>
      <c r="UY177" s="24"/>
      <c r="UZ177" s="24"/>
      <c r="VA177" s="24"/>
      <c r="VB177" s="24"/>
      <c r="VC177" s="24"/>
      <c r="VD177" s="24"/>
      <c r="VE177" s="24"/>
      <c r="VF177" s="24"/>
      <c r="VG177" s="24"/>
      <c r="VH177" s="24"/>
      <c r="VI177" s="24"/>
    </row>
    <row r="178" spans="1:581" s="23" customFormat="1" ht="15" customHeight="1" x14ac:dyDescent="0.2">
      <c r="A178" s="112">
        <v>64</v>
      </c>
      <c r="B178" s="102" t="s">
        <v>1188</v>
      </c>
      <c r="C178" s="102" t="s">
        <v>1189</v>
      </c>
      <c r="D178" s="20">
        <v>14</v>
      </c>
      <c r="E178" s="102" t="s">
        <v>927</v>
      </c>
      <c r="F178" s="102" t="s">
        <v>1190</v>
      </c>
      <c r="G178" s="102" t="s">
        <v>1744</v>
      </c>
      <c r="H178" s="174" t="s">
        <v>1742</v>
      </c>
      <c r="I178" s="21" t="s">
        <v>1743</v>
      </c>
      <c r="J178" s="176" t="s">
        <v>955</v>
      </c>
      <c r="K178" s="328">
        <v>42293</v>
      </c>
      <c r="L178" s="146" t="s">
        <v>714</v>
      </c>
      <c r="M178" s="22">
        <v>40</v>
      </c>
      <c r="N178" s="22" t="s">
        <v>728</v>
      </c>
      <c r="O178" s="21" t="s">
        <v>163</v>
      </c>
      <c r="P178" s="21" t="s">
        <v>977</v>
      </c>
      <c r="Q178" s="21" t="s">
        <v>823</v>
      </c>
      <c r="R178" s="22">
        <v>1</v>
      </c>
      <c r="S178" s="75">
        <v>14362</v>
      </c>
      <c r="T178" s="75"/>
      <c r="U178" s="75">
        <f t="shared" si="106"/>
        <v>2154.2999999999997</v>
      </c>
      <c r="V178" s="75">
        <f t="shared" si="93"/>
        <v>16516.3</v>
      </c>
      <c r="W178" s="75"/>
      <c r="X178" s="75">
        <f t="shared" si="94"/>
        <v>3051.5499999999997</v>
      </c>
      <c r="Y178" s="75">
        <f t="shared" si="95"/>
        <v>30515.499999999996</v>
      </c>
      <c r="Z178" s="75">
        <f t="shared" si="96"/>
        <v>2890.3524999999995</v>
      </c>
      <c r="AA178" s="75">
        <f t="shared" si="97"/>
        <v>495.48899999999998</v>
      </c>
      <c r="AB178" s="75">
        <f t="shared" si="98"/>
        <v>825.81500000000005</v>
      </c>
      <c r="AC178" s="75">
        <f t="shared" si="99"/>
        <v>330.32599999999996</v>
      </c>
      <c r="AD178" s="75">
        <v>1114</v>
      </c>
      <c r="AE178" s="75">
        <v>679</v>
      </c>
      <c r="AF178" s="77">
        <f t="shared" si="100"/>
        <v>9154.65</v>
      </c>
      <c r="AG178" s="77">
        <f t="shared" si="101"/>
        <v>26411.424166666668</v>
      </c>
      <c r="AH178" s="77">
        <f t="shared" si="102"/>
        <v>316937.09000000003</v>
      </c>
      <c r="AI178" s="77"/>
      <c r="AJ178" s="77"/>
      <c r="AK178" s="77"/>
      <c r="AL178" s="77"/>
      <c r="AM178" s="77"/>
      <c r="AN178" s="77"/>
      <c r="AO178" s="77"/>
      <c r="AP178" s="77"/>
      <c r="AQ178" s="77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  <c r="LT178" s="24"/>
      <c r="LU178" s="24"/>
      <c r="LV178" s="24"/>
      <c r="LW178" s="24"/>
      <c r="LX178" s="24"/>
      <c r="LY178" s="24"/>
      <c r="LZ178" s="24"/>
      <c r="MA178" s="24"/>
      <c r="MB178" s="24"/>
      <c r="MC178" s="24"/>
      <c r="MD178" s="24"/>
      <c r="ME178" s="24"/>
      <c r="MF178" s="24"/>
      <c r="MG178" s="24"/>
      <c r="MH178" s="24"/>
      <c r="MI178" s="24"/>
      <c r="MJ178" s="24"/>
      <c r="MK178" s="24"/>
      <c r="ML178" s="24"/>
      <c r="MM178" s="24"/>
      <c r="MN178" s="24"/>
      <c r="MO178" s="24"/>
      <c r="MP178" s="24"/>
      <c r="MQ178" s="24"/>
      <c r="MR178" s="24"/>
      <c r="MS178" s="24"/>
      <c r="MT178" s="24"/>
      <c r="MU178" s="24"/>
      <c r="MV178" s="24"/>
      <c r="MW178" s="24"/>
      <c r="MX178" s="24"/>
      <c r="MY178" s="24"/>
      <c r="MZ178" s="24"/>
      <c r="NA178" s="24"/>
      <c r="NB178" s="24"/>
      <c r="NC178" s="24"/>
      <c r="ND178" s="24"/>
      <c r="NE178" s="24"/>
      <c r="NF178" s="24"/>
      <c r="NG178" s="24"/>
      <c r="NH178" s="24"/>
      <c r="NI178" s="24"/>
      <c r="NJ178" s="24"/>
      <c r="NK178" s="24"/>
      <c r="NL178" s="24"/>
      <c r="NM178" s="24"/>
      <c r="NN178" s="24"/>
      <c r="NO178" s="24"/>
      <c r="NP178" s="24"/>
      <c r="NQ178" s="24"/>
      <c r="NR178" s="24"/>
      <c r="NS178" s="24"/>
      <c r="NT178" s="24"/>
      <c r="NU178" s="24"/>
      <c r="NV178" s="24"/>
      <c r="NW178" s="24"/>
      <c r="NX178" s="24"/>
      <c r="NY178" s="24"/>
      <c r="NZ178" s="24"/>
      <c r="OA178" s="24"/>
      <c r="OB178" s="24"/>
      <c r="OC178" s="24"/>
      <c r="OD178" s="24"/>
      <c r="OE178" s="24"/>
      <c r="OF178" s="24"/>
      <c r="OG178" s="24"/>
      <c r="OH178" s="24"/>
      <c r="OI178" s="24"/>
      <c r="OJ178" s="24"/>
      <c r="OK178" s="24"/>
      <c r="OL178" s="24"/>
      <c r="OM178" s="24"/>
      <c r="ON178" s="24"/>
      <c r="OO178" s="24"/>
      <c r="OP178" s="24"/>
      <c r="OQ178" s="24"/>
      <c r="OR178" s="24"/>
      <c r="OS178" s="24"/>
      <c r="OT178" s="24"/>
      <c r="OU178" s="24"/>
      <c r="OV178" s="24"/>
      <c r="OW178" s="24"/>
      <c r="OX178" s="24"/>
      <c r="OY178" s="24"/>
      <c r="OZ178" s="24"/>
      <c r="PA178" s="24"/>
      <c r="PB178" s="24"/>
      <c r="PC178" s="24"/>
      <c r="PD178" s="24"/>
      <c r="PE178" s="24"/>
      <c r="PF178" s="24"/>
      <c r="PG178" s="24"/>
      <c r="PH178" s="24"/>
      <c r="PI178" s="24"/>
      <c r="PJ178" s="24"/>
      <c r="PK178" s="24"/>
      <c r="PL178" s="24"/>
      <c r="PM178" s="24"/>
      <c r="PN178" s="24"/>
      <c r="PO178" s="24"/>
      <c r="PP178" s="24"/>
      <c r="PQ178" s="24"/>
      <c r="PR178" s="24"/>
      <c r="PS178" s="24"/>
      <c r="PT178" s="24"/>
      <c r="PU178" s="24"/>
      <c r="PV178" s="24"/>
      <c r="PW178" s="24"/>
      <c r="PX178" s="24"/>
      <c r="PY178" s="24"/>
      <c r="PZ178" s="24"/>
      <c r="QA178" s="24"/>
      <c r="QB178" s="24"/>
      <c r="QC178" s="24"/>
      <c r="QD178" s="24"/>
      <c r="QE178" s="24"/>
      <c r="QF178" s="24"/>
      <c r="QG178" s="24"/>
      <c r="QH178" s="24"/>
      <c r="QI178" s="24"/>
      <c r="QJ178" s="24"/>
      <c r="QK178" s="24"/>
      <c r="QL178" s="24"/>
      <c r="QM178" s="24"/>
      <c r="QN178" s="24"/>
      <c r="QO178" s="24"/>
      <c r="QP178" s="24"/>
      <c r="QQ178" s="24"/>
      <c r="QR178" s="24"/>
      <c r="QS178" s="24"/>
      <c r="QT178" s="24"/>
      <c r="QU178" s="24"/>
      <c r="QV178" s="24"/>
      <c r="QW178" s="24"/>
      <c r="QX178" s="24"/>
      <c r="QY178" s="24"/>
      <c r="QZ178" s="24"/>
      <c r="RA178" s="24"/>
      <c r="RB178" s="24"/>
      <c r="RC178" s="24"/>
      <c r="RD178" s="24"/>
      <c r="RE178" s="24"/>
      <c r="RF178" s="24"/>
      <c r="RG178" s="24"/>
      <c r="RH178" s="24"/>
      <c r="RI178" s="24"/>
      <c r="RJ178" s="24"/>
      <c r="RK178" s="24"/>
      <c r="RL178" s="24"/>
      <c r="RM178" s="24"/>
      <c r="RN178" s="24"/>
      <c r="RO178" s="24"/>
      <c r="RP178" s="24"/>
      <c r="RQ178" s="24"/>
      <c r="RR178" s="24"/>
      <c r="RS178" s="24"/>
      <c r="RT178" s="24"/>
      <c r="RU178" s="24"/>
      <c r="RV178" s="24"/>
      <c r="RW178" s="24"/>
      <c r="RX178" s="24"/>
      <c r="RY178" s="24"/>
      <c r="RZ178" s="24"/>
      <c r="SA178" s="24"/>
      <c r="SB178" s="24"/>
      <c r="SC178" s="24"/>
      <c r="SD178" s="24"/>
      <c r="SE178" s="24"/>
      <c r="SF178" s="24"/>
      <c r="SG178" s="24"/>
      <c r="SH178" s="24"/>
      <c r="SI178" s="24"/>
      <c r="SJ178" s="24"/>
      <c r="SK178" s="24"/>
      <c r="SL178" s="24"/>
      <c r="SM178" s="24"/>
      <c r="SN178" s="24"/>
      <c r="SO178" s="24"/>
      <c r="SP178" s="24"/>
      <c r="SQ178" s="24"/>
      <c r="SR178" s="24"/>
      <c r="SS178" s="24"/>
      <c r="ST178" s="24"/>
      <c r="SU178" s="24"/>
      <c r="SV178" s="24"/>
      <c r="SW178" s="24"/>
      <c r="SX178" s="24"/>
      <c r="SY178" s="24"/>
      <c r="SZ178" s="24"/>
      <c r="TA178" s="24"/>
      <c r="TB178" s="24"/>
      <c r="TC178" s="24"/>
      <c r="TD178" s="24"/>
      <c r="TE178" s="24"/>
      <c r="TF178" s="24"/>
      <c r="TG178" s="24"/>
      <c r="TH178" s="24"/>
      <c r="TI178" s="24"/>
      <c r="TJ178" s="24"/>
      <c r="TK178" s="24"/>
      <c r="TL178" s="24"/>
      <c r="TM178" s="24"/>
      <c r="TN178" s="24"/>
      <c r="TO178" s="24"/>
      <c r="TP178" s="24"/>
      <c r="TQ178" s="24"/>
      <c r="TR178" s="24"/>
      <c r="TS178" s="24"/>
      <c r="TT178" s="24"/>
      <c r="TU178" s="24"/>
      <c r="TV178" s="24"/>
      <c r="TW178" s="24"/>
      <c r="TX178" s="24"/>
      <c r="TY178" s="24"/>
      <c r="TZ178" s="24"/>
      <c r="UA178" s="24"/>
      <c r="UB178" s="24"/>
      <c r="UC178" s="24"/>
      <c r="UD178" s="24"/>
      <c r="UE178" s="24"/>
      <c r="UF178" s="24"/>
      <c r="UG178" s="24"/>
      <c r="UH178" s="24"/>
      <c r="UI178" s="24"/>
      <c r="UJ178" s="24"/>
      <c r="UK178" s="24"/>
      <c r="UL178" s="24"/>
      <c r="UM178" s="24"/>
      <c r="UN178" s="24"/>
      <c r="UO178" s="24"/>
      <c r="UP178" s="24"/>
      <c r="UQ178" s="24"/>
      <c r="UR178" s="24"/>
      <c r="US178" s="24"/>
      <c r="UT178" s="24"/>
      <c r="UU178" s="24"/>
      <c r="UV178" s="24"/>
      <c r="UW178" s="24"/>
      <c r="UX178" s="24"/>
      <c r="UY178" s="24"/>
      <c r="UZ178" s="24"/>
      <c r="VA178" s="24"/>
      <c r="VB178" s="24"/>
      <c r="VC178" s="24"/>
      <c r="VD178" s="24"/>
      <c r="VE178" s="24"/>
      <c r="VF178" s="24"/>
      <c r="VG178" s="24"/>
      <c r="VH178" s="24"/>
      <c r="VI178" s="24"/>
    </row>
    <row r="179" spans="1:581" s="23" customFormat="1" ht="15" customHeight="1" x14ac:dyDescent="0.2">
      <c r="A179" s="18">
        <v>65</v>
      </c>
      <c r="B179" s="102" t="s">
        <v>1188</v>
      </c>
      <c r="C179" s="102" t="s">
        <v>1189</v>
      </c>
      <c r="D179" s="20">
        <v>14</v>
      </c>
      <c r="E179" s="102" t="s">
        <v>927</v>
      </c>
      <c r="F179" s="102" t="s">
        <v>1190</v>
      </c>
      <c r="G179" s="102" t="s">
        <v>1336</v>
      </c>
      <c r="H179" s="21" t="s">
        <v>164</v>
      </c>
      <c r="I179" s="21" t="s">
        <v>497</v>
      </c>
      <c r="J179" s="22" t="s">
        <v>955</v>
      </c>
      <c r="K179" s="328">
        <v>37473</v>
      </c>
      <c r="L179" s="146" t="s">
        <v>714</v>
      </c>
      <c r="M179" s="22">
        <v>40</v>
      </c>
      <c r="N179" s="22" t="s">
        <v>728</v>
      </c>
      <c r="O179" s="21" t="s">
        <v>163</v>
      </c>
      <c r="P179" s="21" t="s">
        <v>977</v>
      </c>
      <c r="Q179" s="21" t="s">
        <v>823</v>
      </c>
      <c r="R179" s="22">
        <v>1</v>
      </c>
      <c r="S179" s="75">
        <v>14362</v>
      </c>
      <c r="T179" s="75"/>
      <c r="U179" s="75">
        <f t="shared" si="106"/>
        <v>2154.2999999999997</v>
      </c>
      <c r="V179" s="75">
        <f t="shared" ref="V179:V210" si="107">S179+T179+U179</f>
        <v>16516.3</v>
      </c>
      <c r="W179" s="75">
        <f>70.1*5</f>
        <v>350.5</v>
      </c>
      <c r="X179" s="75">
        <f t="shared" ref="X179:X210" si="108">(V179+AD179+AE179)/30*5</f>
        <v>3051.5499999999997</v>
      </c>
      <c r="Y179" s="75">
        <f t="shared" ref="Y179:Y210" si="109">(V179+AD179+AE179)/30*50</f>
        <v>30515.499999999996</v>
      </c>
      <c r="Z179" s="75">
        <f t="shared" ref="Z179:Z210" si="110">V179*17.5%</f>
        <v>2890.3524999999995</v>
      </c>
      <c r="AA179" s="75">
        <f t="shared" ref="AA179:AA210" si="111">V179*3%</f>
        <v>495.48899999999998</v>
      </c>
      <c r="AB179" s="75">
        <f t="shared" ref="AB179:AB210" si="112">V179*5%</f>
        <v>825.81500000000005</v>
      </c>
      <c r="AC179" s="75">
        <f t="shared" ref="AC179:AC210" si="113">V179*2%</f>
        <v>330.32599999999996</v>
      </c>
      <c r="AD179" s="75">
        <v>1114</v>
      </c>
      <c r="AE179" s="75">
        <v>679</v>
      </c>
      <c r="AF179" s="77">
        <f t="shared" ref="AF179:AF210" si="114">(V179+AD179+AE179)/2</f>
        <v>9154.65</v>
      </c>
      <c r="AG179" s="77">
        <f t="shared" ref="AG179:AG210" si="115">V179+W179+Z179+AA179+AB179+AC179+AD179+AE179+(X179/12+Y179/12+AF179/12)</f>
        <v>26761.924166666668</v>
      </c>
      <c r="AH179" s="77">
        <f t="shared" ref="AH179:AH210" si="116">+AG179*12</f>
        <v>321143.09000000003</v>
      </c>
      <c r="AI179" s="77"/>
      <c r="AJ179" s="77"/>
      <c r="AK179" s="77"/>
      <c r="AL179" s="77"/>
      <c r="AM179" s="77"/>
      <c r="AN179" s="77"/>
      <c r="AO179" s="77"/>
      <c r="AP179" s="77"/>
      <c r="AQ179" s="77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  <c r="LT179" s="24"/>
      <c r="LU179" s="24"/>
      <c r="LV179" s="24"/>
      <c r="LW179" s="24"/>
      <c r="LX179" s="24"/>
      <c r="LY179" s="24"/>
      <c r="LZ179" s="24"/>
      <c r="MA179" s="24"/>
      <c r="MB179" s="24"/>
      <c r="MC179" s="24"/>
      <c r="MD179" s="24"/>
      <c r="ME179" s="24"/>
      <c r="MF179" s="24"/>
      <c r="MG179" s="24"/>
      <c r="MH179" s="24"/>
      <c r="MI179" s="24"/>
      <c r="MJ179" s="24"/>
      <c r="MK179" s="24"/>
      <c r="ML179" s="24"/>
      <c r="MM179" s="24"/>
      <c r="MN179" s="24"/>
      <c r="MO179" s="24"/>
      <c r="MP179" s="24"/>
      <c r="MQ179" s="24"/>
      <c r="MR179" s="24"/>
      <c r="MS179" s="24"/>
      <c r="MT179" s="24"/>
      <c r="MU179" s="24"/>
      <c r="MV179" s="24"/>
      <c r="MW179" s="24"/>
      <c r="MX179" s="24"/>
      <c r="MY179" s="24"/>
      <c r="MZ179" s="24"/>
      <c r="NA179" s="24"/>
      <c r="NB179" s="24"/>
      <c r="NC179" s="24"/>
      <c r="ND179" s="24"/>
      <c r="NE179" s="24"/>
      <c r="NF179" s="24"/>
      <c r="NG179" s="24"/>
      <c r="NH179" s="24"/>
      <c r="NI179" s="24"/>
      <c r="NJ179" s="24"/>
      <c r="NK179" s="24"/>
      <c r="NL179" s="24"/>
      <c r="NM179" s="24"/>
      <c r="NN179" s="24"/>
      <c r="NO179" s="24"/>
      <c r="NP179" s="24"/>
      <c r="NQ179" s="24"/>
      <c r="NR179" s="24"/>
      <c r="NS179" s="24"/>
      <c r="NT179" s="24"/>
      <c r="NU179" s="24"/>
      <c r="NV179" s="24"/>
      <c r="NW179" s="24"/>
      <c r="NX179" s="24"/>
      <c r="NY179" s="24"/>
      <c r="NZ179" s="24"/>
      <c r="OA179" s="24"/>
      <c r="OB179" s="24"/>
      <c r="OC179" s="24"/>
      <c r="OD179" s="24"/>
      <c r="OE179" s="24"/>
      <c r="OF179" s="24"/>
      <c r="OG179" s="24"/>
      <c r="OH179" s="24"/>
      <c r="OI179" s="24"/>
      <c r="OJ179" s="24"/>
      <c r="OK179" s="24"/>
      <c r="OL179" s="24"/>
      <c r="OM179" s="24"/>
      <c r="ON179" s="24"/>
      <c r="OO179" s="24"/>
      <c r="OP179" s="24"/>
      <c r="OQ179" s="24"/>
      <c r="OR179" s="24"/>
      <c r="OS179" s="24"/>
      <c r="OT179" s="24"/>
      <c r="OU179" s="24"/>
      <c r="OV179" s="24"/>
      <c r="OW179" s="24"/>
      <c r="OX179" s="24"/>
      <c r="OY179" s="24"/>
      <c r="OZ179" s="24"/>
      <c r="PA179" s="24"/>
      <c r="PB179" s="24"/>
      <c r="PC179" s="24"/>
      <c r="PD179" s="24"/>
      <c r="PE179" s="24"/>
      <c r="PF179" s="24"/>
      <c r="PG179" s="24"/>
      <c r="PH179" s="24"/>
      <c r="PI179" s="24"/>
      <c r="PJ179" s="24"/>
      <c r="PK179" s="24"/>
      <c r="PL179" s="24"/>
      <c r="PM179" s="24"/>
      <c r="PN179" s="24"/>
      <c r="PO179" s="24"/>
      <c r="PP179" s="24"/>
      <c r="PQ179" s="24"/>
      <c r="PR179" s="24"/>
      <c r="PS179" s="24"/>
      <c r="PT179" s="24"/>
      <c r="PU179" s="24"/>
      <c r="PV179" s="24"/>
      <c r="PW179" s="24"/>
      <c r="PX179" s="24"/>
      <c r="PY179" s="24"/>
      <c r="PZ179" s="24"/>
      <c r="QA179" s="24"/>
      <c r="QB179" s="24"/>
      <c r="QC179" s="24"/>
      <c r="QD179" s="24"/>
      <c r="QE179" s="24"/>
      <c r="QF179" s="24"/>
      <c r="QG179" s="24"/>
      <c r="QH179" s="24"/>
      <c r="QI179" s="24"/>
      <c r="QJ179" s="24"/>
      <c r="QK179" s="24"/>
      <c r="QL179" s="24"/>
      <c r="QM179" s="24"/>
      <c r="QN179" s="24"/>
      <c r="QO179" s="24"/>
      <c r="QP179" s="24"/>
      <c r="QQ179" s="24"/>
      <c r="QR179" s="24"/>
      <c r="QS179" s="24"/>
      <c r="QT179" s="24"/>
      <c r="QU179" s="24"/>
      <c r="QV179" s="24"/>
      <c r="QW179" s="24"/>
      <c r="QX179" s="24"/>
      <c r="QY179" s="24"/>
      <c r="QZ179" s="24"/>
      <c r="RA179" s="24"/>
      <c r="RB179" s="24"/>
      <c r="RC179" s="24"/>
      <c r="RD179" s="24"/>
      <c r="RE179" s="24"/>
      <c r="RF179" s="24"/>
      <c r="RG179" s="24"/>
      <c r="RH179" s="24"/>
      <c r="RI179" s="24"/>
      <c r="RJ179" s="24"/>
      <c r="RK179" s="24"/>
      <c r="RL179" s="24"/>
      <c r="RM179" s="24"/>
      <c r="RN179" s="24"/>
      <c r="RO179" s="24"/>
      <c r="RP179" s="24"/>
      <c r="RQ179" s="24"/>
      <c r="RR179" s="24"/>
      <c r="RS179" s="24"/>
      <c r="RT179" s="24"/>
      <c r="RU179" s="24"/>
      <c r="RV179" s="24"/>
      <c r="RW179" s="24"/>
      <c r="RX179" s="24"/>
      <c r="RY179" s="24"/>
      <c r="RZ179" s="24"/>
      <c r="SA179" s="24"/>
      <c r="SB179" s="24"/>
      <c r="SC179" s="24"/>
      <c r="SD179" s="24"/>
      <c r="SE179" s="24"/>
      <c r="SF179" s="24"/>
      <c r="SG179" s="24"/>
      <c r="SH179" s="24"/>
      <c r="SI179" s="24"/>
      <c r="SJ179" s="24"/>
      <c r="SK179" s="24"/>
      <c r="SL179" s="24"/>
      <c r="SM179" s="24"/>
      <c r="SN179" s="24"/>
      <c r="SO179" s="24"/>
      <c r="SP179" s="24"/>
      <c r="SQ179" s="24"/>
      <c r="SR179" s="24"/>
      <c r="SS179" s="24"/>
      <c r="ST179" s="24"/>
      <c r="SU179" s="24"/>
      <c r="SV179" s="24"/>
      <c r="SW179" s="24"/>
      <c r="SX179" s="24"/>
      <c r="SY179" s="24"/>
      <c r="SZ179" s="24"/>
      <c r="TA179" s="24"/>
      <c r="TB179" s="24"/>
      <c r="TC179" s="24"/>
      <c r="TD179" s="24"/>
      <c r="TE179" s="24"/>
      <c r="TF179" s="24"/>
      <c r="TG179" s="24"/>
      <c r="TH179" s="24"/>
      <c r="TI179" s="24"/>
      <c r="TJ179" s="24"/>
      <c r="TK179" s="24"/>
      <c r="TL179" s="24"/>
      <c r="TM179" s="24"/>
      <c r="TN179" s="24"/>
      <c r="TO179" s="24"/>
      <c r="TP179" s="24"/>
      <c r="TQ179" s="24"/>
      <c r="TR179" s="24"/>
      <c r="TS179" s="24"/>
      <c r="TT179" s="24"/>
      <c r="TU179" s="24"/>
      <c r="TV179" s="24"/>
      <c r="TW179" s="24"/>
      <c r="TX179" s="24"/>
      <c r="TY179" s="24"/>
      <c r="TZ179" s="24"/>
      <c r="UA179" s="24"/>
      <c r="UB179" s="24"/>
      <c r="UC179" s="24"/>
      <c r="UD179" s="24"/>
      <c r="UE179" s="24"/>
      <c r="UF179" s="24"/>
      <c r="UG179" s="24"/>
      <c r="UH179" s="24"/>
      <c r="UI179" s="24"/>
      <c r="UJ179" s="24"/>
      <c r="UK179" s="24"/>
      <c r="UL179" s="24"/>
      <c r="UM179" s="24"/>
      <c r="UN179" s="24"/>
      <c r="UO179" s="24"/>
      <c r="UP179" s="24"/>
      <c r="UQ179" s="24"/>
      <c r="UR179" s="24"/>
      <c r="US179" s="24"/>
      <c r="UT179" s="24"/>
      <c r="UU179" s="24"/>
      <c r="UV179" s="24"/>
      <c r="UW179" s="24"/>
      <c r="UX179" s="24"/>
      <c r="UY179" s="24"/>
      <c r="UZ179" s="24"/>
      <c r="VA179" s="24"/>
      <c r="VB179" s="24"/>
      <c r="VC179" s="24"/>
      <c r="VD179" s="24"/>
      <c r="VE179" s="24"/>
      <c r="VF179" s="24"/>
      <c r="VG179" s="24"/>
      <c r="VH179" s="24"/>
      <c r="VI179" s="24"/>
    </row>
    <row r="180" spans="1:581" s="23" customFormat="1" ht="15" customHeight="1" x14ac:dyDescent="0.2">
      <c r="A180" s="112">
        <v>66</v>
      </c>
      <c r="B180" s="102" t="s">
        <v>1188</v>
      </c>
      <c r="C180" s="102" t="s">
        <v>1189</v>
      </c>
      <c r="D180" s="20">
        <v>14</v>
      </c>
      <c r="E180" s="105" t="s">
        <v>927</v>
      </c>
      <c r="F180" s="102" t="s">
        <v>1190</v>
      </c>
      <c r="G180" s="102" t="s">
        <v>1337</v>
      </c>
      <c r="H180" s="21" t="s">
        <v>190</v>
      </c>
      <c r="I180" s="21" t="s">
        <v>191</v>
      </c>
      <c r="J180" s="22" t="s">
        <v>955</v>
      </c>
      <c r="K180" s="328">
        <v>40330</v>
      </c>
      <c r="L180" s="146" t="s">
        <v>714</v>
      </c>
      <c r="M180" s="22">
        <v>40</v>
      </c>
      <c r="N180" s="22" t="s">
        <v>728</v>
      </c>
      <c r="O180" s="21" t="s">
        <v>163</v>
      </c>
      <c r="P180" s="21" t="s">
        <v>977</v>
      </c>
      <c r="Q180" s="21" t="s">
        <v>823</v>
      </c>
      <c r="R180" s="22">
        <v>1</v>
      </c>
      <c r="S180" s="75">
        <v>14362</v>
      </c>
      <c r="T180" s="75"/>
      <c r="U180" s="75">
        <f t="shared" si="106"/>
        <v>2154.2999999999997</v>
      </c>
      <c r="V180" s="75">
        <f t="shared" si="107"/>
        <v>16516.3</v>
      </c>
      <c r="W180" s="75"/>
      <c r="X180" s="75">
        <f t="shared" si="108"/>
        <v>3051.5499999999997</v>
      </c>
      <c r="Y180" s="75">
        <f t="shared" si="109"/>
        <v>30515.499999999996</v>
      </c>
      <c r="Z180" s="75">
        <f t="shared" si="110"/>
        <v>2890.3524999999995</v>
      </c>
      <c r="AA180" s="75">
        <f t="shared" si="111"/>
        <v>495.48899999999998</v>
      </c>
      <c r="AB180" s="75">
        <f t="shared" si="112"/>
        <v>825.81500000000005</v>
      </c>
      <c r="AC180" s="75">
        <f t="shared" si="113"/>
        <v>330.32599999999996</v>
      </c>
      <c r="AD180" s="75">
        <v>1114</v>
      </c>
      <c r="AE180" s="75">
        <v>679</v>
      </c>
      <c r="AF180" s="77">
        <f t="shared" si="114"/>
        <v>9154.65</v>
      </c>
      <c r="AG180" s="77">
        <f t="shared" si="115"/>
        <v>26411.424166666668</v>
      </c>
      <c r="AH180" s="77">
        <f t="shared" si="116"/>
        <v>316937.09000000003</v>
      </c>
      <c r="AI180" s="77"/>
      <c r="AJ180" s="77"/>
      <c r="AK180" s="77"/>
      <c r="AL180" s="77"/>
      <c r="AM180" s="77"/>
      <c r="AN180" s="77"/>
      <c r="AO180" s="77"/>
      <c r="AP180" s="77"/>
      <c r="AQ180" s="77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  <c r="LT180" s="24"/>
      <c r="LU180" s="24"/>
      <c r="LV180" s="24"/>
      <c r="LW180" s="24"/>
      <c r="LX180" s="24"/>
      <c r="LY180" s="24"/>
      <c r="LZ180" s="24"/>
      <c r="MA180" s="24"/>
      <c r="MB180" s="24"/>
      <c r="MC180" s="24"/>
      <c r="MD180" s="24"/>
      <c r="ME180" s="24"/>
      <c r="MF180" s="24"/>
      <c r="MG180" s="24"/>
      <c r="MH180" s="24"/>
      <c r="MI180" s="24"/>
      <c r="MJ180" s="24"/>
      <c r="MK180" s="24"/>
      <c r="ML180" s="24"/>
      <c r="MM180" s="24"/>
      <c r="MN180" s="24"/>
      <c r="MO180" s="24"/>
      <c r="MP180" s="24"/>
      <c r="MQ180" s="24"/>
      <c r="MR180" s="24"/>
      <c r="MS180" s="24"/>
      <c r="MT180" s="24"/>
      <c r="MU180" s="24"/>
      <c r="MV180" s="24"/>
      <c r="MW180" s="24"/>
      <c r="MX180" s="24"/>
      <c r="MY180" s="24"/>
      <c r="MZ180" s="24"/>
      <c r="NA180" s="24"/>
      <c r="NB180" s="24"/>
      <c r="NC180" s="24"/>
      <c r="ND180" s="24"/>
      <c r="NE180" s="24"/>
      <c r="NF180" s="24"/>
      <c r="NG180" s="24"/>
      <c r="NH180" s="24"/>
      <c r="NI180" s="24"/>
      <c r="NJ180" s="24"/>
      <c r="NK180" s="24"/>
      <c r="NL180" s="24"/>
      <c r="NM180" s="24"/>
      <c r="NN180" s="24"/>
      <c r="NO180" s="24"/>
      <c r="NP180" s="24"/>
      <c r="NQ180" s="24"/>
      <c r="NR180" s="24"/>
      <c r="NS180" s="24"/>
      <c r="NT180" s="24"/>
      <c r="NU180" s="24"/>
      <c r="NV180" s="24"/>
      <c r="NW180" s="24"/>
      <c r="NX180" s="24"/>
      <c r="NY180" s="24"/>
      <c r="NZ180" s="24"/>
      <c r="OA180" s="24"/>
      <c r="OB180" s="24"/>
      <c r="OC180" s="24"/>
      <c r="OD180" s="24"/>
      <c r="OE180" s="24"/>
      <c r="OF180" s="24"/>
      <c r="OG180" s="24"/>
      <c r="OH180" s="24"/>
      <c r="OI180" s="24"/>
      <c r="OJ180" s="24"/>
      <c r="OK180" s="24"/>
      <c r="OL180" s="24"/>
      <c r="OM180" s="24"/>
      <c r="ON180" s="24"/>
      <c r="OO180" s="24"/>
      <c r="OP180" s="24"/>
      <c r="OQ180" s="24"/>
      <c r="OR180" s="24"/>
      <c r="OS180" s="24"/>
      <c r="OT180" s="24"/>
      <c r="OU180" s="24"/>
      <c r="OV180" s="24"/>
      <c r="OW180" s="24"/>
      <c r="OX180" s="24"/>
      <c r="OY180" s="24"/>
      <c r="OZ180" s="24"/>
      <c r="PA180" s="24"/>
      <c r="PB180" s="24"/>
      <c r="PC180" s="24"/>
      <c r="PD180" s="24"/>
      <c r="PE180" s="24"/>
      <c r="PF180" s="24"/>
      <c r="PG180" s="24"/>
      <c r="PH180" s="24"/>
      <c r="PI180" s="24"/>
      <c r="PJ180" s="24"/>
      <c r="PK180" s="24"/>
      <c r="PL180" s="24"/>
      <c r="PM180" s="24"/>
      <c r="PN180" s="24"/>
      <c r="PO180" s="24"/>
      <c r="PP180" s="24"/>
      <c r="PQ180" s="24"/>
      <c r="PR180" s="24"/>
      <c r="PS180" s="24"/>
      <c r="PT180" s="24"/>
      <c r="PU180" s="24"/>
      <c r="PV180" s="24"/>
      <c r="PW180" s="24"/>
      <c r="PX180" s="24"/>
      <c r="PY180" s="24"/>
      <c r="PZ180" s="24"/>
      <c r="QA180" s="24"/>
      <c r="QB180" s="24"/>
      <c r="QC180" s="24"/>
      <c r="QD180" s="24"/>
      <c r="QE180" s="24"/>
      <c r="QF180" s="24"/>
      <c r="QG180" s="24"/>
      <c r="QH180" s="24"/>
      <c r="QI180" s="24"/>
      <c r="QJ180" s="24"/>
      <c r="QK180" s="24"/>
      <c r="QL180" s="24"/>
      <c r="QM180" s="24"/>
      <c r="QN180" s="24"/>
      <c r="QO180" s="24"/>
      <c r="QP180" s="24"/>
      <c r="QQ180" s="24"/>
      <c r="QR180" s="24"/>
      <c r="QS180" s="24"/>
      <c r="QT180" s="24"/>
      <c r="QU180" s="24"/>
      <c r="QV180" s="24"/>
      <c r="QW180" s="24"/>
      <c r="QX180" s="24"/>
      <c r="QY180" s="24"/>
      <c r="QZ180" s="24"/>
      <c r="RA180" s="24"/>
      <c r="RB180" s="24"/>
      <c r="RC180" s="24"/>
      <c r="RD180" s="24"/>
      <c r="RE180" s="24"/>
      <c r="RF180" s="24"/>
      <c r="RG180" s="24"/>
      <c r="RH180" s="24"/>
      <c r="RI180" s="24"/>
      <c r="RJ180" s="24"/>
      <c r="RK180" s="24"/>
      <c r="RL180" s="24"/>
      <c r="RM180" s="24"/>
      <c r="RN180" s="24"/>
      <c r="RO180" s="24"/>
      <c r="RP180" s="24"/>
      <c r="RQ180" s="24"/>
      <c r="RR180" s="24"/>
      <c r="RS180" s="24"/>
      <c r="RT180" s="24"/>
      <c r="RU180" s="24"/>
      <c r="RV180" s="24"/>
      <c r="RW180" s="24"/>
      <c r="RX180" s="24"/>
      <c r="RY180" s="24"/>
      <c r="RZ180" s="24"/>
      <c r="SA180" s="24"/>
      <c r="SB180" s="24"/>
      <c r="SC180" s="24"/>
      <c r="SD180" s="24"/>
      <c r="SE180" s="24"/>
      <c r="SF180" s="24"/>
      <c r="SG180" s="24"/>
      <c r="SH180" s="24"/>
      <c r="SI180" s="24"/>
      <c r="SJ180" s="24"/>
      <c r="SK180" s="24"/>
      <c r="SL180" s="24"/>
      <c r="SM180" s="24"/>
      <c r="SN180" s="24"/>
      <c r="SO180" s="24"/>
      <c r="SP180" s="24"/>
      <c r="SQ180" s="24"/>
      <c r="SR180" s="24"/>
      <c r="SS180" s="24"/>
      <c r="ST180" s="24"/>
      <c r="SU180" s="24"/>
      <c r="SV180" s="24"/>
      <c r="SW180" s="24"/>
      <c r="SX180" s="24"/>
      <c r="SY180" s="24"/>
      <c r="SZ180" s="24"/>
      <c r="TA180" s="24"/>
      <c r="TB180" s="24"/>
      <c r="TC180" s="24"/>
      <c r="TD180" s="24"/>
      <c r="TE180" s="24"/>
      <c r="TF180" s="24"/>
      <c r="TG180" s="24"/>
      <c r="TH180" s="24"/>
      <c r="TI180" s="24"/>
      <c r="TJ180" s="24"/>
      <c r="TK180" s="24"/>
      <c r="TL180" s="24"/>
      <c r="TM180" s="24"/>
      <c r="TN180" s="24"/>
      <c r="TO180" s="24"/>
      <c r="TP180" s="24"/>
      <c r="TQ180" s="24"/>
      <c r="TR180" s="24"/>
      <c r="TS180" s="24"/>
      <c r="TT180" s="24"/>
      <c r="TU180" s="24"/>
      <c r="TV180" s="24"/>
      <c r="TW180" s="24"/>
      <c r="TX180" s="24"/>
      <c r="TY180" s="24"/>
      <c r="TZ180" s="24"/>
      <c r="UA180" s="24"/>
      <c r="UB180" s="24"/>
      <c r="UC180" s="24"/>
      <c r="UD180" s="24"/>
      <c r="UE180" s="24"/>
      <c r="UF180" s="24"/>
      <c r="UG180" s="24"/>
      <c r="UH180" s="24"/>
      <c r="UI180" s="24"/>
      <c r="UJ180" s="24"/>
      <c r="UK180" s="24"/>
      <c r="UL180" s="24"/>
      <c r="UM180" s="24"/>
      <c r="UN180" s="24"/>
      <c r="UO180" s="24"/>
      <c r="UP180" s="24"/>
      <c r="UQ180" s="24"/>
      <c r="UR180" s="24"/>
      <c r="US180" s="24"/>
      <c r="UT180" s="24"/>
      <c r="UU180" s="24"/>
      <c r="UV180" s="24"/>
      <c r="UW180" s="24"/>
      <c r="UX180" s="24"/>
      <c r="UY180" s="24"/>
      <c r="UZ180" s="24"/>
      <c r="VA180" s="24"/>
      <c r="VB180" s="24"/>
      <c r="VC180" s="24"/>
      <c r="VD180" s="24"/>
      <c r="VE180" s="24"/>
      <c r="VF180" s="24"/>
      <c r="VG180" s="24"/>
      <c r="VH180" s="24"/>
      <c r="VI180" s="24"/>
    </row>
    <row r="181" spans="1:581" s="23" customFormat="1" ht="15" customHeight="1" x14ac:dyDescent="0.2">
      <c r="A181" s="18">
        <v>67</v>
      </c>
      <c r="B181" s="102" t="s">
        <v>1188</v>
      </c>
      <c r="C181" s="102" t="s">
        <v>1189</v>
      </c>
      <c r="D181" s="20">
        <v>14</v>
      </c>
      <c r="E181" s="102" t="s">
        <v>927</v>
      </c>
      <c r="F181" s="102" t="s">
        <v>1190</v>
      </c>
      <c r="G181" s="102" t="s">
        <v>1338</v>
      </c>
      <c r="H181" s="21" t="s">
        <v>193</v>
      </c>
      <c r="I181" s="21" t="s">
        <v>194</v>
      </c>
      <c r="J181" s="22" t="s">
        <v>955</v>
      </c>
      <c r="K181" s="328">
        <v>40245</v>
      </c>
      <c r="L181" s="146" t="s">
        <v>714</v>
      </c>
      <c r="M181" s="22">
        <v>40</v>
      </c>
      <c r="N181" s="22" t="s">
        <v>728</v>
      </c>
      <c r="O181" s="21" t="s">
        <v>163</v>
      </c>
      <c r="P181" s="21" t="s">
        <v>977</v>
      </c>
      <c r="Q181" s="21" t="s">
        <v>823</v>
      </c>
      <c r="R181" s="22">
        <v>1</v>
      </c>
      <c r="S181" s="75">
        <v>14362</v>
      </c>
      <c r="T181" s="75"/>
      <c r="U181" s="75">
        <f t="shared" si="106"/>
        <v>2154.2999999999997</v>
      </c>
      <c r="V181" s="75">
        <f t="shared" si="107"/>
        <v>16516.3</v>
      </c>
      <c r="W181" s="75"/>
      <c r="X181" s="75">
        <f t="shared" si="108"/>
        <v>3051.5499999999997</v>
      </c>
      <c r="Y181" s="75">
        <f t="shared" si="109"/>
        <v>30515.499999999996</v>
      </c>
      <c r="Z181" s="75">
        <f t="shared" si="110"/>
        <v>2890.3524999999995</v>
      </c>
      <c r="AA181" s="75">
        <f t="shared" si="111"/>
        <v>495.48899999999998</v>
      </c>
      <c r="AB181" s="75">
        <f t="shared" si="112"/>
        <v>825.81500000000005</v>
      </c>
      <c r="AC181" s="75">
        <f t="shared" si="113"/>
        <v>330.32599999999996</v>
      </c>
      <c r="AD181" s="75">
        <v>1114</v>
      </c>
      <c r="AE181" s="75">
        <v>679</v>
      </c>
      <c r="AF181" s="77">
        <f t="shared" si="114"/>
        <v>9154.65</v>
      </c>
      <c r="AG181" s="77">
        <f t="shared" si="115"/>
        <v>26411.424166666668</v>
      </c>
      <c r="AH181" s="77">
        <f t="shared" si="116"/>
        <v>316937.09000000003</v>
      </c>
      <c r="AI181" s="77"/>
      <c r="AJ181" s="77"/>
      <c r="AK181" s="77"/>
      <c r="AL181" s="77"/>
      <c r="AM181" s="77"/>
      <c r="AN181" s="77"/>
      <c r="AO181" s="77"/>
      <c r="AP181" s="77"/>
      <c r="AQ181" s="77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  <c r="LT181" s="24"/>
      <c r="LU181" s="24"/>
      <c r="LV181" s="24"/>
      <c r="LW181" s="24"/>
      <c r="LX181" s="24"/>
      <c r="LY181" s="24"/>
      <c r="LZ181" s="24"/>
      <c r="MA181" s="24"/>
      <c r="MB181" s="24"/>
      <c r="MC181" s="24"/>
      <c r="MD181" s="24"/>
      <c r="ME181" s="24"/>
      <c r="MF181" s="24"/>
      <c r="MG181" s="24"/>
      <c r="MH181" s="24"/>
      <c r="MI181" s="24"/>
      <c r="MJ181" s="24"/>
      <c r="MK181" s="24"/>
      <c r="ML181" s="24"/>
      <c r="MM181" s="24"/>
      <c r="MN181" s="24"/>
      <c r="MO181" s="24"/>
      <c r="MP181" s="24"/>
      <c r="MQ181" s="24"/>
      <c r="MR181" s="24"/>
      <c r="MS181" s="24"/>
      <c r="MT181" s="24"/>
      <c r="MU181" s="24"/>
      <c r="MV181" s="24"/>
      <c r="MW181" s="24"/>
      <c r="MX181" s="24"/>
      <c r="MY181" s="24"/>
      <c r="MZ181" s="24"/>
      <c r="NA181" s="24"/>
      <c r="NB181" s="24"/>
      <c r="NC181" s="24"/>
      <c r="ND181" s="24"/>
      <c r="NE181" s="24"/>
      <c r="NF181" s="24"/>
      <c r="NG181" s="24"/>
      <c r="NH181" s="24"/>
      <c r="NI181" s="24"/>
      <c r="NJ181" s="24"/>
      <c r="NK181" s="24"/>
      <c r="NL181" s="24"/>
      <c r="NM181" s="24"/>
      <c r="NN181" s="24"/>
      <c r="NO181" s="24"/>
      <c r="NP181" s="24"/>
      <c r="NQ181" s="24"/>
      <c r="NR181" s="24"/>
      <c r="NS181" s="24"/>
      <c r="NT181" s="24"/>
      <c r="NU181" s="24"/>
      <c r="NV181" s="24"/>
      <c r="NW181" s="24"/>
      <c r="NX181" s="24"/>
      <c r="NY181" s="24"/>
      <c r="NZ181" s="24"/>
      <c r="OA181" s="24"/>
      <c r="OB181" s="24"/>
      <c r="OC181" s="24"/>
      <c r="OD181" s="24"/>
      <c r="OE181" s="24"/>
      <c r="OF181" s="24"/>
      <c r="OG181" s="24"/>
      <c r="OH181" s="24"/>
      <c r="OI181" s="24"/>
      <c r="OJ181" s="24"/>
      <c r="OK181" s="24"/>
      <c r="OL181" s="24"/>
      <c r="OM181" s="24"/>
      <c r="ON181" s="24"/>
      <c r="OO181" s="24"/>
      <c r="OP181" s="24"/>
      <c r="OQ181" s="24"/>
      <c r="OR181" s="24"/>
      <c r="OS181" s="24"/>
      <c r="OT181" s="24"/>
      <c r="OU181" s="24"/>
      <c r="OV181" s="24"/>
      <c r="OW181" s="24"/>
      <c r="OX181" s="24"/>
      <c r="OY181" s="24"/>
      <c r="OZ181" s="24"/>
      <c r="PA181" s="24"/>
      <c r="PB181" s="24"/>
      <c r="PC181" s="24"/>
      <c r="PD181" s="24"/>
      <c r="PE181" s="24"/>
      <c r="PF181" s="24"/>
      <c r="PG181" s="24"/>
      <c r="PH181" s="24"/>
      <c r="PI181" s="24"/>
      <c r="PJ181" s="24"/>
      <c r="PK181" s="24"/>
      <c r="PL181" s="24"/>
      <c r="PM181" s="24"/>
      <c r="PN181" s="24"/>
      <c r="PO181" s="24"/>
      <c r="PP181" s="24"/>
      <c r="PQ181" s="24"/>
      <c r="PR181" s="24"/>
      <c r="PS181" s="24"/>
      <c r="PT181" s="24"/>
      <c r="PU181" s="24"/>
      <c r="PV181" s="24"/>
      <c r="PW181" s="24"/>
      <c r="PX181" s="24"/>
      <c r="PY181" s="24"/>
      <c r="PZ181" s="24"/>
      <c r="QA181" s="24"/>
      <c r="QB181" s="24"/>
      <c r="QC181" s="24"/>
      <c r="QD181" s="24"/>
      <c r="QE181" s="24"/>
      <c r="QF181" s="24"/>
      <c r="QG181" s="24"/>
      <c r="QH181" s="24"/>
      <c r="QI181" s="24"/>
      <c r="QJ181" s="24"/>
      <c r="QK181" s="24"/>
      <c r="QL181" s="24"/>
      <c r="QM181" s="24"/>
      <c r="QN181" s="24"/>
      <c r="QO181" s="24"/>
      <c r="QP181" s="24"/>
      <c r="QQ181" s="24"/>
      <c r="QR181" s="24"/>
      <c r="QS181" s="24"/>
      <c r="QT181" s="24"/>
      <c r="QU181" s="24"/>
      <c r="QV181" s="24"/>
      <c r="QW181" s="24"/>
      <c r="QX181" s="24"/>
      <c r="QY181" s="24"/>
      <c r="QZ181" s="24"/>
      <c r="RA181" s="24"/>
      <c r="RB181" s="24"/>
      <c r="RC181" s="24"/>
      <c r="RD181" s="24"/>
      <c r="RE181" s="24"/>
      <c r="RF181" s="24"/>
      <c r="RG181" s="24"/>
      <c r="RH181" s="24"/>
      <c r="RI181" s="24"/>
      <c r="RJ181" s="24"/>
      <c r="RK181" s="24"/>
      <c r="RL181" s="24"/>
      <c r="RM181" s="24"/>
      <c r="RN181" s="24"/>
      <c r="RO181" s="24"/>
      <c r="RP181" s="24"/>
      <c r="RQ181" s="24"/>
      <c r="RR181" s="24"/>
      <c r="RS181" s="24"/>
      <c r="RT181" s="24"/>
      <c r="RU181" s="24"/>
      <c r="RV181" s="24"/>
      <c r="RW181" s="24"/>
      <c r="RX181" s="24"/>
      <c r="RY181" s="24"/>
      <c r="RZ181" s="24"/>
      <c r="SA181" s="24"/>
      <c r="SB181" s="24"/>
      <c r="SC181" s="24"/>
      <c r="SD181" s="24"/>
      <c r="SE181" s="24"/>
      <c r="SF181" s="24"/>
      <c r="SG181" s="24"/>
      <c r="SH181" s="24"/>
      <c r="SI181" s="24"/>
      <c r="SJ181" s="24"/>
      <c r="SK181" s="24"/>
      <c r="SL181" s="24"/>
      <c r="SM181" s="24"/>
      <c r="SN181" s="24"/>
      <c r="SO181" s="24"/>
      <c r="SP181" s="24"/>
      <c r="SQ181" s="24"/>
      <c r="SR181" s="24"/>
      <c r="SS181" s="24"/>
      <c r="ST181" s="24"/>
      <c r="SU181" s="24"/>
      <c r="SV181" s="24"/>
      <c r="SW181" s="24"/>
      <c r="SX181" s="24"/>
      <c r="SY181" s="24"/>
      <c r="SZ181" s="24"/>
      <c r="TA181" s="24"/>
      <c r="TB181" s="24"/>
      <c r="TC181" s="24"/>
      <c r="TD181" s="24"/>
      <c r="TE181" s="24"/>
      <c r="TF181" s="24"/>
      <c r="TG181" s="24"/>
      <c r="TH181" s="24"/>
      <c r="TI181" s="24"/>
      <c r="TJ181" s="24"/>
      <c r="TK181" s="24"/>
      <c r="TL181" s="24"/>
      <c r="TM181" s="24"/>
      <c r="TN181" s="24"/>
      <c r="TO181" s="24"/>
      <c r="TP181" s="24"/>
      <c r="TQ181" s="24"/>
      <c r="TR181" s="24"/>
      <c r="TS181" s="24"/>
      <c r="TT181" s="24"/>
      <c r="TU181" s="24"/>
      <c r="TV181" s="24"/>
      <c r="TW181" s="24"/>
      <c r="TX181" s="24"/>
      <c r="TY181" s="24"/>
      <c r="TZ181" s="24"/>
      <c r="UA181" s="24"/>
      <c r="UB181" s="24"/>
      <c r="UC181" s="24"/>
      <c r="UD181" s="24"/>
      <c r="UE181" s="24"/>
      <c r="UF181" s="24"/>
      <c r="UG181" s="24"/>
      <c r="UH181" s="24"/>
      <c r="UI181" s="24"/>
      <c r="UJ181" s="24"/>
      <c r="UK181" s="24"/>
      <c r="UL181" s="24"/>
      <c r="UM181" s="24"/>
      <c r="UN181" s="24"/>
      <c r="UO181" s="24"/>
      <c r="UP181" s="24"/>
      <c r="UQ181" s="24"/>
      <c r="UR181" s="24"/>
      <c r="US181" s="24"/>
      <c r="UT181" s="24"/>
      <c r="UU181" s="24"/>
      <c r="UV181" s="24"/>
      <c r="UW181" s="24"/>
      <c r="UX181" s="24"/>
      <c r="UY181" s="24"/>
      <c r="UZ181" s="24"/>
      <c r="VA181" s="24"/>
      <c r="VB181" s="24"/>
      <c r="VC181" s="24"/>
      <c r="VD181" s="24"/>
      <c r="VE181" s="24"/>
      <c r="VF181" s="24"/>
      <c r="VG181" s="24"/>
      <c r="VH181" s="24"/>
      <c r="VI181" s="24"/>
    </row>
    <row r="182" spans="1:581" s="23" customFormat="1" ht="15" customHeight="1" x14ac:dyDescent="0.2">
      <c r="A182" s="112">
        <v>68</v>
      </c>
      <c r="B182" s="102" t="s">
        <v>1188</v>
      </c>
      <c r="C182" s="102" t="s">
        <v>1189</v>
      </c>
      <c r="D182" s="20">
        <v>14</v>
      </c>
      <c r="E182" s="102" t="s">
        <v>927</v>
      </c>
      <c r="F182" s="102" t="s">
        <v>1190</v>
      </c>
      <c r="G182" s="102" t="s">
        <v>1339</v>
      </c>
      <c r="H182" s="21" t="s">
        <v>603</v>
      </c>
      <c r="I182" s="21" t="s">
        <v>199</v>
      </c>
      <c r="J182" s="22" t="s">
        <v>955</v>
      </c>
      <c r="K182" s="328">
        <v>35079</v>
      </c>
      <c r="L182" s="146" t="s">
        <v>714</v>
      </c>
      <c r="M182" s="22">
        <v>40</v>
      </c>
      <c r="N182" s="22" t="s">
        <v>728</v>
      </c>
      <c r="O182" s="21" t="s">
        <v>163</v>
      </c>
      <c r="P182" s="21" t="s">
        <v>977</v>
      </c>
      <c r="Q182" s="21" t="s">
        <v>823</v>
      </c>
      <c r="R182" s="22">
        <v>1</v>
      </c>
      <c r="S182" s="75">
        <v>14362</v>
      </c>
      <c r="T182" s="75"/>
      <c r="U182" s="75">
        <f t="shared" si="106"/>
        <v>2154.2999999999997</v>
      </c>
      <c r="V182" s="75">
        <f t="shared" si="107"/>
        <v>16516.3</v>
      </c>
      <c r="W182" s="75">
        <f>70.1*6</f>
        <v>420.59999999999997</v>
      </c>
      <c r="X182" s="75">
        <f t="shared" si="108"/>
        <v>3051.5499999999997</v>
      </c>
      <c r="Y182" s="75">
        <f t="shared" si="109"/>
        <v>30515.499999999996</v>
      </c>
      <c r="Z182" s="75">
        <f t="shared" si="110"/>
        <v>2890.3524999999995</v>
      </c>
      <c r="AA182" s="75">
        <f t="shared" si="111"/>
        <v>495.48899999999998</v>
      </c>
      <c r="AB182" s="75">
        <f t="shared" si="112"/>
        <v>825.81500000000005</v>
      </c>
      <c r="AC182" s="75">
        <f t="shared" si="113"/>
        <v>330.32599999999996</v>
      </c>
      <c r="AD182" s="75">
        <v>1114</v>
      </c>
      <c r="AE182" s="75">
        <v>679</v>
      </c>
      <c r="AF182" s="77">
        <f t="shared" si="114"/>
        <v>9154.65</v>
      </c>
      <c r="AG182" s="77">
        <f t="shared" si="115"/>
        <v>26832.024166666666</v>
      </c>
      <c r="AH182" s="77">
        <f t="shared" si="116"/>
        <v>321984.28999999998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  <c r="LT182" s="24"/>
      <c r="LU182" s="24"/>
      <c r="LV182" s="24"/>
      <c r="LW182" s="24"/>
      <c r="LX182" s="24"/>
      <c r="LY182" s="24"/>
      <c r="LZ182" s="24"/>
      <c r="MA182" s="24"/>
      <c r="MB182" s="24"/>
      <c r="MC182" s="24"/>
      <c r="MD182" s="24"/>
      <c r="ME182" s="24"/>
      <c r="MF182" s="24"/>
      <c r="MG182" s="24"/>
      <c r="MH182" s="24"/>
      <c r="MI182" s="24"/>
      <c r="MJ182" s="24"/>
      <c r="MK182" s="24"/>
      <c r="ML182" s="24"/>
      <c r="MM182" s="24"/>
      <c r="MN182" s="24"/>
      <c r="MO182" s="24"/>
      <c r="MP182" s="24"/>
      <c r="MQ182" s="24"/>
      <c r="MR182" s="24"/>
      <c r="MS182" s="24"/>
      <c r="MT182" s="24"/>
      <c r="MU182" s="24"/>
      <c r="MV182" s="24"/>
      <c r="MW182" s="24"/>
      <c r="MX182" s="24"/>
      <c r="MY182" s="24"/>
      <c r="MZ182" s="24"/>
      <c r="NA182" s="24"/>
      <c r="NB182" s="24"/>
      <c r="NC182" s="24"/>
      <c r="ND182" s="24"/>
      <c r="NE182" s="24"/>
      <c r="NF182" s="24"/>
      <c r="NG182" s="24"/>
      <c r="NH182" s="24"/>
      <c r="NI182" s="24"/>
      <c r="NJ182" s="24"/>
      <c r="NK182" s="24"/>
      <c r="NL182" s="24"/>
      <c r="NM182" s="24"/>
      <c r="NN182" s="24"/>
      <c r="NO182" s="24"/>
      <c r="NP182" s="24"/>
      <c r="NQ182" s="24"/>
      <c r="NR182" s="24"/>
      <c r="NS182" s="24"/>
      <c r="NT182" s="24"/>
      <c r="NU182" s="24"/>
      <c r="NV182" s="24"/>
      <c r="NW182" s="24"/>
      <c r="NX182" s="24"/>
      <c r="NY182" s="24"/>
      <c r="NZ182" s="24"/>
      <c r="OA182" s="24"/>
      <c r="OB182" s="24"/>
      <c r="OC182" s="24"/>
      <c r="OD182" s="24"/>
      <c r="OE182" s="24"/>
      <c r="OF182" s="24"/>
      <c r="OG182" s="24"/>
      <c r="OH182" s="24"/>
      <c r="OI182" s="24"/>
      <c r="OJ182" s="24"/>
      <c r="OK182" s="24"/>
      <c r="OL182" s="24"/>
      <c r="OM182" s="24"/>
      <c r="ON182" s="24"/>
      <c r="OO182" s="24"/>
      <c r="OP182" s="24"/>
      <c r="OQ182" s="24"/>
      <c r="OR182" s="24"/>
      <c r="OS182" s="24"/>
      <c r="OT182" s="24"/>
      <c r="OU182" s="24"/>
      <c r="OV182" s="24"/>
      <c r="OW182" s="24"/>
      <c r="OX182" s="24"/>
      <c r="OY182" s="24"/>
      <c r="OZ182" s="24"/>
      <c r="PA182" s="24"/>
      <c r="PB182" s="24"/>
      <c r="PC182" s="24"/>
      <c r="PD182" s="24"/>
      <c r="PE182" s="24"/>
      <c r="PF182" s="24"/>
      <c r="PG182" s="24"/>
      <c r="PH182" s="24"/>
      <c r="PI182" s="24"/>
      <c r="PJ182" s="24"/>
      <c r="PK182" s="24"/>
      <c r="PL182" s="24"/>
      <c r="PM182" s="24"/>
      <c r="PN182" s="24"/>
      <c r="PO182" s="24"/>
      <c r="PP182" s="24"/>
      <c r="PQ182" s="24"/>
      <c r="PR182" s="24"/>
      <c r="PS182" s="24"/>
      <c r="PT182" s="24"/>
      <c r="PU182" s="24"/>
      <c r="PV182" s="24"/>
      <c r="PW182" s="24"/>
      <c r="PX182" s="24"/>
      <c r="PY182" s="24"/>
      <c r="PZ182" s="24"/>
      <c r="QA182" s="24"/>
      <c r="QB182" s="24"/>
      <c r="QC182" s="24"/>
      <c r="QD182" s="24"/>
      <c r="QE182" s="24"/>
      <c r="QF182" s="24"/>
      <c r="QG182" s="24"/>
      <c r="QH182" s="24"/>
      <c r="QI182" s="24"/>
      <c r="QJ182" s="24"/>
      <c r="QK182" s="24"/>
      <c r="QL182" s="24"/>
      <c r="QM182" s="24"/>
      <c r="QN182" s="24"/>
      <c r="QO182" s="24"/>
      <c r="QP182" s="24"/>
      <c r="QQ182" s="24"/>
      <c r="QR182" s="24"/>
      <c r="QS182" s="24"/>
      <c r="QT182" s="24"/>
      <c r="QU182" s="24"/>
      <c r="QV182" s="24"/>
      <c r="QW182" s="24"/>
      <c r="QX182" s="24"/>
      <c r="QY182" s="24"/>
      <c r="QZ182" s="24"/>
      <c r="RA182" s="24"/>
      <c r="RB182" s="24"/>
      <c r="RC182" s="24"/>
      <c r="RD182" s="24"/>
      <c r="RE182" s="24"/>
      <c r="RF182" s="24"/>
      <c r="RG182" s="24"/>
      <c r="RH182" s="24"/>
      <c r="RI182" s="24"/>
      <c r="RJ182" s="24"/>
      <c r="RK182" s="24"/>
      <c r="RL182" s="24"/>
      <c r="RM182" s="24"/>
      <c r="RN182" s="24"/>
      <c r="RO182" s="24"/>
      <c r="RP182" s="24"/>
      <c r="RQ182" s="24"/>
      <c r="RR182" s="24"/>
      <c r="RS182" s="24"/>
      <c r="RT182" s="24"/>
      <c r="RU182" s="24"/>
      <c r="RV182" s="24"/>
      <c r="RW182" s="24"/>
      <c r="RX182" s="24"/>
      <c r="RY182" s="24"/>
      <c r="RZ182" s="24"/>
      <c r="SA182" s="24"/>
      <c r="SB182" s="24"/>
      <c r="SC182" s="24"/>
      <c r="SD182" s="24"/>
      <c r="SE182" s="24"/>
      <c r="SF182" s="24"/>
      <c r="SG182" s="24"/>
      <c r="SH182" s="24"/>
      <c r="SI182" s="24"/>
      <c r="SJ182" s="24"/>
      <c r="SK182" s="24"/>
      <c r="SL182" s="24"/>
      <c r="SM182" s="24"/>
      <c r="SN182" s="24"/>
      <c r="SO182" s="24"/>
      <c r="SP182" s="24"/>
      <c r="SQ182" s="24"/>
      <c r="SR182" s="24"/>
      <c r="SS182" s="24"/>
      <c r="ST182" s="24"/>
      <c r="SU182" s="24"/>
      <c r="SV182" s="24"/>
      <c r="SW182" s="24"/>
      <c r="SX182" s="24"/>
      <c r="SY182" s="24"/>
      <c r="SZ182" s="24"/>
      <c r="TA182" s="24"/>
      <c r="TB182" s="24"/>
      <c r="TC182" s="24"/>
      <c r="TD182" s="24"/>
      <c r="TE182" s="24"/>
      <c r="TF182" s="24"/>
      <c r="TG182" s="24"/>
      <c r="TH182" s="24"/>
      <c r="TI182" s="24"/>
      <c r="TJ182" s="24"/>
      <c r="TK182" s="24"/>
      <c r="TL182" s="24"/>
      <c r="TM182" s="24"/>
      <c r="TN182" s="24"/>
      <c r="TO182" s="24"/>
      <c r="TP182" s="24"/>
      <c r="TQ182" s="24"/>
      <c r="TR182" s="24"/>
      <c r="TS182" s="24"/>
      <c r="TT182" s="24"/>
      <c r="TU182" s="24"/>
      <c r="TV182" s="24"/>
      <c r="TW182" s="24"/>
      <c r="TX182" s="24"/>
      <c r="TY182" s="24"/>
      <c r="TZ182" s="24"/>
      <c r="UA182" s="24"/>
      <c r="UB182" s="24"/>
      <c r="UC182" s="24"/>
      <c r="UD182" s="24"/>
      <c r="UE182" s="24"/>
      <c r="UF182" s="24"/>
      <c r="UG182" s="24"/>
      <c r="UH182" s="24"/>
      <c r="UI182" s="24"/>
      <c r="UJ182" s="24"/>
      <c r="UK182" s="24"/>
      <c r="UL182" s="24"/>
      <c r="UM182" s="24"/>
      <c r="UN182" s="24"/>
      <c r="UO182" s="24"/>
      <c r="UP182" s="24"/>
      <c r="UQ182" s="24"/>
      <c r="UR182" s="24"/>
      <c r="US182" s="24"/>
      <c r="UT182" s="24"/>
      <c r="UU182" s="24"/>
      <c r="UV182" s="24"/>
      <c r="UW182" s="24"/>
      <c r="UX182" s="24"/>
      <c r="UY182" s="24"/>
      <c r="UZ182" s="24"/>
      <c r="VA182" s="24"/>
      <c r="VB182" s="24"/>
      <c r="VC182" s="24"/>
      <c r="VD182" s="24"/>
      <c r="VE182" s="24"/>
      <c r="VF182" s="24"/>
      <c r="VG182" s="24"/>
      <c r="VH182" s="24"/>
      <c r="VI182" s="24"/>
    </row>
    <row r="183" spans="1:581" s="23" customFormat="1" ht="15" customHeight="1" x14ac:dyDescent="0.2">
      <c r="A183" s="18">
        <v>69</v>
      </c>
      <c r="B183" s="102" t="s">
        <v>1188</v>
      </c>
      <c r="C183" s="102" t="s">
        <v>1189</v>
      </c>
      <c r="D183" s="20">
        <v>14</v>
      </c>
      <c r="E183" s="102" t="s">
        <v>927</v>
      </c>
      <c r="F183" s="102" t="s">
        <v>1190</v>
      </c>
      <c r="G183" s="102" t="s">
        <v>1340</v>
      </c>
      <c r="H183" s="68" t="s">
        <v>167</v>
      </c>
      <c r="I183" s="68" t="s">
        <v>168</v>
      </c>
      <c r="J183" s="22" t="s">
        <v>955</v>
      </c>
      <c r="K183" s="328">
        <v>39770</v>
      </c>
      <c r="L183" s="146" t="s">
        <v>714</v>
      </c>
      <c r="M183" s="22">
        <v>40</v>
      </c>
      <c r="N183" s="22" t="s">
        <v>728</v>
      </c>
      <c r="O183" s="21" t="s">
        <v>163</v>
      </c>
      <c r="P183" s="21" t="s">
        <v>977</v>
      </c>
      <c r="Q183" s="21" t="s">
        <v>823</v>
      </c>
      <c r="R183" s="22">
        <v>1</v>
      </c>
      <c r="S183" s="75">
        <v>14362</v>
      </c>
      <c r="T183" s="75"/>
      <c r="U183" s="75">
        <f t="shared" si="106"/>
        <v>2154.2999999999997</v>
      </c>
      <c r="V183" s="75">
        <f t="shared" si="107"/>
        <v>16516.3</v>
      </c>
      <c r="W183" s="75">
        <f>70.1*4</f>
        <v>280.39999999999998</v>
      </c>
      <c r="X183" s="75">
        <f t="shared" si="108"/>
        <v>3051.5499999999997</v>
      </c>
      <c r="Y183" s="75">
        <f t="shared" si="109"/>
        <v>30515.499999999996</v>
      </c>
      <c r="Z183" s="75">
        <f t="shared" si="110"/>
        <v>2890.3524999999995</v>
      </c>
      <c r="AA183" s="75">
        <f t="shared" si="111"/>
        <v>495.48899999999998</v>
      </c>
      <c r="AB183" s="75">
        <f t="shared" si="112"/>
        <v>825.81500000000005</v>
      </c>
      <c r="AC183" s="75">
        <f t="shared" si="113"/>
        <v>330.32599999999996</v>
      </c>
      <c r="AD183" s="75">
        <v>1114</v>
      </c>
      <c r="AE183" s="75">
        <v>679</v>
      </c>
      <c r="AF183" s="77">
        <f t="shared" si="114"/>
        <v>9154.65</v>
      </c>
      <c r="AG183" s="77">
        <f t="shared" si="115"/>
        <v>26691.824166666669</v>
      </c>
      <c r="AH183" s="77">
        <f t="shared" si="116"/>
        <v>320301.89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  <c r="LT183" s="24"/>
      <c r="LU183" s="24"/>
      <c r="LV183" s="24"/>
      <c r="LW183" s="24"/>
      <c r="LX183" s="24"/>
      <c r="LY183" s="24"/>
      <c r="LZ183" s="24"/>
      <c r="MA183" s="24"/>
      <c r="MB183" s="24"/>
      <c r="MC183" s="24"/>
      <c r="MD183" s="24"/>
      <c r="ME183" s="24"/>
      <c r="MF183" s="24"/>
      <c r="MG183" s="24"/>
      <c r="MH183" s="24"/>
      <c r="MI183" s="24"/>
      <c r="MJ183" s="24"/>
      <c r="MK183" s="24"/>
      <c r="ML183" s="24"/>
      <c r="MM183" s="24"/>
      <c r="MN183" s="24"/>
      <c r="MO183" s="24"/>
      <c r="MP183" s="24"/>
      <c r="MQ183" s="24"/>
      <c r="MR183" s="24"/>
      <c r="MS183" s="24"/>
      <c r="MT183" s="24"/>
      <c r="MU183" s="24"/>
      <c r="MV183" s="24"/>
      <c r="MW183" s="24"/>
      <c r="MX183" s="24"/>
      <c r="MY183" s="24"/>
      <c r="MZ183" s="24"/>
      <c r="NA183" s="24"/>
      <c r="NB183" s="24"/>
      <c r="NC183" s="24"/>
      <c r="ND183" s="24"/>
      <c r="NE183" s="24"/>
      <c r="NF183" s="24"/>
      <c r="NG183" s="24"/>
      <c r="NH183" s="24"/>
      <c r="NI183" s="24"/>
      <c r="NJ183" s="24"/>
      <c r="NK183" s="24"/>
      <c r="NL183" s="24"/>
      <c r="NM183" s="24"/>
      <c r="NN183" s="24"/>
      <c r="NO183" s="24"/>
      <c r="NP183" s="24"/>
      <c r="NQ183" s="24"/>
      <c r="NR183" s="24"/>
      <c r="NS183" s="24"/>
      <c r="NT183" s="24"/>
      <c r="NU183" s="24"/>
      <c r="NV183" s="24"/>
      <c r="NW183" s="24"/>
      <c r="NX183" s="24"/>
      <c r="NY183" s="24"/>
      <c r="NZ183" s="24"/>
      <c r="OA183" s="24"/>
      <c r="OB183" s="24"/>
      <c r="OC183" s="24"/>
      <c r="OD183" s="24"/>
      <c r="OE183" s="24"/>
      <c r="OF183" s="24"/>
      <c r="OG183" s="24"/>
      <c r="OH183" s="24"/>
      <c r="OI183" s="24"/>
      <c r="OJ183" s="24"/>
      <c r="OK183" s="24"/>
      <c r="OL183" s="24"/>
      <c r="OM183" s="24"/>
      <c r="ON183" s="24"/>
      <c r="OO183" s="24"/>
      <c r="OP183" s="24"/>
      <c r="OQ183" s="24"/>
      <c r="OR183" s="24"/>
      <c r="OS183" s="24"/>
      <c r="OT183" s="24"/>
      <c r="OU183" s="24"/>
      <c r="OV183" s="24"/>
      <c r="OW183" s="24"/>
      <c r="OX183" s="24"/>
      <c r="OY183" s="24"/>
      <c r="OZ183" s="24"/>
      <c r="PA183" s="24"/>
      <c r="PB183" s="24"/>
      <c r="PC183" s="24"/>
      <c r="PD183" s="24"/>
      <c r="PE183" s="24"/>
      <c r="PF183" s="24"/>
      <c r="PG183" s="24"/>
      <c r="PH183" s="24"/>
      <c r="PI183" s="24"/>
      <c r="PJ183" s="24"/>
      <c r="PK183" s="24"/>
      <c r="PL183" s="24"/>
      <c r="PM183" s="24"/>
      <c r="PN183" s="24"/>
      <c r="PO183" s="24"/>
      <c r="PP183" s="24"/>
      <c r="PQ183" s="24"/>
      <c r="PR183" s="24"/>
      <c r="PS183" s="24"/>
      <c r="PT183" s="24"/>
      <c r="PU183" s="24"/>
      <c r="PV183" s="24"/>
      <c r="PW183" s="24"/>
      <c r="PX183" s="24"/>
      <c r="PY183" s="24"/>
      <c r="PZ183" s="24"/>
      <c r="QA183" s="24"/>
      <c r="QB183" s="24"/>
      <c r="QC183" s="24"/>
      <c r="QD183" s="24"/>
      <c r="QE183" s="24"/>
      <c r="QF183" s="24"/>
      <c r="QG183" s="24"/>
      <c r="QH183" s="24"/>
      <c r="QI183" s="24"/>
      <c r="QJ183" s="24"/>
      <c r="QK183" s="24"/>
      <c r="QL183" s="24"/>
      <c r="QM183" s="24"/>
      <c r="QN183" s="24"/>
      <c r="QO183" s="24"/>
      <c r="QP183" s="24"/>
      <c r="QQ183" s="24"/>
      <c r="QR183" s="24"/>
      <c r="QS183" s="24"/>
      <c r="QT183" s="24"/>
      <c r="QU183" s="24"/>
      <c r="QV183" s="24"/>
      <c r="QW183" s="24"/>
      <c r="QX183" s="24"/>
      <c r="QY183" s="24"/>
      <c r="QZ183" s="24"/>
      <c r="RA183" s="24"/>
      <c r="RB183" s="24"/>
      <c r="RC183" s="24"/>
      <c r="RD183" s="24"/>
      <c r="RE183" s="24"/>
      <c r="RF183" s="24"/>
      <c r="RG183" s="24"/>
      <c r="RH183" s="24"/>
      <c r="RI183" s="24"/>
      <c r="RJ183" s="24"/>
      <c r="RK183" s="24"/>
      <c r="RL183" s="24"/>
      <c r="RM183" s="24"/>
      <c r="RN183" s="24"/>
      <c r="RO183" s="24"/>
      <c r="RP183" s="24"/>
      <c r="RQ183" s="24"/>
      <c r="RR183" s="24"/>
      <c r="RS183" s="24"/>
      <c r="RT183" s="24"/>
      <c r="RU183" s="24"/>
      <c r="RV183" s="24"/>
      <c r="RW183" s="24"/>
      <c r="RX183" s="24"/>
      <c r="RY183" s="24"/>
      <c r="RZ183" s="24"/>
      <c r="SA183" s="24"/>
      <c r="SB183" s="24"/>
      <c r="SC183" s="24"/>
      <c r="SD183" s="24"/>
      <c r="SE183" s="24"/>
      <c r="SF183" s="24"/>
      <c r="SG183" s="24"/>
      <c r="SH183" s="24"/>
      <c r="SI183" s="24"/>
      <c r="SJ183" s="24"/>
      <c r="SK183" s="24"/>
      <c r="SL183" s="24"/>
      <c r="SM183" s="24"/>
      <c r="SN183" s="24"/>
      <c r="SO183" s="24"/>
      <c r="SP183" s="24"/>
      <c r="SQ183" s="24"/>
      <c r="SR183" s="24"/>
      <c r="SS183" s="24"/>
      <c r="ST183" s="24"/>
      <c r="SU183" s="24"/>
      <c r="SV183" s="24"/>
      <c r="SW183" s="24"/>
      <c r="SX183" s="24"/>
      <c r="SY183" s="24"/>
      <c r="SZ183" s="24"/>
      <c r="TA183" s="24"/>
      <c r="TB183" s="24"/>
      <c r="TC183" s="24"/>
      <c r="TD183" s="24"/>
      <c r="TE183" s="24"/>
      <c r="TF183" s="24"/>
      <c r="TG183" s="24"/>
      <c r="TH183" s="24"/>
      <c r="TI183" s="24"/>
      <c r="TJ183" s="24"/>
      <c r="TK183" s="24"/>
      <c r="TL183" s="24"/>
      <c r="TM183" s="24"/>
      <c r="TN183" s="24"/>
      <c r="TO183" s="24"/>
      <c r="TP183" s="24"/>
      <c r="TQ183" s="24"/>
      <c r="TR183" s="24"/>
      <c r="TS183" s="24"/>
      <c r="TT183" s="24"/>
      <c r="TU183" s="24"/>
      <c r="TV183" s="24"/>
      <c r="TW183" s="24"/>
      <c r="TX183" s="24"/>
      <c r="TY183" s="24"/>
      <c r="TZ183" s="24"/>
      <c r="UA183" s="24"/>
      <c r="UB183" s="24"/>
      <c r="UC183" s="24"/>
      <c r="UD183" s="24"/>
      <c r="UE183" s="24"/>
      <c r="UF183" s="24"/>
      <c r="UG183" s="24"/>
      <c r="UH183" s="24"/>
      <c r="UI183" s="24"/>
      <c r="UJ183" s="24"/>
      <c r="UK183" s="24"/>
      <c r="UL183" s="24"/>
      <c r="UM183" s="24"/>
      <c r="UN183" s="24"/>
      <c r="UO183" s="24"/>
      <c r="UP183" s="24"/>
      <c r="UQ183" s="24"/>
      <c r="UR183" s="24"/>
      <c r="US183" s="24"/>
      <c r="UT183" s="24"/>
      <c r="UU183" s="24"/>
      <c r="UV183" s="24"/>
      <c r="UW183" s="24"/>
      <c r="UX183" s="24"/>
      <c r="UY183" s="24"/>
      <c r="UZ183" s="24"/>
      <c r="VA183" s="24"/>
      <c r="VB183" s="24"/>
      <c r="VC183" s="24"/>
      <c r="VD183" s="24"/>
      <c r="VE183" s="24"/>
      <c r="VF183" s="24"/>
      <c r="VG183" s="24"/>
      <c r="VH183" s="24"/>
      <c r="VI183" s="24"/>
    </row>
    <row r="184" spans="1:581" s="23" customFormat="1" ht="15" customHeight="1" x14ac:dyDescent="0.2">
      <c r="A184" s="112">
        <v>70</v>
      </c>
      <c r="B184" s="102" t="s">
        <v>1188</v>
      </c>
      <c r="C184" s="102" t="s">
        <v>1189</v>
      </c>
      <c r="D184" s="20">
        <v>14</v>
      </c>
      <c r="E184" s="105" t="s">
        <v>927</v>
      </c>
      <c r="F184" s="102" t="s">
        <v>1190</v>
      </c>
      <c r="G184" s="102" t="s">
        <v>1341</v>
      </c>
      <c r="H184" s="21" t="s">
        <v>505</v>
      </c>
      <c r="I184" s="21" t="s">
        <v>504</v>
      </c>
      <c r="J184" s="22" t="s">
        <v>954</v>
      </c>
      <c r="K184" s="328">
        <v>37503</v>
      </c>
      <c r="L184" s="146" t="s">
        <v>714</v>
      </c>
      <c r="M184" s="22">
        <v>40</v>
      </c>
      <c r="N184" s="22" t="s">
        <v>728</v>
      </c>
      <c r="O184" s="21" t="s">
        <v>163</v>
      </c>
      <c r="P184" s="21" t="s">
        <v>977</v>
      </c>
      <c r="Q184" s="21" t="s">
        <v>823</v>
      </c>
      <c r="R184" s="22">
        <v>1</v>
      </c>
      <c r="S184" s="75">
        <v>14362</v>
      </c>
      <c r="T184" s="75"/>
      <c r="U184" s="75">
        <f t="shared" si="106"/>
        <v>2154.2999999999997</v>
      </c>
      <c r="V184" s="75">
        <f t="shared" si="107"/>
        <v>16516.3</v>
      </c>
      <c r="W184" s="75">
        <f>70.1*5</f>
        <v>350.5</v>
      </c>
      <c r="X184" s="75">
        <f t="shared" si="108"/>
        <v>3051.5499999999997</v>
      </c>
      <c r="Y184" s="75">
        <f t="shared" si="109"/>
        <v>30515.499999999996</v>
      </c>
      <c r="Z184" s="75">
        <f t="shared" si="110"/>
        <v>2890.3524999999995</v>
      </c>
      <c r="AA184" s="75">
        <f t="shared" si="111"/>
        <v>495.48899999999998</v>
      </c>
      <c r="AB184" s="75">
        <f t="shared" si="112"/>
        <v>825.81500000000005</v>
      </c>
      <c r="AC184" s="75">
        <f t="shared" si="113"/>
        <v>330.32599999999996</v>
      </c>
      <c r="AD184" s="75">
        <v>1114</v>
      </c>
      <c r="AE184" s="75">
        <v>679</v>
      </c>
      <c r="AF184" s="77">
        <f t="shared" si="114"/>
        <v>9154.65</v>
      </c>
      <c r="AG184" s="77">
        <f t="shared" si="115"/>
        <v>26761.924166666668</v>
      </c>
      <c r="AH184" s="77">
        <f t="shared" si="116"/>
        <v>321143.09000000003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  <c r="LT184" s="24"/>
      <c r="LU184" s="24"/>
      <c r="LV184" s="24"/>
      <c r="LW184" s="24"/>
      <c r="LX184" s="24"/>
      <c r="LY184" s="24"/>
      <c r="LZ184" s="24"/>
      <c r="MA184" s="24"/>
      <c r="MB184" s="24"/>
      <c r="MC184" s="24"/>
      <c r="MD184" s="24"/>
      <c r="ME184" s="24"/>
      <c r="MF184" s="24"/>
      <c r="MG184" s="24"/>
      <c r="MH184" s="24"/>
      <c r="MI184" s="24"/>
      <c r="MJ184" s="24"/>
      <c r="MK184" s="24"/>
      <c r="ML184" s="24"/>
      <c r="MM184" s="24"/>
      <c r="MN184" s="24"/>
      <c r="MO184" s="24"/>
      <c r="MP184" s="24"/>
      <c r="MQ184" s="24"/>
      <c r="MR184" s="24"/>
      <c r="MS184" s="24"/>
      <c r="MT184" s="24"/>
      <c r="MU184" s="24"/>
      <c r="MV184" s="24"/>
      <c r="MW184" s="24"/>
      <c r="MX184" s="24"/>
      <c r="MY184" s="24"/>
      <c r="MZ184" s="24"/>
      <c r="NA184" s="24"/>
      <c r="NB184" s="24"/>
      <c r="NC184" s="24"/>
      <c r="ND184" s="24"/>
      <c r="NE184" s="24"/>
      <c r="NF184" s="24"/>
      <c r="NG184" s="24"/>
      <c r="NH184" s="24"/>
      <c r="NI184" s="24"/>
      <c r="NJ184" s="24"/>
      <c r="NK184" s="24"/>
      <c r="NL184" s="24"/>
      <c r="NM184" s="24"/>
      <c r="NN184" s="24"/>
      <c r="NO184" s="24"/>
      <c r="NP184" s="24"/>
      <c r="NQ184" s="24"/>
      <c r="NR184" s="24"/>
      <c r="NS184" s="24"/>
      <c r="NT184" s="24"/>
      <c r="NU184" s="24"/>
      <c r="NV184" s="24"/>
      <c r="NW184" s="24"/>
      <c r="NX184" s="24"/>
      <c r="NY184" s="24"/>
      <c r="NZ184" s="24"/>
      <c r="OA184" s="24"/>
      <c r="OB184" s="24"/>
      <c r="OC184" s="24"/>
      <c r="OD184" s="24"/>
      <c r="OE184" s="24"/>
      <c r="OF184" s="24"/>
      <c r="OG184" s="24"/>
      <c r="OH184" s="24"/>
      <c r="OI184" s="24"/>
      <c r="OJ184" s="24"/>
      <c r="OK184" s="24"/>
      <c r="OL184" s="24"/>
      <c r="OM184" s="24"/>
      <c r="ON184" s="24"/>
      <c r="OO184" s="24"/>
      <c r="OP184" s="24"/>
      <c r="OQ184" s="24"/>
      <c r="OR184" s="24"/>
      <c r="OS184" s="24"/>
      <c r="OT184" s="24"/>
      <c r="OU184" s="24"/>
      <c r="OV184" s="24"/>
      <c r="OW184" s="24"/>
      <c r="OX184" s="24"/>
      <c r="OY184" s="24"/>
      <c r="OZ184" s="24"/>
      <c r="PA184" s="24"/>
      <c r="PB184" s="24"/>
      <c r="PC184" s="24"/>
      <c r="PD184" s="24"/>
      <c r="PE184" s="24"/>
      <c r="PF184" s="24"/>
      <c r="PG184" s="24"/>
      <c r="PH184" s="24"/>
      <c r="PI184" s="24"/>
      <c r="PJ184" s="24"/>
      <c r="PK184" s="24"/>
      <c r="PL184" s="24"/>
      <c r="PM184" s="24"/>
      <c r="PN184" s="24"/>
      <c r="PO184" s="24"/>
      <c r="PP184" s="24"/>
      <c r="PQ184" s="24"/>
      <c r="PR184" s="24"/>
      <c r="PS184" s="24"/>
      <c r="PT184" s="24"/>
      <c r="PU184" s="24"/>
      <c r="PV184" s="24"/>
      <c r="PW184" s="24"/>
      <c r="PX184" s="24"/>
      <c r="PY184" s="24"/>
      <c r="PZ184" s="24"/>
      <c r="QA184" s="24"/>
      <c r="QB184" s="24"/>
      <c r="QC184" s="24"/>
      <c r="QD184" s="24"/>
      <c r="QE184" s="24"/>
      <c r="QF184" s="24"/>
      <c r="QG184" s="24"/>
      <c r="QH184" s="24"/>
      <c r="QI184" s="24"/>
      <c r="QJ184" s="24"/>
      <c r="QK184" s="24"/>
      <c r="QL184" s="24"/>
      <c r="QM184" s="24"/>
      <c r="QN184" s="24"/>
      <c r="QO184" s="24"/>
      <c r="QP184" s="24"/>
      <c r="QQ184" s="24"/>
      <c r="QR184" s="24"/>
      <c r="QS184" s="24"/>
      <c r="QT184" s="24"/>
      <c r="QU184" s="24"/>
      <c r="QV184" s="24"/>
      <c r="QW184" s="24"/>
      <c r="QX184" s="24"/>
      <c r="QY184" s="24"/>
      <c r="QZ184" s="24"/>
      <c r="RA184" s="24"/>
      <c r="RB184" s="24"/>
      <c r="RC184" s="24"/>
      <c r="RD184" s="24"/>
      <c r="RE184" s="24"/>
      <c r="RF184" s="24"/>
      <c r="RG184" s="24"/>
      <c r="RH184" s="24"/>
      <c r="RI184" s="24"/>
      <c r="RJ184" s="24"/>
      <c r="RK184" s="24"/>
      <c r="RL184" s="24"/>
      <c r="RM184" s="24"/>
      <c r="RN184" s="24"/>
      <c r="RO184" s="24"/>
      <c r="RP184" s="24"/>
      <c r="RQ184" s="24"/>
      <c r="RR184" s="24"/>
      <c r="RS184" s="24"/>
      <c r="RT184" s="24"/>
      <c r="RU184" s="24"/>
      <c r="RV184" s="24"/>
      <c r="RW184" s="24"/>
      <c r="RX184" s="24"/>
      <c r="RY184" s="24"/>
      <c r="RZ184" s="24"/>
      <c r="SA184" s="24"/>
      <c r="SB184" s="24"/>
      <c r="SC184" s="24"/>
      <c r="SD184" s="24"/>
      <c r="SE184" s="24"/>
      <c r="SF184" s="24"/>
      <c r="SG184" s="24"/>
      <c r="SH184" s="24"/>
      <c r="SI184" s="24"/>
      <c r="SJ184" s="24"/>
      <c r="SK184" s="24"/>
      <c r="SL184" s="24"/>
      <c r="SM184" s="24"/>
      <c r="SN184" s="24"/>
      <c r="SO184" s="24"/>
      <c r="SP184" s="24"/>
      <c r="SQ184" s="24"/>
      <c r="SR184" s="24"/>
      <c r="SS184" s="24"/>
      <c r="ST184" s="24"/>
      <c r="SU184" s="24"/>
      <c r="SV184" s="24"/>
      <c r="SW184" s="24"/>
      <c r="SX184" s="24"/>
      <c r="SY184" s="24"/>
      <c r="SZ184" s="24"/>
      <c r="TA184" s="24"/>
      <c r="TB184" s="24"/>
      <c r="TC184" s="24"/>
      <c r="TD184" s="24"/>
      <c r="TE184" s="24"/>
      <c r="TF184" s="24"/>
      <c r="TG184" s="24"/>
      <c r="TH184" s="24"/>
      <c r="TI184" s="24"/>
      <c r="TJ184" s="24"/>
      <c r="TK184" s="24"/>
      <c r="TL184" s="24"/>
      <c r="TM184" s="24"/>
      <c r="TN184" s="24"/>
      <c r="TO184" s="24"/>
      <c r="TP184" s="24"/>
      <c r="TQ184" s="24"/>
      <c r="TR184" s="24"/>
      <c r="TS184" s="24"/>
      <c r="TT184" s="24"/>
      <c r="TU184" s="24"/>
      <c r="TV184" s="24"/>
      <c r="TW184" s="24"/>
      <c r="TX184" s="24"/>
      <c r="TY184" s="24"/>
      <c r="TZ184" s="24"/>
      <c r="UA184" s="24"/>
      <c r="UB184" s="24"/>
      <c r="UC184" s="24"/>
      <c r="UD184" s="24"/>
      <c r="UE184" s="24"/>
      <c r="UF184" s="24"/>
      <c r="UG184" s="24"/>
      <c r="UH184" s="24"/>
      <c r="UI184" s="24"/>
      <c r="UJ184" s="24"/>
      <c r="UK184" s="24"/>
      <c r="UL184" s="24"/>
      <c r="UM184" s="24"/>
      <c r="UN184" s="24"/>
      <c r="UO184" s="24"/>
      <c r="UP184" s="24"/>
      <c r="UQ184" s="24"/>
      <c r="UR184" s="24"/>
      <c r="US184" s="24"/>
      <c r="UT184" s="24"/>
      <c r="UU184" s="24"/>
      <c r="UV184" s="24"/>
      <c r="UW184" s="24"/>
      <c r="UX184" s="24"/>
      <c r="UY184" s="24"/>
      <c r="UZ184" s="24"/>
      <c r="VA184" s="24"/>
      <c r="VB184" s="24"/>
      <c r="VC184" s="24"/>
      <c r="VD184" s="24"/>
      <c r="VE184" s="24"/>
      <c r="VF184" s="24"/>
      <c r="VG184" s="24"/>
      <c r="VH184" s="24"/>
      <c r="VI184" s="24"/>
    </row>
    <row r="185" spans="1:581" s="23" customFormat="1" ht="15" customHeight="1" x14ac:dyDescent="0.2">
      <c r="A185" s="18">
        <v>71</v>
      </c>
      <c r="B185" s="102" t="s">
        <v>1188</v>
      </c>
      <c r="C185" s="102" t="s">
        <v>1189</v>
      </c>
      <c r="D185" s="20">
        <v>14</v>
      </c>
      <c r="E185" s="102" t="s">
        <v>927</v>
      </c>
      <c r="F185" s="102" t="s">
        <v>1190</v>
      </c>
      <c r="G185" s="102" t="s">
        <v>1342</v>
      </c>
      <c r="H185" s="68" t="s">
        <v>169</v>
      </c>
      <c r="I185" s="68" t="s">
        <v>170</v>
      </c>
      <c r="J185" s="22" t="s">
        <v>955</v>
      </c>
      <c r="K185" s="328">
        <v>39770</v>
      </c>
      <c r="L185" s="146" t="s">
        <v>714</v>
      </c>
      <c r="M185" s="22">
        <v>40</v>
      </c>
      <c r="N185" s="22" t="s">
        <v>728</v>
      </c>
      <c r="O185" s="21" t="s">
        <v>163</v>
      </c>
      <c r="P185" s="21" t="s">
        <v>977</v>
      </c>
      <c r="Q185" s="21" t="s">
        <v>823</v>
      </c>
      <c r="R185" s="22">
        <v>1</v>
      </c>
      <c r="S185" s="75">
        <v>14362</v>
      </c>
      <c r="T185" s="75"/>
      <c r="U185" s="75">
        <f t="shared" si="106"/>
        <v>2154.2999999999997</v>
      </c>
      <c r="V185" s="75">
        <f t="shared" si="107"/>
        <v>16516.3</v>
      </c>
      <c r="W185" s="75">
        <f>70.1*4</f>
        <v>280.39999999999998</v>
      </c>
      <c r="X185" s="75">
        <f t="shared" si="108"/>
        <v>3051.5499999999997</v>
      </c>
      <c r="Y185" s="75">
        <f t="shared" si="109"/>
        <v>30515.499999999996</v>
      </c>
      <c r="Z185" s="75">
        <f t="shared" si="110"/>
        <v>2890.3524999999995</v>
      </c>
      <c r="AA185" s="75">
        <f t="shared" si="111"/>
        <v>495.48899999999998</v>
      </c>
      <c r="AB185" s="75">
        <f t="shared" si="112"/>
        <v>825.81500000000005</v>
      </c>
      <c r="AC185" s="75">
        <f t="shared" si="113"/>
        <v>330.32599999999996</v>
      </c>
      <c r="AD185" s="75">
        <v>1114</v>
      </c>
      <c r="AE185" s="75">
        <v>679</v>
      </c>
      <c r="AF185" s="77">
        <f t="shared" si="114"/>
        <v>9154.65</v>
      </c>
      <c r="AG185" s="77">
        <f t="shared" si="115"/>
        <v>26691.824166666669</v>
      </c>
      <c r="AH185" s="77">
        <f t="shared" si="116"/>
        <v>320301.89</v>
      </c>
      <c r="AI185" s="77"/>
      <c r="AJ185" s="77"/>
      <c r="AK185" s="77"/>
      <c r="AL185" s="77"/>
      <c r="AM185" s="77"/>
      <c r="AN185" s="77"/>
      <c r="AO185" s="77"/>
      <c r="AP185" s="77"/>
      <c r="AQ185" s="77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  <c r="LT185" s="24"/>
      <c r="LU185" s="24"/>
      <c r="LV185" s="24"/>
      <c r="LW185" s="24"/>
      <c r="LX185" s="24"/>
      <c r="LY185" s="24"/>
      <c r="LZ185" s="24"/>
      <c r="MA185" s="24"/>
      <c r="MB185" s="24"/>
      <c r="MC185" s="24"/>
      <c r="MD185" s="24"/>
      <c r="ME185" s="24"/>
      <c r="MF185" s="24"/>
      <c r="MG185" s="24"/>
      <c r="MH185" s="24"/>
      <c r="MI185" s="24"/>
      <c r="MJ185" s="24"/>
      <c r="MK185" s="24"/>
      <c r="ML185" s="24"/>
      <c r="MM185" s="24"/>
      <c r="MN185" s="24"/>
      <c r="MO185" s="24"/>
      <c r="MP185" s="24"/>
      <c r="MQ185" s="24"/>
      <c r="MR185" s="24"/>
      <c r="MS185" s="24"/>
      <c r="MT185" s="24"/>
      <c r="MU185" s="24"/>
      <c r="MV185" s="24"/>
      <c r="MW185" s="24"/>
      <c r="MX185" s="24"/>
      <c r="MY185" s="24"/>
      <c r="MZ185" s="24"/>
      <c r="NA185" s="24"/>
      <c r="NB185" s="24"/>
      <c r="NC185" s="24"/>
      <c r="ND185" s="24"/>
      <c r="NE185" s="24"/>
      <c r="NF185" s="24"/>
      <c r="NG185" s="24"/>
      <c r="NH185" s="24"/>
      <c r="NI185" s="24"/>
      <c r="NJ185" s="24"/>
      <c r="NK185" s="24"/>
      <c r="NL185" s="24"/>
      <c r="NM185" s="24"/>
      <c r="NN185" s="24"/>
      <c r="NO185" s="24"/>
      <c r="NP185" s="24"/>
      <c r="NQ185" s="24"/>
      <c r="NR185" s="24"/>
      <c r="NS185" s="24"/>
      <c r="NT185" s="24"/>
      <c r="NU185" s="24"/>
      <c r="NV185" s="24"/>
      <c r="NW185" s="24"/>
      <c r="NX185" s="24"/>
      <c r="NY185" s="24"/>
      <c r="NZ185" s="24"/>
      <c r="OA185" s="24"/>
      <c r="OB185" s="24"/>
      <c r="OC185" s="24"/>
      <c r="OD185" s="24"/>
      <c r="OE185" s="24"/>
      <c r="OF185" s="24"/>
      <c r="OG185" s="24"/>
      <c r="OH185" s="24"/>
      <c r="OI185" s="24"/>
      <c r="OJ185" s="24"/>
      <c r="OK185" s="24"/>
      <c r="OL185" s="24"/>
      <c r="OM185" s="24"/>
      <c r="ON185" s="24"/>
      <c r="OO185" s="24"/>
      <c r="OP185" s="24"/>
      <c r="OQ185" s="24"/>
      <c r="OR185" s="24"/>
      <c r="OS185" s="24"/>
      <c r="OT185" s="24"/>
      <c r="OU185" s="24"/>
      <c r="OV185" s="24"/>
      <c r="OW185" s="24"/>
      <c r="OX185" s="24"/>
      <c r="OY185" s="24"/>
      <c r="OZ185" s="24"/>
      <c r="PA185" s="24"/>
      <c r="PB185" s="24"/>
      <c r="PC185" s="24"/>
      <c r="PD185" s="24"/>
      <c r="PE185" s="24"/>
      <c r="PF185" s="24"/>
      <c r="PG185" s="24"/>
      <c r="PH185" s="24"/>
      <c r="PI185" s="24"/>
      <c r="PJ185" s="24"/>
      <c r="PK185" s="24"/>
      <c r="PL185" s="24"/>
      <c r="PM185" s="24"/>
      <c r="PN185" s="24"/>
      <c r="PO185" s="24"/>
      <c r="PP185" s="24"/>
      <c r="PQ185" s="24"/>
      <c r="PR185" s="24"/>
      <c r="PS185" s="24"/>
      <c r="PT185" s="24"/>
      <c r="PU185" s="24"/>
      <c r="PV185" s="24"/>
      <c r="PW185" s="24"/>
      <c r="PX185" s="24"/>
      <c r="PY185" s="24"/>
      <c r="PZ185" s="24"/>
      <c r="QA185" s="24"/>
      <c r="QB185" s="24"/>
      <c r="QC185" s="24"/>
      <c r="QD185" s="24"/>
      <c r="QE185" s="24"/>
      <c r="QF185" s="24"/>
      <c r="QG185" s="24"/>
      <c r="QH185" s="24"/>
      <c r="QI185" s="24"/>
      <c r="QJ185" s="24"/>
      <c r="QK185" s="24"/>
      <c r="QL185" s="24"/>
      <c r="QM185" s="24"/>
      <c r="QN185" s="24"/>
      <c r="QO185" s="24"/>
      <c r="QP185" s="24"/>
      <c r="QQ185" s="24"/>
      <c r="QR185" s="24"/>
      <c r="QS185" s="24"/>
      <c r="QT185" s="24"/>
      <c r="QU185" s="24"/>
      <c r="QV185" s="24"/>
      <c r="QW185" s="24"/>
      <c r="QX185" s="24"/>
      <c r="QY185" s="24"/>
      <c r="QZ185" s="24"/>
      <c r="RA185" s="24"/>
      <c r="RB185" s="24"/>
      <c r="RC185" s="24"/>
      <c r="RD185" s="24"/>
      <c r="RE185" s="24"/>
      <c r="RF185" s="24"/>
      <c r="RG185" s="24"/>
      <c r="RH185" s="24"/>
      <c r="RI185" s="24"/>
      <c r="RJ185" s="24"/>
      <c r="RK185" s="24"/>
      <c r="RL185" s="24"/>
      <c r="RM185" s="24"/>
      <c r="RN185" s="24"/>
      <c r="RO185" s="24"/>
      <c r="RP185" s="24"/>
      <c r="RQ185" s="24"/>
      <c r="RR185" s="24"/>
      <c r="RS185" s="24"/>
      <c r="RT185" s="24"/>
      <c r="RU185" s="24"/>
      <c r="RV185" s="24"/>
      <c r="RW185" s="24"/>
      <c r="RX185" s="24"/>
      <c r="RY185" s="24"/>
      <c r="RZ185" s="24"/>
      <c r="SA185" s="24"/>
      <c r="SB185" s="24"/>
      <c r="SC185" s="24"/>
      <c r="SD185" s="24"/>
      <c r="SE185" s="24"/>
      <c r="SF185" s="24"/>
      <c r="SG185" s="24"/>
      <c r="SH185" s="24"/>
      <c r="SI185" s="24"/>
      <c r="SJ185" s="24"/>
      <c r="SK185" s="24"/>
      <c r="SL185" s="24"/>
      <c r="SM185" s="24"/>
      <c r="SN185" s="24"/>
      <c r="SO185" s="24"/>
      <c r="SP185" s="24"/>
      <c r="SQ185" s="24"/>
      <c r="SR185" s="24"/>
      <c r="SS185" s="24"/>
      <c r="ST185" s="24"/>
      <c r="SU185" s="24"/>
      <c r="SV185" s="24"/>
      <c r="SW185" s="24"/>
      <c r="SX185" s="24"/>
      <c r="SY185" s="24"/>
      <c r="SZ185" s="24"/>
      <c r="TA185" s="24"/>
      <c r="TB185" s="24"/>
      <c r="TC185" s="24"/>
      <c r="TD185" s="24"/>
      <c r="TE185" s="24"/>
      <c r="TF185" s="24"/>
      <c r="TG185" s="24"/>
      <c r="TH185" s="24"/>
      <c r="TI185" s="24"/>
      <c r="TJ185" s="24"/>
      <c r="TK185" s="24"/>
      <c r="TL185" s="24"/>
      <c r="TM185" s="24"/>
      <c r="TN185" s="24"/>
      <c r="TO185" s="24"/>
      <c r="TP185" s="24"/>
      <c r="TQ185" s="24"/>
      <c r="TR185" s="24"/>
      <c r="TS185" s="24"/>
      <c r="TT185" s="24"/>
      <c r="TU185" s="24"/>
      <c r="TV185" s="24"/>
      <c r="TW185" s="24"/>
      <c r="TX185" s="24"/>
      <c r="TY185" s="24"/>
      <c r="TZ185" s="24"/>
      <c r="UA185" s="24"/>
      <c r="UB185" s="24"/>
      <c r="UC185" s="24"/>
      <c r="UD185" s="24"/>
      <c r="UE185" s="24"/>
      <c r="UF185" s="24"/>
      <c r="UG185" s="24"/>
      <c r="UH185" s="24"/>
      <c r="UI185" s="24"/>
      <c r="UJ185" s="24"/>
      <c r="UK185" s="24"/>
      <c r="UL185" s="24"/>
      <c r="UM185" s="24"/>
      <c r="UN185" s="24"/>
      <c r="UO185" s="24"/>
      <c r="UP185" s="24"/>
      <c r="UQ185" s="24"/>
      <c r="UR185" s="24"/>
      <c r="US185" s="24"/>
      <c r="UT185" s="24"/>
      <c r="UU185" s="24"/>
      <c r="UV185" s="24"/>
      <c r="UW185" s="24"/>
      <c r="UX185" s="24"/>
      <c r="UY185" s="24"/>
      <c r="UZ185" s="24"/>
      <c r="VA185" s="24"/>
      <c r="VB185" s="24"/>
      <c r="VC185" s="24"/>
      <c r="VD185" s="24"/>
      <c r="VE185" s="24"/>
      <c r="VF185" s="24"/>
      <c r="VG185" s="24"/>
      <c r="VH185" s="24"/>
      <c r="VI185" s="24"/>
    </row>
    <row r="186" spans="1:581" s="23" customFormat="1" ht="15" customHeight="1" x14ac:dyDescent="0.2">
      <c r="A186" s="112">
        <v>72</v>
      </c>
      <c r="B186" s="102" t="s">
        <v>1188</v>
      </c>
      <c r="C186" s="102" t="s">
        <v>1189</v>
      </c>
      <c r="D186" s="20">
        <v>14</v>
      </c>
      <c r="E186" s="102" t="s">
        <v>927</v>
      </c>
      <c r="F186" s="102" t="s">
        <v>1190</v>
      </c>
      <c r="G186" s="102" t="s">
        <v>1343</v>
      </c>
      <c r="H186" s="21" t="s">
        <v>195</v>
      </c>
      <c r="I186" s="21" t="s">
        <v>196</v>
      </c>
      <c r="J186" s="22" t="s">
        <v>955</v>
      </c>
      <c r="K186" s="328">
        <v>40245</v>
      </c>
      <c r="L186" s="146" t="s">
        <v>714</v>
      </c>
      <c r="M186" s="22">
        <v>40</v>
      </c>
      <c r="N186" s="22" t="s">
        <v>728</v>
      </c>
      <c r="O186" s="21" t="s">
        <v>163</v>
      </c>
      <c r="P186" s="21" t="s">
        <v>977</v>
      </c>
      <c r="Q186" s="21" t="s">
        <v>823</v>
      </c>
      <c r="R186" s="22">
        <v>1</v>
      </c>
      <c r="S186" s="75">
        <v>14362</v>
      </c>
      <c r="T186" s="75"/>
      <c r="U186" s="75">
        <f t="shared" si="106"/>
        <v>2154.2999999999997</v>
      </c>
      <c r="V186" s="75">
        <f t="shared" si="107"/>
        <v>16516.3</v>
      </c>
      <c r="W186" s="75"/>
      <c r="X186" s="75">
        <f t="shared" si="108"/>
        <v>3051.5499999999997</v>
      </c>
      <c r="Y186" s="75">
        <f t="shared" si="109"/>
        <v>30515.499999999996</v>
      </c>
      <c r="Z186" s="75">
        <f t="shared" si="110"/>
        <v>2890.3524999999995</v>
      </c>
      <c r="AA186" s="75">
        <f t="shared" si="111"/>
        <v>495.48899999999998</v>
      </c>
      <c r="AB186" s="75">
        <f t="shared" si="112"/>
        <v>825.81500000000005</v>
      </c>
      <c r="AC186" s="75">
        <f t="shared" si="113"/>
        <v>330.32599999999996</v>
      </c>
      <c r="AD186" s="75">
        <v>1114</v>
      </c>
      <c r="AE186" s="75">
        <v>679</v>
      </c>
      <c r="AF186" s="77">
        <f t="shared" si="114"/>
        <v>9154.65</v>
      </c>
      <c r="AG186" s="77">
        <f t="shared" si="115"/>
        <v>26411.424166666668</v>
      </c>
      <c r="AH186" s="77">
        <f t="shared" si="116"/>
        <v>316937.09000000003</v>
      </c>
      <c r="AI186" s="77"/>
      <c r="AJ186" s="77"/>
      <c r="AK186" s="77"/>
      <c r="AL186" s="77"/>
      <c r="AM186" s="77"/>
      <c r="AN186" s="77"/>
      <c r="AO186" s="77"/>
      <c r="AP186" s="77"/>
      <c r="AQ186" s="77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  <c r="LT186" s="24"/>
      <c r="LU186" s="24"/>
      <c r="LV186" s="24"/>
      <c r="LW186" s="24"/>
      <c r="LX186" s="24"/>
      <c r="LY186" s="24"/>
      <c r="LZ186" s="24"/>
      <c r="MA186" s="24"/>
      <c r="MB186" s="24"/>
      <c r="MC186" s="24"/>
      <c r="MD186" s="24"/>
      <c r="ME186" s="24"/>
      <c r="MF186" s="24"/>
      <c r="MG186" s="24"/>
      <c r="MH186" s="24"/>
      <c r="MI186" s="24"/>
      <c r="MJ186" s="24"/>
      <c r="MK186" s="24"/>
      <c r="ML186" s="24"/>
      <c r="MM186" s="24"/>
      <c r="MN186" s="24"/>
      <c r="MO186" s="24"/>
      <c r="MP186" s="24"/>
      <c r="MQ186" s="24"/>
      <c r="MR186" s="24"/>
      <c r="MS186" s="24"/>
      <c r="MT186" s="24"/>
      <c r="MU186" s="24"/>
      <c r="MV186" s="24"/>
      <c r="MW186" s="24"/>
      <c r="MX186" s="24"/>
      <c r="MY186" s="24"/>
      <c r="MZ186" s="24"/>
      <c r="NA186" s="24"/>
      <c r="NB186" s="24"/>
      <c r="NC186" s="24"/>
      <c r="ND186" s="24"/>
      <c r="NE186" s="24"/>
      <c r="NF186" s="24"/>
      <c r="NG186" s="24"/>
      <c r="NH186" s="24"/>
      <c r="NI186" s="24"/>
      <c r="NJ186" s="24"/>
      <c r="NK186" s="24"/>
      <c r="NL186" s="24"/>
      <c r="NM186" s="24"/>
      <c r="NN186" s="24"/>
      <c r="NO186" s="24"/>
      <c r="NP186" s="24"/>
      <c r="NQ186" s="24"/>
      <c r="NR186" s="24"/>
      <c r="NS186" s="24"/>
      <c r="NT186" s="24"/>
      <c r="NU186" s="24"/>
      <c r="NV186" s="24"/>
      <c r="NW186" s="24"/>
      <c r="NX186" s="24"/>
      <c r="NY186" s="24"/>
      <c r="NZ186" s="24"/>
      <c r="OA186" s="24"/>
      <c r="OB186" s="24"/>
      <c r="OC186" s="24"/>
      <c r="OD186" s="24"/>
      <c r="OE186" s="24"/>
      <c r="OF186" s="24"/>
      <c r="OG186" s="24"/>
      <c r="OH186" s="24"/>
      <c r="OI186" s="24"/>
      <c r="OJ186" s="24"/>
      <c r="OK186" s="24"/>
      <c r="OL186" s="24"/>
      <c r="OM186" s="24"/>
      <c r="ON186" s="24"/>
      <c r="OO186" s="24"/>
      <c r="OP186" s="24"/>
      <c r="OQ186" s="24"/>
      <c r="OR186" s="24"/>
      <c r="OS186" s="24"/>
      <c r="OT186" s="24"/>
      <c r="OU186" s="24"/>
      <c r="OV186" s="24"/>
      <c r="OW186" s="24"/>
      <c r="OX186" s="24"/>
      <c r="OY186" s="24"/>
      <c r="OZ186" s="24"/>
      <c r="PA186" s="24"/>
      <c r="PB186" s="24"/>
      <c r="PC186" s="24"/>
      <c r="PD186" s="24"/>
      <c r="PE186" s="24"/>
      <c r="PF186" s="24"/>
      <c r="PG186" s="24"/>
      <c r="PH186" s="24"/>
      <c r="PI186" s="24"/>
      <c r="PJ186" s="24"/>
      <c r="PK186" s="24"/>
      <c r="PL186" s="24"/>
      <c r="PM186" s="24"/>
      <c r="PN186" s="24"/>
      <c r="PO186" s="24"/>
      <c r="PP186" s="24"/>
      <c r="PQ186" s="24"/>
      <c r="PR186" s="24"/>
      <c r="PS186" s="24"/>
      <c r="PT186" s="24"/>
      <c r="PU186" s="24"/>
      <c r="PV186" s="24"/>
      <c r="PW186" s="24"/>
      <c r="PX186" s="24"/>
      <c r="PY186" s="24"/>
      <c r="PZ186" s="24"/>
      <c r="QA186" s="24"/>
      <c r="QB186" s="24"/>
      <c r="QC186" s="24"/>
      <c r="QD186" s="24"/>
      <c r="QE186" s="24"/>
      <c r="QF186" s="24"/>
      <c r="QG186" s="24"/>
      <c r="QH186" s="24"/>
      <c r="QI186" s="24"/>
      <c r="QJ186" s="24"/>
      <c r="QK186" s="24"/>
      <c r="QL186" s="24"/>
      <c r="QM186" s="24"/>
      <c r="QN186" s="24"/>
      <c r="QO186" s="24"/>
      <c r="QP186" s="24"/>
      <c r="QQ186" s="24"/>
      <c r="QR186" s="24"/>
      <c r="QS186" s="24"/>
      <c r="QT186" s="24"/>
      <c r="QU186" s="24"/>
      <c r="QV186" s="24"/>
      <c r="QW186" s="24"/>
      <c r="QX186" s="24"/>
      <c r="QY186" s="24"/>
      <c r="QZ186" s="24"/>
      <c r="RA186" s="24"/>
      <c r="RB186" s="24"/>
      <c r="RC186" s="24"/>
      <c r="RD186" s="24"/>
      <c r="RE186" s="24"/>
      <c r="RF186" s="24"/>
      <c r="RG186" s="24"/>
      <c r="RH186" s="24"/>
      <c r="RI186" s="24"/>
      <c r="RJ186" s="24"/>
      <c r="RK186" s="24"/>
      <c r="RL186" s="24"/>
      <c r="RM186" s="24"/>
      <c r="RN186" s="24"/>
      <c r="RO186" s="24"/>
      <c r="RP186" s="24"/>
      <c r="RQ186" s="24"/>
      <c r="RR186" s="24"/>
      <c r="RS186" s="24"/>
      <c r="RT186" s="24"/>
      <c r="RU186" s="24"/>
      <c r="RV186" s="24"/>
      <c r="RW186" s="24"/>
      <c r="RX186" s="24"/>
      <c r="RY186" s="24"/>
      <c r="RZ186" s="24"/>
      <c r="SA186" s="24"/>
      <c r="SB186" s="24"/>
      <c r="SC186" s="24"/>
      <c r="SD186" s="24"/>
      <c r="SE186" s="24"/>
      <c r="SF186" s="24"/>
      <c r="SG186" s="24"/>
      <c r="SH186" s="24"/>
      <c r="SI186" s="24"/>
      <c r="SJ186" s="24"/>
      <c r="SK186" s="24"/>
      <c r="SL186" s="24"/>
      <c r="SM186" s="24"/>
      <c r="SN186" s="24"/>
      <c r="SO186" s="24"/>
      <c r="SP186" s="24"/>
      <c r="SQ186" s="24"/>
      <c r="SR186" s="24"/>
      <c r="SS186" s="24"/>
      <c r="ST186" s="24"/>
      <c r="SU186" s="24"/>
      <c r="SV186" s="24"/>
      <c r="SW186" s="24"/>
      <c r="SX186" s="24"/>
      <c r="SY186" s="24"/>
      <c r="SZ186" s="24"/>
      <c r="TA186" s="24"/>
      <c r="TB186" s="24"/>
      <c r="TC186" s="24"/>
      <c r="TD186" s="24"/>
      <c r="TE186" s="24"/>
      <c r="TF186" s="24"/>
      <c r="TG186" s="24"/>
      <c r="TH186" s="24"/>
      <c r="TI186" s="24"/>
      <c r="TJ186" s="24"/>
      <c r="TK186" s="24"/>
      <c r="TL186" s="24"/>
      <c r="TM186" s="24"/>
      <c r="TN186" s="24"/>
      <c r="TO186" s="24"/>
      <c r="TP186" s="24"/>
      <c r="TQ186" s="24"/>
      <c r="TR186" s="24"/>
      <c r="TS186" s="24"/>
      <c r="TT186" s="24"/>
      <c r="TU186" s="24"/>
      <c r="TV186" s="24"/>
      <c r="TW186" s="24"/>
      <c r="TX186" s="24"/>
      <c r="TY186" s="24"/>
      <c r="TZ186" s="24"/>
      <c r="UA186" s="24"/>
      <c r="UB186" s="24"/>
      <c r="UC186" s="24"/>
      <c r="UD186" s="24"/>
      <c r="UE186" s="24"/>
      <c r="UF186" s="24"/>
      <c r="UG186" s="24"/>
      <c r="UH186" s="24"/>
      <c r="UI186" s="24"/>
      <c r="UJ186" s="24"/>
      <c r="UK186" s="24"/>
      <c r="UL186" s="24"/>
      <c r="UM186" s="24"/>
      <c r="UN186" s="24"/>
      <c r="UO186" s="24"/>
      <c r="UP186" s="24"/>
      <c r="UQ186" s="24"/>
      <c r="UR186" s="24"/>
      <c r="US186" s="24"/>
      <c r="UT186" s="24"/>
      <c r="UU186" s="24"/>
      <c r="UV186" s="24"/>
      <c r="UW186" s="24"/>
      <c r="UX186" s="24"/>
      <c r="UY186" s="24"/>
      <c r="UZ186" s="24"/>
      <c r="VA186" s="24"/>
      <c r="VB186" s="24"/>
      <c r="VC186" s="24"/>
      <c r="VD186" s="24"/>
      <c r="VE186" s="24"/>
      <c r="VF186" s="24"/>
      <c r="VG186" s="24"/>
      <c r="VH186" s="24"/>
      <c r="VI186" s="24"/>
    </row>
    <row r="187" spans="1:581" s="23" customFormat="1" ht="15" customHeight="1" x14ac:dyDescent="0.2">
      <c r="A187" s="18">
        <v>73</v>
      </c>
      <c r="B187" s="102" t="s">
        <v>1188</v>
      </c>
      <c r="C187" s="102" t="s">
        <v>1189</v>
      </c>
      <c r="D187" s="20">
        <v>14</v>
      </c>
      <c r="E187" s="105" t="s">
        <v>927</v>
      </c>
      <c r="F187" s="102" t="s">
        <v>1190</v>
      </c>
      <c r="G187" s="102" t="s">
        <v>1348</v>
      </c>
      <c r="H187" s="21" t="s">
        <v>145</v>
      </c>
      <c r="I187" s="21" t="s">
        <v>521</v>
      </c>
      <c r="J187" s="22" t="s">
        <v>955</v>
      </c>
      <c r="K187" s="328">
        <v>37257</v>
      </c>
      <c r="L187" s="158" t="s">
        <v>1711</v>
      </c>
      <c r="M187" s="22">
        <v>40</v>
      </c>
      <c r="N187" s="22" t="s">
        <v>704</v>
      </c>
      <c r="O187" s="21" t="s">
        <v>146</v>
      </c>
      <c r="P187" s="21" t="s">
        <v>976</v>
      </c>
      <c r="Q187" s="21" t="s">
        <v>823</v>
      </c>
      <c r="R187" s="22">
        <v>1</v>
      </c>
      <c r="S187" s="114">
        <v>14024</v>
      </c>
      <c r="T187" s="75"/>
      <c r="U187" s="75">
        <f>S187*0.15</f>
        <v>2103.6</v>
      </c>
      <c r="V187" s="75">
        <f t="shared" si="107"/>
        <v>16127.6</v>
      </c>
      <c r="W187" s="75">
        <f>70.1*5</f>
        <v>350.5</v>
      </c>
      <c r="X187" s="75">
        <f t="shared" si="108"/>
        <v>2932.6</v>
      </c>
      <c r="Y187" s="75">
        <f t="shared" si="109"/>
        <v>29326</v>
      </c>
      <c r="Z187" s="75">
        <f t="shared" si="110"/>
        <v>2822.33</v>
      </c>
      <c r="AA187" s="75">
        <f t="shared" si="111"/>
        <v>483.82799999999997</v>
      </c>
      <c r="AB187" s="75">
        <f t="shared" si="112"/>
        <v>806.38000000000011</v>
      </c>
      <c r="AC187" s="75">
        <f t="shared" si="113"/>
        <v>322.55200000000002</v>
      </c>
      <c r="AD187" s="75">
        <v>869</v>
      </c>
      <c r="AE187" s="75">
        <v>599</v>
      </c>
      <c r="AF187" s="77">
        <f t="shared" si="114"/>
        <v>8797.7999999999993</v>
      </c>
      <c r="AG187" s="77">
        <f t="shared" si="115"/>
        <v>25802.556666666671</v>
      </c>
      <c r="AH187" s="77">
        <f t="shared" si="116"/>
        <v>309630.68000000005</v>
      </c>
      <c r="AI187" s="77"/>
      <c r="AJ187" s="77"/>
      <c r="AK187" s="77"/>
      <c r="AL187" s="77"/>
      <c r="AM187" s="77"/>
      <c r="AN187" s="77"/>
      <c r="AO187" s="77"/>
      <c r="AP187" s="77"/>
      <c r="AQ187" s="77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  <c r="LT187" s="24"/>
      <c r="LU187" s="24"/>
      <c r="LV187" s="24"/>
      <c r="LW187" s="24"/>
      <c r="LX187" s="24"/>
      <c r="LY187" s="24"/>
      <c r="LZ187" s="24"/>
      <c r="MA187" s="24"/>
      <c r="MB187" s="24"/>
      <c r="MC187" s="24"/>
      <c r="MD187" s="24"/>
      <c r="ME187" s="24"/>
      <c r="MF187" s="24"/>
      <c r="MG187" s="24"/>
      <c r="MH187" s="24"/>
      <c r="MI187" s="24"/>
      <c r="MJ187" s="24"/>
      <c r="MK187" s="24"/>
      <c r="ML187" s="24"/>
      <c r="MM187" s="24"/>
      <c r="MN187" s="24"/>
      <c r="MO187" s="24"/>
      <c r="MP187" s="24"/>
      <c r="MQ187" s="24"/>
      <c r="MR187" s="24"/>
      <c r="MS187" s="24"/>
      <c r="MT187" s="24"/>
      <c r="MU187" s="24"/>
      <c r="MV187" s="24"/>
      <c r="MW187" s="24"/>
      <c r="MX187" s="24"/>
      <c r="MY187" s="24"/>
      <c r="MZ187" s="24"/>
      <c r="NA187" s="24"/>
      <c r="NB187" s="24"/>
      <c r="NC187" s="24"/>
      <c r="ND187" s="24"/>
      <c r="NE187" s="24"/>
      <c r="NF187" s="24"/>
      <c r="NG187" s="24"/>
      <c r="NH187" s="24"/>
      <c r="NI187" s="24"/>
      <c r="NJ187" s="24"/>
      <c r="NK187" s="24"/>
      <c r="NL187" s="24"/>
      <c r="NM187" s="24"/>
      <c r="NN187" s="24"/>
      <c r="NO187" s="24"/>
      <c r="NP187" s="24"/>
      <c r="NQ187" s="24"/>
      <c r="NR187" s="24"/>
      <c r="NS187" s="24"/>
      <c r="NT187" s="24"/>
      <c r="NU187" s="24"/>
      <c r="NV187" s="24"/>
      <c r="NW187" s="24"/>
      <c r="NX187" s="24"/>
      <c r="NY187" s="24"/>
      <c r="NZ187" s="24"/>
      <c r="OA187" s="24"/>
      <c r="OB187" s="24"/>
      <c r="OC187" s="24"/>
      <c r="OD187" s="24"/>
      <c r="OE187" s="24"/>
      <c r="OF187" s="24"/>
      <c r="OG187" s="24"/>
      <c r="OH187" s="24"/>
      <c r="OI187" s="24"/>
      <c r="OJ187" s="24"/>
      <c r="OK187" s="24"/>
      <c r="OL187" s="24"/>
      <c r="OM187" s="24"/>
      <c r="ON187" s="24"/>
      <c r="OO187" s="24"/>
      <c r="OP187" s="24"/>
      <c r="OQ187" s="24"/>
      <c r="OR187" s="24"/>
      <c r="OS187" s="24"/>
      <c r="OT187" s="24"/>
      <c r="OU187" s="24"/>
      <c r="OV187" s="24"/>
      <c r="OW187" s="24"/>
      <c r="OX187" s="24"/>
      <c r="OY187" s="24"/>
      <c r="OZ187" s="24"/>
      <c r="PA187" s="24"/>
      <c r="PB187" s="24"/>
      <c r="PC187" s="24"/>
      <c r="PD187" s="24"/>
      <c r="PE187" s="24"/>
      <c r="PF187" s="24"/>
      <c r="PG187" s="24"/>
      <c r="PH187" s="24"/>
      <c r="PI187" s="24"/>
      <c r="PJ187" s="24"/>
      <c r="PK187" s="24"/>
      <c r="PL187" s="24"/>
      <c r="PM187" s="24"/>
      <c r="PN187" s="24"/>
      <c r="PO187" s="24"/>
      <c r="PP187" s="24"/>
      <c r="PQ187" s="24"/>
      <c r="PR187" s="24"/>
      <c r="PS187" s="24"/>
      <c r="PT187" s="24"/>
      <c r="PU187" s="24"/>
      <c r="PV187" s="24"/>
      <c r="PW187" s="24"/>
      <c r="PX187" s="24"/>
      <c r="PY187" s="24"/>
      <c r="PZ187" s="24"/>
      <c r="QA187" s="24"/>
      <c r="QB187" s="24"/>
      <c r="QC187" s="24"/>
      <c r="QD187" s="24"/>
      <c r="QE187" s="24"/>
      <c r="QF187" s="24"/>
      <c r="QG187" s="24"/>
      <c r="QH187" s="24"/>
      <c r="QI187" s="24"/>
      <c r="QJ187" s="24"/>
      <c r="QK187" s="24"/>
      <c r="QL187" s="24"/>
      <c r="QM187" s="24"/>
      <c r="QN187" s="24"/>
      <c r="QO187" s="24"/>
      <c r="QP187" s="24"/>
      <c r="QQ187" s="24"/>
      <c r="QR187" s="24"/>
      <c r="QS187" s="24"/>
      <c r="QT187" s="24"/>
      <c r="QU187" s="24"/>
      <c r="QV187" s="24"/>
      <c r="QW187" s="24"/>
      <c r="QX187" s="24"/>
      <c r="QY187" s="24"/>
      <c r="QZ187" s="24"/>
      <c r="RA187" s="24"/>
      <c r="RB187" s="24"/>
      <c r="RC187" s="24"/>
      <c r="RD187" s="24"/>
      <c r="RE187" s="24"/>
      <c r="RF187" s="24"/>
      <c r="RG187" s="24"/>
      <c r="RH187" s="24"/>
      <c r="RI187" s="24"/>
      <c r="RJ187" s="24"/>
      <c r="RK187" s="24"/>
      <c r="RL187" s="24"/>
      <c r="RM187" s="24"/>
      <c r="RN187" s="24"/>
      <c r="RO187" s="24"/>
      <c r="RP187" s="24"/>
      <c r="RQ187" s="24"/>
      <c r="RR187" s="24"/>
      <c r="RS187" s="24"/>
      <c r="RT187" s="24"/>
      <c r="RU187" s="24"/>
      <c r="RV187" s="24"/>
      <c r="RW187" s="24"/>
      <c r="RX187" s="24"/>
      <c r="RY187" s="24"/>
      <c r="RZ187" s="24"/>
      <c r="SA187" s="24"/>
      <c r="SB187" s="24"/>
      <c r="SC187" s="24"/>
      <c r="SD187" s="24"/>
      <c r="SE187" s="24"/>
      <c r="SF187" s="24"/>
      <c r="SG187" s="24"/>
      <c r="SH187" s="24"/>
      <c r="SI187" s="24"/>
      <c r="SJ187" s="24"/>
      <c r="SK187" s="24"/>
      <c r="SL187" s="24"/>
      <c r="SM187" s="24"/>
      <c r="SN187" s="24"/>
      <c r="SO187" s="24"/>
      <c r="SP187" s="24"/>
      <c r="SQ187" s="24"/>
      <c r="SR187" s="24"/>
      <c r="SS187" s="24"/>
      <c r="ST187" s="24"/>
      <c r="SU187" s="24"/>
      <c r="SV187" s="24"/>
      <c r="SW187" s="24"/>
      <c r="SX187" s="24"/>
      <c r="SY187" s="24"/>
      <c r="SZ187" s="24"/>
      <c r="TA187" s="24"/>
      <c r="TB187" s="24"/>
      <c r="TC187" s="24"/>
      <c r="TD187" s="24"/>
      <c r="TE187" s="24"/>
      <c r="TF187" s="24"/>
      <c r="TG187" s="24"/>
      <c r="TH187" s="24"/>
      <c r="TI187" s="24"/>
      <c r="TJ187" s="24"/>
      <c r="TK187" s="24"/>
      <c r="TL187" s="24"/>
      <c r="TM187" s="24"/>
      <c r="TN187" s="24"/>
      <c r="TO187" s="24"/>
      <c r="TP187" s="24"/>
      <c r="TQ187" s="24"/>
      <c r="TR187" s="24"/>
      <c r="TS187" s="24"/>
      <c r="TT187" s="24"/>
      <c r="TU187" s="24"/>
      <c r="TV187" s="24"/>
      <c r="TW187" s="24"/>
      <c r="TX187" s="24"/>
      <c r="TY187" s="24"/>
      <c r="TZ187" s="24"/>
      <c r="UA187" s="24"/>
      <c r="UB187" s="24"/>
      <c r="UC187" s="24"/>
      <c r="UD187" s="24"/>
      <c r="UE187" s="24"/>
      <c r="UF187" s="24"/>
      <c r="UG187" s="24"/>
      <c r="UH187" s="24"/>
      <c r="UI187" s="24"/>
      <c r="UJ187" s="24"/>
      <c r="UK187" s="24"/>
      <c r="UL187" s="24"/>
      <c r="UM187" s="24"/>
      <c r="UN187" s="24"/>
      <c r="UO187" s="24"/>
      <c r="UP187" s="24"/>
      <c r="UQ187" s="24"/>
      <c r="UR187" s="24"/>
      <c r="US187" s="24"/>
      <c r="UT187" s="24"/>
      <c r="UU187" s="24"/>
      <c r="UV187" s="24"/>
      <c r="UW187" s="24"/>
      <c r="UX187" s="24"/>
      <c r="UY187" s="24"/>
      <c r="UZ187" s="24"/>
      <c r="VA187" s="24"/>
      <c r="VB187" s="24"/>
      <c r="VC187" s="24"/>
      <c r="VD187" s="24"/>
      <c r="VE187" s="24"/>
      <c r="VF187" s="24"/>
      <c r="VG187" s="24"/>
      <c r="VH187" s="24"/>
      <c r="VI187" s="24"/>
    </row>
    <row r="188" spans="1:581" s="23" customFormat="1" ht="15" customHeight="1" x14ac:dyDescent="0.2">
      <c r="A188" s="112">
        <v>74</v>
      </c>
      <c r="B188" s="102" t="s">
        <v>1188</v>
      </c>
      <c r="C188" s="102" t="s">
        <v>1189</v>
      </c>
      <c r="D188" s="20">
        <v>14</v>
      </c>
      <c r="E188" s="102" t="s">
        <v>927</v>
      </c>
      <c r="F188" s="102" t="s">
        <v>1190</v>
      </c>
      <c r="G188" s="102" t="s">
        <v>1349</v>
      </c>
      <c r="H188" s="21" t="s">
        <v>147</v>
      </c>
      <c r="I188" s="21" t="s">
        <v>542</v>
      </c>
      <c r="J188" s="22" t="s">
        <v>955</v>
      </c>
      <c r="K188" s="328">
        <v>36942</v>
      </c>
      <c r="L188" s="158" t="s">
        <v>1711</v>
      </c>
      <c r="M188" s="22">
        <v>40</v>
      </c>
      <c r="N188" s="22" t="s">
        <v>704</v>
      </c>
      <c r="O188" s="21" t="s">
        <v>146</v>
      </c>
      <c r="P188" s="21" t="s">
        <v>976</v>
      </c>
      <c r="Q188" s="21" t="s">
        <v>823</v>
      </c>
      <c r="R188" s="22">
        <v>1</v>
      </c>
      <c r="S188" s="114">
        <v>14024</v>
      </c>
      <c r="T188" s="75"/>
      <c r="U188" s="75">
        <f>S188*0.15</f>
        <v>2103.6</v>
      </c>
      <c r="V188" s="75">
        <f t="shared" si="107"/>
        <v>16127.6</v>
      </c>
      <c r="W188" s="75">
        <f>70.1*5</f>
        <v>350.5</v>
      </c>
      <c r="X188" s="75">
        <f t="shared" si="108"/>
        <v>2932.6</v>
      </c>
      <c r="Y188" s="75">
        <f t="shared" si="109"/>
        <v>29326</v>
      </c>
      <c r="Z188" s="75">
        <f t="shared" si="110"/>
        <v>2822.33</v>
      </c>
      <c r="AA188" s="75">
        <f t="shared" si="111"/>
        <v>483.82799999999997</v>
      </c>
      <c r="AB188" s="75">
        <f t="shared" si="112"/>
        <v>806.38000000000011</v>
      </c>
      <c r="AC188" s="75">
        <f t="shared" si="113"/>
        <v>322.55200000000002</v>
      </c>
      <c r="AD188" s="75">
        <v>869</v>
      </c>
      <c r="AE188" s="75">
        <v>599</v>
      </c>
      <c r="AF188" s="77">
        <f t="shared" si="114"/>
        <v>8797.7999999999993</v>
      </c>
      <c r="AG188" s="77">
        <f t="shared" si="115"/>
        <v>25802.556666666671</v>
      </c>
      <c r="AH188" s="77">
        <f t="shared" si="116"/>
        <v>309630.68000000005</v>
      </c>
      <c r="AI188" s="77"/>
      <c r="AJ188" s="77"/>
      <c r="AK188" s="77"/>
      <c r="AL188" s="77"/>
      <c r="AM188" s="77"/>
      <c r="AN188" s="77"/>
      <c r="AO188" s="77"/>
      <c r="AP188" s="77"/>
      <c r="AQ188" s="77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  <c r="LT188" s="24"/>
      <c r="LU188" s="24"/>
      <c r="LV188" s="24"/>
      <c r="LW188" s="24"/>
      <c r="LX188" s="24"/>
      <c r="LY188" s="24"/>
      <c r="LZ188" s="24"/>
      <c r="MA188" s="24"/>
      <c r="MB188" s="24"/>
      <c r="MC188" s="24"/>
      <c r="MD188" s="24"/>
      <c r="ME188" s="24"/>
      <c r="MF188" s="24"/>
      <c r="MG188" s="24"/>
      <c r="MH188" s="24"/>
      <c r="MI188" s="24"/>
      <c r="MJ188" s="24"/>
      <c r="MK188" s="24"/>
      <c r="ML188" s="24"/>
      <c r="MM188" s="24"/>
      <c r="MN188" s="24"/>
      <c r="MO188" s="24"/>
      <c r="MP188" s="24"/>
      <c r="MQ188" s="24"/>
      <c r="MR188" s="24"/>
      <c r="MS188" s="24"/>
      <c r="MT188" s="24"/>
      <c r="MU188" s="24"/>
      <c r="MV188" s="24"/>
      <c r="MW188" s="24"/>
      <c r="MX188" s="24"/>
      <c r="MY188" s="24"/>
      <c r="MZ188" s="24"/>
      <c r="NA188" s="24"/>
      <c r="NB188" s="24"/>
      <c r="NC188" s="24"/>
      <c r="ND188" s="24"/>
      <c r="NE188" s="24"/>
      <c r="NF188" s="24"/>
      <c r="NG188" s="24"/>
      <c r="NH188" s="24"/>
      <c r="NI188" s="24"/>
      <c r="NJ188" s="24"/>
      <c r="NK188" s="24"/>
      <c r="NL188" s="24"/>
      <c r="NM188" s="24"/>
      <c r="NN188" s="24"/>
      <c r="NO188" s="24"/>
      <c r="NP188" s="24"/>
      <c r="NQ188" s="24"/>
      <c r="NR188" s="24"/>
      <c r="NS188" s="24"/>
      <c r="NT188" s="24"/>
      <c r="NU188" s="24"/>
      <c r="NV188" s="24"/>
      <c r="NW188" s="24"/>
      <c r="NX188" s="24"/>
      <c r="NY188" s="24"/>
      <c r="NZ188" s="24"/>
      <c r="OA188" s="24"/>
      <c r="OB188" s="24"/>
      <c r="OC188" s="24"/>
      <c r="OD188" s="24"/>
      <c r="OE188" s="24"/>
      <c r="OF188" s="24"/>
      <c r="OG188" s="24"/>
      <c r="OH188" s="24"/>
      <c r="OI188" s="24"/>
      <c r="OJ188" s="24"/>
      <c r="OK188" s="24"/>
      <c r="OL188" s="24"/>
      <c r="OM188" s="24"/>
      <c r="ON188" s="24"/>
      <c r="OO188" s="24"/>
      <c r="OP188" s="24"/>
      <c r="OQ188" s="24"/>
      <c r="OR188" s="24"/>
      <c r="OS188" s="24"/>
      <c r="OT188" s="24"/>
      <c r="OU188" s="24"/>
      <c r="OV188" s="24"/>
      <c r="OW188" s="24"/>
      <c r="OX188" s="24"/>
      <c r="OY188" s="24"/>
      <c r="OZ188" s="24"/>
      <c r="PA188" s="24"/>
      <c r="PB188" s="24"/>
      <c r="PC188" s="24"/>
      <c r="PD188" s="24"/>
      <c r="PE188" s="24"/>
      <c r="PF188" s="24"/>
      <c r="PG188" s="24"/>
      <c r="PH188" s="24"/>
      <c r="PI188" s="24"/>
      <c r="PJ188" s="24"/>
      <c r="PK188" s="24"/>
      <c r="PL188" s="24"/>
      <c r="PM188" s="24"/>
      <c r="PN188" s="24"/>
      <c r="PO188" s="24"/>
      <c r="PP188" s="24"/>
      <c r="PQ188" s="24"/>
      <c r="PR188" s="24"/>
      <c r="PS188" s="24"/>
      <c r="PT188" s="24"/>
      <c r="PU188" s="24"/>
      <c r="PV188" s="24"/>
      <c r="PW188" s="24"/>
      <c r="PX188" s="24"/>
      <c r="PY188" s="24"/>
      <c r="PZ188" s="24"/>
      <c r="QA188" s="24"/>
      <c r="QB188" s="24"/>
      <c r="QC188" s="24"/>
      <c r="QD188" s="24"/>
      <c r="QE188" s="24"/>
      <c r="QF188" s="24"/>
      <c r="QG188" s="24"/>
      <c r="QH188" s="24"/>
      <c r="QI188" s="24"/>
      <c r="QJ188" s="24"/>
      <c r="QK188" s="24"/>
      <c r="QL188" s="24"/>
      <c r="QM188" s="24"/>
      <c r="QN188" s="24"/>
      <c r="QO188" s="24"/>
      <c r="QP188" s="24"/>
      <c r="QQ188" s="24"/>
      <c r="QR188" s="24"/>
      <c r="QS188" s="24"/>
      <c r="QT188" s="24"/>
      <c r="QU188" s="24"/>
      <c r="QV188" s="24"/>
      <c r="QW188" s="24"/>
      <c r="QX188" s="24"/>
      <c r="QY188" s="24"/>
      <c r="QZ188" s="24"/>
      <c r="RA188" s="24"/>
      <c r="RB188" s="24"/>
      <c r="RC188" s="24"/>
      <c r="RD188" s="24"/>
      <c r="RE188" s="24"/>
      <c r="RF188" s="24"/>
      <c r="RG188" s="24"/>
      <c r="RH188" s="24"/>
      <c r="RI188" s="24"/>
      <c r="RJ188" s="24"/>
      <c r="RK188" s="24"/>
      <c r="RL188" s="24"/>
      <c r="RM188" s="24"/>
      <c r="RN188" s="24"/>
      <c r="RO188" s="24"/>
      <c r="RP188" s="24"/>
      <c r="RQ188" s="24"/>
      <c r="RR188" s="24"/>
      <c r="RS188" s="24"/>
      <c r="RT188" s="24"/>
      <c r="RU188" s="24"/>
      <c r="RV188" s="24"/>
      <c r="RW188" s="24"/>
      <c r="RX188" s="24"/>
      <c r="RY188" s="24"/>
      <c r="RZ188" s="24"/>
      <c r="SA188" s="24"/>
      <c r="SB188" s="24"/>
      <c r="SC188" s="24"/>
      <c r="SD188" s="24"/>
      <c r="SE188" s="24"/>
      <c r="SF188" s="24"/>
      <c r="SG188" s="24"/>
      <c r="SH188" s="24"/>
      <c r="SI188" s="24"/>
      <c r="SJ188" s="24"/>
      <c r="SK188" s="24"/>
      <c r="SL188" s="24"/>
      <c r="SM188" s="24"/>
      <c r="SN188" s="24"/>
      <c r="SO188" s="24"/>
      <c r="SP188" s="24"/>
      <c r="SQ188" s="24"/>
      <c r="SR188" s="24"/>
      <c r="SS188" s="24"/>
      <c r="ST188" s="24"/>
      <c r="SU188" s="24"/>
      <c r="SV188" s="24"/>
      <c r="SW188" s="24"/>
      <c r="SX188" s="24"/>
      <c r="SY188" s="24"/>
      <c r="SZ188" s="24"/>
      <c r="TA188" s="24"/>
      <c r="TB188" s="24"/>
      <c r="TC188" s="24"/>
      <c r="TD188" s="24"/>
      <c r="TE188" s="24"/>
      <c r="TF188" s="24"/>
      <c r="TG188" s="24"/>
      <c r="TH188" s="24"/>
      <c r="TI188" s="24"/>
      <c r="TJ188" s="24"/>
      <c r="TK188" s="24"/>
      <c r="TL188" s="24"/>
      <c r="TM188" s="24"/>
      <c r="TN188" s="24"/>
      <c r="TO188" s="24"/>
      <c r="TP188" s="24"/>
      <c r="TQ188" s="24"/>
      <c r="TR188" s="24"/>
      <c r="TS188" s="24"/>
      <c r="TT188" s="24"/>
      <c r="TU188" s="24"/>
      <c r="TV188" s="24"/>
      <c r="TW188" s="24"/>
      <c r="TX188" s="24"/>
      <c r="TY188" s="24"/>
      <c r="TZ188" s="24"/>
      <c r="UA188" s="24"/>
      <c r="UB188" s="24"/>
      <c r="UC188" s="24"/>
      <c r="UD188" s="24"/>
      <c r="UE188" s="24"/>
      <c r="UF188" s="24"/>
      <c r="UG188" s="24"/>
      <c r="UH188" s="24"/>
      <c r="UI188" s="24"/>
      <c r="UJ188" s="24"/>
      <c r="UK188" s="24"/>
      <c r="UL188" s="24"/>
      <c r="UM188" s="24"/>
      <c r="UN188" s="24"/>
      <c r="UO188" s="24"/>
      <c r="UP188" s="24"/>
      <c r="UQ188" s="24"/>
      <c r="UR188" s="24"/>
      <c r="US188" s="24"/>
      <c r="UT188" s="24"/>
      <c r="UU188" s="24"/>
      <c r="UV188" s="24"/>
      <c r="UW188" s="24"/>
      <c r="UX188" s="24"/>
      <c r="UY188" s="24"/>
      <c r="UZ188" s="24"/>
      <c r="VA188" s="24"/>
      <c r="VB188" s="24"/>
      <c r="VC188" s="24"/>
      <c r="VD188" s="24"/>
      <c r="VE188" s="24"/>
      <c r="VF188" s="24"/>
      <c r="VG188" s="24"/>
      <c r="VH188" s="24"/>
      <c r="VI188" s="24"/>
    </row>
    <row r="189" spans="1:581" s="23" customFormat="1" ht="15" customHeight="1" x14ac:dyDescent="0.2">
      <c r="A189" s="18">
        <v>75</v>
      </c>
      <c r="B189" s="102" t="s">
        <v>1188</v>
      </c>
      <c r="C189" s="102" t="s">
        <v>1189</v>
      </c>
      <c r="D189" s="20">
        <v>14</v>
      </c>
      <c r="E189" s="102" t="s">
        <v>927</v>
      </c>
      <c r="F189" s="102" t="s">
        <v>1190</v>
      </c>
      <c r="G189" s="102" t="s">
        <v>1350</v>
      </c>
      <c r="H189" s="21" t="s">
        <v>148</v>
      </c>
      <c r="I189" s="21" t="s">
        <v>517</v>
      </c>
      <c r="J189" s="22" t="s">
        <v>955</v>
      </c>
      <c r="K189" s="328">
        <v>32905</v>
      </c>
      <c r="L189" s="158" t="s">
        <v>1711</v>
      </c>
      <c r="M189" s="22">
        <v>40</v>
      </c>
      <c r="N189" s="22" t="s">
        <v>704</v>
      </c>
      <c r="O189" s="21" t="s">
        <v>146</v>
      </c>
      <c r="P189" s="21" t="s">
        <v>976</v>
      </c>
      <c r="Q189" s="21" t="s">
        <v>823</v>
      </c>
      <c r="R189" s="22">
        <v>1</v>
      </c>
      <c r="S189" s="114">
        <v>14024</v>
      </c>
      <c r="T189" s="75"/>
      <c r="U189" s="75">
        <f>S189*0.15</f>
        <v>2103.6</v>
      </c>
      <c r="V189" s="75">
        <f t="shared" si="107"/>
        <v>16127.6</v>
      </c>
      <c r="W189" s="75">
        <f>70.1*7</f>
        <v>490.69999999999993</v>
      </c>
      <c r="X189" s="75">
        <f t="shared" si="108"/>
        <v>2932.6</v>
      </c>
      <c r="Y189" s="75">
        <f t="shared" si="109"/>
        <v>29326</v>
      </c>
      <c r="Z189" s="75">
        <f t="shared" si="110"/>
        <v>2822.33</v>
      </c>
      <c r="AA189" s="75">
        <f t="shared" si="111"/>
        <v>483.82799999999997</v>
      </c>
      <c r="AB189" s="75">
        <f t="shared" si="112"/>
        <v>806.38000000000011</v>
      </c>
      <c r="AC189" s="75">
        <f t="shared" si="113"/>
        <v>322.55200000000002</v>
      </c>
      <c r="AD189" s="75">
        <v>869</v>
      </c>
      <c r="AE189" s="75">
        <v>599</v>
      </c>
      <c r="AF189" s="77">
        <f t="shared" si="114"/>
        <v>8797.7999999999993</v>
      </c>
      <c r="AG189" s="77">
        <f t="shared" si="115"/>
        <v>25942.756666666668</v>
      </c>
      <c r="AH189" s="77">
        <f t="shared" si="116"/>
        <v>311313.08</v>
      </c>
      <c r="AI189" s="77"/>
      <c r="AJ189" s="77"/>
      <c r="AK189" s="77"/>
      <c r="AL189" s="77"/>
      <c r="AM189" s="77"/>
      <c r="AN189" s="77"/>
      <c r="AO189" s="77"/>
      <c r="AP189" s="77"/>
      <c r="AQ189" s="77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  <c r="JC189" s="24"/>
      <c r="JD189" s="24"/>
      <c r="JE189" s="24"/>
      <c r="JF189" s="24"/>
      <c r="JG189" s="24"/>
      <c r="JH189" s="24"/>
      <c r="JI189" s="24"/>
      <c r="JJ189" s="24"/>
      <c r="JK189" s="24"/>
      <c r="JL189" s="24"/>
      <c r="JM189" s="24"/>
      <c r="JN189" s="24"/>
      <c r="JO189" s="24"/>
      <c r="JP189" s="24"/>
      <c r="JQ189" s="24"/>
      <c r="JR189" s="24"/>
      <c r="JS189" s="24"/>
      <c r="JT189" s="24"/>
      <c r="JU189" s="24"/>
      <c r="JV189" s="24"/>
      <c r="JW189" s="24"/>
      <c r="JX189" s="24"/>
      <c r="JY189" s="24"/>
      <c r="JZ189" s="24"/>
      <c r="KA189" s="24"/>
      <c r="KB189" s="24"/>
      <c r="KC189" s="24"/>
      <c r="KD189" s="24"/>
      <c r="KE189" s="24"/>
      <c r="KF189" s="24"/>
      <c r="KG189" s="24"/>
      <c r="KH189" s="24"/>
      <c r="KI189" s="24"/>
      <c r="KJ189" s="24"/>
      <c r="KK189" s="24"/>
      <c r="KL189" s="24"/>
      <c r="KM189" s="24"/>
      <c r="KN189" s="24"/>
      <c r="KO189" s="24"/>
      <c r="KP189" s="24"/>
      <c r="KQ189" s="24"/>
      <c r="KR189" s="24"/>
      <c r="KS189" s="24"/>
      <c r="KT189" s="24"/>
      <c r="KU189" s="24"/>
      <c r="KV189" s="24"/>
      <c r="KW189" s="24"/>
      <c r="KX189" s="24"/>
      <c r="KY189" s="24"/>
      <c r="KZ189" s="24"/>
      <c r="LA189" s="24"/>
      <c r="LB189" s="24"/>
      <c r="LC189" s="24"/>
      <c r="LD189" s="24"/>
      <c r="LE189" s="24"/>
      <c r="LF189" s="24"/>
      <c r="LG189" s="24"/>
      <c r="LH189" s="24"/>
      <c r="LI189" s="24"/>
      <c r="LJ189" s="24"/>
      <c r="LK189" s="24"/>
      <c r="LL189" s="24"/>
      <c r="LM189" s="24"/>
      <c r="LN189" s="24"/>
      <c r="LO189" s="24"/>
      <c r="LP189" s="24"/>
      <c r="LQ189" s="24"/>
      <c r="LR189" s="24"/>
      <c r="LS189" s="24"/>
      <c r="LT189" s="24"/>
      <c r="LU189" s="24"/>
      <c r="LV189" s="24"/>
      <c r="LW189" s="24"/>
      <c r="LX189" s="24"/>
      <c r="LY189" s="24"/>
      <c r="LZ189" s="24"/>
      <c r="MA189" s="24"/>
      <c r="MB189" s="24"/>
      <c r="MC189" s="24"/>
      <c r="MD189" s="24"/>
      <c r="ME189" s="24"/>
      <c r="MF189" s="24"/>
      <c r="MG189" s="24"/>
      <c r="MH189" s="24"/>
      <c r="MI189" s="24"/>
      <c r="MJ189" s="24"/>
      <c r="MK189" s="24"/>
      <c r="ML189" s="24"/>
      <c r="MM189" s="24"/>
      <c r="MN189" s="24"/>
      <c r="MO189" s="24"/>
      <c r="MP189" s="24"/>
      <c r="MQ189" s="24"/>
      <c r="MR189" s="24"/>
      <c r="MS189" s="24"/>
      <c r="MT189" s="24"/>
      <c r="MU189" s="24"/>
      <c r="MV189" s="24"/>
      <c r="MW189" s="24"/>
      <c r="MX189" s="24"/>
      <c r="MY189" s="24"/>
      <c r="MZ189" s="24"/>
      <c r="NA189" s="24"/>
      <c r="NB189" s="24"/>
      <c r="NC189" s="24"/>
      <c r="ND189" s="24"/>
      <c r="NE189" s="24"/>
      <c r="NF189" s="24"/>
      <c r="NG189" s="24"/>
      <c r="NH189" s="24"/>
      <c r="NI189" s="24"/>
      <c r="NJ189" s="24"/>
      <c r="NK189" s="24"/>
      <c r="NL189" s="24"/>
      <c r="NM189" s="24"/>
      <c r="NN189" s="24"/>
      <c r="NO189" s="24"/>
      <c r="NP189" s="24"/>
      <c r="NQ189" s="24"/>
      <c r="NR189" s="24"/>
      <c r="NS189" s="24"/>
      <c r="NT189" s="24"/>
      <c r="NU189" s="24"/>
      <c r="NV189" s="24"/>
      <c r="NW189" s="24"/>
      <c r="NX189" s="24"/>
      <c r="NY189" s="24"/>
      <c r="NZ189" s="24"/>
      <c r="OA189" s="24"/>
      <c r="OB189" s="24"/>
      <c r="OC189" s="24"/>
      <c r="OD189" s="24"/>
      <c r="OE189" s="24"/>
      <c r="OF189" s="24"/>
      <c r="OG189" s="24"/>
      <c r="OH189" s="24"/>
      <c r="OI189" s="24"/>
      <c r="OJ189" s="24"/>
      <c r="OK189" s="24"/>
      <c r="OL189" s="24"/>
      <c r="OM189" s="24"/>
      <c r="ON189" s="24"/>
      <c r="OO189" s="24"/>
      <c r="OP189" s="24"/>
      <c r="OQ189" s="24"/>
      <c r="OR189" s="24"/>
      <c r="OS189" s="24"/>
      <c r="OT189" s="24"/>
      <c r="OU189" s="24"/>
      <c r="OV189" s="24"/>
      <c r="OW189" s="24"/>
      <c r="OX189" s="24"/>
      <c r="OY189" s="24"/>
      <c r="OZ189" s="24"/>
      <c r="PA189" s="24"/>
      <c r="PB189" s="24"/>
      <c r="PC189" s="24"/>
      <c r="PD189" s="24"/>
      <c r="PE189" s="24"/>
      <c r="PF189" s="24"/>
      <c r="PG189" s="24"/>
      <c r="PH189" s="24"/>
      <c r="PI189" s="24"/>
      <c r="PJ189" s="24"/>
      <c r="PK189" s="24"/>
      <c r="PL189" s="24"/>
      <c r="PM189" s="24"/>
      <c r="PN189" s="24"/>
      <c r="PO189" s="24"/>
      <c r="PP189" s="24"/>
      <c r="PQ189" s="24"/>
      <c r="PR189" s="24"/>
      <c r="PS189" s="24"/>
      <c r="PT189" s="24"/>
      <c r="PU189" s="24"/>
      <c r="PV189" s="24"/>
      <c r="PW189" s="24"/>
      <c r="PX189" s="24"/>
      <c r="PY189" s="24"/>
      <c r="PZ189" s="24"/>
      <c r="QA189" s="24"/>
      <c r="QB189" s="24"/>
      <c r="QC189" s="24"/>
      <c r="QD189" s="24"/>
      <c r="QE189" s="24"/>
      <c r="QF189" s="24"/>
      <c r="QG189" s="24"/>
      <c r="QH189" s="24"/>
      <c r="QI189" s="24"/>
      <c r="QJ189" s="24"/>
      <c r="QK189" s="24"/>
      <c r="QL189" s="24"/>
      <c r="QM189" s="24"/>
      <c r="QN189" s="24"/>
      <c r="QO189" s="24"/>
      <c r="QP189" s="24"/>
      <c r="QQ189" s="24"/>
      <c r="QR189" s="24"/>
      <c r="QS189" s="24"/>
      <c r="QT189" s="24"/>
      <c r="QU189" s="24"/>
      <c r="QV189" s="24"/>
      <c r="QW189" s="24"/>
      <c r="QX189" s="24"/>
      <c r="QY189" s="24"/>
      <c r="QZ189" s="24"/>
      <c r="RA189" s="24"/>
      <c r="RB189" s="24"/>
      <c r="RC189" s="24"/>
      <c r="RD189" s="24"/>
      <c r="RE189" s="24"/>
      <c r="RF189" s="24"/>
      <c r="RG189" s="24"/>
      <c r="RH189" s="24"/>
      <c r="RI189" s="24"/>
      <c r="RJ189" s="24"/>
      <c r="RK189" s="24"/>
      <c r="RL189" s="24"/>
      <c r="RM189" s="24"/>
      <c r="RN189" s="24"/>
      <c r="RO189" s="24"/>
      <c r="RP189" s="24"/>
      <c r="RQ189" s="24"/>
      <c r="RR189" s="24"/>
      <c r="RS189" s="24"/>
      <c r="RT189" s="24"/>
      <c r="RU189" s="24"/>
      <c r="RV189" s="24"/>
      <c r="RW189" s="24"/>
      <c r="RX189" s="24"/>
      <c r="RY189" s="24"/>
      <c r="RZ189" s="24"/>
      <c r="SA189" s="24"/>
      <c r="SB189" s="24"/>
      <c r="SC189" s="24"/>
      <c r="SD189" s="24"/>
      <c r="SE189" s="24"/>
      <c r="SF189" s="24"/>
      <c r="SG189" s="24"/>
      <c r="SH189" s="24"/>
      <c r="SI189" s="24"/>
      <c r="SJ189" s="24"/>
      <c r="SK189" s="24"/>
      <c r="SL189" s="24"/>
      <c r="SM189" s="24"/>
      <c r="SN189" s="24"/>
      <c r="SO189" s="24"/>
      <c r="SP189" s="24"/>
      <c r="SQ189" s="24"/>
      <c r="SR189" s="24"/>
      <c r="SS189" s="24"/>
      <c r="ST189" s="24"/>
      <c r="SU189" s="24"/>
      <c r="SV189" s="24"/>
      <c r="SW189" s="24"/>
      <c r="SX189" s="24"/>
      <c r="SY189" s="24"/>
      <c r="SZ189" s="24"/>
      <c r="TA189" s="24"/>
      <c r="TB189" s="24"/>
      <c r="TC189" s="24"/>
      <c r="TD189" s="24"/>
      <c r="TE189" s="24"/>
      <c r="TF189" s="24"/>
      <c r="TG189" s="24"/>
      <c r="TH189" s="24"/>
      <c r="TI189" s="24"/>
      <c r="TJ189" s="24"/>
      <c r="TK189" s="24"/>
      <c r="TL189" s="24"/>
      <c r="TM189" s="24"/>
      <c r="TN189" s="24"/>
      <c r="TO189" s="24"/>
      <c r="TP189" s="24"/>
      <c r="TQ189" s="24"/>
      <c r="TR189" s="24"/>
      <c r="TS189" s="24"/>
      <c r="TT189" s="24"/>
      <c r="TU189" s="24"/>
      <c r="TV189" s="24"/>
      <c r="TW189" s="24"/>
      <c r="TX189" s="24"/>
      <c r="TY189" s="24"/>
      <c r="TZ189" s="24"/>
      <c r="UA189" s="24"/>
      <c r="UB189" s="24"/>
      <c r="UC189" s="24"/>
      <c r="UD189" s="24"/>
      <c r="UE189" s="24"/>
      <c r="UF189" s="24"/>
      <c r="UG189" s="24"/>
      <c r="UH189" s="24"/>
      <c r="UI189" s="24"/>
      <c r="UJ189" s="24"/>
      <c r="UK189" s="24"/>
      <c r="UL189" s="24"/>
      <c r="UM189" s="24"/>
      <c r="UN189" s="24"/>
      <c r="UO189" s="24"/>
      <c r="UP189" s="24"/>
      <c r="UQ189" s="24"/>
      <c r="UR189" s="24"/>
      <c r="US189" s="24"/>
      <c r="UT189" s="24"/>
      <c r="UU189" s="24"/>
      <c r="UV189" s="24"/>
      <c r="UW189" s="24"/>
      <c r="UX189" s="24"/>
      <c r="UY189" s="24"/>
      <c r="UZ189" s="24"/>
      <c r="VA189" s="24"/>
      <c r="VB189" s="24"/>
      <c r="VC189" s="24"/>
      <c r="VD189" s="24"/>
      <c r="VE189" s="24"/>
      <c r="VF189" s="24"/>
      <c r="VG189" s="24"/>
      <c r="VH189" s="24"/>
      <c r="VI189" s="24"/>
    </row>
    <row r="190" spans="1:581" s="23" customFormat="1" ht="15" customHeight="1" x14ac:dyDescent="0.2">
      <c r="A190" s="112">
        <v>76</v>
      </c>
      <c r="B190" s="102" t="s">
        <v>1188</v>
      </c>
      <c r="C190" s="102" t="s">
        <v>1189</v>
      </c>
      <c r="D190" s="20">
        <v>14</v>
      </c>
      <c r="E190" s="102" t="s">
        <v>927</v>
      </c>
      <c r="F190" s="102" t="s">
        <v>1190</v>
      </c>
      <c r="G190" s="102" t="s">
        <v>1351</v>
      </c>
      <c r="H190" s="21" t="s">
        <v>149</v>
      </c>
      <c r="I190" s="21" t="s">
        <v>520</v>
      </c>
      <c r="J190" s="22" t="s">
        <v>955</v>
      </c>
      <c r="K190" s="328">
        <v>34001</v>
      </c>
      <c r="L190" s="158" t="s">
        <v>1711</v>
      </c>
      <c r="M190" s="22">
        <v>40</v>
      </c>
      <c r="N190" s="22" t="s">
        <v>704</v>
      </c>
      <c r="O190" s="21" t="s">
        <v>146</v>
      </c>
      <c r="P190" s="21" t="s">
        <v>976</v>
      </c>
      <c r="Q190" s="21" t="s">
        <v>823</v>
      </c>
      <c r="R190" s="22">
        <v>1</v>
      </c>
      <c r="S190" s="114">
        <v>14024</v>
      </c>
      <c r="T190" s="75"/>
      <c r="U190" s="75">
        <f>S190*0.15</f>
        <v>2103.6</v>
      </c>
      <c r="V190" s="75">
        <f t="shared" si="107"/>
        <v>16127.6</v>
      </c>
      <c r="W190" s="75">
        <f>70.1*7</f>
        <v>490.69999999999993</v>
      </c>
      <c r="X190" s="75">
        <f t="shared" si="108"/>
        <v>2932.6</v>
      </c>
      <c r="Y190" s="75">
        <f t="shared" si="109"/>
        <v>29326</v>
      </c>
      <c r="Z190" s="75">
        <f t="shared" si="110"/>
        <v>2822.33</v>
      </c>
      <c r="AA190" s="75">
        <f t="shared" si="111"/>
        <v>483.82799999999997</v>
      </c>
      <c r="AB190" s="75">
        <f t="shared" si="112"/>
        <v>806.38000000000011</v>
      </c>
      <c r="AC190" s="75">
        <f t="shared" si="113"/>
        <v>322.55200000000002</v>
      </c>
      <c r="AD190" s="75">
        <v>869</v>
      </c>
      <c r="AE190" s="75">
        <v>599</v>
      </c>
      <c r="AF190" s="77">
        <f t="shared" si="114"/>
        <v>8797.7999999999993</v>
      </c>
      <c r="AG190" s="77">
        <f t="shared" si="115"/>
        <v>25942.756666666668</v>
      </c>
      <c r="AH190" s="77">
        <f t="shared" si="116"/>
        <v>311313.08</v>
      </c>
      <c r="AI190" s="77"/>
      <c r="AJ190" s="77"/>
      <c r="AK190" s="77"/>
      <c r="AL190" s="77"/>
      <c r="AM190" s="77"/>
      <c r="AN190" s="77"/>
      <c r="AO190" s="77"/>
      <c r="AP190" s="77"/>
      <c r="AQ190" s="77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  <c r="JC190" s="24"/>
      <c r="JD190" s="24"/>
      <c r="JE190" s="24"/>
      <c r="JF190" s="24"/>
      <c r="JG190" s="24"/>
      <c r="JH190" s="24"/>
      <c r="JI190" s="24"/>
      <c r="JJ190" s="24"/>
      <c r="JK190" s="24"/>
      <c r="JL190" s="24"/>
      <c r="JM190" s="24"/>
      <c r="JN190" s="24"/>
      <c r="JO190" s="24"/>
      <c r="JP190" s="24"/>
      <c r="JQ190" s="24"/>
      <c r="JR190" s="24"/>
      <c r="JS190" s="24"/>
      <c r="JT190" s="24"/>
      <c r="JU190" s="24"/>
      <c r="JV190" s="24"/>
      <c r="JW190" s="24"/>
      <c r="JX190" s="24"/>
      <c r="JY190" s="24"/>
      <c r="JZ190" s="24"/>
      <c r="KA190" s="24"/>
      <c r="KB190" s="24"/>
      <c r="KC190" s="24"/>
      <c r="KD190" s="24"/>
      <c r="KE190" s="24"/>
      <c r="KF190" s="24"/>
      <c r="KG190" s="24"/>
      <c r="KH190" s="24"/>
      <c r="KI190" s="24"/>
      <c r="KJ190" s="24"/>
      <c r="KK190" s="24"/>
      <c r="KL190" s="24"/>
      <c r="KM190" s="24"/>
      <c r="KN190" s="24"/>
      <c r="KO190" s="24"/>
      <c r="KP190" s="24"/>
      <c r="KQ190" s="24"/>
      <c r="KR190" s="24"/>
      <c r="KS190" s="24"/>
      <c r="KT190" s="24"/>
      <c r="KU190" s="24"/>
      <c r="KV190" s="24"/>
      <c r="KW190" s="24"/>
      <c r="KX190" s="24"/>
      <c r="KY190" s="24"/>
      <c r="KZ190" s="24"/>
      <c r="LA190" s="24"/>
      <c r="LB190" s="24"/>
      <c r="LC190" s="24"/>
      <c r="LD190" s="24"/>
      <c r="LE190" s="24"/>
      <c r="LF190" s="24"/>
      <c r="LG190" s="24"/>
      <c r="LH190" s="24"/>
      <c r="LI190" s="24"/>
      <c r="LJ190" s="24"/>
      <c r="LK190" s="24"/>
      <c r="LL190" s="24"/>
      <c r="LM190" s="24"/>
      <c r="LN190" s="24"/>
      <c r="LO190" s="24"/>
      <c r="LP190" s="24"/>
      <c r="LQ190" s="24"/>
      <c r="LR190" s="24"/>
      <c r="LS190" s="24"/>
      <c r="LT190" s="24"/>
      <c r="LU190" s="24"/>
      <c r="LV190" s="24"/>
      <c r="LW190" s="24"/>
      <c r="LX190" s="24"/>
      <c r="LY190" s="24"/>
      <c r="LZ190" s="24"/>
      <c r="MA190" s="24"/>
      <c r="MB190" s="24"/>
      <c r="MC190" s="24"/>
      <c r="MD190" s="24"/>
      <c r="ME190" s="24"/>
      <c r="MF190" s="24"/>
      <c r="MG190" s="24"/>
      <c r="MH190" s="24"/>
      <c r="MI190" s="24"/>
      <c r="MJ190" s="24"/>
      <c r="MK190" s="24"/>
      <c r="ML190" s="24"/>
      <c r="MM190" s="24"/>
      <c r="MN190" s="24"/>
      <c r="MO190" s="24"/>
      <c r="MP190" s="24"/>
      <c r="MQ190" s="24"/>
      <c r="MR190" s="24"/>
      <c r="MS190" s="24"/>
      <c r="MT190" s="24"/>
      <c r="MU190" s="24"/>
      <c r="MV190" s="24"/>
      <c r="MW190" s="24"/>
      <c r="MX190" s="24"/>
      <c r="MY190" s="24"/>
      <c r="MZ190" s="24"/>
      <c r="NA190" s="24"/>
      <c r="NB190" s="24"/>
      <c r="NC190" s="24"/>
      <c r="ND190" s="24"/>
      <c r="NE190" s="24"/>
      <c r="NF190" s="24"/>
      <c r="NG190" s="24"/>
      <c r="NH190" s="24"/>
      <c r="NI190" s="24"/>
      <c r="NJ190" s="24"/>
      <c r="NK190" s="24"/>
      <c r="NL190" s="24"/>
      <c r="NM190" s="24"/>
      <c r="NN190" s="24"/>
      <c r="NO190" s="24"/>
      <c r="NP190" s="24"/>
      <c r="NQ190" s="24"/>
      <c r="NR190" s="24"/>
      <c r="NS190" s="24"/>
      <c r="NT190" s="24"/>
      <c r="NU190" s="24"/>
      <c r="NV190" s="24"/>
      <c r="NW190" s="24"/>
      <c r="NX190" s="24"/>
      <c r="NY190" s="24"/>
      <c r="NZ190" s="24"/>
      <c r="OA190" s="24"/>
      <c r="OB190" s="24"/>
      <c r="OC190" s="24"/>
      <c r="OD190" s="24"/>
      <c r="OE190" s="24"/>
      <c r="OF190" s="24"/>
      <c r="OG190" s="24"/>
      <c r="OH190" s="24"/>
      <c r="OI190" s="24"/>
      <c r="OJ190" s="24"/>
      <c r="OK190" s="24"/>
      <c r="OL190" s="24"/>
      <c r="OM190" s="24"/>
      <c r="ON190" s="24"/>
      <c r="OO190" s="24"/>
      <c r="OP190" s="24"/>
      <c r="OQ190" s="24"/>
      <c r="OR190" s="24"/>
      <c r="OS190" s="24"/>
      <c r="OT190" s="24"/>
      <c r="OU190" s="24"/>
      <c r="OV190" s="24"/>
      <c r="OW190" s="24"/>
      <c r="OX190" s="24"/>
      <c r="OY190" s="24"/>
      <c r="OZ190" s="24"/>
      <c r="PA190" s="24"/>
      <c r="PB190" s="24"/>
      <c r="PC190" s="24"/>
      <c r="PD190" s="24"/>
      <c r="PE190" s="24"/>
      <c r="PF190" s="24"/>
      <c r="PG190" s="24"/>
      <c r="PH190" s="24"/>
      <c r="PI190" s="24"/>
      <c r="PJ190" s="24"/>
      <c r="PK190" s="24"/>
      <c r="PL190" s="24"/>
      <c r="PM190" s="24"/>
      <c r="PN190" s="24"/>
      <c r="PO190" s="24"/>
      <c r="PP190" s="24"/>
      <c r="PQ190" s="24"/>
      <c r="PR190" s="24"/>
      <c r="PS190" s="24"/>
      <c r="PT190" s="24"/>
      <c r="PU190" s="24"/>
      <c r="PV190" s="24"/>
      <c r="PW190" s="24"/>
      <c r="PX190" s="24"/>
      <c r="PY190" s="24"/>
      <c r="PZ190" s="24"/>
      <c r="QA190" s="24"/>
      <c r="QB190" s="24"/>
      <c r="QC190" s="24"/>
      <c r="QD190" s="24"/>
      <c r="QE190" s="24"/>
      <c r="QF190" s="24"/>
      <c r="QG190" s="24"/>
      <c r="QH190" s="24"/>
      <c r="QI190" s="24"/>
      <c r="QJ190" s="24"/>
      <c r="QK190" s="24"/>
      <c r="QL190" s="24"/>
      <c r="QM190" s="24"/>
      <c r="QN190" s="24"/>
      <c r="QO190" s="24"/>
      <c r="QP190" s="24"/>
      <c r="QQ190" s="24"/>
      <c r="QR190" s="24"/>
      <c r="QS190" s="24"/>
      <c r="QT190" s="24"/>
      <c r="QU190" s="24"/>
      <c r="QV190" s="24"/>
      <c r="QW190" s="24"/>
      <c r="QX190" s="24"/>
      <c r="QY190" s="24"/>
      <c r="QZ190" s="24"/>
      <c r="RA190" s="24"/>
      <c r="RB190" s="24"/>
      <c r="RC190" s="24"/>
      <c r="RD190" s="24"/>
      <c r="RE190" s="24"/>
      <c r="RF190" s="24"/>
      <c r="RG190" s="24"/>
      <c r="RH190" s="24"/>
      <c r="RI190" s="24"/>
      <c r="RJ190" s="24"/>
      <c r="RK190" s="24"/>
      <c r="RL190" s="24"/>
      <c r="RM190" s="24"/>
      <c r="RN190" s="24"/>
      <c r="RO190" s="24"/>
      <c r="RP190" s="24"/>
      <c r="RQ190" s="24"/>
      <c r="RR190" s="24"/>
      <c r="RS190" s="24"/>
      <c r="RT190" s="24"/>
      <c r="RU190" s="24"/>
      <c r="RV190" s="24"/>
      <c r="RW190" s="24"/>
      <c r="RX190" s="24"/>
      <c r="RY190" s="24"/>
      <c r="RZ190" s="24"/>
      <c r="SA190" s="24"/>
      <c r="SB190" s="24"/>
      <c r="SC190" s="24"/>
      <c r="SD190" s="24"/>
      <c r="SE190" s="24"/>
      <c r="SF190" s="24"/>
      <c r="SG190" s="24"/>
      <c r="SH190" s="24"/>
      <c r="SI190" s="24"/>
      <c r="SJ190" s="24"/>
      <c r="SK190" s="24"/>
      <c r="SL190" s="24"/>
      <c r="SM190" s="24"/>
      <c r="SN190" s="24"/>
      <c r="SO190" s="24"/>
      <c r="SP190" s="24"/>
      <c r="SQ190" s="24"/>
      <c r="SR190" s="24"/>
      <c r="SS190" s="24"/>
      <c r="ST190" s="24"/>
      <c r="SU190" s="24"/>
      <c r="SV190" s="24"/>
      <c r="SW190" s="24"/>
      <c r="SX190" s="24"/>
      <c r="SY190" s="24"/>
      <c r="SZ190" s="24"/>
      <c r="TA190" s="24"/>
      <c r="TB190" s="24"/>
      <c r="TC190" s="24"/>
      <c r="TD190" s="24"/>
      <c r="TE190" s="24"/>
      <c r="TF190" s="24"/>
      <c r="TG190" s="24"/>
      <c r="TH190" s="24"/>
      <c r="TI190" s="24"/>
      <c r="TJ190" s="24"/>
      <c r="TK190" s="24"/>
      <c r="TL190" s="24"/>
      <c r="TM190" s="24"/>
      <c r="TN190" s="24"/>
      <c r="TO190" s="24"/>
      <c r="TP190" s="24"/>
      <c r="TQ190" s="24"/>
      <c r="TR190" s="24"/>
      <c r="TS190" s="24"/>
      <c r="TT190" s="24"/>
      <c r="TU190" s="24"/>
      <c r="TV190" s="24"/>
      <c r="TW190" s="24"/>
      <c r="TX190" s="24"/>
      <c r="TY190" s="24"/>
      <c r="TZ190" s="24"/>
      <c r="UA190" s="24"/>
      <c r="UB190" s="24"/>
      <c r="UC190" s="24"/>
      <c r="UD190" s="24"/>
      <c r="UE190" s="24"/>
      <c r="UF190" s="24"/>
      <c r="UG190" s="24"/>
      <c r="UH190" s="24"/>
      <c r="UI190" s="24"/>
      <c r="UJ190" s="24"/>
      <c r="UK190" s="24"/>
      <c r="UL190" s="24"/>
      <c r="UM190" s="24"/>
      <c r="UN190" s="24"/>
      <c r="UO190" s="24"/>
      <c r="UP190" s="24"/>
      <c r="UQ190" s="24"/>
      <c r="UR190" s="24"/>
      <c r="US190" s="24"/>
      <c r="UT190" s="24"/>
      <c r="UU190" s="24"/>
      <c r="UV190" s="24"/>
      <c r="UW190" s="24"/>
      <c r="UX190" s="24"/>
      <c r="UY190" s="24"/>
      <c r="UZ190" s="24"/>
      <c r="VA190" s="24"/>
      <c r="VB190" s="24"/>
      <c r="VC190" s="24"/>
      <c r="VD190" s="24"/>
      <c r="VE190" s="24"/>
      <c r="VF190" s="24"/>
      <c r="VG190" s="24"/>
      <c r="VH190" s="24"/>
      <c r="VI190" s="24"/>
    </row>
    <row r="191" spans="1:581" s="23" customFormat="1" ht="15" customHeight="1" x14ac:dyDescent="0.2">
      <c r="A191" s="18">
        <v>77</v>
      </c>
      <c r="B191" s="102" t="s">
        <v>1188</v>
      </c>
      <c r="C191" s="102" t="s">
        <v>1189</v>
      </c>
      <c r="D191" s="20">
        <v>14</v>
      </c>
      <c r="E191" s="105" t="s">
        <v>927</v>
      </c>
      <c r="F191" s="102" t="s">
        <v>1190</v>
      </c>
      <c r="G191" s="102" t="s">
        <v>1352</v>
      </c>
      <c r="H191" s="21" t="s">
        <v>720</v>
      </c>
      <c r="I191" s="21" t="s">
        <v>452</v>
      </c>
      <c r="J191" s="22" t="s">
        <v>954</v>
      </c>
      <c r="K191" s="328">
        <v>33270</v>
      </c>
      <c r="L191" s="146">
        <v>10</v>
      </c>
      <c r="M191" s="22">
        <v>40</v>
      </c>
      <c r="N191" s="22" t="s">
        <v>704</v>
      </c>
      <c r="O191" s="21" t="s">
        <v>885</v>
      </c>
      <c r="P191" s="21" t="s">
        <v>976</v>
      </c>
      <c r="Q191" s="21" t="s">
        <v>823</v>
      </c>
      <c r="R191" s="22">
        <v>1</v>
      </c>
      <c r="S191" s="75">
        <f t="shared" ref="S191:S207" si="117">15856+300</f>
        <v>16156</v>
      </c>
      <c r="T191" s="75"/>
      <c r="U191" s="75"/>
      <c r="V191" s="75">
        <f t="shared" si="107"/>
        <v>16156</v>
      </c>
      <c r="W191" s="75">
        <f>70.1*7</f>
        <v>490.69999999999993</v>
      </c>
      <c r="X191" s="75">
        <f t="shared" si="108"/>
        <v>2943</v>
      </c>
      <c r="Y191" s="75">
        <f t="shared" si="109"/>
        <v>29430</v>
      </c>
      <c r="Z191" s="75">
        <f t="shared" si="110"/>
        <v>2827.2999999999997</v>
      </c>
      <c r="AA191" s="75">
        <f t="shared" si="111"/>
        <v>484.68</v>
      </c>
      <c r="AB191" s="75">
        <f t="shared" si="112"/>
        <v>807.80000000000007</v>
      </c>
      <c r="AC191" s="75">
        <f t="shared" si="113"/>
        <v>323.12</v>
      </c>
      <c r="AD191" s="75">
        <v>931</v>
      </c>
      <c r="AE191" s="75">
        <v>571</v>
      </c>
      <c r="AF191" s="77">
        <f t="shared" si="114"/>
        <v>8829</v>
      </c>
      <c r="AG191" s="77">
        <f t="shared" si="115"/>
        <v>26025.1</v>
      </c>
      <c r="AH191" s="77">
        <f t="shared" si="116"/>
        <v>312301.19999999995</v>
      </c>
      <c r="AI191" s="77"/>
      <c r="AJ191" s="77"/>
      <c r="AK191" s="77"/>
      <c r="AL191" s="77"/>
      <c r="AM191" s="77"/>
      <c r="AN191" s="77"/>
      <c r="AO191" s="77"/>
      <c r="AP191" s="77"/>
      <c r="AQ191" s="77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  <c r="LT191" s="24"/>
      <c r="LU191" s="24"/>
      <c r="LV191" s="24"/>
      <c r="LW191" s="24"/>
      <c r="LX191" s="24"/>
      <c r="LY191" s="24"/>
      <c r="LZ191" s="24"/>
      <c r="MA191" s="24"/>
      <c r="MB191" s="24"/>
      <c r="MC191" s="24"/>
      <c r="MD191" s="24"/>
      <c r="ME191" s="24"/>
      <c r="MF191" s="24"/>
      <c r="MG191" s="24"/>
      <c r="MH191" s="24"/>
      <c r="MI191" s="24"/>
      <c r="MJ191" s="24"/>
      <c r="MK191" s="24"/>
      <c r="ML191" s="24"/>
      <c r="MM191" s="24"/>
      <c r="MN191" s="24"/>
      <c r="MO191" s="24"/>
      <c r="MP191" s="24"/>
      <c r="MQ191" s="24"/>
      <c r="MR191" s="24"/>
      <c r="MS191" s="24"/>
      <c r="MT191" s="24"/>
      <c r="MU191" s="24"/>
      <c r="MV191" s="24"/>
      <c r="MW191" s="24"/>
      <c r="MX191" s="24"/>
      <c r="MY191" s="24"/>
      <c r="MZ191" s="24"/>
      <c r="NA191" s="24"/>
      <c r="NB191" s="24"/>
      <c r="NC191" s="24"/>
      <c r="ND191" s="24"/>
      <c r="NE191" s="24"/>
      <c r="NF191" s="24"/>
      <c r="NG191" s="24"/>
      <c r="NH191" s="24"/>
      <c r="NI191" s="24"/>
      <c r="NJ191" s="24"/>
      <c r="NK191" s="24"/>
      <c r="NL191" s="24"/>
      <c r="NM191" s="24"/>
      <c r="NN191" s="24"/>
      <c r="NO191" s="24"/>
      <c r="NP191" s="24"/>
      <c r="NQ191" s="24"/>
      <c r="NR191" s="24"/>
      <c r="NS191" s="24"/>
      <c r="NT191" s="24"/>
      <c r="NU191" s="24"/>
      <c r="NV191" s="24"/>
      <c r="NW191" s="24"/>
      <c r="NX191" s="24"/>
      <c r="NY191" s="24"/>
      <c r="NZ191" s="24"/>
      <c r="OA191" s="24"/>
      <c r="OB191" s="24"/>
      <c r="OC191" s="24"/>
      <c r="OD191" s="24"/>
      <c r="OE191" s="24"/>
      <c r="OF191" s="24"/>
      <c r="OG191" s="24"/>
      <c r="OH191" s="24"/>
      <c r="OI191" s="24"/>
      <c r="OJ191" s="24"/>
      <c r="OK191" s="24"/>
      <c r="OL191" s="24"/>
      <c r="OM191" s="24"/>
      <c r="ON191" s="24"/>
      <c r="OO191" s="24"/>
      <c r="OP191" s="24"/>
      <c r="OQ191" s="24"/>
      <c r="OR191" s="24"/>
      <c r="OS191" s="24"/>
      <c r="OT191" s="24"/>
      <c r="OU191" s="24"/>
      <c r="OV191" s="24"/>
      <c r="OW191" s="24"/>
      <c r="OX191" s="24"/>
      <c r="OY191" s="24"/>
      <c r="OZ191" s="24"/>
      <c r="PA191" s="24"/>
      <c r="PB191" s="24"/>
      <c r="PC191" s="24"/>
      <c r="PD191" s="24"/>
      <c r="PE191" s="24"/>
      <c r="PF191" s="24"/>
      <c r="PG191" s="24"/>
      <c r="PH191" s="24"/>
      <c r="PI191" s="24"/>
      <c r="PJ191" s="24"/>
      <c r="PK191" s="24"/>
      <c r="PL191" s="24"/>
      <c r="PM191" s="24"/>
      <c r="PN191" s="24"/>
      <c r="PO191" s="24"/>
      <c r="PP191" s="24"/>
      <c r="PQ191" s="24"/>
      <c r="PR191" s="24"/>
      <c r="PS191" s="24"/>
      <c r="PT191" s="24"/>
      <c r="PU191" s="24"/>
      <c r="PV191" s="24"/>
      <c r="PW191" s="24"/>
      <c r="PX191" s="24"/>
      <c r="PY191" s="24"/>
      <c r="PZ191" s="24"/>
      <c r="QA191" s="24"/>
      <c r="QB191" s="24"/>
      <c r="QC191" s="24"/>
      <c r="QD191" s="24"/>
      <c r="QE191" s="24"/>
      <c r="QF191" s="24"/>
      <c r="QG191" s="24"/>
      <c r="QH191" s="24"/>
      <c r="QI191" s="24"/>
      <c r="QJ191" s="24"/>
      <c r="QK191" s="24"/>
      <c r="QL191" s="24"/>
      <c r="QM191" s="24"/>
      <c r="QN191" s="24"/>
      <c r="QO191" s="24"/>
      <c r="QP191" s="24"/>
      <c r="QQ191" s="24"/>
      <c r="QR191" s="24"/>
      <c r="QS191" s="24"/>
      <c r="QT191" s="24"/>
      <c r="QU191" s="24"/>
      <c r="QV191" s="24"/>
      <c r="QW191" s="24"/>
      <c r="QX191" s="24"/>
      <c r="QY191" s="24"/>
      <c r="QZ191" s="24"/>
      <c r="RA191" s="24"/>
      <c r="RB191" s="24"/>
      <c r="RC191" s="24"/>
      <c r="RD191" s="24"/>
      <c r="RE191" s="24"/>
      <c r="RF191" s="24"/>
      <c r="RG191" s="24"/>
      <c r="RH191" s="24"/>
      <c r="RI191" s="24"/>
      <c r="RJ191" s="24"/>
      <c r="RK191" s="24"/>
      <c r="RL191" s="24"/>
      <c r="RM191" s="24"/>
      <c r="RN191" s="24"/>
      <c r="RO191" s="24"/>
      <c r="RP191" s="24"/>
      <c r="RQ191" s="24"/>
      <c r="RR191" s="24"/>
      <c r="RS191" s="24"/>
      <c r="RT191" s="24"/>
      <c r="RU191" s="24"/>
      <c r="RV191" s="24"/>
      <c r="RW191" s="24"/>
      <c r="RX191" s="24"/>
      <c r="RY191" s="24"/>
      <c r="RZ191" s="24"/>
      <c r="SA191" s="24"/>
      <c r="SB191" s="24"/>
      <c r="SC191" s="24"/>
      <c r="SD191" s="24"/>
      <c r="SE191" s="24"/>
      <c r="SF191" s="24"/>
      <c r="SG191" s="24"/>
      <c r="SH191" s="24"/>
      <c r="SI191" s="24"/>
      <c r="SJ191" s="24"/>
      <c r="SK191" s="24"/>
      <c r="SL191" s="24"/>
      <c r="SM191" s="24"/>
      <c r="SN191" s="24"/>
      <c r="SO191" s="24"/>
      <c r="SP191" s="24"/>
      <c r="SQ191" s="24"/>
      <c r="SR191" s="24"/>
      <c r="SS191" s="24"/>
      <c r="ST191" s="24"/>
      <c r="SU191" s="24"/>
      <c r="SV191" s="24"/>
      <c r="SW191" s="24"/>
      <c r="SX191" s="24"/>
      <c r="SY191" s="24"/>
      <c r="SZ191" s="24"/>
      <c r="TA191" s="24"/>
      <c r="TB191" s="24"/>
      <c r="TC191" s="24"/>
      <c r="TD191" s="24"/>
      <c r="TE191" s="24"/>
      <c r="TF191" s="24"/>
      <c r="TG191" s="24"/>
      <c r="TH191" s="24"/>
      <c r="TI191" s="24"/>
      <c r="TJ191" s="24"/>
      <c r="TK191" s="24"/>
      <c r="TL191" s="24"/>
      <c r="TM191" s="24"/>
      <c r="TN191" s="24"/>
      <c r="TO191" s="24"/>
      <c r="TP191" s="24"/>
      <c r="TQ191" s="24"/>
      <c r="TR191" s="24"/>
      <c r="TS191" s="24"/>
      <c r="TT191" s="24"/>
      <c r="TU191" s="24"/>
      <c r="TV191" s="24"/>
      <c r="TW191" s="24"/>
      <c r="TX191" s="24"/>
      <c r="TY191" s="24"/>
      <c r="TZ191" s="24"/>
      <c r="UA191" s="24"/>
      <c r="UB191" s="24"/>
      <c r="UC191" s="24"/>
      <c r="UD191" s="24"/>
      <c r="UE191" s="24"/>
      <c r="UF191" s="24"/>
      <c r="UG191" s="24"/>
      <c r="UH191" s="24"/>
      <c r="UI191" s="24"/>
      <c r="UJ191" s="24"/>
      <c r="UK191" s="24"/>
      <c r="UL191" s="24"/>
      <c r="UM191" s="24"/>
      <c r="UN191" s="24"/>
      <c r="UO191" s="24"/>
      <c r="UP191" s="24"/>
      <c r="UQ191" s="24"/>
      <c r="UR191" s="24"/>
      <c r="US191" s="24"/>
      <c r="UT191" s="24"/>
      <c r="UU191" s="24"/>
      <c r="UV191" s="24"/>
      <c r="UW191" s="24"/>
      <c r="UX191" s="24"/>
      <c r="UY191" s="24"/>
      <c r="UZ191" s="24"/>
      <c r="VA191" s="24"/>
      <c r="VB191" s="24"/>
      <c r="VC191" s="24"/>
      <c r="VD191" s="24"/>
      <c r="VE191" s="24"/>
      <c r="VF191" s="24"/>
      <c r="VG191" s="24"/>
      <c r="VH191" s="24"/>
      <c r="VI191" s="24"/>
    </row>
    <row r="192" spans="1:581" s="23" customFormat="1" ht="15" customHeight="1" x14ac:dyDescent="0.2">
      <c r="A192" s="112">
        <v>78</v>
      </c>
      <c r="B192" s="102" t="s">
        <v>1188</v>
      </c>
      <c r="C192" s="102" t="s">
        <v>1189</v>
      </c>
      <c r="D192" s="20">
        <v>14</v>
      </c>
      <c r="E192" s="102" t="s">
        <v>927</v>
      </c>
      <c r="F192" s="102" t="s">
        <v>1190</v>
      </c>
      <c r="G192" s="102" t="s">
        <v>1353</v>
      </c>
      <c r="H192" s="21" t="s">
        <v>447</v>
      </c>
      <c r="I192" s="21" t="s">
        <v>721</v>
      </c>
      <c r="J192" s="22" t="s">
        <v>955</v>
      </c>
      <c r="K192" s="328">
        <v>39630</v>
      </c>
      <c r="L192" s="146">
        <v>10</v>
      </c>
      <c r="M192" s="22">
        <v>40</v>
      </c>
      <c r="N192" s="22" t="s">
        <v>704</v>
      </c>
      <c r="O192" s="21" t="s">
        <v>885</v>
      </c>
      <c r="P192" s="21" t="s">
        <v>976</v>
      </c>
      <c r="Q192" s="21" t="s">
        <v>823</v>
      </c>
      <c r="R192" s="22">
        <v>1</v>
      </c>
      <c r="S192" s="75">
        <f t="shared" si="117"/>
        <v>16156</v>
      </c>
      <c r="T192" s="75"/>
      <c r="U192" s="75"/>
      <c r="V192" s="75">
        <f t="shared" si="107"/>
        <v>16156</v>
      </c>
      <c r="W192" s="75">
        <f>70.1*4</f>
        <v>280.39999999999998</v>
      </c>
      <c r="X192" s="75">
        <f t="shared" si="108"/>
        <v>2943</v>
      </c>
      <c r="Y192" s="75">
        <f t="shared" si="109"/>
        <v>29430</v>
      </c>
      <c r="Z192" s="75">
        <f t="shared" si="110"/>
        <v>2827.2999999999997</v>
      </c>
      <c r="AA192" s="75">
        <f t="shared" si="111"/>
        <v>484.68</v>
      </c>
      <c r="AB192" s="75">
        <f t="shared" si="112"/>
        <v>807.80000000000007</v>
      </c>
      <c r="AC192" s="75">
        <f t="shared" si="113"/>
        <v>323.12</v>
      </c>
      <c r="AD192" s="75">
        <v>931</v>
      </c>
      <c r="AE192" s="75">
        <v>571</v>
      </c>
      <c r="AF192" s="77">
        <f t="shared" si="114"/>
        <v>8829</v>
      </c>
      <c r="AG192" s="77">
        <f t="shared" si="115"/>
        <v>25814.799999999999</v>
      </c>
      <c r="AH192" s="77">
        <f t="shared" si="116"/>
        <v>309777.59999999998</v>
      </c>
      <c r="AI192" s="77"/>
      <c r="AJ192" s="77"/>
      <c r="AK192" s="77"/>
      <c r="AL192" s="77"/>
      <c r="AM192" s="77"/>
      <c r="AN192" s="77"/>
      <c r="AO192" s="77"/>
      <c r="AP192" s="77"/>
      <c r="AQ192" s="77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  <c r="JC192" s="24"/>
      <c r="JD192" s="24"/>
      <c r="JE192" s="24"/>
      <c r="JF192" s="24"/>
      <c r="JG192" s="24"/>
      <c r="JH192" s="24"/>
      <c r="JI192" s="24"/>
      <c r="JJ192" s="24"/>
      <c r="JK192" s="24"/>
      <c r="JL192" s="24"/>
      <c r="JM192" s="24"/>
      <c r="JN192" s="24"/>
      <c r="JO192" s="24"/>
      <c r="JP192" s="24"/>
      <c r="JQ192" s="24"/>
      <c r="JR192" s="24"/>
      <c r="JS192" s="24"/>
      <c r="JT192" s="24"/>
      <c r="JU192" s="24"/>
      <c r="JV192" s="24"/>
      <c r="JW192" s="24"/>
      <c r="JX192" s="24"/>
      <c r="JY192" s="24"/>
      <c r="JZ192" s="24"/>
      <c r="KA192" s="24"/>
      <c r="KB192" s="24"/>
      <c r="KC192" s="24"/>
      <c r="KD192" s="24"/>
      <c r="KE192" s="24"/>
      <c r="KF192" s="24"/>
      <c r="KG192" s="24"/>
      <c r="KH192" s="24"/>
      <c r="KI192" s="24"/>
      <c r="KJ192" s="24"/>
      <c r="KK192" s="24"/>
      <c r="KL192" s="24"/>
      <c r="KM192" s="24"/>
      <c r="KN192" s="24"/>
      <c r="KO192" s="24"/>
      <c r="KP192" s="24"/>
      <c r="KQ192" s="24"/>
      <c r="KR192" s="24"/>
      <c r="KS192" s="24"/>
      <c r="KT192" s="24"/>
      <c r="KU192" s="24"/>
      <c r="KV192" s="24"/>
      <c r="KW192" s="24"/>
      <c r="KX192" s="24"/>
      <c r="KY192" s="24"/>
      <c r="KZ192" s="24"/>
      <c r="LA192" s="24"/>
      <c r="LB192" s="24"/>
      <c r="LC192" s="24"/>
      <c r="LD192" s="24"/>
      <c r="LE192" s="24"/>
      <c r="LF192" s="24"/>
      <c r="LG192" s="24"/>
      <c r="LH192" s="24"/>
      <c r="LI192" s="24"/>
      <c r="LJ192" s="24"/>
      <c r="LK192" s="24"/>
      <c r="LL192" s="24"/>
      <c r="LM192" s="24"/>
      <c r="LN192" s="24"/>
      <c r="LO192" s="24"/>
      <c r="LP192" s="24"/>
      <c r="LQ192" s="24"/>
      <c r="LR192" s="24"/>
      <c r="LS192" s="24"/>
      <c r="LT192" s="24"/>
      <c r="LU192" s="24"/>
      <c r="LV192" s="24"/>
      <c r="LW192" s="24"/>
      <c r="LX192" s="24"/>
      <c r="LY192" s="24"/>
      <c r="LZ192" s="24"/>
      <c r="MA192" s="24"/>
      <c r="MB192" s="24"/>
      <c r="MC192" s="24"/>
      <c r="MD192" s="24"/>
      <c r="ME192" s="24"/>
      <c r="MF192" s="24"/>
      <c r="MG192" s="24"/>
      <c r="MH192" s="24"/>
      <c r="MI192" s="24"/>
      <c r="MJ192" s="24"/>
      <c r="MK192" s="24"/>
      <c r="ML192" s="24"/>
      <c r="MM192" s="24"/>
      <c r="MN192" s="24"/>
      <c r="MO192" s="24"/>
      <c r="MP192" s="24"/>
      <c r="MQ192" s="24"/>
      <c r="MR192" s="24"/>
      <c r="MS192" s="24"/>
      <c r="MT192" s="24"/>
      <c r="MU192" s="24"/>
      <c r="MV192" s="24"/>
      <c r="MW192" s="24"/>
      <c r="MX192" s="24"/>
      <c r="MY192" s="24"/>
      <c r="MZ192" s="24"/>
      <c r="NA192" s="24"/>
      <c r="NB192" s="24"/>
      <c r="NC192" s="24"/>
      <c r="ND192" s="24"/>
      <c r="NE192" s="24"/>
      <c r="NF192" s="24"/>
      <c r="NG192" s="24"/>
      <c r="NH192" s="24"/>
      <c r="NI192" s="24"/>
      <c r="NJ192" s="24"/>
      <c r="NK192" s="24"/>
      <c r="NL192" s="24"/>
      <c r="NM192" s="24"/>
      <c r="NN192" s="24"/>
      <c r="NO192" s="24"/>
      <c r="NP192" s="24"/>
      <c r="NQ192" s="24"/>
      <c r="NR192" s="24"/>
      <c r="NS192" s="24"/>
      <c r="NT192" s="24"/>
      <c r="NU192" s="24"/>
      <c r="NV192" s="24"/>
      <c r="NW192" s="24"/>
      <c r="NX192" s="24"/>
      <c r="NY192" s="24"/>
      <c r="NZ192" s="24"/>
      <c r="OA192" s="24"/>
      <c r="OB192" s="24"/>
      <c r="OC192" s="24"/>
      <c r="OD192" s="24"/>
      <c r="OE192" s="24"/>
      <c r="OF192" s="24"/>
      <c r="OG192" s="24"/>
      <c r="OH192" s="24"/>
      <c r="OI192" s="24"/>
      <c r="OJ192" s="24"/>
      <c r="OK192" s="24"/>
      <c r="OL192" s="24"/>
      <c r="OM192" s="24"/>
      <c r="ON192" s="24"/>
      <c r="OO192" s="24"/>
      <c r="OP192" s="24"/>
      <c r="OQ192" s="24"/>
      <c r="OR192" s="24"/>
      <c r="OS192" s="24"/>
      <c r="OT192" s="24"/>
      <c r="OU192" s="24"/>
      <c r="OV192" s="24"/>
      <c r="OW192" s="24"/>
      <c r="OX192" s="24"/>
      <c r="OY192" s="24"/>
      <c r="OZ192" s="24"/>
      <c r="PA192" s="24"/>
      <c r="PB192" s="24"/>
      <c r="PC192" s="24"/>
      <c r="PD192" s="24"/>
      <c r="PE192" s="24"/>
      <c r="PF192" s="24"/>
      <c r="PG192" s="24"/>
      <c r="PH192" s="24"/>
      <c r="PI192" s="24"/>
      <c r="PJ192" s="24"/>
      <c r="PK192" s="24"/>
      <c r="PL192" s="24"/>
      <c r="PM192" s="24"/>
      <c r="PN192" s="24"/>
      <c r="PO192" s="24"/>
      <c r="PP192" s="24"/>
      <c r="PQ192" s="24"/>
      <c r="PR192" s="24"/>
      <c r="PS192" s="24"/>
      <c r="PT192" s="24"/>
      <c r="PU192" s="24"/>
      <c r="PV192" s="24"/>
      <c r="PW192" s="24"/>
      <c r="PX192" s="24"/>
      <c r="PY192" s="24"/>
      <c r="PZ192" s="24"/>
      <c r="QA192" s="24"/>
      <c r="QB192" s="24"/>
      <c r="QC192" s="24"/>
      <c r="QD192" s="24"/>
      <c r="QE192" s="24"/>
      <c r="QF192" s="24"/>
      <c r="QG192" s="24"/>
      <c r="QH192" s="24"/>
      <c r="QI192" s="24"/>
      <c r="QJ192" s="24"/>
      <c r="QK192" s="24"/>
      <c r="QL192" s="24"/>
      <c r="QM192" s="24"/>
      <c r="QN192" s="24"/>
      <c r="QO192" s="24"/>
      <c r="QP192" s="24"/>
      <c r="QQ192" s="24"/>
      <c r="QR192" s="24"/>
      <c r="QS192" s="24"/>
      <c r="QT192" s="24"/>
      <c r="QU192" s="24"/>
      <c r="QV192" s="24"/>
      <c r="QW192" s="24"/>
      <c r="QX192" s="24"/>
      <c r="QY192" s="24"/>
      <c r="QZ192" s="24"/>
      <c r="RA192" s="24"/>
      <c r="RB192" s="24"/>
      <c r="RC192" s="24"/>
      <c r="RD192" s="24"/>
      <c r="RE192" s="24"/>
      <c r="RF192" s="24"/>
      <c r="RG192" s="24"/>
      <c r="RH192" s="24"/>
      <c r="RI192" s="24"/>
      <c r="RJ192" s="24"/>
      <c r="RK192" s="24"/>
      <c r="RL192" s="24"/>
      <c r="RM192" s="24"/>
      <c r="RN192" s="24"/>
      <c r="RO192" s="24"/>
      <c r="RP192" s="24"/>
      <c r="RQ192" s="24"/>
      <c r="RR192" s="24"/>
      <c r="RS192" s="24"/>
      <c r="RT192" s="24"/>
      <c r="RU192" s="24"/>
      <c r="RV192" s="24"/>
      <c r="RW192" s="24"/>
      <c r="RX192" s="24"/>
      <c r="RY192" s="24"/>
      <c r="RZ192" s="24"/>
      <c r="SA192" s="24"/>
      <c r="SB192" s="24"/>
      <c r="SC192" s="24"/>
      <c r="SD192" s="24"/>
      <c r="SE192" s="24"/>
      <c r="SF192" s="24"/>
      <c r="SG192" s="24"/>
      <c r="SH192" s="24"/>
      <c r="SI192" s="24"/>
      <c r="SJ192" s="24"/>
      <c r="SK192" s="24"/>
      <c r="SL192" s="24"/>
      <c r="SM192" s="24"/>
      <c r="SN192" s="24"/>
      <c r="SO192" s="24"/>
      <c r="SP192" s="24"/>
      <c r="SQ192" s="24"/>
      <c r="SR192" s="24"/>
      <c r="SS192" s="24"/>
      <c r="ST192" s="24"/>
      <c r="SU192" s="24"/>
      <c r="SV192" s="24"/>
      <c r="SW192" s="24"/>
      <c r="SX192" s="24"/>
      <c r="SY192" s="24"/>
      <c r="SZ192" s="24"/>
      <c r="TA192" s="24"/>
      <c r="TB192" s="24"/>
      <c r="TC192" s="24"/>
      <c r="TD192" s="24"/>
      <c r="TE192" s="24"/>
      <c r="TF192" s="24"/>
      <c r="TG192" s="24"/>
      <c r="TH192" s="24"/>
      <c r="TI192" s="24"/>
      <c r="TJ192" s="24"/>
      <c r="TK192" s="24"/>
      <c r="TL192" s="24"/>
      <c r="TM192" s="24"/>
      <c r="TN192" s="24"/>
      <c r="TO192" s="24"/>
      <c r="TP192" s="24"/>
      <c r="TQ192" s="24"/>
      <c r="TR192" s="24"/>
      <c r="TS192" s="24"/>
      <c r="TT192" s="24"/>
      <c r="TU192" s="24"/>
      <c r="TV192" s="24"/>
      <c r="TW192" s="24"/>
      <c r="TX192" s="24"/>
      <c r="TY192" s="24"/>
      <c r="TZ192" s="24"/>
      <c r="UA192" s="24"/>
      <c r="UB192" s="24"/>
      <c r="UC192" s="24"/>
      <c r="UD192" s="24"/>
      <c r="UE192" s="24"/>
      <c r="UF192" s="24"/>
      <c r="UG192" s="24"/>
      <c r="UH192" s="24"/>
      <c r="UI192" s="24"/>
      <c r="UJ192" s="24"/>
      <c r="UK192" s="24"/>
      <c r="UL192" s="24"/>
      <c r="UM192" s="24"/>
      <c r="UN192" s="24"/>
      <c r="UO192" s="24"/>
      <c r="UP192" s="24"/>
      <c r="UQ192" s="24"/>
      <c r="UR192" s="24"/>
      <c r="US192" s="24"/>
      <c r="UT192" s="24"/>
      <c r="UU192" s="24"/>
      <c r="UV192" s="24"/>
      <c r="UW192" s="24"/>
      <c r="UX192" s="24"/>
      <c r="UY192" s="24"/>
      <c r="UZ192" s="24"/>
      <c r="VA192" s="24"/>
      <c r="VB192" s="24"/>
      <c r="VC192" s="24"/>
      <c r="VD192" s="24"/>
      <c r="VE192" s="24"/>
      <c r="VF192" s="24"/>
      <c r="VG192" s="24"/>
      <c r="VH192" s="24"/>
      <c r="VI192" s="24"/>
    </row>
    <row r="193" spans="1:581" s="23" customFormat="1" ht="15" customHeight="1" x14ac:dyDescent="0.2">
      <c r="A193" s="18">
        <v>79</v>
      </c>
      <c r="B193" s="102" t="s">
        <v>1188</v>
      </c>
      <c r="C193" s="102" t="s">
        <v>1189</v>
      </c>
      <c r="D193" s="20">
        <v>14</v>
      </c>
      <c r="E193" s="102" t="s">
        <v>927</v>
      </c>
      <c r="F193" s="102" t="s">
        <v>1190</v>
      </c>
      <c r="G193" s="102" t="s">
        <v>1354</v>
      </c>
      <c r="H193" s="21" t="s">
        <v>936</v>
      </c>
      <c r="I193" s="21" t="s">
        <v>937</v>
      </c>
      <c r="J193" s="22" t="s">
        <v>955</v>
      </c>
      <c r="K193" s="328">
        <v>40917</v>
      </c>
      <c r="L193" s="146">
        <v>10</v>
      </c>
      <c r="M193" s="22">
        <v>40</v>
      </c>
      <c r="N193" s="22" t="s">
        <v>704</v>
      </c>
      <c r="O193" s="21" t="s">
        <v>885</v>
      </c>
      <c r="P193" s="21" t="s">
        <v>976</v>
      </c>
      <c r="Q193" s="21" t="s">
        <v>823</v>
      </c>
      <c r="R193" s="22">
        <v>1</v>
      </c>
      <c r="S193" s="75">
        <f t="shared" si="117"/>
        <v>16156</v>
      </c>
      <c r="T193" s="75"/>
      <c r="U193" s="75"/>
      <c r="V193" s="75">
        <f t="shared" si="107"/>
        <v>16156</v>
      </c>
      <c r="W193" s="75"/>
      <c r="X193" s="75">
        <f t="shared" si="108"/>
        <v>2943</v>
      </c>
      <c r="Y193" s="75">
        <f t="shared" si="109"/>
        <v>29430</v>
      </c>
      <c r="Z193" s="75">
        <f t="shared" si="110"/>
        <v>2827.2999999999997</v>
      </c>
      <c r="AA193" s="75">
        <f t="shared" si="111"/>
        <v>484.68</v>
      </c>
      <c r="AB193" s="75">
        <f t="shared" si="112"/>
        <v>807.80000000000007</v>
      </c>
      <c r="AC193" s="75">
        <f t="shared" si="113"/>
        <v>323.12</v>
      </c>
      <c r="AD193" s="75">
        <v>931</v>
      </c>
      <c r="AE193" s="75">
        <v>571</v>
      </c>
      <c r="AF193" s="77">
        <f t="shared" si="114"/>
        <v>8829</v>
      </c>
      <c r="AG193" s="77">
        <f t="shared" si="115"/>
        <v>25534.399999999998</v>
      </c>
      <c r="AH193" s="77">
        <f t="shared" si="116"/>
        <v>306412.79999999999</v>
      </c>
      <c r="AI193" s="77"/>
      <c r="AJ193" s="77"/>
      <c r="AK193" s="77"/>
      <c r="AL193" s="77"/>
      <c r="AM193" s="77"/>
      <c r="AN193" s="77"/>
      <c r="AO193" s="77"/>
      <c r="AP193" s="77"/>
      <c r="AQ193" s="77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  <c r="JC193" s="24"/>
      <c r="JD193" s="24"/>
      <c r="JE193" s="24"/>
      <c r="JF193" s="24"/>
      <c r="JG193" s="24"/>
      <c r="JH193" s="24"/>
      <c r="JI193" s="24"/>
      <c r="JJ193" s="24"/>
      <c r="JK193" s="24"/>
      <c r="JL193" s="24"/>
      <c r="JM193" s="24"/>
      <c r="JN193" s="24"/>
      <c r="JO193" s="24"/>
      <c r="JP193" s="24"/>
      <c r="JQ193" s="24"/>
      <c r="JR193" s="24"/>
      <c r="JS193" s="24"/>
      <c r="JT193" s="24"/>
      <c r="JU193" s="24"/>
      <c r="JV193" s="24"/>
      <c r="JW193" s="24"/>
      <c r="JX193" s="24"/>
      <c r="JY193" s="24"/>
      <c r="JZ193" s="24"/>
      <c r="KA193" s="24"/>
      <c r="KB193" s="24"/>
      <c r="KC193" s="24"/>
      <c r="KD193" s="24"/>
      <c r="KE193" s="24"/>
      <c r="KF193" s="24"/>
      <c r="KG193" s="24"/>
      <c r="KH193" s="24"/>
      <c r="KI193" s="24"/>
      <c r="KJ193" s="24"/>
      <c r="KK193" s="24"/>
      <c r="KL193" s="24"/>
      <c r="KM193" s="24"/>
      <c r="KN193" s="24"/>
      <c r="KO193" s="24"/>
      <c r="KP193" s="24"/>
      <c r="KQ193" s="24"/>
      <c r="KR193" s="24"/>
      <c r="KS193" s="24"/>
      <c r="KT193" s="24"/>
      <c r="KU193" s="24"/>
      <c r="KV193" s="24"/>
      <c r="KW193" s="24"/>
      <c r="KX193" s="24"/>
      <c r="KY193" s="24"/>
      <c r="KZ193" s="24"/>
      <c r="LA193" s="24"/>
      <c r="LB193" s="24"/>
      <c r="LC193" s="24"/>
      <c r="LD193" s="24"/>
      <c r="LE193" s="24"/>
      <c r="LF193" s="24"/>
      <c r="LG193" s="24"/>
      <c r="LH193" s="24"/>
      <c r="LI193" s="24"/>
      <c r="LJ193" s="24"/>
      <c r="LK193" s="24"/>
      <c r="LL193" s="24"/>
      <c r="LM193" s="24"/>
      <c r="LN193" s="24"/>
      <c r="LO193" s="24"/>
      <c r="LP193" s="24"/>
      <c r="LQ193" s="24"/>
      <c r="LR193" s="24"/>
      <c r="LS193" s="24"/>
      <c r="LT193" s="24"/>
      <c r="LU193" s="24"/>
      <c r="LV193" s="24"/>
      <c r="LW193" s="24"/>
      <c r="LX193" s="24"/>
      <c r="LY193" s="24"/>
      <c r="LZ193" s="24"/>
      <c r="MA193" s="24"/>
      <c r="MB193" s="24"/>
      <c r="MC193" s="24"/>
      <c r="MD193" s="24"/>
      <c r="ME193" s="24"/>
      <c r="MF193" s="24"/>
      <c r="MG193" s="24"/>
      <c r="MH193" s="24"/>
      <c r="MI193" s="24"/>
      <c r="MJ193" s="24"/>
      <c r="MK193" s="24"/>
      <c r="ML193" s="24"/>
      <c r="MM193" s="24"/>
      <c r="MN193" s="24"/>
      <c r="MO193" s="24"/>
      <c r="MP193" s="24"/>
      <c r="MQ193" s="24"/>
      <c r="MR193" s="24"/>
      <c r="MS193" s="24"/>
      <c r="MT193" s="24"/>
      <c r="MU193" s="24"/>
      <c r="MV193" s="24"/>
      <c r="MW193" s="24"/>
      <c r="MX193" s="24"/>
      <c r="MY193" s="24"/>
      <c r="MZ193" s="24"/>
      <c r="NA193" s="24"/>
      <c r="NB193" s="24"/>
      <c r="NC193" s="24"/>
      <c r="ND193" s="24"/>
      <c r="NE193" s="24"/>
      <c r="NF193" s="24"/>
      <c r="NG193" s="24"/>
      <c r="NH193" s="24"/>
      <c r="NI193" s="24"/>
      <c r="NJ193" s="24"/>
      <c r="NK193" s="24"/>
      <c r="NL193" s="24"/>
      <c r="NM193" s="24"/>
      <c r="NN193" s="24"/>
      <c r="NO193" s="24"/>
      <c r="NP193" s="24"/>
      <c r="NQ193" s="24"/>
      <c r="NR193" s="24"/>
      <c r="NS193" s="24"/>
      <c r="NT193" s="24"/>
      <c r="NU193" s="24"/>
      <c r="NV193" s="24"/>
      <c r="NW193" s="24"/>
      <c r="NX193" s="24"/>
      <c r="NY193" s="24"/>
      <c r="NZ193" s="24"/>
      <c r="OA193" s="24"/>
      <c r="OB193" s="24"/>
      <c r="OC193" s="24"/>
      <c r="OD193" s="24"/>
      <c r="OE193" s="24"/>
      <c r="OF193" s="24"/>
      <c r="OG193" s="24"/>
      <c r="OH193" s="24"/>
      <c r="OI193" s="24"/>
      <c r="OJ193" s="24"/>
      <c r="OK193" s="24"/>
      <c r="OL193" s="24"/>
      <c r="OM193" s="24"/>
      <c r="ON193" s="24"/>
      <c r="OO193" s="24"/>
      <c r="OP193" s="24"/>
      <c r="OQ193" s="24"/>
      <c r="OR193" s="24"/>
      <c r="OS193" s="24"/>
      <c r="OT193" s="24"/>
      <c r="OU193" s="24"/>
      <c r="OV193" s="24"/>
      <c r="OW193" s="24"/>
      <c r="OX193" s="24"/>
      <c r="OY193" s="24"/>
      <c r="OZ193" s="24"/>
      <c r="PA193" s="24"/>
      <c r="PB193" s="24"/>
      <c r="PC193" s="24"/>
      <c r="PD193" s="24"/>
      <c r="PE193" s="24"/>
      <c r="PF193" s="24"/>
      <c r="PG193" s="24"/>
      <c r="PH193" s="24"/>
      <c r="PI193" s="24"/>
      <c r="PJ193" s="24"/>
      <c r="PK193" s="24"/>
      <c r="PL193" s="24"/>
      <c r="PM193" s="24"/>
      <c r="PN193" s="24"/>
      <c r="PO193" s="24"/>
      <c r="PP193" s="24"/>
      <c r="PQ193" s="24"/>
      <c r="PR193" s="24"/>
      <c r="PS193" s="24"/>
      <c r="PT193" s="24"/>
      <c r="PU193" s="24"/>
      <c r="PV193" s="24"/>
      <c r="PW193" s="24"/>
      <c r="PX193" s="24"/>
      <c r="PY193" s="24"/>
      <c r="PZ193" s="24"/>
      <c r="QA193" s="24"/>
      <c r="QB193" s="24"/>
      <c r="QC193" s="24"/>
      <c r="QD193" s="24"/>
      <c r="QE193" s="24"/>
      <c r="QF193" s="24"/>
      <c r="QG193" s="24"/>
      <c r="QH193" s="24"/>
      <c r="QI193" s="24"/>
      <c r="QJ193" s="24"/>
      <c r="QK193" s="24"/>
      <c r="QL193" s="24"/>
      <c r="QM193" s="24"/>
      <c r="QN193" s="24"/>
      <c r="QO193" s="24"/>
      <c r="QP193" s="24"/>
      <c r="QQ193" s="24"/>
      <c r="QR193" s="24"/>
      <c r="QS193" s="24"/>
      <c r="QT193" s="24"/>
      <c r="QU193" s="24"/>
      <c r="QV193" s="24"/>
      <c r="QW193" s="24"/>
      <c r="QX193" s="24"/>
      <c r="QY193" s="24"/>
      <c r="QZ193" s="24"/>
      <c r="RA193" s="24"/>
      <c r="RB193" s="24"/>
      <c r="RC193" s="24"/>
      <c r="RD193" s="24"/>
      <c r="RE193" s="24"/>
      <c r="RF193" s="24"/>
      <c r="RG193" s="24"/>
      <c r="RH193" s="24"/>
      <c r="RI193" s="24"/>
      <c r="RJ193" s="24"/>
      <c r="RK193" s="24"/>
      <c r="RL193" s="24"/>
      <c r="RM193" s="24"/>
      <c r="RN193" s="24"/>
      <c r="RO193" s="24"/>
      <c r="RP193" s="24"/>
      <c r="RQ193" s="24"/>
      <c r="RR193" s="24"/>
      <c r="RS193" s="24"/>
      <c r="RT193" s="24"/>
      <c r="RU193" s="24"/>
      <c r="RV193" s="24"/>
      <c r="RW193" s="24"/>
      <c r="RX193" s="24"/>
      <c r="RY193" s="24"/>
      <c r="RZ193" s="24"/>
      <c r="SA193" s="24"/>
      <c r="SB193" s="24"/>
      <c r="SC193" s="24"/>
      <c r="SD193" s="24"/>
      <c r="SE193" s="24"/>
      <c r="SF193" s="24"/>
      <c r="SG193" s="24"/>
      <c r="SH193" s="24"/>
      <c r="SI193" s="24"/>
      <c r="SJ193" s="24"/>
      <c r="SK193" s="24"/>
      <c r="SL193" s="24"/>
      <c r="SM193" s="24"/>
      <c r="SN193" s="24"/>
      <c r="SO193" s="24"/>
      <c r="SP193" s="24"/>
      <c r="SQ193" s="24"/>
      <c r="SR193" s="24"/>
      <c r="SS193" s="24"/>
      <c r="ST193" s="24"/>
      <c r="SU193" s="24"/>
      <c r="SV193" s="24"/>
      <c r="SW193" s="24"/>
      <c r="SX193" s="24"/>
      <c r="SY193" s="24"/>
      <c r="SZ193" s="24"/>
      <c r="TA193" s="24"/>
      <c r="TB193" s="24"/>
      <c r="TC193" s="24"/>
      <c r="TD193" s="24"/>
      <c r="TE193" s="24"/>
      <c r="TF193" s="24"/>
      <c r="TG193" s="24"/>
      <c r="TH193" s="24"/>
      <c r="TI193" s="24"/>
      <c r="TJ193" s="24"/>
      <c r="TK193" s="24"/>
      <c r="TL193" s="24"/>
      <c r="TM193" s="24"/>
      <c r="TN193" s="24"/>
      <c r="TO193" s="24"/>
      <c r="TP193" s="24"/>
      <c r="TQ193" s="24"/>
      <c r="TR193" s="24"/>
      <c r="TS193" s="24"/>
      <c r="TT193" s="24"/>
      <c r="TU193" s="24"/>
      <c r="TV193" s="24"/>
      <c r="TW193" s="24"/>
      <c r="TX193" s="24"/>
      <c r="TY193" s="24"/>
      <c r="TZ193" s="24"/>
      <c r="UA193" s="24"/>
      <c r="UB193" s="24"/>
      <c r="UC193" s="24"/>
      <c r="UD193" s="24"/>
      <c r="UE193" s="24"/>
      <c r="UF193" s="24"/>
      <c r="UG193" s="24"/>
      <c r="UH193" s="24"/>
      <c r="UI193" s="24"/>
      <c r="UJ193" s="24"/>
      <c r="UK193" s="24"/>
      <c r="UL193" s="24"/>
      <c r="UM193" s="24"/>
      <c r="UN193" s="24"/>
      <c r="UO193" s="24"/>
      <c r="UP193" s="24"/>
      <c r="UQ193" s="24"/>
      <c r="UR193" s="24"/>
      <c r="US193" s="24"/>
      <c r="UT193" s="24"/>
      <c r="UU193" s="24"/>
      <c r="UV193" s="24"/>
      <c r="UW193" s="24"/>
      <c r="UX193" s="24"/>
      <c r="UY193" s="24"/>
      <c r="UZ193" s="24"/>
      <c r="VA193" s="24"/>
      <c r="VB193" s="24"/>
      <c r="VC193" s="24"/>
      <c r="VD193" s="24"/>
      <c r="VE193" s="24"/>
      <c r="VF193" s="24"/>
      <c r="VG193" s="24"/>
      <c r="VH193" s="24"/>
      <c r="VI193" s="24"/>
    </row>
    <row r="194" spans="1:581" s="23" customFormat="1" ht="15" customHeight="1" x14ac:dyDescent="0.2">
      <c r="A194" s="112">
        <v>80</v>
      </c>
      <c r="B194" s="102" t="s">
        <v>1188</v>
      </c>
      <c r="C194" s="102" t="s">
        <v>1189</v>
      </c>
      <c r="D194" s="20">
        <v>14</v>
      </c>
      <c r="E194" s="105" t="s">
        <v>927</v>
      </c>
      <c r="F194" s="102" t="s">
        <v>1190</v>
      </c>
      <c r="G194" s="102" t="s">
        <v>1836</v>
      </c>
      <c r="H194" s="174" t="s">
        <v>1835</v>
      </c>
      <c r="I194" s="21" t="s">
        <v>1834</v>
      </c>
      <c r="J194" s="176" t="s">
        <v>955</v>
      </c>
      <c r="K194" s="328">
        <v>42842</v>
      </c>
      <c r="L194" s="146">
        <v>10</v>
      </c>
      <c r="M194" s="22">
        <v>40</v>
      </c>
      <c r="N194" s="22" t="s">
        <v>704</v>
      </c>
      <c r="O194" s="21" t="s">
        <v>824</v>
      </c>
      <c r="P194" s="21" t="s">
        <v>978</v>
      </c>
      <c r="Q194" s="21" t="s">
        <v>823</v>
      </c>
      <c r="R194" s="22">
        <v>1</v>
      </c>
      <c r="S194" s="75">
        <f t="shared" si="117"/>
        <v>16156</v>
      </c>
      <c r="T194" s="75"/>
      <c r="U194" s="75"/>
      <c r="V194" s="75">
        <f t="shared" si="107"/>
        <v>16156</v>
      </c>
      <c r="W194" s="75">
        <f>70.1*6</f>
        <v>420.59999999999997</v>
      </c>
      <c r="X194" s="75">
        <f t="shared" si="108"/>
        <v>2943</v>
      </c>
      <c r="Y194" s="75">
        <f t="shared" si="109"/>
        <v>29430</v>
      </c>
      <c r="Z194" s="75">
        <f t="shared" si="110"/>
        <v>2827.2999999999997</v>
      </c>
      <c r="AA194" s="75">
        <f t="shared" si="111"/>
        <v>484.68</v>
      </c>
      <c r="AB194" s="75">
        <f t="shared" si="112"/>
        <v>807.80000000000007</v>
      </c>
      <c r="AC194" s="75">
        <f t="shared" si="113"/>
        <v>323.12</v>
      </c>
      <c r="AD194" s="75">
        <v>931</v>
      </c>
      <c r="AE194" s="75">
        <v>571</v>
      </c>
      <c r="AF194" s="77">
        <f t="shared" si="114"/>
        <v>8829</v>
      </c>
      <c r="AG194" s="77">
        <f t="shared" si="115"/>
        <v>25954.999999999996</v>
      </c>
      <c r="AH194" s="77">
        <f t="shared" si="116"/>
        <v>311459.99999999994</v>
      </c>
      <c r="AI194" s="77"/>
      <c r="AJ194" s="77"/>
      <c r="AK194" s="77"/>
      <c r="AL194" s="77"/>
      <c r="AM194" s="77"/>
      <c r="AN194" s="77"/>
      <c r="AO194" s="77"/>
      <c r="AP194" s="77"/>
      <c r="AQ194" s="77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  <c r="LT194" s="24"/>
      <c r="LU194" s="24"/>
      <c r="LV194" s="24"/>
      <c r="LW194" s="24"/>
      <c r="LX194" s="24"/>
      <c r="LY194" s="24"/>
      <c r="LZ194" s="24"/>
      <c r="MA194" s="24"/>
      <c r="MB194" s="24"/>
      <c r="MC194" s="24"/>
      <c r="MD194" s="24"/>
      <c r="ME194" s="24"/>
      <c r="MF194" s="24"/>
      <c r="MG194" s="24"/>
      <c r="MH194" s="24"/>
      <c r="MI194" s="24"/>
      <c r="MJ194" s="24"/>
      <c r="MK194" s="24"/>
      <c r="ML194" s="24"/>
      <c r="MM194" s="24"/>
      <c r="MN194" s="24"/>
      <c r="MO194" s="24"/>
      <c r="MP194" s="24"/>
      <c r="MQ194" s="24"/>
      <c r="MR194" s="24"/>
      <c r="MS194" s="24"/>
      <c r="MT194" s="24"/>
      <c r="MU194" s="24"/>
      <c r="MV194" s="24"/>
      <c r="MW194" s="24"/>
      <c r="MX194" s="24"/>
      <c r="MY194" s="24"/>
      <c r="MZ194" s="24"/>
      <c r="NA194" s="24"/>
      <c r="NB194" s="24"/>
      <c r="NC194" s="24"/>
      <c r="ND194" s="24"/>
      <c r="NE194" s="24"/>
      <c r="NF194" s="24"/>
      <c r="NG194" s="24"/>
      <c r="NH194" s="24"/>
      <c r="NI194" s="24"/>
      <c r="NJ194" s="24"/>
      <c r="NK194" s="24"/>
      <c r="NL194" s="24"/>
      <c r="NM194" s="24"/>
      <c r="NN194" s="24"/>
      <c r="NO194" s="24"/>
      <c r="NP194" s="24"/>
      <c r="NQ194" s="24"/>
      <c r="NR194" s="24"/>
      <c r="NS194" s="24"/>
      <c r="NT194" s="24"/>
      <c r="NU194" s="24"/>
      <c r="NV194" s="24"/>
      <c r="NW194" s="24"/>
      <c r="NX194" s="24"/>
      <c r="NY194" s="24"/>
      <c r="NZ194" s="24"/>
      <c r="OA194" s="24"/>
      <c r="OB194" s="24"/>
      <c r="OC194" s="24"/>
      <c r="OD194" s="24"/>
      <c r="OE194" s="24"/>
      <c r="OF194" s="24"/>
      <c r="OG194" s="24"/>
      <c r="OH194" s="24"/>
      <c r="OI194" s="24"/>
      <c r="OJ194" s="24"/>
      <c r="OK194" s="24"/>
      <c r="OL194" s="24"/>
      <c r="OM194" s="24"/>
      <c r="ON194" s="24"/>
      <c r="OO194" s="24"/>
      <c r="OP194" s="24"/>
      <c r="OQ194" s="24"/>
      <c r="OR194" s="24"/>
      <c r="OS194" s="24"/>
      <c r="OT194" s="24"/>
      <c r="OU194" s="24"/>
      <c r="OV194" s="24"/>
      <c r="OW194" s="24"/>
      <c r="OX194" s="24"/>
      <c r="OY194" s="24"/>
      <c r="OZ194" s="24"/>
      <c r="PA194" s="24"/>
      <c r="PB194" s="24"/>
      <c r="PC194" s="24"/>
      <c r="PD194" s="24"/>
      <c r="PE194" s="24"/>
      <c r="PF194" s="24"/>
      <c r="PG194" s="24"/>
      <c r="PH194" s="24"/>
      <c r="PI194" s="24"/>
      <c r="PJ194" s="24"/>
      <c r="PK194" s="24"/>
      <c r="PL194" s="24"/>
      <c r="PM194" s="24"/>
      <c r="PN194" s="24"/>
      <c r="PO194" s="24"/>
      <c r="PP194" s="24"/>
      <c r="PQ194" s="24"/>
      <c r="PR194" s="24"/>
      <c r="PS194" s="24"/>
      <c r="PT194" s="24"/>
      <c r="PU194" s="24"/>
      <c r="PV194" s="24"/>
      <c r="PW194" s="24"/>
      <c r="PX194" s="24"/>
      <c r="PY194" s="24"/>
      <c r="PZ194" s="24"/>
      <c r="QA194" s="24"/>
      <c r="QB194" s="24"/>
      <c r="QC194" s="24"/>
      <c r="QD194" s="24"/>
      <c r="QE194" s="24"/>
      <c r="QF194" s="24"/>
      <c r="QG194" s="24"/>
      <c r="QH194" s="24"/>
      <c r="QI194" s="24"/>
      <c r="QJ194" s="24"/>
      <c r="QK194" s="24"/>
      <c r="QL194" s="24"/>
      <c r="QM194" s="24"/>
      <c r="QN194" s="24"/>
      <c r="QO194" s="24"/>
      <c r="QP194" s="24"/>
      <c r="QQ194" s="24"/>
      <c r="QR194" s="24"/>
      <c r="QS194" s="24"/>
      <c r="QT194" s="24"/>
      <c r="QU194" s="24"/>
      <c r="QV194" s="24"/>
      <c r="QW194" s="24"/>
      <c r="QX194" s="24"/>
      <c r="QY194" s="24"/>
      <c r="QZ194" s="24"/>
      <c r="RA194" s="24"/>
      <c r="RB194" s="24"/>
      <c r="RC194" s="24"/>
      <c r="RD194" s="24"/>
      <c r="RE194" s="24"/>
      <c r="RF194" s="24"/>
      <c r="RG194" s="24"/>
      <c r="RH194" s="24"/>
      <c r="RI194" s="24"/>
      <c r="RJ194" s="24"/>
      <c r="RK194" s="24"/>
      <c r="RL194" s="24"/>
      <c r="RM194" s="24"/>
      <c r="RN194" s="24"/>
      <c r="RO194" s="24"/>
      <c r="RP194" s="24"/>
      <c r="RQ194" s="24"/>
      <c r="RR194" s="24"/>
      <c r="RS194" s="24"/>
      <c r="RT194" s="24"/>
      <c r="RU194" s="24"/>
      <c r="RV194" s="24"/>
      <c r="RW194" s="24"/>
      <c r="RX194" s="24"/>
      <c r="RY194" s="24"/>
      <c r="RZ194" s="24"/>
      <c r="SA194" s="24"/>
      <c r="SB194" s="24"/>
      <c r="SC194" s="24"/>
      <c r="SD194" s="24"/>
      <c r="SE194" s="24"/>
      <c r="SF194" s="24"/>
      <c r="SG194" s="24"/>
      <c r="SH194" s="24"/>
      <c r="SI194" s="24"/>
      <c r="SJ194" s="24"/>
      <c r="SK194" s="24"/>
      <c r="SL194" s="24"/>
      <c r="SM194" s="24"/>
      <c r="SN194" s="24"/>
      <c r="SO194" s="24"/>
      <c r="SP194" s="24"/>
      <c r="SQ194" s="24"/>
      <c r="SR194" s="24"/>
      <c r="SS194" s="24"/>
      <c r="ST194" s="24"/>
      <c r="SU194" s="24"/>
      <c r="SV194" s="24"/>
      <c r="SW194" s="24"/>
      <c r="SX194" s="24"/>
      <c r="SY194" s="24"/>
      <c r="SZ194" s="24"/>
      <c r="TA194" s="24"/>
      <c r="TB194" s="24"/>
      <c r="TC194" s="24"/>
      <c r="TD194" s="24"/>
      <c r="TE194" s="24"/>
      <c r="TF194" s="24"/>
      <c r="TG194" s="24"/>
      <c r="TH194" s="24"/>
      <c r="TI194" s="24"/>
      <c r="TJ194" s="24"/>
      <c r="TK194" s="24"/>
      <c r="TL194" s="24"/>
      <c r="TM194" s="24"/>
      <c r="TN194" s="24"/>
      <c r="TO194" s="24"/>
      <c r="TP194" s="24"/>
      <c r="TQ194" s="24"/>
      <c r="TR194" s="24"/>
      <c r="TS194" s="24"/>
      <c r="TT194" s="24"/>
      <c r="TU194" s="24"/>
      <c r="TV194" s="24"/>
      <c r="TW194" s="24"/>
      <c r="TX194" s="24"/>
      <c r="TY194" s="24"/>
      <c r="TZ194" s="24"/>
      <c r="UA194" s="24"/>
      <c r="UB194" s="24"/>
      <c r="UC194" s="24"/>
      <c r="UD194" s="24"/>
      <c r="UE194" s="24"/>
      <c r="UF194" s="24"/>
      <c r="UG194" s="24"/>
      <c r="UH194" s="24"/>
      <c r="UI194" s="24"/>
      <c r="UJ194" s="24"/>
      <c r="UK194" s="24"/>
      <c r="UL194" s="24"/>
      <c r="UM194" s="24"/>
      <c r="UN194" s="24"/>
      <c r="UO194" s="24"/>
      <c r="UP194" s="24"/>
      <c r="UQ194" s="24"/>
      <c r="UR194" s="24"/>
      <c r="US194" s="24"/>
      <c r="UT194" s="24"/>
      <c r="UU194" s="24"/>
      <c r="UV194" s="24"/>
      <c r="UW194" s="24"/>
      <c r="UX194" s="24"/>
      <c r="UY194" s="24"/>
      <c r="UZ194" s="24"/>
      <c r="VA194" s="24"/>
      <c r="VB194" s="24"/>
      <c r="VC194" s="24"/>
      <c r="VD194" s="24"/>
      <c r="VE194" s="24"/>
      <c r="VF194" s="24"/>
      <c r="VG194" s="24"/>
      <c r="VH194" s="24"/>
      <c r="VI194" s="24"/>
    </row>
    <row r="195" spans="1:581" s="23" customFormat="1" ht="15" customHeight="1" x14ac:dyDescent="0.2">
      <c r="A195" s="18">
        <v>81</v>
      </c>
      <c r="B195" s="102" t="s">
        <v>1188</v>
      </c>
      <c r="C195" s="102" t="s">
        <v>1189</v>
      </c>
      <c r="D195" s="20">
        <v>14</v>
      </c>
      <c r="E195" s="102" t="s">
        <v>927</v>
      </c>
      <c r="F195" s="102" t="s">
        <v>1190</v>
      </c>
      <c r="G195" s="102" t="s">
        <v>1837</v>
      </c>
      <c r="H195" s="61" t="s">
        <v>1808</v>
      </c>
      <c r="I195" s="21" t="s">
        <v>502</v>
      </c>
      <c r="J195" s="22" t="s">
        <v>955</v>
      </c>
      <c r="K195" s="328">
        <v>39218</v>
      </c>
      <c r="L195" s="146">
        <v>10</v>
      </c>
      <c r="M195" s="22">
        <v>40</v>
      </c>
      <c r="N195" s="22" t="s">
        <v>704</v>
      </c>
      <c r="O195" s="21" t="s">
        <v>824</v>
      </c>
      <c r="P195" s="21" t="s">
        <v>978</v>
      </c>
      <c r="Q195" s="21" t="s">
        <v>823</v>
      </c>
      <c r="R195" s="22">
        <v>1</v>
      </c>
      <c r="S195" s="75">
        <f t="shared" si="117"/>
        <v>16156</v>
      </c>
      <c r="T195" s="75"/>
      <c r="U195" s="75"/>
      <c r="V195" s="75">
        <f t="shared" si="107"/>
        <v>16156</v>
      </c>
      <c r="W195" s="75"/>
      <c r="X195" s="75">
        <f t="shared" si="108"/>
        <v>2943</v>
      </c>
      <c r="Y195" s="75">
        <f t="shared" si="109"/>
        <v>29430</v>
      </c>
      <c r="Z195" s="75">
        <f t="shared" si="110"/>
        <v>2827.2999999999997</v>
      </c>
      <c r="AA195" s="75">
        <f t="shared" si="111"/>
        <v>484.68</v>
      </c>
      <c r="AB195" s="75">
        <f t="shared" si="112"/>
        <v>807.80000000000007</v>
      </c>
      <c r="AC195" s="75">
        <f t="shared" si="113"/>
        <v>323.12</v>
      </c>
      <c r="AD195" s="75">
        <v>931</v>
      </c>
      <c r="AE195" s="75">
        <v>571</v>
      </c>
      <c r="AF195" s="77">
        <f t="shared" si="114"/>
        <v>8829</v>
      </c>
      <c r="AG195" s="77">
        <f t="shared" si="115"/>
        <v>25534.399999999998</v>
      </c>
      <c r="AH195" s="77">
        <f t="shared" si="116"/>
        <v>306412.79999999999</v>
      </c>
      <c r="AI195" s="77"/>
      <c r="AJ195" s="77"/>
      <c r="AK195" s="77"/>
      <c r="AL195" s="77"/>
      <c r="AM195" s="77"/>
      <c r="AN195" s="77"/>
      <c r="AO195" s="77"/>
      <c r="AP195" s="77"/>
      <c r="AQ195" s="77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  <c r="LT195" s="24"/>
      <c r="LU195" s="24"/>
      <c r="LV195" s="24"/>
      <c r="LW195" s="24"/>
      <c r="LX195" s="24"/>
      <c r="LY195" s="24"/>
      <c r="LZ195" s="24"/>
      <c r="MA195" s="24"/>
      <c r="MB195" s="24"/>
      <c r="MC195" s="24"/>
      <c r="MD195" s="24"/>
      <c r="ME195" s="24"/>
      <c r="MF195" s="24"/>
      <c r="MG195" s="24"/>
      <c r="MH195" s="24"/>
      <c r="MI195" s="24"/>
      <c r="MJ195" s="24"/>
      <c r="MK195" s="24"/>
      <c r="ML195" s="24"/>
      <c r="MM195" s="24"/>
      <c r="MN195" s="24"/>
      <c r="MO195" s="24"/>
      <c r="MP195" s="24"/>
      <c r="MQ195" s="24"/>
      <c r="MR195" s="24"/>
      <c r="MS195" s="24"/>
      <c r="MT195" s="24"/>
      <c r="MU195" s="24"/>
      <c r="MV195" s="24"/>
      <c r="MW195" s="24"/>
      <c r="MX195" s="24"/>
      <c r="MY195" s="24"/>
      <c r="MZ195" s="24"/>
      <c r="NA195" s="24"/>
      <c r="NB195" s="24"/>
      <c r="NC195" s="24"/>
      <c r="ND195" s="24"/>
      <c r="NE195" s="24"/>
      <c r="NF195" s="24"/>
      <c r="NG195" s="24"/>
      <c r="NH195" s="24"/>
      <c r="NI195" s="24"/>
      <c r="NJ195" s="24"/>
      <c r="NK195" s="24"/>
      <c r="NL195" s="24"/>
      <c r="NM195" s="24"/>
      <c r="NN195" s="24"/>
      <c r="NO195" s="24"/>
      <c r="NP195" s="24"/>
      <c r="NQ195" s="24"/>
      <c r="NR195" s="24"/>
      <c r="NS195" s="24"/>
      <c r="NT195" s="24"/>
      <c r="NU195" s="24"/>
      <c r="NV195" s="24"/>
      <c r="NW195" s="24"/>
      <c r="NX195" s="24"/>
      <c r="NY195" s="24"/>
      <c r="NZ195" s="24"/>
      <c r="OA195" s="24"/>
      <c r="OB195" s="24"/>
      <c r="OC195" s="24"/>
      <c r="OD195" s="24"/>
      <c r="OE195" s="24"/>
      <c r="OF195" s="24"/>
      <c r="OG195" s="24"/>
      <c r="OH195" s="24"/>
      <c r="OI195" s="24"/>
      <c r="OJ195" s="24"/>
      <c r="OK195" s="24"/>
      <c r="OL195" s="24"/>
      <c r="OM195" s="24"/>
      <c r="ON195" s="24"/>
      <c r="OO195" s="24"/>
      <c r="OP195" s="24"/>
      <c r="OQ195" s="24"/>
      <c r="OR195" s="24"/>
      <c r="OS195" s="24"/>
      <c r="OT195" s="24"/>
      <c r="OU195" s="24"/>
      <c r="OV195" s="24"/>
      <c r="OW195" s="24"/>
      <c r="OX195" s="24"/>
      <c r="OY195" s="24"/>
      <c r="OZ195" s="24"/>
      <c r="PA195" s="24"/>
      <c r="PB195" s="24"/>
      <c r="PC195" s="24"/>
      <c r="PD195" s="24"/>
      <c r="PE195" s="24"/>
      <c r="PF195" s="24"/>
      <c r="PG195" s="24"/>
      <c r="PH195" s="24"/>
      <c r="PI195" s="24"/>
      <c r="PJ195" s="24"/>
      <c r="PK195" s="24"/>
      <c r="PL195" s="24"/>
      <c r="PM195" s="24"/>
      <c r="PN195" s="24"/>
      <c r="PO195" s="24"/>
      <c r="PP195" s="24"/>
      <c r="PQ195" s="24"/>
      <c r="PR195" s="24"/>
      <c r="PS195" s="24"/>
      <c r="PT195" s="24"/>
      <c r="PU195" s="24"/>
      <c r="PV195" s="24"/>
      <c r="PW195" s="24"/>
      <c r="PX195" s="24"/>
      <c r="PY195" s="24"/>
      <c r="PZ195" s="24"/>
      <c r="QA195" s="24"/>
      <c r="QB195" s="24"/>
      <c r="QC195" s="24"/>
      <c r="QD195" s="24"/>
      <c r="QE195" s="24"/>
      <c r="QF195" s="24"/>
      <c r="QG195" s="24"/>
      <c r="QH195" s="24"/>
      <c r="QI195" s="24"/>
      <c r="QJ195" s="24"/>
      <c r="QK195" s="24"/>
      <c r="QL195" s="24"/>
      <c r="QM195" s="24"/>
      <c r="QN195" s="24"/>
      <c r="QO195" s="24"/>
      <c r="QP195" s="24"/>
      <c r="QQ195" s="24"/>
      <c r="QR195" s="24"/>
      <c r="QS195" s="24"/>
      <c r="QT195" s="24"/>
      <c r="QU195" s="24"/>
      <c r="QV195" s="24"/>
      <c r="QW195" s="24"/>
      <c r="QX195" s="24"/>
      <c r="QY195" s="24"/>
      <c r="QZ195" s="24"/>
      <c r="RA195" s="24"/>
      <c r="RB195" s="24"/>
      <c r="RC195" s="24"/>
      <c r="RD195" s="24"/>
      <c r="RE195" s="24"/>
      <c r="RF195" s="24"/>
      <c r="RG195" s="24"/>
      <c r="RH195" s="24"/>
      <c r="RI195" s="24"/>
      <c r="RJ195" s="24"/>
      <c r="RK195" s="24"/>
      <c r="RL195" s="24"/>
      <c r="RM195" s="24"/>
      <c r="RN195" s="24"/>
      <c r="RO195" s="24"/>
      <c r="RP195" s="24"/>
      <c r="RQ195" s="24"/>
      <c r="RR195" s="24"/>
      <c r="RS195" s="24"/>
      <c r="RT195" s="24"/>
      <c r="RU195" s="24"/>
      <c r="RV195" s="24"/>
      <c r="RW195" s="24"/>
      <c r="RX195" s="24"/>
      <c r="RY195" s="24"/>
      <c r="RZ195" s="24"/>
      <c r="SA195" s="24"/>
      <c r="SB195" s="24"/>
      <c r="SC195" s="24"/>
      <c r="SD195" s="24"/>
      <c r="SE195" s="24"/>
      <c r="SF195" s="24"/>
      <c r="SG195" s="24"/>
      <c r="SH195" s="24"/>
      <c r="SI195" s="24"/>
      <c r="SJ195" s="24"/>
      <c r="SK195" s="24"/>
      <c r="SL195" s="24"/>
      <c r="SM195" s="24"/>
      <c r="SN195" s="24"/>
      <c r="SO195" s="24"/>
      <c r="SP195" s="24"/>
      <c r="SQ195" s="24"/>
      <c r="SR195" s="24"/>
      <c r="SS195" s="24"/>
      <c r="ST195" s="24"/>
      <c r="SU195" s="24"/>
      <c r="SV195" s="24"/>
      <c r="SW195" s="24"/>
      <c r="SX195" s="24"/>
      <c r="SY195" s="24"/>
      <c r="SZ195" s="24"/>
      <c r="TA195" s="24"/>
      <c r="TB195" s="24"/>
      <c r="TC195" s="24"/>
      <c r="TD195" s="24"/>
      <c r="TE195" s="24"/>
      <c r="TF195" s="24"/>
      <c r="TG195" s="24"/>
      <c r="TH195" s="24"/>
      <c r="TI195" s="24"/>
      <c r="TJ195" s="24"/>
      <c r="TK195" s="24"/>
      <c r="TL195" s="24"/>
      <c r="TM195" s="24"/>
      <c r="TN195" s="24"/>
      <c r="TO195" s="24"/>
      <c r="TP195" s="24"/>
      <c r="TQ195" s="24"/>
      <c r="TR195" s="24"/>
      <c r="TS195" s="24"/>
      <c r="TT195" s="24"/>
      <c r="TU195" s="24"/>
      <c r="TV195" s="24"/>
      <c r="TW195" s="24"/>
      <c r="TX195" s="24"/>
      <c r="TY195" s="24"/>
      <c r="TZ195" s="24"/>
      <c r="UA195" s="24"/>
      <c r="UB195" s="24"/>
      <c r="UC195" s="24"/>
      <c r="UD195" s="24"/>
      <c r="UE195" s="24"/>
      <c r="UF195" s="24"/>
      <c r="UG195" s="24"/>
      <c r="UH195" s="24"/>
      <c r="UI195" s="24"/>
      <c r="UJ195" s="24"/>
      <c r="UK195" s="24"/>
      <c r="UL195" s="24"/>
      <c r="UM195" s="24"/>
      <c r="UN195" s="24"/>
      <c r="UO195" s="24"/>
      <c r="UP195" s="24"/>
      <c r="UQ195" s="24"/>
      <c r="UR195" s="24"/>
      <c r="US195" s="24"/>
      <c r="UT195" s="24"/>
      <c r="UU195" s="24"/>
      <c r="UV195" s="24"/>
      <c r="UW195" s="24"/>
      <c r="UX195" s="24"/>
      <c r="UY195" s="24"/>
      <c r="UZ195" s="24"/>
      <c r="VA195" s="24"/>
      <c r="VB195" s="24"/>
      <c r="VC195" s="24"/>
      <c r="VD195" s="24"/>
      <c r="VE195" s="24"/>
      <c r="VF195" s="24"/>
      <c r="VG195" s="24"/>
      <c r="VH195" s="24"/>
      <c r="VI195" s="24"/>
    </row>
    <row r="196" spans="1:581" s="23" customFormat="1" ht="15" customHeight="1" x14ac:dyDescent="0.2">
      <c r="A196" s="112">
        <v>82</v>
      </c>
      <c r="B196" s="19" t="s">
        <v>1188</v>
      </c>
      <c r="C196" s="19" t="s">
        <v>1189</v>
      </c>
      <c r="D196" s="20">
        <v>14</v>
      </c>
      <c r="E196" s="19" t="s">
        <v>927</v>
      </c>
      <c r="F196" s="19" t="s">
        <v>1190</v>
      </c>
      <c r="G196" s="19" t="s">
        <v>1729</v>
      </c>
      <c r="H196" s="25" t="s">
        <v>1725</v>
      </c>
      <c r="I196" s="21" t="s">
        <v>1745</v>
      </c>
      <c r="J196" s="176" t="s">
        <v>955</v>
      </c>
      <c r="K196" s="328">
        <v>42171</v>
      </c>
      <c r="L196" s="146">
        <v>10</v>
      </c>
      <c r="M196" s="22">
        <v>40</v>
      </c>
      <c r="N196" s="22" t="s">
        <v>704</v>
      </c>
      <c r="O196" s="21" t="s">
        <v>824</v>
      </c>
      <c r="P196" s="21" t="s">
        <v>978</v>
      </c>
      <c r="Q196" s="21" t="s">
        <v>823</v>
      </c>
      <c r="R196" s="22">
        <v>1</v>
      </c>
      <c r="S196" s="75">
        <f t="shared" si="117"/>
        <v>16156</v>
      </c>
      <c r="T196" s="75"/>
      <c r="U196" s="75"/>
      <c r="V196" s="75">
        <f t="shared" si="107"/>
        <v>16156</v>
      </c>
      <c r="W196" s="75"/>
      <c r="X196" s="75">
        <f t="shared" si="108"/>
        <v>2943</v>
      </c>
      <c r="Y196" s="75">
        <f t="shared" si="109"/>
        <v>29430</v>
      </c>
      <c r="Z196" s="75">
        <f t="shared" si="110"/>
        <v>2827.2999999999997</v>
      </c>
      <c r="AA196" s="75">
        <f t="shared" si="111"/>
        <v>484.68</v>
      </c>
      <c r="AB196" s="75">
        <f t="shared" si="112"/>
        <v>807.80000000000007</v>
      </c>
      <c r="AC196" s="75">
        <f t="shared" si="113"/>
        <v>323.12</v>
      </c>
      <c r="AD196" s="75">
        <v>931</v>
      </c>
      <c r="AE196" s="75">
        <v>571</v>
      </c>
      <c r="AF196" s="77">
        <f t="shared" si="114"/>
        <v>8829</v>
      </c>
      <c r="AG196" s="77">
        <f t="shared" si="115"/>
        <v>25534.399999999998</v>
      </c>
      <c r="AH196" s="77">
        <f t="shared" si="116"/>
        <v>306412.79999999999</v>
      </c>
      <c r="AI196" s="77"/>
      <c r="AJ196" s="77"/>
      <c r="AK196" s="77"/>
      <c r="AL196" s="77"/>
      <c r="AM196" s="77"/>
      <c r="AN196" s="77"/>
      <c r="AO196" s="77"/>
      <c r="AP196" s="77"/>
      <c r="AQ196" s="77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  <c r="LT196" s="24"/>
      <c r="LU196" s="24"/>
      <c r="LV196" s="24"/>
      <c r="LW196" s="24"/>
      <c r="LX196" s="24"/>
      <c r="LY196" s="24"/>
      <c r="LZ196" s="24"/>
      <c r="MA196" s="24"/>
      <c r="MB196" s="24"/>
      <c r="MC196" s="24"/>
      <c r="MD196" s="24"/>
      <c r="ME196" s="24"/>
      <c r="MF196" s="24"/>
      <c r="MG196" s="24"/>
      <c r="MH196" s="24"/>
      <c r="MI196" s="24"/>
      <c r="MJ196" s="24"/>
      <c r="MK196" s="24"/>
      <c r="ML196" s="24"/>
      <c r="MM196" s="24"/>
      <c r="MN196" s="24"/>
      <c r="MO196" s="24"/>
      <c r="MP196" s="24"/>
      <c r="MQ196" s="24"/>
      <c r="MR196" s="24"/>
      <c r="MS196" s="24"/>
      <c r="MT196" s="24"/>
      <c r="MU196" s="24"/>
      <c r="MV196" s="24"/>
      <c r="MW196" s="24"/>
      <c r="MX196" s="24"/>
      <c r="MY196" s="24"/>
      <c r="MZ196" s="24"/>
      <c r="NA196" s="24"/>
      <c r="NB196" s="24"/>
      <c r="NC196" s="24"/>
      <c r="ND196" s="24"/>
      <c r="NE196" s="24"/>
      <c r="NF196" s="24"/>
      <c r="NG196" s="24"/>
      <c r="NH196" s="24"/>
      <c r="NI196" s="24"/>
      <c r="NJ196" s="24"/>
      <c r="NK196" s="24"/>
      <c r="NL196" s="24"/>
      <c r="NM196" s="24"/>
      <c r="NN196" s="24"/>
      <c r="NO196" s="24"/>
      <c r="NP196" s="24"/>
      <c r="NQ196" s="24"/>
      <c r="NR196" s="24"/>
      <c r="NS196" s="24"/>
      <c r="NT196" s="24"/>
      <c r="NU196" s="24"/>
      <c r="NV196" s="24"/>
      <c r="NW196" s="24"/>
      <c r="NX196" s="24"/>
      <c r="NY196" s="24"/>
      <c r="NZ196" s="24"/>
      <c r="OA196" s="24"/>
      <c r="OB196" s="24"/>
      <c r="OC196" s="24"/>
      <c r="OD196" s="24"/>
      <c r="OE196" s="24"/>
      <c r="OF196" s="24"/>
      <c r="OG196" s="24"/>
      <c r="OH196" s="24"/>
      <c r="OI196" s="24"/>
      <c r="OJ196" s="24"/>
      <c r="OK196" s="24"/>
      <c r="OL196" s="24"/>
      <c r="OM196" s="24"/>
      <c r="ON196" s="24"/>
      <c r="OO196" s="24"/>
      <c r="OP196" s="24"/>
      <c r="OQ196" s="24"/>
      <c r="OR196" s="24"/>
      <c r="OS196" s="24"/>
      <c r="OT196" s="24"/>
      <c r="OU196" s="24"/>
      <c r="OV196" s="24"/>
      <c r="OW196" s="24"/>
      <c r="OX196" s="24"/>
      <c r="OY196" s="24"/>
      <c r="OZ196" s="24"/>
      <c r="PA196" s="24"/>
      <c r="PB196" s="24"/>
      <c r="PC196" s="24"/>
      <c r="PD196" s="24"/>
      <c r="PE196" s="24"/>
      <c r="PF196" s="24"/>
      <c r="PG196" s="24"/>
      <c r="PH196" s="24"/>
      <c r="PI196" s="24"/>
      <c r="PJ196" s="24"/>
      <c r="PK196" s="24"/>
      <c r="PL196" s="24"/>
      <c r="PM196" s="24"/>
      <c r="PN196" s="24"/>
      <c r="PO196" s="24"/>
      <c r="PP196" s="24"/>
      <c r="PQ196" s="24"/>
      <c r="PR196" s="24"/>
      <c r="PS196" s="24"/>
      <c r="PT196" s="24"/>
      <c r="PU196" s="24"/>
      <c r="PV196" s="24"/>
      <c r="PW196" s="24"/>
      <c r="PX196" s="24"/>
      <c r="PY196" s="24"/>
      <c r="PZ196" s="24"/>
      <c r="QA196" s="24"/>
      <c r="QB196" s="24"/>
      <c r="QC196" s="24"/>
      <c r="QD196" s="24"/>
      <c r="QE196" s="24"/>
      <c r="QF196" s="24"/>
      <c r="QG196" s="24"/>
      <c r="QH196" s="24"/>
      <c r="QI196" s="24"/>
      <c r="QJ196" s="24"/>
      <c r="QK196" s="24"/>
      <c r="QL196" s="24"/>
      <c r="QM196" s="24"/>
      <c r="QN196" s="24"/>
      <c r="QO196" s="24"/>
      <c r="QP196" s="24"/>
      <c r="QQ196" s="24"/>
      <c r="QR196" s="24"/>
      <c r="QS196" s="24"/>
      <c r="QT196" s="24"/>
      <c r="QU196" s="24"/>
      <c r="QV196" s="24"/>
      <c r="QW196" s="24"/>
      <c r="QX196" s="24"/>
      <c r="QY196" s="24"/>
      <c r="QZ196" s="24"/>
      <c r="RA196" s="24"/>
      <c r="RB196" s="24"/>
      <c r="RC196" s="24"/>
      <c r="RD196" s="24"/>
      <c r="RE196" s="24"/>
      <c r="RF196" s="24"/>
      <c r="RG196" s="24"/>
      <c r="RH196" s="24"/>
      <c r="RI196" s="24"/>
      <c r="RJ196" s="24"/>
      <c r="RK196" s="24"/>
      <c r="RL196" s="24"/>
      <c r="RM196" s="24"/>
      <c r="RN196" s="24"/>
      <c r="RO196" s="24"/>
      <c r="RP196" s="24"/>
      <c r="RQ196" s="24"/>
      <c r="RR196" s="24"/>
      <c r="RS196" s="24"/>
      <c r="RT196" s="24"/>
      <c r="RU196" s="24"/>
      <c r="RV196" s="24"/>
      <c r="RW196" s="24"/>
      <c r="RX196" s="24"/>
      <c r="RY196" s="24"/>
      <c r="RZ196" s="24"/>
      <c r="SA196" s="24"/>
      <c r="SB196" s="24"/>
      <c r="SC196" s="24"/>
      <c r="SD196" s="24"/>
      <c r="SE196" s="24"/>
      <c r="SF196" s="24"/>
      <c r="SG196" s="24"/>
      <c r="SH196" s="24"/>
      <c r="SI196" s="24"/>
      <c r="SJ196" s="24"/>
      <c r="SK196" s="24"/>
      <c r="SL196" s="24"/>
      <c r="SM196" s="24"/>
      <c r="SN196" s="24"/>
      <c r="SO196" s="24"/>
      <c r="SP196" s="24"/>
      <c r="SQ196" s="24"/>
      <c r="SR196" s="24"/>
      <c r="SS196" s="24"/>
      <c r="ST196" s="24"/>
      <c r="SU196" s="24"/>
      <c r="SV196" s="24"/>
      <c r="SW196" s="24"/>
      <c r="SX196" s="24"/>
      <c r="SY196" s="24"/>
      <c r="SZ196" s="24"/>
      <c r="TA196" s="24"/>
      <c r="TB196" s="24"/>
      <c r="TC196" s="24"/>
      <c r="TD196" s="24"/>
      <c r="TE196" s="24"/>
      <c r="TF196" s="24"/>
      <c r="TG196" s="24"/>
      <c r="TH196" s="24"/>
      <c r="TI196" s="24"/>
      <c r="TJ196" s="24"/>
      <c r="TK196" s="24"/>
      <c r="TL196" s="24"/>
      <c r="TM196" s="24"/>
      <c r="TN196" s="24"/>
      <c r="TO196" s="24"/>
      <c r="TP196" s="24"/>
      <c r="TQ196" s="24"/>
      <c r="TR196" s="24"/>
      <c r="TS196" s="24"/>
      <c r="TT196" s="24"/>
      <c r="TU196" s="24"/>
      <c r="TV196" s="24"/>
      <c r="TW196" s="24"/>
      <c r="TX196" s="24"/>
      <c r="TY196" s="24"/>
      <c r="TZ196" s="24"/>
      <c r="UA196" s="24"/>
      <c r="UB196" s="24"/>
      <c r="UC196" s="24"/>
      <c r="UD196" s="24"/>
      <c r="UE196" s="24"/>
      <c r="UF196" s="24"/>
      <c r="UG196" s="24"/>
      <c r="UH196" s="24"/>
      <c r="UI196" s="24"/>
      <c r="UJ196" s="24"/>
      <c r="UK196" s="24"/>
      <c r="UL196" s="24"/>
      <c r="UM196" s="24"/>
      <c r="UN196" s="24"/>
      <c r="UO196" s="24"/>
      <c r="UP196" s="24"/>
      <c r="UQ196" s="24"/>
      <c r="UR196" s="24"/>
      <c r="US196" s="24"/>
      <c r="UT196" s="24"/>
      <c r="UU196" s="24"/>
      <c r="UV196" s="24"/>
      <c r="UW196" s="24"/>
      <c r="UX196" s="24"/>
      <c r="UY196" s="24"/>
      <c r="UZ196" s="24"/>
      <c r="VA196" s="24"/>
      <c r="VB196" s="24"/>
      <c r="VC196" s="24"/>
      <c r="VD196" s="24"/>
      <c r="VE196" s="24"/>
      <c r="VF196" s="24"/>
      <c r="VG196" s="24"/>
      <c r="VH196" s="24"/>
      <c r="VI196" s="24"/>
    </row>
    <row r="197" spans="1:581" s="23" customFormat="1" ht="15" customHeight="1" x14ac:dyDescent="0.2">
      <c r="A197" s="18">
        <v>83</v>
      </c>
      <c r="B197" s="102" t="s">
        <v>1188</v>
      </c>
      <c r="C197" s="102" t="s">
        <v>1189</v>
      </c>
      <c r="D197" s="20">
        <v>14</v>
      </c>
      <c r="E197" s="102" t="s">
        <v>927</v>
      </c>
      <c r="F197" s="102" t="s">
        <v>1190</v>
      </c>
      <c r="G197" s="102" t="s">
        <v>1358</v>
      </c>
      <c r="H197" s="21" t="s">
        <v>152</v>
      </c>
      <c r="I197" s="21" t="s">
        <v>544</v>
      </c>
      <c r="J197" s="22" t="s">
        <v>955</v>
      </c>
      <c r="K197" s="328">
        <v>37820</v>
      </c>
      <c r="L197" s="146">
        <v>10</v>
      </c>
      <c r="M197" s="22">
        <v>40</v>
      </c>
      <c r="N197" s="22" t="s">
        <v>704</v>
      </c>
      <c r="O197" s="21" t="s">
        <v>824</v>
      </c>
      <c r="P197" s="21" t="s">
        <v>978</v>
      </c>
      <c r="Q197" s="21" t="s">
        <v>823</v>
      </c>
      <c r="R197" s="22">
        <v>1</v>
      </c>
      <c r="S197" s="75">
        <f t="shared" si="117"/>
        <v>16156</v>
      </c>
      <c r="T197" s="75"/>
      <c r="U197" s="75"/>
      <c r="V197" s="75">
        <f t="shared" si="107"/>
        <v>16156</v>
      </c>
      <c r="W197" s="75">
        <f>70.1*5</f>
        <v>350.5</v>
      </c>
      <c r="X197" s="75">
        <f t="shared" si="108"/>
        <v>2943</v>
      </c>
      <c r="Y197" s="75">
        <f t="shared" si="109"/>
        <v>29430</v>
      </c>
      <c r="Z197" s="75">
        <f t="shared" si="110"/>
        <v>2827.2999999999997</v>
      </c>
      <c r="AA197" s="75">
        <f t="shared" si="111"/>
        <v>484.68</v>
      </c>
      <c r="AB197" s="75">
        <f t="shared" si="112"/>
        <v>807.80000000000007</v>
      </c>
      <c r="AC197" s="75">
        <f t="shared" si="113"/>
        <v>323.12</v>
      </c>
      <c r="AD197" s="75">
        <v>931</v>
      </c>
      <c r="AE197" s="75">
        <v>571</v>
      </c>
      <c r="AF197" s="77">
        <f t="shared" si="114"/>
        <v>8829</v>
      </c>
      <c r="AG197" s="77">
        <f t="shared" si="115"/>
        <v>25884.899999999998</v>
      </c>
      <c r="AH197" s="77">
        <f t="shared" si="116"/>
        <v>310618.8</v>
      </c>
      <c r="AI197" s="77"/>
      <c r="AJ197" s="77"/>
      <c r="AK197" s="77"/>
      <c r="AL197" s="77"/>
      <c r="AM197" s="77"/>
      <c r="AN197" s="77"/>
      <c r="AO197" s="77"/>
      <c r="AP197" s="77"/>
      <c r="AQ197" s="77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  <c r="LT197" s="24"/>
      <c r="LU197" s="24"/>
      <c r="LV197" s="24"/>
      <c r="LW197" s="24"/>
      <c r="LX197" s="24"/>
      <c r="LY197" s="24"/>
      <c r="LZ197" s="24"/>
      <c r="MA197" s="24"/>
      <c r="MB197" s="24"/>
      <c r="MC197" s="24"/>
      <c r="MD197" s="24"/>
      <c r="ME197" s="24"/>
      <c r="MF197" s="24"/>
      <c r="MG197" s="24"/>
      <c r="MH197" s="24"/>
      <c r="MI197" s="24"/>
      <c r="MJ197" s="24"/>
      <c r="MK197" s="24"/>
      <c r="ML197" s="24"/>
      <c r="MM197" s="24"/>
      <c r="MN197" s="24"/>
      <c r="MO197" s="24"/>
      <c r="MP197" s="24"/>
      <c r="MQ197" s="24"/>
      <c r="MR197" s="24"/>
      <c r="MS197" s="24"/>
      <c r="MT197" s="24"/>
      <c r="MU197" s="24"/>
      <c r="MV197" s="24"/>
      <c r="MW197" s="24"/>
      <c r="MX197" s="24"/>
      <c r="MY197" s="24"/>
      <c r="MZ197" s="24"/>
      <c r="NA197" s="24"/>
      <c r="NB197" s="24"/>
      <c r="NC197" s="24"/>
      <c r="ND197" s="24"/>
      <c r="NE197" s="24"/>
      <c r="NF197" s="24"/>
      <c r="NG197" s="24"/>
      <c r="NH197" s="24"/>
      <c r="NI197" s="24"/>
      <c r="NJ197" s="24"/>
      <c r="NK197" s="24"/>
      <c r="NL197" s="24"/>
      <c r="NM197" s="24"/>
      <c r="NN197" s="24"/>
      <c r="NO197" s="24"/>
      <c r="NP197" s="24"/>
      <c r="NQ197" s="24"/>
      <c r="NR197" s="24"/>
      <c r="NS197" s="24"/>
      <c r="NT197" s="24"/>
      <c r="NU197" s="24"/>
      <c r="NV197" s="24"/>
      <c r="NW197" s="24"/>
      <c r="NX197" s="24"/>
      <c r="NY197" s="24"/>
      <c r="NZ197" s="24"/>
      <c r="OA197" s="24"/>
      <c r="OB197" s="24"/>
      <c r="OC197" s="24"/>
      <c r="OD197" s="24"/>
      <c r="OE197" s="24"/>
      <c r="OF197" s="24"/>
      <c r="OG197" s="24"/>
      <c r="OH197" s="24"/>
      <c r="OI197" s="24"/>
      <c r="OJ197" s="24"/>
      <c r="OK197" s="24"/>
      <c r="OL197" s="24"/>
      <c r="OM197" s="24"/>
      <c r="ON197" s="24"/>
      <c r="OO197" s="24"/>
      <c r="OP197" s="24"/>
      <c r="OQ197" s="24"/>
      <c r="OR197" s="24"/>
      <c r="OS197" s="24"/>
      <c r="OT197" s="24"/>
      <c r="OU197" s="24"/>
      <c r="OV197" s="24"/>
      <c r="OW197" s="24"/>
      <c r="OX197" s="24"/>
      <c r="OY197" s="24"/>
      <c r="OZ197" s="24"/>
      <c r="PA197" s="24"/>
      <c r="PB197" s="24"/>
      <c r="PC197" s="24"/>
      <c r="PD197" s="24"/>
      <c r="PE197" s="24"/>
      <c r="PF197" s="24"/>
      <c r="PG197" s="24"/>
      <c r="PH197" s="24"/>
      <c r="PI197" s="24"/>
      <c r="PJ197" s="24"/>
      <c r="PK197" s="24"/>
      <c r="PL197" s="24"/>
      <c r="PM197" s="24"/>
      <c r="PN197" s="24"/>
      <c r="PO197" s="24"/>
      <c r="PP197" s="24"/>
      <c r="PQ197" s="24"/>
      <c r="PR197" s="24"/>
      <c r="PS197" s="24"/>
      <c r="PT197" s="24"/>
      <c r="PU197" s="24"/>
      <c r="PV197" s="24"/>
      <c r="PW197" s="24"/>
      <c r="PX197" s="24"/>
      <c r="PY197" s="24"/>
      <c r="PZ197" s="24"/>
      <c r="QA197" s="24"/>
      <c r="QB197" s="24"/>
      <c r="QC197" s="24"/>
      <c r="QD197" s="24"/>
      <c r="QE197" s="24"/>
      <c r="QF197" s="24"/>
      <c r="QG197" s="24"/>
      <c r="QH197" s="24"/>
      <c r="QI197" s="24"/>
      <c r="QJ197" s="24"/>
      <c r="QK197" s="24"/>
      <c r="QL197" s="24"/>
      <c r="QM197" s="24"/>
      <c r="QN197" s="24"/>
      <c r="QO197" s="24"/>
      <c r="QP197" s="24"/>
      <c r="QQ197" s="24"/>
      <c r="QR197" s="24"/>
      <c r="QS197" s="24"/>
      <c r="QT197" s="24"/>
      <c r="QU197" s="24"/>
      <c r="QV197" s="24"/>
      <c r="QW197" s="24"/>
      <c r="QX197" s="24"/>
      <c r="QY197" s="24"/>
      <c r="QZ197" s="24"/>
      <c r="RA197" s="24"/>
      <c r="RB197" s="24"/>
      <c r="RC197" s="24"/>
      <c r="RD197" s="24"/>
      <c r="RE197" s="24"/>
      <c r="RF197" s="24"/>
      <c r="RG197" s="24"/>
      <c r="RH197" s="24"/>
      <c r="RI197" s="24"/>
      <c r="RJ197" s="24"/>
      <c r="RK197" s="24"/>
      <c r="RL197" s="24"/>
      <c r="RM197" s="24"/>
      <c r="RN197" s="24"/>
      <c r="RO197" s="24"/>
      <c r="RP197" s="24"/>
      <c r="RQ197" s="24"/>
      <c r="RR197" s="24"/>
      <c r="RS197" s="24"/>
      <c r="RT197" s="24"/>
      <c r="RU197" s="24"/>
      <c r="RV197" s="24"/>
      <c r="RW197" s="24"/>
      <c r="RX197" s="24"/>
      <c r="RY197" s="24"/>
      <c r="RZ197" s="24"/>
      <c r="SA197" s="24"/>
      <c r="SB197" s="24"/>
      <c r="SC197" s="24"/>
      <c r="SD197" s="24"/>
      <c r="SE197" s="24"/>
      <c r="SF197" s="24"/>
      <c r="SG197" s="24"/>
      <c r="SH197" s="24"/>
      <c r="SI197" s="24"/>
      <c r="SJ197" s="24"/>
      <c r="SK197" s="24"/>
      <c r="SL197" s="24"/>
      <c r="SM197" s="24"/>
      <c r="SN197" s="24"/>
      <c r="SO197" s="24"/>
      <c r="SP197" s="24"/>
      <c r="SQ197" s="24"/>
      <c r="SR197" s="24"/>
      <c r="SS197" s="24"/>
      <c r="ST197" s="24"/>
      <c r="SU197" s="24"/>
      <c r="SV197" s="24"/>
      <c r="SW197" s="24"/>
      <c r="SX197" s="24"/>
      <c r="SY197" s="24"/>
      <c r="SZ197" s="24"/>
      <c r="TA197" s="24"/>
      <c r="TB197" s="24"/>
      <c r="TC197" s="24"/>
      <c r="TD197" s="24"/>
      <c r="TE197" s="24"/>
      <c r="TF197" s="24"/>
      <c r="TG197" s="24"/>
      <c r="TH197" s="24"/>
      <c r="TI197" s="24"/>
      <c r="TJ197" s="24"/>
      <c r="TK197" s="24"/>
      <c r="TL197" s="24"/>
      <c r="TM197" s="24"/>
      <c r="TN197" s="24"/>
      <c r="TO197" s="24"/>
      <c r="TP197" s="24"/>
      <c r="TQ197" s="24"/>
      <c r="TR197" s="24"/>
      <c r="TS197" s="24"/>
      <c r="TT197" s="24"/>
      <c r="TU197" s="24"/>
      <c r="TV197" s="24"/>
      <c r="TW197" s="24"/>
      <c r="TX197" s="24"/>
      <c r="TY197" s="24"/>
      <c r="TZ197" s="24"/>
      <c r="UA197" s="24"/>
      <c r="UB197" s="24"/>
      <c r="UC197" s="24"/>
      <c r="UD197" s="24"/>
      <c r="UE197" s="24"/>
      <c r="UF197" s="24"/>
      <c r="UG197" s="24"/>
      <c r="UH197" s="24"/>
      <c r="UI197" s="24"/>
      <c r="UJ197" s="24"/>
      <c r="UK197" s="24"/>
      <c r="UL197" s="24"/>
      <c r="UM197" s="24"/>
      <c r="UN197" s="24"/>
      <c r="UO197" s="24"/>
      <c r="UP197" s="24"/>
      <c r="UQ197" s="24"/>
      <c r="UR197" s="24"/>
      <c r="US197" s="24"/>
      <c r="UT197" s="24"/>
      <c r="UU197" s="24"/>
      <c r="UV197" s="24"/>
      <c r="UW197" s="24"/>
      <c r="UX197" s="24"/>
      <c r="UY197" s="24"/>
      <c r="UZ197" s="24"/>
      <c r="VA197" s="24"/>
      <c r="VB197" s="24"/>
      <c r="VC197" s="24"/>
      <c r="VD197" s="24"/>
      <c r="VE197" s="24"/>
      <c r="VF197" s="24"/>
      <c r="VG197" s="24"/>
      <c r="VH197" s="24"/>
      <c r="VI197" s="24"/>
    </row>
    <row r="198" spans="1:581" s="23" customFormat="1" ht="15" customHeight="1" x14ac:dyDescent="0.2">
      <c r="A198" s="112">
        <v>84</v>
      </c>
      <c r="B198" s="102" t="s">
        <v>1188</v>
      </c>
      <c r="C198" s="102" t="s">
        <v>1189</v>
      </c>
      <c r="D198" s="20">
        <v>14</v>
      </c>
      <c r="E198" s="105" t="s">
        <v>927</v>
      </c>
      <c r="F198" s="102" t="s">
        <v>1190</v>
      </c>
      <c r="G198" s="102" t="s">
        <v>1359</v>
      </c>
      <c r="H198" s="25" t="s">
        <v>1132</v>
      </c>
      <c r="I198" s="21" t="s">
        <v>1133</v>
      </c>
      <c r="J198" s="22" t="s">
        <v>955</v>
      </c>
      <c r="K198" s="328">
        <v>41414</v>
      </c>
      <c r="L198" s="146">
        <v>10</v>
      </c>
      <c r="M198" s="22">
        <v>40</v>
      </c>
      <c r="N198" s="22" t="s">
        <v>704</v>
      </c>
      <c r="O198" s="21" t="s">
        <v>824</v>
      </c>
      <c r="P198" s="21" t="s">
        <v>978</v>
      </c>
      <c r="Q198" s="21" t="s">
        <v>823</v>
      </c>
      <c r="R198" s="22">
        <v>1</v>
      </c>
      <c r="S198" s="75">
        <f t="shared" si="117"/>
        <v>16156</v>
      </c>
      <c r="T198" s="75"/>
      <c r="U198" s="75"/>
      <c r="V198" s="75">
        <f t="shared" si="107"/>
        <v>16156</v>
      </c>
      <c r="W198" s="75"/>
      <c r="X198" s="75">
        <f t="shared" si="108"/>
        <v>2943</v>
      </c>
      <c r="Y198" s="75">
        <f t="shared" si="109"/>
        <v>29430</v>
      </c>
      <c r="Z198" s="75">
        <f t="shared" si="110"/>
        <v>2827.2999999999997</v>
      </c>
      <c r="AA198" s="75">
        <f t="shared" si="111"/>
        <v>484.68</v>
      </c>
      <c r="AB198" s="75">
        <f t="shared" si="112"/>
        <v>807.80000000000007</v>
      </c>
      <c r="AC198" s="75">
        <f t="shared" si="113"/>
        <v>323.12</v>
      </c>
      <c r="AD198" s="75">
        <v>931</v>
      </c>
      <c r="AE198" s="75">
        <v>571</v>
      </c>
      <c r="AF198" s="77">
        <f t="shared" si="114"/>
        <v>8829</v>
      </c>
      <c r="AG198" s="77">
        <f t="shared" si="115"/>
        <v>25534.399999999998</v>
      </c>
      <c r="AH198" s="77">
        <f t="shared" si="116"/>
        <v>306412.79999999999</v>
      </c>
      <c r="AI198" s="77"/>
      <c r="AJ198" s="77"/>
      <c r="AK198" s="77"/>
      <c r="AL198" s="77"/>
      <c r="AM198" s="77"/>
      <c r="AN198" s="77"/>
      <c r="AO198" s="77"/>
      <c r="AP198" s="77"/>
      <c r="AQ198" s="77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  <c r="IY198" s="24"/>
      <c r="IZ198" s="24"/>
      <c r="JA198" s="24"/>
      <c r="JB198" s="24"/>
      <c r="JC198" s="24"/>
      <c r="JD198" s="24"/>
      <c r="JE198" s="24"/>
      <c r="JF198" s="24"/>
      <c r="JG198" s="24"/>
      <c r="JH198" s="24"/>
      <c r="JI198" s="24"/>
      <c r="JJ198" s="24"/>
      <c r="JK198" s="24"/>
      <c r="JL198" s="24"/>
      <c r="JM198" s="24"/>
      <c r="JN198" s="24"/>
      <c r="JO198" s="24"/>
      <c r="JP198" s="24"/>
      <c r="JQ198" s="24"/>
      <c r="JR198" s="24"/>
      <c r="JS198" s="24"/>
      <c r="JT198" s="24"/>
      <c r="JU198" s="24"/>
      <c r="JV198" s="24"/>
      <c r="JW198" s="24"/>
      <c r="JX198" s="24"/>
      <c r="JY198" s="24"/>
      <c r="JZ198" s="24"/>
      <c r="KA198" s="24"/>
      <c r="KB198" s="24"/>
      <c r="KC198" s="24"/>
      <c r="KD198" s="24"/>
      <c r="KE198" s="24"/>
      <c r="KF198" s="24"/>
      <c r="KG198" s="24"/>
      <c r="KH198" s="24"/>
      <c r="KI198" s="24"/>
      <c r="KJ198" s="24"/>
      <c r="KK198" s="24"/>
      <c r="KL198" s="24"/>
      <c r="KM198" s="24"/>
      <c r="KN198" s="24"/>
      <c r="KO198" s="24"/>
      <c r="KP198" s="24"/>
      <c r="KQ198" s="24"/>
      <c r="KR198" s="24"/>
      <c r="KS198" s="24"/>
      <c r="KT198" s="24"/>
      <c r="KU198" s="24"/>
      <c r="KV198" s="24"/>
      <c r="KW198" s="24"/>
      <c r="KX198" s="24"/>
      <c r="KY198" s="24"/>
      <c r="KZ198" s="24"/>
      <c r="LA198" s="24"/>
      <c r="LB198" s="24"/>
      <c r="LC198" s="24"/>
      <c r="LD198" s="24"/>
      <c r="LE198" s="24"/>
      <c r="LF198" s="24"/>
      <c r="LG198" s="24"/>
      <c r="LH198" s="24"/>
      <c r="LI198" s="24"/>
      <c r="LJ198" s="24"/>
      <c r="LK198" s="24"/>
      <c r="LL198" s="24"/>
      <c r="LM198" s="24"/>
      <c r="LN198" s="24"/>
      <c r="LO198" s="24"/>
      <c r="LP198" s="24"/>
      <c r="LQ198" s="24"/>
      <c r="LR198" s="24"/>
      <c r="LS198" s="24"/>
      <c r="LT198" s="24"/>
      <c r="LU198" s="24"/>
      <c r="LV198" s="24"/>
      <c r="LW198" s="24"/>
      <c r="LX198" s="24"/>
      <c r="LY198" s="24"/>
      <c r="LZ198" s="24"/>
      <c r="MA198" s="24"/>
      <c r="MB198" s="24"/>
      <c r="MC198" s="24"/>
      <c r="MD198" s="24"/>
      <c r="ME198" s="24"/>
      <c r="MF198" s="24"/>
      <c r="MG198" s="24"/>
      <c r="MH198" s="24"/>
      <c r="MI198" s="24"/>
      <c r="MJ198" s="24"/>
      <c r="MK198" s="24"/>
      <c r="ML198" s="24"/>
      <c r="MM198" s="24"/>
      <c r="MN198" s="24"/>
      <c r="MO198" s="24"/>
      <c r="MP198" s="24"/>
      <c r="MQ198" s="24"/>
      <c r="MR198" s="24"/>
      <c r="MS198" s="24"/>
      <c r="MT198" s="24"/>
      <c r="MU198" s="24"/>
      <c r="MV198" s="24"/>
      <c r="MW198" s="24"/>
      <c r="MX198" s="24"/>
      <c r="MY198" s="24"/>
      <c r="MZ198" s="24"/>
      <c r="NA198" s="24"/>
      <c r="NB198" s="24"/>
      <c r="NC198" s="24"/>
      <c r="ND198" s="24"/>
      <c r="NE198" s="24"/>
      <c r="NF198" s="24"/>
      <c r="NG198" s="24"/>
      <c r="NH198" s="24"/>
      <c r="NI198" s="24"/>
      <c r="NJ198" s="24"/>
      <c r="NK198" s="24"/>
      <c r="NL198" s="24"/>
      <c r="NM198" s="24"/>
      <c r="NN198" s="24"/>
      <c r="NO198" s="24"/>
      <c r="NP198" s="24"/>
      <c r="NQ198" s="24"/>
      <c r="NR198" s="24"/>
      <c r="NS198" s="24"/>
      <c r="NT198" s="24"/>
      <c r="NU198" s="24"/>
      <c r="NV198" s="24"/>
      <c r="NW198" s="24"/>
      <c r="NX198" s="24"/>
      <c r="NY198" s="24"/>
      <c r="NZ198" s="24"/>
      <c r="OA198" s="24"/>
      <c r="OB198" s="24"/>
      <c r="OC198" s="24"/>
      <c r="OD198" s="24"/>
      <c r="OE198" s="24"/>
      <c r="OF198" s="24"/>
      <c r="OG198" s="24"/>
      <c r="OH198" s="24"/>
      <c r="OI198" s="24"/>
      <c r="OJ198" s="24"/>
      <c r="OK198" s="24"/>
      <c r="OL198" s="24"/>
      <c r="OM198" s="24"/>
      <c r="ON198" s="24"/>
      <c r="OO198" s="24"/>
      <c r="OP198" s="24"/>
      <c r="OQ198" s="24"/>
      <c r="OR198" s="24"/>
      <c r="OS198" s="24"/>
      <c r="OT198" s="24"/>
      <c r="OU198" s="24"/>
      <c r="OV198" s="24"/>
      <c r="OW198" s="24"/>
      <c r="OX198" s="24"/>
      <c r="OY198" s="24"/>
      <c r="OZ198" s="24"/>
      <c r="PA198" s="24"/>
      <c r="PB198" s="24"/>
      <c r="PC198" s="24"/>
      <c r="PD198" s="24"/>
      <c r="PE198" s="24"/>
      <c r="PF198" s="24"/>
      <c r="PG198" s="24"/>
      <c r="PH198" s="24"/>
      <c r="PI198" s="24"/>
      <c r="PJ198" s="24"/>
      <c r="PK198" s="24"/>
      <c r="PL198" s="24"/>
      <c r="PM198" s="24"/>
      <c r="PN198" s="24"/>
      <c r="PO198" s="24"/>
      <c r="PP198" s="24"/>
      <c r="PQ198" s="24"/>
      <c r="PR198" s="24"/>
      <c r="PS198" s="24"/>
      <c r="PT198" s="24"/>
      <c r="PU198" s="24"/>
      <c r="PV198" s="24"/>
      <c r="PW198" s="24"/>
      <c r="PX198" s="24"/>
      <c r="PY198" s="24"/>
      <c r="PZ198" s="24"/>
      <c r="QA198" s="24"/>
      <c r="QB198" s="24"/>
      <c r="QC198" s="24"/>
      <c r="QD198" s="24"/>
      <c r="QE198" s="24"/>
      <c r="QF198" s="24"/>
      <c r="QG198" s="24"/>
      <c r="QH198" s="24"/>
      <c r="QI198" s="24"/>
      <c r="QJ198" s="24"/>
      <c r="QK198" s="24"/>
      <c r="QL198" s="24"/>
      <c r="QM198" s="24"/>
      <c r="QN198" s="24"/>
      <c r="QO198" s="24"/>
      <c r="QP198" s="24"/>
      <c r="QQ198" s="24"/>
      <c r="QR198" s="24"/>
      <c r="QS198" s="24"/>
      <c r="QT198" s="24"/>
      <c r="QU198" s="24"/>
      <c r="QV198" s="24"/>
      <c r="QW198" s="24"/>
      <c r="QX198" s="24"/>
      <c r="QY198" s="24"/>
      <c r="QZ198" s="24"/>
      <c r="RA198" s="24"/>
      <c r="RB198" s="24"/>
      <c r="RC198" s="24"/>
      <c r="RD198" s="24"/>
      <c r="RE198" s="24"/>
      <c r="RF198" s="24"/>
      <c r="RG198" s="24"/>
      <c r="RH198" s="24"/>
      <c r="RI198" s="24"/>
      <c r="RJ198" s="24"/>
      <c r="RK198" s="24"/>
      <c r="RL198" s="24"/>
      <c r="RM198" s="24"/>
      <c r="RN198" s="24"/>
      <c r="RO198" s="24"/>
      <c r="RP198" s="24"/>
      <c r="RQ198" s="24"/>
      <c r="RR198" s="24"/>
      <c r="RS198" s="24"/>
      <c r="RT198" s="24"/>
      <c r="RU198" s="24"/>
      <c r="RV198" s="24"/>
      <c r="RW198" s="24"/>
      <c r="RX198" s="24"/>
      <c r="RY198" s="24"/>
      <c r="RZ198" s="24"/>
      <c r="SA198" s="24"/>
      <c r="SB198" s="24"/>
      <c r="SC198" s="24"/>
      <c r="SD198" s="24"/>
      <c r="SE198" s="24"/>
      <c r="SF198" s="24"/>
      <c r="SG198" s="24"/>
      <c r="SH198" s="24"/>
      <c r="SI198" s="24"/>
      <c r="SJ198" s="24"/>
      <c r="SK198" s="24"/>
      <c r="SL198" s="24"/>
      <c r="SM198" s="24"/>
      <c r="SN198" s="24"/>
      <c r="SO198" s="24"/>
      <c r="SP198" s="24"/>
      <c r="SQ198" s="24"/>
      <c r="SR198" s="24"/>
      <c r="SS198" s="24"/>
      <c r="ST198" s="24"/>
      <c r="SU198" s="24"/>
      <c r="SV198" s="24"/>
      <c r="SW198" s="24"/>
      <c r="SX198" s="24"/>
      <c r="SY198" s="24"/>
      <c r="SZ198" s="24"/>
      <c r="TA198" s="24"/>
      <c r="TB198" s="24"/>
      <c r="TC198" s="24"/>
      <c r="TD198" s="24"/>
      <c r="TE198" s="24"/>
      <c r="TF198" s="24"/>
      <c r="TG198" s="24"/>
      <c r="TH198" s="24"/>
      <c r="TI198" s="24"/>
      <c r="TJ198" s="24"/>
      <c r="TK198" s="24"/>
      <c r="TL198" s="24"/>
      <c r="TM198" s="24"/>
      <c r="TN198" s="24"/>
      <c r="TO198" s="24"/>
      <c r="TP198" s="24"/>
      <c r="TQ198" s="24"/>
      <c r="TR198" s="24"/>
      <c r="TS198" s="24"/>
      <c r="TT198" s="24"/>
      <c r="TU198" s="24"/>
      <c r="TV198" s="24"/>
      <c r="TW198" s="24"/>
      <c r="TX198" s="24"/>
      <c r="TY198" s="24"/>
      <c r="TZ198" s="24"/>
      <c r="UA198" s="24"/>
      <c r="UB198" s="24"/>
      <c r="UC198" s="24"/>
      <c r="UD198" s="24"/>
      <c r="UE198" s="24"/>
      <c r="UF198" s="24"/>
      <c r="UG198" s="24"/>
      <c r="UH198" s="24"/>
      <c r="UI198" s="24"/>
      <c r="UJ198" s="24"/>
      <c r="UK198" s="24"/>
      <c r="UL198" s="24"/>
      <c r="UM198" s="24"/>
      <c r="UN198" s="24"/>
      <c r="UO198" s="24"/>
      <c r="UP198" s="24"/>
      <c r="UQ198" s="24"/>
      <c r="UR198" s="24"/>
      <c r="US198" s="24"/>
      <c r="UT198" s="24"/>
      <c r="UU198" s="24"/>
      <c r="UV198" s="24"/>
      <c r="UW198" s="24"/>
      <c r="UX198" s="24"/>
      <c r="UY198" s="24"/>
      <c r="UZ198" s="24"/>
      <c r="VA198" s="24"/>
      <c r="VB198" s="24"/>
      <c r="VC198" s="24"/>
      <c r="VD198" s="24"/>
      <c r="VE198" s="24"/>
      <c r="VF198" s="24"/>
      <c r="VG198" s="24"/>
      <c r="VH198" s="24"/>
      <c r="VI198" s="24"/>
    </row>
    <row r="199" spans="1:581" s="23" customFormat="1" ht="15" customHeight="1" x14ac:dyDescent="0.2">
      <c r="A199" s="18">
        <v>85</v>
      </c>
      <c r="B199" s="102" t="s">
        <v>1188</v>
      </c>
      <c r="C199" s="102" t="s">
        <v>1189</v>
      </c>
      <c r="D199" s="20">
        <v>14</v>
      </c>
      <c r="E199" s="102" t="s">
        <v>927</v>
      </c>
      <c r="F199" s="102" t="s">
        <v>1190</v>
      </c>
      <c r="G199" s="102" t="s">
        <v>1838</v>
      </c>
      <c r="H199" s="174" t="s">
        <v>1841</v>
      </c>
      <c r="I199" s="21" t="s">
        <v>1840</v>
      </c>
      <c r="J199" s="176" t="s">
        <v>955</v>
      </c>
      <c r="K199" s="328">
        <v>42842</v>
      </c>
      <c r="L199" s="146">
        <v>10</v>
      </c>
      <c r="M199" s="22">
        <v>40</v>
      </c>
      <c r="N199" s="22" t="s">
        <v>704</v>
      </c>
      <c r="O199" s="21" t="s">
        <v>824</v>
      </c>
      <c r="P199" s="21" t="s">
        <v>978</v>
      </c>
      <c r="Q199" s="21" t="s">
        <v>823</v>
      </c>
      <c r="R199" s="22">
        <v>1</v>
      </c>
      <c r="S199" s="75">
        <f t="shared" si="117"/>
        <v>16156</v>
      </c>
      <c r="T199" s="75"/>
      <c r="U199" s="75"/>
      <c r="V199" s="75">
        <f t="shared" si="107"/>
        <v>16156</v>
      </c>
      <c r="W199" s="75"/>
      <c r="X199" s="75">
        <f t="shared" si="108"/>
        <v>2943</v>
      </c>
      <c r="Y199" s="75">
        <f t="shared" si="109"/>
        <v>29430</v>
      </c>
      <c r="Z199" s="75">
        <f t="shared" si="110"/>
        <v>2827.2999999999997</v>
      </c>
      <c r="AA199" s="75">
        <f t="shared" si="111"/>
        <v>484.68</v>
      </c>
      <c r="AB199" s="75">
        <f t="shared" si="112"/>
        <v>807.80000000000007</v>
      </c>
      <c r="AC199" s="75">
        <f t="shared" si="113"/>
        <v>323.12</v>
      </c>
      <c r="AD199" s="75">
        <v>931</v>
      </c>
      <c r="AE199" s="75">
        <v>571</v>
      </c>
      <c r="AF199" s="77">
        <f t="shared" si="114"/>
        <v>8829</v>
      </c>
      <c r="AG199" s="77">
        <f t="shared" si="115"/>
        <v>25534.399999999998</v>
      </c>
      <c r="AH199" s="77">
        <f t="shared" si="116"/>
        <v>306412.79999999999</v>
      </c>
      <c r="AI199" s="77"/>
      <c r="AJ199" s="77"/>
      <c r="AK199" s="77"/>
      <c r="AL199" s="77"/>
      <c r="AM199" s="77"/>
      <c r="AN199" s="77"/>
      <c r="AO199" s="77"/>
      <c r="AP199" s="77"/>
      <c r="AQ199" s="77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  <c r="JC199" s="24"/>
      <c r="JD199" s="24"/>
      <c r="JE199" s="24"/>
      <c r="JF199" s="24"/>
      <c r="JG199" s="24"/>
      <c r="JH199" s="24"/>
      <c r="JI199" s="24"/>
      <c r="JJ199" s="24"/>
      <c r="JK199" s="24"/>
      <c r="JL199" s="24"/>
      <c r="JM199" s="24"/>
      <c r="JN199" s="24"/>
      <c r="JO199" s="24"/>
      <c r="JP199" s="24"/>
      <c r="JQ199" s="24"/>
      <c r="JR199" s="24"/>
      <c r="JS199" s="24"/>
      <c r="JT199" s="24"/>
      <c r="JU199" s="24"/>
      <c r="JV199" s="24"/>
      <c r="JW199" s="24"/>
      <c r="JX199" s="24"/>
      <c r="JY199" s="24"/>
      <c r="JZ199" s="24"/>
      <c r="KA199" s="24"/>
      <c r="KB199" s="24"/>
      <c r="KC199" s="24"/>
      <c r="KD199" s="24"/>
      <c r="KE199" s="24"/>
      <c r="KF199" s="24"/>
      <c r="KG199" s="24"/>
      <c r="KH199" s="24"/>
      <c r="KI199" s="24"/>
      <c r="KJ199" s="24"/>
      <c r="KK199" s="24"/>
      <c r="KL199" s="24"/>
      <c r="KM199" s="24"/>
      <c r="KN199" s="24"/>
      <c r="KO199" s="24"/>
      <c r="KP199" s="24"/>
      <c r="KQ199" s="24"/>
      <c r="KR199" s="24"/>
      <c r="KS199" s="24"/>
      <c r="KT199" s="24"/>
      <c r="KU199" s="24"/>
      <c r="KV199" s="24"/>
      <c r="KW199" s="24"/>
      <c r="KX199" s="24"/>
      <c r="KY199" s="24"/>
      <c r="KZ199" s="24"/>
      <c r="LA199" s="24"/>
      <c r="LB199" s="24"/>
      <c r="LC199" s="24"/>
      <c r="LD199" s="24"/>
      <c r="LE199" s="24"/>
      <c r="LF199" s="24"/>
      <c r="LG199" s="24"/>
      <c r="LH199" s="24"/>
      <c r="LI199" s="24"/>
      <c r="LJ199" s="24"/>
      <c r="LK199" s="24"/>
      <c r="LL199" s="24"/>
      <c r="LM199" s="24"/>
      <c r="LN199" s="24"/>
      <c r="LO199" s="24"/>
      <c r="LP199" s="24"/>
      <c r="LQ199" s="24"/>
      <c r="LR199" s="24"/>
      <c r="LS199" s="24"/>
      <c r="LT199" s="24"/>
      <c r="LU199" s="24"/>
      <c r="LV199" s="24"/>
      <c r="LW199" s="24"/>
      <c r="LX199" s="24"/>
      <c r="LY199" s="24"/>
      <c r="LZ199" s="24"/>
      <c r="MA199" s="24"/>
      <c r="MB199" s="24"/>
      <c r="MC199" s="24"/>
      <c r="MD199" s="24"/>
      <c r="ME199" s="24"/>
      <c r="MF199" s="24"/>
      <c r="MG199" s="24"/>
      <c r="MH199" s="24"/>
      <c r="MI199" s="24"/>
      <c r="MJ199" s="24"/>
      <c r="MK199" s="24"/>
      <c r="ML199" s="24"/>
      <c r="MM199" s="24"/>
      <c r="MN199" s="24"/>
      <c r="MO199" s="24"/>
      <c r="MP199" s="24"/>
      <c r="MQ199" s="24"/>
      <c r="MR199" s="24"/>
      <c r="MS199" s="24"/>
      <c r="MT199" s="24"/>
      <c r="MU199" s="24"/>
      <c r="MV199" s="24"/>
      <c r="MW199" s="24"/>
      <c r="MX199" s="24"/>
      <c r="MY199" s="24"/>
      <c r="MZ199" s="24"/>
      <c r="NA199" s="24"/>
      <c r="NB199" s="24"/>
      <c r="NC199" s="24"/>
      <c r="ND199" s="24"/>
      <c r="NE199" s="24"/>
      <c r="NF199" s="24"/>
      <c r="NG199" s="24"/>
      <c r="NH199" s="24"/>
      <c r="NI199" s="24"/>
      <c r="NJ199" s="24"/>
      <c r="NK199" s="24"/>
      <c r="NL199" s="24"/>
      <c r="NM199" s="24"/>
      <c r="NN199" s="24"/>
      <c r="NO199" s="24"/>
      <c r="NP199" s="24"/>
      <c r="NQ199" s="24"/>
      <c r="NR199" s="24"/>
      <c r="NS199" s="24"/>
      <c r="NT199" s="24"/>
      <c r="NU199" s="24"/>
      <c r="NV199" s="24"/>
      <c r="NW199" s="24"/>
      <c r="NX199" s="24"/>
      <c r="NY199" s="24"/>
      <c r="NZ199" s="24"/>
      <c r="OA199" s="24"/>
      <c r="OB199" s="24"/>
      <c r="OC199" s="24"/>
      <c r="OD199" s="24"/>
      <c r="OE199" s="24"/>
      <c r="OF199" s="24"/>
      <c r="OG199" s="24"/>
      <c r="OH199" s="24"/>
      <c r="OI199" s="24"/>
      <c r="OJ199" s="24"/>
      <c r="OK199" s="24"/>
      <c r="OL199" s="24"/>
      <c r="OM199" s="24"/>
      <c r="ON199" s="24"/>
      <c r="OO199" s="24"/>
      <c r="OP199" s="24"/>
      <c r="OQ199" s="24"/>
      <c r="OR199" s="24"/>
      <c r="OS199" s="24"/>
      <c r="OT199" s="24"/>
      <c r="OU199" s="24"/>
      <c r="OV199" s="24"/>
      <c r="OW199" s="24"/>
      <c r="OX199" s="24"/>
      <c r="OY199" s="24"/>
      <c r="OZ199" s="24"/>
      <c r="PA199" s="24"/>
      <c r="PB199" s="24"/>
      <c r="PC199" s="24"/>
      <c r="PD199" s="24"/>
      <c r="PE199" s="24"/>
      <c r="PF199" s="24"/>
      <c r="PG199" s="24"/>
      <c r="PH199" s="24"/>
      <c r="PI199" s="24"/>
      <c r="PJ199" s="24"/>
      <c r="PK199" s="24"/>
      <c r="PL199" s="24"/>
      <c r="PM199" s="24"/>
      <c r="PN199" s="24"/>
      <c r="PO199" s="24"/>
      <c r="PP199" s="24"/>
      <c r="PQ199" s="24"/>
      <c r="PR199" s="24"/>
      <c r="PS199" s="24"/>
      <c r="PT199" s="24"/>
      <c r="PU199" s="24"/>
      <c r="PV199" s="24"/>
      <c r="PW199" s="24"/>
      <c r="PX199" s="24"/>
      <c r="PY199" s="24"/>
      <c r="PZ199" s="24"/>
      <c r="QA199" s="24"/>
      <c r="QB199" s="24"/>
      <c r="QC199" s="24"/>
      <c r="QD199" s="24"/>
      <c r="QE199" s="24"/>
      <c r="QF199" s="24"/>
      <c r="QG199" s="24"/>
      <c r="QH199" s="24"/>
      <c r="QI199" s="24"/>
      <c r="QJ199" s="24"/>
      <c r="QK199" s="24"/>
      <c r="QL199" s="24"/>
      <c r="QM199" s="24"/>
      <c r="QN199" s="24"/>
      <c r="QO199" s="24"/>
      <c r="QP199" s="24"/>
      <c r="QQ199" s="24"/>
      <c r="QR199" s="24"/>
      <c r="QS199" s="24"/>
      <c r="QT199" s="24"/>
      <c r="QU199" s="24"/>
      <c r="QV199" s="24"/>
      <c r="QW199" s="24"/>
      <c r="QX199" s="24"/>
      <c r="QY199" s="24"/>
      <c r="QZ199" s="24"/>
      <c r="RA199" s="24"/>
      <c r="RB199" s="24"/>
      <c r="RC199" s="24"/>
      <c r="RD199" s="24"/>
      <c r="RE199" s="24"/>
      <c r="RF199" s="24"/>
      <c r="RG199" s="24"/>
      <c r="RH199" s="24"/>
      <c r="RI199" s="24"/>
      <c r="RJ199" s="24"/>
      <c r="RK199" s="24"/>
      <c r="RL199" s="24"/>
      <c r="RM199" s="24"/>
      <c r="RN199" s="24"/>
      <c r="RO199" s="24"/>
      <c r="RP199" s="24"/>
      <c r="RQ199" s="24"/>
      <c r="RR199" s="24"/>
      <c r="RS199" s="24"/>
      <c r="RT199" s="24"/>
      <c r="RU199" s="24"/>
      <c r="RV199" s="24"/>
      <c r="RW199" s="24"/>
      <c r="RX199" s="24"/>
      <c r="RY199" s="24"/>
      <c r="RZ199" s="24"/>
      <c r="SA199" s="24"/>
      <c r="SB199" s="24"/>
      <c r="SC199" s="24"/>
      <c r="SD199" s="24"/>
      <c r="SE199" s="24"/>
      <c r="SF199" s="24"/>
      <c r="SG199" s="24"/>
      <c r="SH199" s="24"/>
      <c r="SI199" s="24"/>
      <c r="SJ199" s="24"/>
      <c r="SK199" s="24"/>
      <c r="SL199" s="24"/>
      <c r="SM199" s="24"/>
      <c r="SN199" s="24"/>
      <c r="SO199" s="24"/>
      <c r="SP199" s="24"/>
      <c r="SQ199" s="24"/>
      <c r="SR199" s="24"/>
      <c r="SS199" s="24"/>
      <c r="ST199" s="24"/>
      <c r="SU199" s="24"/>
      <c r="SV199" s="24"/>
      <c r="SW199" s="24"/>
      <c r="SX199" s="24"/>
      <c r="SY199" s="24"/>
      <c r="SZ199" s="24"/>
      <c r="TA199" s="24"/>
      <c r="TB199" s="24"/>
      <c r="TC199" s="24"/>
      <c r="TD199" s="24"/>
      <c r="TE199" s="24"/>
      <c r="TF199" s="24"/>
      <c r="TG199" s="24"/>
      <c r="TH199" s="24"/>
      <c r="TI199" s="24"/>
      <c r="TJ199" s="24"/>
      <c r="TK199" s="24"/>
      <c r="TL199" s="24"/>
      <c r="TM199" s="24"/>
      <c r="TN199" s="24"/>
      <c r="TO199" s="24"/>
      <c r="TP199" s="24"/>
      <c r="TQ199" s="24"/>
      <c r="TR199" s="24"/>
      <c r="TS199" s="24"/>
      <c r="TT199" s="24"/>
      <c r="TU199" s="24"/>
      <c r="TV199" s="24"/>
      <c r="TW199" s="24"/>
      <c r="TX199" s="24"/>
      <c r="TY199" s="24"/>
      <c r="TZ199" s="24"/>
      <c r="UA199" s="24"/>
      <c r="UB199" s="24"/>
      <c r="UC199" s="24"/>
      <c r="UD199" s="24"/>
      <c r="UE199" s="24"/>
      <c r="UF199" s="24"/>
      <c r="UG199" s="24"/>
      <c r="UH199" s="24"/>
      <c r="UI199" s="24"/>
      <c r="UJ199" s="24"/>
      <c r="UK199" s="24"/>
      <c r="UL199" s="24"/>
      <c r="UM199" s="24"/>
      <c r="UN199" s="24"/>
      <c r="UO199" s="24"/>
      <c r="UP199" s="24"/>
      <c r="UQ199" s="24"/>
      <c r="UR199" s="24"/>
      <c r="US199" s="24"/>
      <c r="UT199" s="24"/>
      <c r="UU199" s="24"/>
      <c r="UV199" s="24"/>
      <c r="UW199" s="24"/>
      <c r="UX199" s="24"/>
      <c r="UY199" s="24"/>
      <c r="UZ199" s="24"/>
      <c r="VA199" s="24"/>
      <c r="VB199" s="24"/>
      <c r="VC199" s="24"/>
      <c r="VD199" s="24"/>
      <c r="VE199" s="24"/>
      <c r="VF199" s="24"/>
      <c r="VG199" s="24"/>
      <c r="VH199" s="24"/>
      <c r="VI199" s="24"/>
    </row>
    <row r="200" spans="1:581" s="23" customFormat="1" ht="15" customHeight="1" x14ac:dyDescent="0.2">
      <c r="A200" s="112">
        <v>86</v>
      </c>
      <c r="B200" s="102" t="s">
        <v>1188</v>
      </c>
      <c r="C200" s="102" t="s">
        <v>1189</v>
      </c>
      <c r="D200" s="20">
        <v>14</v>
      </c>
      <c r="E200" s="102" t="s">
        <v>927</v>
      </c>
      <c r="F200" s="102" t="s">
        <v>1190</v>
      </c>
      <c r="G200" s="208" t="s">
        <v>1839</v>
      </c>
      <c r="H200" s="208" t="s">
        <v>1758</v>
      </c>
      <c r="I200" s="208" t="s">
        <v>1844</v>
      </c>
      <c r="J200" s="176" t="s">
        <v>954</v>
      </c>
      <c r="K200" s="328">
        <v>42339</v>
      </c>
      <c r="L200" s="146">
        <v>10</v>
      </c>
      <c r="M200" s="22">
        <v>40</v>
      </c>
      <c r="N200" s="22" t="s">
        <v>704</v>
      </c>
      <c r="O200" s="21" t="s">
        <v>824</v>
      </c>
      <c r="P200" s="21" t="s">
        <v>978</v>
      </c>
      <c r="Q200" s="21" t="s">
        <v>823</v>
      </c>
      <c r="R200" s="22">
        <v>1</v>
      </c>
      <c r="S200" s="75">
        <f t="shared" si="117"/>
        <v>16156</v>
      </c>
      <c r="T200" s="75"/>
      <c r="U200" s="75"/>
      <c r="V200" s="75">
        <f t="shared" si="107"/>
        <v>16156</v>
      </c>
      <c r="W200" s="75"/>
      <c r="X200" s="75">
        <f t="shared" si="108"/>
        <v>2943</v>
      </c>
      <c r="Y200" s="75">
        <f t="shared" si="109"/>
        <v>29430</v>
      </c>
      <c r="Z200" s="75">
        <f t="shared" si="110"/>
        <v>2827.2999999999997</v>
      </c>
      <c r="AA200" s="75">
        <f t="shared" si="111"/>
        <v>484.68</v>
      </c>
      <c r="AB200" s="75">
        <f t="shared" si="112"/>
        <v>807.80000000000007</v>
      </c>
      <c r="AC200" s="75">
        <f t="shared" si="113"/>
        <v>323.12</v>
      </c>
      <c r="AD200" s="75">
        <v>931</v>
      </c>
      <c r="AE200" s="75">
        <v>571</v>
      </c>
      <c r="AF200" s="77">
        <f t="shared" si="114"/>
        <v>8829</v>
      </c>
      <c r="AG200" s="77">
        <f t="shared" si="115"/>
        <v>25534.399999999998</v>
      </c>
      <c r="AH200" s="77">
        <f t="shared" si="116"/>
        <v>306412.79999999999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  <c r="IY200" s="24"/>
      <c r="IZ200" s="24"/>
      <c r="JA200" s="24"/>
      <c r="JB200" s="24"/>
      <c r="JC200" s="24"/>
      <c r="JD200" s="24"/>
      <c r="JE200" s="24"/>
      <c r="JF200" s="24"/>
      <c r="JG200" s="24"/>
      <c r="JH200" s="24"/>
      <c r="JI200" s="24"/>
      <c r="JJ200" s="24"/>
      <c r="JK200" s="24"/>
      <c r="JL200" s="24"/>
      <c r="JM200" s="24"/>
      <c r="JN200" s="24"/>
      <c r="JO200" s="24"/>
      <c r="JP200" s="24"/>
      <c r="JQ200" s="24"/>
      <c r="JR200" s="24"/>
      <c r="JS200" s="24"/>
      <c r="JT200" s="24"/>
      <c r="JU200" s="24"/>
      <c r="JV200" s="24"/>
      <c r="JW200" s="24"/>
      <c r="JX200" s="24"/>
      <c r="JY200" s="24"/>
      <c r="JZ200" s="24"/>
      <c r="KA200" s="24"/>
      <c r="KB200" s="24"/>
      <c r="KC200" s="24"/>
      <c r="KD200" s="24"/>
      <c r="KE200" s="24"/>
      <c r="KF200" s="24"/>
      <c r="KG200" s="24"/>
      <c r="KH200" s="24"/>
      <c r="KI200" s="24"/>
      <c r="KJ200" s="24"/>
      <c r="KK200" s="24"/>
      <c r="KL200" s="24"/>
      <c r="KM200" s="24"/>
      <c r="KN200" s="24"/>
      <c r="KO200" s="24"/>
      <c r="KP200" s="24"/>
      <c r="KQ200" s="24"/>
      <c r="KR200" s="24"/>
      <c r="KS200" s="24"/>
      <c r="KT200" s="24"/>
      <c r="KU200" s="24"/>
      <c r="KV200" s="24"/>
      <c r="KW200" s="24"/>
      <c r="KX200" s="24"/>
      <c r="KY200" s="24"/>
      <c r="KZ200" s="24"/>
      <c r="LA200" s="24"/>
      <c r="LB200" s="24"/>
      <c r="LC200" s="24"/>
      <c r="LD200" s="24"/>
      <c r="LE200" s="24"/>
      <c r="LF200" s="24"/>
      <c r="LG200" s="24"/>
      <c r="LH200" s="24"/>
      <c r="LI200" s="24"/>
      <c r="LJ200" s="24"/>
      <c r="LK200" s="24"/>
      <c r="LL200" s="24"/>
      <c r="LM200" s="24"/>
      <c r="LN200" s="24"/>
      <c r="LO200" s="24"/>
      <c r="LP200" s="24"/>
      <c r="LQ200" s="24"/>
      <c r="LR200" s="24"/>
      <c r="LS200" s="24"/>
      <c r="LT200" s="24"/>
      <c r="LU200" s="24"/>
      <c r="LV200" s="24"/>
      <c r="LW200" s="24"/>
      <c r="LX200" s="24"/>
      <c r="LY200" s="24"/>
      <c r="LZ200" s="24"/>
      <c r="MA200" s="24"/>
      <c r="MB200" s="24"/>
      <c r="MC200" s="24"/>
      <c r="MD200" s="24"/>
      <c r="ME200" s="24"/>
      <c r="MF200" s="24"/>
      <c r="MG200" s="24"/>
      <c r="MH200" s="24"/>
      <c r="MI200" s="24"/>
      <c r="MJ200" s="24"/>
      <c r="MK200" s="24"/>
      <c r="ML200" s="24"/>
      <c r="MM200" s="24"/>
      <c r="MN200" s="24"/>
      <c r="MO200" s="24"/>
      <c r="MP200" s="24"/>
      <c r="MQ200" s="24"/>
      <c r="MR200" s="24"/>
      <c r="MS200" s="24"/>
      <c r="MT200" s="24"/>
      <c r="MU200" s="24"/>
      <c r="MV200" s="24"/>
      <c r="MW200" s="24"/>
      <c r="MX200" s="24"/>
      <c r="MY200" s="24"/>
      <c r="MZ200" s="24"/>
      <c r="NA200" s="24"/>
      <c r="NB200" s="24"/>
      <c r="NC200" s="24"/>
      <c r="ND200" s="24"/>
      <c r="NE200" s="24"/>
      <c r="NF200" s="24"/>
      <c r="NG200" s="24"/>
      <c r="NH200" s="24"/>
      <c r="NI200" s="24"/>
      <c r="NJ200" s="24"/>
      <c r="NK200" s="24"/>
      <c r="NL200" s="24"/>
      <c r="NM200" s="24"/>
      <c r="NN200" s="24"/>
      <c r="NO200" s="24"/>
      <c r="NP200" s="24"/>
      <c r="NQ200" s="24"/>
      <c r="NR200" s="24"/>
      <c r="NS200" s="24"/>
      <c r="NT200" s="24"/>
      <c r="NU200" s="24"/>
      <c r="NV200" s="24"/>
      <c r="NW200" s="24"/>
      <c r="NX200" s="24"/>
      <c r="NY200" s="24"/>
      <c r="NZ200" s="24"/>
      <c r="OA200" s="24"/>
      <c r="OB200" s="24"/>
      <c r="OC200" s="24"/>
      <c r="OD200" s="24"/>
      <c r="OE200" s="24"/>
      <c r="OF200" s="24"/>
      <c r="OG200" s="24"/>
      <c r="OH200" s="24"/>
      <c r="OI200" s="24"/>
      <c r="OJ200" s="24"/>
      <c r="OK200" s="24"/>
      <c r="OL200" s="24"/>
      <c r="OM200" s="24"/>
      <c r="ON200" s="24"/>
      <c r="OO200" s="24"/>
      <c r="OP200" s="24"/>
      <c r="OQ200" s="24"/>
      <c r="OR200" s="24"/>
      <c r="OS200" s="24"/>
      <c r="OT200" s="24"/>
      <c r="OU200" s="24"/>
      <c r="OV200" s="24"/>
      <c r="OW200" s="24"/>
      <c r="OX200" s="24"/>
      <c r="OY200" s="24"/>
      <c r="OZ200" s="24"/>
      <c r="PA200" s="24"/>
      <c r="PB200" s="24"/>
      <c r="PC200" s="24"/>
      <c r="PD200" s="24"/>
      <c r="PE200" s="24"/>
      <c r="PF200" s="24"/>
      <c r="PG200" s="24"/>
      <c r="PH200" s="24"/>
      <c r="PI200" s="24"/>
      <c r="PJ200" s="24"/>
      <c r="PK200" s="24"/>
      <c r="PL200" s="24"/>
      <c r="PM200" s="24"/>
      <c r="PN200" s="24"/>
      <c r="PO200" s="24"/>
      <c r="PP200" s="24"/>
      <c r="PQ200" s="24"/>
      <c r="PR200" s="24"/>
      <c r="PS200" s="24"/>
      <c r="PT200" s="24"/>
      <c r="PU200" s="24"/>
      <c r="PV200" s="24"/>
      <c r="PW200" s="24"/>
      <c r="PX200" s="24"/>
      <c r="PY200" s="24"/>
      <c r="PZ200" s="24"/>
      <c r="QA200" s="24"/>
      <c r="QB200" s="24"/>
      <c r="QC200" s="24"/>
      <c r="QD200" s="24"/>
      <c r="QE200" s="24"/>
      <c r="QF200" s="24"/>
      <c r="QG200" s="24"/>
      <c r="QH200" s="24"/>
      <c r="QI200" s="24"/>
      <c r="QJ200" s="24"/>
      <c r="QK200" s="24"/>
      <c r="QL200" s="24"/>
      <c r="QM200" s="24"/>
      <c r="QN200" s="24"/>
      <c r="QO200" s="24"/>
      <c r="QP200" s="24"/>
      <c r="QQ200" s="24"/>
      <c r="QR200" s="24"/>
      <c r="QS200" s="24"/>
      <c r="QT200" s="24"/>
      <c r="QU200" s="24"/>
      <c r="QV200" s="24"/>
      <c r="QW200" s="24"/>
      <c r="QX200" s="24"/>
      <c r="QY200" s="24"/>
      <c r="QZ200" s="24"/>
      <c r="RA200" s="24"/>
      <c r="RB200" s="24"/>
      <c r="RC200" s="24"/>
      <c r="RD200" s="24"/>
      <c r="RE200" s="24"/>
      <c r="RF200" s="24"/>
      <c r="RG200" s="24"/>
      <c r="RH200" s="24"/>
      <c r="RI200" s="24"/>
      <c r="RJ200" s="24"/>
      <c r="RK200" s="24"/>
      <c r="RL200" s="24"/>
      <c r="RM200" s="24"/>
      <c r="RN200" s="24"/>
      <c r="RO200" s="24"/>
      <c r="RP200" s="24"/>
      <c r="RQ200" s="24"/>
      <c r="RR200" s="24"/>
      <c r="RS200" s="24"/>
      <c r="RT200" s="24"/>
      <c r="RU200" s="24"/>
      <c r="RV200" s="24"/>
      <c r="RW200" s="24"/>
      <c r="RX200" s="24"/>
      <c r="RY200" s="24"/>
      <c r="RZ200" s="24"/>
      <c r="SA200" s="24"/>
      <c r="SB200" s="24"/>
      <c r="SC200" s="24"/>
      <c r="SD200" s="24"/>
      <c r="SE200" s="24"/>
      <c r="SF200" s="24"/>
      <c r="SG200" s="24"/>
      <c r="SH200" s="24"/>
      <c r="SI200" s="24"/>
      <c r="SJ200" s="24"/>
      <c r="SK200" s="24"/>
      <c r="SL200" s="24"/>
      <c r="SM200" s="24"/>
      <c r="SN200" s="24"/>
      <c r="SO200" s="24"/>
      <c r="SP200" s="24"/>
      <c r="SQ200" s="24"/>
      <c r="SR200" s="24"/>
      <c r="SS200" s="24"/>
      <c r="ST200" s="24"/>
      <c r="SU200" s="24"/>
      <c r="SV200" s="24"/>
      <c r="SW200" s="24"/>
      <c r="SX200" s="24"/>
      <c r="SY200" s="24"/>
      <c r="SZ200" s="24"/>
      <c r="TA200" s="24"/>
      <c r="TB200" s="24"/>
      <c r="TC200" s="24"/>
      <c r="TD200" s="24"/>
      <c r="TE200" s="24"/>
      <c r="TF200" s="24"/>
      <c r="TG200" s="24"/>
      <c r="TH200" s="24"/>
      <c r="TI200" s="24"/>
      <c r="TJ200" s="24"/>
      <c r="TK200" s="24"/>
      <c r="TL200" s="24"/>
      <c r="TM200" s="24"/>
      <c r="TN200" s="24"/>
      <c r="TO200" s="24"/>
      <c r="TP200" s="24"/>
      <c r="TQ200" s="24"/>
      <c r="TR200" s="24"/>
      <c r="TS200" s="24"/>
      <c r="TT200" s="24"/>
      <c r="TU200" s="24"/>
      <c r="TV200" s="24"/>
      <c r="TW200" s="24"/>
      <c r="TX200" s="24"/>
      <c r="TY200" s="24"/>
      <c r="TZ200" s="24"/>
      <c r="UA200" s="24"/>
      <c r="UB200" s="24"/>
      <c r="UC200" s="24"/>
      <c r="UD200" s="24"/>
      <c r="UE200" s="24"/>
      <c r="UF200" s="24"/>
      <c r="UG200" s="24"/>
      <c r="UH200" s="24"/>
      <c r="UI200" s="24"/>
      <c r="UJ200" s="24"/>
      <c r="UK200" s="24"/>
      <c r="UL200" s="24"/>
      <c r="UM200" s="24"/>
      <c r="UN200" s="24"/>
      <c r="UO200" s="24"/>
      <c r="UP200" s="24"/>
      <c r="UQ200" s="24"/>
      <c r="UR200" s="24"/>
      <c r="US200" s="24"/>
      <c r="UT200" s="24"/>
      <c r="UU200" s="24"/>
      <c r="UV200" s="24"/>
      <c r="UW200" s="24"/>
      <c r="UX200" s="24"/>
      <c r="UY200" s="24"/>
      <c r="UZ200" s="24"/>
      <c r="VA200" s="24"/>
      <c r="VB200" s="24"/>
      <c r="VC200" s="24"/>
      <c r="VD200" s="24"/>
      <c r="VE200" s="24"/>
      <c r="VF200" s="24"/>
      <c r="VG200" s="24"/>
      <c r="VH200" s="24"/>
      <c r="VI200" s="24"/>
    </row>
    <row r="201" spans="1:581" s="23" customFormat="1" ht="15" customHeight="1" x14ac:dyDescent="0.2">
      <c r="A201" s="112">
        <v>87</v>
      </c>
      <c r="B201" s="102" t="s">
        <v>1188</v>
      </c>
      <c r="C201" s="102" t="s">
        <v>1189</v>
      </c>
      <c r="D201" s="20">
        <v>14</v>
      </c>
      <c r="E201" s="102" t="s">
        <v>927</v>
      </c>
      <c r="F201" s="102" t="s">
        <v>1190</v>
      </c>
      <c r="G201" s="102" t="s">
        <v>1846</v>
      </c>
      <c r="H201" s="174" t="s">
        <v>1759</v>
      </c>
      <c r="I201" s="21" t="s">
        <v>1845</v>
      </c>
      <c r="J201" s="176" t="s">
        <v>955</v>
      </c>
      <c r="K201" s="328">
        <v>42217</v>
      </c>
      <c r="L201" s="146">
        <v>10</v>
      </c>
      <c r="M201" s="22">
        <v>40</v>
      </c>
      <c r="N201" s="22" t="s">
        <v>704</v>
      </c>
      <c r="O201" s="21" t="s">
        <v>824</v>
      </c>
      <c r="P201" s="21" t="s">
        <v>978</v>
      </c>
      <c r="Q201" s="21" t="s">
        <v>823</v>
      </c>
      <c r="R201" s="22">
        <v>1</v>
      </c>
      <c r="S201" s="75">
        <f t="shared" si="117"/>
        <v>16156</v>
      </c>
      <c r="T201" s="75"/>
      <c r="U201" s="75"/>
      <c r="V201" s="75">
        <f t="shared" si="107"/>
        <v>16156</v>
      </c>
      <c r="W201" s="75"/>
      <c r="X201" s="75">
        <f t="shared" si="108"/>
        <v>2943</v>
      </c>
      <c r="Y201" s="75">
        <f t="shared" si="109"/>
        <v>29430</v>
      </c>
      <c r="Z201" s="75">
        <f t="shared" si="110"/>
        <v>2827.2999999999997</v>
      </c>
      <c r="AA201" s="75">
        <f t="shared" si="111"/>
        <v>484.68</v>
      </c>
      <c r="AB201" s="75">
        <f t="shared" si="112"/>
        <v>807.80000000000007</v>
      </c>
      <c r="AC201" s="75">
        <f t="shared" si="113"/>
        <v>323.12</v>
      </c>
      <c r="AD201" s="75">
        <v>931</v>
      </c>
      <c r="AE201" s="75">
        <v>571</v>
      </c>
      <c r="AF201" s="77">
        <f t="shared" si="114"/>
        <v>8829</v>
      </c>
      <c r="AG201" s="77">
        <f t="shared" si="115"/>
        <v>25534.399999999998</v>
      </c>
      <c r="AH201" s="77">
        <f t="shared" si="116"/>
        <v>306412.79999999999</v>
      </c>
      <c r="AI201" s="77"/>
      <c r="AJ201" s="77"/>
      <c r="AK201" s="77"/>
      <c r="AL201" s="77"/>
      <c r="AM201" s="77"/>
      <c r="AN201" s="77"/>
      <c r="AO201" s="77"/>
      <c r="AP201" s="77"/>
      <c r="AQ201" s="77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  <c r="JC201" s="24"/>
      <c r="JD201" s="24"/>
      <c r="JE201" s="24"/>
      <c r="JF201" s="24"/>
      <c r="JG201" s="24"/>
      <c r="JH201" s="24"/>
      <c r="JI201" s="24"/>
      <c r="JJ201" s="24"/>
      <c r="JK201" s="24"/>
      <c r="JL201" s="24"/>
      <c r="JM201" s="24"/>
      <c r="JN201" s="24"/>
      <c r="JO201" s="24"/>
      <c r="JP201" s="24"/>
      <c r="JQ201" s="24"/>
      <c r="JR201" s="24"/>
      <c r="JS201" s="24"/>
      <c r="JT201" s="24"/>
      <c r="JU201" s="24"/>
      <c r="JV201" s="24"/>
      <c r="JW201" s="24"/>
      <c r="JX201" s="24"/>
      <c r="JY201" s="24"/>
      <c r="JZ201" s="24"/>
      <c r="KA201" s="24"/>
      <c r="KB201" s="24"/>
      <c r="KC201" s="24"/>
      <c r="KD201" s="24"/>
      <c r="KE201" s="24"/>
      <c r="KF201" s="24"/>
      <c r="KG201" s="24"/>
      <c r="KH201" s="24"/>
      <c r="KI201" s="24"/>
      <c r="KJ201" s="24"/>
      <c r="KK201" s="24"/>
      <c r="KL201" s="24"/>
      <c r="KM201" s="24"/>
      <c r="KN201" s="24"/>
      <c r="KO201" s="24"/>
      <c r="KP201" s="24"/>
      <c r="KQ201" s="24"/>
      <c r="KR201" s="24"/>
      <c r="KS201" s="24"/>
      <c r="KT201" s="24"/>
      <c r="KU201" s="24"/>
      <c r="KV201" s="24"/>
      <c r="KW201" s="24"/>
      <c r="KX201" s="24"/>
      <c r="KY201" s="24"/>
      <c r="KZ201" s="24"/>
      <c r="LA201" s="24"/>
      <c r="LB201" s="24"/>
      <c r="LC201" s="24"/>
      <c r="LD201" s="24"/>
      <c r="LE201" s="24"/>
      <c r="LF201" s="24"/>
      <c r="LG201" s="24"/>
      <c r="LH201" s="24"/>
      <c r="LI201" s="24"/>
      <c r="LJ201" s="24"/>
      <c r="LK201" s="24"/>
      <c r="LL201" s="24"/>
      <c r="LM201" s="24"/>
      <c r="LN201" s="24"/>
      <c r="LO201" s="24"/>
      <c r="LP201" s="24"/>
      <c r="LQ201" s="24"/>
      <c r="LR201" s="24"/>
      <c r="LS201" s="24"/>
      <c r="LT201" s="24"/>
      <c r="LU201" s="24"/>
      <c r="LV201" s="24"/>
      <c r="LW201" s="24"/>
      <c r="LX201" s="24"/>
      <c r="LY201" s="24"/>
      <c r="LZ201" s="24"/>
      <c r="MA201" s="24"/>
      <c r="MB201" s="24"/>
      <c r="MC201" s="24"/>
      <c r="MD201" s="24"/>
      <c r="ME201" s="24"/>
      <c r="MF201" s="24"/>
      <c r="MG201" s="24"/>
      <c r="MH201" s="24"/>
      <c r="MI201" s="24"/>
      <c r="MJ201" s="24"/>
      <c r="MK201" s="24"/>
      <c r="ML201" s="24"/>
      <c r="MM201" s="24"/>
      <c r="MN201" s="24"/>
      <c r="MO201" s="24"/>
      <c r="MP201" s="24"/>
      <c r="MQ201" s="24"/>
      <c r="MR201" s="24"/>
      <c r="MS201" s="24"/>
      <c r="MT201" s="24"/>
      <c r="MU201" s="24"/>
      <c r="MV201" s="24"/>
      <c r="MW201" s="24"/>
      <c r="MX201" s="24"/>
      <c r="MY201" s="24"/>
      <c r="MZ201" s="24"/>
      <c r="NA201" s="24"/>
      <c r="NB201" s="24"/>
      <c r="NC201" s="24"/>
      <c r="ND201" s="24"/>
      <c r="NE201" s="24"/>
      <c r="NF201" s="24"/>
      <c r="NG201" s="24"/>
      <c r="NH201" s="24"/>
      <c r="NI201" s="24"/>
      <c r="NJ201" s="24"/>
      <c r="NK201" s="24"/>
      <c r="NL201" s="24"/>
      <c r="NM201" s="24"/>
      <c r="NN201" s="24"/>
      <c r="NO201" s="24"/>
      <c r="NP201" s="24"/>
      <c r="NQ201" s="24"/>
      <c r="NR201" s="24"/>
      <c r="NS201" s="24"/>
      <c r="NT201" s="24"/>
      <c r="NU201" s="24"/>
      <c r="NV201" s="24"/>
      <c r="NW201" s="24"/>
      <c r="NX201" s="24"/>
      <c r="NY201" s="24"/>
      <c r="NZ201" s="24"/>
      <c r="OA201" s="24"/>
      <c r="OB201" s="24"/>
      <c r="OC201" s="24"/>
      <c r="OD201" s="24"/>
      <c r="OE201" s="24"/>
      <c r="OF201" s="24"/>
      <c r="OG201" s="24"/>
      <c r="OH201" s="24"/>
      <c r="OI201" s="24"/>
      <c r="OJ201" s="24"/>
      <c r="OK201" s="24"/>
      <c r="OL201" s="24"/>
      <c r="OM201" s="24"/>
      <c r="ON201" s="24"/>
      <c r="OO201" s="24"/>
      <c r="OP201" s="24"/>
      <c r="OQ201" s="24"/>
      <c r="OR201" s="24"/>
      <c r="OS201" s="24"/>
      <c r="OT201" s="24"/>
      <c r="OU201" s="24"/>
      <c r="OV201" s="24"/>
      <c r="OW201" s="24"/>
      <c r="OX201" s="24"/>
      <c r="OY201" s="24"/>
      <c r="OZ201" s="24"/>
      <c r="PA201" s="24"/>
      <c r="PB201" s="24"/>
      <c r="PC201" s="24"/>
      <c r="PD201" s="24"/>
      <c r="PE201" s="24"/>
      <c r="PF201" s="24"/>
      <c r="PG201" s="24"/>
      <c r="PH201" s="24"/>
      <c r="PI201" s="24"/>
      <c r="PJ201" s="24"/>
      <c r="PK201" s="24"/>
      <c r="PL201" s="24"/>
      <c r="PM201" s="24"/>
      <c r="PN201" s="24"/>
      <c r="PO201" s="24"/>
      <c r="PP201" s="24"/>
      <c r="PQ201" s="24"/>
      <c r="PR201" s="24"/>
      <c r="PS201" s="24"/>
      <c r="PT201" s="24"/>
      <c r="PU201" s="24"/>
      <c r="PV201" s="24"/>
      <c r="PW201" s="24"/>
      <c r="PX201" s="24"/>
      <c r="PY201" s="24"/>
      <c r="PZ201" s="24"/>
      <c r="QA201" s="24"/>
      <c r="QB201" s="24"/>
      <c r="QC201" s="24"/>
      <c r="QD201" s="24"/>
      <c r="QE201" s="24"/>
      <c r="QF201" s="24"/>
      <c r="QG201" s="24"/>
      <c r="QH201" s="24"/>
      <c r="QI201" s="24"/>
      <c r="QJ201" s="24"/>
      <c r="QK201" s="24"/>
      <c r="QL201" s="24"/>
      <c r="QM201" s="24"/>
      <c r="QN201" s="24"/>
      <c r="QO201" s="24"/>
      <c r="QP201" s="24"/>
      <c r="QQ201" s="24"/>
      <c r="QR201" s="24"/>
      <c r="QS201" s="24"/>
      <c r="QT201" s="24"/>
      <c r="QU201" s="24"/>
      <c r="QV201" s="24"/>
      <c r="QW201" s="24"/>
      <c r="QX201" s="24"/>
      <c r="QY201" s="24"/>
      <c r="QZ201" s="24"/>
      <c r="RA201" s="24"/>
      <c r="RB201" s="24"/>
      <c r="RC201" s="24"/>
      <c r="RD201" s="24"/>
      <c r="RE201" s="24"/>
      <c r="RF201" s="24"/>
      <c r="RG201" s="24"/>
      <c r="RH201" s="24"/>
      <c r="RI201" s="24"/>
      <c r="RJ201" s="24"/>
      <c r="RK201" s="24"/>
      <c r="RL201" s="24"/>
      <c r="RM201" s="24"/>
      <c r="RN201" s="24"/>
      <c r="RO201" s="24"/>
      <c r="RP201" s="24"/>
      <c r="RQ201" s="24"/>
      <c r="RR201" s="24"/>
      <c r="RS201" s="24"/>
      <c r="RT201" s="24"/>
      <c r="RU201" s="24"/>
      <c r="RV201" s="24"/>
      <c r="RW201" s="24"/>
      <c r="RX201" s="24"/>
      <c r="RY201" s="24"/>
      <c r="RZ201" s="24"/>
      <c r="SA201" s="24"/>
      <c r="SB201" s="24"/>
      <c r="SC201" s="24"/>
      <c r="SD201" s="24"/>
      <c r="SE201" s="24"/>
      <c r="SF201" s="24"/>
      <c r="SG201" s="24"/>
      <c r="SH201" s="24"/>
      <c r="SI201" s="24"/>
      <c r="SJ201" s="24"/>
      <c r="SK201" s="24"/>
      <c r="SL201" s="24"/>
      <c r="SM201" s="24"/>
      <c r="SN201" s="24"/>
      <c r="SO201" s="24"/>
      <c r="SP201" s="24"/>
      <c r="SQ201" s="24"/>
      <c r="SR201" s="24"/>
      <c r="SS201" s="24"/>
      <c r="ST201" s="24"/>
      <c r="SU201" s="24"/>
      <c r="SV201" s="24"/>
      <c r="SW201" s="24"/>
      <c r="SX201" s="24"/>
      <c r="SY201" s="24"/>
      <c r="SZ201" s="24"/>
      <c r="TA201" s="24"/>
      <c r="TB201" s="24"/>
      <c r="TC201" s="24"/>
      <c r="TD201" s="24"/>
      <c r="TE201" s="24"/>
      <c r="TF201" s="24"/>
      <c r="TG201" s="24"/>
      <c r="TH201" s="24"/>
      <c r="TI201" s="24"/>
      <c r="TJ201" s="24"/>
      <c r="TK201" s="24"/>
      <c r="TL201" s="24"/>
      <c r="TM201" s="24"/>
      <c r="TN201" s="24"/>
      <c r="TO201" s="24"/>
      <c r="TP201" s="24"/>
      <c r="TQ201" s="24"/>
      <c r="TR201" s="24"/>
      <c r="TS201" s="24"/>
      <c r="TT201" s="24"/>
      <c r="TU201" s="24"/>
      <c r="TV201" s="24"/>
      <c r="TW201" s="24"/>
      <c r="TX201" s="24"/>
      <c r="TY201" s="24"/>
      <c r="TZ201" s="24"/>
      <c r="UA201" s="24"/>
      <c r="UB201" s="24"/>
      <c r="UC201" s="24"/>
      <c r="UD201" s="24"/>
      <c r="UE201" s="24"/>
      <c r="UF201" s="24"/>
      <c r="UG201" s="24"/>
      <c r="UH201" s="24"/>
      <c r="UI201" s="24"/>
      <c r="UJ201" s="24"/>
      <c r="UK201" s="24"/>
      <c r="UL201" s="24"/>
      <c r="UM201" s="24"/>
      <c r="UN201" s="24"/>
      <c r="UO201" s="24"/>
      <c r="UP201" s="24"/>
      <c r="UQ201" s="24"/>
      <c r="UR201" s="24"/>
      <c r="US201" s="24"/>
      <c r="UT201" s="24"/>
      <c r="UU201" s="24"/>
      <c r="UV201" s="24"/>
      <c r="UW201" s="24"/>
      <c r="UX201" s="24"/>
      <c r="UY201" s="24"/>
      <c r="UZ201" s="24"/>
      <c r="VA201" s="24"/>
      <c r="VB201" s="24"/>
      <c r="VC201" s="24"/>
      <c r="VD201" s="24"/>
      <c r="VE201" s="24"/>
      <c r="VF201" s="24"/>
      <c r="VG201" s="24"/>
      <c r="VH201" s="24"/>
      <c r="VI201" s="24"/>
    </row>
    <row r="202" spans="1:581" s="23" customFormat="1" ht="15" customHeight="1" x14ac:dyDescent="0.2">
      <c r="A202" s="18">
        <v>88</v>
      </c>
      <c r="B202" s="102" t="s">
        <v>1188</v>
      </c>
      <c r="C202" s="102" t="s">
        <v>1189</v>
      </c>
      <c r="D202" s="20">
        <v>14</v>
      </c>
      <c r="E202" s="108" t="s">
        <v>926</v>
      </c>
      <c r="F202" s="102" t="s">
        <v>1190</v>
      </c>
      <c r="G202" s="208" t="s">
        <v>1842</v>
      </c>
      <c r="H202" s="208" t="s">
        <v>1757</v>
      </c>
      <c r="I202" s="68" t="s">
        <v>1843</v>
      </c>
      <c r="J202" s="176" t="s">
        <v>955</v>
      </c>
      <c r="K202" s="328">
        <v>42354</v>
      </c>
      <c r="L202" s="146">
        <v>6</v>
      </c>
      <c r="M202" s="22">
        <v>40</v>
      </c>
      <c r="N202" s="22" t="s">
        <v>728</v>
      </c>
      <c r="O202" s="21" t="s">
        <v>60</v>
      </c>
      <c r="P202" s="21" t="s">
        <v>978</v>
      </c>
      <c r="Q202" s="21" t="s">
        <v>823</v>
      </c>
      <c r="R202" s="22">
        <v>1</v>
      </c>
      <c r="S202" s="114">
        <v>10433</v>
      </c>
      <c r="T202" s="75"/>
      <c r="U202" s="75"/>
      <c r="V202" s="75">
        <f t="shared" si="107"/>
        <v>10433</v>
      </c>
      <c r="W202" s="75">
        <f>70.1*4</f>
        <v>280.39999999999998</v>
      </c>
      <c r="X202" s="75">
        <f t="shared" si="108"/>
        <v>1994</v>
      </c>
      <c r="Y202" s="75">
        <f t="shared" si="109"/>
        <v>19940</v>
      </c>
      <c r="Z202" s="75">
        <f t="shared" si="110"/>
        <v>1825.7749999999999</v>
      </c>
      <c r="AA202" s="75">
        <f t="shared" si="111"/>
        <v>312.99</v>
      </c>
      <c r="AB202" s="75">
        <f t="shared" si="112"/>
        <v>521.65</v>
      </c>
      <c r="AC202" s="75">
        <f t="shared" si="113"/>
        <v>208.66</v>
      </c>
      <c r="AD202" s="75">
        <f>845+70</f>
        <v>915</v>
      </c>
      <c r="AE202" s="75">
        <f>586+30</f>
        <v>616</v>
      </c>
      <c r="AF202" s="77">
        <f t="shared" si="114"/>
        <v>5982</v>
      </c>
      <c r="AG202" s="77">
        <f t="shared" si="115"/>
        <v>17439.808333333331</v>
      </c>
      <c r="AH202" s="77">
        <f t="shared" si="116"/>
        <v>209277.69999999995</v>
      </c>
      <c r="AI202" s="77"/>
      <c r="AJ202" s="77"/>
      <c r="AK202" s="77"/>
      <c r="AL202" s="77"/>
      <c r="AM202" s="77"/>
      <c r="AN202" s="77"/>
      <c r="AO202" s="77"/>
      <c r="AP202" s="77"/>
      <c r="AQ202" s="77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  <c r="IY202" s="24"/>
      <c r="IZ202" s="24"/>
      <c r="JA202" s="24"/>
      <c r="JB202" s="24"/>
      <c r="JC202" s="24"/>
      <c r="JD202" s="24"/>
      <c r="JE202" s="24"/>
      <c r="JF202" s="24"/>
      <c r="JG202" s="24"/>
      <c r="JH202" s="24"/>
      <c r="JI202" s="24"/>
      <c r="JJ202" s="24"/>
      <c r="JK202" s="24"/>
      <c r="JL202" s="24"/>
      <c r="JM202" s="24"/>
      <c r="JN202" s="24"/>
      <c r="JO202" s="24"/>
      <c r="JP202" s="24"/>
      <c r="JQ202" s="24"/>
      <c r="JR202" s="24"/>
      <c r="JS202" s="24"/>
      <c r="JT202" s="24"/>
      <c r="JU202" s="24"/>
      <c r="JV202" s="24"/>
      <c r="JW202" s="24"/>
      <c r="JX202" s="24"/>
      <c r="JY202" s="24"/>
      <c r="JZ202" s="24"/>
      <c r="KA202" s="24"/>
      <c r="KB202" s="24"/>
      <c r="KC202" s="24"/>
      <c r="KD202" s="24"/>
      <c r="KE202" s="24"/>
      <c r="KF202" s="24"/>
      <c r="KG202" s="24"/>
      <c r="KH202" s="24"/>
      <c r="KI202" s="24"/>
      <c r="KJ202" s="24"/>
      <c r="KK202" s="24"/>
      <c r="KL202" s="24"/>
      <c r="KM202" s="24"/>
      <c r="KN202" s="24"/>
      <c r="KO202" s="24"/>
      <c r="KP202" s="24"/>
      <c r="KQ202" s="24"/>
      <c r="KR202" s="24"/>
      <c r="KS202" s="24"/>
      <c r="KT202" s="24"/>
      <c r="KU202" s="24"/>
      <c r="KV202" s="24"/>
      <c r="KW202" s="24"/>
      <c r="KX202" s="24"/>
      <c r="KY202" s="24"/>
      <c r="KZ202" s="24"/>
      <c r="LA202" s="24"/>
      <c r="LB202" s="24"/>
      <c r="LC202" s="24"/>
      <c r="LD202" s="24"/>
      <c r="LE202" s="24"/>
      <c r="LF202" s="24"/>
      <c r="LG202" s="24"/>
      <c r="LH202" s="24"/>
      <c r="LI202" s="24"/>
      <c r="LJ202" s="24"/>
      <c r="LK202" s="24"/>
      <c r="LL202" s="24"/>
      <c r="LM202" s="24"/>
      <c r="LN202" s="24"/>
      <c r="LO202" s="24"/>
      <c r="LP202" s="24"/>
      <c r="LQ202" s="24"/>
      <c r="LR202" s="24"/>
      <c r="LS202" s="24"/>
      <c r="LT202" s="24"/>
      <c r="LU202" s="24"/>
      <c r="LV202" s="24"/>
      <c r="LW202" s="24"/>
      <c r="LX202" s="24"/>
      <c r="LY202" s="24"/>
      <c r="LZ202" s="24"/>
      <c r="MA202" s="24"/>
      <c r="MB202" s="24"/>
      <c r="MC202" s="24"/>
      <c r="MD202" s="24"/>
      <c r="ME202" s="24"/>
      <c r="MF202" s="24"/>
      <c r="MG202" s="24"/>
      <c r="MH202" s="24"/>
      <c r="MI202" s="24"/>
      <c r="MJ202" s="24"/>
      <c r="MK202" s="24"/>
      <c r="ML202" s="24"/>
      <c r="MM202" s="24"/>
      <c r="MN202" s="24"/>
      <c r="MO202" s="24"/>
      <c r="MP202" s="24"/>
      <c r="MQ202" s="24"/>
      <c r="MR202" s="24"/>
      <c r="MS202" s="24"/>
      <c r="MT202" s="24"/>
      <c r="MU202" s="24"/>
      <c r="MV202" s="24"/>
      <c r="MW202" s="24"/>
      <c r="MX202" s="24"/>
      <c r="MY202" s="24"/>
      <c r="MZ202" s="24"/>
      <c r="NA202" s="24"/>
      <c r="NB202" s="24"/>
      <c r="NC202" s="24"/>
      <c r="ND202" s="24"/>
      <c r="NE202" s="24"/>
      <c r="NF202" s="24"/>
      <c r="NG202" s="24"/>
      <c r="NH202" s="24"/>
      <c r="NI202" s="24"/>
      <c r="NJ202" s="24"/>
      <c r="NK202" s="24"/>
      <c r="NL202" s="24"/>
      <c r="NM202" s="24"/>
      <c r="NN202" s="24"/>
      <c r="NO202" s="24"/>
      <c r="NP202" s="24"/>
      <c r="NQ202" s="24"/>
      <c r="NR202" s="24"/>
      <c r="NS202" s="24"/>
      <c r="NT202" s="24"/>
      <c r="NU202" s="24"/>
      <c r="NV202" s="24"/>
      <c r="NW202" s="24"/>
      <c r="NX202" s="24"/>
      <c r="NY202" s="24"/>
      <c r="NZ202" s="24"/>
      <c r="OA202" s="24"/>
      <c r="OB202" s="24"/>
      <c r="OC202" s="24"/>
      <c r="OD202" s="24"/>
      <c r="OE202" s="24"/>
      <c r="OF202" s="24"/>
      <c r="OG202" s="24"/>
      <c r="OH202" s="24"/>
      <c r="OI202" s="24"/>
      <c r="OJ202" s="24"/>
      <c r="OK202" s="24"/>
      <c r="OL202" s="24"/>
      <c r="OM202" s="24"/>
      <c r="ON202" s="24"/>
      <c r="OO202" s="24"/>
      <c r="OP202" s="24"/>
      <c r="OQ202" s="24"/>
      <c r="OR202" s="24"/>
      <c r="OS202" s="24"/>
      <c r="OT202" s="24"/>
      <c r="OU202" s="24"/>
      <c r="OV202" s="24"/>
      <c r="OW202" s="24"/>
      <c r="OX202" s="24"/>
      <c r="OY202" s="24"/>
      <c r="OZ202" s="24"/>
      <c r="PA202" s="24"/>
      <c r="PB202" s="24"/>
      <c r="PC202" s="24"/>
      <c r="PD202" s="24"/>
      <c r="PE202" s="24"/>
      <c r="PF202" s="24"/>
      <c r="PG202" s="24"/>
      <c r="PH202" s="24"/>
      <c r="PI202" s="24"/>
      <c r="PJ202" s="24"/>
      <c r="PK202" s="24"/>
      <c r="PL202" s="24"/>
      <c r="PM202" s="24"/>
      <c r="PN202" s="24"/>
      <c r="PO202" s="24"/>
      <c r="PP202" s="24"/>
      <c r="PQ202" s="24"/>
      <c r="PR202" s="24"/>
      <c r="PS202" s="24"/>
      <c r="PT202" s="24"/>
      <c r="PU202" s="24"/>
      <c r="PV202" s="24"/>
      <c r="PW202" s="24"/>
      <c r="PX202" s="24"/>
      <c r="PY202" s="24"/>
      <c r="PZ202" s="24"/>
      <c r="QA202" s="24"/>
      <c r="QB202" s="24"/>
      <c r="QC202" s="24"/>
      <c r="QD202" s="24"/>
      <c r="QE202" s="24"/>
      <c r="QF202" s="24"/>
      <c r="QG202" s="24"/>
      <c r="QH202" s="24"/>
      <c r="QI202" s="24"/>
      <c r="QJ202" s="24"/>
      <c r="QK202" s="24"/>
      <c r="QL202" s="24"/>
      <c r="QM202" s="24"/>
      <c r="QN202" s="24"/>
      <c r="QO202" s="24"/>
      <c r="QP202" s="24"/>
      <c r="QQ202" s="24"/>
      <c r="QR202" s="24"/>
      <c r="QS202" s="24"/>
      <c r="QT202" s="24"/>
      <c r="QU202" s="24"/>
      <c r="QV202" s="24"/>
      <c r="QW202" s="24"/>
      <c r="QX202" s="24"/>
      <c r="QY202" s="24"/>
      <c r="QZ202" s="24"/>
      <c r="RA202" s="24"/>
      <c r="RB202" s="24"/>
      <c r="RC202" s="24"/>
      <c r="RD202" s="24"/>
      <c r="RE202" s="24"/>
      <c r="RF202" s="24"/>
      <c r="RG202" s="24"/>
      <c r="RH202" s="24"/>
      <c r="RI202" s="24"/>
      <c r="RJ202" s="24"/>
      <c r="RK202" s="24"/>
      <c r="RL202" s="24"/>
      <c r="RM202" s="24"/>
      <c r="RN202" s="24"/>
      <c r="RO202" s="24"/>
      <c r="RP202" s="24"/>
      <c r="RQ202" s="24"/>
      <c r="RR202" s="24"/>
      <c r="RS202" s="24"/>
      <c r="RT202" s="24"/>
      <c r="RU202" s="24"/>
      <c r="RV202" s="24"/>
      <c r="RW202" s="24"/>
      <c r="RX202" s="24"/>
      <c r="RY202" s="24"/>
      <c r="RZ202" s="24"/>
      <c r="SA202" s="24"/>
      <c r="SB202" s="24"/>
      <c r="SC202" s="24"/>
      <c r="SD202" s="24"/>
      <c r="SE202" s="24"/>
      <c r="SF202" s="24"/>
      <c r="SG202" s="24"/>
      <c r="SH202" s="24"/>
      <c r="SI202" s="24"/>
      <c r="SJ202" s="24"/>
      <c r="SK202" s="24"/>
      <c r="SL202" s="24"/>
      <c r="SM202" s="24"/>
      <c r="SN202" s="24"/>
      <c r="SO202" s="24"/>
      <c r="SP202" s="24"/>
      <c r="SQ202" s="24"/>
      <c r="SR202" s="24"/>
      <c r="SS202" s="24"/>
      <c r="ST202" s="24"/>
      <c r="SU202" s="24"/>
      <c r="SV202" s="24"/>
      <c r="SW202" s="24"/>
      <c r="SX202" s="24"/>
      <c r="SY202" s="24"/>
      <c r="SZ202" s="24"/>
      <c r="TA202" s="24"/>
      <c r="TB202" s="24"/>
      <c r="TC202" s="24"/>
      <c r="TD202" s="24"/>
      <c r="TE202" s="24"/>
      <c r="TF202" s="24"/>
      <c r="TG202" s="24"/>
      <c r="TH202" s="24"/>
      <c r="TI202" s="24"/>
      <c r="TJ202" s="24"/>
      <c r="TK202" s="24"/>
      <c r="TL202" s="24"/>
      <c r="TM202" s="24"/>
      <c r="TN202" s="24"/>
      <c r="TO202" s="24"/>
      <c r="TP202" s="24"/>
      <c r="TQ202" s="24"/>
      <c r="TR202" s="24"/>
      <c r="TS202" s="24"/>
      <c r="TT202" s="24"/>
      <c r="TU202" s="24"/>
      <c r="TV202" s="24"/>
      <c r="TW202" s="24"/>
      <c r="TX202" s="24"/>
      <c r="TY202" s="24"/>
      <c r="TZ202" s="24"/>
      <c r="UA202" s="24"/>
      <c r="UB202" s="24"/>
      <c r="UC202" s="24"/>
      <c r="UD202" s="24"/>
      <c r="UE202" s="24"/>
      <c r="UF202" s="24"/>
      <c r="UG202" s="24"/>
      <c r="UH202" s="24"/>
      <c r="UI202" s="24"/>
      <c r="UJ202" s="24"/>
      <c r="UK202" s="24"/>
      <c r="UL202" s="24"/>
      <c r="UM202" s="24"/>
      <c r="UN202" s="24"/>
      <c r="UO202" s="24"/>
      <c r="UP202" s="24"/>
      <c r="UQ202" s="24"/>
      <c r="UR202" s="24"/>
      <c r="US202" s="24"/>
      <c r="UT202" s="24"/>
      <c r="UU202" s="24"/>
      <c r="UV202" s="24"/>
      <c r="UW202" s="24"/>
      <c r="UX202" s="24"/>
      <c r="UY202" s="24"/>
      <c r="UZ202" s="24"/>
      <c r="VA202" s="24"/>
      <c r="VB202" s="24"/>
      <c r="VC202" s="24"/>
      <c r="VD202" s="24"/>
      <c r="VE202" s="24"/>
      <c r="VF202" s="24"/>
      <c r="VG202" s="24"/>
      <c r="VH202" s="24"/>
      <c r="VI202" s="24"/>
    </row>
    <row r="203" spans="1:581" s="23" customFormat="1" ht="15" customHeight="1" x14ac:dyDescent="0.2">
      <c r="A203" s="112">
        <v>89</v>
      </c>
      <c r="B203" s="102" t="s">
        <v>1188</v>
      </c>
      <c r="C203" s="102" t="s">
        <v>1189</v>
      </c>
      <c r="D203" s="20">
        <v>14</v>
      </c>
      <c r="E203" s="102" t="s">
        <v>926</v>
      </c>
      <c r="F203" s="102" t="s">
        <v>1190</v>
      </c>
      <c r="G203" s="102" t="s">
        <v>1296</v>
      </c>
      <c r="H203" s="25" t="s">
        <v>463</v>
      </c>
      <c r="I203" s="21" t="s">
        <v>62</v>
      </c>
      <c r="J203" s="22" t="s">
        <v>955</v>
      </c>
      <c r="K203" s="328">
        <v>39664</v>
      </c>
      <c r="L203" s="146">
        <v>6</v>
      </c>
      <c r="M203" s="22">
        <v>40</v>
      </c>
      <c r="N203" s="22" t="s">
        <v>728</v>
      </c>
      <c r="O203" s="21" t="s">
        <v>60</v>
      </c>
      <c r="P203" s="21" t="s">
        <v>978</v>
      </c>
      <c r="Q203" s="21" t="s">
        <v>823</v>
      </c>
      <c r="R203" s="22">
        <v>1</v>
      </c>
      <c r="S203" s="114">
        <v>10433</v>
      </c>
      <c r="T203" s="75"/>
      <c r="U203" s="75"/>
      <c r="V203" s="75">
        <f t="shared" si="107"/>
        <v>10433</v>
      </c>
      <c r="W203" s="75">
        <f>70.1*4</f>
        <v>280.39999999999998</v>
      </c>
      <c r="X203" s="75">
        <f t="shared" si="108"/>
        <v>1994</v>
      </c>
      <c r="Y203" s="75">
        <f t="shared" si="109"/>
        <v>19940</v>
      </c>
      <c r="Z203" s="75">
        <f t="shared" si="110"/>
        <v>1825.7749999999999</v>
      </c>
      <c r="AA203" s="75">
        <f t="shared" si="111"/>
        <v>312.99</v>
      </c>
      <c r="AB203" s="75">
        <f t="shared" si="112"/>
        <v>521.65</v>
      </c>
      <c r="AC203" s="75">
        <f t="shared" si="113"/>
        <v>208.66</v>
      </c>
      <c r="AD203" s="75">
        <f>845+70</f>
        <v>915</v>
      </c>
      <c r="AE203" s="75">
        <f>586+30</f>
        <v>616</v>
      </c>
      <c r="AF203" s="77">
        <f t="shared" si="114"/>
        <v>5982</v>
      </c>
      <c r="AG203" s="77">
        <f t="shared" si="115"/>
        <v>17439.808333333331</v>
      </c>
      <c r="AH203" s="77">
        <f t="shared" si="116"/>
        <v>209277.69999999995</v>
      </c>
      <c r="AI203" s="77"/>
      <c r="AJ203" s="77"/>
      <c r="AK203" s="77"/>
      <c r="AL203" s="77"/>
      <c r="AM203" s="77"/>
      <c r="AN203" s="77"/>
      <c r="AO203" s="77"/>
      <c r="AP203" s="77"/>
      <c r="AQ203" s="77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  <c r="JC203" s="24"/>
      <c r="JD203" s="24"/>
      <c r="JE203" s="24"/>
      <c r="JF203" s="24"/>
      <c r="JG203" s="24"/>
      <c r="JH203" s="24"/>
      <c r="JI203" s="24"/>
      <c r="JJ203" s="24"/>
      <c r="JK203" s="24"/>
      <c r="JL203" s="24"/>
      <c r="JM203" s="24"/>
      <c r="JN203" s="24"/>
      <c r="JO203" s="24"/>
      <c r="JP203" s="24"/>
      <c r="JQ203" s="24"/>
      <c r="JR203" s="24"/>
      <c r="JS203" s="24"/>
      <c r="JT203" s="24"/>
      <c r="JU203" s="24"/>
      <c r="JV203" s="24"/>
      <c r="JW203" s="24"/>
      <c r="JX203" s="24"/>
      <c r="JY203" s="24"/>
      <c r="JZ203" s="24"/>
      <c r="KA203" s="24"/>
      <c r="KB203" s="24"/>
      <c r="KC203" s="24"/>
      <c r="KD203" s="24"/>
      <c r="KE203" s="24"/>
      <c r="KF203" s="24"/>
      <c r="KG203" s="24"/>
      <c r="KH203" s="24"/>
      <c r="KI203" s="24"/>
      <c r="KJ203" s="24"/>
      <c r="KK203" s="24"/>
      <c r="KL203" s="24"/>
      <c r="KM203" s="24"/>
      <c r="KN203" s="24"/>
      <c r="KO203" s="24"/>
      <c r="KP203" s="24"/>
      <c r="KQ203" s="24"/>
      <c r="KR203" s="24"/>
      <c r="KS203" s="24"/>
      <c r="KT203" s="24"/>
      <c r="KU203" s="24"/>
      <c r="KV203" s="24"/>
      <c r="KW203" s="24"/>
      <c r="KX203" s="24"/>
      <c r="KY203" s="24"/>
      <c r="KZ203" s="24"/>
      <c r="LA203" s="24"/>
      <c r="LB203" s="24"/>
      <c r="LC203" s="24"/>
      <c r="LD203" s="24"/>
      <c r="LE203" s="24"/>
      <c r="LF203" s="24"/>
      <c r="LG203" s="24"/>
      <c r="LH203" s="24"/>
      <c r="LI203" s="24"/>
      <c r="LJ203" s="24"/>
      <c r="LK203" s="24"/>
      <c r="LL203" s="24"/>
      <c r="LM203" s="24"/>
      <c r="LN203" s="24"/>
      <c r="LO203" s="24"/>
      <c r="LP203" s="24"/>
      <c r="LQ203" s="24"/>
      <c r="LR203" s="24"/>
      <c r="LS203" s="24"/>
      <c r="LT203" s="24"/>
      <c r="LU203" s="24"/>
      <c r="LV203" s="24"/>
      <c r="LW203" s="24"/>
      <c r="LX203" s="24"/>
      <c r="LY203" s="24"/>
      <c r="LZ203" s="24"/>
      <c r="MA203" s="24"/>
      <c r="MB203" s="24"/>
      <c r="MC203" s="24"/>
      <c r="MD203" s="24"/>
      <c r="ME203" s="24"/>
      <c r="MF203" s="24"/>
      <c r="MG203" s="24"/>
      <c r="MH203" s="24"/>
      <c r="MI203" s="24"/>
      <c r="MJ203" s="24"/>
      <c r="MK203" s="24"/>
      <c r="ML203" s="24"/>
      <c r="MM203" s="24"/>
      <c r="MN203" s="24"/>
      <c r="MO203" s="24"/>
      <c r="MP203" s="24"/>
      <c r="MQ203" s="24"/>
      <c r="MR203" s="24"/>
      <c r="MS203" s="24"/>
      <c r="MT203" s="24"/>
      <c r="MU203" s="24"/>
      <c r="MV203" s="24"/>
      <c r="MW203" s="24"/>
      <c r="MX203" s="24"/>
      <c r="MY203" s="24"/>
      <c r="MZ203" s="24"/>
      <c r="NA203" s="24"/>
      <c r="NB203" s="24"/>
      <c r="NC203" s="24"/>
      <c r="ND203" s="24"/>
      <c r="NE203" s="24"/>
      <c r="NF203" s="24"/>
      <c r="NG203" s="24"/>
      <c r="NH203" s="24"/>
      <c r="NI203" s="24"/>
      <c r="NJ203" s="24"/>
      <c r="NK203" s="24"/>
      <c r="NL203" s="24"/>
      <c r="NM203" s="24"/>
      <c r="NN203" s="24"/>
      <c r="NO203" s="24"/>
      <c r="NP203" s="24"/>
      <c r="NQ203" s="24"/>
      <c r="NR203" s="24"/>
      <c r="NS203" s="24"/>
      <c r="NT203" s="24"/>
      <c r="NU203" s="24"/>
      <c r="NV203" s="24"/>
      <c r="NW203" s="24"/>
      <c r="NX203" s="24"/>
      <c r="NY203" s="24"/>
      <c r="NZ203" s="24"/>
      <c r="OA203" s="24"/>
      <c r="OB203" s="24"/>
      <c r="OC203" s="24"/>
      <c r="OD203" s="24"/>
      <c r="OE203" s="24"/>
      <c r="OF203" s="24"/>
      <c r="OG203" s="24"/>
      <c r="OH203" s="24"/>
      <c r="OI203" s="24"/>
      <c r="OJ203" s="24"/>
      <c r="OK203" s="24"/>
      <c r="OL203" s="24"/>
      <c r="OM203" s="24"/>
      <c r="ON203" s="24"/>
      <c r="OO203" s="24"/>
      <c r="OP203" s="24"/>
      <c r="OQ203" s="24"/>
      <c r="OR203" s="24"/>
      <c r="OS203" s="24"/>
      <c r="OT203" s="24"/>
      <c r="OU203" s="24"/>
      <c r="OV203" s="24"/>
      <c r="OW203" s="24"/>
      <c r="OX203" s="24"/>
      <c r="OY203" s="24"/>
      <c r="OZ203" s="24"/>
      <c r="PA203" s="24"/>
      <c r="PB203" s="24"/>
      <c r="PC203" s="24"/>
      <c r="PD203" s="24"/>
      <c r="PE203" s="24"/>
      <c r="PF203" s="24"/>
      <c r="PG203" s="24"/>
      <c r="PH203" s="24"/>
      <c r="PI203" s="24"/>
      <c r="PJ203" s="24"/>
      <c r="PK203" s="24"/>
      <c r="PL203" s="24"/>
      <c r="PM203" s="24"/>
      <c r="PN203" s="24"/>
      <c r="PO203" s="24"/>
      <c r="PP203" s="24"/>
      <c r="PQ203" s="24"/>
      <c r="PR203" s="24"/>
      <c r="PS203" s="24"/>
      <c r="PT203" s="24"/>
      <c r="PU203" s="24"/>
      <c r="PV203" s="24"/>
      <c r="PW203" s="24"/>
      <c r="PX203" s="24"/>
      <c r="PY203" s="24"/>
      <c r="PZ203" s="24"/>
      <c r="QA203" s="24"/>
      <c r="QB203" s="24"/>
      <c r="QC203" s="24"/>
      <c r="QD203" s="24"/>
      <c r="QE203" s="24"/>
      <c r="QF203" s="24"/>
      <c r="QG203" s="24"/>
      <c r="QH203" s="24"/>
      <c r="QI203" s="24"/>
      <c r="QJ203" s="24"/>
      <c r="QK203" s="24"/>
      <c r="QL203" s="24"/>
      <c r="QM203" s="24"/>
      <c r="QN203" s="24"/>
      <c r="QO203" s="24"/>
      <c r="QP203" s="24"/>
      <c r="QQ203" s="24"/>
      <c r="QR203" s="24"/>
      <c r="QS203" s="24"/>
      <c r="QT203" s="24"/>
      <c r="QU203" s="24"/>
      <c r="QV203" s="24"/>
      <c r="QW203" s="24"/>
      <c r="QX203" s="24"/>
      <c r="QY203" s="24"/>
      <c r="QZ203" s="24"/>
      <c r="RA203" s="24"/>
      <c r="RB203" s="24"/>
      <c r="RC203" s="24"/>
      <c r="RD203" s="24"/>
      <c r="RE203" s="24"/>
      <c r="RF203" s="24"/>
      <c r="RG203" s="24"/>
      <c r="RH203" s="24"/>
      <c r="RI203" s="24"/>
      <c r="RJ203" s="24"/>
      <c r="RK203" s="24"/>
      <c r="RL203" s="24"/>
      <c r="RM203" s="24"/>
      <c r="RN203" s="24"/>
      <c r="RO203" s="24"/>
      <c r="RP203" s="24"/>
      <c r="RQ203" s="24"/>
      <c r="RR203" s="24"/>
      <c r="RS203" s="24"/>
      <c r="RT203" s="24"/>
      <c r="RU203" s="24"/>
      <c r="RV203" s="24"/>
      <c r="RW203" s="24"/>
      <c r="RX203" s="24"/>
      <c r="RY203" s="24"/>
      <c r="RZ203" s="24"/>
      <c r="SA203" s="24"/>
      <c r="SB203" s="24"/>
      <c r="SC203" s="24"/>
      <c r="SD203" s="24"/>
      <c r="SE203" s="24"/>
      <c r="SF203" s="24"/>
      <c r="SG203" s="24"/>
      <c r="SH203" s="24"/>
      <c r="SI203" s="24"/>
      <c r="SJ203" s="24"/>
      <c r="SK203" s="24"/>
      <c r="SL203" s="24"/>
      <c r="SM203" s="24"/>
      <c r="SN203" s="24"/>
      <c r="SO203" s="24"/>
      <c r="SP203" s="24"/>
      <c r="SQ203" s="24"/>
      <c r="SR203" s="24"/>
      <c r="SS203" s="24"/>
      <c r="ST203" s="24"/>
      <c r="SU203" s="24"/>
      <c r="SV203" s="24"/>
      <c r="SW203" s="24"/>
      <c r="SX203" s="24"/>
      <c r="SY203" s="24"/>
      <c r="SZ203" s="24"/>
      <c r="TA203" s="24"/>
      <c r="TB203" s="24"/>
      <c r="TC203" s="24"/>
      <c r="TD203" s="24"/>
      <c r="TE203" s="24"/>
      <c r="TF203" s="24"/>
      <c r="TG203" s="24"/>
      <c r="TH203" s="24"/>
      <c r="TI203" s="24"/>
      <c r="TJ203" s="24"/>
      <c r="TK203" s="24"/>
      <c r="TL203" s="24"/>
      <c r="TM203" s="24"/>
      <c r="TN203" s="24"/>
      <c r="TO203" s="24"/>
      <c r="TP203" s="24"/>
      <c r="TQ203" s="24"/>
      <c r="TR203" s="24"/>
      <c r="TS203" s="24"/>
      <c r="TT203" s="24"/>
      <c r="TU203" s="24"/>
      <c r="TV203" s="24"/>
      <c r="TW203" s="24"/>
      <c r="TX203" s="24"/>
      <c r="TY203" s="24"/>
      <c r="TZ203" s="24"/>
      <c r="UA203" s="24"/>
      <c r="UB203" s="24"/>
      <c r="UC203" s="24"/>
      <c r="UD203" s="24"/>
      <c r="UE203" s="24"/>
      <c r="UF203" s="24"/>
      <c r="UG203" s="24"/>
      <c r="UH203" s="24"/>
      <c r="UI203" s="24"/>
      <c r="UJ203" s="24"/>
      <c r="UK203" s="24"/>
      <c r="UL203" s="24"/>
      <c r="UM203" s="24"/>
      <c r="UN203" s="24"/>
      <c r="UO203" s="24"/>
      <c r="UP203" s="24"/>
      <c r="UQ203" s="24"/>
      <c r="UR203" s="24"/>
      <c r="US203" s="24"/>
      <c r="UT203" s="24"/>
      <c r="UU203" s="24"/>
      <c r="UV203" s="24"/>
      <c r="UW203" s="24"/>
      <c r="UX203" s="24"/>
      <c r="UY203" s="24"/>
      <c r="UZ203" s="24"/>
      <c r="VA203" s="24"/>
      <c r="VB203" s="24"/>
      <c r="VC203" s="24"/>
      <c r="VD203" s="24"/>
      <c r="VE203" s="24"/>
      <c r="VF203" s="24"/>
      <c r="VG203" s="24"/>
      <c r="VH203" s="24"/>
      <c r="VI203" s="24"/>
    </row>
    <row r="204" spans="1:581" s="23" customFormat="1" ht="15" customHeight="1" x14ac:dyDescent="0.2">
      <c r="A204" s="18">
        <v>90</v>
      </c>
      <c r="B204" s="102" t="s">
        <v>1188</v>
      </c>
      <c r="C204" s="102" t="s">
        <v>1189</v>
      </c>
      <c r="D204" s="20">
        <v>14</v>
      </c>
      <c r="E204" s="108" t="s">
        <v>926</v>
      </c>
      <c r="F204" s="102" t="s">
        <v>1190</v>
      </c>
      <c r="G204" s="102" t="s">
        <v>1317</v>
      </c>
      <c r="H204" s="21" t="s">
        <v>66</v>
      </c>
      <c r="I204" s="21" t="s">
        <v>462</v>
      </c>
      <c r="J204" s="22" t="s">
        <v>955</v>
      </c>
      <c r="K204" s="328">
        <v>37928</v>
      </c>
      <c r="L204" s="146" t="s">
        <v>727</v>
      </c>
      <c r="M204" s="22">
        <v>40</v>
      </c>
      <c r="N204" s="67" t="s">
        <v>728</v>
      </c>
      <c r="O204" s="21" t="s">
        <v>729</v>
      </c>
      <c r="P204" s="21" t="s">
        <v>978</v>
      </c>
      <c r="Q204" s="21" t="s">
        <v>823</v>
      </c>
      <c r="R204" s="22">
        <v>1</v>
      </c>
      <c r="S204" s="75">
        <v>12605</v>
      </c>
      <c r="T204" s="75"/>
      <c r="U204" s="75"/>
      <c r="V204" s="75">
        <f t="shared" si="107"/>
        <v>12605</v>
      </c>
      <c r="W204" s="75">
        <f>70.1*5</f>
        <v>350.5</v>
      </c>
      <c r="X204" s="75">
        <f t="shared" si="108"/>
        <v>2386.166666666667</v>
      </c>
      <c r="Y204" s="75">
        <f t="shared" si="109"/>
        <v>23861.666666666668</v>
      </c>
      <c r="Z204" s="75">
        <f t="shared" si="110"/>
        <v>2205.875</v>
      </c>
      <c r="AA204" s="75">
        <f t="shared" si="111"/>
        <v>378.15</v>
      </c>
      <c r="AB204" s="75">
        <f t="shared" si="112"/>
        <v>630.25</v>
      </c>
      <c r="AC204" s="75">
        <f t="shared" si="113"/>
        <v>252.1</v>
      </c>
      <c r="AD204" s="75">
        <f>1021+25</f>
        <v>1046</v>
      </c>
      <c r="AE204" s="75">
        <v>666</v>
      </c>
      <c r="AF204" s="77">
        <f t="shared" si="114"/>
        <v>7158.5</v>
      </c>
      <c r="AG204" s="77">
        <f t="shared" si="115"/>
        <v>20917.736111111109</v>
      </c>
      <c r="AH204" s="77">
        <f t="shared" si="116"/>
        <v>251012.83333333331</v>
      </c>
      <c r="AI204" s="77"/>
      <c r="AJ204" s="77"/>
      <c r="AK204" s="77"/>
      <c r="AL204" s="77"/>
      <c r="AM204" s="77"/>
      <c r="AN204" s="77"/>
      <c r="AO204" s="77"/>
      <c r="AP204" s="77"/>
      <c r="AQ204" s="77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  <c r="JC204" s="24"/>
      <c r="JD204" s="24"/>
      <c r="JE204" s="24"/>
      <c r="JF204" s="24"/>
      <c r="JG204" s="24"/>
      <c r="JH204" s="24"/>
      <c r="JI204" s="24"/>
      <c r="JJ204" s="24"/>
      <c r="JK204" s="24"/>
      <c r="JL204" s="24"/>
      <c r="JM204" s="24"/>
      <c r="JN204" s="24"/>
      <c r="JO204" s="24"/>
      <c r="JP204" s="24"/>
      <c r="JQ204" s="24"/>
      <c r="JR204" s="24"/>
      <c r="JS204" s="24"/>
      <c r="JT204" s="24"/>
      <c r="JU204" s="24"/>
      <c r="JV204" s="24"/>
      <c r="JW204" s="24"/>
      <c r="JX204" s="24"/>
      <c r="JY204" s="24"/>
      <c r="JZ204" s="24"/>
      <c r="KA204" s="24"/>
      <c r="KB204" s="24"/>
      <c r="KC204" s="24"/>
      <c r="KD204" s="24"/>
      <c r="KE204" s="24"/>
      <c r="KF204" s="24"/>
      <c r="KG204" s="24"/>
      <c r="KH204" s="24"/>
      <c r="KI204" s="24"/>
      <c r="KJ204" s="24"/>
      <c r="KK204" s="24"/>
      <c r="KL204" s="24"/>
      <c r="KM204" s="24"/>
      <c r="KN204" s="24"/>
      <c r="KO204" s="24"/>
      <c r="KP204" s="24"/>
      <c r="KQ204" s="24"/>
      <c r="KR204" s="24"/>
      <c r="KS204" s="24"/>
      <c r="KT204" s="24"/>
      <c r="KU204" s="24"/>
      <c r="KV204" s="24"/>
      <c r="KW204" s="24"/>
      <c r="KX204" s="24"/>
      <c r="KY204" s="24"/>
      <c r="KZ204" s="24"/>
      <c r="LA204" s="24"/>
      <c r="LB204" s="24"/>
      <c r="LC204" s="24"/>
      <c r="LD204" s="24"/>
      <c r="LE204" s="24"/>
      <c r="LF204" s="24"/>
      <c r="LG204" s="24"/>
      <c r="LH204" s="24"/>
      <c r="LI204" s="24"/>
      <c r="LJ204" s="24"/>
      <c r="LK204" s="24"/>
      <c r="LL204" s="24"/>
      <c r="LM204" s="24"/>
      <c r="LN204" s="24"/>
      <c r="LO204" s="24"/>
      <c r="LP204" s="24"/>
      <c r="LQ204" s="24"/>
      <c r="LR204" s="24"/>
      <c r="LS204" s="24"/>
      <c r="LT204" s="24"/>
      <c r="LU204" s="24"/>
      <c r="LV204" s="24"/>
      <c r="LW204" s="24"/>
      <c r="LX204" s="24"/>
      <c r="LY204" s="24"/>
      <c r="LZ204" s="24"/>
      <c r="MA204" s="24"/>
      <c r="MB204" s="24"/>
      <c r="MC204" s="24"/>
      <c r="MD204" s="24"/>
      <c r="ME204" s="24"/>
      <c r="MF204" s="24"/>
      <c r="MG204" s="24"/>
      <c r="MH204" s="24"/>
      <c r="MI204" s="24"/>
      <c r="MJ204" s="24"/>
      <c r="MK204" s="24"/>
      <c r="ML204" s="24"/>
      <c r="MM204" s="24"/>
      <c r="MN204" s="24"/>
      <c r="MO204" s="24"/>
      <c r="MP204" s="24"/>
      <c r="MQ204" s="24"/>
      <c r="MR204" s="24"/>
      <c r="MS204" s="24"/>
      <c r="MT204" s="24"/>
      <c r="MU204" s="24"/>
      <c r="MV204" s="24"/>
      <c r="MW204" s="24"/>
      <c r="MX204" s="24"/>
      <c r="MY204" s="24"/>
      <c r="MZ204" s="24"/>
      <c r="NA204" s="24"/>
      <c r="NB204" s="24"/>
      <c r="NC204" s="24"/>
      <c r="ND204" s="24"/>
      <c r="NE204" s="24"/>
      <c r="NF204" s="24"/>
      <c r="NG204" s="24"/>
      <c r="NH204" s="24"/>
      <c r="NI204" s="24"/>
      <c r="NJ204" s="24"/>
      <c r="NK204" s="24"/>
      <c r="NL204" s="24"/>
      <c r="NM204" s="24"/>
      <c r="NN204" s="24"/>
      <c r="NO204" s="24"/>
      <c r="NP204" s="24"/>
      <c r="NQ204" s="24"/>
      <c r="NR204" s="24"/>
      <c r="NS204" s="24"/>
      <c r="NT204" s="24"/>
      <c r="NU204" s="24"/>
      <c r="NV204" s="24"/>
      <c r="NW204" s="24"/>
      <c r="NX204" s="24"/>
      <c r="NY204" s="24"/>
      <c r="NZ204" s="24"/>
      <c r="OA204" s="24"/>
      <c r="OB204" s="24"/>
      <c r="OC204" s="24"/>
      <c r="OD204" s="24"/>
      <c r="OE204" s="24"/>
      <c r="OF204" s="24"/>
      <c r="OG204" s="24"/>
      <c r="OH204" s="24"/>
      <c r="OI204" s="24"/>
      <c r="OJ204" s="24"/>
      <c r="OK204" s="24"/>
      <c r="OL204" s="24"/>
      <c r="OM204" s="24"/>
      <c r="ON204" s="24"/>
      <c r="OO204" s="24"/>
      <c r="OP204" s="24"/>
      <c r="OQ204" s="24"/>
      <c r="OR204" s="24"/>
      <c r="OS204" s="24"/>
      <c r="OT204" s="24"/>
      <c r="OU204" s="24"/>
      <c r="OV204" s="24"/>
      <c r="OW204" s="24"/>
      <c r="OX204" s="24"/>
      <c r="OY204" s="24"/>
      <c r="OZ204" s="24"/>
      <c r="PA204" s="24"/>
      <c r="PB204" s="24"/>
      <c r="PC204" s="24"/>
      <c r="PD204" s="24"/>
      <c r="PE204" s="24"/>
      <c r="PF204" s="24"/>
      <c r="PG204" s="24"/>
      <c r="PH204" s="24"/>
      <c r="PI204" s="24"/>
      <c r="PJ204" s="24"/>
      <c r="PK204" s="24"/>
      <c r="PL204" s="24"/>
      <c r="PM204" s="24"/>
      <c r="PN204" s="24"/>
      <c r="PO204" s="24"/>
      <c r="PP204" s="24"/>
      <c r="PQ204" s="24"/>
      <c r="PR204" s="24"/>
      <c r="PS204" s="24"/>
      <c r="PT204" s="24"/>
      <c r="PU204" s="24"/>
      <c r="PV204" s="24"/>
      <c r="PW204" s="24"/>
      <c r="PX204" s="24"/>
      <c r="PY204" s="24"/>
      <c r="PZ204" s="24"/>
      <c r="QA204" s="24"/>
      <c r="QB204" s="24"/>
      <c r="QC204" s="24"/>
      <c r="QD204" s="24"/>
      <c r="QE204" s="24"/>
      <c r="QF204" s="24"/>
      <c r="QG204" s="24"/>
      <c r="QH204" s="24"/>
      <c r="QI204" s="24"/>
      <c r="QJ204" s="24"/>
      <c r="QK204" s="24"/>
      <c r="QL204" s="24"/>
      <c r="QM204" s="24"/>
      <c r="QN204" s="24"/>
      <c r="QO204" s="24"/>
      <c r="QP204" s="24"/>
      <c r="QQ204" s="24"/>
      <c r="QR204" s="24"/>
      <c r="QS204" s="24"/>
      <c r="QT204" s="24"/>
      <c r="QU204" s="24"/>
      <c r="QV204" s="24"/>
      <c r="QW204" s="24"/>
      <c r="QX204" s="24"/>
      <c r="QY204" s="24"/>
      <c r="QZ204" s="24"/>
      <c r="RA204" s="24"/>
      <c r="RB204" s="24"/>
      <c r="RC204" s="24"/>
      <c r="RD204" s="24"/>
      <c r="RE204" s="24"/>
      <c r="RF204" s="24"/>
      <c r="RG204" s="24"/>
      <c r="RH204" s="24"/>
      <c r="RI204" s="24"/>
      <c r="RJ204" s="24"/>
      <c r="RK204" s="24"/>
      <c r="RL204" s="24"/>
      <c r="RM204" s="24"/>
      <c r="RN204" s="24"/>
      <c r="RO204" s="24"/>
      <c r="RP204" s="24"/>
      <c r="RQ204" s="24"/>
      <c r="RR204" s="24"/>
      <c r="RS204" s="24"/>
      <c r="RT204" s="24"/>
      <c r="RU204" s="24"/>
      <c r="RV204" s="24"/>
      <c r="RW204" s="24"/>
      <c r="RX204" s="24"/>
      <c r="RY204" s="24"/>
      <c r="RZ204" s="24"/>
      <c r="SA204" s="24"/>
      <c r="SB204" s="24"/>
      <c r="SC204" s="24"/>
      <c r="SD204" s="24"/>
      <c r="SE204" s="24"/>
      <c r="SF204" s="24"/>
      <c r="SG204" s="24"/>
      <c r="SH204" s="24"/>
      <c r="SI204" s="24"/>
      <c r="SJ204" s="24"/>
      <c r="SK204" s="24"/>
      <c r="SL204" s="24"/>
      <c r="SM204" s="24"/>
      <c r="SN204" s="24"/>
      <c r="SO204" s="24"/>
      <c r="SP204" s="24"/>
      <c r="SQ204" s="24"/>
      <c r="SR204" s="24"/>
      <c r="SS204" s="24"/>
      <c r="ST204" s="24"/>
      <c r="SU204" s="24"/>
      <c r="SV204" s="24"/>
      <c r="SW204" s="24"/>
      <c r="SX204" s="24"/>
      <c r="SY204" s="24"/>
      <c r="SZ204" s="24"/>
      <c r="TA204" s="24"/>
      <c r="TB204" s="24"/>
      <c r="TC204" s="24"/>
      <c r="TD204" s="24"/>
      <c r="TE204" s="24"/>
      <c r="TF204" s="24"/>
      <c r="TG204" s="24"/>
      <c r="TH204" s="24"/>
      <c r="TI204" s="24"/>
      <c r="TJ204" s="24"/>
      <c r="TK204" s="24"/>
      <c r="TL204" s="24"/>
      <c r="TM204" s="24"/>
      <c r="TN204" s="24"/>
      <c r="TO204" s="24"/>
      <c r="TP204" s="24"/>
      <c r="TQ204" s="24"/>
      <c r="TR204" s="24"/>
      <c r="TS204" s="24"/>
      <c r="TT204" s="24"/>
      <c r="TU204" s="24"/>
      <c r="TV204" s="24"/>
      <c r="TW204" s="24"/>
      <c r="TX204" s="24"/>
      <c r="TY204" s="24"/>
      <c r="TZ204" s="24"/>
      <c r="UA204" s="24"/>
      <c r="UB204" s="24"/>
      <c r="UC204" s="24"/>
      <c r="UD204" s="24"/>
      <c r="UE204" s="24"/>
      <c r="UF204" s="24"/>
      <c r="UG204" s="24"/>
      <c r="UH204" s="24"/>
      <c r="UI204" s="24"/>
      <c r="UJ204" s="24"/>
      <c r="UK204" s="24"/>
      <c r="UL204" s="24"/>
      <c r="UM204" s="24"/>
      <c r="UN204" s="24"/>
      <c r="UO204" s="24"/>
      <c r="UP204" s="24"/>
      <c r="UQ204" s="24"/>
      <c r="UR204" s="24"/>
      <c r="US204" s="24"/>
      <c r="UT204" s="24"/>
      <c r="UU204" s="24"/>
      <c r="UV204" s="24"/>
      <c r="UW204" s="24"/>
      <c r="UX204" s="24"/>
      <c r="UY204" s="24"/>
      <c r="UZ204" s="24"/>
      <c r="VA204" s="24"/>
      <c r="VB204" s="24"/>
      <c r="VC204" s="24"/>
      <c r="VD204" s="24"/>
      <c r="VE204" s="24"/>
      <c r="VF204" s="24"/>
      <c r="VG204" s="24"/>
      <c r="VH204" s="24"/>
      <c r="VI204" s="24"/>
    </row>
    <row r="205" spans="1:581" s="23" customFormat="1" ht="15" customHeight="1" x14ac:dyDescent="0.2">
      <c r="A205" s="112">
        <v>91</v>
      </c>
      <c r="B205" s="102" t="s">
        <v>1188</v>
      </c>
      <c r="C205" s="102" t="s">
        <v>1189</v>
      </c>
      <c r="D205" s="20">
        <v>14</v>
      </c>
      <c r="E205" s="102" t="s">
        <v>926</v>
      </c>
      <c r="F205" s="102" t="s">
        <v>1190</v>
      </c>
      <c r="G205" s="102" t="s">
        <v>1295</v>
      </c>
      <c r="H205" s="21" t="s">
        <v>61</v>
      </c>
      <c r="I205" s="21" t="s">
        <v>528</v>
      </c>
      <c r="J205" s="22" t="s">
        <v>955</v>
      </c>
      <c r="K205" s="328">
        <v>39157</v>
      </c>
      <c r="L205" s="146" t="s">
        <v>714</v>
      </c>
      <c r="M205" s="22">
        <v>40</v>
      </c>
      <c r="N205" s="67" t="s">
        <v>728</v>
      </c>
      <c r="O205" s="21" t="s">
        <v>846</v>
      </c>
      <c r="P205" s="21" t="s">
        <v>978</v>
      </c>
      <c r="Q205" s="21" t="s">
        <v>823</v>
      </c>
      <c r="R205" s="22">
        <v>1</v>
      </c>
      <c r="S205" s="75">
        <v>14012</v>
      </c>
      <c r="T205" s="75"/>
      <c r="U205" s="75"/>
      <c r="V205" s="75">
        <f t="shared" si="107"/>
        <v>14012</v>
      </c>
      <c r="W205" s="75">
        <f>70.1*5</f>
        <v>350.5</v>
      </c>
      <c r="X205" s="75">
        <f t="shared" si="108"/>
        <v>2634.166666666667</v>
      </c>
      <c r="Y205" s="75">
        <f t="shared" si="109"/>
        <v>26341.666666666668</v>
      </c>
      <c r="Z205" s="75">
        <f t="shared" si="110"/>
        <v>2452.1</v>
      </c>
      <c r="AA205" s="75">
        <f t="shared" si="111"/>
        <v>420.35999999999996</v>
      </c>
      <c r="AB205" s="75">
        <f t="shared" si="112"/>
        <v>700.6</v>
      </c>
      <c r="AC205" s="75">
        <f t="shared" si="113"/>
        <v>280.24</v>
      </c>
      <c r="AD205" s="75">
        <v>1114</v>
      </c>
      <c r="AE205" s="75">
        <v>679</v>
      </c>
      <c r="AF205" s="77">
        <f t="shared" si="114"/>
        <v>7902.5</v>
      </c>
      <c r="AG205" s="77">
        <f t="shared" si="115"/>
        <v>23081.994444444445</v>
      </c>
      <c r="AH205" s="77">
        <f t="shared" si="116"/>
        <v>276983.93333333335</v>
      </c>
      <c r="AI205" s="77"/>
      <c r="AJ205" s="77"/>
      <c r="AK205" s="77"/>
      <c r="AL205" s="77"/>
      <c r="AM205" s="77"/>
      <c r="AN205" s="77"/>
      <c r="AO205" s="77"/>
      <c r="AP205" s="77"/>
      <c r="AQ205" s="77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  <c r="VE205" s="24"/>
      <c r="VF205" s="24"/>
      <c r="VG205" s="24"/>
      <c r="VH205" s="24"/>
      <c r="VI205" s="24"/>
    </row>
    <row r="206" spans="1:581" s="23" customFormat="1" ht="15" customHeight="1" x14ac:dyDescent="0.2">
      <c r="A206" s="18">
        <v>92</v>
      </c>
      <c r="B206" s="102" t="s">
        <v>1188</v>
      </c>
      <c r="C206" s="102" t="s">
        <v>1189</v>
      </c>
      <c r="D206" s="20">
        <v>14</v>
      </c>
      <c r="E206" s="105" t="s">
        <v>926</v>
      </c>
      <c r="F206" s="102" t="s">
        <v>1190</v>
      </c>
      <c r="G206" s="102" t="s">
        <v>1347</v>
      </c>
      <c r="H206" s="21" t="s">
        <v>102</v>
      </c>
      <c r="I206" s="21" t="s">
        <v>549</v>
      </c>
      <c r="J206" s="22" t="s">
        <v>955</v>
      </c>
      <c r="K206" s="328">
        <v>37753</v>
      </c>
      <c r="L206" s="150" t="s">
        <v>1711</v>
      </c>
      <c r="M206" s="22">
        <v>40</v>
      </c>
      <c r="N206" s="67" t="s">
        <v>728</v>
      </c>
      <c r="O206" s="21" t="s">
        <v>932</v>
      </c>
      <c r="P206" s="21" t="s">
        <v>978</v>
      </c>
      <c r="Q206" s="21" t="s">
        <v>823</v>
      </c>
      <c r="R206" s="22">
        <v>1</v>
      </c>
      <c r="S206" s="114">
        <v>14024</v>
      </c>
      <c r="T206" s="75"/>
      <c r="U206" s="75"/>
      <c r="V206" s="75">
        <f t="shared" si="107"/>
        <v>14024</v>
      </c>
      <c r="W206" s="75">
        <f>70.1*5</f>
        <v>350.5</v>
      </c>
      <c r="X206" s="75">
        <f t="shared" si="108"/>
        <v>2582</v>
      </c>
      <c r="Y206" s="75">
        <f t="shared" si="109"/>
        <v>25820</v>
      </c>
      <c r="Z206" s="75">
        <f t="shared" si="110"/>
        <v>2454.1999999999998</v>
      </c>
      <c r="AA206" s="75">
        <f t="shared" si="111"/>
        <v>420.71999999999997</v>
      </c>
      <c r="AB206" s="75">
        <f t="shared" si="112"/>
        <v>701.2</v>
      </c>
      <c r="AC206" s="75">
        <f t="shared" si="113"/>
        <v>280.48</v>
      </c>
      <c r="AD206" s="75">
        <v>869</v>
      </c>
      <c r="AE206" s="75">
        <v>599</v>
      </c>
      <c r="AF206" s="77">
        <f t="shared" si="114"/>
        <v>7746</v>
      </c>
      <c r="AG206" s="77">
        <f t="shared" si="115"/>
        <v>22711.433333333334</v>
      </c>
      <c r="AH206" s="77">
        <f t="shared" si="116"/>
        <v>272537.2</v>
      </c>
      <c r="AI206" s="77"/>
      <c r="AJ206" s="77"/>
      <c r="AK206" s="77"/>
      <c r="AL206" s="77"/>
      <c r="AM206" s="77"/>
      <c r="AN206" s="77"/>
      <c r="AO206" s="77"/>
      <c r="AP206" s="77"/>
      <c r="AQ206" s="77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  <c r="LT206" s="24"/>
      <c r="LU206" s="24"/>
      <c r="LV206" s="24"/>
      <c r="LW206" s="24"/>
      <c r="LX206" s="24"/>
      <c r="LY206" s="24"/>
      <c r="LZ206" s="24"/>
      <c r="MA206" s="24"/>
      <c r="MB206" s="24"/>
      <c r="MC206" s="24"/>
      <c r="MD206" s="24"/>
      <c r="ME206" s="24"/>
      <c r="MF206" s="24"/>
      <c r="MG206" s="24"/>
      <c r="MH206" s="24"/>
      <c r="MI206" s="24"/>
      <c r="MJ206" s="24"/>
      <c r="MK206" s="24"/>
      <c r="ML206" s="24"/>
      <c r="MM206" s="24"/>
      <c r="MN206" s="24"/>
      <c r="MO206" s="24"/>
      <c r="MP206" s="24"/>
      <c r="MQ206" s="24"/>
      <c r="MR206" s="24"/>
      <c r="MS206" s="24"/>
      <c r="MT206" s="24"/>
      <c r="MU206" s="24"/>
      <c r="MV206" s="24"/>
      <c r="MW206" s="24"/>
      <c r="MX206" s="24"/>
      <c r="MY206" s="24"/>
      <c r="MZ206" s="24"/>
      <c r="NA206" s="24"/>
      <c r="NB206" s="24"/>
      <c r="NC206" s="24"/>
      <c r="ND206" s="24"/>
      <c r="NE206" s="24"/>
      <c r="NF206" s="24"/>
      <c r="NG206" s="24"/>
      <c r="NH206" s="24"/>
      <c r="NI206" s="24"/>
      <c r="NJ206" s="24"/>
      <c r="NK206" s="24"/>
      <c r="NL206" s="24"/>
      <c r="NM206" s="24"/>
      <c r="NN206" s="24"/>
      <c r="NO206" s="24"/>
      <c r="NP206" s="24"/>
      <c r="NQ206" s="24"/>
      <c r="NR206" s="24"/>
      <c r="NS206" s="24"/>
      <c r="NT206" s="24"/>
      <c r="NU206" s="24"/>
      <c r="NV206" s="24"/>
      <c r="NW206" s="24"/>
      <c r="NX206" s="24"/>
      <c r="NY206" s="24"/>
      <c r="NZ206" s="24"/>
      <c r="OA206" s="24"/>
      <c r="OB206" s="24"/>
      <c r="OC206" s="24"/>
      <c r="OD206" s="24"/>
      <c r="OE206" s="24"/>
      <c r="OF206" s="24"/>
      <c r="OG206" s="24"/>
      <c r="OH206" s="24"/>
      <c r="OI206" s="24"/>
      <c r="OJ206" s="24"/>
      <c r="OK206" s="24"/>
      <c r="OL206" s="24"/>
      <c r="OM206" s="24"/>
      <c r="ON206" s="24"/>
      <c r="OO206" s="24"/>
      <c r="OP206" s="24"/>
      <c r="OQ206" s="24"/>
      <c r="OR206" s="24"/>
      <c r="OS206" s="24"/>
      <c r="OT206" s="24"/>
      <c r="OU206" s="24"/>
      <c r="OV206" s="24"/>
      <c r="OW206" s="24"/>
      <c r="OX206" s="24"/>
      <c r="OY206" s="24"/>
      <c r="OZ206" s="24"/>
      <c r="PA206" s="24"/>
      <c r="PB206" s="24"/>
      <c r="PC206" s="24"/>
      <c r="PD206" s="24"/>
      <c r="PE206" s="24"/>
      <c r="PF206" s="24"/>
      <c r="PG206" s="24"/>
      <c r="PH206" s="24"/>
      <c r="PI206" s="24"/>
      <c r="PJ206" s="24"/>
      <c r="PK206" s="24"/>
      <c r="PL206" s="24"/>
      <c r="PM206" s="24"/>
      <c r="PN206" s="24"/>
      <c r="PO206" s="24"/>
      <c r="PP206" s="24"/>
      <c r="PQ206" s="24"/>
      <c r="PR206" s="24"/>
      <c r="PS206" s="24"/>
      <c r="PT206" s="24"/>
      <c r="PU206" s="24"/>
      <c r="PV206" s="24"/>
      <c r="PW206" s="24"/>
      <c r="PX206" s="24"/>
      <c r="PY206" s="24"/>
      <c r="PZ206" s="24"/>
      <c r="QA206" s="24"/>
      <c r="QB206" s="24"/>
      <c r="QC206" s="24"/>
      <c r="QD206" s="24"/>
      <c r="QE206" s="24"/>
      <c r="QF206" s="24"/>
      <c r="QG206" s="24"/>
      <c r="QH206" s="24"/>
      <c r="QI206" s="24"/>
      <c r="QJ206" s="24"/>
      <c r="QK206" s="24"/>
      <c r="QL206" s="24"/>
      <c r="QM206" s="24"/>
      <c r="QN206" s="24"/>
      <c r="QO206" s="24"/>
      <c r="QP206" s="24"/>
      <c r="QQ206" s="24"/>
      <c r="QR206" s="24"/>
      <c r="QS206" s="24"/>
      <c r="QT206" s="24"/>
      <c r="QU206" s="24"/>
      <c r="QV206" s="24"/>
      <c r="QW206" s="24"/>
      <c r="QX206" s="24"/>
      <c r="QY206" s="24"/>
      <c r="QZ206" s="24"/>
      <c r="RA206" s="24"/>
      <c r="RB206" s="24"/>
      <c r="RC206" s="24"/>
      <c r="RD206" s="24"/>
      <c r="RE206" s="24"/>
      <c r="RF206" s="24"/>
      <c r="RG206" s="24"/>
      <c r="RH206" s="24"/>
      <c r="RI206" s="24"/>
      <c r="RJ206" s="24"/>
      <c r="RK206" s="24"/>
      <c r="RL206" s="24"/>
      <c r="RM206" s="24"/>
      <c r="RN206" s="24"/>
      <c r="RO206" s="24"/>
      <c r="RP206" s="24"/>
      <c r="RQ206" s="24"/>
      <c r="RR206" s="24"/>
      <c r="RS206" s="24"/>
      <c r="RT206" s="24"/>
      <c r="RU206" s="24"/>
      <c r="RV206" s="24"/>
      <c r="RW206" s="24"/>
      <c r="RX206" s="24"/>
      <c r="RY206" s="24"/>
      <c r="RZ206" s="24"/>
      <c r="SA206" s="24"/>
      <c r="SB206" s="24"/>
      <c r="SC206" s="24"/>
      <c r="SD206" s="24"/>
      <c r="SE206" s="24"/>
      <c r="SF206" s="24"/>
      <c r="SG206" s="24"/>
      <c r="SH206" s="24"/>
      <c r="SI206" s="24"/>
      <c r="SJ206" s="24"/>
      <c r="SK206" s="24"/>
      <c r="SL206" s="24"/>
      <c r="SM206" s="24"/>
      <c r="SN206" s="24"/>
      <c r="SO206" s="24"/>
      <c r="SP206" s="24"/>
      <c r="SQ206" s="24"/>
      <c r="SR206" s="24"/>
      <c r="SS206" s="24"/>
      <c r="ST206" s="24"/>
      <c r="SU206" s="24"/>
      <c r="SV206" s="24"/>
      <c r="SW206" s="24"/>
      <c r="SX206" s="24"/>
      <c r="SY206" s="24"/>
      <c r="SZ206" s="24"/>
      <c r="TA206" s="24"/>
      <c r="TB206" s="24"/>
      <c r="TC206" s="24"/>
      <c r="TD206" s="24"/>
      <c r="TE206" s="24"/>
      <c r="TF206" s="24"/>
      <c r="TG206" s="24"/>
      <c r="TH206" s="24"/>
      <c r="TI206" s="24"/>
      <c r="TJ206" s="24"/>
      <c r="TK206" s="24"/>
      <c r="TL206" s="24"/>
      <c r="TM206" s="24"/>
      <c r="TN206" s="24"/>
      <c r="TO206" s="24"/>
      <c r="TP206" s="24"/>
      <c r="TQ206" s="24"/>
      <c r="TR206" s="24"/>
      <c r="TS206" s="24"/>
      <c r="TT206" s="24"/>
      <c r="TU206" s="24"/>
      <c r="TV206" s="24"/>
      <c r="TW206" s="24"/>
      <c r="TX206" s="24"/>
      <c r="TY206" s="24"/>
      <c r="TZ206" s="24"/>
      <c r="UA206" s="24"/>
      <c r="UB206" s="24"/>
      <c r="UC206" s="24"/>
      <c r="UD206" s="24"/>
      <c r="UE206" s="24"/>
      <c r="UF206" s="24"/>
      <c r="UG206" s="24"/>
      <c r="UH206" s="24"/>
      <c r="UI206" s="24"/>
      <c r="UJ206" s="24"/>
      <c r="UK206" s="24"/>
      <c r="UL206" s="24"/>
      <c r="UM206" s="24"/>
      <c r="UN206" s="24"/>
      <c r="UO206" s="24"/>
      <c r="UP206" s="24"/>
      <c r="UQ206" s="24"/>
      <c r="UR206" s="24"/>
      <c r="US206" s="24"/>
      <c r="UT206" s="24"/>
      <c r="UU206" s="24"/>
      <c r="UV206" s="24"/>
      <c r="UW206" s="24"/>
      <c r="UX206" s="24"/>
      <c r="UY206" s="24"/>
      <c r="UZ206" s="24"/>
      <c r="VA206" s="24"/>
      <c r="VB206" s="24"/>
      <c r="VC206" s="24"/>
      <c r="VD206" s="24"/>
      <c r="VE206" s="24"/>
      <c r="VF206" s="24"/>
      <c r="VG206" s="24"/>
      <c r="VH206" s="24"/>
      <c r="VI206" s="24"/>
    </row>
    <row r="207" spans="1:581" s="23" customFormat="1" ht="15" customHeight="1" x14ac:dyDescent="0.2">
      <c r="A207" s="112">
        <v>93</v>
      </c>
      <c r="B207" s="102" t="s">
        <v>1188</v>
      </c>
      <c r="C207" s="102" t="s">
        <v>1189</v>
      </c>
      <c r="D207" s="20">
        <v>14</v>
      </c>
      <c r="E207" s="102" t="s">
        <v>927</v>
      </c>
      <c r="F207" s="102" t="s">
        <v>1190</v>
      </c>
      <c r="G207" s="102" t="s">
        <v>1362</v>
      </c>
      <c r="H207" s="21" t="s">
        <v>237</v>
      </c>
      <c r="I207" s="21" t="s">
        <v>238</v>
      </c>
      <c r="J207" s="22" t="s">
        <v>955</v>
      </c>
      <c r="K207" s="328">
        <v>36404</v>
      </c>
      <c r="L207" s="146">
        <v>10</v>
      </c>
      <c r="M207" s="22">
        <v>40</v>
      </c>
      <c r="N207" s="22" t="s">
        <v>704</v>
      </c>
      <c r="O207" s="21" t="s">
        <v>157</v>
      </c>
      <c r="P207" s="21" t="s">
        <v>979</v>
      </c>
      <c r="Q207" s="21" t="s">
        <v>823</v>
      </c>
      <c r="R207" s="22">
        <v>1</v>
      </c>
      <c r="S207" s="75">
        <f t="shared" si="117"/>
        <v>16156</v>
      </c>
      <c r="T207" s="75"/>
      <c r="U207" s="75"/>
      <c r="V207" s="75">
        <f t="shared" si="107"/>
        <v>16156</v>
      </c>
      <c r="W207" s="75">
        <f>70.1*5</f>
        <v>350.5</v>
      </c>
      <c r="X207" s="75">
        <f t="shared" si="108"/>
        <v>2943</v>
      </c>
      <c r="Y207" s="75">
        <f t="shared" si="109"/>
        <v>29430</v>
      </c>
      <c r="Z207" s="75">
        <f t="shared" si="110"/>
        <v>2827.2999999999997</v>
      </c>
      <c r="AA207" s="75">
        <f t="shared" si="111"/>
        <v>484.68</v>
      </c>
      <c r="AB207" s="75">
        <f t="shared" si="112"/>
        <v>807.80000000000007</v>
      </c>
      <c r="AC207" s="75">
        <f t="shared" si="113"/>
        <v>323.12</v>
      </c>
      <c r="AD207" s="75">
        <v>931</v>
      </c>
      <c r="AE207" s="75">
        <v>571</v>
      </c>
      <c r="AF207" s="77">
        <f t="shared" si="114"/>
        <v>8829</v>
      </c>
      <c r="AG207" s="77">
        <f t="shared" si="115"/>
        <v>25884.899999999998</v>
      </c>
      <c r="AH207" s="77">
        <f t="shared" si="116"/>
        <v>310618.8</v>
      </c>
      <c r="AI207" s="77"/>
      <c r="AJ207" s="77"/>
      <c r="AK207" s="77"/>
      <c r="AL207" s="77"/>
      <c r="AM207" s="77"/>
      <c r="AN207" s="77"/>
      <c r="AO207" s="77"/>
      <c r="AP207" s="77"/>
      <c r="AQ207" s="77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  <c r="LT207" s="24"/>
      <c r="LU207" s="24"/>
      <c r="LV207" s="24"/>
      <c r="LW207" s="24"/>
      <c r="LX207" s="24"/>
      <c r="LY207" s="24"/>
      <c r="LZ207" s="24"/>
      <c r="MA207" s="24"/>
      <c r="MB207" s="24"/>
      <c r="MC207" s="24"/>
      <c r="MD207" s="24"/>
      <c r="ME207" s="24"/>
      <c r="MF207" s="24"/>
      <c r="MG207" s="24"/>
      <c r="MH207" s="24"/>
      <c r="MI207" s="24"/>
      <c r="MJ207" s="24"/>
      <c r="MK207" s="24"/>
      <c r="ML207" s="24"/>
      <c r="MM207" s="24"/>
      <c r="MN207" s="24"/>
      <c r="MO207" s="24"/>
      <c r="MP207" s="24"/>
      <c r="MQ207" s="24"/>
      <c r="MR207" s="24"/>
      <c r="MS207" s="24"/>
      <c r="MT207" s="24"/>
      <c r="MU207" s="24"/>
      <c r="MV207" s="24"/>
      <c r="MW207" s="24"/>
      <c r="MX207" s="24"/>
      <c r="MY207" s="24"/>
      <c r="MZ207" s="24"/>
      <c r="NA207" s="24"/>
      <c r="NB207" s="24"/>
      <c r="NC207" s="24"/>
      <c r="ND207" s="24"/>
      <c r="NE207" s="24"/>
      <c r="NF207" s="24"/>
      <c r="NG207" s="24"/>
      <c r="NH207" s="24"/>
      <c r="NI207" s="24"/>
      <c r="NJ207" s="24"/>
      <c r="NK207" s="24"/>
      <c r="NL207" s="24"/>
      <c r="NM207" s="24"/>
      <c r="NN207" s="24"/>
      <c r="NO207" s="24"/>
      <c r="NP207" s="24"/>
      <c r="NQ207" s="24"/>
      <c r="NR207" s="24"/>
      <c r="NS207" s="24"/>
      <c r="NT207" s="24"/>
      <c r="NU207" s="24"/>
      <c r="NV207" s="24"/>
      <c r="NW207" s="24"/>
      <c r="NX207" s="24"/>
      <c r="NY207" s="24"/>
      <c r="NZ207" s="24"/>
      <c r="OA207" s="24"/>
      <c r="OB207" s="24"/>
      <c r="OC207" s="24"/>
      <c r="OD207" s="24"/>
      <c r="OE207" s="24"/>
      <c r="OF207" s="24"/>
      <c r="OG207" s="24"/>
      <c r="OH207" s="24"/>
      <c r="OI207" s="24"/>
      <c r="OJ207" s="24"/>
      <c r="OK207" s="24"/>
      <c r="OL207" s="24"/>
      <c r="OM207" s="24"/>
      <c r="ON207" s="24"/>
      <c r="OO207" s="24"/>
      <c r="OP207" s="24"/>
      <c r="OQ207" s="24"/>
      <c r="OR207" s="24"/>
      <c r="OS207" s="24"/>
      <c r="OT207" s="24"/>
      <c r="OU207" s="24"/>
      <c r="OV207" s="24"/>
      <c r="OW207" s="24"/>
      <c r="OX207" s="24"/>
      <c r="OY207" s="24"/>
      <c r="OZ207" s="24"/>
      <c r="PA207" s="24"/>
      <c r="PB207" s="24"/>
      <c r="PC207" s="24"/>
      <c r="PD207" s="24"/>
      <c r="PE207" s="24"/>
      <c r="PF207" s="24"/>
      <c r="PG207" s="24"/>
      <c r="PH207" s="24"/>
      <c r="PI207" s="24"/>
      <c r="PJ207" s="24"/>
      <c r="PK207" s="24"/>
      <c r="PL207" s="24"/>
      <c r="PM207" s="24"/>
      <c r="PN207" s="24"/>
      <c r="PO207" s="24"/>
      <c r="PP207" s="24"/>
      <c r="PQ207" s="24"/>
      <c r="PR207" s="24"/>
      <c r="PS207" s="24"/>
      <c r="PT207" s="24"/>
      <c r="PU207" s="24"/>
      <c r="PV207" s="24"/>
      <c r="PW207" s="24"/>
      <c r="PX207" s="24"/>
      <c r="PY207" s="24"/>
      <c r="PZ207" s="24"/>
      <c r="QA207" s="24"/>
      <c r="QB207" s="24"/>
      <c r="QC207" s="24"/>
      <c r="QD207" s="24"/>
      <c r="QE207" s="24"/>
      <c r="QF207" s="24"/>
      <c r="QG207" s="24"/>
      <c r="QH207" s="24"/>
      <c r="QI207" s="24"/>
      <c r="QJ207" s="24"/>
      <c r="QK207" s="24"/>
      <c r="QL207" s="24"/>
      <c r="QM207" s="24"/>
      <c r="QN207" s="24"/>
      <c r="QO207" s="24"/>
      <c r="QP207" s="24"/>
      <c r="QQ207" s="24"/>
      <c r="QR207" s="24"/>
      <c r="QS207" s="24"/>
      <c r="QT207" s="24"/>
      <c r="QU207" s="24"/>
      <c r="QV207" s="24"/>
      <c r="QW207" s="24"/>
      <c r="QX207" s="24"/>
      <c r="QY207" s="24"/>
      <c r="QZ207" s="24"/>
      <c r="RA207" s="24"/>
      <c r="RB207" s="24"/>
      <c r="RC207" s="24"/>
      <c r="RD207" s="24"/>
      <c r="RE207" s="24"/>
      <c r="RF207" s="24"/>
      <c r="RG207" s="24"/>
      <c r="RH207" s="24"/>
      <c r="RI207" s="24"/>
      <c r="RJ207" s="24"/>
      <c r="RK207" s="24"/>
      <c r="RL207" s="24"/>
      <c r="RM207" s="24"/>
      <c r="RN207" s="24"/>
      <c r="RO207" s="24"/>
      <c r="RP207" s="24"/>
      <c r="RQ207" s="24"/>
      <c r="RR207" s="24"/>
      <c r="RS207" s="24"/>
      <c r="RT207" s="24"/>
      <c r="RU207" s="24"/>
      <c r="RV207" s="24"/>
      <c r="RW207" s="24"/>
      <c r="RX207" s="24"/>
      <c r="RY207" s="24"/>
      <c r="RZ207" s="24"/>
      <c r="SA207" s="24"/>
      <c r="SB207" s="24"/>
      <c r="SC207" s="24"/>
      <c r="SD207" s="24"/>
      <c r="SE207" s="24"/>
      <c r="SF207" s="24"/>
      <c r="SG207" s="24"/>
      <c r="SH207" s="24"/>
      <c r="SI207" s="24"/>
      <c r="SJ207" s="24"/>
      <c r="SK207" s="24"/>
      <c r="SL207" s="24"/>
      <c r="SM207" s="24"/>
      <c r="SN207" s="24"/>
      <c r="SO207" s="24"/>
      <c r="SP207" s="24"/>
      <c r="SQ207" s="24"/>
      <c r="SR207" s="24"/>
      <c r="SS207" s="24"/>
      <c r="ST207" s="24"/>
      <c r="SU207" s="24"/>
      <c r="SV207" s="24"/>
      <c r="SW207" s="24"/>
      <c r="SX207" s="24"/>
      <c r="SY207" s="24"/>
      <c r="SZ207" s="24"/>
      <c r="TA207" s="24"/>
      <c r="TB207" s="24"/>
      <c r="TC207" s="24"/>
      <c r="TD207" s="24"/>
      <c r="TE207" s="24"/>
      <c r="TF207" s="24"/>
      <c r="TG207" s="24"/>
      <c r="TH207" s="24"/>
      <c r="TI207" s="24"/>
      <c r="TJ207" s="24"/>
      <c r="TK207" s="24"/>
      <c r="TL207" s="24"/>
      <c r="TM207" s="24"/>
      <c r="TN207" s="24"/>
      <c r="TO207" s="24"/>
      <c r="TP207" s="24"/>
      <c r="TQ207" s="24"/>
      <c r="TR207" s="24"/>
      <c r="TS207" s="24"/>
      <c r="TT207" s="24"/>
      <c r="TU207" s="24"/>
      <c r="TV207" s="24"/>
      <c r="TW207" s="24"/>
      <c r="TX207" s="24"/>
      <c r="TY207" s="24"/>
      <c r="TZ207" s="24"/>
      <c r="UA207" s="24"/>
      <c r="UB207" s="24"/>
      <c r="UC207" s="24"/>
      <c r="UD207" s="24"/>
      <c r="UE207" s="24"/>
      <c r="UF207" s="24"/>
      <c r="UG207" s="24"/>
      <c r="UH207" s="24"/>
      <c r="UI207" s="24"/>
      <c r="UJ207" s="24"/>
      <c r="UK207" s="24"/>
      <c r="UL207" s="24"/>
      <c r="UM207" s="24"/>
      <c r="UN207" s="24"/>
      <c r="UO207" s="24"/>
      <c r="UP207" s="24"/>
      <c r="UQ207" s="24"/>
      <c r="UR207" s="24"/>
      <c r="US207" s="24"/>
      <c r="UT207" s="24"/>
      <c r="UU207" s="24"/>
      <c r="UV207" s="24"/>
      <c r="UW207" s="24"/>
      <c r="UX207" s="24"/>
      <c r="UY207" s="24"/>
      <c r="UZ207" s="24"/>
      <c r="VA207" s="24"/>
      <c r="VB207" s="24"/>
      <c r="VC207" s="24"/>
      <c r="VD207" s="24"/>
      <c r="VE207" s="24"/>
      <c r="VF207" s="24"/>
      <c r="VG207" s="24"/>
      <c r="VH207" s="24"/>
      <c r="VI207" s="24"/>
    </row>
    <row r="208" spans="1:581" s="23" customFormat="1" ht="15" customHeight="1" x14ac:dyDescent="0.2">
      <c r="A208" s="18">
        <v>94</v>
      </c>
      <c r="B208" s="102" t="s">
        <v>1188</v>
      </c>
      <c r="C208" s="102" t="s">
        <v>1189</v>
      </c>
      <c r="D208" s="20">
        <v>14</v>
      </c>
      <c r="E208" s="102" t="s">
        <v>927</v>
      </c>
      <c r="F208" s="102" t="s">
        <v>1190</v>
      </c>
      <c r="G208" s="106" t="s">
        <v>1435</v>
      </c>
      <c r="H208" s="21" t="s">
        <v>267</v>
      </c>
      <c r="I208" s="21" t="s">
        <v>474</v>
      </c>
      <c r="J208" s="22" t="s">
        <v>955</v>
      </c>
      <c r="K208" s="328">
        <v>37438</v>
      </c>
      <c r="L208" s="146">
        <v>11</v>
      </c>
      <c r="M208" s="22">
        <v>40</v>
      </c>
      <c r="N208" s="22" t="s">
        <v>704</v>
      </c>
      <c r="O208" s="21" t="s">
        <v>825</v>
      </c>
      <c r="P208" s="21" t="s">
        <v>975</v>
      </c>
      <c r="Q208" s="21" t="s">
        <v>823</v>
      </c>
      <c r="R208" s="22">
        <v>1</v>
      </c>
      <c r="S208" s="75">
        <v>19633</v>
      </c>
      <c r="T208" s="75"/>
      <c r="U208" s="75"/>
      <c r="V208" s="75">
        <f t="shared" si="107"/>
        <v>19633</v>
      </c>
      <c r="W208" s="75"/>
      <c r="X208" s="75">
        <f t="shared" si="108"/>
        <v>3608.333333333333</v>
      </c>
      <c r="Y208" s="75">
        <f t="shared" si="109"/>
        <v>36083.333333333328</v>
      </c>
      <c r="Z208" s="75">
        <f t="shared" si="110"/>
        <v>3435.7749999999996</v>
      </c>
      <c r="AA208" s="75">
        <f t="shared" si="111"/>
        <v>588.99</v>
      </c>
      <c r="AB208" s="75">
        <f t="shared" si="112"/>
        <v>981.65000000000009</v>
      </c>
      <c r="AC208" s="75">
        <f t="shared" si="113"/>
        <v>392.66</v>
      </c>
      <c r="AD208" s="75">
        <v>1261</v>
      </c>
      <c r="AE208" s="75">
        <v>756</v>
      </c>
      <c r="AF208" s="77">
        <f t="shared" si="114"/>
        <v>10825</v>
      </c>
      <c r="AG208" s="77">
        <f t="shared" si="115"/>
        <v>31258.797222222227</v>
      </c>
      <c r="AH208" s="77">
        <f t="shared" si="116"/>
        <v>375105.56666666671</v>
      </c>
      <c r="AI208" s="77"/>
      <c r="AJ208" s="77"/>
      <c r="AK208" s="77"/>
      <c r="AL208" s="77"/>
      <c r="AM208" s="77"/>
      <c r="AN208" s="77"/>
      <c r="AO208" s="77"/>
      <c r="AP208" s="77"/>
      <c r="AQ208" s="77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  <c r="LT208" s="24"/>
      <c r="LU208" s="24"/>
      <c r="LV208" s="24"/>
      <c r="LW208" s="24"/>
      <c r="LX208" s="24"/>
      <c r="LY208" s="24"/>
      <c r="LZ208" s="24"/>
      <c r="MA208" s="24"/>
      <c r="MB208" s="24"/>
      <c r="MC208" s="24"/>
      <c r="MD208" s="24"/>
      <c r="ME208" s="24"/>
      <c r="MF208" s="24"/>
      <c r="MG208" s="24"/>
      <c r="MH208" s="24"/>
      <c r="MI208" s="24"/>
      <c r="MJ208" s="24"/>
      <c r="MK208" s="24"/>
      <c r="ML208" s="24"/>
      <c r="MM208" s="24"/>
      <c r="MN208" s="24"/>
      <c r="MO208" s="24"/>
      <c r="MP208" s="24"/>
      <c r="MQ208" s="24"/>
      <c r="MR208" s="24"/>
      <c r="MS208" s="24"/>
      <c r="MT208" s="24"/>
      <c r="MU208" s="24"/>
      <c r="MV208" s="24"/>
      <c r="MW208" s="24"/>
      <c r="MX208" s="24"/>
      <c r="MY208" s="24"/>
      <c r="MZ208" s="24"/>
      <c r="NA208" s="24"/>
      <c r="NB208" s="24"/>
      <c r="NC208" s="24"/>
      <c r="ND208" s="24"/>
      <c r="NE208" s="24"/>
      <c r="NF208" s="24"/>
      <c r="NG208" s="24"/>
      <c r="NH208" s="24"/>
      <c r="NI208" s="24"/>
      <c r="NJ208" s="24"/>
      <c r="NK208" s="24"/>
      <c r="NL208" s="24"/>
      <c r="NM208" s="24"/>
      <c r="NN208" s="24"/>
      <c r="NO208" s="24"/>
      <c r="NP208" s="24"/>
      <c r="NQ208" s="24"/>
      <c r="NR208" s="24"/>
      <c r="NS208" s="24"/>
      <c r="NT208" s="24"/>
      <c r="NU208" s="24"/>
      <c r="NV208" s="24"/>
      <c r="NW208" s="24"/>
      <c r="NX208" s="24"/>
      <c r="NY208" s="24"/>
      <c r="NZ208" s="24"/>
      <c r="OA208" s="24"/>
      <c r="OB208" s="24"/>
      <c r="OC208" s="24"/>
      <c r="OD208" s="24"/>
      <c r="OE208" s="24"/>
      <c r="OF208" s="24"/>
      <c r="OG208" s="24"/>
      <c r="OH208" s="24"/>
      <c r="OI208" s="24"/>
      <c r="OJ208" s="24"/>
      <c r="OK208" s="24"/>
      <c r="OL208" s="24"/>
      <c r="OM208" s="24"/>
      <c r="ON208" s="24"/>
      <c r="OO208" s="24"/>
      <c r="OP208" s="24"/>
      <c r="OQ208" s="24"/>
      <c r="OR208" s="24"/>
      <c r="OS208" s="24"/>
      <c r="OT208" s="24"/>
      <c r="OU208" s="24"/>
      <c r="OV208" s="24"/>
      <c r="OW208" s="24"/>
      <c r="OX208" s="24"/>
      <c r="OY208" s="24"/>
      <c r="OZ208" s="24"/>
      <c r="PA208" s="24"/>
      <c r="PB208" s="24"/>
      <c r="PC208" s="24"/>
      <c r="PD208" s="24"/>
      <c r="PE208" s="24"/>
      <c r="PF208" s="24"/>
      <c r="PG208" s="24"/>
      <c r="PH208" s="24"/>
      <c r="PI208" s="24"/>
      <c r="PJ208" s="24"/>
      <c r="PK208" s="24"/>
      <c r="PL208" s="24"/>
      <c r="PM208" s="24"/>
      <c r="PN208" s="24"/>
      <c r="PO208" s="24"/>
      <c r="PP208" s="24"/>
      <c r="PQ208" s="24"/>
      <c r="PR208" s="24"/>
      <c r="PS208" s="24"/>
      <c r="PT208" s="24"/>
      <c r="PU208" s="24"/>
      <c r="PV208" s="24"/>
      <c r="PW208" s="24"/>
      <c r="PX208" s="24"/>
      <c r="PY208" s="24"/>
      <c r="PZ208" s="24"/>
      <c r="QA208" s="24"/>
      <c r="QB208" s="24"/>
      <c r="QC208" s="24"/>
      <c r="QD208" s="24"/>
      <c r="QE208" s="24"/>
      <c r="QF208" s="24"/>
      <c r="QG208" s="24"/>
      <c r="QH208" s="24"/>
      <c r="QI208" s="24"/>
      <c r="QJ208" s="24"/>
      <c r="QK208" s="24"/>
      <c r="QL208" s="24"/>
      <c r="QM208" s="24"/>
      <c r="QN208" s="24"/>
      <c r="QO208" s="24"/>
      <c r="QP208" s="24"/>
      <c r="QQ208" s="24"/>
      <c r="QR208" s="24"/>
      <c r="QS208" s="24"/>
      <c r="QT208" s="24"/>
      <c r="QU208" s="24"/>
      <c r="QV208" s="24"/>
      <c r="QW208" s="24"/>
      <c r="QX208" s="24"/>
      <c r="QY208" s="24"/>
      <c r="QZ208" s="24"/>
      <c r="RA208" s="24"/>
      <c r="RB208" s="24"/>
      <c r="RC208" s="24"/>
      <c r="RD208" s="24"/>
      <c r="RE208" s="24"/>
      <c r="RF208" s="24"/>
      <c r="RG208" s="24"/>
      <c r="RH208" s="24"/>
      <c r="RI208" s="24"/>
      <c r="RJ208" s="24"/>
      <c r="RK208" s="24"/>
      <c r="RL208" s="24"/>
      <c r="RM208" s="24"/>
      <c r="RN208" s="24"/>
      <c r="RO208" s="24"/>
      <c r="RP208" s="24"/>
      <c r="RQ208" s="24"/>
      <c r="RR208" s="24"/>
      <c r="RS208" s="24"/>
      <c r="RT208" s="24"/>
      <c r="RU208" s="24"/>
      <c r="RV208" s="24"/>
      <c r="RW208" s="24"/>
      <c r="RX208" s="24"/>
      <c r="RY208" s="24"/>
      <c r="RZ208" s="24"/>
      <c r="SA208" s="24"/>
      <c r="SB208" s="24"/>
      <c r="SC208" s="24"/>
      <c r="SD208" s="24"/>
      <c r="SE208" s="24"/>
      <c r="SF208" s="24"/>
      <c r="SG208" s="24"/>
      <c r="SH208" s="24"/>
      <c r="SI208" s="24"/>
      <c r="SJ208" s="24"/>
      <c r="SK208" s="24"/>
      <c r="SL208" s="24"/>
      <c r="SM208" s="24"/>
      <c r="SN208" s="24"/>
      <c r="SO208" s="24"/>
      <c r="SP208" s="24"/>
      <c r="SQ208" s="24"/>
      <c r="SR208" s="24"/>
      <c r="SS208" s="24"/>
      <c r="ST208" s="24"/>
      <c r="SU208" s="24"/>
      <c r="SV208" s="24"/>
      <c r="SW208" s="24"/>
      <c r="SX208" s="24"/>
      <c r="SY208" s="24"/>
      <c r="SZ208" s="24"/>
      <c r="TA208" s="24"/>
      <c r="TB208" s="24"/>
      <c r="TC208" s="24"/>
      <c r="TD208" s="24"/>
      <c r="TE208" s="24"/>
      <c r="TF208" s="24"/>
      <c r="TG208" s="24"/>
      <c r="TH208" s="24"/>
      <c r="TI208" s="24"/>
      <c r="TJ208" s="24"/>
      <c r="TK208" s="24"/>
      <c r="TL208" s="24"/>
      <c r="TM208" s="24"/>
      <c r="TN208" s="24"/>
      <c r="TO208" s="24"/>
      <c r="TP208" s="24"/>
      <c r="TQ208" s="24"/>
      <c r="TR208" s="24"/>
      <c r="TS208" s="24"/>
      <c r="TT208" s="24"/>
      <c r="TU208" s="24"/>
      <c r="TV208" s="24"/>
      <c r="TW208" s="24"/>
      <c r="TX208" s="24"/>
      <c r="TY208" s="24"/>
      <c r="TZ208" s="24"/>
      <c r="UA208" s="24"/>
      <c r="UB208" s="24"/>
      <c r="UC208" s="24"/>
      <c r="UD208" s="24"/>
      <c r="UE208" s="24"/>
      <c r="UF208" s="24"/>
      <c r="UG208" s="24"/>
      <c r="UH208" s="24"/>
      <c r="UI208" s="24"/>
      <c r="UJ208" s="24"/>
      <c r="UK208" s="24"/>
      <c r="UL208" s="24"/>
      <c r="UM208" s="24"/>
      <c r="UN208" s="24"/>
      <c r="UO208" s="24"/>
      <c r="UP208" s="24"/>
      <c r="UQ208" s="24"/>
      <c r="UR208" s="24"/>
      <c r="US208" s="24"/>
      <c r="UT208" s="24"/>
      <c r="UU208" s="24"/>
      <c r="UV208" s="24"/>
      <c r="UW208" s="24"/>
      <c r="UX208" s="24"/>
      <c r="UY208" s="24"/>
      <c r="UZ208" s="24"/>
      <c r="VA208" s="24"/>
      <c r="VB208" s="24"/>
      <c r="VC208" s="24"/>
      <c r="VD208" s="24"/>
      <c r="VE208" s="24"/>
      <c r="VF208" s="24"/>
      <c r="VG208" s="24"/>
      <c r="VH208" s="24"/>
      <c r="VI208" s="24"/>
    </row>
    <row r="209" spans="1:581" s="23" customFormat="1" ht="15" customHeight="1" x14ac:dyDescent="0.2">
      <c r="A209" s="112">
        <v>95</v>
      </c>
      <c r="B209" s="102" t="s">
        <v>1188</v>
      </c>
      <c r="C209" s="102" t="s">
        <v>1189</v>
      </c>
      <c r="D209" s="20">
        <v>14</v>
      </c>
      <c r="E209" s="102" t="s">
        <v>927</v>
      </c>
      <c r="F209" s="102" t="s">
        <v>1190</v>
      </c>
      <c r="G209" s="102" t="s">
        <v>1361</v>
      </c>
      <c r="H209" s="21" t="s">
        <v>154</v>
      </c>
      <c r="I209" s="21" t="s">
        <v>155</v>
      </c>
      <c r="J209" s="22" t="s">
        <v>955</v>
      </c>
      <c r="K209" s="328">
        <v>36290</v>
      </c>
      <c r="L209" s="146">
        <v>12</v>
      </c>
      <c r="M209" s="22">
        <v>40</v>
      </c>
      <c r="N209" s="22" t="s">
        <v>704</v>
      </c>
      <c r="O209" s="21" t="s">
        <v>798</v>
      </c>
      <c r="P209" s="21" t="s">
        <v>979</v>
      </c>
      <c r="Q209" s="21" t="s">
        <v>823</v>
      </c>
      <c r="R209" s="22">
        <v>1</v>
      </c>
      <c r="S209" s="75">
        <v>24345</v>
      </c>
      <c r="T209" s="75"/>
      <c r="U209" s="75"/>
      <c r="V209" s="75">
        <f t="shared" si="107"/>
        <v>24345</v>
      </c>
      <c r="W209" s="75">
        <f>70.1*6</f>
        <v>420.59999999999997</v>
      </c>
      <c r="X209" s="75">
        <f t="shared" si="108"/>
        <v>4451.333333333333</v>
      </c>
      <c r="Y209" s="75">
        <f t="shared" si="109"/>
        <v>44513.333333333336</v>
      </c>
      <c r="Z209" s="75">
        <f t="shared" si="110"/>
        <v>4260.375</v>
      </c>
      <c r="AA209" s="75">
        <f t="shared" si="111"/>
        <v>730.35</v>
      </c>
      <c r="AB209" s="75">
        <f t="shared" si="112"/>
        <v>1217.25</v>
      </c>
      <c r="AC209" s="75">
        <f t="shared" si="113"/>
        <v>486.90000000000003</v>
      </c>
      <c r="AD209" s="75">
        <v>1455</v>
      </c>
      <c r="AE209" s="75">
        <v>908</v>
      </c>
      <c r="AF209" s="77">
        <f t="shared" si="114"/>
        <v>13354</v>
      </c>
      <c r="AG209" s="77">
        <f t="shared" si="115"/>
        <v>39016.697222222225</v>
      </c>
      <c r="AH209" s="77">
        <f t="shared" si="116"/>
        <v>468200.3666666667</v>
      </c>
      <c r="AI209" s="77"/>
      <c r="AJ209" s="77"/>
      <c r="AK209" s="77"/>
      <c r="AL209" s="77"/>
      <c r="AM209" s="77"/>
      <c r="AN209" s="77"/>
      <c r="AO209" s="77"/>
      <c r="AP209" s="77"/>
      <c r="AQ209" s="77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  <c r="IW209" s="24"/>
      <c r="IX209" s="24"/>
      <c r="IY209" s="24"/>
      <c r="IZ209" s="24"/>
      <c r="JA209" s="24"/>
      <c r="JB209" s="24"/>
      <c r="JC209" s="24"/>
      <c r="JD209" s="24"/>
      <c r="JE209" s="24"/>
      <c r="JF209" s="24"/>
      <c r="JG209" s="24"/>
      <c r="JH209" s="24"/>
      <c r="JI209" s="24"/>
      <c r="JJ209" s="24"/>
      <c r="JK209" s="24"/>
      <c r="JL209" s="24"/>
      <c r="JM209" s="24"/>
      <c r="JN209" s="24"/>
      <c r="JO209" s="24"/>
      <c r="JP209" s="24"/>
      <c r="JQ209" s="24"/>
      <c r="JR209" s="24"/>
      <c r="JS209" s="24"/>
      <c r="JT209" s="24"/>
      <c r="JU209" s="24"/>
      <c r="JV209" s="24"/>
      <c r="JW209" s="24"/>
      <c r="JX209" s="24"/>
      <c r="JY209" s="24"/>
      <c r="JZ209" s="24"/>
      <c r="KA209" s="24"/>
      <c r="KB209" s="24"/>
      <c r="KC209" s="24"/>
      <c r="KD209" s="24"/>
      <c r="KE209" s="24"/>
      <c r="KF209" s="24"/>
      <c r="KG209" s="24"/>
      <c r="KH209" s="24"/>
      <c r="KI209" s="24"/>
      <c r="KJ209" s="24"/>
      <c r="KK209" s="24"/>
      <c r="KL209" s="24"/>
      <c r="KM209" s="24"/>
      <c r="KN209" s="24"/>
      <c r="KO209" s="24"/>
      <c r="KP209" s="24"/>
      <c r="KQ209" s="24"/>
      <c r="KR209" s="24"/>
      <c r="KS209" s="24"/>
      <c r="KT209" s="24"/>
      <c r="KU209" s="24"/>
      <c r="KV209" s="24"/>
      <c r="KW209" s="24"/>
      <c r="KX209" s="24"/>
      <c r="KY209" s="24"/>
      <c r="KZ209" s="24"/>
      <c r="LA209" s="24"/>
      <c r="LB209" s="24"/>
      <c r="LC209" s="24"/>
      <c r="LD209" s="24"/>
      <c r="LE209" s="24"/>
      <c r="LF209" s="24"/>
      <c r="LG209" s="24"/>
      <c r="LH209" s="24"/>
      <c r="LI209" s="24"/>
      <c r="LJ209" s="24"/>
      <c r="LK209" s="24"/>
      <c r="LL209" s="24"/>
      <c r="LM209" s="24"/>
      <c r="LN209" s="24"/>
      <c r="LO209" s="24"/>
      <c r="LP209" s="24"/>
      <c r="LQ209" s="24"/>
      <c r="LR209" s="24"/>
      <c r="LS209" s="24"/>
      <c r="LT209" s="24"/>
      <c r="LU209" s="24"/>
      <c r="LV209" s="24"/>
      <c r="LW209" s="24"/>
      <c r="LX209" s="24"/>
      <c r="LY209" s="24"/>
      <c r="LZ209" s="24"/>
      <c r="MA209" s="24"/>
      <c r="MB209" s="24"/>
      <c r="MC209" s="24"/>
      <c r="MD209" s="24"/>
      <c r="ME209" s="24"/>
      <c r="MF209" s="24"/>
      <c r="MG209" s="24"/>
      <c r="MH209" s="24"/>
      <c r="MI209" s="24"/>
      <c r="MJ209" s="24"/>
      <c r="MK209" s="24"/>
      <c r="ML209" s="24"/>
      <c r="MM209" s="24"/>
      <c r="MN209" s="24"/>
      <c r="MO209" s="24"/>
      <c r="MP209" s="24"/>
      <c r="MQ209" s="24"/>
      <c r="MR209" s="24"/>
      <c r="MS209" s="24"/>
      <c r="MT209" s="24"/>
      <c r="MU209" s="24"/>
      <c r="MV209" s="24"/>
      <c r="MW209" s="24"/>
      <c r="MX209" s="24"/>
      <c r="MY209" s="24"/>
      <c r="MZ209" s="24"/>
      <c r="NA209" s="24"/>
      <c r="NB209" s="24"/>
      <c r="NC209" s="24"/>
      <c r="ND209" s="24"/>
      <c r="NE209" s="24"/>
      <c r="NF209" s="24"/>
      <c r="NG209" s="24"/>
      <c r="NH209" s="24"/>
      <c r="NI209" s="24"/>
      <c r="NJ209" s="24"/>
      <c r="NK209" s="24"/>
      <c r="NL209" s="24"/>
      <c r="NM209" s="24"/>
      <c r="NN209" s="24"/>
      <c r="NO209" s="24"/>
      <c r="NP209" s="24"/>
      <c r="NQ209" s="24"/>
      <c r="NR209" s="24"/>
      <c r="NS209" s="24"/>
      <c r="NT209" s="24"/>
      <c r="NU209" s="24"/>
      <c r="NV209" s="24"/>
      <c r="NW209" s="24"/>
      <c r="NX209" s="24"/>
      <c r="NY209" s="24"/>
      <c r="NZ209" s="24"/>
      <c r="OA209" s="24"/>
      <c r="OB209" s="24"/>
      <c r="OC209" s="24"/>
      <c r="OD209" s="24"/>
      <c r="OE209" s="24"/>
      <c r="OF209" s="24"/>
      <c r="OG209" s="24"/>
      <c r="OH209" s="24"/>
      <c r="OI209" s="24"/>
      <c r="OJ209" s="24"/>
      <c r="OK209" s="24"/>
      <c r="OL209" s="24"/>
      <c r="OM209" s="24"/>
      <c r="ON209" s="24"/>
      <c r="OO209" s="24"/>
      <c r="OP209" s="24"/>
      <c r="OQ209" s="24"/>
      <c r="OR209" s="24"/>
      <c r="OS209" s="24"/>
      <c r="OT209" s="24"/>
      <c r="OU209" s="24"/>
      <c r="OV209" s="24"/>
      <c r="OW209" s="24"/>
      <c r="OX209" s="24"/>
      <c r="OY209" s="24"/>
      <c r="OZ209" s="24"/>
      <c r="PA209" s="24"/>
      <c r="PB209" s="24"/>
      <c r="PC209" s="24"/>
      <c r="PD209" s="24"/>
      <c r="PE209" s="24"/>
      <c r="PF209" s="24"/>
      <c r="PG209" s="24"/>
      <c r="PH209" s="24"/>
      <c r="PI209" s="24"/>
      <c r="PJ209" s="24"/>
      <c r="PK209" s="24"/>
      <c r="PL209" s="24"/>
      <c r="PM209" s="24"/>
      <c r="PN209" s="24"/>
      <c r="PO209" s="24"/>
      <c r="PP209" s="24"/>
      <c r="PQ209" s="24"/>
      <c r="PR209" s="24"/>
      <c r="PS209" s="24"/>
      <c r="PT209" s="24"/>
      <c r="PU209" s="24"/>
      <c r="PV209" s="24"/>
      <c r="PW209" s="24"/>
      <c r="PX209" s="24"/>
      <c r="PY209" s="24"/>
      <c r="PZ209" s="24"/>
      <c r="QA209" s="24"/>
      <c r="QB209" s="24"/>
      <c r="QC209" s="24"/>
      <c r="QD209" s="24"/>
      <c r="QE209" s="24"/>
      <c r="QF209" s="24"/>
      <c r="QG209" s="24"/>
      <c r="QH209" s="24"/>
      <c r="QI209" s="24"/>
      <c r="QJ209" s="24"/>
      <c r="QK209" s="24"/>
      <c r="QL209" s="24"/>
      <c r="QM209" s="24"/>
      <c r="QN209" s="24"/>
      <c r="QO209" s="24"/>
      <c r="QP209" s="24"/>
      <c r="QQ209" s="24"/>
      <c r="QR209" s="24"/>
      <c r="QS209" s="24"/>
      <c r="QT209" s="24"/>
      <c r="QU209" s="24"/>
      <c r="QV209" s="24"/>
      <c r="QW209" s="24"/>
      <c r="QX209" s="24"/>
      <c r="QY209" s="24"/>
      <c r="QZ209" s="24"/>
      <c r="RA209" s="24"/>
      <c r="RB209" s="24"/>
      <c r="RC209" s="24"/>
      <c r="RD209" s="24"/>
      <c r="RE209" s="24"/>
      <c r="RF209" s="24"/>
      <c r="RG209" s="24"/>
      <c r="RH209" s="24"/>
      <c r="RI209" s="24"/>
      <c r="RJ209" s="24"/>
      <c r="RK209" s="24"/>
      <c r="RL209" s="24"/>
      <c r="RM209" s="24"/>
      <c r="RN209" s="24"/>
      <c r="RO209" s="24"/>
      <c r="RP209" s="24"/>
      <c r="RQ209" s="24"/>
      <c r="RR209" s="24"/>
      <c r="RS209" s="24"/>
      <c r="RT209" s="24"/>
      <c r="RU209" s="24"/>
      <c r="RV209" s="24"/>
      <c r="RW209" s="24"/>
      <c r="RX209" s="24"/>
      <c r="RY209" s="24"/>
      <c r="RZ209" s="24"/>
      <c r="SA209" s="24"/>
      <c r="SB209" s="24"/>
      <c r="SC209" s="24"/>
      <c r="SD209" s="24"/>
      <c r="SE209" s="24"/>
      <c r="SF209" s="24"/>
      <c r="SG209" s="24"/>
      <c r="SH209" s="24"/>
      <c r="SI209" s="24"/>
      <c r="SJ209" s="24"/>
      <c r="SK209" s="24"/>
      <c r="SL209" s="24"/>
      <c r="SM209" s="24"/>
      <c r="SN209" s="24"/>
      <c r="SO209" s="24"/>
      <c r="SP209" s="24"/>
      <c r="SQ209" s="24"/>
      <c r="SR209" s="24"/>
      <c r="SS209" s="24"/>
      <c r="ST209" s="24"/>
      <c r="SU209" s="24"/>
      <c r="SV209" s="24"/>
      <c r="SW209" s="24"/>
      <c r="SX209" s="24"/>
      <c r="SY209" s="24"/>
      <c r="SZ209" s="24"/>
      <c r="TA209" s="24"/>
      <c r="TB209" s="24"/>
      <c r="TC209" s="24"/>
      <c r="TD209" s="24"/>
      <c r="TE209" s="24"/>
      <c r="TF209" s="24"/>
      <c r="TG209" s="24"/>
      <c r="TH209" s="24"/>
      <c r="TI209" s="24"/>
      <c r="TJ209" s="24"/>
      <c r="TK209" s="24"/>
      <c r="TL209" s="24"/>
      <c r="TM209" s="24"/>
      <c r="TN209" s="24"/>
      <c r="TO209" s="24"/>
      <c r="TP209" s="24"/>
      <c r="TQ209" s="24"/>
      <c r="TR209" s="24"/>
      <c r="TS209" s="24"/>
      <c r="TT209" s="24"/>
      <c r="TU209" s="24"/>
      <c r="TV209" s="24"/>
      <c r="TW209" s="24"/>
      <c r="TX209" s="24"/>
      <c r="TY209" s="24"/>
      <c r="TZ209" s="24"/>
      <c r="UA209" s="24"/>
      <c r="UB209" s="24"/>
      <c r="UC209" s="24"/>
      <c r="UD209" s="24"/>
      <c r="UE209" s="24"/>
      <c r="UF209" s="24"/>
      <c r="UG209" s="24"/>
      <c r="UH209" s="24"/>
      <c r="UI209" s="24"/>
      <c r="UJ209" s="24"/>
      <c r="UK209" s="24"/>
      <c r="UL209" s="24"/>
      <c r="UM209" s="24"/>
      <c r="UN209" s="24"/>
      <c r="UO209" s="24"/>
      <c r="UP209" s="24"/>
      <c r="UQ209" s="24"/>
      <c r="UR209" s="24"/>
      <c r="US209" s="24"/>
      <c r="UT209" s="24"/>
      <c r="UU209" s="24"/>
      <c r="UV209" s="24"/>
      <c r="UW209" s="24"/>
      <c r="UX209" s="24"/>
      <c r="UY209" s="24"/>
      <c r="UZ209" s="24"/>
      <c r="VA209" s="24"/>
      <c r="VB209" s="24"/>
      <c r="VC209" s="24"/>
      <c r="VD209" s="24"/>
      <c r="VE209" s="24"/>
      <c r="VF209" s="24"/>
      <c r="VG209" s="24"/>
      <c r="VH209" s="24"/>
      <c r="VI209" s="24"/>
    </row>
    <row r="210" spans="1:581" s="23" customFormat="1" ht="15" customHeight="1" x14ac:dyDescent="0.2">
      <c r="A210" s="112">
        <v>96</v>
      </c>
      <c r="B210" s="102" t="s">
        <v>1188</v>
      </c>
      <c r="C210" s="102" t="s">
        <v>1189</v>
      </c>
      <c r="D210" s="20">
        <v>14</v>
      </c>
      <c r="E210" s="102" t="s">
        <v>927</v>
      </c>
      <c r="F210" s="102" t="s">
        <v>1190</v>
      </c>
      <c r="G210" s="102" t="s">
        <v>1363</v>
      </c>
      <c r="H210" s="21" t="s">
        <v>108</v>
      </c>
      <c r="I210" s="21" t="s">
        <v>552</v>
      </c>
      <c r="J210" s="22" t="s">
        <v>955</v>
      </c>
      <c r="K210" s="328">
        <v>36465</v>
      </c>
      <c r="L210" s="146">
        <v>12</v>
      </c>
      <c r="M210" s="22">
        <v>40</v>
      </c>
      <c r="N210" s="22" t="s">
        <v>704</v>
      </c>
      <c r="O210" s="21" t="s">
        <v>109</v>
      </c>
      <c r="P210" s="21" t="s">
        <v>979</v>
      </c>
      <c r="Q210" s="21" t="s">
        <v>823</v>
      </c>
      <c r="R210" s="22">
        <v>1</v>
      </c>
      <c r="S210" s="75">
        <v>24345</v>
      </c>
      <c r="T210" s="75"/>
      <c r="U210" s="75"/>
      <c r="V210" s="75">
        <f t="shared" si="107"/>
        <v>24345</v>
      </c>
      <c r="W210" s="75">
        <f>70.1*5</f>
        <v>350.5</v>
      </c>
      <c r="X210" s="75">
        <f t="shared" si="108"/>
        <v>4451.333333333333</v>
      </c>
      <c r="Y210" s="75">
        <f t="shared" si="109"/>
        <v>44513.333333333336</v>
      </c>
      <c r="Z210" s="75">
        <f t="shared" si="110"/>
        <v>4260.375</v>
      </c>
      <c r="AA210" s="75">
        <f t="shared" si="111"/>
        <v>730.35</v>
      </c>
      <c r="AB210" s="75">
        <f t="shared" si="112"/>
        <v>1217.25</v>
      </c>
      <c r="AC210" s="75">
        <f t="shared" si="113"/>
        <v>486.90000000000003</v>
      </c>
      <c r="AD210" s="75">
        <v>1455</v>
      </c>
      <c r="AE210" s="75">
        <v>908</v>
      </c>
      <c r="AF210" s="77">
        <f t="shared" si="114"/>
        <v>13354</v>
      </c>
      <c r="AG210" s="77">
        <f t="shared" si="115"/>
        <v>38946.597222222219</v>
      </c>
      <c r="AH210" s="77">
        <f t="shared" si="116"/>
        <v>467359.16666666663</v>
      </c>
      <c r="AI210" s="77"/>
      <c r="AJ210" s="77"/>
      <c r="AK210" s="77"/>
      <c r="AL210" s="77"/>
      <c r="AM210" s="77"/>
      <c r="AN210" s="77"/>
      <c r="AO210" s="77"/>
      <c r="AP210" s="77"/>
      <c r="AQ210" s="77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  <c r="IY210" s="24"/>
      <c r="IZ210" s="24"/>
      <c r="JA210" s="24"/>
      <c r="JB210" s="24"/>
      <c r="JC210" s="24"/>
      <c r="JD210" s="24"/>
      <c r="JE210" s="24"/>
      <c r="JF210" s="24"/>
      <c r="JG210" s="24"/>
      <c r="JH210" s="24"/>
      <c r="JI210" s="24"/>
      <c r="JJ210" s="24"/>
      <c r="JK210" s="24"/>
      <c r="JL210" s="24"/>
      <c r="JM210" s="24"/>
      <c r="JN210" s="24"/>
      <c r="JO210" s="24"/>
      <c r="JP210" s="24"/>
      <c r="JQ210" s="24"/>
      <c r="JR210" s="24"/>
      <c r="JS210" s="24"/>
      <c r="JT210" s="24"/>
      <c r="JU210" s="24"/>
      <c r="JV210" s="24"/>
      <c r="JW210" s="24"/>
      <c r="JX210" s="24"/>
      <c r="JY210" s="24"/>
      <c r="JZ210" s="24"/>
      <c r="KA210" s="24"/>
      <c r="KB210" s="24"/>
      <c r="KC210" s="24"/>
      <c r="KD210" s="24"/>
      <c r="KE210" s="24"/>
      <c r="KF210" s="24"/>
      <c r="KG210" s="24"/>
      <c r="KH210" s="24"/>
      <c r="KI210" s="24"/>
      <c r="KJ210" s="24"/>
      <c r="KK210" s="24"/>
      <c r="KL210" s="24"/>
      <c r="KM210" s="24"/>
      <c r="KN210" s="24"/>
      <c r="KO210" s="24"/>
      <c r="KP210" s="24"/>
      <c r="KQ210" s="24"/>
      <c r="KR210" s="24"/>
      <c r="KS210" s="24"/>
      <c r="KT210" s="24"/>
      <c r="KU210" s="24"/>
      <c r="KV210" s="24"/>
      <c r="KW210" s="24"/>
      <c r="KX210" s="24"/>
      <c r="KY210" s="24"/>
      <c r="KZ210" s="24"/>
      <c r="LA210" s="24"/>
      <c r="LB210" s="24"/>
      <c r="LC210" s="24"/>
      <c r="LD210" s="24"/>
      <c r="LE210" s="24"/>
      <c r="LF210" s="24"/>
      <c r="LG210" s="24"/>
      <c r="LH210" s="24"/>
      <c r="LI210" s="24"/>
      <c r="LJ210" s="24"/>
      <c r="LK210" s="24"/>
      <c r="LL210" s="24"/>
      <c r="LM210" s="24"/>
      <c r="LN210" s="24"/>
      <c r="LO210" s="24"/>
      <c r="LP210" s="24"/>
      <c r="LQ210" s="24"/>
      <c r="LR210" s="24"/>
      <c r="LS210" s="24"/>
      <c r="LT210" s="24"/>
      <c r="LU210" s="24"/>
      <c r="LV210" s="24"/>
      <c r="LW210" s="24"/>
      <c r="LX210" s="24"/>
      <c r="LY210" s="24"/>
      <c r="LZ210" s="24"/>
      <c r="MA210" s="24"/>
      <c r="MB210" s="24"/>
      <c r="MC210" s="24"/>
      <c r="MD210" s="24"/>
      <c r="ME210" s="24"/>
      <c r="MF210" s="24"/>
      <c r="MG210" s="24"/>
      <c r="MH210" s="24"/>
      <c r="MI210" s="24"/>
      <c r="MJ210" s="24"/>
      <c r="MK210" s="24"/>
      <c r="ML210" s="24"/>
      <c r="MM210" s="24"/>
      <c r="MN210" s="24"/>
      <c r="MO210" s="24"/>
      <c r="MP210" s="24"/>
      <c r="MQ210" s="24"/>
      <c r="MR210" s="24"/>
      <c r="MS210" s="24"/>
      <c r="MT210" s="24"/>
      <c r="MU210" s="24"/>
      <c r="MV210" s="24"/>
      <c r="MW210" s="24"/>
      <c r="MX210" s="24"/>
      <c r="MY210" s="24"/>
      <c r="MZ210" s="24"/>
      <c r="NA210" s="24"/>
      <c r="NB210" s="24"/>
      <c r="NC210" s="24"/>
      <c r="ND210" s="24"/>
      <c r="NE210" s="24"/>
      <c r="NF210" s="24"/>
      <c r="NG210" s="24"/>
      <c r="NH210" s="24"/>
      <c r="NI210" s="24"/>
      <c r="NJ210" s="24"/>
      <c r="NK210" s="24"/>
      <c r="NL210" s="24"/>
      <c r="NM210" s="24"/>
      <c r="NN210" s="24"/>
      <c r="NO210" s="24"/>
      <c r="NP210" s="24"/>
      <c r="NQ210" s="24"/>
      <c r="NR210" s="24"/>
      <c r="NS210" s="24"/>
      <c r="NT210" s="24"/>
      <c r="NU210" s="24"/>
      <c r="NV210" s="24"/>
      <c r="NW210" s="24"/>
      <c r="NX210" s="24"/>
      <c r="NY210" s="24"/>
      <c r="NZ210" s="24"/>
      <c r="OA210" s="24"/>
      <c r="OB210" s="24"/>
      <c r="OC210" s="24"/>
      <c r="OD210" s="24"/>
      <c r="OE210" s="24"/>
      <c r="OF210" s="24"/>
      <c r="OG210" s="24"/>
      <c r="OH210" s="24"/>
      <c r="OI210" s="24"/>
      <c r="OJ210" s="24"/>
      <c r="OK210" s="24"/>
      <c r="OL210" s="24"/>
      <c r="OM210" s="24"/>
      <c r="ON210" s="24"/>
      <c r="OO210" s="24"/>
      <c r="OP210" s="24"/>
      <c r="OQ210" s="24"/>
      <c r="OR210" s="24"/>
      <c r="OS210" s="24"/>
      <c r="OT210" s="24"/>
      <c r="OU210" s="24"/>
      <c r="OV210" s="24"/>
      <c r="OW210" s="24"/>
      <c r="OX210" s="24"/>
      <c r="OY210" s="24"/>
      <c r="OZ210" s="24"/>
      <c r="PA210" s="24"/>
      <c r="PB210" s="24"/>
      <c r="PC210" s="24"/>
      <c r="PD210" s="24"/>
      <c r="PE210" s="24"/>
      <c r="PF210" s="24"/>
      <c r="PG210" s="24"/>
      <c r="PH210" s="24"/>
      <c r="PI210" s="24"/>
      <c r="PJ210" s="24"/>
      <c r="PK210" s="24"/>
      <c r="PL210" s="24"/>
      <c r="PM210" s="24"/>
      <c r="PN210" s="24"/>
      <c r="PO210" s="24"/>
      <c r="PP210" s="24"/>
      <c r="PQ210" s="24"/>
      <c r="PR210" s="24"/>
      <c r="PS210" s="24"/>
      <c r="PT210" s="24"/>
      <c r="PU210" s="24"/>
      <c r="PV210" s="24"/>
      <c r="PW210" s="24"/>
      <c r="PX210" s="24"/>
      <c r="PY210" s="24"/>
      <c r="PZ210" s="24"/>
      <c r="QA210" s="24"/>
      <c r="QB210" s="24"/>
      <c r="QC210" s="24"/>
      <c r="QD210" s="24"/>
      <c r="QE210" s="24"/>
      <c r="QF210" s="24"/>
      <c r="QG210" s="24"/>
      <c r="QH210" s="24"/>
      <c r="QI210" s="24"/>
      <c r="QJ210" s="24"/>
      <c r="QK210" s="24"/>
      <c r="QL210" s="24"/>
      <c r="QM210" s="24"/>
      <c r="QN210" s="24"/>
      <c r="QO210" s="24"/>
      <c r="QP210" s="24"/>
      <c r="QQ210" s="24"/>
      <c r="QR210" s="24"/>
      <c r="QS210" s="24"/>
      <c r="QT210" s="24"/>
      <c r="QU210" s="24"/>
      <c r="QV210" s="24"/>
      <c r="QW210" s="24"/>
      <c r="QX210" s="24"/>
      <c r="QY210" s="24"/>
      <c r="QZ210" s="24"/>
      <c r="RA210" s="24"/>
      <c r="RB210" s="24"/>
      <c r="RC210" s="24"/>
      <c r="RD210" s="24"/>
      <c r="RE210" s="24"/>
      <c r="RF210" s="24"/>
      <c r="RG210" s="24"/>
      <c r="RH210" s="24"/>
      <c r="RI210" s="24"/>
      <c r="RJ210" s="24"/>
      <c r="RK210" s="24"/>
      <c r="RL210" s="24"/>
      <c r="RM210" s="24"/>
      <c r="RN210" s="24"/>
      <c r="RO210" s="24"/>
      <c r="RP210" s="24"/>
      <c r="RQ210" s="24"/>
      <c r="RR210" s="24"/>
      <c r="RS210" s="24"/>
      <c r="RT210" s="24"/>
      <c r="RU210" s="24"/>
      <c r="RV210" s="24"/>
      <c r="RW210" s="24"/>
      <c r="RX210" s="24"/>
      <c r="RY210" s="24"/>
      <c r="RZ210" s="24"/>
      <c r="SA210" s="24"/>
      <c r="SB210" s="24"/>
      <c r="SC210" s="24"/>
      <c r="SD210" s="24"/>
      <c r="SE210" s="24"/>
      <c r="SF210" s="24"/>
      <c r="SG210" s="24"/>
      <c r="SH210" s="24"/>
      <c r="SI210" s="24"/>
      <c r="SJ210" s="24"/>
      <c r="SK210" s="24"/>
      <c r="SL210" s="24"/>
      <c r="SM210" s="24"/>
      <c r="SN210" s="24"/>
      <c r="SO210" s="24"/>
      <c r="SP210" s="24"/>
      <c r="SQ210" s="24"/>
      <c r="SR210" s="24"/>
      <c r="SS210" s="24"/>
      <c r="ST210" s="24"/>
      <c r="SU210" s="24"/>
      <c r="SV210" s="24"/>
      <c r="SW210" s="24"/>
      <c r="SX210" s="24"/>
      <c r="SY210" s="24"/>
      <c r="SZ210" s="24"/>
      <c r="TA210" s="24"/>
      <c r="TB210" s="24"/>
      <c r="TC210" s="24"/>
      <c r="TD210" s="24"/>
      <c r="TE210" s="24"/>
      <c r="TF210" s="24"/>
      <c r="TG210" s="24"/>
      <c r="TH210" s="24"/>
      <c r="TI210" s="24"/>
      <c r="TJ210" s="24"/>
      <c r="TK210" s="24"/>
      <c r="TL210" s="24"/>
      <c r="TM210" s="24"/>
      <c r="TN210" s="24"/>
      <c r="TO210" s="24"/>
      <c r="TP210" s="24"/>
      <c r="TQ210" s="24"/>
      <c r="TR210" s="24"/>
      <c r="TS210" s="24"/>
      <c r="TT210" s="24"/>
      <c r="TU210" s="24"/>
      <c r="TV210" s="24"/>
      <c r="TW210" s="24"/>
      <c r="TX210" s="24"/>
      <c r="TY210" s="24"/>
      <c r="TZ210" s="24"/>
      <c r="UA210" s="24"/>
      <c r="UB210" s="24"/>
      <c r="UC210" s="24"/>
      <c r="UD210" s="24"/>
      <c r="UE210" s="24"/>
      <c r="UF210" s="24"/>
      <c r="UG210" s="24"/>
      <c r="UH210" s="24"/>
      <c r="UI210" s="24"/>
      <c r="UJ210" s="24"/>
      <c r="UK210" s="24"/>
      <c r="UL210" s="24"/>
      <c r="UM210" s="24"/>
      <c r="UN210" s="24"/>
      <c r="UO210" s="24"/>
      <c r="UP210" s="24"/>
      <c r="UQ210" s="24"/>
      <c r="UR210" s="24"/>
      <c r="US210" s="24"/>
      <c r="UT210" s="24"/>
      <c r="UU210" s="24"/>
      <c r="UV210" s="24"/>
      <c r="UW210" s="24"/>
      <c r="UX210" s="24"/>
      <c r="UY210" s="24"/>
      <c r="UZ210" s="24"/>
      <c r="VA210" s="24"/>
      <c r="VB210" s="24"/>
      <c r="VC210" s="24"/>
      <c r="VD210" s="24"/>
      <c r="VE210" s="24"/>
      <c r="VF210" s="24"/>
      <c r="VG210" s="24"/>
      <c r="VH210" s="24"/>
      <c r="VI210" s="24"/>
    </row>
    <row r="211" spans="1:581" s="23" customFormat="1" ht="15" customHeight="1" x14ac:dyDescent="0.2">
      <c r="A211" s="18">
        <v>97</v>
      </c>
      <c r="B211" s="108" t="s">
        <v>1188</v>
      </c>
      <c r="C211" s="108" t="s">
        <v>1189</v>
      </c>
      <c r="D211" s="109">
        <v>14</v>
      </c>
      <c r="E211" s="108" t="s">
        <v>927</v>
      </c>
      <c r="F211" s="108" t="s">
        <v>1190</v>
      </c>
      <c r="G211" s="108" t="s">
        <v>1364</v>
      </c>
      <c r="H211" s="64" t="s">
        <v>731</v>
      </c>
      <c r="I211" s="64" t="s">
        <v>491</v>
      </c>
      <c r="J211" s="65" t="s">
        <v>955</v>
      </c>
      <c r="K211" s="331">
        <v>37545</v>
      </c>
      <c r="L211" s="148">
        <v>12</v>
      </c>
      <c r="M211" s="65">
        <v>40</v>
      </c>
      <c r="N211" s="65" t="s">
        <v>704</v>
      </c>
      <c r="O211" s="64" t="s">
        <v>933</v>
      </c>
      <c r="P211" s="64" t="s">
        <v>976</v>
      </c>
      <c r="Q211" s="64" t="s">
        <v>823</v>
      </c>
      <c r="R211" s="65">
        <v>1</v>
      </c>
      <c r="S211" s="76">
        <v>24345</v>
      </c>
      <c r="T211" s="76"/>
      <c r="U211" s="76"/>
      <c r="V211" s="76">
        <f t="shared" ref="V211:V224" si="118">S211+T211+U211</f>
        <v>24345</v>
      </c>
      <c r="W211" s="76">
        <f>70.1*5</f>
        <v>350.5</v>
      </c>
      <c r="X211" s="76">
        <f t="shared" ref="X211:X224" si="119">(V211+AD211+AE211)/30*5</f>
        <v>4451.333333333333</v>
      </c>
      <c r="Y211" s="76">
        <f t="shared" ref="Y211:Y224" si="120">(V211+AD211+AE211)/30*50</f>
        <v>44513.333333333336</v>
      </c>
      <c r="Z211" s="76">
        <f t="shared" ref="Z211:Z224" si="121">V211*17.5%</f>
        <v>4260.375</v>
      </c>
      <c r="AA211" s="76">
        <f t="shared" ref="AA211:AA224" si="122">V211*3%</f>
        <v>730.35</v>
      </c>
      <c r="AB211" s="76">
        <f t="shared" ref="AB211:AB224" si="123">V211*5%</f>
        <v>1217.25</v>
      </c>
      <c r="AC211" s="76">
        <f t="shared" ref="AC211:AC224" si="124">V211*2%</f>
        <v>486.90000000000003</v>
      </c>
      <c r="AD211" s="76">
        <v>1455</v>
      </c>
      <c r="AE211" s="76">
        <v>908</v>
      </c>
      <c r="AF211" s="78">
        <f t="shared" ref="AF211:AF218" si="125">(V211+AD211+AE211)/2</f>
        <v>13354</v>
      </c>
      <c r="AG211" s="78">
        <f t="shared" ref="AG211:AG225" si="126">V211+W211+Z211+AA211+AB211+AC211+AD211+AE211+(X211/12+Y211/12+AF211/12)</f>
        <v>38946.597222222219</v>
      </c>
      <c r="AH211" s="78">
        <f t="shared" ref="AH211:AH224" si="127">+AG211*12</f>
        <v>467359.16666666663</v>
      </c>
      <c r="AI211" s="78"/>
      <c r="AJ211" s="78"/>
      <c r="AK211" s="78"/>
      <c r="AL211" s="78"/>
      <c r="AM211" s="78"/>
      <c r="AN211" s="78"/>
      <c r="AO211" s="78"/>
      <c r="AP211" s="78"/>
      <c r="AQ211" s="78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  <c r="JC211" s="24"/>
      <c r="JD211" s="24"/>
      <c r="JE211" s="24"/>
      <c r="JF211" s="24"/>
      <c r="JG211" s="24"/>
      <c r="JH211" s="24"/>
      <c r="JI211" s="24"/>
      <c r="JJ211" s="24"/>
      <c r="JK211" s="24"/>
      <c r="JL211" s="24"/>
      <c r="JM211" s="24"/>
      <c r="JN211" s="24"/>
      <c r="JO211" s="24"/>
      <c r="JP211" s="24"/>
      <c r="JQ211" s="24"/>
      <c r="JR211" s="24"/>
      <c r="JS211" s="24"/>
      <c r="JT211" s="24"/>
      <c r="JU211" s="24"/>
      <c r="JV211" s="24"/>
      <c r="JW211" s="24"/>
      <c r="JX211" s="24"/>
      <c r="JY211" s="24"/>
      <c r="JZ211" s="24"/>
      <c r="KA211" s="24"/>
      <c r="KB211" s="24"/>
      <c r="KC211" s="24"/>
      <c r="KD211" s="24"/>
      <c r="KE211" s="24"/>
      <c r="KF211" s="24"/>
      <c r="KG211" s="24"/>
      <c r="KH211" s="24"/>
      <c r="KI211" s="24"/>
      <c r="KJ211" s="24"/>
      <c r="KK211" s="24"/>
      <c r="KL211" s="24"/>
      <c r="KM211" s="24"/>
      <c r="KN211" s="24"/>
      <c r="KO211" s="24"/>
      <c r="KP211" s="24"/>
      <c r="KQ211" s="24"/>
      <c r="KR211" s="24"/>
      <c r="KS211" s="24"/>
      <c r="KT211" s="24"/>
      <c r="KU211" s="24"/>
      <c r="KV211" s="24"/>
      <c r="KW211" s="24"/>
      <c r="KX211" s="24"/>
      <c r="KY211" s="24"/>
      <c r="KZ211" s="24"/>
      <c r="LA211" s="24"/>
      <c r="LB211" s="24"/>
      <c r="LC211" s="24"/>
      <c r="LD211" s="24"/>
      <c r="LE211" s="24"/>
      <c r="LF211" s="24"/>
      <c r="LG211" s="24"/>
      <c r="LH211" s="24"/>
      <c r="LI211" s="24"/>
      <c r="LJ211" s="24"/>
      <c r="LK211" s="24"/>
      <c r="LL211" s="24"/>
      <c r="LM211" s="24"/>
      <c r="LN211" s="24"/>
      <c r="LO211" s="24"/>
      <c r="LP211" s="24"/>
      <c r="LQ211" s="24"/>
      <c r="LR211" s="24"/>
      <c r="LS211" s="24"/>
      <c r="LT211" s="24"/>
      <c r="LU211" s="24"/>
      <c r="LV211" s="24"/>
      <c r="LW211" s="24"/>
      <c r="LX211" s="24"/>
      <c r="LY211" s="24"/>
      <c r="LZ211" s="24"/>
      <c r="MA211" s="24"/>
      <c r="MB211" s="24"/>
      <c r="MC211" s="24"/>
      <c r="MD211" s="24"/>
      <c r="ME211" s="24"/>
      <c r="MF211" s="24"/>
      <c r="MG211" s="24"/>
      <c r="MH211" s="24"/>
      <c r="MI211" s="24"/>
      <c r="MJ211" s="24"/>
      <c r="MK211" s="24"/>
      <c r="ML211" s="24"/>
      <c r="MM211" s="24"/>
      <c r="MN211" s="24"/>
      <c r="MO211" s="24"/>
      <c r="MP211" s="24"/>
      <c r="MQ211" s="24"/>
      <c r="MR211" s="24"/>
      <c r="MS211" s="24"/>
      <c r="MT211" s="24"/>
      <c r="MU211" s="24"/>
      <c r="MV211" s="24"/>
      <c r="MW211" s="24"/>
      <c r="MX211" s="24"/>
      <c r="MY211" s="24"/>
      <c r="MZ211" s="24"/>
      <c r="NA211" s="24"/>
      <c r="NB211" s="24"/>
      <c r="NC211" s="24"/>
      <c r="ND211" s="24"/>
      <c r="NE211" s="24"/>
      <c r="NF211" s="24"/>
      <c r="NG211" s="24"/>
      <c r="NH211" s="24"/>
      <c r="NI211" s="24"/>
      <c r="NJ211" s="24"/>
      <c r="NK211" s="24"/>
      <c r="NL211" s="24"/>
      <c r="NM211" s="24"/>
      <c r="NN211" s="24"/>
      <c r="NO211" s="24"/>
      <c r="NP211" s="24"/>
      <c r="NQ211" s="24"/>
      <c r="NR211" s="24"/>
      <c r="NS211" s="24"/>
      <c r="NT211" s="24"/>
      <c r="NU211" s="24"/>
      <c r="NV211" s="24"/>
      <c r="NW211" s="24"/>
      <c r="NX211" s="24"/>
      <c r="NY211" s="24"/>
      <c r="NZ211" s="24"/>
      <c r="OA211" s="24"/>
      <c r="OB211" s="24"/>
      <c r="OC211" s="24"/>
      <c r="OD211" s="24"/>
      <c r="OE211" s="24"/>
      <c r="OF211" s="24"/>
      <c r="OG211" s="24"/>
      <c r="OH211" s="24"/>
      <c r="OI211" s="24"/>
      <c r="OJ211" s="24"/>
      <c r="OK211" s="24"/>
      <c r="OL211" s="24"/>
      <c r="OM211" s="24"/>
      <c r="ON211" s="24"/>
      <c r="OO211" s="24"/>
      <c r="OP211" s="24"/>
      <c r="OQ211" s="24"/>
      <c r="OR211" s="24"/>
      <c r="OS211" s="24"/>
      <c r="OT211" s="24"/>
      <c r="OU211" s="24"/>
      <c r="OV211" s="24"/>
      <c r="OW211" s="24"/>
      <c r="OX211" s="24"/>
      <c r="OY211" s="24"/>
      <c r="OZ211" s="24"/>
      <c r="PA211" s="24"/>
      <c r="PB211" s="24"/>
      <c r="PC211" s="24"/>
      <c r="PD211" s="24"/>
      <c r="PE211" s="24"/>
      <c r="PF211" s="24"/>
      <c r="PG211" s="24"/>
      <c r="PH211" s="24"/>
      <c r="PI211" s="24"/>
      <c r="PJ211" s="24"/>
      <c r="PK211" s="24"/>
      <c r="PL211" s="24"/>
      <c r="PM211" s="24"/>
      <c r="PN211" s="24"/>
      <c r="PO211" s="24"/>
      <c r="PP211" s="24"/>
      <c r="PQ211" s="24"/>
      <c r="PR211" s="24"/>
      <c r="PS211" s="24"/>
      <c r="PT211" s="24"/>
      <c r="PU211" s="24"/>
      <c r="PV211" s="24"/>
      <c r="PW211" s="24"/>
      <c r="PX211" s="24"/>
      <c r="PY211" s="24"/>
      <c r="PZ211" s="24"/>
      <c r="QA211" s="24"/>
      <c r="QB211" s="24"/>
      <c r="QC211" s="24"/>
      <c r="QD211" s="24"/>
      <c r="QE211" s="24"/>
      <c r="QF211" s="24"/>
      <c r="QG211" s="24"/>
      <c r="QH211" s="24"/>
      <c r="QI211" s="24"/>
      <c r="QJ211" s="24"/>
      <c r="QK211" s="24"/>
      <c r="QL211" s="24"/>
      <c r="QM211" s="24"/>
      <c r="QN211" s="24"/>
      <c r="QO211" s="24"/>
      <c r="QP211" s="24"/>
      <c r="QQ211" s="24"/>
      <c r="QR211" s="24"/>
      <c r="QS211" s="24"/>
      <c r="QT211" s="24"/>
      <c r="QU211" s="24"/>
      <c r="QV211" s="24"/>
      <c r="QW211" s="24"/>
      <c r="QX211" s="24"/>
      <c r="QY211" s="24"/>
      <c r="QZ211" s="24"/>
      <c r="RA211" s="24"/>
      <c r="RB211" s="24"/>
      <c r="RC211" s="24"/>
      <c r="RD211" s="24"/>
      <c r="RE211" s="24"/>
      <c r="RF211" s="24"/>
      <c r="RG211" s="24"/>
      <c r="RH211" s="24"/>
      <c r="RI211" s="24"/>
      <c r="RJ211" s="24"/>
      <c r="RK211" s="24"/>
      <c r="RL211" s="24"/>
      <c r="RM211" s="24"/>
      <c r="RN211" s="24"/>
      <c r="RO211" s="24"/>
      <c r="RP211" s="24"/>
      <c r="RQ211" s="24"/>
      <c r="RR211" s="24"/>
      <c r="RS211" s="24"/>
      <c r="RT211" s="24"/>
      <c r="RU211" s="24"/>
      <c r="RV211" s="24"/>
      <c r="RW211" s="24"/>
      <c r="RX211" s="24"/>
      <c r="RY211" s="24"/>
      <c r="RZ211" s="24"/>
      <c r="SA211" s="24"/>
      <c r="SB211" s="24"/>
      <c r="SC211" s="24"/>
      <c r="SD211" s="24"/>
      <c r="SE211" s="24"/>
      <c r="SF211" s="24"/>
      <c r="SG211" s="24"/>
      <c r="SH211" s="24"/>
      <c r="SI211" s="24"/>
      <c r="SJ211" s="24"/>
      <c r="SK211" s="24"/>
      <c r="SL211" s="24"/>
      <c r="SM211" s="24"/>
      <c r="SN211" s="24"/>
      <c r="SO211" s="24"/>
      <c r="SP211" s="24"/>
      <c r="SQ211" s="24"/>
      <c r="SR211" s="24"/>
      <c r="SS211" s="24"/>
      <c r="ST211" s="24"/>
      <c r="SU211" s="24"/>
      <c r="SV211" s="24"/>
      <c r="SW211" s="24"/>
      <c r="SX211" s="24"/>
      <c r="SY211" s="24"/>
      <c r="SZ211" s="24"/>
      <c r="TA211" s="24"/>
      <c r="TB211" s="24"/>
      <c r="TC211" s="24"/>
      <c r="TD211" s="24"/>
      <c r="TE211" s="24"/>
      <c r="TF211" s="24"/>
      <c r="TG211" s="24"/>
      <c r="TH211" s="24"/>
      <c r="TI211" s="24"/>
      <c r="TJ211" s="24"/>
      <c r="TK211" s="24"/>
      <c r="TL211" s="24"/>
      <c r="TM211" s="24"/>
      <c r="TN211" s="24"/>
      <c r="TO211" s="24"/>
      <c r="TP211" s="24"/>
      <c r="TQ211" s="24"/>
      <c r="TR211" s="24"/>
      <c r="TS211" s="24"/>
      <c r="TT211" s="24"/>
      <c r="TU211" s="24"/>
      <c r="TV211" s="24"/>
      <c r="TW211" s="24"/>
      <c r="TX211" s="24"/>
      <c r="TY211" s="24"/>
      <c r="TZ211" s="24"/>
      <c r="UA211" s="24"/>
      <c r="UB211" s="24"/>
      <c r="UC211" s="24"/>
      <c r="UD211" s="24"/>
      <c r="UE211" s="24"/>
      <c r="UF211" s="24"/>
      <c r="UG211" s="24"/>
      <c r="UH211" s="24"/>
      <c r="UI211" s="24"/>
      <c r="UJ211" s="24"/>
      <c r="UK211" s="24"/>
      <c r="UL211" s="24"/>
      <c r="UM211" s="24"/>
      <c r="UN211" s="24"/>
      <c r="UO211" s="24"/>
      <c r="UP211" s="24"/>
      <c r="UQ211" s="24"/>
      <c r="UR211" s="24"/>
      <c r="US211" s="24"/>
      <c r="UT211" s="24"/>
      <c r="UU211" s="24"/>
      <c r="UV211" s="24"/>
      <c r="UW211" s="24"/>
      <c r="UX211" s="24"/>
      <c r="UY211" s="24"/>
      <c r="UZ211" s="24"/>
      <c r="VA211" s="24"/>
      <c r="VB211" s="24"/>
      <c r="VC211" s="24"/>
      <c r="VD211" s="24"/>
      <c r="VE211" s="24"/>
      <c r="VF211" s="24"/>
      <c r="VG211" s="24"/>
      <c r="VH211" s="24"/>
      <c r="VI211" s="24"/>
    </row>
    <row r="212" spans="1:581" s="68" customFormat="1" ht="15" customHeight="1" x14ac:dyDescent="0.2">
      <c r="A212" s="112">
        <v>98</v>
      </c>
      <c r="B212" s="102" t="s">
        <v>1188</v>
      </c>
      <c r="C212" s="102" t="s">
        <v>1189</v>
      </c>
      <c r="D212" s="20">
        <v>14</v>
      </c>
      <c r="E212" s="102" t="s">
        <v>927</v>
      </c>
      <c r="F212" s="102" t="s">
        <v>1190</v>
      </c>
      <c r="G212" s="102" t="s">
        <v>1365</v>
      </c>
      <c r="H212" s="21" t="s">
        <v>103</v>
      </c>
      <c r="I212" s="21" t="s">
        <v>496</v>
      </c>
      <c r="J212" s="22" t="s">
        <v>955</v>
      </c>
      <c r="K212" s="328">
        <v>37669</v>
      </c>
      <c r="L212" s="146">
        <v>12</v>
      </c>
      <c r="M212" s="22">
        <v>40</v>
      </c>
      <c r="N212" s="22" t="s">
        <v>704</v>
      </c>
      <c r="O212" s="21" t="s">
        <v>106</v>
      </c>
      <c r="P212" s="21" t="s">
        <v>975</v>
      </c>
      <c r="Q212" s="21" t="s">
        <v>823</v>
      </c>
      <c r="R212" s="22">
        <v>1</v>
      </c>
      <c r="S212" s="75">
        <v>24345</v>
      </c>
      <c r="T212" s="75"/>
      <c r="U212" s="75"/>
      <c r="V212" s="75">
        <f t="shared" si="118"/>
        <v>24345</v>
      </c>
      <c r="W212" s="75">
        <f>70.1*5</f>
        <v>350.5</v>
      </c>
      <c r="X212" s="75">
        <f t="shared" si="119"/>
        <v>4451.333333333333</v>
      </c>
      <c r="Y212" s="75">
        <f t="shared" si="120"/>
        <v>44513.333333333336</v>
      </c>
      <c r="Z212" s="75">
        <f t="shared" si="121"/>
        <v>4260.375</v>
      </c>
      <c r="AA212" s="75">
        <f t="shared" si="122"/>
        <v>730.35</v>
      </c>
      <c r="AB212" s="75">
        <f t="shared" si="123"/>
        <v>1217.25</v>
      </c>
      <c r="AC212" s="75">
        <f t="shared" si="124"/>
        <v>486.90000000000003</v>
      </c>
      <c r="AD212" s="75">
        <v>1455</v>
      </c>
      <c r="AE212" s="75">
        <v>908</v>
      </c>
      <c r="AF212" s="77">
        <f t="shared" si="125"/>
        <v>13354</v>
      </c>
      <c r="AG212" s="77">
        <f t="shared" si="126"/>
        <v>38946.597222222219</v>
      </c>
      <c r="AH212" s="77">
        <f t="shared" si="127"/>
        <v>467359.16666666663</v>
      </c>
      <c r="AI212" s="77"/>
      <c r="AJ212" s="77"/>
      <c r="AK212" s="77"/>
      <c r="AL212" s="77"/>
      <c r="AM212" s="77"/>
      <c r="AN212" s="77"/>
      <c r="AO212" s="77"/>
      <c r="AP212" s="77"/>
      <c r="AQ212" s="77"/>
    </row>
    <row r="213" spans="1:581" s="68" customFormat="1" ht="15" customHeight="1" x14ac:dyDescent="0.2">
      <c r="A213" s="18">
        <v>99</v>
      </c>
      <c r="B213" s="102" t="s">
        <v>1188</v>
      </c>
      <c r="C213" s="102" t="s">
        <v>1189</v>
      </c>
      <c r="D213" s="20">
        <v>14</v>
      </c>
      <c r="E213" s="102" t="s">
        <v>927</v>
      </c>
      <c r="F213" s="102" t="s">
        <v>1190</v>
      </c>
      <c r="G213" s="102" t="s">
        <v>1366</v>
      </c>
      <c r="H213" s="21" t="s">
        <v>941</v>
      </c>
      <c r="I213" s="21" t="s">
        <v>940</v>
      </c>
      <c r="J213" s="22" t="s">
        <v>955</v>
      </c>
      <c r="K213" s="328">
        <v>40940</v>
      </c>
      <c r="L213" s="146">
        <v>12</v>
      </c>
      <c r="M213" s="22">
        <v>40</v>
      </c>
      <c r="N213" s="22" t="s">
        <v>704</v>
      </c>
      <c r="O213" s="21" t="s">
        <v>747</v>
      </c>
      <c r="P213" s="21" t="s">
        <v>976</v>
      </c>
      <c r="Q213" s="21" t="s">
        <v>823</v>
      </c>
      <c r="R213" s="22">
        <v>1</v>
      </c>
      <c r="S213" s="75">
        <v>24345</v>
      </c>
      <c r="T213" s="75"/>
      <c r="U213" s="75"/>
      <c r="V213" s="75">
        <f t="shared" si="118"/>
        <v>24345</v>
      </c>
      <c r="W213" s="75"/>
      <c r="X213" s="75">
        <f t="shared" si="119"/>
        <v>4451.333333333333</v>
      </c>
      <c r="Y213" s="75">
        <f t="shared" si="120"/>
        <v>44513.333333333336</v>
      </c>
      <c r="Z213" s="75">
        <f t="shared" si="121"/>
        <v>4260.375</v>
      </c>
      <c r="AA213" s="75">
        <f t="shared" si="122"/>
        <v>730.35</v>
      </c>
      <c r="AB213" s="75">
        <f t="shared" si="123"/>
        <v>1217.25</v>
      </c>
      <c r="AC213" s="75">
        <f t="shared" si="124"/>
        <v>486.90000000000003</v>
      </c>
      <c r="AD213" s="75">
        <v>1455</v>
      </c>
      <c r="AE213" s="75">
        <v>908</v>
      </c>
      <c r="AF213" s="77">
        <f t="shared" si="125"/>
        <v>13354</v>
      </c>
      <c r="AG213" s="77">
        <f t="shared" si="126"/>
        <v>38596.097222222219</v>
      </c>
      <c r="AH213" s="77">
        <f t="shared" si="127"/>
        <v>463153.16666666663</v>
      </c>
      <c r="AI213" s="77"/>
      <c r="AJ213" s="77"/>
      <c r="AK213" s="77"/>
      <c r="AL213" s="77"/>
      <c r="AM213" s="77"/>
      <c r="AN213" s="77"/>
      <c r="AO213" s="77"/>
      <c r="AP213" s="77"/>
      <c r="AQ213" s="77"/>
    </row>
    <row r="214" spans="1:581" s="23" customFormat="1" ht="15" customHeight="1" x14ac:dyDescent="0.2">
      <c r="A214" s="112">
        <v>100</v>
      </c>
      <c r="B214" s="105" t="s">
        <v>1188</v>
      </c>
      <c r="C214" s="105" t="s">
        <v>1189</v>
      </c>
      <c r="D214" s="110">
        <v>14</v>
      </c>
      <c r="E214" s="105" t="s">
        <v>927</v>
      </c>
      <c r="F214" s="105" t="s">
        <v>1190</v>
      </c>
      <c r="G214" s="105" t="s">
        <v>1367</v>
      </c>
      <c r="H214" s="66" t="s">
        <v>110</v>
      </c>
      <c r="I214" s="66" t="s">
        <v>486</v>
      </c>
      <c r="J214" s="113" t="s">
        <v>954</v>
      </c>
      <c r="K214" s="329">
        <v>37473</v>
      </c>
      <c r="L214" s="147">
        <v>13</v>
      </c>
      <c r="M214" s="113">
        <v>40</v>
      </c>
      <c r="N214" s="113" t="s">
        <v>704</v>
      </c>
      <c r="O214" s="66" t="s">
        <v>439</v>
      </c>
      <c r="P214" s="66" t="s">
        <v>975</v>
      </c>
      <c r="Q214" s="66" t="s">
        <v>823</v>
      </c>
      <c r="R214" s="113">
        <v>1</v>
      </c>
      <c r="S214" s="114">
        <v>30226</v>
      </c>
      <c r="T214" s="114"/>
      <c r="U214" s="114"/>
      <c r="V214" s="114">
        <f t="shared" si="118"/>
        <v>30226</v>
      </c>
      <c r="W214" s="114">
        <f>70.1*5</f>
        <v>350.5</v>
      </c>
      <c r="X214" s="114">
        <f t="shared" si="119"/>
        <v>5482.5</v>
      </c>
      <c r="Y214" s="114">
        <f t="shared" si="120"/>
        <v>54825</v>
      </c>
      <c r="Z214" s="114">
        <f t="shared" si="121"/>
        <v>5289.5499999999993</v>
      </c>
      <c r="AA214" s="114">
        <f t="shared" si="122"/>
        <v>906.78</v>
      </c>
      <c r="AB214" s="114">
        <f t="shared" si="123"/>
        <v>1511.3000000000002</v>
      </c>
      <c r="AC214" s="114">
        <f t="shared" si="124"/>
        <v>604.52</v>
      </c>
      <c r="AD214" s="114">
        <v>1595</v>
      </c>
      <c r="AE214" s="114">
        <v>1074</v>
      </c>
      <c r="AF214" s="115">
        <f t="shared" si="125"/>
        <v>16447.5</v>
      </c>
      <c r="AG214" s="115">
        <f t="shared" si="126"/>
        <v>47953.9</v>
      </c>
      <c r="AH214" s="115">
        <f t="shared" si="127"/>
        <v>575446.80000000005</v>
      </c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  <c r="LT214" s="24"/>
      <c r="LU214" s="24"/>
      <c r="LV214" s="24"/>
      <c r="LW214" s="24"/>
      <c r="LX214" s="24"/>
      <c r="LY214" s="24"/>
      <c r="LZ214" s="24"/>
      <c r="MA214" s="24"/>
      <c r="MB214" s="24"/>
      <c r="MC214" s="24"/>
      <c r="MD214" s="24"/>
      <c r="ME214" s="24"/>
      <c r="MF214" s="24"/>
      <c r="MG214" s="24"/>
      <c r="MH214" s="24"/>
      <c r="MI214" s="24"/>
      <c r="MJ214" s="24"/>
      <c r="MK214" s="24"/>
      <c r="ML214" s="24"/>
      <c r="MM214" s="24"/>
      <c r="MN214" s="24"/>
      <c r="MO214" s="24"/>
      <c r="MP214" s="24"/>
      <c r="MQ214" s="24"/>
      <c r="MR214" s="24"/>
      <c r="MS214" s="24"/>
      <c r="MT214" s="24"/>
      <c r="MU214" s="24"/>
      <c r="MV214" s="24"/>
      <c r="MW214" s="24"/>
      <c r="MX214" s="24"/>
      <c r="MY214" s="24"/>
      <c r="MZ214" s="24"/>
      <c r="NA214" s="24"/>
      <c r="NB214" s="24"/>
      <c r="NC214" s="24"/>
      <c r="ND214" s="24"/>
      <c r="NE214" s="24"/>
      <c r="NF214" s="24"/>
      <c r="NG214" s="24"/>
      <c r="NH214" s="24"/>
      <c r="NI214" s="24"/>
      <c r="NJ214" s="24"/>
      <c r="NK214" s="24"/>
      <c r="NL214" s="24"/>
      <c r="NM214" s="24"/>
      <c r="NN214" s="24"/>
      <c r="NO214" s="24"/>
      <c r="NP214" s="24"/>
      <c r="NQ214" s="24"/>
      <c r="NR214" s="24"/>
      <c r="NS214" s="24"/>
      <c r="NT214" s="24"/>
      <c r="NU214" s="24"/>
      <c r="NV214" s="24"/>
      <c r="NW214" s="24"/>
      <c r="NX214" s="24"/>
      <c r="NY214" s="24"/>
      <c r="NZ214" s="24"/>
      <c r="OA214" s="24"/>
      <c r="OB214" s="24"/>
      <c r="OC214" s="24"/>
      <c r="OD214" s="24"/>
      <c r="OE214" s="24"/>
      <c r="OF214" s="24"/>
      <c r="OG214" s="24"/>
      <c r="OH214" s="24"/>
      <c r="OI214" s="24"/>
      <c r="OJ214" s="24"/>
      <c r="OK214" s="24"/>
      <c r="OL214" s="24"/>
      <c r="OM214" s="24"/>
      <c r="ON214" s="24"/>
      <c r="OO214" s="24"/>
      <c r="OP214" s="24"/>
      <c r="OQ214" s="24"/>
      <c r="OR214" s="24"/>
      <c r="OS214" s="24"/>
      <c r="OT214" s="24"/>
      <c r="OU214" s="24"/>
      <c r="OV214" s="24"/>
      <c r="OW214" s="24"/>
      <c r="OX214" s="24"/>
      <c r="OY214" s="24"/>
      <c r="OZ214" s="24"/>
      <c r="PA214" s="24"/>
      <c r="PB214" s="24"/>
      <c r="PC214" s="24"/>
      <c r="PD214" s="24"/>
      <c r="PE214" s="24"/>
      <c r="PF214" s="24"/>
      <c r="PG214" s="24"/>
      <c r="PH214" s="24"/>
      <c r="PI214" s="24"/>
      <c r="PJ214" s="24"/>
      <c r="PK214" s="24"/>
      <c r="PL214" s="24"/>
      <c r="PM214" s="24"/>
      <c r="PN214" s="24"/>
      <c r="PO214" s="24"/>
      <c r="PP214" s="24"/>
      <c r="PQ214" s="24"/>
      <c r="PR214" s="24"/>
      <c r="PS214" s="24"/>
      <c r="PT214" s="24"/>
      <c r="PU214" s="24"/>
      <c r="PV214" s="24"/>
      <c r="PW214" s="24"/>
      <c r="PX214" s="24"/>
      <c r="PY214" s="24"/>
      <c r="PZ214" s="24"/>
      <c r="QA214" s="24"/>
      <c r="QB214" s="24"/>
      <c r="QC214" s="24"/>
      <c r="QD214" s="24"/>
      <c r="QE214" s="24"/>
      <c r="QF214" s="24"/>
      <c r="QG214" s="24"/>
      <c r="QH214" s="24"/>
      <c r="QI214" s="24"/>
      <c r="QJ214" s="24"/>
      <c r="QK214" s="24"/>
      <c r="QL214" s="24"/>
      <c r="QM214" s="24"/>
      <c r="QN214" s="24"/>
      <c r="QO214" s="24"/>
      <c r="QP214" s="24"/>
      <c r="QQ214" s="24"/>
      <c r="QR214" s="24"/>
      <c r="QS214" s="24"/>
      <c r="QT214" s="24"/>
      <c r="QU214" s="24"/>
      <c r="QV214" s="24"/>
      <c r="QW214" s="24"/>
      <c r="QX214" s="24"/>
      <c r="QY214" s="24"/>
      <c r="QZ214" s="24"/>
      <c r="RA214" s="24"/>
      <c r="RB214" s="24"/>
      <c r="RC214" s="24"/>
      <c r="RD214" s="24"/>
      <c r="RE214" s="24"/>
      <c r="RF214" s="24"/>
      <c r="RG214" s="24"/>
      <c r="RH214" s="24"/>
      <c r="RI214" s="24"/>
      <c r="RJ214" s="24"/>
      <c r="RK214" s="24"/>
      <c r="RL214" s="24"/>
      <c r="RM214" s="24"/>
      <c r="RN214" s="24"/>
      <c r="RO214" s="24"/>
      <c r="RP214" s="24"/>
      <c r="RQ214" s="24"/>
      <c r="RR214" s="24"/>
      <c r="RS214" s="24"/>
      <c r="RT214" s="24"/>
      <c r="RU214" s="24"/>
      <c r="RV214" s="24"/>
      <c r="RW214" s="24"/>
      <c r="RX214" s="24"/>
      <c r="RY214" s="24"/>
      <c r="RZ214" s="24"/>
      <c r="SA214" s="24"/>
      <c r="SB214" s="24"/>
      <c r="SC214" s="24"/>
      <c r="SD214" s="24"/>
      <c r="SE214" s="24"/>
      <c r="SF214" s="24"/>
      <c r="SG214" s="24"/>
      <c r="SH214" s="24"/>
      <c r="SI214" s="24"/>
      <c r="SJ214" s="24"/>
      <c r="SK214" s="24"/>
      <c r="SL214" s="24"/>
      <c r="SM214" s="24"/>
      <c r="SN214" s="24"/>
      <c r="SO214" s="24"/>
      <c r="SP214" s="24"/>
      <c r="SQ214" s="24"/>
      <c r="SR214" s="24"/>
      <c r="SS214" s="24"/>
      <c r="ST214" s="24"/>
      <c r="SU214" s="24"/>
      <c r="SV214" s="24"/>
      <c r="SW214" s="24"/>
      <c r="SX214" s="24"/>
      <c r="SY214" s="24"/>
      <c r="SZ214" s="24"/>
      <c r="TA214" s="24"/>
      <c r="TB214" s="24"/>
      <c r="TC214" s="24"/>
      <c r="TD214" s="24"/>
      <c r="TE214" s="24"/>
      <c r="TF214" s="24"/>
      <c r="TG214" s="24"/>
      <c r="TH214" s="24"/>
      <c r="TI214" s="24"/>
      <c r="TJ214" s="24"/>
      <c r="TK214" s="24"/>
      <c r="TL214" s="24"/>
      <c r="TM214" s="24"/>
      <c r="TN214" s="24"/>
      <c r="TO214" s="24"/>
      <c r="TP214" s="24"/>
      <c r="TQ214" s="24"/>
      <c r="TR214" s="24"/>
      <c r="TS214" s="24"/>
      <c r="TT214" s="24"/>
      <c r="TU214" s="24"/>
      <c r="TV214" s="24"/>
      <c r="TW214" s="24"/>
      <c r="TX214" s="24"/>
      <c r="TY214" s="24"/>
      <c r="TZ214" s="24"/>
      <c r="UA214" s="24"/>
      <c r="UB214" s="24"/>
      <c r="UC214" s="24"/>
      <c r="UD214" s="24"/>
      <c r="UE214" s="24"/>
      <c r="UF214" s="24"/>
      <c r="UG214" s="24"/>
      <c r="UH214" s="24"/>
      <c r="UI214" s="24"/>
      <c r="UJ214" s="24"/>
      <c r="UK214" s="24"/>
      <c r="UL214" s="24"/>
      <c r="UM214" s="24"/>
      <c r="UN214" s="24"/>
      <c r="UO214" s="24"/>
      <c r="UP214" s="24"/>
      <c r="UQ214" s="24"/>
      <c r="UR214" s="24"/>
      <c r="US214" s="24"/>
      <c r="UT214" s="24"/>
      <c r="UU214" s="24"/>
      <c r="UV214" s="24"/>
      <c r="UW214" s="24"/>
      <c r="UX214" s="24"/>
      <c r="UY214" s="24"/>
      <c r="UZ214" s="24"/>
      <c r="VA214" s="24"/>
      <c r="VB214" s="24"/>
      <c r="VC214" s="24"/>
      <c r="VD214" s="24"/>
      <c r="VE214" s="24"/>
      <c r="VF214" s="24"/>
      <c r="VG214" s="24"/>
      <c r="VH214" s="24"/>
      <c r="VI214" s="24"/>
    </row>
    <row r="215" spans="1:581" s="72" customFormat="1" ht="15" customHeight="1" x14ac:dyDescent="0.2">
      <c r="A215" s="112">
        <v>101</v>
      </c>
      <c r="B215" s="71" t="s">
        <v>1188</v>
      </c>
      <c r="C215" s="71" t="s">
        <v>1189</v>
      </c>
      <c r="D215" s="141">
        <v>14</v>
      </c>
      <c r="E215" s="71" t="s">
        <v>927</v>
      </c>
      <c r="F215" s="71" t="s">
        <v>1190</v>
      </c>
      <c r="G215" s="175" t="s">
        <v>1368</v>
      </c>
      <c r="H215" s="21" t="s">
        <v>1042</v>
      </c>
      <c r="I215" s="21" t="s">
        <v>1060</v>
      </c>
      <c r="J215" s="22" t="s">
        <v>955</v>
      </c>
      <c r="K215" s="328">
        <v>41382</v>
      </c>
      <c r="L215" s="154">
        <v>13</v>
      </c>
      <c r="M215" s="73">
        <v>40</v>
      </c>
      <c r="N215" s="73" t="s">
        <v>704</v>
      </c>
      <c r="O215" s="70" t="s">
        <v>107</v>
      </c>
      <c r="P215" s="70" t="s">
        <v>978</v>
      </c>
      <c r="Q215" s="70" t="s">
        <v>823</v>
      </c>
      <c r="R215" s="73">
        <v>1</v>
      </c>
      <c r="S215" s="75">
        <v>30226</v>
      </c>
      <c r="T215" s="82"/>
      <c r="U215" s="82"/>
      <c r="V215" s="82">
        <f t="shared" si="118"/>
        <v>30226</v>
      </c>
      <c r="W215" s="82"/>
      <c r="X215" s="82">
        <f t="shared" si="119"/>
        <v>5482.5</v>
      </c>
      <c r="Y215" s="82">
        <f t="shared" si="120"/>
        <v>54825</v>
      </c>
      <c r="Z215" s="82">
        <f t="shared" si="121"/>
        <v>5289.5499999999993</v>
      </c>
      <c r="AA215" s="82">
        <f t="shared" si="122"/>
        <v>906.78</v>
      </c>
      <c r="AB215" s="82">
        <f t="shared" si="123"/>
        <v>1511.3000000000002</v>
      </c>
      <c r="AC215" s="82">
        <f t="shared" si="124"/>
        <v>604.52</v>
      </c>
      <c r="AD215" s="82">
        <v>1595</v>
      </c>
      <c r="AE215" s="82">
        <v>1074</v>
      </c>
      <c r="AF215" s="83">
        <f t="shared" si="125"/>
        <v>16447.5</v>
      </c>
      <c r="AG215" s="77">
        <f t="shared" si="126"/>
        <v>47603.4</v>
      </c>
      <c r="AH215" s="83">
        <f t="shared" si="127"/>
        <v>571240.80000000005</v>
      </c>
      <c r="AI215" s="83"/>
      <c r="AJ215" s="83"/>
      <c r="AK215" s="83"/>
      <c r="AL215" s="83"/>
      <c r="AM215" s="83"/>
      <c r="AN215" s="83"/>
      <c r="AO215" s="83"/>
      <c r="AP215" s="83"/>
      <c r="AQ215" s="83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  <c r="BM215" s="74"/>
      <c r="BN215" s="74"/>
      <c r="BO215" s="74"/>
      <c r="BP215" s="74"/>
      <c r="BQ215" s="74"/>
      <c r="BR215" s="74"/>
      <c r="BS215" s="74"/>
      <c r="BT215" s="74"/>
      <c r="BU215" s="74"/>
      <c r="BV215" s="74"/>
      <c r="BW215" s="74"/>
      <c r="BX215" s="74"/>
      <c r="BY215" s="74"/>
      <c r="BZ215" s="74"/>
      <c r="CA215" s="74"/>
      <c r="CB215" s="74"/>
      <c r="CC215" s="74"/>
      <c r="CD215" s="74"/>
      <c r="CE215" s="74"/>
      <c r="CF215" s="74"/>
      <c r="CG215" s="74"/>
      <c r="CH215" s="74"/>
      <c r="CI215" s="74"/>
      <c r="CJ215" s="74"/>
      <c r="CK215" s="74"/>
      <c r="CL215" s="74"/>
      <c r="CM215" s="74"/>
      <c r="CN215" s="74"/>
      <c r="CO215" s="74"/>
      <c r="CP215" s="74"/>
      <c r="CQ215" s="74"/>
      <c r="CR215" s="74"/>
      <c r="CS215" s="74"/>
      <c r="CT215" s="74"/>
      <c r="CU215" s="74"/>
      <c r="CV215" s="74"/>
      <c r="CW215" s="74"/>
      <c r="CX215" s="74"/>
      <c r="CY215" s="74"/>
      <c r="CZ215" s="74"/>
      <c r="DA215" s="74"/>
      <c r="DB215" s="74"/>
      <c r="DC215" s="74"/>
      <c r="DD215" s="74"/>
      <c r="DE215" s="74"/>
      <c r="DF215" s="74"/>
      <c r="DG215" s="74"/>
      <c r="DH215" s="74"/>
      <c r="DI215" s="74"/>
      <c r="DJ215" s="74"/>
      <c r="DK215" s="74"/>
      <c r="DL215" s="74"/>
      <c r="DM215" s="74"/>
      <c r="DN215" s="74"/>
      <c r="DO215" s="74"/>
      <c r="DP215" s="74"/>
      <c r="DQ215" s="74"/>
      <c r="DR215" s="74"/>
      <c r="DS215" s="74"/>
      <c r="DT215" s="74"/>
      <c r="DU215" s="74"/>
      <c r="DV215" s="74"/>
      <c r="DW215" s="74"/>
      <c r="DX215" s="74"/>
      <c r="DY215" s="74"/>
      <c r="DZ215" s="74"/>
      <c r="EA215" s="74"/>
      <c r="EB215" s="74"/>
      <c r="EC215" s="74"/>
      <c r="ED215" s="74"/>
      <c r="EE215" s="74"/>
      <c r="EF215" s="74"/>
      <c r="EG215" s="74"/>
      <c r="EH215" s="74"/>
      <c r="EI215" s="74"/>
      <c r="EJ215" s="74"/>
      <c r="EK215" s="74"/>
      <c r="EL215" s="74"/>
      <c r="EM215" s="74"/>
      <c r="EN215" s="74"/>
      <c r="EO215" s="74"/>
      <c r="EP215" s="74"/>
      <c r="EQ215" s="74"/>
      <c r="ER215" s="74"/>
      <c r="ES215" s="74"/>
      <c r="ET215" s="74"/>
      <c r="EU215" s="74"/>
      <c r="EV215" s="74"/>
      <c r="EW215" s="74"/>
      <c r="EX215" s="74"/>
      <c r="EY215" s="74"/>
      <c r="EZ215" s="74"/>
      <c r="FA215" s="74"/>
      <c r="FB215" s="74"/>
      <c r="FC215" s="74"/>
      <c r="FD215" s="74"/>
      <c r="FE215" s="74"/>
      <c r="FF215" s="74"/>
      <c r="FG215" s="74"/>
      <c r="FH215" s="74"/>
      <c r="FI215" s="74"/>
      <c r="FJ215" s="74"/>
      <c r="FK215" s="74"/>
      <c r="FL215" s="74"/>
      <c r="FM215" s="74"/>
      <c r="FN215" s="74"/>
      <c r="FO215" s="74"/>
      <c r="FP215" s="74"/>
      <c r="FQ215" s="74"/>
      <c r="FR215" s="74"/>
      <c r="FS215" s="74"/>
      <c r="FT215" s="74"/>
      <c r="FU215" s="74"/>
      <c r="FV215" s="74"/>
      <c r="FW215" s="74"/>
      <c r="FX215" s="74"/>
      <c r="FY215" s="74"/>
      <c r="FZ215" s="74"/>
      <c r="GA215" s="74"/>
      <c r="GB215" s="74"/>
      <c r="GC215" s="74"/>
      <c r="GD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  <c r="IW215" s="74"/>
      <c r="IX215" s="74"/>
      <c r="IY215" s="74"/>
      <c r="IZ215" s="74"/>
      <c r="JA215" s="74"/>
      <c r="JB215" s="74"/>
      <c r="JC215" s="74"/>
      <c r="JD215" s="74"/>
      <c r="JE215" s="74"/>
      <c r="JF215" s="74"/>
      <c r="JG215" s="74"/>
      <c r="JH215" s="74"/>
      <c r="JI215" s="74"/>
      <c r="JJ215" s="74"/>
      <c r="JK215" s="74"/>
      <c r="JL215" s="74"/>
      <c r="JM215" s="74"/>
      <c r="JN215" s="74"/>
      <c r="JO215" s="74"/>
      <c r="JP215" s="74"/>
      <c r="JQ215" s="74"/>
      <c r="JR215" s="74"/>
      <c r="JS215" s="74"/>
      <c r="JT215" s="74"/>
      <c r="JU215" s="74"/>
      <c r="JV215" s="74"/>
      <c r="JW215" s="74"/>
      <c r="JX215" s="74"/>
      <c r="JY215" s="74"/>
      <c r="JZ215" s="74"/>
      <c r="KA215" s="74"/>
      <c r="KB215" s="74"/>
      <c r="KC215" s="74"/>
      <c r="KD215" s="74"/>
      <c r="KE215" s="74"/>
      <c r="KF215" s="74"/>
      <c r="KG215" s="74"/>
      <c r="KH215" s="74"/>
      <c r="KI215" s="74"/>
      <c r="KJ215" s="74"/>
      <c r="KK215" s="74"/>
      <c r="KL215" s="74"/>
      <c r="KM215" s="74"/>
      <c r="KN215" s="74"/>
      <c r="KO215" s="74"/>
      <c r="KP215" s="74"/>
      <c r="KQ215" s="74"/>
      <c r="KR215" s="74"/>
      <c r="KS215" s="74"/>
      <c r="KT215" s="74"/>
      <c r="KU215" s="74"/>
      <c r="KV215" s="74"/>
      <c r="KW215" s="74"/>
      <c r="KX215" s="74"/>
      <c r="KY215" s="74"/>
      <c r="KZ215" s="74"/>
      <c r="LA215" s="74"/>
      <c r="LB215" s="74"/>
      <c r="LC215" s="74"/>
      <c r="LD215" s="74"/>
      <c r="LE215" s="74"/>
      <c r="LF215" s="74"/>
      <c r="LG215" s="74"/>
      <c r="LH215" s="74"/>
      <c r="LI215" s="74"/>
      <c r="LJ215" s="74"/>
      <c r="LK215" s="74"/>
      <c r="LL215" s="74"/>
      <c r="LM215" s="74"/>
      <c r="LN215" s="74"/>
      <c r="LO215" s="74"/>
      <c r="LP215" s="74"/>
      <c r="LQ215" s="74"/>
      <c r="LR215" s="74"/>
      <c r="LS215" s="74"/>
      <c r="LT215" s="74"/>
      <c r="LU215" s="74"/>
      <c r="LV215" s="74"/>
      <c r="LW215" s="74"/>
      <c r="LX215" s="74"/>
      <c r="LY215" s="74"/>
      <c r="LZ215" s="74"/>
      <c r="MA215" s="74"/>
      <c r="MB215" s="74"/>
      <c r="MC215" s="74"/>
      <c r="MD215" s="74"/>
      <c r="ME215" s="74"/>
      <c r="MF215" s="74"/>
      <c r="MG215" s="74"/>
      <c r="MH215" s="74"/>
      <c r="MI215" s="74"/>
      <c r="MJ215" s="74"/>
      <c r="MK215" s="74"/>
      <c r="ML215" s="74"/>
      <c r="MM215" s="74"/>
      <c r="MN215" s="74"/>
      <c r="MO215" s="74"/>
      <c r="MP215" s="74"/>
      <c r="MQ215" s="74"/>
      <c r="MR215" s="74"/>
      <c r="MS215" s="74"/>
      <c r="MT215" s="74"/>
      <c r="MU215" s="74"/>
      <c r="MV215" s="74"/>
      <c r="MW215" s="74"/>
      <c r="MX215" s="74"/>
      <c r="MY215" s="74"/>
      <c r="MZ215" s="74"/>
      <c r="NA215" s="74"/>
      <c r="NB215" s="74"/>
      <c r="NC215" s="74"/>
      <c r="ND215" s="74"/>
      <c r="NE215" s="74"/>
      <c r="NF215" s="74"/>
      <c r="NG215" s="74"/>
      <c r="NH215" s="74"/>
      <c r="NI215" s="74"/>
      <c r="NJ215" s="74"/>
      <c r="NK215" s="74"/>
      <c r="NL215" s="74"/>
      <c r="NM215" s="74"/>
      <c r="NN215" s="74"/>
      <c r="NO215" s="74"/>
      <c r="NP215" s="74"/>
      <c r="NQ215" s="74"/>
      <c r="NR215" s="74"/>
      <c r="NS215" s="74"/>
      <c r="NT215" s="74"/>
      <c r="NU215" s="74"/>
      <c r="NV215" s="74"/>
      <c r="NW215" s="74"/>
      <c r="NX215" s="74"/>
      <c r="NY215" s="74"/>
      <c r="NZ215" s="74"/>
      <c r="OA215" s="74"/>
      <c r="OB215" s="74"/>
      <c r="OC215" s="74"/>
      <c r="OD215" s="74"/>
      <c r="OE215" s="74"/>
      <c r="OF215" s="74"/>
      <c r="OG215" s="74"/>
      <c r="OH215" s="74"/>
      <c r="OI215" s="74"/>
      <c r="OJ215" s="74"/>
      <c r="OK215" s="74"/>
      <c r="OL215" s="74"/>
      <c r="OM215" s="74"/>
      <c r="ON215" s="74"/>
      <c r="OO215" s="74"/>
      <c r="OP215" s="74"/>
      <c r="OQ215" s="74"/>
      <c r="OR215" s="74"/>
      <c r="OS215" s="74"/>
      <c r="OT215" s="74"/>
      <c r="OU215" s="74"/>
      <c r="OV215" s="74"/>
      <c r="OW215" s="74"/>
      <c r="OX215" s="74"/>
      <c r="OY215" s="74"/>
      <c r="OZ215" s="74"/>
      <c r="PA215" s="74"/>
      <c r="PB215" s="74"/>
      <c r="PC215" s="74"/>
      <c r="PD215" s="74"/>
      <c r="PE215" s="74"/>
      <c r="PF215" s="74"/>
      <c r="PG215" s="74"/>
      <c r="PH215" s="74"/>
      <c r="PI215" s="74"/>
      <c r="PJ215" s="74"/>
      <c r="PK215" s="74"/>
      <c r="PL215" s="74"/>
      <c r="PM215" s="74"/>
      <c r="PN215" s="74"/>
      <c r="PO215" s="74"/>
      <c r="PP215" s="74"/>
      <c r="PQ215" s="74"/>
      <c r="PR215" s="74"/>
      <c r="PS215" s="74"/>
      <c r="PT215" s="74"/>
      <c r="PU215" s="74"/>
      <c r="PV215" s="74"/>
      <c r="PW215" s="74"/>
      <c r="PX215" s="74"/>
      <c r="PY215" s="74"/>
      <c r="PZ215" s="74"/>
      <c r="QA215" s="74"/>
      <c r="QB215" s="74"/>
      <c r="QC215" s="74"/>
      <c r="QD215" s="74"/>
      <c r="QE215" s="74"/>
      <c r="QF215" s="74"/>
      <c r="QG215" s="74"/>
      <c r="QH215" s="74"/>
      <c r="QI215" s="74"/>
      <c r="QJ215" s="74"/>
      <c r="QK215" s="74"/>
      <c r="QL215" s="74"/>
      <c r="QM215" s="74"/>
      <c r="QN215" s="74"/>
      <c r="QO215" s="74"/>
      <c r="QP215" s="74"/>
      <c r="QQ215" s="74"/>
      <c r="QR215" s="74"/>
      <c r="QS215" s="74"/>
      <c r="QT215" s="74"/>
      <c r="QU215" s="74"/>
      <c r="QV215" s="74"/>
      <c r="QW215" s="74"/>
      <c r="QX215" s="74"/>
      <c r="QY215" s="74"/>
      <c r="QZ215" s="74"/>
      <c r="RA215" s="74"/>
      <c r="RB215" s="74"/>
      <c r="RC215" s="74"/>
      <c r="RD215" s="74"/>
      <c r="RE215" s="74"/>
      <c r="RF215" s="74"/>
      <c r="RG215" s="74"/>
      <c r="RH215" s="74"/>
      <c r="RI215" s="74"/>
      <c r="RJ215" s="74"/>
      <c r="RK215" s="74"/>
      <c r="RL215" s="74"/>
      <c r="RM215" s="74"/>
      <c r="RN215" s="74"/>
      <c r="RO215" s="74"/>
      <c r="RP215" s="74"/>
      <c r="RQ215" s="74"/>
      <c r="RR215" s="74"/>
      <c r="RS215" s="74"/>
      <c r="RT215" s="74"/>
      <c r="RU215" s="74"/>
      <c r="RV215" s="74"/>
      <c r="RW215" s="74"/>
      <c r="RX215" s="74"/>
      <c r="RY215" s="74"/>
      <c r="RZ215" s="74"/>
      <c r="SA215" s="74"/>
      <c r="SB215" s="74"/>
      <c r="SC215" s="74"/>
      <c r="SD215" s="74"/>
      <c r="SE215" s="74"/>
      <c r="SF215" s="74"/>
      <c r="SG215" s="74"/>
      <c r="SH215" s="74"/>
      <c r="SI215" s="74"/>
      <c r="SJ215" s="74"/>
      <c r="SK215" s="74"/>
      <c r="SL215" s="74"/>
      <c r="SM215" s="74"/>
      <c r="SN215" s="74"/>
      <c r="SO215" s="74"/>
      <c r="SP215" s="74"/>
      <c r="SQ215" s="74"/>
      <c r="SR215" s="74"/>
      <c r="SS215" s="74"/>
      <c r="ST215" s="74"/>
      <c r="SU215" s="74"/>
      <c r="SV215" s="74"/>
      <c r="SW215" s="74"/>
      <c r="SX215" s="74"/>
      <c r="SY215" s="74"/>
      <c r="SZ215" s="74"/>
      <c r="TA215" s="74"/>
      <c r="TB215" s="74"/>
      <c r="TC215" s="74"/>
      <c r="TD215" s="74"/>
      <c r="TE215" s="74"/>
      <c r="TF215" s="74"/>
      <c r="TG215" s="74"/>
      <c r="TH215" s="74"/>
      <c r="TI215" s="74"/>
      <c r="TJ215" s="74"/>
      <c r="TK215" s="74"/>
      <c r="TL215" s="74"/>
      <c r="TM215" s="74"/>
      <c r="TN215" s="74"/>
      <c r="TO215" s="74"/>
      <c r="TP215" s="74"/>
      <c r="TQ215" s="74"/>
      <c r="TR215" s="74"/>
      <c r="TS215" s="74"/>
      <c r="TT215" s="74"/>
      <c r="TU215" s="74"/>
      <c r="TV215" s="74"/>
      <c r="TW215" s="74"/>
      <c r="TX215" s="74"/>
      <c r="TY215" s="74"/>
      <c r="TZ215" s="74"/>
      <c r="UA215" s="74"/>
      <c r="UB215" s="74"/>
      <c r="UC215" s="74"/>
      <c r="UD215" s="74"/>
      <c r="UE215" s="74"/>
      <c r="UF215" s="74"/>
      <c r="UG215" s="74"/>
      <c r="UH215" s="74"/>
      <c r="UI215" s="74"/>
      <c r="UJ215" s="74"/>
      <c r="UK215" s="74"/>
      <c r="UL215" s="74"/>
      <c r="UM215" s="74"/>
      <c r="UN215" s="74"/>
      <c r="UO215" s="74"/>
      <c r="UP215" s="74"/>
      <c r="UQ215" s="74"/>
      <c r="UR215" s="74"/>
      <c r="US215" s="74"/>
      <c r="UT215" s="74"/>
      <c r="UU215" s="74"/>
      <c r="UV215" s="74"/>
      <c r="UW215" s="74"/>
      <c r="UX215" s="74"/>
      <c r="UY215" s="74"/>
      <c r="UZ215" s="74"/>
      <c r="VA215" s="74"/>
      <c r="VB215" s="74"/>
      <c r="VC215" s="74"/>
      <c r="VD215" s="74"/>
      <c r="VE215" s="74"/>
      <c r="VF215" s="74"/>
      <c r="VG215" s="74"/>
      <c r="VH215" s="74"/>
      <c r="VI215" s="74"/>
    </row>
    <row r="216" spans="1:581" s="23" customFormat="1" ht="15" customHeight="1" x14ac:dyDescent="0.2">
      <c r="A216" s="18">
        <v>102</v>
      </c>
      <c r="B216" s="102" t="s">
        <v>1188</v>
      </c>
      <c r="C216" s="102" t="s">
        <v>1189</v>
      </c>
      <c r="D216" s="20">
        <v>14</v>
      </c>
      <c r="E216" s="105" t="s">
        <v>927</v>
      </c>
      <c r="F216" s="102" t="s">
        <v>1190</v>
      </c>
      <c r="G216" s="102" t="s">
        <v>1369</v>
      </c>
      <c r="H216" s="21" t="s">
        <v>1091</v>
      </c>
      <c r="I216" s="21" t="s">
        <v>1134</v>
      </c>
      <c r="J216" s="22" t="s">
        <v>955</v>
      </c>
      <c r="K216" s="328">
        <v>41428</v>
      </c>
      <c r="L216" s="146">
        <v>13</v>
      </c>
      <c r="M216" s="22">
        <v>40</v>
      </c>
      <c r="N216" s="22" t="s">
        <v>704</v>
      </c>
      <c r="O216" s="21" t="s">
        <v>799</v>
      </c>
      <c r="P216" s="21" t="s">
        <v>977</v>
      </c>
      <c r="Q216" s="21" t="s">
        <v>823</v>
      </c>
      <c r="R216" s="22">
        <v>1</v>
      </c>
      <c r="S216" s="75">
        <v>30226</v>
      </c>
      <c r="T216" s="75"/>
      <c r="U216" s="75"/>
      <c r="V216" s="75">
        <f t="shared" si="118"/>
        <v>30226</v>
      </c>
      <c r="W216" s="75"/>
      <c r="X216" s="75">
        <f t="shared" si="119"/>
        <v>5482.5</v>
      </c>
      <c r="Y216" s="75">
        <f t="shared" si="120"/>
        <v>54825</v>
      </c>
      <c r="Z216" s="75">
        <f t="shared" si="121"/>
        <v>5289.5499999999993</v>
      </c>
      <c r="AA216" s="75">
        <f t="shared" si="122"/>
        <v>906.78</v>
      </c>
      <c r="AB216" s="75">
        <f t="shared" si="123"/>
        <v>1511.3000000000002</v>
      </c>
      <c r="AC216" s="75">
        <f t="shared" si="124"/>
        <v>604.52</v>
      </c>
      <c r="AD216" s="75">
        <v>1595</v>
      </c>
      <c r="AE216" s="75">
        <v>1074</v>
      </c>
      <c r="AF216" s="77">
        <f t="shared" si="125"/>
        <v>16447.5</v>
      </c>
      <c r="AG216" s="77">
        <f t="shared" si="126"/>
        <v>47603.4</v>
      </c>
      <c r="AH216" s="77">
        <f t="shared" si="127"/>
        <v>571240.80000000005</v>
      </c>
      <c r="AI216" s="77"/>
      <c r="AJ216" s="77"/>
      <c r="AK216" s="77"/>
      <c r="AL216" s="77"/>
      <c r="AM216" s="77"/>
      <c r="AN216" s="77"/>
      <c r="AO216" s="77"/>
      <c r="AP216" s="77"/>
      <c r="AQ216" s="77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  <c r="JC216" s="24"/>
      <c r="JD216" s="24"/>
      <c r="JE216" s="24"/>
      <c r="JF216" s="24"/>
      <c r="JG216" s="24"/>
      <c r="JH216" s="24"/>
      <c r="JI216" s="24"/>
      <c r="JJ216" s="24"/>
      <c r="JK216" s="24"/>
      <c r="JL216" s="24"/>
      <c r="JM216" s="24"/>
      <c r="JN216" s="24"/>
      <c r="JO216" s="24"/>
      <c r="JP216" s="24"/>
      <c r="JQ216" s="24"/>
      <c r="JR216" s="24"/>
      <c r="JS216" s="24"/>
      <c r="JT216" s="24"/>
      <c r="JU216" s="24"/>
      <c r="JV216" s="24"/>
      <c r="JW216" s="24"/>
      <c r="JX216" s="24"/>
      <c r="JY216" s="24"/>
      <c r="JZ216" s="24"/>
      <c r="KA216" s="24"/>
      <c r="KB216" s="24"/>
      <c r="KC216" s="24"/>
      <c r="KD216" s="24"/>
      <c r="KE216" s="24"/>
      <c r="KF216" s="24"/>
      <c r="KG216" s="24"/>
      <c r="KH216" s="24"/>
      <c r="KI216" s="24"/>
      <c r="KJ216" s="24"/>
      <c r="KK216" s="24"/>
      <c r="KL216" s="24"/>
      <c r="KM216" s="24"/>
      <c r="KN216" s="24"/>
      <c r="KO216" s="24"/>
      <c r="KP216" s="24"/>
      <c r="KQ216" s="24"/>
      <c r="KR216" s="24"/>
      <c r="KS216" s="24"/>
      <c r="KT216" s="24"/>
      <c r="KU216" s="24"/>
      <c r="KV216" s="24"/>
      <c r="KW216" s="24"/>
      <c r="KX216" s="24"/>
      <c r="KY216" s="24"/>
      <c r="KZ216" s="24"/>
      <c r="LA216" s="24"/>
      <c r="LB216" s="24"/>
      <c r="LC216" s="24"/>
      <c r="LD216" s="24"/>
      <c r="LE216" s="24"/>
      <c r="LF216" s="24"/>
      <c r="LG216" s="24"/>
      <c r="LH216" s="24"/>
      <c r="LI216" s="24"/>
      <c r="LJ216" s="24"/>
      <c r="LK216" s="24"/>
      <c r="LL216" s="24"/>
      <c r="LM216" s="24"/>
      <c r="LN216" s="24"/>
      <c r="LO216" s="24"/>
      <c r="LP216" s="24"/>
      <c r="LQ216" s="24"/>
      <c r="LR216" s="24"/>
      <c r="LS216" s="24"/>
      <c r="LT216" s="24"/>
      <c r="LU216" s="24"/>
      <c r="LV216" s="24"/>
      <c r="LW216" s="24"/>
      <c r="LX216" s="24"/>
      <c r="LY216" s="24"/>
      <c r="LZ216" s="24"/>
      <c r="MA216" s="24"/>
      <c r="MB216" s="24"/>
      <c r="MC216" s="24"/>
      <c r="MD216" s="24"/>
      <c r="ME216" s="24"/>
      <c r="MF216" s="24"/>
      <c r="MG216" s="24"/>
      <c r="MH216" s="24"/>
      <c r="MI216" s="24"/>
      <c r="MJ216" s="24"/>
      <c r="MK216" s="24"/>
      <c r="ML216" s="24"/>
      <c r="MM216" s="24"/>
      <c r="MN216" s="24"/>
      <c r="MO216" s="24"/>
      <c r="MP216" s="24"/>
      <c r="MQ216" s="24"/>
      <c r="MR216" s="24"/>
      <c r="MS216" s="24"/>
      <c r="MT216" s="24"/>
      <c r="MU216" s="24"/>
      <c r="MV216" s="24"/>
      <c r="MW216" s="24"/>
      <c r="MX216" s="24"/>
      <c r="MY216" s="24"/>
      <c r="MZ216" s="24"/>
      <c r="NA216" s="24"/>
      <c r="NB216" s="24"/>
      <c r="NC216" s="24"/>
      <c r="ND216" s="24"/>
      <c r="NE216" s="24"/>
      <c r="NF216" s="24"/>
      <c r="NG216" s="24"/>
      <c r="NH216" s="24"/>
      <c r="NI216" s="24"/>
      <c r="NJ216" s="24"/>
      <c r="NK216" s="24"/>
      <c r="NL216" s="24"/>
      <c r="NM216" s="24"/>
      <c r="NN216" s="24"/>
      <c r="NO216" s="24"/>
      <c r="NP216" s="24"/>
      <c r="NQ216" s="24"/>
      <c r="NR216" s="24"/>
      <c r="NS216" s="24"/>
      <c r="NT216" s="24"/>
      <c r="NU216" s="24"/>
      <c r="NV216" s="24"/>
      <c r="NW216" s="24"/>
      <c r="NX216" s="24"/>
      <c r="NY216" s="24"/>
      <c r="NZ216" s="24"/>
      <c r="OA216" s="24"/>
      <c r="OB216" s="24"/>
      <c r="OC216" s="24"/>
      <c r="OD216" s="24"/>
      <c r="OE216" s="24"/>
      <c r="OF216" s="24"/>
      <c r="OG216" s="24"/>
      <c r="OH216" s="24"/>
      <c r="OI216" s="24"/>
      <c r="OJ216" s="24"/>
      <c r="OK216" s="24"/>
      <c r="OL216" s="24"/>
      <c r="OM216" s="24"/>
      <c r="ON216" s="24"/>
      <c r="OO216" s="24"/>
      <c r="OP216" s="24"/>
      <c r="OQ216" s="24"/>
      <c r="OR216" s="24"/>
      <c r="OS216" s="24"/>
      <c r="OT216" s="24"/>
      <c r="OU216" s="24"/>
      <c r="OV216" s="24"/>
      <c r="OW216" s="24"/>
      <c r="OX216" s="24"/>
      <c r="OY216" s="24"/>
      <c r="OZ216" s="24"/>
      <c r="PA216" s="24"/>
      <c r="PB216" s="24"/>
      <c r="PC216" s="24"/>
      <c r="PD216" s="24"/>
      <c r="PE216" s="24"/>
      <c r="PF216" s="24"/>
      <c r="PG216" s="24"/>
      <c r="PH216" s="24"/>
      <c r="PI216" s="24"/>
      <c r="PJ216" s="24"/>
      <c r="PK216" s="24"/>
      <c r="PL216" s="24"/>
      <c r="PM216" s="24"/>
      <c r="PN216" s="24"/>
      <c r="PO216" s="24"/>
      <c r="PP216" s="24"/>
      <c r="PQ216" s="24"/>
      <c r="PR216" s="24"/>
      <c r="PS216" s="24"/>
      <c r="PT216" s="24"/>
      <c r="PU216" s="24"/>
      <c r="PV216" s="24"/>
      <c r="PW216" s="24"/>
      <c r="PX216" s="24"/>
      <c r="PY216" s="24"/>
      <c r="PZ216" s="24"/>
      <c r="QA216" s="24"/>
      <c r="QB216" s="24"/>
      <c r="QC216" s="24"/>
      <c r="QD216" s="24"/>
      <c r="QE216" s="24"/>
      <c r="QF216" s="24"/>
      <c r="QG216" s="24"/>
      <c r="QH216" s="24"/>
      <c r="QI216" s="24"/>
      <c r="QJ216" s="24"/>
      <c r="QK216" s="24"/>
      <c r="QL216" s="24"/>
      <c r="QM216" s="24"/>
      <c r="QN216" s="24"/>
      <c r="QO216" s="24"/>
      <c r="QP216" s="24"/>
      <c r="QQ216" s="24"/>
      <c r="QR216" s="24"/>
      <c r="QS216" s="24"/>
      <c r="QT216" s="24"/>
      <c r="QU216" s="24"/>
      <c r="QV216" s="24"/>
      <c r="QW216" s="24"/>
      <c r="QX216" s="24"/>
      <c r="QY216" s="24"/>
      <c r="QZ216" s="24"/>
      <c r="RA216" s="24"/>
      <c r="RB216" s="24"/>
      <c r="RC216" s="24"/>
      <c r="RD216" s="24"/>
      <c r="RE216" s="24"/>
      <c r="RF216" s="24"/>
      <c r="RG216" s="24"/>
      <c r="RH216" s="24"/>
      <c r="RI216" s="24"/>
      <c r="RJ216" s="24"/>
      <c r="RK216" s="24"/>
      <c r="RL216" s="24"/>
      <c r="RM216" s="24"/>
      <c r="RN216" s="24"/>
      <c r="RO216" s="24"/>
      <c r="RP216" s="24"/>
      <c r="RQ216" s="24"/>
      <c r="RR216" s="24"/>
      <c r="RS216" s="24"/>
      <c r="RT216" s="24"/>
      <c r="RU216" s="24"/>
      <c r="RV216" s="24"/>
      <c r="RW216" s="24"/>
      <c r="RX216" s="24"/>
      <c r="RY216" s="24"/>
      <c r="RZ216" s="24"/>
      <c r="SA216" s="24"/>
      <c r="SB216" s="24"/>
      <c r="SC216" s="24"/>
      <c r="SD216" s="24"/>
      <c r="SE216" s="24"/>
      <c r="SF216" s="24"/>
      <c r="SG216" s="24"/>
      <c r="SH216" s="24"/>
      <c r="SI216" s="24"/>
      <c r="SJ216" s="24"/>
      <c r="SK216" s="24"/>
      <c r="SL216" s="24"/>
      <c r="SM216" s="24"/>
      <c r="SN216" s="24"/>
      <c r="SO216" s="24"/>
      <c r="SP216" s="24"/>
      <c r="SQ216" s="24"/>
      <c r="SR216" s="24"/>
      <c r="SS216" s="24"/>
      <c r="ST216" s="24"/>
      <c r="SU216" s="24"/>
      <c r="SV216" s="24"/>
      <c r="SW216" s="24"/>
      <c r="SX216" s="24"/>
      <c r="SY216" s="24"/>
      <c r="SZ216" s="24"/>
      <c r="TA216" s="24"/>
      <c r="TB216" s="24"/>
      <c r="TC216" s="24"/>
      <c r="TD216" s="24"/>
      <c r="TE216" s="24"/>
      <c r="TF216" s="24"/>
      <c r="TG216" s="24"/>
      <c r="TH216" s="24"/>
      <c r="TI216" s="24"/>
      <c r="TJ216" s="24"/>
      <c r="TK216" s="24"/>
      <c r="TL216" s="24"/>
      <c r="TM216" s="24"/>
      <c r="TN216" s="24"/>
      <c r="TO216" s="24"/>
      <c r="TP216" s="24"/>
      <c r="TQ216" s="24"/>
      <c r="TR216" s="24"/>
      <c r="TS216" s="24"/>
      <c r="TT216" s="24"/>
      <c r="TU216" s="24"/>
      <c r="TV216" s="24"/>
      <c r="TW216" s="24"/>
      <c r="TX216" s="24"/>
      <c r="TY216" s="24"/>
      <c r="TZ216" s="24"/>
      <c r="UA216" s="24"/>
      <c r="UB216" s="24"/>
      <c r="UC216" s="24"/>
      <c r="UD216" s="24"/>
      <c r="UE216" s="24"/>
      <c r="UF216" s="24"/>
      <c r="UG216" s="24"/>
      <c r="UH216" s="24"/>
      <c r="UI216" s="24"/>
      <c r="UJ216" s="24"/>
      <c r="UK216" s="24"/>
      <c r="UL216" s="24"/>
      <c r="UM216" s="24"/>
      <c r="UN216" s="24"/>
      <c r="UO216" s="24"/>
      <c r="UP216" s="24"/>
      <c r="UQ216" s="24"/>
      <c r="UR216" s="24"/>
      <c r="US216" s="24"/>
      <c r="UT216" s="24"/>
      <c r="UU216" s="24"/>
      <c r="UV216" s="24"/>
      <c r="UW216" s="24"/>
      <c r="UX216" s="24"/>
      <c r="UY216" s="24"/>
      <c r="UZ216" s="24"/>
      <c r="VA216" s="24"/>
      <c r="VB216" s="24"/>
      <c r="VC216" s="24"/>
      <c r="VD216" s="24"/>
      <c r="VE216" s="24"/>
      <c r="VF216" s="24"/>
      <c r="VG216" s="24"/>
      <c r="VH216" s="24"/>
      <c r="VI216" s="24"/>
    </row>
    <row r="217" spans="1:581" s="235" customFormat="1" ht="15" customHeight="1" x14ac:dyDescent="0.2">
      <c r="A217" s="112">
        <v>103</v>
      </c>
      <c r="B217" s="226" t="s">
        <v>1188</v>
      </c>
      <c r="C217" s="226" t="s">
        <v>1189</v>
      </c>
      <c r="D217" s="227">
        <v>14</v>
      </c>
      <c r="E217" s="226" t="s">
        <v>928</v>
      </c>
      <c r="F217" s="226" t="s">
        <v>1190</v>
      </c>
      <c r="G217" s="214" t="s">
        <v>1267</v>
      </c>
      <c r="H217" s="225" t="s">
        <v>1651</v>
      </c>
      <c r="I217" s="216" t="s">
        <v>1116</v>
      </c>
      <c r="J217" s="228" t="s">
        <v>954</v>
      </c>
      <c r="K217" s="343">
        <v>34016</v>
      </c>
      <c r="L217" s="229">
        <v>14</v>
      </c>
      <c r="M217" s="230">
        <v>40</v>
      </c>
      <c r="N217" s="230" t="s">
        <v>704</v>
      </c>
      <c r="O217" s="231" t="s">
        <v>790</v>
      </c>
      <c r="P217" s="231" t="s">
        <v>968</v>
      </c>
      <c r="Q217" s="231" t="s">
        <v>816</v>
      </c>
      <c r="R217" s="230">
        <v>1</v>
      </c>
      <c r="S217" s="75">
        <v>38087</v>
      </c>
      <c r="T217" s="232"/>
      <c r="U217" s="232"/>
      <c r="V217" s="232">
        <f t="shared" si="118"/>
        <v>38087</v>
      </c>
      <c r="W217" s="232"/>
      <c r="X217" s="232">
        <f t="shared" si="119"/>
        <v>6874.333333333333</v>
      </c>
      <c r="Y217" s="232">
        <f t="shared" si="120"/>
        <v>68743.333333333328</v>
      </c>
      <c r="Z217" s="232">
        <f t="shared" si="121"/>
        <v>6665.2249999999995</v>
      </c>
      <c r="AA217" s="232">
        <f t="shared" si="122"/>
        <v>1142.6099999999999</v>
      </c>
      <c r="AB217" s="232">
        <f t="shared" si="123"/>
        <v>1904.3500000000001</v>
      </c>
      <c r="AC217" s="232">
        <f t="shared" si="124"/>
        <v>761.74</v>
      </c>
      <c r="AD217" s="232">
        <v>1837</v>
      </c>
      <c r="AE217" s="232">
        <v>1322</v>
      </c>
      <c r="AF217" s="233">
        <f t="shared" si="125"/>
        <v>20623</v>
      </c>
      <c r="AG217" s="77">
        <f t="shared" si="126"/>
        <v>59739.98055555555</v>
      </c>
      <c r="AH217" s="233">
        <f t="shared" si="127"/>
        <v>716879.7666666666</v>
      </c>
      <c r="AI217" s="233"/>
      <c r="AJ217" s="233"/>
      <c r="AK217" s="233"/>
      <c r="AL217" s="233"/>
      <c r="AM217" s="233"/>
      <c r="AN217" s="233"/>
      <c r="AO217" s="233"/>
      <c r="AP217" s="233"/>
      <c r="AQ217" s="233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BM217" s="234"/>
      <c r="BN217" s="234"/>
      <c r="BO217" s="234"/>
      <c r="BP217" s="234"/>
      <c r="BQ217" s="234"/>
      <c r="BR217" s="234"/>
      <c r="BS217" s="234"/>
      <c r="BT217" s="234"/>
      <c r="BU217" s="234"/>
      <c r="BV217" s="234"/>
      <c r="BW217" s="234"/>
      <c r="BX217" s="234"/>
      <c r="BY217" s="234"/>
      <c r="BZ217" s="234"/>
      <c r="CA217" s="234"/>
      <c r="CB217" s="234"/>
      <c r="CC217" s="234"/>
      <c r="CD217" s="234"/>
      <c r="CE217" s="234"/>
      <c r="CF217" s="234"/>
      <c r="CG217" s="234"/>
      <c r="CH217" s="234"/>
      <c r="CI217" s="234"/>
      <c r="CJ217" s="234"/>
      <c r="CK217" s="234"/>
      <c r="CL217" s="234"/>
      <c r="CM217" s="234"/>
      <c r="CN217" s="234"/>
      <c r="CO217" s="234"/>
      <c r="CP217" s="234"/>
      <c r="CQ217" s="234"/>
      <c r="CR217" s="234"/>
      <c r="CS217" s="234"/>
      <c r="CT217" s="234"/>
      <c r="CU217" s="234"/>
      <c r="CV217" s="234"/>
      <c r="CW217" s="234"/>
      <c r="CX217" s="234"/>
      <c r="CY217" s="234"/>
      <c r="CZ217" s="234"/>
      <c r="DA217" s="234"/>
      <c r="DB217" s="234"/>
      <c r="DC217" s="234"/>
      <c r="DD217" s="234"/>
      <c r="DE217" s="234"/>
      <c r="DF217" s="234"/>
      <c r="DG217" s="234"/>
      <c r="DH217" s="234"/>
      <c r="DI217" s="234"/>
      <c r="DJ217" s="234"/>
      <c r="DK217" s="234"/>
      <c r="DL217" s="234"/>
      <c r="DM217" s="234"/>
      <c r="DN217" s="234"/>
      <c r="DO217" s="234"/>
      <c r="DP217" s="234"/>
      <c r="DQ217" s="234"/>
      <c r="DR217" s="234"/>
      <c r="DS217" s="234"/>
      <c r="DT217" s="234"/>
      <c r="DU217" s="234"/>
      <c r="DV217" s="234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4"/>
      <c r="FU217" s="234"/>
      <c r="FV217" s="234"/>
      <c r="FW217" s="234"/>
      <c r="FX217" s="234"/>
      <c r="FY217" s="234"/>
      <c r="FZ217" s="234"/>
      <c r="GA217" s="234"/>
      <c r="GB217" s="234"/>
      <c r="GC217" s="234"/>
      <c r="GD217" s="234"/>
      <c r="GE217" s="234"/>
      <c r="GF217" s="234"/>
      <c r="GG217" s="234"/>
      <c r="GH217" s="234"/>
      <c r="GI217" s="234"/>
      <c r="GJ217" s="234"/>
      <c r="GK217" s="234"/>
      <c r="GL217" s="234"/>
      <c r="GM217" s="234"/>
      <c r="GN217" s="234"/>
      <c r="GO217" s="234"/>
      <c r="GP217" s="234"/>
      <c r="GQ217" s="234"/>
      <c r="GR217" s="234"/>
      <c r="GS217" s="234"/>
      <c r="GT217" s="234"/>
      <c r="GU217" s="234"/>
      <c r="GV217" s="234"/>
      <c r="GW217" s="234"/>
      <c r="GX217" s="234"/>
      <c r="GY217" s="234"/>
      <c r="GZ217" s="234"/>
      <c r="HA217" s="234"/>
      <c r="HB217" s="234"/>
      <c r="HC217" s="234"/>
      <c r="HD217" s="234"/>
      <c r="HE217" s="234"/>
      <c r="HF217" s="234"/>
      <c r="HG217" s="234"/>
      <c r="HH217" s="234"/>
      <c r="HI217" s="234"/>
      <c r="HJ217" s="234"/>
      <c r="HK217" s="234"/>
      <c r="HL217" s="234"/>
      <c r="HM217" s="234"/>
      <c r="HN217" s="234"/>
      <c r="HO217" s="234"/>
      <c r="HP217" s="234"/>
      <c r="HQ217" s="234"/>
      <c r="HR217" s="234"/>
      <c r="HS217" s="234"/>
      <c r="HT217" s="234"/>
      <c r="HU217" s="234"/>
      <c r="HV217" s="234"/>
      <c r="HW217" s="234"/>
      <c r="HX217" s="234"/>
      <c r="HY217" s="234"/>
      <c r="HZ217" s="234"/>
      <c r="IA217" s="234"/>
      <c r="IB217" s="234"/>
      <c r="IC217" s="234"/>
      <c r="ID217" s="234"/>
      <c r="IE217" s="234"/>
      <c r="IF217" s="234"/>
      <c r="IG217" s="234"/>
      <c r="IH217" s="234"/>
      <c r="II217" s="234"/>
      <c r="IJ217" s="234"/>
      <c r="IK217" s="234"/>
      <c r="IL217" s="234"/>
      <c r="IM217" s="234"/>
      <c r="IN217" s="234"/>
      <c r="IO217" s="234"/>
      <c r="IP217" s="234"/>
      <c r="IQ217" s="234"/>
      <c r="IR217" s="234"/>
      <c r="IS217" s="234"/>
      <c r="IT217" s="234"/>
      <c r="IU217" s="234"/>
      <c r="IV217" s="234"/>
      <c r="IW217" s="234"/>
      <c r="IX217" s="234"/>
      <c r="IY217" s="234"/>
      <c r="IZ217" s="234"/>
      <c r="JA217" s="234"/>
      <c r="JB217" s="234"/>
      <c r="JC217" s="234"/>
      <c r="JD217" s="234"/>
      <c r="JE217" s="234"/>
      <c r="JF217" s="234"/>
      <c r="JG217" s="234"/>
      <c r="JH217" s="234"/>
      <c r="JI217" s="234"/>
      <c r="JJ217" s="234"/>
      <c r="JK217" s="234"/>
      <c r="JL217" s="234"/>
      <c r="JM217" s="234"/>
      <c r="JN217" s="234"/>
      <c r="JO217" s="234"/>
      <c r="JP217" s="234"/>
      <c r="JQ217" s="234"/>
      <c r="JR217" s="234"/>
      <c r="JS217" s="234"/>
      <c r="JT217" s="234"/>
      <c r="JU217" s="234"/>
      <c r="JV217" s="234"/>
      <c r="JW217" s="234"/>
      <c r="JX217" s="234"/>
      <c r="JY217" s="234"/>
      <c r="JZ217" s="234"/>
      <c r="KA217" s="234"/>
      <c r="KB217" s="234"/>
      <c r="KC217" s="234"/>
      <c r="KD217" s="234"/>
      <c r="KE217" s="234"/>
      <c r="KF217" s="234"/>
      <c r="KG217" s="234"/>
      <c r="KH217" s="234"/>
      <c r="KI217" s="234"/>
      <c r="KJ217" s="234"/>
      <c r="KK217" s="234"/>
      <c r="KL217" s="234"/>
      <c r="KM217" s="234"/>
      <c r="KN217" s="234"/>
      <c r="KO217" s="234"/>
      <c r="KP217" s="234"/>
      <c r="KQ217" s="234"/>
      <c r="KR217" s="234"/>
      <c r="KS217" s="234"/>
      <c r="KT217" s="234"/>
      <c r="KU217" s="234"/>
      <c r="KV217" s="234"/>
      <c r="KW217" s="234"/>
      <c r="KX217" s="234"/>
      <c r="KY217" s="234"/>
      <c r="KZ217" s="234"/>
      <c r="LA217" s="234"/>
      <c r="LB217" s="234"/>
      <c r="LC217" s="234"/>
      <c r="LD217" s="234"/>
      <c r="LE217" s="234"/>
      <c r="LF217" s="234"/>
      <c r="LG217" s="234"/>
      <c r="LH217" s="234"/>
      <c r="LI217" s="234"/>
      <c r="LJ217" s="234"/>
      <c r="LK217" s="234"/>
      <c r="LL217" s="234"/>
      <c r="LM217" s="234"/>
      <c r="LN217" s="234"/>
      <c r="LO217" s="234"/>
      <c r="LP217" s="234"/>
      <c r="LQ217" s="234"/>
      <c r="LR217" s="234"/>
      <c r="LS217" s="234"/>
      <c r="LT217" s="234"/>
      <c r="LU217" s="234"/>
      <c r="LV217" s="234"/>
      <c r="LW217" s="234"/>
      <c r="LX217" s="234"/>
      <c r="LY217" s="234"/>
      <c r="LZ217" s="234"/>
      <c r="MA217" s="234"/>
      <c r="MB217" s="234"/>
      <c r="MC217" s="234"/>
      <c r="MD217" s="234"/>
      <c r="ME217" s="234"/>
      <c r="MF217" s="234"/>
      <c r="MG217" s="234"/>
      <c r="MH217" s="234"/>
      <c r="MI217" s="234"/>
      <c r="MJ217" s="234"/>
      <c r="MK217" s="234"/>
      <c r="ML217" s="234"/>
      <c r="MM217" s="234"/>
      <c r="MN217" s="234"/>
      <c r="MO217" s="234"/>
      <c r="MP217" s="234"/>
      <c r="MQ217" s="234"/>
      <c r="MR217" s="234"/>
      <c r="MS217" s="234"/>
      <c r="MT217" s="234"/>
      <c r="MU217" s="234"/>
      <c r="MV217" s="234"/>
      <c r="MW217" s="234"/>
      <c r="MX217" s="234"/>
      <c r="MY217" s="234"/>
      <c r="MZ217" s="234"/>
      <c r="NA217" s="234"/>
      <c r="NB217" s="234"/>
      <c r="NC217" s="234"/>
      <c r="ND217" s="234"/>
      <c r="NE217" s="234"/>
      <c r="NF217" s="234"/>
      <c r="NG217" s="234"/>
      <c r="NH217" s="234"/>
      <c r="NI217" s="234"/>
      <c r="NJ217" s="234"/>
      <c r="NK217" s="234"/>
      <c r="NL217" s="234"/>
      <c r="NM217" s="234"/>
      <c r="NN217" s="234"/>
      <c r="NO217" s="234"/>
      <c r="NP217" s="234"/>
      <c r="NQ217" s="234"/>
      <c r="NR217" s="234"/>
      <c r="NS217" s="234"/>
      <c r="NT217" s="234"/>
      <c r="NU217" s="234"/>
      <c r="NV217" s="234"/>
      <c r="NW217" s="234"/>
      <c r="NX217" s="234"/>
      <c r="NY217" s="234"/>
      <c r="NZ217" s="234"/>
      <c r="OA217" s="234"/>
      <c r="OB217" s="234"/>
      <c r="OC217" s="234"/>
      <c r="OD217" s="234"/>
      <c r="OE217" s="234"/>
      <c r="OF217" s="234"/>
      <c r="OG217" s="234"/>
      <c r="OH217" s="234"/>
      <c r="OI217" s="234"/>
      <c r="OJ217" s="234"/>
      <c r="OK217" s="234"/>
      <c r="OL217" s="234"/>
      <c r="OM217" s="234"/>
      <c r="ON217" s="234"/>
      <c r="OO217" s="234"/>
      <c r="OP217" s="234"/>
      <c r="OQ217" s="234"/>
      <c r="OR217" s="234"/>
      <c r="OS217" s="234"/>
      <c r="OT217" s="234"/>
      <c r="OU217" s="234"/>
      <c r="OV217" s="234"/>
      <c r="OW217" s="234"/>
      <c r="OX217" s="234"/>
      <c r="OY217" s="234"/>
      <c r="OZ217" s="234"/>
      <c r="PA217" s="234"/>
      <c r="PB217" s="234"/>
      <c r="PC217" s="234"/>
      <c r="PD217" s="234"/>
      <c r="PE217" s="234"/>
      <c r="PF217" s="234"/>
      <c r="PG217" s="234"/>
      <c r="PH217" s="234"/>
      <c r="PI217" s="234"/>
      <c r="PJ217" s="234"/>
      <c r="PK217" s="234"/>
      <c r="PL217" s="234"/>
      <c r="PM217" s="234"/>
      <c r="PN217" s="234"/>
      <c r="PO217" s="234"/>
      <c r="PP217" s="234"/>
      <c r="PQ217" s="234"/>
      <c r="PR217" s="234"/>
      <c r="PS217" s="234"/>
      <c r="PT217" s="234"/>
      <c r="PU217" s="234"/>
      <c r="PV217" s="234"/>
      <c r="PW217" s="234"/>
      <c r="PX217" s="234"/>
      <c r="PY217" s="234"/>
      <c r="PZ217" s="234"/>
      <c r="QA217" s="234"/>
      <c r="QB217" s="234"/>
      <c r="QC217" s="234"/>
      <c r="QD217" s="234"/>
      <c r="QE217" s="234"/>
      <c r="QF217" s="234"/>
      <c r="QG217" s="234"/>
      <c r="QH217" s="234"/>
      <c r="QI217" s="234"/>
      <c r="QJ217" s="234"/>
      <c r="QK217" s="234"/>
      <c r="QL217" s="234"/>
      <c r="QM217" s="234"/>
      <c r="QN217" s="234"/>
      <c r="QO217" s="234"/>
      <c r="QP217" s="234"/>
      <c r="QQ217" s="234"/>
      <c r="QR217" s="234"/>
      <c r="QS217" s="234"/>
      <c r="QT217" s="234"/>
      <c r="QU217" s="234"/>
      <c r="QV217" s="234"/>
      <c r="QW217" s="234"/>
      <c r="QX217" s="234"/>
      <c r="QY217" s="234"/>
      <c r="QZ217" s="234"/>
      <c r="RA217" s="234"/>
      <c r="RB217" s="234"/>
      <c r="RC217" s="234"/>
      <c r="RD217" s="234"/>
      <c r="RE217" s="234"/>
      <c r="RF217" s="234"/>
      <c r="RG217" s="234"/>
      <c r="RH217" s="234"/>
      <c r="RI217" s="234"/>
      <c r="RJ217" s="234"/>
      <c r="RK217" s="234"/>
      <c r="RL217" s="234"/>
      <c r="RM217" s="234"/>
      <c r="RN217" s="234"/>
      <c r="RO217" s="234"/>
      <c r="RP217" s="234"/>
      <c r="RQ217" s="234"/>
      <c r="RR217" s="234"/>
      <c r="RS217" s="234"/>
      <c r="RT217" s="234"/>
      <c r="RU217" s="234"/>
      <c r="RV217" s="234"/>
      <c r="RW217" s="234"/>
      <c r="RX217" s="234"/>
      <c r="RY217" s="234"/>
      <c r="RZ217" s="234"/>
      <c r="SA217" s="234"/>
      <c r="SB217" s="234"/>
      <c r="SC217" s="234"/>
      <c r="SD217" s="234"/>
      <c r="SE217" s="234"/>
      <c r="SF217" s="234"/>
      <c r="SG217" s="234"/>
      <c r="SH217" s="234"/>
      <c r="SI217" s="234"/>
      <c r="SJ217" s="234"/>
      <c r="SK217" s="234"/>
      <c r="SL217" s="234"/>
      <c r="SM217" s="234"/>
      <c r="SN217" s="234"/>
      <c r="SO217" s="234"/>
      <c r="SP217" s="234"/>
      <c r="SQ217" s="234"/>
      <c r="SR217" s="234"/>
      <c r="SS217" s="234"/>
      <c r="ST217" s="234"/>
      <c r="SU217" s="234"/>
      <c r="SV217" s="234"/>
      <c r="SW217" s="234"/>
      <c r="SX217" s="234"/>
      <c r="SY217" s="234"/>
      <c r="SZ217" s="234"/>
      <c r="TA217" s="234"/>
      <c r="TB217" s="234"/>
      <c r="TC217" s="234"/>
      <c r="TD217" s="234"/>
      <c r="TE217" s="234"/>
      <c r="TF217" s="234"/>
      <c r="TG217" s="234"/>
      <c r="TH217" s="234"/>
      <c r="TI217" s="234"/>
      <c r="TJ217" s="234"/>
      <c r="TK217" s="234"/>
      <c r="TL217" s="234"/>
      <c r="TM217" s="234"/>
      <c r="TN217" s="234"/>
      <c r="TO217" s="234"/>
      <c r="TP217" s="234"/>
      <c r="TQ217" s="234"/>
      <c r="TR217" s="234"/>
      <c r="TS217" s="234"/>
      <c r="TT217" s="234"/>
      <c r="TU217" s="234"/>
      <c r="TV217" s="234"/>
      <c r="TW217" s="234"/>
      <c r="TX217" s="234"/>
      <c r="TY217" s="234"/>
      <c r="TZ217" s="234"/>
      <c r="UA217" s="234"/>
      <c r="UB217" s="234"/>
      <c r="UC217" s="234"/>
      <c r="UD217" s="234"/>
      <c r="UE217" s="234"/>
      <c r="UF217" s="234"/>
      <c r="UG217" s="234"/>
      <c r="UH217" s="234"/>
      <c r="UI217" s="234"/>
      <c r="UJ217" s="234"/>
      <c r="UK217" s="234"/>
      <c r="UL217" s="234"/>
      <c r="UM217" s="234"/>
      <c r="UN217" s="234"/>
      <c r="UO217" s="234"/>
      <c r="UP217" s="234"/>
      <c r="UQ217" s="234"/>
      <c r="UR217" s="234"/>
      <c r="US217" s="234"/>
      <c r="UT217" s="234"/>
      <c r="UU217" s="234"/>
      <c r="UV217" s="234"/>
      <c r="UW217" s="234"/>
      <c r="UX217" s="234"/>
      <c r="UY217" s="234"/>
      <c r="UZ217" s="234"/>
      <c r="VA217" s="234"/>
      <c r="VB217" s="234"/>
      <c r="VC217" s="234"/>
      <c r="VD217" s="234"/>
      <c r="VE217" s="234"/>
      <c r="VF217" s="234"/>
      <c r="VG217" s="234"/>
      <c r="VH217" s="234"/>
      <c r="VI217" s="234"/>
    </row>
    <row r="218" spans="1:581" s="23" customFormat="1" ht="15" customHeight="1" x14ac:dyDescent="0.2">
      <c r="A218" s="18">
        <v>104</v>
      </c>
      <c r="B218" s="214" t="s">
        <v>1188</v>
      </c>
      <c r="C218" s="214" t="s">
        <v>1189</v>
      </c>
      <c r="D218" s="215">
        <v>14</v>
      </c>
      <c r="E218" s="236" t="s">
        <v>927</v>
      </c>
      <c r="F218" s="214" t="s">
        <v>1190</v>
      </c>
      <c r="G218" s="214" t="s">
        <v>1357</v>
      </c>
      <c r="H218" s="241" t="s">
        <v>1685</v>
      </c>
      <c r="I218" s="216" t="s">
        <v>1109</v>
      </c>
      <c r="J218" s="218" t="s">
        <v>954</v>
      </c>
      <c r="K218" s="343">
        <v>41421</v>
      </c>
      <c r="L218" s="217">
        <v>10</v>
      </c>
      <c r="M218" s="218">
        <v>40</v>
      </c>
      <c r="N218" s="218" t="s">
        <v>704</v>
      </c>
      <c r="O218" s="216" t="s">
        <v>554</v>
      </c>
      <c r="P218" s="21" t="s">
        <v>975</v>
      </c>
      <c r="Q218" s="21" t="s">
        <v>717</v>
      </c>
      <c r="R218" s="218">
        <v>1</v>
      </c>
      <c r="S218" s="219">
        <f>15856+300</f>
        <v>16156</v>
      </c>
      <c r="T218" s="219"/>
      <c r="U218" s="219"/>
      <c r="V218" s="75">
        <f t="shared" si="118"/>
        <v>16156</v>
      </c>
      <c r="W218" s="219"/>
      <c r="X218" s="219">
        <f t="shared" si="119"/>
        <v>2943</v>
      </c>
      <c r="Y218" s="219">
        <f t="shared" si="120"/>
        <v>29430</v>
      </c>
      <c r="Z218" s="219">
        <f t="shared" si="121"/>
        <v>2827.2999999999997</v>
      </c>
      <c r="AA218" s="219">
        <f t="shared" si="122"/>
        <v>484.68</v>
      </c>
      <c r="AB218" s="219">
        <f t="shared" si="123"/>
        <v>807.80000000000007</v>
      </c>
      <c r="AC218" s="219">
        <f t="shared" si="124"/>
        <v>323.12</v>
      </c>
      <c r="AD218" s="219">
        <v>931</v>
      </c>
      <c r="AE218" s="219">
        <v>571</v>
      </c>
      <c r="AF218" s="220">
        <f t="shared" si="125"/>
        <v>8829</v>
      </c>
      <c r="AG218" s="77">
        <f t="shared" si="126"/>
        <v>25534.399999999998</v>
      </c>
      <c r="AH218" s="220">
        <f t="shared" si="127"/>
        <v>306412.79999999999</v>
      </c>
      <c r="AI218" s="77"/>
      <c r="AJ218" s="77"/>
      <c r="AK218" s="77"/>
      <c r="AL218" s="77"/>
      <c r="AM218" s="77"/>
      <c r="AN218" s="77"/>
      <c r="AO218" s="77"/>
      <c r="AP218" s="77"/>
      <c r="AQ218" s="77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  <c r="JC218" s="24"/>
      <c r="JD218" s="24"/>
      <c r="JE218" s="24"/>
      <c r="JF218" s="24"/>
      <c r="JG218" s="24"/>
      <c r="JH218" s="24"/>
      <c r="JI218" s="24"/>
      <c r="JJ218" s="24"/>
      <c r="JK218" s="24"/>
      <c r="JL218" s="24"/>
      <c r="JM218" s="24"/>
      <c r="JN218" s="24"/>
      <c r="JO218" s="24"/>
      <c r="JP218" s="24"/>
      <c r="JQ218" s="24"/>
      <c r="JR218" s="24"/>
      <c r="JS218" s="24"/>
      <c r="JT218" s="24"/>
      <c r="JU218" s="24"/>
      <c r="JV218" s="24"/>
      <c r="JW218" s="24"/>
      <c r="JX218" s="24"/>
      <c r="JY218" s="24"/>
      <c r="JZ218" s="24"/>
      <c r="KA218" s="24"/>
      <c r="KB218" s="24"/>
      <c r="KC218" s="24"/>
      <c r="KD218" s="24"/>
      <c r="KE218" s="24"/>
      <c r="KF218" s="24"/>
      <c r="KG218" s="24"/>
      <c r="KH218" s="24"/>
      <c r="KI218" s="24"/>
      <c r="KJ218" s="24"/>
      <c r="KK218" s="24"/>
      <c r="KL218" s="24"/>
      <c r="KM218" s="24"/>
      <c r="KN218" s="24"/>
      <c r="KO218" s="24"/>
      <c r="KP218" s="24"/>
      <c r="KQ218" s="24"/>
      <c r="KR218" s="24"/>
      <c r="KS218" s="24"/>
      <c r="KT218" s="24"/>
      <c r="KU218" s="24"/>
      <c r="KV218" s="24"/>
      <c r="KW218" s="24"/>
      <c r="KX218" s="24"/>
      <c r="KY218" s="24"/>
      <c r="KZ218" s="24"/>
      <c r="LA218" s="24"/>
      <c r="LB218" s="24"/>
      <c r="LC218" s="24"/>
      <c r="LD218" s="24"/>
      <c r="LE218" s="24"/>
      <c r="LF218" s="24"/>
      <c r="LG218" s="24"/>
      <c r="LH218" s="24"/>
      <c r="LI218" s="24"/>
      <c r="LJ218" s="24"/>
      <c r="LK218" s="24"/>
      <c r="LL218" s="24"/>
      <c r="LM218" s="24"/>
      <c r="LN218" s="24"/>
      <c r="LO218" s="24"/>
      <c r="LP218" s="24"/>
      <c r="LQ218" s="24"/>
      <c r="LR218" s="24"/>
      <c r="LS218" s="24"/>
      <c r="LT218" s="24"/>
      <c r="LU218" s="24"/>
      <c r="LV218" s="24"/>
      <c r="LW218" s="24"/>
      <c r="LX218" s="24"/>
      <c r="LY218" s="24"/>
      <c r="LZ218" s="24"/>
      <c r="MA218" s="24"/>
      <c r="MB218" s="24"/>
      <c r="MC218" s="24"/>
      <c r="MD218" s="24"/>
      <c r="ME218" s="24"/>
      <c r="MF218" s="24"/>
      <c r="MG218" s="24"/>
      <c r="MH218" s="24"/>
      <c r="MI218" s="24"/>
      <c r="MJ218" s="24"/>
      <c r="MK218" s="24"/>
      <c r="ML218" s="24"/>
      <c r="MM218" s="24"/>
      <c r="MN218" s="24"/>
      <c r="MO218" s="24"/>
      <c r="MP218" s="24"/>
      <c r="MQ218" s="24"/>
      <c r="MR218" s="24"/>
      <c r="MS218" s="24"/>
      <c r="MT218" s="24"/>
      <c r="MU218" s="24"/>
      <c r="MV218" s="24"/>
      <c r="MW218" s="24"/>
      <c r="MX218" s="24"/>
      <c r="MY218" s="24"/>
      <c r="MZ218" s="24"/>
      <c r="NA218" s="24"/>
      <c r="NB218" s="24"/>
      <c r="NC218" s="24"/>
      <c r="ND218" s="24"/>
      <c r="NE218" s="24"/>
      <c r="NF218" s="24"/>
      <c r="NG218" s="24"/>
      <c r="NH218" s="24"/>
      <c r="NI218" s="24"/>
      <c r="NJ218" s="24"/>
      <c r="NK218" s="24"/>
      <c r="NL218" s="24"/>
      <c r="NM218" s="24"/>
      <c r="NN218" s="24"/>
      <c r="NO218" s="24"/>
      <c r="NP218" s="24"/>
      <c r="NQ218" s="24"/>
      <c r="NR218" s="24"/>
      <c r="NS218" s="24"/>
      <c r="NT218" s="24"/>
      <c r="NU218" s="24"/>
      <c r="NV218" s="24"/>
      <c r="NW218" s="24"/>
      <c r="NX218" s="24"/>
      <c r="NY218" s="24"/>
      <c r="NZ218" s="24"/>
      <c r="OA218" s="24"/>
      <c r="OB218" s="24"/>
      <c r="OC218" s="24"/>
      <c r="OD218" s="24"/>
      <c r="OE218" s="24"/>
      <c r="OF218" s="24"/>
      <c r="OG218" s="24"/>
      <c r="OH218" s="24"/>
      <c r="OI218" s="24"/>
      <c r="OJ218" s="24"/>
      <c r="OK218" s="24"/>
      <c r="OL218" s="24"/>
      <c r="OM218" s="24"/>
      <c r="ON218" s="24"/>
      <c r="OO218" s="24"/>
      <c r="OP218" s="24"/>
      <c r="OQ218" s="24"/>
      <c r="OR218" s="24"/>
      <c r="OS218" s="24"/>
      <c r="OT218" s="24"/>
      <c r="OU218" s="24"/>
      <c r="OV218" s="24"/>
      <c r="OW218" s="24"/>
      <c r="OX218" s="24"/>
      <c r="OY218" s="24"/>
      <c r="OZ218" s="24"/>
      <c r="PA218" s="24"/>
      <c r="PB218" s="24"/>
      <c r="PC218" s="24"/>
      <c r="PD218" s="24"/>
      <c r="PE218" s="24"/>
      <c r="PF218" s="24"/>
      <c r="PG218" s="24"/>
      <c r="PH218" s="24"/>
      <c r="PI218" s="24"/>
      <c r="PJ218" s="24"/>
      <c r="PK218" s="24"/>
      <c r="PL218" s="24"/>
      <c r="PM218" s="24"/>
      <c r="PN218" s="24"/>
      <c r="PO218" s="24"/>
      <c r="PP218" s="24"/>
      <c r="PQ218" s="24"/>
      <c r="PR218" s="24"/>
      <c r="PS218" s="24"/>
      <c r="PT218" s="24"/>
      <c r="PU218" s="24"/>
      <c r="PV218" s="24"/>
      <c r="PW218" s="24"/>
      <c r="PX218" s="24"/>
      <c r="PY218" s="24"/>
      <c r="PZ218" s="24"/>
      <c r="QA218" s="24"/>
      <c r="QB218" s="24"/>
      <c r="QC218" s="24"/>
      <c r="QD218" s="24"/>
      <c r="QE218" s="24"/>
      <c r="QF218" s="24"/>
      <c r="QG218" s="24"/>
      <c r="QH218" s="24"/>
      <c r="QI218" s="24"/>
      <c r="QJ218" s="24"/>
      <c r="QK218" s="24"/>
      <c r="QL218" s="24"/>
      <c r="QM218" s="24"/>
      <c r="QN218" s="24"/>
      <c r="QO218" s="24"/>
      <c r="QP218" s="24"/>
      <c r="QQ218" s="24"/>
      <c r="QR218" s="24"/>
      <c r="QS218" s="24"/>
      <c r="QT218" s="24"/>
      <c r="QU218" s="24"/>
      <c r="QV218" s="24"/>
      <c r="QW218" s="24"/>
      <c r="QX218" s="24"/>
      <c r="QY218" s="24"/>
      <c r="QZ218" s="24"/>
      <c r="RA218" s="24"/>
      <c r="RB218" s="24"/>
      <c r="RC218" s="24"/>
      <c r="RD218" s="24"/>
      <c r="RE218" s="24"/>
      <c r="RF218" s="24"/>
      <c r="RG218" s="24"/>
      <c r="RH218" s="24"/>
      <c r="RI218" s="24"/>
      <c r="RJ218" s="24"/>
      <c r="RK218" s="24"/>
      <c r="RL218" s="24"/>
      <c r="RM218" s="24"/>
      <c r="RN218" s="24"/>
      <c r="RO218" s="24"/>
      <c r="RP218" s="24"/>
      <c r="RQ218" s="24"/>
      <c r="RR218" s="24"/>
      <c r="RS218" s="24"/>
      <c r="RT218" s="24"/>
      <c r="RU218" s="24"/>
      <c r="RV218" s="24"/>
      <c r="RW218" s="24"/>
      <c r="RX218" s="24"/>
      <c r="RY218" s="24"/>
      <c r="RZ218" s="24"/>
      <c r="SA218" s="24"/>
      <c r="SB218" s="24"/>
      <c r="SC218" s="24"/>
      <c r="SD218" s="24"/>
      <c r="SE218" s="24"/>
      <c r="SF218" s="24"/>
      <c r="SG218" s="24"/>
      <c r="SH218" s="24"/>
      <c r="SI218" s="24"/>
      <c r="SJ218" s="24"/>
      <c r="SK218" s="24"/>
      <c r="SL218" s="24"/>
      <c r="SM218" s="24"/>
      <c r="SN218" s="24"/>
      <c r="SO218" s="24"/>
      <c r="SP218" s="24"/>
      <c r="SQ218" s="24"/>
      <c r="SR218" s="24"/>
      <c r="SS218" s="24"/>
      <c r="ST218" s="24"/>
      <c r="SU218" s="24"/>
      <c r="SV218" s="24"/>
      <c r="SW218" s="24"/>
      <c r="SX218" s="24"/>
      <c r="SY218" s="24"/>
      <c r="SZ218" s="24"/>
      <c r="TA218" s="24"/>
      <c r="TB218" s="24"/>
      <c r="TC218" s="24"/>
      <c r="TD218" s="24"/>
      <c r="TE218" s="24"/>
      <c r="TF218" s="24"/>
      <c r="TG218" s="24"/>
      <c r="TH218" s="24"/>
      <c r="TI218" s="24"/>
      <c r="TJ218" s="24"/>
      <c r="TK218" s="24"/>
      <c r="TL218" s="24"/>
      <c r="TM218" s="24"/>
      <c r="TN218" s="24"/>
      <c r="TO218" s="24"/>
      <c r="TP218" s="24"/>
      <c r="TQ218" s="24"/>
      <c r="TR218" s="24"/>
      <c r="TS218" s="24"/>
      <c r="TT218" s="24"/>
      <c r="TU218" s="24"/>
      <c r="TV218" s="24"/>
      <c r="TW218" s="24"/>
      <c r="TX218" s="24"/>
      <c r="TY218" s="24"/>
      <c r="TZ218" s="24"/>
      <c r="UA218" s="24"/>
      <c r="UB218" s="24"/>
      <c r="UC218" s="24"/>
      <c r="UD218" s="24"/>
      <c r="UE218" s="24"/>
      <c r="UF218" s="24"/>
      <c r="UG218" s="24"/>
      <c r="UH218" s="24"/>
      <c r="UI218" s="24"/>
      <c r="UJ218" s="24"/>
      <c r="UK218" s="24"/>
      <c r="UL218" s="24"/>
      <c r="UM218" s="24"/>
      <c r="UN218" s="24"/>
      <c r="UO218" s="24"/>
      <c r="UP218" s="24"/>
      <c r="UQ218" s="24"/>
      <c r="UR218" s="24"/>
      <c r="US218" s="24"/>
      <c r="UT218" s="24"/>
      <c r="UU218" s="24"/>
      <c r="UV218" s="24"/>
      <c r="UW218" s="24"/>
      <c r="UX218" s="24"/>
      <c r="UY218" s="24"/>
      <c r="UZ218" s="24"/>
      <c r="VA218" s="24"/>
      <c r="VB218" s="24"/>
      <c r="VC218" s="24"/>
      <c r="VD218" s="24"/>
      <c r="VE218" s="24"/>
      <c r="VF218" s="24"/>
      <c r="VG218" s="24"/>
      <c r="VH218" s="24"/>
      <c r="VI218" s="24"/>
    </row>
    <row r="219" spans="1:581" s="23" customFormat="1" ht="15" customHeight="1" x14ac:dyDescent="0.2">
      <c r="A219" s="112">
        <v>105</v>
      </c>
      <c r="B219" s="102" t="s">
        <v>1188</v>
      </c>
      <c r="C219" s="102" t="s">
        <v>1189</v>
      </c>
      <c r="D219" s="20">
        <v>14</v>
      </c>
      <c r="E219" s="102" t="s">
        <v>927</v>
      </c>
      <c r="F219" s="102" t="s">
        <v>1190</v>
      </c>
      <c r="G219" s="102" t="s">
        <v>1370</v>
      </c>
      <c r="H219" s="21" t="s">
        <v>1041</v>
      </c>
      <c r="I219" s="21" t="s">
        <v>1061</v>
      </c>
      <c r="J219" s="22" t="s">
        <v>955</v>
      </c>
      <c r="K219" s="328">
        <v>41353</v>
      </c>
      <c r="L219" s="146">
        <v>15</v>
      </c>
      <c r="M219" s="22">
        <v>40</v>
      </c>
      <c r="N219" s="22" t="s">
        <v>704</v>
      </c>
      <c r="O219" s="21" t="s">
        <v>803</v>
      </c>
      <c r="P219" s="21" t="s">
        <v>975</v>
      </c>
      <c r="Q219" s="21" t="s">
        <v>823</v>
      </c>
      <c r="R219" s="22">
        <v>1</v>
      </c>
      <c r="S219" s="75">
        <v>48963</v>
      </c>
      <c r="T219" s="75"/>
      <c r="U219" s="75"/>
      <c r="V219" s="75">
        <f t="shared" si="118"/>
        <v>48963</v>
      </c>
      <c r="W219" s="75"/>
      <c r="X219" s="75">
        <f t="shared" si="119"/>
        <v>8834.1666666666661</v>
      </c>
      <c r="Y219" s="75">
        <f t="shared" si="120"/>
        <v>88341.666666666657</v>
      </c>
      <c r="Z219" s="75">
        <f t="shared" si="121"/>
        <v>8568.5249999999996</v>
      </c>
      <c r="AA219" s="75">
        <f t="shared" si="122"/>
        <v>1468.8899999999999</v>
      </c>
      <c r="AB219" s="75">
        <f t="shared" si="123"/>
        <v>2448.15</v>
      </c>
      <c r="AC219" s="75">
        <f t="shared" si="124"/>
        <v>979.26</v>
      </c>
      <c r="AD219" s="75">
        <v>2376</v>
      </c>
      <c r="AE219" s="75">
        <v>1666</v>
      </c>
      <c r="AF219" s="77"/>
      <c r="AG219" s="77">
        <f t="shared" si="126"/>
        <v>74567.811111111121</v>
      </c>
      <c r="AH219" s="77">
        <f t="shared" si="127"/>
        <v>894813.7333333334</v>
      </c>
      <c r="AI219" s="77"/>
      <c r="AJ219" s="77"/>
      <c r="AK219" s="77"/>
      <c r="AL219" s="77"/>
      <c r="AM219" s="77"/>
      <c r="AN219" s="77"/>
      <c r="AO219" s="77"/>
      <c r="AP219" s="77"/>
      <c r="AQ219" s="77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  <c r="LT219" s="24"/>
      <c r="LU219" s="24"/>
      <c r="LV219" s="24"/>
      <c r="LW219" s="24"/>
      <c r="LX219" s="24"/>
      <c r="LY219" s="24"/>
      <c r="LZ219" s="24"/>
      <c r="MA219" s="24"/>
      <c r="MB219" s="24"/>
      <c r="MC219" s="24"/>
      <c r="MD219" s="24"/>
      <c r="ME219" s="24"/>
      <c r="MF219" s="24"/>
      <c r="MG219" s="24"/>
      <c r="MH219" s="24"/>
      <c r="MI219" s="24"/>
      <c r="MJ219" s="24"/>
      <c r="MK219" s="24"/>
      <c r="ML219" s="24"/>
      <c r="MM219" s="24"/>
      <c r="MN219" s="24"/>
      <c r="MO219" s="24"/>
      <c r="MP219" s="24"/>
      <c r="MQ219" s="24"/>
      <c r="MR219" s="24"/>
      <c r="MS219" s="24"/>
      <c r="MT219" s="24"/>
      <c r="MU219" s="24"/>
      <c r="MV219" s="24"/>
      <c r="MW219" s="24"/>
      <c r="MX219" s="24"/>
      <c r="MY219" s="24"/>
      <c r="MZ219" s="24"/>
      <c r="NA219" s="24"/>
      <c r="NB219" s="24"/>
      <c r="NC219" s="24"/>
      <c r="ND219" s="24"/>
      <c r="NE219" s="24"/>
      <c r="NF219" s="24"/>
      <c r="NG219" s="24"/>
      <c r="NH219" s="24"/>
      <c r="NI219" s="24"/>
      <c r="NJ219" s="24"/>
      <c r="NK219" s="24"/>
      <c r="NL219" s="24"/>
      <c r="NM219" s="24"/>
      <c r="NN219" s="24"/>
      <c r="NO219" s="24"/>
      <c r="NP219" s="24"/>
      <c r="NQ219" s="24"/>
      <c r="NR219" s="24"/>
      <c r="NS219" s="24"/>
      <c r="NT219" s="24"/>
      <c r="NU219" s="24"/>
      <c r="NV219" s="24"/>
      <c r="NW219" s="24"/>
      <c r="NX219" s="24"/>
      <c r="NY219" s="24"/>
      <c r="NZ219" s="24"/>
      <c r="OA219" s="24"/>
      <c r="OB219" s="24"/>
      <c r="OC219" s="24"/>
      <c r="OD219" s="24"/>
      <c r="OE219" s="24"/>
      <c r="OF219" s="24"/>
      <c r="OG219" s="24"/>
      <c r="OH219" s="24"/>
      <c r="OI219" s="24"/>
      <c r="OJ219" s="24"/>
      <c r="OK219" s="24"/>
      <c r="OL219" s="24"/>
      <c r="OM219" s="24"/>
      <c r="ON219" s="24"/>
      <c r="OO219" s="24"/>
      <c r="OP219" s="24"/>
      <c r="OQ219" s="24"/>
      <c r="OR219" s="24"/>
      <c r="OS219" s="24"/>
      <c r="OT219" s="24"/>
      <c r="OU219" s="24"/>
      <c r="OV219" s="24"/>
      <c r="OW219" s="24"/>
      <c r="OX219" s="24"/>
      <c r="OY219" s="24"/>
      <c r="OZ219" s="24"/>
      <c r="PA219" s="24"/>
      <c r="PB219" s="24"/>
      <c r="PC219" s="24"/>
      <c r="PD219" s="24"/>
      <c r="PE219" s="24"/>
      <c r="PF219" s="24"/>
      <c r="PG219" s="24"/>
      <c r="PH219" s="24"/>
      <c r="PI219" s="24"/>
      <c r="PJ219" s="24"/>
      <c r="PK219" s="24"/>
      <c r="PL219" s="24"/>
      <c r="PM219" s="24"/>
      <c r="PN219" s="24"/>
      <c r="PO219" s="24"/>
      <c r="PP219" s="24"/>
      <c r="PQ219" s="24"/>
      <c r="PR219" s="24"/>
      <c r="PS219" s="24"/>
      <c r="PT219" s="24"/>
      <c r="PU219" s="24"/>
      <c r="PV219" s="24"/>
      <c r="PW219" s="24"/>
      <c r="PX219" s="24"/>
      <c r="PY219" s="24"/>
      <c r="PZ219" s="24"/>
      <c r="QA219" s="24"/>
      <c r="QB219" s="24"/>
      <c r="QC219" s="24"/>
      <c r="QD219" s="24"/>
      <c r="QE219" s="24"/>
      <c r="QF219" s="24"/>
      <c r="QG219" s="24"/>
      <c r="QH219" s="24"/>
      <c r="QI219" s="24"/>
      <c r="QJ219" s="24"/>
      <c r="QK219" s="24"/>
      <c r="QL219" s="24"/>
      <c r="QM219" s="24"/>
      <c r="QN219" s="24"/>
      <c r="QO219" s="24"/>
      <c r="QP219" s="24"/>
      <c r="QQ219" s="24"/>
      <c r="QR219" s="24"/>
      <c r="QS219" s="24"/>
      <c r="QT219" s="24"/>
      <c r="QU219" s="24"/>
      <c r="QV219" s="24"/>
      <c r="QW219" s="24"/>
      <c r="QX219" s="24"/>
      <c r="QY219" s="24"/>
      <c r="QZ219" s="24"/>
      <c r="RA219" s="24"/>
      <c r="RB219" s="24"/>
      <c r="RC219" s="24"/>
      <c r="RD219" s="24"/>
      <c r="RE219" s="24"/>
      <c r="RF219" s="24"/>
      <c r="RG219" s="24"/>
      <c r="RH219" s="24"/>
      <c r="RI219" s="24"/>
      <c r="RJ219" s="24"/>
      <c r="RK219" s="24"/>
      <c r="RL219" s="24"/>
      <c r="RM219" s="24"/>
      <c r="RN219" s="24"/>
      <c r="RO219" s="24"/>
      <c r="RP219" s="24"/>
      <c r="RQ219" s="24"/>
      <c r="RR219" s="24"/>
      <c r="RS219" s="24"/>
      <c r="RT219" s="24"/>
      <c r="RU219" s="24"/>
      <c r="RV219" s="24"/>
      <c r="RW219" s="24"/>
      <c r="RX219" s="24"/>
      <c r="RY219" s="24"/>
      <c r="RZ219" s="24"/>
      <c r="SA219" s="24"/>
      <c r="SB219" s="24"/>
      <c r="SC219" s="24"/>
      <c r="SD219" s="24"/>
      <c r="SE219" s="24"/>
      <c r="SF219" s="24"/>
      <c r="SG219" s="24"/>
      <c r="SH219" s="24"/>
      <c r="SI219" s="24"/>
      <c r="SJ219" s="24"/>
      <c r="SK219" s="24"/>
      <c r="SL219" s="24"/>
      <c r="SM219" s="24"/>
      <c r="SN219" s="24"/>
      <c r="SO219" s="24"/>
      <c r="SP219" s="24"/>
      <c r="SQ219" s="24"/>
      <c r="SR219" s="24"/>
      <c r="SS219" s="24"/>
      <c r="ST219" s="24"/>
      <c r="SU219" s="24"/>
      <c r="SV219" s="24"/>
      <c r="SW219" s="24"/>
      <c r="SX219" s="24"/>
      <c r="SY219" s="24"/>
      <c r="SZ219" s="24"/>
      <c r="TA219" s="24"/>
      <c r="TB219" s="24"/>
      <c r="TC219" s="24"/>
      <c r="TD219" s="24"/>
      <c r="TE219" s="24"/>
      <c r="TF219" s="24"/>
      <c r="TG219" s="24"/>
      <c r="TH219" s="24"/>
      <c r="TI219" s="24"/>
      <c r="TJ219" s="24"/>
      <c r="TK219" s="24"/>
      <c r="TL219" s="24"/>
      <c r="TM219" s="24"/>
      <c r="TN219" s="24"/>
      <c r="TO219" s="24"/>
      <c r="TP219" s="24"/>
      <c r="TQ219" s="24"/>
      <c r="TR219" s="24"/>
      <c r="TS219" s="24"/>
      <c r="TT219" s="24"/>
      <c r="TU219" s="24"/>
      <c r="TV219" s="24"/>
      <c r="TW219" s="24"/>
      <c r="TX219" s="24"/>
      <c r="TY219" s="24"/>
      <c r="TZ219" s="24"/>
      <c r="UA219" s="24"/>
      <c r="UB219" s="24"/>
      <c r="UC219" s="24"/>
      <c r="UD219" s="24"/>
      <c r="UE219" s="24"/>
      <c r="UF219" s="24"/>
      <c r="UG219" s="24"/>
      <c r="UH219" s="24"/>
      <c r="UI219" s="24"/>
      <c r="UJ219" s="24"/>
      <c r="UK219" s="24"/>
      <c r="UL219" s="24"/>
      <c r="UM219" s="24"/>
      <c r="UN219" s="24"/>
      <c r="UO219" s="24"/>
      <c r="UP219" s="24"/>
      <c r="UQ219" s="24"/>
      <c r="UR219" s="24"/>
      <c r="US219" s="24"/>
      <c r="UT219" s="24"/>
      <c r="UU219" s="24"/>
      <c r="UV219" s="24"/>
      <c r="UW219" s="24"/>
      <c r="UX219" s="24"/>
      <c r="UY219" s="24"/>
      <c r="UZ219" s="24"/>
      <c r="VA219" s="24"/>
      <c r="VB219" s="24"/>
      <c r="VC219" s="24"/>
      <c r="VD219" s="24"/>
      <c r="VE219" s="24"/>
      <c r="VF219" s="24"/>
      <c r="VG219" s="24"/>
      <c r="VH219" s="24"/>
      <c r="VI219" s="24"/>
    </row>
    <row r="220" spans="1:581" s="23" customFormat="1" ht="15" customHeight="1" x14ac:dyDescent="0.2">
      <c r="A220" s="112">
        <v>106</v>
      </c>
      <c r="B220" s="102" t="s">
        <v>1188</v>
      </c>
      <c r="C220" s="102" t="s">
        <v>1189</v>
      </c>
      <c r="D220" s="20">
        <v>14</v>
      </c>
      <c r="E220" s="102" t="s">
        <v>927</v>
      </c>
      <c r="F220" s="102" t="s">
        <v>1190</v>
      </c>
      <c r="G220" s="102" t="s">
        <v>1641</v>
      </c>
      <c r="H220" s="61" t="s">
        <v>1179</v>
      </c>
      <c r="I220" s="21" t="s">
        <v>1180</v>
      </c>
      <c r="J220" s="67" t="s">
        <v>955</v>
      </c>
      <c r="K220" s="328">
        <v>41519</v>
      </c>
      <c r="L220" s="146">
        <v>15</v>
      </c>
      <c r="M220" s="22">
        <v>40</v>
      </c>
      <c r="N220" s="22" t="s">
        <v>704</v>
      </c>
      <c r="O220" s="21" t="s">
        <v>800</v>
      </c>
      <c r="P220" s="21" t="s">
        <v>976</v>
      </c>
      <c r="Q220" s="21" t="s">
        <v>823</v>
      </c>
      <c r="R220" s="22">
        <v>1</v>
      </c>
      <c r="S220" s="75">
        <v>48963</v>
      </c>
      <c r="T220" s="75"/>
      <c r="U220" s="75"/>
      <c r="V220" s="75">
        <f t="shared" si="118"/>
        <v>48963</v>
      </c>
      <c r="W220" s="75"/>
      <c r="X220" s="75">
        <f t="shared" si="119"/>
        <v>8728.1666666666679</v>
      </c>
      <c r="Y220" s="75">
        <f t="shared" si="120"/>
        <v>87281.666666666672</v>
      </c>
      <c r="Z220" s="75">
        <f t="shared" si="121"/>
        <v>8568.5249999999996</v>
      </c>
      <c r="AA220" s="75">
        <f t="shared" si="122"/>
        <v>1468.8899999999999</v>
      </c>
      <c r="AB220" s="75">
        <f t="shared" si="123"/>
        <v>2448.15</v>
      </c>
      <c r="AC220" s="75">
        <f t="shared" si="124"/>
        <v>979.26</v>
      </c>
      <c r="AD220" s="75">
        <v>1989</v>
      </c>
      <c r="AE220" s="75">
        <v>1417</v>
      </c>
      <c r="AF220" s="77"/>
      <c r="AG220" s="77">
        <f t="shared" si="126"/>
        <v>73834.64444444445</v>
      </c>
      <c r="AH220" s="77">
        <f t="shared" si="127"/>
        <v>886015.7333333334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  <c r="JC220" s="24"/>
      <c r="JD220" s="24"/>
      <c r="JE220" s="24"/>
      <c r="JF220" s="24"/>
      <c r="JG220" s="24"/>
      <c r="JH220" s="24"/>
      <c r="JI220" s="24"/>
      <c r="JJ220" s="24"/>
      <c r="JK220" s="24"/>
      <c r="JL220" s="24"/>
      <c r="JM220" s="24"/>
      <c r="JN220" s="24"/>
      <c r="JO220" s="24"/>
      <c r="JP220" s="24"/>
      <c r="JQ220" s="24"/>
      <c r="JR220" s="24"/>
      <c r="JS220" s="24"/>
      <c r="JT220" s="24"/>
      <c r="JU220" s="24"/>
      <c r="JV220" s="24"/>
      <c r="JW220" s="24"/>
      <c r="JX220" s="24"/>
      <c r="JY220" s="24"/>
      <c r="JZ220" s="24"/>
      <c r="KA220" s="24"/>
      <c r="KB220" s="24"/>
      <c r="KC220" s="24"/>
      <c r="KD220" s="24"/>
      <c r="KE220" s="24"/>
      <c r="KF220" s="24"/>
      <c r="KG220" s="24"/>
      <c r="KH220" s="24"/>
      <c r="KI220" s="24"/>
      <c r="KJ220" s="24"/>
      <c r="KK220" s="24"/>
      <c r="KL220" s="24"/>
      <c r="KM220" s="24"/>
      <c r="KN220" s="24"/>
      <c r="KO220" s="24"/>
      <c r="KP220" s="24"/>
      <c r="KQ220" s="24"/>
      <c r="KR220" s="24"/>
      <c r="KS220" s="24"/>
      <c r="KT220" s="24"/>
      <c r="KU220" s="24"/>
      <c r="KV220" s="24"/>
      <c r="KW220" s="24"/>
      <c r="KX220" s="24"/>
      <c r="KY220" s="24"/>
      <c r="KZ220" s="24"/>
      <c r="LA220" s="24"/>
      <c r="LB220" s="24"/>
      <c r="LC220" s="24"/>
      <c r="LD220" s="24"/>
      <c r="LE220" s="24"/>
      <c r="LF220" s="24"/>
      <c r="LG220" s="24"/>
      <c r="LH220" s="24"/>
      <c r="LI220" s="24"/>
      <c r="LJ220" s="24"/>
      <c r="LK220" s="24"/>
      <c r="LL220" s="24"/>
      <c r="LM220" s="24"/>
      <c r="LN220" s="24"/>
      <c r="LO220" s="24"/>
      <c r="LP220" s="24"/>
      <c r="LQ220" s="24"/>
      <c r="LR220" s="24"/>
      <c r="LS220" s="24"/>
      <c r="LT220" s="24"/>
      <c r="LU220" s="24"/>
      <c r="LV220" s="24"/>
      <c r="LW220" s="24"/>
      <c r="LX220" s="24"/>
      <c r="LY220" s="24"/>
      <c r="LZ220" s="24"/>
      <c r="MA220" s="24"/>
      <c r="MB220" s="24"/>
      <c r="MC220" s="24"/>
      <c r="MD220" s="24"/>
      <c r="ME220" s="24"/>
      <c r="MF220" s="24"/>
      <c r="MG220" s="24"/>
      <c r="MH220" s="24"/>
      <c r="MI220" s="24"/>
      <c r="MJ220" s="24"/>
      <c r="MK220" s="24"/>
      <c r="ML220" s="24"/>
      <c r="MM220" s="24"/>
      <c r="MN220" s="24"/>
      <c r="MO220" s="24"/>
      <c r="MP220" s="24"/>
      <c r="MQ220" s="24"/>
      <c r="MR220" s="24"/>
      <c r="MS220" s="24"/>
      <c r="MT220" s="24"/>
      <c r="MU220" s="24"/>
      <c r="MV220" s="24"/>
      <c r="MW220" s="24"/>
      <c r="MX220" s="24"/>
      <c r="MY220" s="24"/>
      <c r="MZ220" s="24"/>
      <c r="NA220" s="24"/>
      <c r="NB220" s="24"/>
      <c r="NC220" s="24"/>
      <c r="ND220" s="24"/>
      <c r="NE220" s="24"/>
      <c r="NF220" s="24"/>
      <c r="NG220" s="24"/>
      <c r="NH220" s="24"/>
      <c r="NI220" s="24"/>
      <c r="NJ220" s="24"/>
      <c r="NK220" s="24"/>
      <c r="NL220" s="24"/>
      <c r="NM220" s="24"/>
      <c r="NN220" s="24"/>
      <c r="NO220" s="24"/>
      <c r="NP220" s="24"/>
      <c r="NQ220" s="24"/>
      <c r="NR220" s="24"/>
      <c r="NS220" s="24"/>
      <c r="NT220" s="24"/>
      <c r="NU220" s="24"/>
      <c r="NV220" s="24"/>
      <c r="NW220" s="24"/>
      <c r="NX220" s="24"/>
      <c r="NY220" s="24"/>
      <c r="NZ220" s="24"/>
      <c r="OA220" s="24"/>
      <c r="OB220" s="24"/>
      <c r="OC220" s="24"/>
      <c r="OD220" s="24"/>
      <c r="OE220" s="24"/>
      <c r="OF220" s="24"/>
      <c r="OG220" s="24"/>
      <c r="OH220" s="24"/>
      <c r="OI220" s="24"/>
      <c r="OJ220" s="24"/>
      <c r="OK220" s="24"/>
      <c r="OL220" s="24"/>
      <c r="OM220" s="24"/>
      <c r="ON220" s="24"/>
      <c r="OO220" s="24"/>
      <c r="OP220" s="24"/>
      <c r="OQ220" s="24"/>
      <c r="OR220" s="24"/>
      <c r="OS220" s="24"/>
      <c r="OT220" s="24"/>
      <c r="OU220" s="24"/>
      <c r="OV220" s="24"/>
      <c r="OW220" s="24"/>
      <c r="OX220" s="24"/>
      <c r="OY220" s="24"/>
      <c r="OZ220" s="24"/>
      <c r="PA220" s="24"/>
      <c r="PB220" s="24"/>
      <c r="PC220" s="24"/>
      <c r="PD220" s="24"/>
      <c r="PE220" s="24"/>
      <c r="PF220" s="24"/>
      <c r="PG220" s="24"/>
      <c r="PH220" s="24"/>
      <c r="PI220" s="24"/>
      <c r="PJ220" s="24"/>
      <c r="PK220" s="24"/>
      <c r="PL220" s="24"/>
      <c r="PM220" s="24"/>
      <c r="PN220" s="24"/>
      <c r="PO220" s="24"/>
      <c r="PP220" s="24"/>
      <c r="PQ220" s="24"/>
      <c r="PR220" s="24"/>
      <c r="PS220" s="24"/>
      <c r="PT220" s="24"/>
      <c r="PU220" s="24"/>
      <c r="PV220" s="24"/>
      <c r="PW220" s="24"/>
      <c r="PX220" s="24"/>
      <c r="PY220" s="24"/>
      <c r="PZ220" s="24"/>
      <c r="QA220" s="24"/>
      <c r="QB220" s="24"/>
      <c r="QC220" s="24"/>
      <c r="QD220" s="24"/>
      <c r="QE220" s="24"/>
      <c r="QF220" s="24"/>
      <c r="QG220" s="24"/>
      <c r="QH220" s="24"/>
      <c r="QI220" s="24"/>
      <c r="QJ220" s="24"/>
      <c r="QK220" s="24"/>
      <c r="QL220" s="24"/>
      <c r="QM220" s="24"/>
      <c r="QN220" s="24"/>
      <c r="QO220" s="24"/>
      <c r="QP220" s="24"/>
      <c r="QQ220" s="24"/>
      <c r="QR220" s="24"/>
      <c r="QS220" s="24"/>
      <c r="QT220" s="24"/>
      <c r="QU220" s="24"/>
      <c r="QV220" s="24"/>
      <c r="QW220" s="24"/>
      <c r="QX220" s="24"/>
      <c r="QY220" s="24"/>
      <c r="QZ220" s="24"/>
      <c r="RA220" s="24"/>
      <c r="RB220" s="24"/>
      <c r="RC220" s="24"/>
      <c r="RD220" s="24"/>
      <c r="RE220" s="24"/>
      <c r="RF220" s="24"/>
      <c r="RG220" s="24"/>
      <c r="RH220" s="24"/>
      <c r="RI220" s="24"/>
      <c r="RJ220" s="24"/>
      <c r="RK220" s="24"/>
      <c r="RL220" s="24"/>
      <c r="RM220" s="24"/>
      <c r="RN220" s="24"/>
      <c r="RO220" s="24"/>
      <c r="RP220" s="24"/>
      <c r="RQ220" s="24"/>
      <c r="RR220" s="24"/>
      <c r="RS220" s="24"/>
      <c r="RT220" s="24"/>
      <c r="RU220" s="24"/>
      <c r="RV220" s="24"/>
      <c r="RW220" s="24"/>
      <c r="RX220" s="24"/>
      <c r="RY220" s="24"/>
      <c r="RZ220" s="24"/>
      <c r="SA220" s="24"/>
      <c r="SB220" s="24"/>
      <c r="SC220" s="24"/>
      <c r="SD220" s="24"/>
      <c r="SE220" s="24"/>
      <c r="SF220" s="24"/>
      <c r="SG220" s="24"/>
      <c r="SH220" s="24"/>
      <c r="SI220" s="24"/>
      <c r="SJ220" s="24"/>
      <c r="SK220" s="24"/>
      <c r="SL220" s="24"/>
      <c r="SM220" s="24"/>
      <c r="SN220" s="24"/>
      <c r="SO220" s="24"/>
      <c r="SP220" s="24"/>
      <c r="SQ220" s="24"/>
      <c r="SR220" s="24"/>
      <c r="SS220" s="24"/>
      <c r="ST220" s="24"/>
      <c r="SU220" s="24"/>
      <c r="SV220" s="24"/>
      <c r="SW220" s="24"/>
      <c r="SX220" s="24"/>
      <c r="SY220" s="24"/>
      <c r="SZ220" s="24"/>
      <c r="TA220" s="24"/>
      <c r="TB220" s="24"/>
      <c r="TC220" s="24"/>
      <c r="TD220" s="24"/>
      <c r="TE220" s="24"/>
      <c r="TF220" s="24"/>
      <c r="TG220" s="24"/>
      <c r="TH220" s="24"/>
      <c r="TI220" s="24"/>
      <c r="TJ220" s="24"/>
      <c r="TK220" s="24"/>
      <c r="TL220" s="24"/>
      <c r="TM220" s="24"/>
      <c r="TN220" s="24"/>
      <c r="TO220" s="24"/>
      <c r="TP220" s="24"/>
      <c r="TQ220" s="24"/>
      <c r="TR220" s="24"/>
      <c r="TS220" s="24"/>
      <c r="TT220" s="24"/>
      <c r="TU220" s="24"/>
      <c r="TV220" s="24"/>
      <c r="TW220" s="24"/>
      <c r="TX220" s="24"/>
      <c r="TY220" s="24"/>
      <c r="TZ220" s="24"/>
      <c r="UA220" s="24"/>
      <c r="UB220" s="24"/>
      <c r="UC220" s="24"/>
      <c r="UD220" s="24"/>
      <c r="UE220" s="24"/>
      <c r="UF220" s="24"/>
      <c r="UG220" s="24"/>
      <c r="UH220" s="24"/>
      <c r="UI220" s="24"/>
      <c r="UJ220" s="24"/>
      <c r="UK220" s="24"/>
      <c r="UL220" s="24"/>
      <c r="UM220" s="24"/>
      <c r="UN220" s="24"/>
      <c r="UO220" s="24"/>
      <c r="UP220" s="24"/>
      <c r="UQ220" s="24"/>
      <c r="UR220" s="24"/>
      <c r="US220" s="24"/>
      <c r="UT220" s="24"/>
      <c r="UU220" s="24"/>
      <c r="UV220" s="24"/>
      <c r="UW220" s="24"/>
      <c r="UX220" s="24"/>
      <c r="UY220" s="24"/>
      <c r="UZ220" s="24"/>
      <c r="VA220" s="24"/>
      <c r="VB220" s="24"/>
      <c r="VC220" s="24"/>
      <c r="VD220" s="24"/>
      <c r="VE220" s="24"/>
      <c r="VF220" s="24"/>
      <c r="VG220" s="24"/>
      <c r="VH220" s="24"/>
      <c r="VI220" s="24"/>
    </row>
    <row r="221" spans="1:581" s="23" customFormat="1" ht="15" customHeight="1" x14ac:dyDescent="0.2">
      <c r="A221" s="18">
        <v>107</v>
      </c>
      <c r="B221" s="102" t="s">
        <v>1188</v>
      </c>
      <c r="C221" s="102" t="s">
        <v>1189</v>
      </c>
      <c r="D221" s="20">
        <v>14</v>
      </c>
      <c r="E221" s="105" t="s">
        <v>927</v>
      </c>
      <c r="F221" s="102" t="s">
        <v>1190</v>
      </c>
      <c r="G221" s="102" t="s">
        <v>1371</v>
      </c>
      <c r="H221" s="21" t="s">
        <v>656</v>
      </c>
      <c r="I221" s="21" t="s">
        <v>657</v>
      </c>
      <c r="J221" s="22" t="s">
        <v>955</v>
      </c>
      <c r="K221" s="328">
        <v>38407</v>
      </c>
      <c r="L221" s="146">
        <v>15</v>
      </c>
      <c r="M221" s="22">
        <v>40</v>
      </c>
      <c r="N221" s="22" t="s">
        <v>704</v>
      </c>
      <c r="O221" s="21" t="s">
        <v>801</v>
      </c>
      <c r="P221" s="21" t="s">
        <v>977</v>
      </c>
      <c r="Q221" s="21" t="s">
        <v>823</v>
      </c>
      <c r="R221" s="22">
        <v>1</v>
      </c>
      <c r="S221" s="75">
        <v>48963</v>
      </c>
      <c r="T221" s="75"/>
      <c r="U221" s="75"/>
      <c r="V221" s="75">
        <f t="shared" si="118"/>
        <v>48963</v>
      </c>
      <c r="W221" s="75">
        <f>70.1*4</f>
        <v>280.39999999999998</v>
      </c>
      <c r="X221" s="75">
        <f t="shared" si="119"/>
        <v>8728.1666666666679</v>
      </c>
      <c r="Y221" s="75">
        <f t="shared" si="120"/>
        <v>87281.666666666672</v>
      </c>
      <c r="Z221" s="75">
        <f t="shared" si="121"/>
        <v>8568.5249999999996</v>
      </c>
      <c r="AA221" s="75">
        <f t="shared" si="122"/>
        <v>1468.8899999999999</v>
      </c>
      <c r="AB221" s="75">
        <f t="shared" si="123"/>
        <v>2448.15</v>
      </c>
      <c r="AC221" s="75">
        <f t="shared" si="124"/>
        <v>979.26</v>
      </c>
      <c r="AD221" s="75">
        <v>1989</v>
      </c>
      <c r="AE221" s="75">
        <v>1417</v>
      </c>
      <c r="AF221" s="77"/>
      <c r="AG221" s="77">
        <f t="shared" si="126"/>
        <v>74115.044444444444</v>
      </c>
      <c r="AH221" s="77">
        <f t="shared" si="127"/>
        <v>889380.53333333333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  <c r="JC221" s="24"/>
      <c r="JD221" s="24"/>
      <c r="JE221" s="24"/>
      <c r="JF221" s="24"/>
      <c r="JG221" s="24"/>
      <c r="JH221" s="24"/>
      <c r="JI221" s="24"/>
      <c r="JJ221" s="24"/>
      <c r="JK221" s="24"/>
      <c r="JL221" s="24"/>
      <c r="JM221" s="24"/>
      <c r="JN221" s="24"/>
      <c r="JO221" s="24"/>
      <c r="JP221" s="24"/>
      <c r="JQ221" s="24"/>
      <c r="JR221" s="24"/>
      <c r="JS221" s="24"/>
      <c r="JT221" s="24"/>
      <c r="JU221" s="24"/>
      <c r="JV221" s="24"/>
      <c r="JW221" s="24"/>
      <c r="JX221" s="24"/>
      <c r="JY221" s="24"/>
      <c r="JZ221" s="24"/>
      <c r="KA221" s="24"/>
      <c r="KB221" s="24"/>
      <c r="KC221" s="24"/>
      <c r="KD221" s="24"/>
      <c r="KE221" s="24"/>
      <c r="KF221" s="24"/>
      <c r="KG221" s="24"/>
      <c r="KH221" s="24"/>
      <c r="KI221" s="24"/>
      <c r="KJ221" s="24"/>
      <c r="KK221" s="24"/>
      <c r="KL221" s="24"/>
      <c r="KM221" s="24"/>
      <c r="KN221" s="24"/>
      <c r="KO221" s="24"/>
      <c r="KP221" s="24"/>
      <c r="KQ221" s="24"/>
      <c r="KR221" s="24"/>
      <c r="KS221" s="24"/>
      <c r="KT221" s="24"/>
      <c r="KU221" s="24"/>
      <c r="KV221" s="24"/>
      <c r="KW221" s="24"/>
      <c r="KX221" s="24"/>
      <c r="KY221" s="24"/>
      <c r="KZ221" s="24"/>
      <c r="LA221" s="24"/>
      <c r="LB221" s="24"/>
      <c r="LC221" s="24"/>
      <c r="LD221" s="24"/>
      <c r="LE221" s="24"/>
      <c r="LF221" s="24"/>
      <c r="LG221" s="24"/>
      <c r="LH221" s="24"/>
      <c r="LI221" s="24"/>
      <c r="LJ221" s="24"/>
      <c r="LK221" s="24"/>
      <c r="LL221" s="24"/>
      <c r="LM221" s="24"/>
      <c r="LN221" s="24"/>
      <c r="LO221" s="24"/>
      <c r="LP221" s="24"/>
      <c r="LQ221" s="24"/>
      <c r="LR221" s="24"/>
      <c r="LS221" s="24"/>
      <c r="LT221" s="24"/>
      <c r="LU221" s="24"/>
      <c r="LV221" s="24"/>
      <c r="LW221" s="24"/>
      <c r="LX221" s="24"/>
      <c r="LY221" s="24"/>
      <c r="LZ221" s="24"/>
      <c r="MA221" s="24"/>
      <c r="MB221" s="24"/>
      <c r="MC221" s="24"/>
      <c r="MD221" s="24"/>
      <c r="ME221" s="24"/>
      <c r="MF221" s="24"/>
      <c r="MG221" s="24"/>
      <c r="MH221" s="24"/>
      <c r="MI221" s="24"/>
      <c r="MJ221" s="24"/>
      <c r="MK221" s="24"/>
      <c r="ML221" s="24"/>
      <c r="MM221" s="24"/>
      <c r="MN221" s="24"/>
      <c r="MO221" s="24"/>
      <c r="MP221" s="24"/>
      <c r="MQ221" s="24"/>
      <c r="MR221" s="24"/>
      <c r="MS221" s="24"/>
      <c r="MT221" s="24"/>
      <c r="MU221" s="24"/>
      <c r="MV221" s="24"/>
      <c r="MW221" s="24"/>
      <c r="MX221" s="24"/>
      <c r="MY221" s="24"/>
      <c r="MZ221" s="24"/>
      <c r="NA221" s="24"/>
      <c r="NB221" s="24"/>
      <c r="NC221" s="24"/>
      <c r="ND221" s="24"/>
      <c r="NE221" s="24"/>
      <c r="NF221" s="24"/>
      <c r="NG221" s="24"/>
      <c r="NH221" s="24"/>
      <c r="NI221" s="24"/>
      <c r="NJ221" s="24"/>
      <c r="NK221" s="24"/>
      <c r="NL221" s="24"/>
      <c r="NM221" s="24"/>
      <c r="NN221" s="24"/>
      <c r="NO221" s="24"/>
      <c r="NP221" s="24"/>
      <c r="NQ221" s="24"/>
      <c r="NR221" s="24"/>
      <c r="NS221" s="24"/>
      <c r="NT221" s="24"/>
      <c r="NU221" s="24"/>
      <c r="NV221" s="24"/>
      <c r="NW221" s="24"/>
      <c r="NX221" s="24"/>
      <c r="NY221" s="24"/>
      <c r="NZ221" s="24"/>
      <c r="OA221" s="24"/>
      <c r="OB221" s="24"/>
      <c r="OC221" s="24"/>
      <c r="OD221" s="24"/>
      <c r="OE221" s="24"/>
      <c r="OF221" s="24"/>
      <c r="OG221" s="24"/>
      <c r="OH221" s="24"/>
      <c r="OI221" s="24"/>
      <c r="OJ221" s="24"/>
      <c r="OK221" s="24"/>
      <c r="OL221" s="24"/>
      <c r="OM221" s="24"/>
      <c r="ON221" s="24"/>
      <c r="OO221" s="24"/>
      <c r="OP221" s="24"/>
      <c r="OQ221" s="24"/>
      <c r="OR221" s="24"/>
      <c r="OS221" s="24"/>
      <c r="OT221" s="24"/>
      <c r="OU221" s="24"/>
      <c r="OV221" s="24"/>
      <c r="OW221" s="24"/>
      <c r="OX221" s="24"/>
      <c r="OY221" s="24"/>
      <c r="OZ221" s="24"/>
      <c r="PA221" s="24"/>
      <c r="PB221" s="24"/>
      <c r="PC221" s="24"/>
      <c r="PD221" s="24"/>
      <c r="PE221" s="24"/>
      <c r="PF221" s="24"/>
      <c r="PG221" s="24"/>
      <c r="PH221" s="24"/>
      <c r="PI221" s="24"/>
      <c r="PJ221" s="24"/>
      <c r="PK221" s="24"/>
      <c r="PL221" s="24"/>
      <c r="PM221" s="24"/>
      <c r="PN221" s="24"/>
      <c r="PO221" s="24"/>
      <c r="PP221" s="24"/>
      <c r="PQ221" s="24"/>
      <c r="PR221" s="24"/>
      <c r="PS221" s="24"/>
      <c r="PT221" s="24"/>
      <c r="PU221" s="24"/>
      <c r="PV221" s="24"/>
      <c r="PW221" s="24"/>
      <c r="PX221" s="24"/>
      <c r="PY221" s="24"/>
      <c r="PZ221" s="24"/>
      <c r="QA221" s="24"/>
      <c r="QB221" s="24"/>
      <c r="QC221" s="24"/>
      <c r="QD221" s="24"/>
      <c r="QE221" s="24"/>
      <c r="QF221" s="24"/>
      <c r="QG221" s="24"/>
      <c r="QH221" s="24"/>
      <c r="QI221" s="24"/>
      <c r="QJ221" s="24"/>
      <c r="QK221" s="24"/>
      <c r="QL221" s="24"/>
      <c r="QM221" s="24"/>
      <c r="QN221" s="24"/>
      <c r="QO221" s="24"/>
      <c r="QP221" s="24"/>
      <c r="QQ221" s="24"/>
      <c r="QR221" s="24"/>
      <c r="QS221" s="24"/>
      <c r="QT221" s="24"/>
      <c r="QU221" s="24"/>
      <c r="QV221" s="24"/>
      <c r="QW221" s="24"/>
      <c r="QX221" s="24"/>
      <c r="QY221" s="24"/>
      <c r="QZ221" s="24"/>
      <c r="RA221" s="24"/>
      <c r="RB221" s="24"/>
      <c r="RC221" s="24"/>
      <c r="RD221" s="24"/>
      <c r="RE221" s="24"/>
      <c r="RF221" s="24"/>
      <c r="RG221" s="24"/>
      <c r="RH221" s="24"/>
      <c r="RI221" s="24"/>
      <c r="RJ221" s="24"/>
      <c r="RK221" s="24"/>
      <c r="RL221" s="24"/>
      <c r="RM221" s="24"/>
      <c r="RN221" s="24"/>
      <c r="RO221" s="24"/>
      <c r="RP221" s="24"/>
      <c r="RQ221" s="24"/>
      <c r="RR221" s="24"/>
      <c r="RS221" s="24"/>
      <c r="RT221" s="24"/>
      <c r="RU221" s="24"/>
      <c r="RV221" s="24"/>
      <c r="RW221" s="24"/>
      <c r="RX221" s="24"/>
      <c r="RY221" s="24"/>
      <c r="RZ221" s="24"/>
      <c r="SA221" s="24"/>
      <c r="SB221" s="24"/>
      <c r="SC221" s="24"/>
      <c r="SD221" s="24"/>
      <c r="SE221" s="24"/>
      <c r="SF221" s="24"/>
      <c r="SG221" s="24"/>
      <c r="SH221" s="24"/>
      <c r="SI221" s="24"/>
      <c r="SJ221" s="24"/>
      <c r="SK221" s="24"/>
      <c r="SL221" s="24"/>
      <c r="SM221" s="24"/>
      <c r="SN221" s="24"/>
      <c r="SO221" s="24"/>
      <c r="SP221" s="24"/>
      <c r="SQ221" s="24"/>
      <c r="SR221" s="24"/>
      <c r="SS221" s="24"/>
      <c r="ST221" s="24"/>
      <c r="SU221" s="24"/>
      <c r="SV221" s="24"/>
      <c r="SW221" s="24"/>
      <c r="SX221" s="24"/>
      <c r="SY221" s="24"/>
      <c r="SZ221" s="24"/>
      <c r="TA221" s="24"/>
      <c r="TB221" s="24"/>
      <c r="TC221" s="24"/>
      <c r="TD221" s="24"/>
      <c r="TE221" s="24"/>
      <c r="TF221" s="24"/>
      <c r="TG221" s="24"/>
      <c r="TH221" s="24"/>
      <c r="TI221" s="24"/>
      <c r="TJ221" s="24"/>
      <c r="TK221" s="24"/>
      <c r="TL221" s="24"/>
      <c r="TM221" s="24"/>
      <c r="TN221" s="24"/>
      <c r="TO221" s="24"/>
      <c r="TP221" s="24"/>
      <c r="TQ221" s="24"/>
      <c r="TR221" s="24"/>
      <c r="TS221" s="24"/>
      <c r="TT221" s="24"/>
      <c r="TU221" s="24"/>
      <c r="TV221" s="24"/>
      <c r="TW221" s="24"/>
      <c r="TX221" s="24"/>
      <c r="TY221" s="24"/>
      <c r="TZ221" s="24"/>
      <c r="UA221" s="24"/>
      <c r="UB221" s="24"/>
      <c r="UC221" s="24"/>
      <c r="UD221" s="24"/>
      <c r="UE221" s="24"/>
      <c r="UF221" s="24"/>
      <c r="UG221" s="24"/>
      <c r="UH221" s="24"/>
      <c r="UI221" s="24"/>
      <c r="UJ221" s="24"/>
      <c r="UK221" s="24"/>
      <c r="UL221" s="24"/>
      <c r="UM221" s="24"/>
      <c r="UN221" s="24"/>
      <c r="UO221" s="24"/>
      <c r="UP221" s="24"/>
      <c r="UQ221" s="24"/>
      <c r="UR221" s="24"/>
      <c r="US221" s="24"/>
      <c r="UT221" s="24"/>
      <c r="UU221" s="24"/>
      <c r="UV221" s="24"/>
      <c r="UW221" s="24"/>
      <c r="UX221" s="24"/>
      <c r="UY221" s="24"/>
      <c r="UZ221" s="24"/>
      <c r="VA221" s="24"/>
      <c r="VB221" s="24"/>
      <c r="VC221" s="24"/>
      <c r="VD221" s="24"/>
      <c r="VE221" s="24"/>
      <c r="VF221" s="24"/>
      <c r="VG221" s="24"/>
      <c r="VH221" s="24"/>
      <c r="VI221" s="24"/>
    </row>
    <row r="222" spans="1:581" s="23" customFormat="1" ht="15" customHeight="1" x14ac:dyDescent="0.2">
      <c r="A222" s="112">
        <v>108</v>
      </c>
      <c r="B222" s="102" t="s">
        <v>1188</v>
      </c>
      <c r="C222" s="102" t="s">
        <v>1189</v>
      </c>
      <c r="D222" s="20">
        <v>14</v>
      </c>
      <c r="E222" s="102" t="s">
        <v>927</v>
      </c>
      <c r="F222" s="102" t="s">
        <v>1190</v>
      </c>
      <c r="G222" s="102" t="s">
        <v>1870</v>
      </c>
      <c r="H222" s="174" t="s">
        <v>1779</v>
      </c>
      <c r="I222" s="21" t="s">
        <v>1871</v>
      </c>
      <c r="J222" s="22" t="s">
        <v>955</v>
      </c>
      <c r="K222" s="328">
        <v>42552</v>
      </c>
      <c r="L222" s="146">
        <v>15</v>
      </c>
      <c r="M222" s="22">
        <v>40</v>
      </c>
      <c r="N222" s="22" t="s">
        <v>704</v>
      </c>
      <c r="O222" s="21" t="s">
        <v>804</v>
      </c>
      <c r="P222" s="21" t="s">
        <v>978</v>
      </c>
      <c r="Q222" s="21" t="s">
        <v>823</v>
      </c>
      <c r="R222" s="22">
        <v>1</v>
      </c>
      <c r="S222" s="75">
        <v>48963</v>
      </c>
      <c r="T222" s="75"/>
      <c r="U222" s="75"/>
      <c r="V222" s="75">
        <f t="shared" si="118"/>
        <v>48963</v>
      </c>
      <c r="W222" s="75"/>
      <c r="X222" s="75">
        <f t="shared" si="119"/>
        <v>8834.1666666666661</v>
      </c>
      <c r="Y222" s="75">
        <f t="shared" si="120"/>
        <v>88341.666666666657</v>
      </c>
      <c r="Z222" s="75">
        <f t="shared" si="121"/>
        <v>8568.5249999999996</v>
      </c>
      <c r="AA222" s="75">
        <f t="shared" si="122"/>
        <v>1468.8899999999999</v>
      </c>
      <c r="AB222" s="75">
        <f t="shared" si="123"/>
        <v>2448.15</v>
      </c>
      <c r="AC222" s="75">
        <f t="shared" si="124"/>
        <v>979.26</v>
      </c>
      <c r="AD222" s="75">
        <v>2376</v>
      </c>
      <c r="AE222" s="75">
        <v>1666</v>
      </c>
      <c r="AF222" s="77"/>
      <c r="AG222" s="77">
        <f t="shared" si="126"/>
        <v>74567.811111111121</v>
      </c>
      <c r="AH222" s="77">
        <f t="shared" si="127"/>
        <v>894813.7333333334</v>
      </c>
      <c r="AI222" s="77"/>
      <c r="AJ222" s="77"/>
      <c r="AK222" s="77"/>
      <c r="AL222" s="77"/>
      <c r="AM222" s="77"/>
      <c r="AN222" s="77"/>
      <c r="AO222" s="77"/>
      <c r="AP222" s="77"/>
      <c r="AQ222" s="77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  <c r="LT222" s="24"/>
      <c r="LU222" s="24"/>
      <c r="LV222" s="24"/>
      <c r="LW222" s="24"/>
      <c r="LX222" s="24"/>
      <c r="LY222" s="24"/>
      <c r="LZ222" s="24"/>
      <c r="MA222" s="24"/>
      <c r="MB222" s="24"/>
      <c r="MC222" s="24"/>
      <c r="MD222" s="24"/>
      <c r="ME222" s="24"/>
      <c r="MF222" s="24"/>
      <c r="MG222" s="24"/>
      <c r="MH222" s="24"/>
      <c r="MI222" s="24"/>
      <c r="MJ222" s="24"/>
      <c r="MK222" s="24"/>
      <c r="ML222" s="24"/>
      <c r="MM222" s="24"/>
      <c r="MN222" s="24"/>
      <c r="MO222" s="24"/>
      <c r="MP222" s="24"/>
      <c r="MQ222" s="24"/>
      <c r="MR222" s="24"/>
      <c r="MS222" s="24"/>
      <c r="MT222" s="24"/>
      <c r="MU222" s="24"/>
      <c r="MV222" s="24"/>
      <c r="MW222" s="24"/>
      <c r="MX222" s="24"/>
      <c r="MY222" s="24"/>
      <c r="MZ222" s="24"/>
      <c r="NA222" s="24"/>
      <c r="NB222" s="24"/>
      <c r="NC222" s="24"/>
      <c r="ND222" s="24"/>
      <c r="NE222" s="24"/>
      <c r="NF222" s="24"/>
      <c r="NG222" s="24"/>
      <c r="NH222" s="24"/>
      <c r="NI222" s="24"/>
      <c r="NJ222" s="24"/>
      <c r="NK222" s="24"/>
      <c r="NL222" s="24"/>
      <c r="NM222" s="24"/>
      <c r="NN222" s="24"/>
      <c r="NO222" s="24"/>
      <c r="NP222" s="24"/>
      <c r="NQ222" s="24"/>
      <c r="NR222" s="24"/>
      <c r="NS222" s="24"/>
      <c r="NT222" s="24"/>
      <c r="NU222" s="24"/>
      <c r="NV222" s="24"/>
      <c r="NW222" s="24"/>
      <c r="NX222" s="24"/>
      <c r="NY222" s="24"/>
      <c r="NZ222" s="24"/>
      <c r="OA222" s="24"/>
      <c r="OB222" s="24"/>
      <c r="OC222" s="24"/>
      <c r="OD222" s="24"/>
      <c r="OE222" s="24"/>
      <c r="OF222" s="24"/>
      <c r="OG222" s="24"/>
      <c r="OH222" s="24"/>
      <c r="OI222" s="24"/>
      <c r="OJ222" s="24"/>
      <c r="OK222" s="24"/>
      <c r="OL222" s="24"/>
      <c r="OM222" s="24"/>
      <c r="ON222" s="24"/>
      <c r="OO222" s="24"/>
      <c r="OP222" s="24"/>
      <c r="OQ222" s="24"/>
      <c r="OR222" s="24"/>
      <c r="OS222" s="24"/>
      <c r="OT222" s="24"/>
      <c r="OU222" s="24"/>
      <c r="OV222" s="24"/>
      <c r="OW222" s="24"/>
      <c r="OX222" s="24"/>
      <c r="OY222" s="24"/>
      <c r="OZ222" s="24"/>
      <c r="PA222" s="24"/>
      <c r="PB222" s="24"/>
      <c r="PC222" s="24"/>
      <c r="PD222" s="24"/>
      <c r="PE222" s="24"/>
      <c r="PF222" s="24"/>
      <c r="PG222" s="24"/>
      <c r="PH222" s="24"/>
      <c r="PI222" s="24"/>
      <c r="PJ222" s="24"/>
      <c r="PK222" s="24"/>
      <c r="PL222" s="24"/>
      <c r="PM222" s="24"/>
      <c r="PN222" s="24"/>
      <c r="PO222" s="24"/>
      <c r="PP222" s="24"/>
      <c r="PQ222" s="24"/>
      <c r="PR222" s="24"/>
      <c r="PS222" s="24"/>
      <c r="PT222" s="24"/>
      <c r="PU222" s="24"/>
      <c r="PV222" s="24"/>
      <c r="PW222" s="24"/>
      <c r="PX222" s="24"/>
      <c r="PY222" s="24"/>
      <c r="PZ222" s="24"/>
      <c r="QA222" s="24"/>
      <c r="QB222" s="24"/>
      <c r="QC222" s="24"/>
      <c r="QD222" s="24"/>
      <c r="QE222" s="24"/>
      <c r="QF222" s="24"/>
      <c r="QG222" s="24"/>
      <c r="QH222" s="24"/>
      <c r="QI222" s="24"/>
      <c r="QJ222" s="24"/>
      <c r="QK222" s="24"/>
      <c r="QL222" s="24"/>
      <c r="QM222" s="24"/>
      <c r="QN222" s="24"/>
      <c r="QO222" s="24"/>
      <c r="QP222" s="24"/>
      <c r="QQ222" s="24"/>
      <c r="QR222" s="24"/>
      <c r="QS222" s="24"/>
      <c r="QT222" s="24"/>
      <c r="QU222" s="24"/>
      <c r="QV222" s="24"/>
      <c r="QW222" s="24"/>
      <c r="QX222" s="24"/>
      <c r="QY222" s="24"/>
      <c r="QZ222" s="24"/>
      <c r="RA222" s="24"/>
      <c r="RB222" s="24"/>
      <c r="RC222" s="24"/>
      <c r="RD222" s="24"/>
      <c r="RE222" s="24"/>
      <c r="RF222" s="24"/>
      <c r="RG222" s="24"/>
      <c r="RH222" s="24"/>
      <c r="RI222" s="24"/>
      <c r="RJ222" s="24"/>
      <c r="RK222" s="24"/>
      <c r="RL222" s="24"/>
      <c r="RM222" s="24"/>
      <c r="RN222" s="24"/>
      <c r="RO222" s="24"/>
      <c r="RP222" s="24"/>
      <c r="RQ222" s="24"/>
      <c r="RR222" s="24"/>
      <c r="RS222" s="24"/>
      <c r="RT222" s="24"/>
      <c r="RU222" s="24"/>
      <c r="RV222" s="24"/>
      <c r="RW222" s="24"/>
      <c r="RX222" s="24"/>
      <c r="RY222" s="24"/>
      <c r="RZ222" s="24"/>
      <c r="SA222" s="24"/>
      <c r="SB222" s="24"/>
      <c r="SC222" s="24"/>
      <c r="SD222" s="24"/>
      <c r="SE222" s="24"/>
      <c r="SF222" s="24"/>
      <c r="SG222" s="24"/>
      <c r="SH222" s="24"/>
      <c r="SI222" s="24"/>
      <c r="SJ222" s="24"/>
      <c r="SK222" s="24"/>
      <c r="SL222" s="24"/>
      <c r="SM222" s="24"/>
      <c r="SN222" s="24"/>
      <c r="SO222" s="24"/>
      <c r="SP222" s="24"/>
      <c r="SQ222" s="24"/>
      <c r="SR222" s="24"/>
      <c r="SS222" s="24"/>
      <c r="ST222" s="24"/>
      <c r="SU222" s="24"/>
      <c r="SV222" s="24"/>
      <c r="SW222" s="24"/>
      <c r="SX222" s="24"/>
      <c r="SY222" s="24"/>
      <c r="SZ222" s="24"/>
      <c r="TA222" s="24"/>
      <c r="TB222" s="24"/>
      <c r="TC222" s="24"/>
      <c r="TD222" s="24"/>
      <c r="TE222" s="24"/>
      <c r="TF222" s="24"/>
      <c r="TG222" s="24"/>
      <c r="TH222" s="24"/>
      <c r="TI222" s="24"/>
      <c r="TJ222" s="24"/>
      <c r="TK222" s="24"/>
      <c r="TL222" s="24"/>
      <c r="TM222" s="24"/>
      <c r="TN222" s="24"/>
      <c r="TO222" s="24"/>
      <c r="TP222" s="24"/>
      <c r="TQ222" s="24"/>
      <c r="TR222" s="24"/>
      <c r="TS222" s="24"/>
      <c r="TT222" s="24"/>
      <c r="TU222" s="24"/>
      <c r="TV222" s="24"/>
      <c r="TW222" s="24"/>
      <c r="TX222" s="24"/>
      <c r="TY222" s="24"/>
      <c r="TZ222" s="24"/>
      <c r="UA222" s="24"/>
      <c r="UB222" s="24"/>
      <c r="UC222" s="24"/>
      <c r="UD222" s="24"/>
      <c r="UE222" s="24"/>
      <c r="UF222" s="24"/>
      <c r="UG222" s="24"/>
      <c r="UH222" s="24"/>
      <c r="UI222" s="24"/>
      <c r="UJ222" s="24"/>
      <c r="UK222" s="24"/>
      <c r="UL222" s="24"/>
      <c r="UM222" s="24"/>
      <c r="UN222" s="24"/>
      <c r="UO222" s="24"/>
      <c r="UP222" s="24"/>
      <c r="UQ222" s="24"/>
      <c r="UR222" s="24"/>
      <c r="US222" s="24"/>
      <c r="UT222" s="24"/>
      <c r="UU222" s="24"/>
      <c r="UV222" s="24"/>
      <c r="UW222" s="24"/>
      <c r="UX222" s="24"/>
      <c r="UY222" s="24"/>
      <c r="UZ222" s="24"/>
      <c r="VA222" s="24"/>
      <c r="VB222" s="24"/>
      <c r="VC222" s="24"/>
      <c r="VD222" s="24"/>
      <c r="VE222" s="24"/>
      <c r="VF222" s="24"/>
      <c r="VG222" s="24"/>
      <c r="VH222" s="24"/>
      <c r="VI222" s="24"/>
    </row>
    <row r="223" spans="1:581" s="23" customFormat="1" ht="15" customHeight="1" x14ac:dyDescent="0.2">
      <c r="A223" s="18">
        <v>109</v>
      </c>
      <c r="B223" s="102" t="s">
        <v>1188</v>
      </c>
      <c r="C223" s="102" t="s">
        <v>1189</v>
      </c>
      <c r="D223" s="20">
        <v>14</v>
      </c>
      <c r="E223" s="102" t="s">
        <v>927</v>
      </c>
      <c r="F223" s="102" t="s">
        <v>1190</v>
      </c>
      <c r="G223" s="102" t="s">
        <v>1373</v>
      </c>
      <c r="H223" s="21" t="s">
        <v>1039</v>
      </c>
      <c r="I223" s="21" t="s">
        <v>1063</v>
      </c>
      <c r="J223" s="22" t="s">
        <v>955</v>
      </c>
      <c r="K223" s="328">
        <v>41372</v>
      </c>
      <c r="L223" s="146">
        <v>15</v>
      </c>
      <c r="M223" s="22">
        <v>40</v>
      </c>
      <c r="N223" s="22" t="s">
        <v>704</v>
      </c>
      <c r="O223" s="21" t="s">
        <v>802</v>
      </c>
      <c r="P223" s="21" t="s">
        <v>979</v>
      </c>
      <c r="Q223" s="21" t="s">
        <v>823</v>
      </c>
      <c r="R223" s="22">
        <v>1</v>
      </c>
      <c r="S223" s="75">
        <v>48963</v>
      </c>
      <c r="T223" s="75"/>
      <c r="U223" s="75"/>
      <c r="V223" s="75">
        <f t="shared" si="118"/>
        <v>48963</v>
      </c>
      <c r="W223" s="75"/>
      <c r="X223" s="75">
        <f t="shared" si="119"/>
        <v>8728.1666666666679</v>
      </c>
      <c r="Y223" s="75">
        <f t="shared" si="120"/>
        <v>87281.666666666672</v>
      </c>
      <c r="Z223" s="75">
        <f t="shared" si="121"/>
        <v>8568.5249999999996</v>
      </c>
      <c r="AA223" s="75">
        <f t="shared" si="122"/>
        <v>1468.8899999999999</v>
      </c>
      <c r="AB223" s="75">
        <f t="shared" si="123"/>
        <v>2448.15</v>
      </c>
      <c r="AC223" s="75">
        <f t="shared" si="124"/>
        <v>979.26</v>
      </c>
      <c r="AD223" s="75">
        <v>1989</v>
      </c>
      <c r="AE223" s="75">
        <v>1417</v>
      </c>
      <c r="AF223" s="77"/>
      <c r="AG223" s="77">
        <f t="shared" si="126"/>
        <v>73834.64444444445</v>
      </c>
      <c r="AH223" s="77">
        <f t="shared" si="127"/>
        <v>886015.7333333334</v>
      </c>
      <c r="AI223" s="77"/>
      <c r="AJ223" s="77"/>
      <c r="AK223" s="77"/>
      <c r="AL223" s="77"/>
      <c r="AM223" s="77"/>
      <c r="AN223" s="77"/>
      <c r="AO223" s="77"/>
      <c r="AP223" s="77"/>
      <c r="AQ223" s="77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  <c r="JC223" s="24"/>
      <c r="JD223" s="24"/>
      <c r="JE223" s="24"/>
      <c r="JF223" s="24"/>
      <c r="JG223" s="24"/>
      <c r="JH223" s="24"/>
      <c r="JI223" s="24"/>
      <c r="JJ223" s="24"/>
      <c r="JK223" s="24"/>
      <c r="JL223" s="24"/>
      <c r="JM223" s="24"/>
      <c r="JN223" s="24"/>
      <c r="JO223" s="24"/>
      <c r="JP223" s="24"/>
      <c r="JQ223" s="24"/>
      <c r="JR223" s="24"/>
      <c r="JS223" s="24"/>
      <c r="JT223" s="24"/>
      <c r="JU223" s="24"/>
      <c r="JV223" s="24"/>
      <c r="JW223" s="24"/>
      <c r="JX223" s="24"/>
      <c r="JY223" s="24"/>
      <c r="JZ223" s="24"/>
      <c r="KA223" s="24"/>
      <c r="KB223" s="24"/>
      <c r="KC223" s="24"/>
      <c r="KD223" s="24"/>
      <c r="KE223" s="24"/>
      <c r="KF223" s="24"/>
      <c r="KG223" s="24"/>
      <c r="KH223" s="24"/>
      <c r="KI223" s="24"/>
      <c r="KJ223" s="24"/>
      <c r="KK223" s="24"/>
      <c r="KL223" s="24"/>
      <c r="KM223" s="24"/>
      <c r="KN223" s="24"/>
      <c r="KO223" s="24"/>
      <c r="KP223" s="24"/>
      <c r="KQ223" s="24"/>
      <c r="KR223" s="24"/>
      <c r="KS223" s="24"/>
      <c r="KT223" s="24"/>
      <c r="KU223" s="24"/>
      <c r="KV223" s="24"/>
      <c r="KW223" s="24"/>
      <c r="KX223" s="24"/>
      <c r="KY223" s="24"/>
      <c r="KZ223" s="24"/>
      <c r="LA223" s="24"/>
      <c r="LB223" s="24"/>
      <c r="LC223" s="24"/>
      <c r="LD223" s="24"/>
      <c r="LE223" s="24"/>
      <c r="LF223" s="24"/>
      <c r="LG223" s="24"/>
      <c r="LH223" s="24"/>
      <c r="LI223" s="24"/>
      <c r="LJ223" s="24"/>
      <c r="LK223" s="24"/>
      <c r="LL223" s="24"/>
      <c r="LM223" s="24"/>
      <c r="LN223" s="24"/>
      <c r="LO223" s="24"/>
      <c r="LP223" s="24"/>
      <c r="LQ223" s="24"/>
      <c r="LR223" s="24"/>
      <c r="LS223" s="24"/>
      <c r="LT223" s="24"/>
      <c r="LU223" s="24"/>
      <c r="LV223" s="24"/>
      <c r="LW223" s="24"/>
      <c r="LX223" s="24"/>
      <c r="LY223" s="24"/>
      <c r="LZ223" s="24"/>
      <c r="MA223" s="24"/>
      <c r="MB223" s="24"/>
      <c r="MC223" s="24"/>
      <c r="MD223" s="24"/>
      <c r="ME223" s="24"/>
      <c r="MF223" s="24"/>
      <c r="MG223" s="24"/>
      <c r="MH223" s="24"/>
      <c r="MI223" s="24"/>
      <c r="MJ223" s="24"/>
      <c r="MK223" s="24"/>
      <c r="ML223" s="24"/>
      <c r="MM223" s="24"/>
      <c r="MN223" s="24"/>
      <c r="MO223" s="24"/>
      <c r="MP223" s="24"/>
      <c r="MQ223" s="24"/>
      <c r="MR223" s="24"/>
      <c r="MS223" s="24"/>
      <c r="MT223" s="24"/>
      <c r="MU223" s="24"/>
      <c r="MV223" s="24"/>
      <c r="MW223" s="24"/>
      <c r="MX223" s="24"/>
      <c r="MY223" s="24"/>
      <c r="MZ223" s="24"/>
      <c r="NA223" s="24"/>
      <c r="NB223" s="24"/>
      <c r="NC223" s="24"/>
      <c r="ND223" s="24"/>
      <c r="NE223" s="24"/>
      <c r="NF223" s="24"/>
      <c r="NG223" s="24"/>
      <c r="NH223" s="24"/>
      <c r="NI223" s="24"/>
      <c r="NJ223" s="24"/>
      <c r="NK223" s="24"/>
      <c r="NL223" s="24"/>
      <c r="NM223" s="24"/>
      <c r="NN223" s="24"/>
      <c r="NO223" s="24"/>
      <c r="NP223" s="24"/>
      <c r="NQ223" s="24"/>
      <c r="NR223" s="24"/>
      <c r="NS223" s="24"/>
      <c r="NT223" s="24"/>
      <c r="NU223" s="24"/>
      <c r="NV223" s="24"/>
      <c r="NW223" s="24"/>
      <c r="NX223" s="24"/>
      <c r="NY223" s="24"/>
      <c r="NZ223" s="24"/>
      <c r="OA223" s="24"/>
      <c r="OB223" s="24"/>
      <c r="OC223" s="24"/>
      <c r="OD223" s="24"/>
      <c r="OE223" s="24"/>
      <c r="OF223" s="24"/>
      <c r="OG223" s="24"/>
      <c r="OH223" s="24"/>
      <c r="OI223" s="24"/>
      <c r="OJ223" s="24"/>
      <c r="OK223" s="24"/>
      <c r="OL223" s="24"/>
      <c r="OM223" s="24"/>
      <c r="ON223" s="24"/>
      <c r="OO223" s="24"/>
      <c r="OP223" s="24"/>
      <c r="OQ223" s="24"/>
      <c r="OR223" s="24"/>
      <c r="OS223" s="24"/>
      <c r="OT223" s="24"/>
      <c r="OU223" s="24"/>
      <c r="OV223" s="24"/>
      <c r="OW223" s="24"/>
      <c r="OX223" s="24"/>
      <c r="OY223" s="24"/>
      <c r="OZ223" s="24"/>
      <c r="PA223" s="24"/>
      <c r="PB223" s="24"/>
      <c r="PC223" s="24"/>
      <c r="PD223" s="24"/>
      <c r="PE223" s="24"/>
      <c r="PF223" s="24"/>
      <c r="PG223" s="24"/>
      <c r="PH223" s="24"/>
      <c r="PI223" s="24"/>
      <c r="PJ223" s="24"/>
      <c r="PK223" s="24"/>
      <c r="PL223" s="24"/>
      <c r="PM223" s="24"/>
      <c r="PN223" s="24"/>
      <c r="PO223" s="24"/>
      <c r="PP223" s="24"/>
      <c r="PQ223" s="24"/>
      <c r="PR223" s="24"/>
      <c r="PS223" s="24"/>
      <c r="PT223" s="24"/>
      <c r="PU223" s="24"/>
      <c r="PV223" s="24"/>
      <c r="PW223" s="24"/>
      <c r="PX223" s="24"/>
      <c r="PY223" s="24"/>
      <c r="PZ223" s="24"/>
      <c r="QA223" s="24"/>
      <c r="QB223" s="24"/>
      <c r="QC223" s="24"/>
      <c r="QD223" s="24"/>
      <c r="QE223" s="24"/>
      <c r="QF223" s="24"/>
      <c r="QG223" s="24"/>
      <c r="QH223" s="24"/>
      <c r="QI223" s="24"/>
      <c r="QJ223" s="24"/>
      <c r="QK223" s="24"/>
      <c r="QL223" s="24"/>
      <c r="QM223" s="24"/>
      <c r="QN223" s="24"/>
      <c r="QO223" s="24"/>
      <c r="QP223" s="24"/>
      <c r="QQ223" s="24"/>
      <c r="QR223" s="24"/>
      <c r="QS223" s="24"/>
      <c r="QT223" s="24"/>
      <c r="QU223" s="24"/>
      <c r="QV223" s="24"/>
      <c r="QW223" s="24"/>
      <c r="QX223" s="24"/>
      <c r="QY223" s="24"/>
      <c r="QZ223" s="24"/>
      <c r="RA223" s="24"/>
      <c r="RB223" s="24"/>
      <c r="RC223" s="24"/>
      <c r="RD223" s="24"/>
      <c r="RE223" s="24"/>
      <c r="RF223" s="24"/>
      <c r="RG223" s="24"/>
      <c r="RH223" s="24"/>
      <c r="RI223" s="24"/>
      <c r="RJ223" s="24"/>
      <c r="RK223" s="24"/>
      <c r="RL223" s="24"/>
      <c r="RM223" s="24"/>
      <c r="RN223" s="24"/>
      <c r="RO223" s="24"/>
      <c r="RP223" s="24"/>
      <c r="RQ223" s="24"/>
      <c r="RR223" s="24"/>
      <c r="RS223" s="24"/>
      <c r="RT223" s="24"/>
      <c r="RU223" s="24"/>
      <c r="RV223" s="24"/>
      <c r="RW223" s="24"/>
      <c r="RX223" s="24"/>
      <c r="RY223" s="24"/>
      <c r="RZ223" s="24"/>
      <c r="SA223" s="24"/>
      <c r="SB223" s="24"/>
      <c r="SC223" s="24"/>
      <c r="SD223" s="24"/>
      <c r="SE223" s="24"/>
      <c r="SF223" s="24"/>
      <c r="SG223" s="24"/>
      <c r="SH223" s="24"/>
      <c r="SI223" s="24"/>
      <c r="SJ223" s="24"/>
      <c r="SK223" s="24"/>
      <c r="SL223" s="24"/>
      <c r="SM223" s="24"/>
      <c r="SN223" s="24"/>
      <c r="SO223" s="24"/>
      <c r="SP223" s="24"/>
      <c r="SQ223" s="24"/>
      <c r="SR223" s="24"/>
      <c r="SS223" s="24"/>
      <c r="ST223" s="24"/>
      <c r="SU223" s="24"/>
      <c r="SV223" s="24"/>
      <c r="SW223" s="24"/>
      <c r="SX223" s="24"/>
      <c r="SY223" s="24"/>
      <c r="SZ223" s="24"/>
      <c r="TA223" s="24"/>
      <c r="TB223" s="24"/>
      <c r="TC223" s="24"/>
      <c r="TD223" s="24"/>
      <c r="TE223" s="24"/>
      <c r="TF223" s="24"/>
      <c r="TG223" s="24"/>
      <c r="TH223" s="24"/>
      <c r="TI223" s="24"/>
      <c r="TJ223" s="24"/>
      <c r="TK223" s="24"/>
      <c r="TL223" s="24"/>
      <c r="TM223" s="24"/>
      <c r="TN223" s="24"/>
      <c r="TO223" s="24"/>
      <c r="TP223" s="24"/>
      <c r="TQ223" s="24"/>
      <c r="TR223" s="24"/>
      <c r="TS223" s="24"/>
      <c r="TT223" s="24"/>
      <c r="TU223" s="24"/>
      <c r="TV223" s="24"/>
      <c r="TW223" s="24"/>
      <c r="TX223" s="24"/>
      <c r="TY223" s="24"/>
      <c r="TZ223" s="24"/>
      <c r="UA223" s="24"/>
      <c r="UB223" s="24"/>
      <c r="UC223" s="24"/>
      <c r="UD223" s="24"/>
      <c r="UE223" s="24"/>
      <c r="UF223" s="24"/>
      <c r="UG223" s="24"/>
      <c r="UH223" s="24"/>
      <c r="UI223" s="24"/>
      <c r="UJ223" s="24"/>
      <c r="UK223" s="24"/>
      <c r="UL223" s="24"/>
      <c r="UM223" s="24"/>
      <c r="UN223" s="24"/>
      <c r="UO223" s="24"/>
      <c r="UP223" s="24"/>
      <c r="UQ223" s="24"/>
      <c r="UR223" s="24"/>
      <c r="US223" s="24"/>
      <c r="UT223" s="24"/>
      <c r="UU223" s="24"/>
      <c r="UV223" s="24"/>
      <c r="UW223" s="24"/>
      <c r="UX223" s="24"/>
      <c r="UY223" s="24"/>
      <c r="UZ223" s="24"/>
      <c r="VA223" s="24"/>
      <c r="VB223" s="24"/>
      <c r="VC223" s="24"/>
      <c r="VD223" s="24"/>
      <c r="VE223" s="24"/>
      <c r="VF223" s="24"/>
      <c r="VG223" s="24"/>
      <c r="VH223" s="24"/>
      <c r="VI223" s="24"/>
    </row>
    <row r="224" spans="1:581" s="23" customFormat="1" ht="15" customHeight="1" x14ac:dyDescent="0.2">
      <c r="A224" s="112">
        <v>110</v>
      </c>
      <c r="B224" s="108" t="s">
        <v>1188</v>
      </c>
      <c r="C224" s="108" t="s">
        <v>1189</v>
      </c>
      <c r="D224" s="20">
        <v>14</v>
      </c>
      <c r="E224" s="102" t="s">
        <v>927</v>
      </c>
      <c r="F224" s="102" t="s">
        <v>1190</v>
      </c>
      <c r="G224" s="108" t="s">
        <v>1374</v>
      </c>
      <c r="H224" s="118" t="s">
        <v>1038</v>
      </c>
      <c r="I224" s="64" t="s">
        <v>1064</v>
      </c>
      <c r="J224" s="65" t="s">
        <v>955</v>
      </c>
      <c r="K224" s="331">
        <v>41353</v>
      </c>
      <c r="L224" s="148">
        <v>19</v>
      </c>
      <c r="M224" s="65">
        <v>40</v>
      </c>
      <c r="N224" s="65" t="s">
        <v>704</v>
      </c>
      <c r="O224" s="64" t="s">
        <v>805</v>
      </c>
      <c r="P224" s="64" t="s">
        <v>823</v>
      </c>
      <c r="Q224" s="64" t="s">
        <v>717</v>
      </c>
      <c r="R224" s="65">
        <v>1</v>
      </c>
      <c r="S224" s="75">
        <v>82995</v>
      </c>
      <c r="T224" s="76"/>
      <c r="U224" s="76"/>
      <c r="V224" s="76">
        <f t="shared" si="118"/>
        <v>82995</v>
      </c>
      <c r="W224" s="76"/>
      <c r="X224" s="76">
        <f t="shared" si="119"/>
        <v>14694.5</v>
      </c>
      <c r="Y224" s="76">
        <f t="shared" si="120"/>
        <v>146945</v>
      </c>
      <c r="Z224" s="76">
        <f t="shared" si="121"/>
        <v>14524.124999999998</v>
      </c>
      <c r="AA224" s="76">
        <f t="shared" si="122"/>
        <v>2489.85</v>
      </c>
      <c r="AB224" s="76">
        <f t="shared" si="123"/>
        <v>4149.75</v>
      </c>
      <c r="AC224" s="76">
        <f t="shared" si="124"/>
        <v>1659.9</v>
      </c>
      <c r="AD224" s="76">
        <v>3037</v>
      </c>
      <c r="AE224" s="76">
        <v>2135</v>
      </c>
      <c r="AF224" s="78"/>
      <c r="AG224" s="77">
        <f t="shared" si="126"/>
        <v>124460.58333333333</v>
      </c>
      <c r="AH224" s="78">
        <f t="shared" si="127"/>
        <v>1493527</v>
      </c>
      <c r="AI224" s="78"/>
      <c r="AJ224" s="78"/>
      <c r="AK224" s="78"/>
      <c r="AL224" s="78"/>
      <c r="AM224" s="78"/>
      <c r="AN224" s="78"/>
      <c r="AO224" s="78"/>
      <c r="AP224" s="78"/>
      <c r="AQ224" s="78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  <c r="JC224" s="24"/>
      <c r="JD224" s="24"/>
      <c r="JE224" s="24"/>
      <c r="JF224" s="24"/>
      <c r="JG224" s="24"/>
      <c r="JH224" s="24"/>
      <c r="JI224" s="24"/>
      <c r="JJ224" s="24"/>
      <c r="JK224" s="24"/>
      <c r="JL224" s="24"/>
      <c r="JM224" s="24"/>
      <c r="JN224" s="24"/>
      <c r="JO224" s="24"/>
      <c r="JP224" s="24"/>
      <c r="JQ224" s="24"/>
      <c r="JR224" s="24"/>
      <c r="JS224" s="24"/>
      <c r="JT224" s="24"/>
      <c r="JU224" s="24"/>
      <c r="JV224" s="24"/>
      <c r="JW224" s="24"/>
      <c r="JX224" s="24"/>
      <c r="JY224" s="24"/>
      <c r="JZ224" s="24"/>
      <c r="KA224" s="24"/>
      <c r="KB224" s="24"/>
      <c r="KC224" s="24"/>
      <c r="KD224" s="24"/>
      <c r="KE224" s="24"/>
      <c r="KF224" s="24"/>
      <c r="KG224" s="24"/>
      <c r="KH224" s="24"/>
      <c r="KI224" s="24"/>
      <c r="KJ224" s="24"/>
      <c r="KK224" s="24"/>
      <c r="KL224" s="24"/>
      <c r="KM224" s="24"/>
      <c r="KN224" s="24"/>
      <c r="KO224" s="24"/>
      <c r="KP224" s="24"/>
      <c r="KQ224" s="24"/>
      <c r="KR224" s="24"/>
      <c r="KS224" s="24"/>
      <c r="KT224" s="24"/>
      <c r="KU224" s="24"/>
      <c r="KV224" s="24"/>
      <c r="KW224" s="24"/>
      <c r="KX224" s="24"/>
      <c r="KY224" s="24"/>
      <c r="KZ224" s="24"/>
      <c r="LA224" s="24"/>
      <c r="LB224" s="24"/>
      <c r="LC224" s="24"/>
      <c r="LD224" s="24"/>
      <c r="LE224" s="24"/>
      <c r="LF224" s="24"/>
      <c r="LG224" s="24"/>
      <c r="LH224" s="24"/>
      <c r="LI224" s="24"/>
      <c r="LJ224" s="24"/>
      <c r="LK224" s="24"/>
      <c r="LL224" s="24"/>
      <c r="LM224" s="24"/>
      <c r="LN224" s="24"/>
      <c r="LO224" s="24"/>
      <c r="LP224" s="24"/>
      <c r="LQ224" s="24"/>
      <c r="LR224" s="24"/>
      <c r="LS224" s="24"/>
      <c r="LT224" s="24"/>
      <c r="LU224" s="24"/>
      <c r="LV224" s="24"/>
      <c r="LW224" s="24"/>
      <c r="LX224" s="24"/>
      <c r="LY224" s="24"/>
      <c r="LZ224" s="24"/>
      <c r="MA224" s="24"/>
      <c r="MB224" s="24"/>
      <c r="MC224" s="24"/>
      <c r="MD224" s="24"/>
      <c r="ME224" s="24"/>
      <c r="MF224" s="24"/>
      <c r="MG224" s="24"/>
      <c r="MH224" s="24"/>
      <c r="MI224" s="24"/>
      <c r="MJ224" s="24"/>
      <c r="MK224" s="24"/>
      <c r="ML224" s="24"/>
      <c r="MM224" s="24"/>
      <c r="MN224" s="24"/>
      <c r="MO224" s="24"/>
      <c r="MP224" s="24"/>
      <c r="MQ224" s="24"/>
      <c r="MR224" s="24"/>
      <c r="MS224" s="24"/>
      <c r="MT224" s="24"/>
      <c r="MU224" s="24"/>
      <c r="MV224" s="24"/>
      <c r="MW224" s="24"/>
      <c r="MX224" s="24"/>
      <c r="MY224" s="24"/>
      <c r="MZ224" s="24"/>
      <c r="NA224" s="24"/>
      <c r="NB224" s="24"/>
      <c r="NC224" s="24"/>
      <c r="ND224" s="24"/>
      <c r="NE224" s="24"/>
      <c r="NF224" s="24"/>
      <c r="NG224" s="24"/>
      <c r="NH224" s="24"/>
      <c r="NI224" s="24"/>
      <c r="NJ224" s="24"/>
      <c r="NK224" s="24"/>
      <c r="NL224" s="24"/>
      <c r="NM224" s="24"/>
      <c r="NN224" s="24"/>
      <c r="NO224" s="24"/>
      <c r="NP224" s="24"/>
      <c r="NQ224" s="24"/>
      <c r="NR224" s="24"/>
      <c r="NS224" s="24"/>
      <c r="NT224" s="24"/>
      <c r="NU224" s="24"/>
      <c r="NV224" s="24"/>
      <c r="NW224" s="24"/>
      <c r="NX224" s="24"/>
      <c r="NY224" s="24"/>
      <c r="NZ224" s="24"/>
      <c r="OA224" s="24"/>
      <c r="OB224" s="24"/>
      <c r="OC224" s="24"/>
      <c r="OD224" s="24"/>
      <c r="OE224" s="24"/>
      <c r="OF224" s="24"/>
      <c r="OG224" s="24"/>
      <c r="OH224" s="24"/>
      <c r="OI224" s="24"/>
      <c r="OJ224" s="24"/>
      <c r="OK224" s="24"/>
      <c r="OL224" s="24"/>
      <c r="OM224" s="24"/>
      <c r="ON224" s="24"/>
      <c r="OO224" s="24"/>
      <c r="OP224" s="24"/>
      <c r="OQ224" s="24"/>
      <c r="OR224" s="24"/>
      <c r="OS224" s="24"/>
      <c r="OT224" s="24"/>
      <c r="OU224" s="24"/>
      <c r="OV224" s="24"/>
      <c r="OW224" s="24"/>
      <c r="OX224" s="24"/>
      <c r="OY224" s="24"/>
      <c r="OZ224" s="24"/>
      <c r="PA224" s="24"/>
      <c r="PB224" s="24"/>
      <c r="PC224" s="24"/>
      <c r="PD224" s="24"/>
      <c r="PE224" s="24"/>
      <c r="PF224" s="24"/>
      <c r="PG224" s="24"/>
      <c r="PH224" s="24"/>
      <c r="PI224" s="24"/>
      <c r="PJ224" s="24"/>
      <c r="PK224" s="24"/>
      <c r="PL224" s="24"/>
      <c r="PM224" s="24"/>
      <c r="PN224" s="24"/>
      <c r="PO224" s="24"/>
      <c r="PP224" s="24"/>
      <c r="PQ224" s="24"/>
      <c r="PR224" s="24"/>
      <c r="PS224" s="24"/>
      <c r="PT224" s="24"/>
      <c r="PU224" s="24"/>
      <c r="PV224" s="24"/>
      <c r="PW224" s="24"/>
      <c r="PX224" s="24"/>
      <c r="PY224" s="24"/>
      <c r="PZ224" s="24"/>
      <c r="QA224" s="24"/>
      <c r="QB224" s="24"/>
      <c r="QC224" s="24"/>
      <c r="QD224" s="24"/>
      <c r="QE224" s="24"/>
      <c r="QF224" s="24"/>
      <c r="QG224" s="24"/>
      <c r="QH224" s="24"/>
      <c r="QI224" s="24"/>
      <c r="QJ224" s="24"/>
      <c r="QK224" s="24"/>
      <c r="QL224" s="24"/>
      <c r="QM224" s="24"/>
      <c r="QN224" s="24"/>
      <c r="QO224" s="24"/>
      <c r="QP224" s="24"/>
      <c r="QQ224" s="24"/>
      <c r="QR224" s="24"/>
      <c r="QS224" s="24"/>
      <c r="QT224" s="24"/>
      <c r="QU224" s="24"/>
      <c r="QV224" s="24"/>
      <c r="QW224" s="24"/>
      <c r="QX224" s="24"/>
      <c r="QY224" s="24"/>
      <c r="QZ224" s="24"/>
      <c r="RA224" s="24"/>
      <c r="RB224" s="24"/>
      <c r="RC224" s="24"/>
      <c r="RD224" s="24"/>
      <c r="RE224" s="24"/>
      <c r="RF224" s="24"/>
      <c r="RG224" s="24"/>
      <c r="RH224" s="24"/>
      <c r="RI224" s="24"/>
      <c r="RJ224" s="24"/>
      <c r="RK224" s="24"/>
      <c r="RL224" s="24"/>
      <c r="RM224" s="24"/>
      <c r="RN224" s="24"/>
      <c r="RO224" s="24"/>
      <c r="RP224" s="24"/>
      <c r="RQ224" s="24"/>
      <c r="RR224" s="24"/>
      <c r="RS224" s="24"/>
      <c r="RT224" s="24"/>
      <c r="RU224" s="24"/>
      <c r="RV224" s="24"/>
      <c r="RW224" s="24"/>
      <c r="RX224" s="24"/>
      <c r="RY224" s="24"/>
      <c r="RZ224" s="24"/>
      <c r="SA224" s="24"/>
      <c r="SB224" s="24"/>
      <c r="SC224" s="24"/>
      <c r="SD224" s="24"/>
      <c r="SE224" s="24"/>
      <c r="SF224" s="24"/>
      <c r="SG224" s="24"/>
      <c r="SH224" s="24"/>
      <c r="SI224" s="24"/>
      <c r="SJ224" s="24"/>
      <c r="SK224" s="24"/>
      <c r="SL224" s="24"/>
      <c r="SM224" s="24"/>
      <c r="SN224" s="24"/>
      <c r="SO224" s="24"/>
      <c r="SP224" s="24"/>
      <c r="SQ224" s="24"/>
      <c r="SR224" s="24"/>
      <c r="SS224" s="24"/>
      <c r="ST224" s="24"/>
      <c r="SU224" s="24"/>
      <c r="SV224" s="24"/>
      <c r="SW224" s="24"/>
      <c r="SX224" s="24"/>
      <c r="SY224" s="24"/>
      <c r="SZ224" s="24"/>
      <c r="TA224" s="24"/>
      <c r="TB224" s="24"/>
      <c r="TC224" s="24"/>
      <c r="TD224" s="24"/>
      <c r="TE224" s="24"/>
      <c r="TF224" s="24"/>
      <c r="TG224" s="24"/>
      <c r="TH224" s="24"/>
      <c r="TI224" s="24"/>
      <c r="TJ224" s="24"/>
      <c r="TK224" s="24"/>
      <c r="TL224" s="24"/>
      <c r="TM224" s="24"/>
      <c r="TN224" s="24"/>
      <c r="TO224" s="24"/>
      <c r="TP224" s="24"/>
      <c r="TQ224" s="24"/>
      <c r="TR224" s="24"/>
      <c r="TS224" s="24"/>
      <c r="TT224" s="24"/>
      <c r="TU224" s="24"/>
      <c r="TV224" s="24"/>
      <c r="TW224" s="24"/>
      <c r="TX224" s="24"/>
      <c r="TY224" s="24"/>
      <c r="TZ224" s="24"/>
      <c r="UA224" s="24"/>
      <c r="UB224" s="24"/>
      <c r="UC224" s="24"/>
      <c r="UD224" s="24"/>
      <c r="UE224" s="24"/>
      <c r="UF224" s="24"/>
      <c r="UG224" s="24"/>
      <c r="UH224" s="24"/>
      <c r="UI224" s="24"/>
      <c r="UJ224" s="24"/>
      <c r="UK224" s="24"/>
      <c r="UL224" s="24"/>
      <c r="UM224" s="24"/>
      <c r="UN224" s="24"/>
      <c r="UO224" s="24"/>
      <c r="UP224" s="24"/>
      <c r="UQ224" s="24"/>
      <c r="UR224" s="24"/>
      <c r="US224" s="24"/>
      <c r="UT224" s="24"/>
      <c r="UU224" s="24"/>
      <c r="UV224" s="24"/>
      <c r="UW224" s="24"/>
      <c r="UX224" s="24"/>
      <c r="UY224" s="24"/>
      <c r="UZ224" s="24"/>
      <c r="VA224" s="24"/>
      <c r="VB224" s="24"/>
      <c r="VC224" s="24"/>
      <c r="VD224" s="24"/>
      <c r="VE224" s="24"/>
      <c r="VF224" s="24"/>
      <c r="VG224" s="24"/>
      <c r="VH224" s="24"/>
      <c r="VI224" s="24"/>
    </row>
    <row r="225" spans="1:581" s="183" customFormat="1" ht="17.25" customHeight="1" x14ac:dyDescent="0.2">
      <c r="A225" s="179"/>
      <c r="B225" s="180"/>
      <c r="C225" s="102"/>
      <c r="D225" s="20"/>
      <c r="E225" s="180"/>
      <c r="F225" s="102"/>
      <c r="G225" s="180"/>
      <c r="H225" s="181"/>
      <c r="I225" s="181"/>
      <c r="J225" s="103"/>
      <c r="K225" s="332"/>
      <c r="L225" s="182"/>
      <c r="M225" s="103"/>
      <c r="N225" s="103"/>
      <c r="O225" s="21"/>
      <c r="P225" s="21"/>
      <c r="Q225" s="104" t="s">
        <v>718</v>
      </c>
      <c r="R225" s="103"/>
      <c r="S225" s="84">
        <f t="shared" ref="S225:AF225" si="128">SUM(S115:S224)</f>
        <v>1804011</v>
      </c>
      <c r="T225" s="84">
        <f t="shared" si="128"/>
        <v>10719.200000000003</v>
      </c>
      <c r="U225" s="84">
        <f t="shared" si="128"/>
        <v>99074.850000000093</v>
      </c>
      <c r="V225" s="84">
        <f t="shared" si="128"/>
        <v>1913805.0500000012</v>
      </c>
      <c r="W225" s="84">
        <f t="shared" si="128"/>
        <v>26357.600000000009</v>
      </c>
      <c r="X225" s="84">
        <f t="shared" si="128"/>
        <v>351686.34166666662</v>
      </c>
      <c r="Y225" s="84">
        <f t="shared" si="128"/>
        <v>3516863.416666667</v>
      </c>
      <c r="Z225" s="84">
        <f t="shared" si="128"/>
        <v>334915.88374999992</v>
      </c>
      <c r="AA225" s="84">
        <f t="shared" si="128"/>
        <v>57414.151500000022</v>
      </c>
      <c r="AB225" s="84">
        <f t="shared" si="128"/>
        <v>95690.252500000031</v>
      </c>
      <c r="AC225" s="84">
        <f t="shared" si="128"/>
        <v>38276.101000000002</v>
      </c>
      <c r="AD225" s="84">
        <f t="shared" si="128"/>
        <v>119748</v>
      </c>
      <c r="AE225" s="84">
        <f t="shared" si="128"/>
        <v>76565</v>
      </c>
      <c r="AF225" s="84">
        <f t="shared" si="128"/>
        <v>879417.02500000084</v>
      </c>
      <c r="AG225" s="245">
        <f t="shared" si="126"/>
        <v>3058435.9373611123</v>
      </c>
      <c r="AH225" s="84">
        <f>SUM(AH115:AH224)</f>
        <v>36701231.248333357</v>
      </c>
      <c r="AI225" s="84"/>
      <c r="AJ225" s="84"/>
      <c r="AK225" s="84">
        <v>0</v>
      </c>
      <c r="AL225" s="84">
        <v>40000</v>
      </c>
      <c r="AM225" s="84"/>
      <c r="AN225" s="84">
        <v>150000</v>
      </c>
      <c r="AO225" s="84"/>
      <c r="AP225" s="84"/>
      <c r="AQ225" s="84">
        <v>130000</v>
      </c>
      <c r="AR225" s="306"/>
      <c r="AS225" s="306"/>
      <c r="AT225" s="306"/>
      <c r="AU225" s="306"/>
      <c r="AV225" s="306"/>
      <c r="AW225" s="306"/>
      <c r="AX225" s="306"/>
      <c r="AY225" s="306"/>
      <c r="AZ225" s="306"/>
      <c r="BA225" s="306"/>
      <c r="BB225" s="306"/>
      <c r="BC225" s="306"/>
      <c r="BD225" s="306"/>
      <c r="BE225" s="306"/>
      <c r="BF225" s="306"/>
      <c r="BG225" s="306"/>
      <c r="BH225" s="306"/>
      <c r="BI225" s="306"/>
      <c r="BJ225" s="306"/>
      <c r="BK225" s="306"/>
      <c r="BL225" s="306"/>
      <c r="BM225" s="306"/>
      <c r="BN225" s="306"/>
      <c r="BO225" s="306"/>
      <c r="BP225" s="306"/>
      <c r="BQ225" s="306"/>
      <c r="BR225" s="306"/>
      <c r="BS225" s="306"/>
      <c r="BT225" s="306"/>
      <c r="BU225" s="306"/>
      <c r="BV225" s="306"/>
      <c r="BW225" s="306"/>
      <c r="BX225" s="306"/>
      <c r="BY225" s="306"/>
      <c r="BZ225" s="306"/>
      <c r="CA225" s="306"/>
      <c r="CB225" s="306"/>
      <c r="CC225" s="306"/>
      <c r="CD225" s="306"/>
      <c r="CE225" s="306"/>
      <c r="CF225" s="306"/>
      <c r="CG225" s="306"/>
      <c r="CH225" s="306"/>
      <c r="CI225" s="306"/>
      <c r="CJ225" s="306"/>
      <c r="CK225" s="306"/>
      <c r="CL225" s="306"/>
      <c r="CM225" s="306"/>
      <c r="CN225" s="306"/>
      <c r="CO225" s="306"/>
      <c r="CP225" s="306"/>
      <c r="CQ225" s="306"/>
      <c r="CR225" s="306"/>
      <c r="CS225" s="306"/>
      <c r="CT225" s="306"/>
      <c r="CU225" s="306"/>
      <c r="CV225" s="306"/>
      <c r="CW225" s="306"/>
      <c r="CX225" s="306"/>
      <c r="CY225" s="306"/>
      <c r="CZ225" s="306"/>
      <c r="DA225" s="306"/>
      <c r="DB225" s="306"/>
      <c r="DC225" s="306"/>
      <c r="DD225" s="306"/>
      <c r="DE225" s="306"/>
      <c r="DF225" s="306"/>
      <c r="DG225" s="306"/>
      <c r="DH225" s="306"/>
      <c r="DI225" s="306"/>
      <c r="DJ225" s="306"/>
      <c r="DK225" s="306"/>
      <c r="DL225" s="306"/>
      <c r="DM225" s="306"/>
      <c r="DN225" s="306"/>
      <c r="DO225" s="306"/>
      <c r="DP225" s="306"/>
      <c r="DQ225" s="306"/>
      <c r="DR225" s="306"/>
      <c r="DS225" s="306"/>
      <c r="DT225" s="306"/>
      <c r="DU225" s="306"/>
      <c r="DV225" s="306"/>
      <c r="DW225" s="306"/>
      <c r="DX225" s="306"/>
      <c r="DY225" s="306"/>
      <c r="DZ225" s="306"/>
      <c r="EA225" s="306"/>
      <c r="EB225" s="306"/>
      <c r="EC225" s="306"/>
      <c r="ED225" s="306"/>
      <c r="EE225" s="306"/>
      <c r="EF225" s="306"/>
      <c r="EG225" s="306"/>
      <c r="EH225" s="306"/>
      <c r="EI225" s="306"/>
      <c r="EJ225" s="306"/>
      <c r="EK225" s="306"/>
      <c r="EL225" s="306"/>
      <c r="EM225" s="306"/>
      <c r="EN225" s="306"/>
      <c r="EO225" s="306"/>
      <c r="EP225" s="306"/>
      <c r="EQ225" s="306"/>
      <c r="ER225" s="306"/>
      <c r="ES225" s="306"/>
      <c r="ET225" s="306"/>
      <c r="EU225" s="306"/>
      <c r="EV225" s="306"/>
      <c r="EW225" s="306"/>
      <c r="EX225" s="306"/>
      <c r="EY225" s="306"/>
      <c r="EZ225" s="306"/>
      <c r="FA225" s="306"/>
      <c r="FB225" s="306"/>
      <c r="FC225" s="306"/>
      <c r="FD225" s="306"/>
      <c r="FE225" s="306"/>
      <c r="FF225" s="306"/>
      <c r="FG225" s="306"/>
      <c r="FH225" s="306"/>
      <c r="FI225" s="306"/>
      <c r="FJ225" s="306"/>
      <c r="FK225" s="306"/>
      <c r="FL225" s="306"/>
      <c r="FM225" s="306"/>
      <c r="FN225" s="306"/>
      <c r="FO225" s="306"/>
      <c r="FP225" s="306"/>
      <c r="FQ225" s="306"/>
      <c r="FR225" s="306"/>
      <c r="FS225" s="306"/>
      <c r="FT225" s="306"/>
      <c r="FU225" s="306"/>
      <c r="FV225" s="306"/>
      <c r="FW225" s="306"/>
      <c r="FX225" s="306"/>
      <c r="FY225" s="306"/>
      <c r="FZ225" s="306"/>
      <c r="GA225" s="306"/>
      <c r="GB225" s="306"/>
      <c r="GC225" s="306"/>
      <c r="GD225" s="306"/>
      <c r="GE225" s="306"/>
      <c r="GF225" s="306"/>
      <c r="GG225" s="306"/>
      <c r="GH225" s="306"/>
      <c r="GI225" s="306"/>
      <c r="GJ225" s="306"/>
      <c r="GK225" s="306"/>
      <c r="GL225" s="306"/>
      <c r="GM225" s="306"/>
      <c r="GN225" s="306"/>
      <c r="GO225" s="306"/>
      <c r="GP225" s="306"/>
      <c r="GQ225" s="306"/>
      <c r="GR225" s="306"/>
      <c r="GS225" s="306"/>
      <c r="GT225" s="306"/>
      <c r="GU225" s="306"/>
      <c r="GV225" s="306"/>
      <c r="GW225" s="306"/>
      <c r="GX225" s="306"/>
      <c r="GY225" s="306"/>
      <c r="GZ225" s="306"/>
      <c r="HA225" s="306"/>
      <c r="HB225" s="306"/>
      <c r="HC225" s="306"/>
      <c r="HD225" s="306"/>
      <c r="HE225" s="306"/>
      <c r="HF225" s="306"/>
      <c r="HG225" s="306"/>
      <c r="HH225" s="306"/>
      <c r="HI225" s="306"/>
      <c r="HJ225" s="306"/>
      <c r="HK225" s="306"/>
      <c r="HL225" s="306"/>
      <c r="HM225" s="306"/>
      <c r="HN225" s="306"/>
      <c r="HO225" s="306"/>
      <c r="HP225" s="306"/>
      <c r="HQ225" s="306"/>
      <c r="HR225" s="306"/>
      <c r="HS225" s="306"/>
      <c r="HT225" s="306"/>
      <c r="HU225" s="306"/>
      <c r="HV225" s="306"/>
      <c r="HW225" s="306"/>
      <c r="HX225" s="306"/>
      <c r="HY225" s="306"/>
      <c r="HZ225" s="306"/>
      <c r="IA225" s="306"/>
      <c r="IB225" s="306"/>
      <c r="IC225" s="306"/>
      <c r="ID225" s="306"/>
      <c r="IE225" s="306"/>
      <c r="IF225" s="306"/>
      <c r="IG225" s="306"/>
      <c r="IH225" s="306"/>
      <c r="II225" s="306"/>
      <c r="IJ225" s="306"/>
      <c r="IK225" s="306"/>
      <c r="IL225" s="306"/>
      <c r="IM225" s="306"/>
      <c r="IN225" s="306"/>
      <c r="IO225" s="306"/>
      <c r="IP225" s="306"/>
      <c r="IQ225" s="306"/>
      <c r="IR225" s="306"/>
      <c r="IS225" s="306"/>
      <c r="IT225" s="306"/>
      <c r="IU225" s="306"/>
      <c r="IV225" s="306"/>
      <c r="IW225" s="306"/>
      <c r="IX225" s="306"/>
      <c r="IY225" s="306"/>
      <c r="IZ225" s="306"/>
      <c r="JA225" s="306"/>
      <c r="JB225" s="306"/>
      <c r="JC225" s="306"/>
      <c r="JD225" s="306"/>
      <c r="JE225" s="306"/>
      <c r="JF225" s="306"/>
      <c r="JG225" s="306"/>
      <c r="JH225" s="306"/>
      <c r="JI225" s="306"/>
      <c r="JJ225" s="306"/>
      <c r="JK225" s="306"/>
      <c r="JL225" s="306"/>
      <c r="JM225" s="306"/>
      <c r="JN225" s="306"/>
      <c r="JO225" s="306"/>
      <c r="JP225" s="306"/>
      <c r="JQ225" s="306"/>
      <c r="JR225" s="306"/>
      <c r="JS225" s="306"/>
      <c r="JT225" s="306"/>
      <c r="JU225" s="306"/>
      <c r="JV225" s="306"/>
      <c r="JW225" s="306"/>
      <c r="JX225" s="306"/>
      <c r="JY225" s="306"/>
      <c r="JZ225" s="306"/>
      <c r="KA225" s="306"/>
      <c r="KB225" s="306"/>
      <c r="KC225" s="306"/>
      <c r="KD225" s="306"/>
      <c r="KE225" s="306"/>
      <c r="KF225" s="306"/>
      <c r="KG225" s="306"/>
      <c r="KH225" s="306"/>
      <c r="KI225" s="306"/>
      <c r="KJ225" s="306"/>
      <c r="KK225" s="306"/>
      <c r="KL225" s="306"/>
      <c r="KM225" s="306"/>
      <c r="KN225" s="306"/>
      <c r="KO225" s="306"/>
      <c r="KP225" s="306"/>
      <c r="KQ225" s="306"/>
      <c r="KR225" s="306"/>
      <c r="KS225" s="306"/>
      <c r="KT225" s="306"/>
      <c r="KU225" s="306"/>
      <c r="KV225" s="306"/>
      <c r="KW225" s="306"/>
      <c r="KX225" s="306"/>
      <c r="KY225" s="306"/>
      <c r="KZ225" s="306"/>
      <c r="LA225" s="306"/>
      <c r="LB225" s="306"/>
      <c r="LC225" s="306"/>
      <c r="LD225" s="306"/>
      <c r="LE225" s="306"/>
      <c r="LF225" s="306"/>
      <c r="LG225" s="306"/>
      <c r="LH225" s="306"/>
      <c r="LI225" s="306"/>
      <c r="LJ225" s="306"/>
      <c r="LK225" s="306"/>
      <c r="LL225" s="306"/>
      <c r="LM225" s="306"/>
      <c r="LN225" s="306"/>
      <c r="LO225" s="306"/>
      <c r="LP225" s="306"/>
      <c r="LQ225" s="306"/>
      <c r="LR225" s="306"/>
      <c r="LS225" s="306"/>
      <c r="LT225" s="306"/>
      <c r="LU225" s="306"/>
      <c r="LV225" s="306"/>
      <c r="LW225" s="306"/>
      <c r="LX225" s="306"/>
      <c r="LY225" s="306"/>
      <c r="LZ225" s="306"/>
      <c r="MA225" s="306"/>
      <c r="MB225" s="306"/>
      <c r="MC225" s="306"/>
      <c r="MD225" s="306"/>
      <c r="ME225" s="306"/>
      <c r="MF225" s="306"/>
      <c r="MG225" s="306"/>
      <c r="MH225" s="306"/>
      <c r="MI225" s="306"/>
      <c r="MJ225" s="306"/>
      <c r="MK225" s="306"/>
      <c r="ML225" s="306"/>
      <c r="MM225" s="306"/>
      <c r="MN225" s="306"/>
      <c r="MO225" s="306"/>
      <c r="MP225" s="306"/>
      <c r="MQ225" s="306"/>
      <c r="MR225" s="306"/>
      <c r="MS225" s="306"/>
      <c r="MT225" s="306"/>
      <c r="MU225" s="306"/>
      <c r="MV225" s="306"/>
      <c r="MW225" s="306"/>
      <c r="MX225" s="306"/>
      <c r="MY225" s="306"/>
      <c r="MZ225" s="306"/>
      <c r="NA225" s="306"/>
      <c r="NB225" s="306"/>
      <c r="NC225" s="306"/>
      <c r="ND225" s="306"/>
      <c r="NE225" s="306"/>
      <c r="NF225" s="306"/>
      <c r="NG225" s="306"/>
      <c r="NH225" s="306"/>
      <c r="NI225" s="306"/>
      <c r="NJ225" s="306"/>
      <c r="NK225" s="306"/>
      <c r="NL225" s="306"/>
      <c r="NM225" s="306"/>
      <c r="NN225" s="306"/>
      <c r="NO225" s="306"/>
      <c r="NP225" s="306"/>
      <c r="NQ225" s="306"/>
      <c r="NR225" s="306"/>
      <c r="NS225" s="306"/>
      <c r="NT225" s="306"/>
      <c r="NU225" s="306"/>
      <c r="NV225" s="306"/>
      <c r="NW225" s="306"/>
      <c r="NX225" s="306"/>
      <c r="NY225" s="306"/>
      <c r="NZ225" s="306"/>
      <c r="OA225" s="306"/>
      <c r="OB225" s="306"/>
      <c r="OC225" s="306"/>
      <c r="OD225" s="306"/>
      <c r="OE225" s="306"/>
      <c r="OF225" s="306"/>
      <c r="OG225" s="306"/>
      <c r="OH225" s="306"/>
      <c r="OI225" s="306"/>
      <c r="OJ225" s="306"/>
      <c r="OK225" s="306"/>
      <c r="OL225" s="306"/>
      <c r="OM225" s="306"/>
      <c r="ON225" s="306"/>
      <c r="OO225" s="306"/>
      <c r="OP225" s="306"/>
      <c r="OQ225" s="306"/>
      <c r="OR225" s="306"/>
      <c r="OS225" s="306"/>
      <c r="OT225" s="306"/>
      <c r="OU225" s="306"/>
      <c r="OV225" s="306"/>
      <c r="OW225" s="306"/>
      <c r="OX225" s="306"/>
      <c r="OY225" s="306"/>
      <c r="OZ225" s="306"/>
      <c r="PA225" s="306"/>
      <c r="PB225" s="306"/>
      <c r="PC225" s="290"/>
      <c r="PD225" s="290"/>
      <c r="PE225" s="290"/>
      <c r="PF225" s="290"/>
      <c r="PG225" s="290"/>
      <c r="PH225" s="290"/>
      <c r="PI225" s="290"/>
      <c r="PJ225" s="290"/>
      <c r="PK225" s="290"/>
      <c r="PL225" s="290"/>
      <c r="PM225" s="290"/>
      <c r="PN225" s="290"/>
      <c r="PO225" s="290"/>
      <c r="PP225" s="290"/>
      <c r="PQ225" s="290"/>
      <c r="PR225" s="290"/>
      <c r="PS225" s="290"/>
      <c r="PT225" s="290"/>
      <c r="PU225" s="290"/>
      <c r="PV225" s="290"/>
      <c r="PW225" s="290"/>
      <c r="PX225" s="290"/>
      <c r="PY225" s="290"/>
      <c r="PZ225" s="290"/>
      <c r="QA225" s="290"/>
      <c r="QB225" s="290"/>
      <c r="QC225" s="290"/>
      <c r="QD225" s="290"/>
      <c r="QE225" s="290"/>
      <c r="QF225" s="290"/>
      <c r="QG225" s="290"/>
      <c r="QH225" s="290"/>
      <c r="QI225" s="290"/>
      <c r="QJ225" s="290"/>
      <c r="QK225" s="290"/>
      <c r="QL225" s="290"/>
      <c r="QM225" s="290"/>
      <c r="QN225" s="290"/>
      <c r="QO225" s="290"/>
      <c r="QP225" s="290"/>
      <c r="QQ225" s="290"/>
      <c r="QR225" s="290"/>
      <c r="QS225" s="290"/>
      <c r="QT225" s="290"/>
      <c r="QU225" s="290"/>
      <c r="QV225" s="290"/>
      <c r="QW225" s="290"/>
      <c r="QX225" s="290"/>
      <c r="QY225" s="290"/>
      <c r="QZ225" s="290"/>
      <c r="RA225" s="290"/>
      <c r="RB225" s="290"/>
      <c r="RC225" s="290"/>
      <c r="RD225" s="290"/>
      <c r="RE225" s="290"/>
      <c r="RF225" s="290"/>
      <c r="RG225" s="290"/>
      <c r="RH225" s="290"/>
      <c r="RI225" s="290"/>
      <c r="RJ225" s="290"/>
      <c r="RK225" s="290"/>
      <c r="RL225" s="290"/>
      <c r="RM225" s="290"/>
      <c r="RN225" s="290"/>
      <c r="RO225" s="290"/>
      <c r="RP225" s="290"/>
      <c r="RQ225" s="290"/>
      <c r="RR225" s="290"/>
      <c r="RS225" s="290"/>
      <c r="RT225" s="290"/>
      <c r="RU225" s="290"/>
      <c r="RV225" s="290"/>
      <c r="RW225" s="290"/>
      <c r="RX225" s="290"/>
      <c r="RY225" s="290"/>
      <c r="RZ225" s="290"/>
      <c r="SA225" s="290"/>
      <c r="SB225" s="290"/>
      <c r="SC225" s="290"/>
      <c r="SD225" s="290"/>
      <c r="SE225" s="290"/>
      <c r="SF225" s="290"/>
      <c r="SG225" s="290"/>
      <c r="SH225" s="290"/>
      <c r="SI225" s="290"/>
      <c r="SJ225" s="290"/>
      <c r="SK225" s="290"/>
      <c r="SL225" s="290"/>
      <c r="SM225" s="290"/>
      <c r="SN225" s="290"/>
      <c r="SO225" s="290"/>
      <c r="SP225" s="290"/>
      <c r="SQ225" s="290"/>
      <c r="SR225" s="290"/>
      <c r="SS225" s="290"/>
      <c r="ST225" s="290"/>
      <c r="SU225" s="290"/>
      <c r="SV225" s="290"/>
      <c r="SW225" s="290"/>
      <c r="SX225" s="290"/>
      <c r="SY225" s="290"/>
      <c r="SZ225" s="290"/>
      <c r="TA225" s="290"/>
      <c r="TB225" s="290"/>
      <c r="TC225" s="290"/>
      <c r="TD225" s="290"/>
      <c r="TE225" s="290"/>
      <c r="TF225" s="290"/>
      <c r="TG225" s="290"/>
      <c r="TH225" s="290"/>
      <c r="TI225" s="290"/>
      <c r="TJ225" s="290"/>
      <c r="TK225" s="290"/>
      <c r="TL225" s="290"/>
      <c r="TM225" s="290"/>
      <c r="TN225" s="290"/>
      <c r="TO225" s="290"/>
      <c r="TP225" s="290"/>
      <c r="TQ225" s="290"/>
      <c r="TR225" s="290"/>
      <c r="TS225" s="290"/>
      <c r="TT225" s="290"/>
      <c r="TU225" s="290"/>
      <c r="TV225" s="290"/>
      <c r="TW225" s="290"/>
      <c r="TX225" s="290"/>
      <c r="TY225" s="290"/>
      <c r="TZ225" s="290"/>
      <c r="UA225" s="290"/>
      <c r="UB225" s="290"/>
      <c r="UC225" s="290"/>
      <c r="UD225" s="290"/>
      <c r="UE225" s="290"/>
      <c r="UF225" s="290"/>
      <c r="UG225" s="290"/>
      <c r="UH225" s="290"/>
      <c r="UI225" s="290"/>
      <c r="UJ225" s="290"/>
      <c r="UK225" s="290"/>
      <c r="UL225" s="290"/>
      <c r="UM225" s="290"/>
      <c r="UN225" s="290"/>
      <c r="UO225" s="290"/>
      <c r="UP225" s="290"/>
      <c r="UQ225" s="290"/>
      <c r="UR225" s="290"/>
      <c r="US225" s="290"/>
      <c r="UT225" s="290"/>
      <c r="UU225" s="290"/>
      <c r="UV225" s="290"/>
      <c r="UW225" s="290"/>
      <c r="UX225" s="290"/>
      <c r="UY225" s="290"/>
      <c r="UZ225" s="290"/>
      <c r="VA225" s="290"/>
      <c r="VB225" s="290"/>
      <c r="VC225" s="290"/>
      <c r="VD225" s="290"/>
      <c r="VE225" s="290"/>
      <c r="VF225" s="290"/>
      <c r="VG225" s="290"/>
      <c r="VH225" s="290"/>
      <c r="VI225" s="290"/>
    </row>
    <row r="226" spans="1:581" ht="20.100000000000001" customHeight="1" x14ac:dyDescent="0.25">
      <c r="A226" s="34"/>
      <c r="B226" s="35"/>
      <c r="C226" s="106"/>
      <c r="D226" s="111"/>
      <c r="E226" s="35"/>
      <c r="F226" s="106"/>
      <c r="G226" s="35"/>
      <c r="H226" s="36"/>
      <c r="I226" s="36"/>
      <c r="J226" s="37"/>
      <c r="K226" s="333"/>
      <c r="L226" s="151"/>
      <c r="M226" s="38"/>
      <c r="N226" s="38"/>
      <c r="O226" s="40"/>
      <c r="P226" s="40"/>
      <c r="Q226" s="33"/>
      <c r="R226" s="38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  <c r="AH226" s="79"/>
      <c r="AI226" s="79"/>
      <c r="AJ226" s="81"/>
      <c r="AK226" s="81"/>
      <c r="AL226" s="81"/>
      <c r="AM226" s="81"/>
      <c r="AN226" s="81"/>
      <c r="AO226" s="81"/>
      <c r="AP226" s="81"/>
      <c r="AQ226" s="314"/>
    </row>
    <row r="227" spans="1:581" ht="20.100000000000001" customHeight="1" x14ac:dyDescent="0.25">
      <c r="A227" s="125" t="s">
        <v>817</v>
      </c>
      <c r="B227" s="35"/>
      <c r="C227" s="116"/>
      <c r="D227" s="117"/>
      <c r="E227" s="35"/>
      <c r="F227" s="116"/>
      <c r="G227" s="35"/>
      <c r="H227" s="36"/>
      <c r="I227" s="36"/>
      <c r="J227" s="37"/>
      <c r="K227" s="333"/>
      <c r="L227" s="149"/>
      <c r="M227" s="38"/>
      <c r="N227" s="38"/>
      <c r="O227" s="39"/>
      <c r="P227" s="39"/>
      <c r="Q227" s="32"/>
      <c r="R227" s="38"/>
      <c r="S227" s="80"/>
      <c r="T227" s="80"/>
      <c r="U227" s="80"/>
      <c r="V227" s="81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1"/>
      <c r="AH227" s="80"/>
      <c r="AI227" s="80"/>
      <c r="AJ227" s="81"/>
      <c r="AK227" s="81"/>
      <c r="AL227" s="81"/>
      <c r="AM227" s="81"/>
      <c r="AN227" s="81"/>
      <c r="AO227" s="81"/>
      <c r="AP227" s="81"/>
      <c r="AQ227" s="314"/>
    </row>
    <row r="228" spans="1:581" s="68" customFormat="1" ht="15" customHeight="1" x14ac:dyDescent="0.2">
      <c r="A228" s="18">
        <v>1</v>
      </c>
      <c r="B228" s="102" t="s">
        <v>1188</v>
      </c>
      <c r="C228" s="102" t="s">
        <v>1189</v>
      </c>
      <c r="D228" s="20">
        <v>14</v>
      </c>
      <c r="E228" s="102" t="s">
        <v>926</v>
      </c>
      <c r="F228" s="102" t="s">
        <v>1190</v>
      </c>
      <c r="G228" s="102" t="s">
        <v>1417</v>
      </c>
      <c r="H228" s="21" t="s">
        <v>246</v>
      </c>
      <c r="I228" s="21" t="s">
        <v>247</v>
      </c>
      <c r="J228" s="22" t="s">
        <v>954</v>
      </c>
      <c r="K228" s="328">
        <v>39860</v>
      </c>
      <c r="L228" s="146" t="s">
        <v>714</v>
      </c>
      <c r="M228" s="22">
        <v>40</v>
      </c>
      <c r="N228" s="176" t="s">
        <v>728</v>
      </c>
      <c r="O228" s="21" t="s">
        <v>715</v>
      </c>
      <c r="P228" s="21" t="s">
        <v>817</v>
      </c>
      <c r="Q228" s="21" t="s">
        <v>817</v>
      </c>
      <c r="R228" s="22">
        <v>1</v>
      </c>
      <c r="S228" s="75">
        <v>14012</v>
      </c>
      <c r="T228" s="75"/>
      <c r="U228" s="75"/>
      <c r="V228" s="75">
        <f t="shared" ref="V228:V259" si="129">S228+T228+U228</f>
        <v>14012</v>
      </c>
      <c r="W228" s="75"/>
      <c r="X228" s="75">
        <f t="shared" ref="X228:X261" si="130">(V228+AD228+AE228)/30*5</f>
        <v>2634.166666666667</v>
      </c>
      <c r="Y228" s="75">
        <f t="shared" ref="Y228:Y261" si="131">(V228+AD228+AE228)/30*50</f>
        <v>26341.666666666668</v>
      </c>
      <c r="Z228" s="75">
        <f t="shared" ref="Z228:Z261" si="132">V228*17.5%</f>
        <v>2452.1</v>
      </c>
      <c r="AA228" s="75">
        <f t="shared" ref="AA228:AA261" si="133">V228*3%</f>
        <v>420.35999999999996</v>
      </c>
      <c r="AB228" s="75">
        <f t="shared" ref="AB228:AB261" si="134">V228*5%</f>
        <v>700.6</v>
      </c>
      <c r="AC228" s="75">
        <f t="shared" ref="AC228:AC261" si="135">V228*2%</f>
        <v>280.24</v>
      </c>
      <c r="AD228" s="75">
        <v>1114</v>
      </c>
      <c r="AE228" s="75">
        <v>679</v>
      </c>
      <c r="AF228" s="77">
        <f>(V228+AD228+AE228)/2</f>
        <v>7902.5</v>
      </c>
      <c r="AG228" s="77">
        <f t="shared" ref="AG228:AG259" si="136">V228+W228+Z228+AA228+AB228+AC228+AD228+AE228+(X228/12+Y228/12+AF228/12)</f>
        <v>22731.494444444445</v>
      </c>
      <c r="AH228" s="77">
        <f t="shared" ref="AH228:AH259" si="137">+AG228*12</f>
        <v>272777.93333333335</v>
      </c>
      <c r="AI228" s="77"/>
      <c r="AJ228" s="77"/>
      <c r="AK228" s="77"/>
      <c r="AL228" s="77"/>
      <c r="AM228" s="77"/>
      <c r="AN228" s="77"/>
      <c r="AO228" s="77"/>
      <c r="AP228" s="77"/>
      <c r="AQ228" s="77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  <c r="LT228" s="24"/>
      <c r="LU228" s="24"/>
      <c r="LV228" s="24"/>
      <c r="LW228" s="24"/>
      <c r="LX228" s="24"/>
      <c r="LY228" s="24"/>
      <c r="LZ228" s="24"/>
      <c r="MA228" s="24"/>
      <c r="MB228" s="24"/>
      <c r="MC228" s="24"/>
      <c r="MD228" s="24"/>
      <c r="ME228" s="24"/>
      <c r="MF228" s="24"/>
      <c r="MG228" s="24"/>
      <c r="MH228" s="24"/>
      <c r="MI228" s="24"/>
      <c r="MJ228" s="24"/>
      <c r="MK228" s="24"/>
      <c r="ML228" s="24"/>
      <c r="MM228" s="24"/>
      <c r="MN228" s="24"/>
      <c r="MO228" s="24"/>
      <c r="MP228" s="24"/>
      <c r="MQ228" s="24"/>
      <c r="MR228" s="24"/>
      <c r="MS228" s="24"/>
      <c r="MT228" s="24"/>
      <c r="MU228" s="24"/>
      <c r="MV228" s="24"/>
      <c r="MW228" s="24"/>
      <c r="MX228" s="24"/>
      <c r="MY228" s="24"/>
      <c r="MZ228" s="24"/>
      <c r="NA228" s="24"/>
      <c r="NB228" s="24"/>
      <c r="NC228" s="24"/>
      <c r="ND228" s="24"/>
      <c r="NE228" s="24"/>
      <c r="NF228" s="24"/>
      <c r="NG228" s="24"/>
      <c r="NH228" s="24"/>
      <c r="NI228" s="24"/>
      <c r="NJ228" s="24"/>
      <c r="NK228" s="24"/>
      <c r="NL228" s="24"/>
      <c r="NM228" s="24"/>
      <c r="NN228" s="24"/>
      <c r="NO228" s="24"/>
      <c r="NP228" s="24"/>
      <c r="NQ228" s="24"/>
      <c r="NR228" s="24"/>
      <c r="NS228" s="24"/>
      <c r="NT228" s="24"/>
      <c r="NU228" s="24"/>
      <c r="NV228" s="24"/>
      <c r="NW228" s="24"/>
      <c r="NX228" s="24"/>
      <c r="NY228" s="24"/>
      <c r="NZ228" s="24"/>
      <c r="OA228" s="24"/>
      <c r="OB228" s="24"/>
      <c r="OC228" s="24"/>
      <c r="OD228" s="24"/>
      <c r="OE228" s="24"/>
      <c r="OF228" s="24"/>
      <c r="OG228" s="24"/>
      <c r="OH228" s="24"/>
      <c r="OI228" s="24"/>
      <c r="OJ228" s="24"/>
      <c r="OK228" s="24"/>
      <c r="OL228" s="24"/>
      <c r="OM228" s="24"/>
      <c r="ON228" s="24"/>
      <c r="OO228" s="24"/>
      <c r="OP228" s="24"/>
      <c r="OQ228" s="24"/>
      <c r="OR228" s="24"/>
      <c r="OS228" s="24"/>
      <c r="OT228" s="24"/>
      <c r="OU228" s="24"/>
      <c r="OV228" s="24"/>
      <c r="OW228" s="24"/>
      <c r="OX228" s="24"/>
      <c r="OY228" s="24"/>
      <c r="OZ228" s="24"/>
      <c r="PA228" s="24"/>
      <c r="PB228" s="24"/>
      <c r="PC228" s="24"/>
      <c r="PD228" s="24"/>
      <c r="PE228" s="24"/>
      <c r="PF228" s="24"/>
      <c r="PG228" s="24"/>
      <c r="PH228" s="24"/>
      <c r="PI228" s="24"/>
      <c r="PJ228" s="24"/>
      <c r="PK228" s="24"/>
      <c r="PL228" s="24"/>
      <c r="PM228" s="24"/>
      <c r="PN228" s="24"/>
      <c r="PO228" s="24"/>
      <c r="PP228" s="24"/>
      <c r="PQ228" s="24"/>
      <c r="PR228" s="24"/>
      <c r="PS228" s="24"/>
      <c r="PT228" s="24"/>
      <c r="PU228" s="24"/>
      <c r="PV228" s="24"/>
      <c r="PW228" s="24"/>
      <c r="PX228" s="24"/>
      <c r="PY228" s="24"/>
      <c r="PZ228" s="24"/>
      <c r="QA228" s="24"/>
      <c r="QB228" s="24"/>
      <c r="QC228" s="24"/>
      <c r="QD228" s="24"/>
      <c r="QE228" s="24"/>
      <c r="QF228" s="24"/>
      <c r="QG228" s="24"/>
      <c r="QH228" s="24"/>
      <c r="QI228" s="24"/>
      <c r="QJ228" s="24"/>
      <c r="QK228" s="24"/>
      <c r="QL228" s="24"/>
      <c r="QM228" s="24"/>
      <c r="QN228" s="24"/>
      <c r="QO228" s="24"/>
      <c r="QP228" s="24"/>
      <c r="QQ228" s="24"/>
      <c r="QR228" s="24"/>
      <c r="QS228" s="24"/>
      <c r="QT228" s="24"/>
      <c r="QU228" s="24"/>
      <c r="QV228" s="24"/>
      <c r="QW228" s="24"/>
      <c r="QX228" s="24"/>
      <c r="QY228" s="24"/>
      <c r="QZ228" s="24"/>
      <c r="RA228" s="24"/>
      <c r="RB228" s="24"/>
      <c r="RC228" s="24"/>
      <c r="RD228" s="24"/>
      <c r="RE228" s="24"/>
      <c r="RF228" s="24"/>
      <c r="RG228" s="24"/>
      <c r="RH228" s="24"/>
      <c r="RI228" s="24"/>
      <c r="RJ228" s="24"/>
      <c r="RK228" s="24"/>
      <c r="RL228" s="24"/>
      <c r="RM228" s="24"/>
      <c r="RN228" s="24"/>
      <c r="RO228" s="24"/>
      <c r="RP228" s="24"/>
      <c r="RQ228" s="24"/>
      <c r="RR228" s="24"/>
      <c r="RS228" s="24"/>
      <c r="RT228" s="24"/>
      <c r="RU228" s="24"/>
      <c r="RV228" s="24"/>
      <c r="RW228" s="24"/>
      <c r="RX228" s="24"/>
      <c r="RY228" s="24"/>
      <c r="RZ228" s="24"/>
      <c r="SA228" s="24"/>
      <c r="SB228" s="24"/>
      <c r="SC228" s="24"/>
      <c r="SD228" s="24"/>
      <c r="SE228" s="24"/>
      <c r="SF228" s="24"/>
      <c r="SG228" s="24"/>
      <c r="SH228" s="24"/>
      <c r="SI228" s="24"/>
      <c r="SJ228" s="24"/>
      <c r="SK228" s="24"/>
      <c r="SL228" s="24"/>
      <c r="SM228" s="24"/>
      <c r="SN228" s="24"/>
      <c r="SO228" s="24"/>
      <c r="SP228" s="24"/>
      <c r="SQ228" s="24"/>
      <c r="SR228" s="24"/>
      <c r="SS228" s="24"/>
      <c r="ST228" s="24"/>
      <c r="SU228" s="24"/>
      <c r="SV228" s="24"/>
      <c r="SW228" s="24"/>
      <c r="SX228" s="24"/>
      <c r="SY228" s="24"/>
      <c r="SZ228" s="24"/>
      <c r="TA228" s="24"/>
      <c r="TB228" s="24"/>
      <c r="TC228" s="24"/>
      <c r="TD228" s="24"/>
      <c r="TE228" s="24"/>
      <c r="TF228" s="24"/>
      <c r="TG228" s="24"/>
      <c r="TH228" s="24"/>
      <c r="TI228" s="24"/>
      <c r="TJ228" s="24"/>
      <c r="TK228" s="24"/>
      <c r="TL228" s="24"/>
      <c r="TM228" s="24"/>
      <c r="TN228" s="24"/>
      <c r="TO228" s="24"/>
      <c r="TP228" s="24"/>
      <c r="TQ228" s="24"/>
      <c r="TR228" s="24"/>
      <c r="TS228" s="24"/>
      <c r="TT228" s="24"/>
      <c r="TU228" s="24"/>
      <c r="TV228" s="24"/>
      <c r="TW228" s="24"/>
      <c r="TX228" s="24"/>
      <c r="TY228" s="24"/>
      <c r="TZ228" s="24"/>
      <c r="UA228" s="24"/>
      <c r="UB228" s="24"/>
      <c r="UC228" s="24"/>
      <c r="UD228" s="24"/>
      <c r="UE228" s="24"/>
      <c r="UF228" s="24"/>
      <c r="UG228" s="24"/>
      <c r="UH228" s="24"/>
      <c r="UI228" s="24"/>
      <c r="UJ228" s="24"/>
      <c r="UK228" s="24"/>
      <c r="UL228" s="24"/>
      <c r="UM228" s="24"/>
      <c r="UN228" s="24"/>
      <c r="UO228" s="24"/>
      <c r="UP228" s="24"/>
      <c r="UQ228" s="24"/>
      <c r="UR228" s="24"/>
      <c r="US228" s="24"/>
      <c r="UT228" s="24"/>
      <c r="UU228" s="24"/>
      <c r="UV228" s="24"/>
      <c r="UW228" s="24"/>
      <c r="UX228" s="24"/>
      <c r="UY228" s="24"/>
      <c r="UZ228" s="24"/>
      <c r="VA228" s="24"/>
      <c r="VB228" s="24"/>
      <c r="VC228" s="24"/>
      <c r="VD228" s="24"/>
      <c r="VE228" s="24"/>
      <c r="VF228" s="24"/>
      <c r="VG228" s="24"/>
      <c r="VH228" s="24"/>
      <c r="VI228" s="24"/>
    </row>
    <row r="229" spans="1:581" s="23" customFormat="1" ht="15" customHeight="1" x14ac:dyDescent="0.2">
      <c r="A229" s="112">
        <v>2</v>
      </c>
      <c r="B229" s="105" t="s">
        <v>1188</v>
      </c>
      <c r="C229" s="105" t="s">
        <v>1189</v>
      </c>
      <c r="D229" s="110">
        <v>14</v>
      </c>
      <c r="E229" s="105" t="s">
        <v>926</v>
      </c>
      <c r="F229" s="105" t="s">
        <v>1190</v>
      </c>
      <c r="G229" s="105" t="s">
        <v>1445</v>
      </c>
      <c r="H229" s="66" t="s">
        <v>1075</v>
      </c>
      <c r="I229" s="66" t="s">
        <v>1108</v>
      </c>
      <c r="J229" s="113" t="s">
        <v>955</v>
      </c>
      <c r="K229" s="329">
        <v>41396</v>
      </c>
      <c r="L229" s="147">
        <v>18</v>
      </c>
      <c r="M229" s="113">
        <v>40</v>
      </c>
      <c r="N229" s="113" t="s">
        <v>704</v>
      </c>
      <c r="O229" s="66" t="s">
        <v>809</v>
      </c>
      <c r="P229" s="66" t="s">
        <v>817</v>
      </c>
      <c r="Q229" s="66" t="s">
        <v>717</v>
      </c>
      <c r="R229" s="113">
        <v>1</v>
      </c>
      <c r="S229" s="76">
        <v>76946</v>
      </c>
      <c r="T229" s="114"/>
      <c r="U229" s="114"/>
      <c r="V229" s="75">
        <f t="shared" si="129"/>
        <v>76946</v>
      </c>
      <c r="W229" s="114"/>
      <c r="X229" s="114">
        <f t="shared" si="130"/>
        <v>13686.333333333334</v>
      </c>
      <c r="Y229" s="114">
        <f t="shared" si="131"/>
        <v>136863.33333333334</v>
      </c>
      <c r="Z229" s="114">
        <f t="shared" si="132"/>
        <v>13465.55</v>
      </c>
      <c r="AA229" s="114">
        <f t="shared" si="133"/>
        <v>2308.38</v>
      </c>
      <c r="AB229" s="114">
        <f t="shared" si="134"/>
        <v>3847.3</v>
      </c>
      <c r="AC229" s="114">
        <f t="shared" si="135"/>
        <v>1538.92</v>
      </c>
      <c r="AD229" s="75">
        <v>3037</v>
      </c>
      <c r="AE229" s="75">
        <v>2135</v>
      </c>
      <c r="AF229" s="115"/>
      <c r="AG229" s="77">
        <f t="shared" si="136"/>
        <v>115823.95555555557</v>
      </c>
      <c r="AH229" s="77">
        <f t="shared" si="137"/>
        <v>1389887.4666666668</v>
      </c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  <c r="LT229" s="24"/>
      <c r="LU229" s="24"/>
      <c r="LV229" s="24"/>
      <c r="LW229" s="24"/>
      <c r="LX229" s="24"/>
      <c r="LY229" s="24"/>
      <c r="LZ229" s="24"/>
      <c r="MA229" s="24"/>
      <c r="MB229" s="24"/>
      <c r="MC229" s="24"/>
      <c r="MD229" s="24"/>
      <c r="ME229" s="24"/>
      <c r="MF229" s="24"/>
      <c r="MG229" s="24"/>
      <c r="MH229" s="24"/>
      <c r="MI229" s="24"/>
      <c r="MJ229" s="24"/>
      <c r="MK229" s="24"/>
      <c r="ML229" s="24"/>
      <c r="MM229" s="24"/>
      <c r="MN229" s="24"/>
      <c r="MO229" s="24"/>
      <c r="MP229" s="24"/>
      <c r="MQ229" s="24"/>
      <c r="MR229" s="24"/>
      <c r="MS229" s="24"/>
      <c r="MT229" s="24"/>
      <c r="MU229" s="24"/>
      <c r="MV229" s="24"/>
      <c r="MW229" s="24"/>
      <c r="MX229" s="24"/>
      <c r="MY229" s="24"/>
      <c r="MZ229" s="24"/>
      <c r="NA229" s="24"/>
      <c r="NB229" s="24"/>
      <c r="NC229" s="24"/>
      <c r="ND229" s="24"/>
      <c r="NE229" s="24"/>
      <c r="NF229" s="24"/>
      <c r="NG229" s="24"/>
      <c r="NH229" s="24"/>
      <c r="NI229" s="24"/>
      <c r="NJ229" s="24"/>
      <c r="NK229" s="24"/>
      <c r="NL229" s="24"/>
      <c r="NM229" s="24"/>
      <c r="NN229" s="24"/>
      <c r="NO229" s="24"/>
      <c r="NP229" s="24"/>
      <c r="NQ229" s="24"/>
      <c r="NR229" s="24"/>
      <c r="NS229" s="24"/>
      <c r="NT229" s="24"/>
      <c r="NU229" s="24"/>
      <c r="NV229" s="24"/>
      <c r="NW229" s="24"/>
      <c r="NX229" s="24"/>
      <c r="NY229" s="24"/>
      <c r="NZ229" s="24"/>
      <c r="OA229" s="24"/>
      <c r="OB229" s="24"/>
      <c r="OC229" s="24"/>
      <c r="OD229" s="24"/>
      <c r="OE229" s="24"/>
      <c r="OF229" s="24"/>
      <c r="OG229" s="24"/>
      <c r="OH229" s="24"/>
      <c r="OI229" s="24"/>
      <c r="OJ229" s="24"/>
      <c r="OK229" s="24"/>
      <c r="OL229" s="24"/>
      <c r="OM229" s="24"/>
      <c r="ON229" s="24"/>
      <c r="OO229" s="24"/>
      <c r="OP229" s="24"/>
      <c r="OQ229" s="24"/>
      <c r="OR229" s="24"/>
      <c r="OS229" s="24"/>
      <c r="OT229" s="24"/>
      <c r="OU229" s="24"/>
      <c r="OV229" s="24"/>
      <c r="OW229" s="24"/>
      <c r="OX229" s="24"/>
      <c r="OY229" s="24"/>
      <c r="OZ229" s="24"/>
      <c r="PA229" s="24"/>
      <c r="PB229" s="24"/>
      <c r="PC229" s="24"/>
      <c r="PD229" s="24"/>
      <c r="PE229" s="24"/>
      <c r="PF229" s="24"/>
      <c r="PG229" s="24"/>
      <c r="PH229" s="24"/>
      <c r="PI229" s="24"/>
      <c r="PJ229" s="24"/>
      <c r="PK229" s="24"/>
      <c r="PL229" s="24"/>
      <c r="PM229" s="24"/>
      <c r="PN229" s="24"/>
      <c r="PO229" s="24"/>
      <c r="PP229" s="24"/>
      <c r="PQ229" s="24"/>
      <c r="PR229" s="24"/>
      <c r="PS229" s="24"/>
      <c r="PT229" s="24"/>
      <c r="PU229" s="24"/>
      <c r="PV229" s="24"/>
      <c r="PW229" s="24"/>
      <c r="PX229" s="24"/>
      <c r="PY229" s="24"/>
      <c r="PZ229" s="24"/>
      <c r="QA229" s="24"/>
      <c r="QB229" s="24"/>
      <c r="QC229" s="24"/>
      <c r="QD229" s="24"/>
      <c r="QE229" s="24"/>
      <c r="QF229" s="24"/>
      <c r="QG229" s="24"/>
      <c r="QH229" s="24"/>
      <c r="QI229" s="24"/>
      <c r="QJ229" s="24"/>
      <c r="QK229" s="24"/>
      <c r="QL229" s="24"/>
      <c r="QM229" s="24"/>
      <c r="QN229" s="24"/>
      <c r="QO229" s="24"/>
      <c r="QP229" s="24"/>
      <c r="QQ229" s="24"/>
      <c r="QR229" s="24"/>
      <c r="QS229" s="24"/>
      <c r="QT229" s="24"/>
      <c r="QU229" s="24"/>
      <c r="QV229" s="24"/>
      <c r="QW229" s="24"/>
      <c r="QX229" s="24"/>
      <c r="QY229" s="24"/>
      <c r="QZ229" s="24"/>
      <c r="RA229" s="24"/>
      <c r="RB229" s="24"/>
      <c r="RC229" s="24"/>
      <c r="RD229" s="24"/>
      <c r="RE229" s="24"/>
      <c r="RF229" s="24"/>
      <c r="RG229" s="24"/>
      <c r="RH229" s="24"/>
      <c r="RI229" s="24"/>
      <c r="RJ229" s="24"/>
      <c r="RK229" s="24"/>
      <c r="RL229" s="24"/>
      <c r="RM229" s="24"/>
      <c r="RN229" s="24"/>
      <c r="RO229" s="24"/>
      <c r="RP229" s="24"/>
      <c r="RQ229" s="24"/>
      <c r="RR229" s="24"/>
      <c r="RS229" s="24"/>
      <c r="RT229" s="24"/>
      <c r="RU229" s="24"/>
      <c r="RV229" s="24"/>
      <c r="RW229" s="24"/>
      <c r="RX229" s="24"/>
      <c r="RY229" s="24"/>
      <c r="RZ229" s="24"/>
      <c r="SA229" s="24"/>
      <c r="SB229" s="24"/>
      <c r="SC229" s="24"/>
      <c r="SD229" s="24"/>
      <c r="SE229" s="24"/>
      <c r="SF229" s="24"/>
      <c r="SG229" s="24"/>
      <c r="SH229" s="24"/>
      <c r="SI229" s="24"/>
      <c r="SJ229" s="24"/>
      <c r="SK229" s="24"/>
      <c r="SL229" s="24"/>
      <c r="SM229" s="24"/>
      <c r="SN229" s="24"/>
      <c r="SO229" s="24"/>
      <c r="SP229" s="24"/>
      <c r="SQ229" s="24"/>
      <c r="SR229" s="24"/>
      <c r="SS229" s="24"/>
      <c r="ST229" s="24"/>
      <c r="SU229" s="24"/>
      <c r="SV229" s="24"/>
      <c r="SW229" s="24"/>
      <c r="SX229" s="24"/>
      <c r="SY229" s="24"/>
      <c r="SZ229" s="24"/>
      <c r="TA229" s="24"/>
      <c r="TB229" s="24"/>
      <c r="TC229" s="24"/>
      <c r="TD229" s="24"/>
      <c r="TE229" s="24"/>
      <c r="TF229" s="24"/>
      <c r="TG229" s="24"/>
      <c r="TH229" s="24"/>
      <c r="TI229" s="24"/>
      <c r="TJ229" s="24"/>
      <c r="TK229" s="24"/>
      <c r="TL229" s="24"/>
      <c r="TM229" s="24"/>
      <c r="TN229" s="24"/>
      <c r="TO229" s="24"/>
      <c r="TP229" s="24"/>
      <c r="TQ229" s="24"/>
      <c r="TR229" s="24"/>
      <c r="TS229" s="24"/>
      <c r="TT229" s="24"/>
      <c r="TU229" s="24"/>
      <c r="TV229" s="24"/>
      <c r="TW229" s="24"/>
      <c r="TX229" s="24"/>
      <c r="TY229" s="24"/>
      <c r="TZ229" s="24"/>
      <c r="UA229" s="24"/>
      <c r="UB229" s="24"/>
      <c r="UC229" s="24"/>
      <c r="UD229" s="24"/>
      <c r="UE229" s="24"/>
      <c r="UF229" s="24"/>
      <c r="UG229" s="24"/>
      <c r="UH229" s="24"/>
      <c r="UI229" s="24"/>
      <c r="UJ229" s="24"/>
      <c r="UK229" s="24"/>
      <c r="UL229" s="24"/>
      <c r="UM229" s="24"/>
      <c r="UN229" s="24"/>
      <c r="UO229" s="24"/>
      <c r="UP229" s="24"/>
      <c r="UQ229" s="24"/>
      <c r="UR229" s="24"/>
      <c r="US229" s="24"/>
      <c r="UT229" s="24"/>
      <c r="UU229" s="24"/>
      <c r="UV229" s="24"/>
      <c r="UW229" s="24"/>
      <c r="UX229" s="24"/>
      <c r="UY229" s="24"/>
      <c r="UZ229" s="24"/>
      <c r="VA229" s="24"/>
      <c r="VB229" s="24"/>
      <c r="VC229" s="24"/>
      <c r="VD229" s="24"/>
      <c r="VE229" s="24"/>
      <c r="VF229" s="24"/>
      <c r="VG229" s="24"/>
      <c r="VH229" s="24"/>
      <c r="VI229" s="24"/>
    </row>
    <row r="230" spans="1:581" s="23" customFormat="1" ht="15" customHeight="1" x14ac:dyDescent="0.2">
      <c r="A230" s="107">
        <v>3</v>
      </c>
      <c r="B230" s="108" t="s">
        <v>1188</v>
      </c>
      <c r="C230" s="108" t="s">
        <v>1189</v>
      </c>
      <c r="D230" s="109">
        <v>14</v>
      </c>
      <c r="E230" s="108" t="s">
        <v>926</v>
      </c>
      <c r="F230" s="108" t="s">
        <v>1190</v>
      </c>
      <c r="G230" s="108" t="s">
        <v>1596</v>
      </c>
      <c r="H230" s="64" t="s">
        <v>215</v>
      </c>
      <c r="I230" s="64" t="s">
        <v>534</v>
      </c>
      <c r="J230" s="65" t="s">
        <v>955</v>
      </c>
      <c r="K230" s="331">
        <v>39251</v>
      </c>
      <c r="L230" s="148" t="s">
        <v>138</v>
      </c>
      <c r="M230" s="65">
        <v>40</v>
      </c>
      <c r="N230" s="65" t="s">
        <v>728</v>
      </c>
      <c r="O230" s="64" t="s">
        <v>216</v>
      </c>
      <c r="P230" s="64" t="s">
        <v>971</v>
      </c>
      <c r="Q230" s="64" t="s">
        <v>817</v>
      </c>
      <c r="R230" s="65">
        <v>1</v>
      </c>
      <c r="S230" s="75">
        <v>9369</v>
      </c>
      <c r="T230" s="76"/>
      <c r="U230" s="76"/>
      <c r="V230" s="75">
        <f t="shared" si="129"/>
        <v>9369</v>
      </c>
      <c r="W230" s="76">
        <f>70.1*4</f>
        <v>280.39999999999998</v>
      </c>
      <c r="X230" s="76">
        <f t="shared" si="130"/>
        <v>1770.8333333333335</v>
      </c>
      <c r="Y230" s="76">
        <f t="shared" si="131"/>
        <v>17708.333333333336</v>
      </c>
      <c r="Z230" s="76">
        <f t="shared" si="132"/>
        <v>1639.5749999999998</v>
      </c>
      <c r="AA230" s="76">
        <f t="shared" si="133"/>
        <v>281.07</v>
      </c>
      <c r="AB230" s="76">
        <f t="shared" si="134"/>
        <v>468.45000000000005</v>
      </c>
      <c r="AC230" s="76">
        <f t="shared" si="135"/>
        <v>187.38</v>
      </c>
      <c r="AD230" s="75">
        <f t="shared" ref="AD230:AD242" si="138">718+70</f>
        <v>788</v>
      </c>
      <c r="AE230" s="75">
        <f t="shared" ref="AE230:AE242" si="139">438+30</f>
        <v>468</v>
      </c>
      <c r="AF230" s="78">
        <f t="shared" ref="AF230:AF257" si="140">(V230+AD230+AE230)/2</f>
        <v>5312.5</v>
      </c>
      <c r="AG230" s="77">
        <f t="shared" si="136"/>
        <v>15547.847222222221</v>
      </c>
      <c r="AH230" s="77">
        <f t="shared" si="137"/>
        <v>186574.16666666666</v>
      </c>
      <c r="AI230" s="78"/>
      <c r="AJ230" s="78"/>
      <c r="AK230" s="78"/>
      <c r="AL230" s="78"/>
      <c r="AM230" s="78"/>
      <c r="AN230" s="78"/>
      <c r="AO230" s="78"/>
      <c r="AP230" s="78"/>
      <c r="AQ230" s="78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  <c r="LT230" s="24"/>
      <c r="LU230" s="24"/>
      <c r="LV230" s="24"/>
      <c r="LW230" s="24"/>
      <c r="LX230" s="24"/>
      <c r="LY230" s="24"/>
      <c r="LZ230" s="24"/>
      <c r="MA230" s="24"/>
      <c r="MB230" s="24"/>
      <c r="MC230" s="24"/>
      <c r="MD230" s="24"/>
      <c r="ME230" s="24"/>
      <c r="MF230" s="24"/>
      <c r="MG230" s="24"/>
      <c r="MH230" s="24"/>
      <c r="MI230" s="24"/>
      <c r="MJ230" s="24"/>
      <c r="MK230" s="24"/>
      <c r="ML230" s="24"/>
      <c r="MM230" s="24"/>
      <c r="MN230" s="24"/>
      <c r="MO230" s="24"/>
      <c r="MP230" s="24"/>
      <c r="MQ230" s="24"/>
      <c r="MR230" s="24"/>
      <c r="MS230" s="24"/>
      <c r="MT230" s="24"/>
      <c r="MU230" s="24"/>
      <c r="MV230" s="24"/>
      <c r="MW230" s="24"/>
      <c r="MX230" s="24"/>
      <c r="MY230" s="24"/>
      <c r="MZ230" s="24"/>
      <c r="NA230" s="24"/>
      <c r="NB230" s="24"/>
      <c r="NC230" s="24"/>
      <c r="ND230" s="24"/>
      <c r="NE230" s="24"/>
      <c r="NF230" s="24"/>
      <c r="NG230" s="24"/>
      <c r="NH230" s="24"/>
      <c r="NI230" s="24"/>
      <c r="NJ230" s="24"/>
      <c r="NK230" s="24"/>
      <c r="NL230" s="24"/>
      <c r="NM230" s="24"/>
      <c r="NN230" s="24"/>
      <c r="NO230" s="24"/>
      <c r="NP230" s="24"/>
      <c r="NQ230" s="24"/>
      <c r="NR230" s="24"/>
      <c r="NS230" s="24"/>
      <c r="NT230" s="24"/>
      <c r="NU230" s="24"/>
      <c r="NV230" s="24"/>
      <c r="NW230" s="24"/>
      <c r="NX230" s="24"/>
      <c r="NY230" s="24"/>
      <c r="NZ230" s="24"/>
      <c r="OA230" s="24"/>
      <c r="OB230" s="24"/>
      <c r="OC230" s="24"/>
      <c r="OD230" s="24"/>
      <c r="OE230" s="24"/>
      <c r="OF230" s="24"/>
      <c r="OG230" s="24"/>
      <c r="OH230" s="24"/>
      <c r="OI230" s="24"/>
      <c r="OJ230" s="24"/>
      <c r="OK230" s="24"/>
      <c r="OL230" s="24"/>
      <c r="OM230" s="24"/>
      <c r="ON230" s="24"/>
      <c r="OO230" s="24"/>
      <c r="OP230" s="24"/>
      <c r="OQ230" s="24"/>
      <c r="OR230" s="24"/>
      <c r="OS230" s="24"/>
      <c r="OT230" s="24"/>
      <c r="OU230" s="24"/>
      <c r="OV230" s="24"/>
      <c r="OW230" s="24"/>
      <c r="OX230" s="24"/>
      <c r="OY230" s="24"/>
      <c r="OZ230" s="24"/>
      <c r="PA230" s="24"/>
      <c r="PB230" s="24"/>
      <c r="PC230" s="24"/>
      <c r="PD230" s="24"/>
      <c r="PE230" s="24"/>
      <c r="PF230" s="24"/>
      <c r="PG230" s="24"/>
      <c r="PH230" s="24"/>
      <c r="PI230" s="24"/>
      <c r="PJ230" s="24"/>
      <c r="PK230" s="24"/>
      <c r="PL230" s="24"/>
      <c r="PM230" s="24"/>
      <c r="PN230" s="24"/>
      <c r="PO230" s="24"/>
      <c r="PP230" s="24"/>
      <c r="PQ230" s="24"/>
      <c r="PR230" s="24"/>
      <c r="PS230" s="24"/>
      <c r="PT230" s="24"/>
      <c r="PU230" s="24"/>
      <c r="PV230" s="24"/>
      <c r="PW230" s="24"/>
      <c r="PX230" s="24"/>
      <c r="PY230" s="24"/>
      <c r="PZ230" s="24"/>
      <c r="QA230" s="24"/>
      <c r="QB230" s="24"/>
      <c r="QC230" s="24"/>
      <c r="QD230" s="24"/>
      <c r="QE230" s="24"/>
      <c r="QF230" s="24"/>
      <c r="QG230" s="24"/>
      <c r="QH230" s="24"/>
      <c r="QI230" s="24"/>
      <c r="QJ230" s="24"/>
      <c r="QK230" s="24"/>
      <c r="QL230" s="24"/>
      <c r="QM230" s="24"/>
      <c r="QN230" s="24"/>
      <c r="QO230" s="24"/>
      <c r="QP230" s="24"/>
      <c r="QQ230" s="24"/>
      <c r="QR230" s="24"/>
      <c r="QS230" s="24"/>
      <c r="QT230" s="24"/>
      <c r="QU230" s="24"/>
      <c r="QV230" s="24"/>
      <c r="QW230" s="24"/>
      <c r="QX230" s="24"/>
      <c r="QY230" s="24"/>
      <c r="QZ230" s="24"/>
      <c r="RA230" s="24"/>
      <c r="RB230" s="24"/>
      <c r="RC230" s="24"/>
      <c r="RD230" s="24"/>
      <c r="RE230" s="24"/>
      <c r="RF230" s="24"/>
      <c r="RG230" s="24"/>
      <c r="RH230" s="24"/>
      <c r="RI230" s="24"/>
      <c r="RJ230" s="24"/>
      <c r="RK230" s="24"/>
      <c r="RL230" s="24"/>
      <c r="RM230" s="24"/>
      <c r="RN230" s="24"/>
      <c r="RO230" s="24"/>
      <c r="RP230" s="24"/>
      <c r="RQ230" s="24"/>
      <c r="RR230" s="24"/>
      <c r="RS230" s="24"/>
      <c r="RT230" s="24"/>
      <c r="RU230" s="24"/>
      <c r="RV230" s="24"/>
      <c r="RW230" s="24"/>
      <c r="RX230" s="24"/>
      <c r="RY230" s="24"/>
      <c r="RZ230" s="24"/>
      <c r="SA230" s="24"/>
      <c r="SB230" s="24"/>
      <c r="SC230" s="24"/>
      <c r="SD230" s="24"/>
      <c r="SE230" s="24"/>
      <c r="SF230" s="24"/>
      <c r="SG230" s="24"/>
      <c r="SH230" s="24"/>
      <c r="SI230" s="24"/>
      <c r="SJ230" s="24"/>
      <c r="SK230" s="24"/>
      <c r="SL230" s="24"/>
      <c r="SM230" s="24"/>
      <c r="SN230" s="24"/>
      <c r="SO230" s="24"/>
      <c r="SP230" s="24"/>
      <c r="SQ230" s="24"/>
      <c r="SR230" s="24"/>
      <c r="SS230" s="24"/>
      <c r="ST230" s="24"/>
      <c r="SU230" s="24"/>
      <c r="SV230" s="24"/>
      <c r="SW230" s="24"/>
      <c r="SX230" s="24"/>
      <c r="SY230" s="24"/>
      <c r="SZ230" s="24"/>
      <c r="TA230" s="24"/>
      <c r="TB230" s="24"/>
      <c r="TC230" s="24"/>
      <c r="TD230" s="24"/>
      <c r="TE230" s="24"/>
      <c r="TF230" s="24"/>
      <c r="TG230" s="24"/>
      <c r="TH230" s="24"/>
      <c r="TI230" s="24"/>
      <c r="TJ230" s="24"/>
      <c r="TK230" s="24"/>
      <c r="TL230" s="24"/>
      <c r="TM230" s="24"/>
      <c r="TN230" s="24"/>
      <c r="TO230" s="24"/>
      <c r="TP230" s="24"/>
      <c r="TQ230" s="24"/>
      <c r="TR230" s="24"/>
      <c r="TS230" s="24"/>
      <c r="TT230" s="24"/>
      <c r="TU230" s="24"/>
      <c r="TV230" s="24"/>
      <c r="TW230" s="24"/>
      <c r="TX230" s="24"/>
      <c r="TY230" s="24"/>
      <c r="TZ230" s="24"/>
      <c r="UA230" s="24"/>
      <c r="UB230" s="24"/>
      <c r="UC230" s="24"/>
      <c r="UD230" s="24"/>
      <c r="UE230" s="24"/>
      <c r="UF230" s="24"/>
      <c r="UG230" s="24"/>
      <c r="UH230" s="24"/>
      <c r="UI230" s="24"/>
      <c r="UJ230" s="24"/>
      <c r="UK230" s="24"/>
      <c r="UL230" s="24"/>
      <c r="UM230" s="24"/>
      <c r="UN230" s="24"/>
      <c r="UO230" s="24"/>
      <c r="UP230" s="24"/>
      <c r="UQ230" s="24"/>
      <c r="UR230" s="24"/>
      <c r="US230" s="24"/>
      <c r="UT230" s="24"/>
      <c r="UU230" s="24"/>
      <c r="UV230" s="24"/>
      <c r="UW230" s="24"/>
      <c r="UX230" s="24"/>
      <c r="UY230" s="24"/>
      <c r="UZ230" s="24"/>
      <c r="VA230" s="24"/>
      <c r="VB230" s="24"/>
      <c r="VC230" s="24"/>
      <c r="VD230" s="24"/>
      <c r="VE230" s="24"/>
      <c r="VF230" s="24"/>
      <c r="VG230" s="24"/>
      <c r="VH230" s="24"/>
      <c r="VI230" s="24"/>
    </row>
    <row r="231" spans="1:581" s="221" customFormat="1" ht="15" customHeight="1" x14ac:dyDescent="0.2">
      <c r="A231" s="18">
        <v>4</v>
      </c>
      <c r="B231" s="102" t="s">
        <v>1188</v>
      </c>
      <c r="C231" s="102" t="s">
        <v>1189</v>
      </c>
      <c r="D231" s="20">
        <v>14</v>
      </c>
      <c r="E231" s="102" t="s">
        <v>926</v>
      </c>
      <c r="F231" s="102" t="s">
        <v>1190</v>
      </c>
      <c r="G231" s="102" t="s">
        <v>1597</v>
      </c>
      <c r="H231" s="21" t="s">
        <v>218</v>
      </c>
      <c r="I231" s="21" t="s">
        <v>219</v>
      </c>
      <c r="J231" s="22" t="s">
        <v>955</v>
      </c>
      <c r="K231" s="328">
        <v>39798</v>
      </c>
      <c r="L231" s="146" t="s">
        <v>138</v>
      </c>
      <c r="M231" s="22">
        <v>40</v>
      </c>
      <c r="N231" s="22" t="s">
        <v>728</v>
      </c>
      <c r="O231" s="21" t="s">
        <v>216</v>
      </c>
      <c r="P231" s="21" t="s">
        <v>971</v>
      </c>
      <c r="Q231" s="21" t="s">
        <v>817</v>
      </c>
      <c r="R231" s="22">
        <v>1</v>
      </c>
      <c r="S231" s="75">
        <v>9369</v>
      </c>
      <c r="T231" s="75"/>
      <c r="U231" s="75"/>
      <c r="V231" s="75">
        <f t="shared" si="129"/>
        <v>9369</v>
      </c>
      <c r="W231" s="75">
        <f>70.1*4</f>
        <v>280.39999999999998</v>
      </c>
      <c r="X231" s="75">
        <f t="shared" si="130"/>
        <v>1770.8333333333335</v>
      </c>
      <c r="Y231" s="75">
        <f t="shared" si="131"/>
        <v>17708.333333333336</v>
      </c>
      <c r="Z231" s="75">
        <f t="shared" si="132"/>
        <v>1639.5749999999998</v>
      </c>
      <c r="AA231" s="75">
        <f t="shared" si="133"/>
        <v>281.07</v>
      </c>
      <c r="AB231" s="75">
        <f t="shared" si="134"/>
        <v>468.45000000000005</v>
      </c>
      <c r="AC231" s="75">
        <f t="shared" si="135"/>
        <v>187.38</v>
      </c>
      <c r="AD231" s="75">
        <f t="shared" si="138"/>
        <v>788</v>
      </c>
      <c r="AE231" s="75">
        <f t="shared" si="139"/>
        <v>468</v>
      </c>
      <c r="AF231" s="77">
        <f t="shared" si="140"/>
        <v>5312.5</v>
      </c>
      <c r="AG231" s="77">
        <f t="shared" si="136"/>
        <v>15547.847222222221</v>
      </c>
      <c r="AH231" s="77">
        <f t="shared" si="137"/>
        <v>186574.16666666666</v>
      </c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  <c r="BI231" s="222"/>
      <c r="BJ231" s="222"/>
      <c r="BK231" s="222"/>
      <c r="BL231" s="222"/>
      <c r="BM231" s="222"/>
      <c r="BN231" s="222"/>
      <c r="BO231" s="222"/>
      <c r="BP231" s="222"/>
      <c r="BQ231" s="222"/>
      <c r="BR231" s="222"/>
      <c r="BS231" s="222"/>
      <c r="BT231" s="222"/>
      <c r="BU231" s="222"/>
      <c r="BV231" s="222"/>
      <c r="BW231" s="222"/>
      <c r="BX231" s="222"/>
      <c r="BY231" s="222"/>
      <c r="BZ231" s="222"/>
      <c r="CA231" s="222"/>
      <c r="CB231" s="222"/>
      <c r="CC231" s="222"/>
      <c r="CD231" s="222"/>
      <c r="CE231" s="222"/>
      <c r="CF231" s="222"/>
      <c r="CG231" s="222"/>
      <c r="CH231" s="222"/>
      <c r="CI231" s="222"/>
      <c r="CJ231" s="222"/>
      <c r="CK231" s="222"/>
      <c r="CL231" s="222"/>
      <c r="CM231" s="222"/>
      <c r="CN231" s="222"/>
      <c r="CO231" s="222"/>
      <c r="CP231" s="222"/>
      <c r="CQ231" s="222"/>
      <c r="CR231" s="222"/>
      <c r="CS231" s="222"/>
      <c r="CT231" s="222"/>
      <c r="CU231" s="222"/>
      <c r="CV231" s="222"/>
      <c r="CW231" s="222"/>
      <c r="CX231" s="222"/>
      <c r="CY231" s="222"/>
      <c r="CZ231" s="222"/>
      <c r="DA231" s="222"/>
      <c r="DB231" s="222"/>
      <c r="DC231" s="222"/>
      <c r="DD231" s="222"/>
      <c r="DE231" s="222"/>
      <c r="DF231" s="222"/>
      <c r="DG231" s="222"/>
      <c r="DH231" s="222"/>
      <c r="DI231" s="222"/>
      <c r="DJ231" s="222"/>
      <c r="DK231" s="222"/>
      <c r="DL231" s="222"/>
      <c r="DM231" s="222"/>
      <c r="DN231" s="222"/>
      <c r="DO231" s="222"/>
      <c r="DP231" s="222"/>
      <c r="DQ231" s="222"/>
      <c r="DR231" s="222"/>
      <c r="DS231" s="222"/>
      <c r="DT231" s="222"/>
      <c r="DU231" s="222"/>
      <c r="DV231" s="222"/>
      <c r="DW231" s="222"/>
      <c r="DX231" s="222"/>
      <c r="DY231" s="222"/>
      <c r="DZ231" s="222"/>
      <c r="EA231" s="222"/>
      <c r="EB231" s="222"/>
      <c r="EC231" s="222"/>
      <c r="ED231" s="222"/>
      <c r="EE231" s="222"/>
      <c r="EF231" s="222"/>
      <c r="EG231" s="222"/>
      <c r="EH231" s="222"/>
      <c r="EI231" s="222"/>
      <c r="EJ231" s="222"/>
      <c r="EK231" s="222"/>
      <c r="EL231" s="222"/>
      <c r="EM231" s="222"/>
      <c r="EN231" s="222"/>
      <c r="EO231" s="222"/>
      <c r="EP231" s="222"/>
      <c r="EQ231" s="222"/>
      <c r="ER231" s="222"/>
      <c r="ES231" s="222"/>
      <c r="ET231" s="222"/>
      <c r="EU231" s="222"/>
      <c r="EV231" s="222"/>
      <c r="EW231" s="222"/>
      <c r="EX231" s="222"/>
      <c r="EY231" s="222"/>
      <c r="EZ231" s="222"/>
      <c r="FA231" s="222"/>
      <c r="FB231" s="222"/>
      <c r="FC231" s="222"/>
      <c r="FD231" s="222"/>
      <c r="FE231" s="222"/>
      <c r="FF231" s="222"/>
      <c r="FG231" s="222"/>
      <c r="FH231" s="222"/>
      <c r="FI231" s="222"/>
      <c r="FJ231" s="222"/>
      <c r="FK231" s="222"/>
      <c r="FL231" s="222"/>
      <c r="FM231" s="222"/>
      <c r="FN231" s="222"/>
      <c r="FO231" s="222"/>
      <c r="FP231" s="222"/>
      <c r="FQ231" s="222"/>
      <c r="FR231" s="222"/>
      <c r="FS231" s="222"/>
      <c r="FT231" s="222"/>
      <c r="FU231" s="222"/>
      <c r="FV231" s="222"/>
      <c r="FW231" s="222"/>
      <c r="FX231" s="222"/>
      <c r="FY231" s="222"/>
      <c r="FZ231" s="222"/>
      <c r="GA231" s="222"/>
      <c r="GB231" s="222"/>
      <c r="GC231" s="222"/>
      <c r="GD231" s="222"/>
      <c r="GE231" s="222"/>
      <c r="GF231" s="222"/>
      <c r="GG231" s="222"/>
      <c r="GH231" s="222"/>
      <c r="GI231" s="222"/>
      <c r="GJ231" s="222"/>
      <c r="GK231" s="222"/>
      <c r="GL231" s="222"/>
      <c r="GM231" s="222"/>
      <c r="GN231" s="222"/>
      <c r="GO231" s="222"/>
      <c r="GP231" s="222"/>
      <c r="GQ231" s="222"/>
      <c r="GR231" s="222"/>
      <c r="GS231" s="222"/>
      <c r="GT231" s="222"/>
      <c r="GU231" s="222"/>
      <c r="GV231" s="222"/>
      <c r="GW231" s="222"/>
      <c r="GX231" s="222"/>
      <c r="GY231" s="222"/>
      <c r="GZ231" s="222"/>
      <c r="HA231" s="222"/>
      <c r="HB231" s="222"/>
      <c r="HC231" s="222"/>
      <c r="HD231" s="222"/>
      <c r="HE231" s="222"/>
      <c r="HF231" s="222"/>
      <c r="HG231" s="222"/>
      <c r="HH231" s="222"/>
      <c r="HI231" s="222"/>
      <c r="HJ231" s="222"/>
      <c r="HK231" s="222"/>
      <c r="HL231" s="222"/>
      <c r="HM231" s="222"/>
      <c r="HN231" s="222"/>
      <c r="HO231" s="222"/>
      <c r="HP231" s="222"/>
      <c r="HQ231" s="222"/>
      <c r="HR231" s="222"/>
      <c r="HS231" s="222"/>
      <c r="HT231" s="222"/>
      <c r="HU231" s="222"/>
      <c r="HV231" s="222"/>
      <c r="HW231" s="222"/>
      <c r="HX231" s="222"/>
      <c r="HY231" s="222"/>
      <c r="HZ231" s="222"/>
      <c r="IA231" s="222"/>
      <c r="IB231" s="222"/>
      <c r="IC231" s="222"/>
      <c r="ID231" s="222"/>
      <c r="IE231" s="222"/>
      <c r="IF231" s="222"/>
      <c r="IG231" s="222"/>
      <c r="IH231" s="222"/>
      <c r="II231" s="222"/>
      <c r="IJ231" s="222"/>
      <c r="IK231" s="222"/>
      <c r="IL231" s="222"/>
      <c r="IM231" s="222"/>
      <c r="IN231" s="222"/>
      <c r="IO231" s="222"/>
      <c r="IP231" s="222"/>
      <c r="IQ231" s="222"/>
      <c r="IR231" s="222"/>
      <c r="IS231" s="222"/>
      <c r="IT231" s="222"/>
      <c r="IU231" s="222"/>
      <c r="IV231" s="222"/>
      <c r="IW231" s="222"/>
      <c r="IX231" s="222"/>
      <c r="IY231" s="222"/>
      <c r="IZ231" s="222"/>
      <c r="JA231" s="222"/>
      <c r="JB231" s="222"/>
      <c r="JC231" s="222"/>
      <c r="JD231" s="222"/>
      <c r="JE231" s="222"/>
      <c r="JF231" s="222"/>
      <c r="JG231" s="222"/>
      <c r="JH231" s="222"/>
      <c r="JI231" s="222"/>
      <c r="JJ231" s="222"/>
      <c r="JK231" s="222"/>
      <c r="JL231" s="222"/>
      <c r="JM231" s="222"/>
      <c r="JN231" s="222"/>
      <c r="JO231" s="222"/>
      <c r="JP231" s="222"/>
      <c r="JQ231" s="222"/>
      <c r="JR231" s="222"/>
      <c r="JS231" s="222"/>
      <c r="JT231" s="222"/>
      <c r="JU231" s="222"/>
      <c r="JV231" s="222"/>
      <c r="JW231" s="222"/>
      <c r="JX231" s="222"/>
      <c r="JY231" s="222"/>
      <c r="JZ231" s="222"/>
      <c r="KA231" s="222"/>
      <c r="KB231" s="222"/>
      <c r="KC231" s="222"/>
      <c r="KD231" s="222"/>
      <c r="KE231" s="222"/>
      <c r="KF231" s="222"/>
      <c r="KG231" s="222"/>
      <c r="KH231" s="222"/>
      <c r="KI231" s="222"/>
      <c r="KJ231" s="222"/>
      <c r="KK231" s="222"/>
      <c r="KL231" s="222"/>
      <c r="KM231" s="222"/>
      <c r="KN231" s="222"/>
      <c r="KO231" s="222"/>
      <c r="KP231" s="222"/>
      <c r="KQ231" s="222"/>
      <c r="KR231" s="222"/>
      <c r="KS231" s="222"/>
      <c r="KT231" s="222"/>
      <c r="KU231" s="222"/>
      <c r="KV231" s="222"/>
      <c r="KW231" s="222"/>
      <c r="KX231" s="222"/>
      <c r="KY231" s="222"/>
      <c r="KZ231" s="222"/>
      <c r="LA231" s="222"/>
      <c r="LB231" s="222"/>
      <c r="LC231" s="222"/>
      <c r="LD231" s="222"/>
      <c r="LE231" s="222"/>
      <c r="LF231" s="222"/>
      <c r="LG231" s="222"/>
      <c r="LH231" s="222"/>
      <c r="LI231" s="222"/>
      <c r="LJ231" s="222"/>
      <c r="LK231" s="222"/>
      <c r="LL231" s="222"/>
      <c r="LM231" s="222"/>
      <c r="LN231" s="222"/>
      <c r="LO231" s="222"/>
      <c r="LP231" s="222"/>
      <c r="LQ231" s="222"/>
      <c r="LR231" s="222"/>
      <c r="LS231" s="222"/>
      <c r="LT231" s="222"/>
      <c r="LU231" s="222"/>
      <c r="LV231" s="222"/>
      <c r="LW231" s="222"/>
      <c r="LX231" s="222"/>
      <c r="LY231" s="222"/>
      <c r="LZ231" s="222"/>
      <c r="MA231" s="222"/>
      <c r="MB231" s="222"/>
      <c r="MC231" s="222"/>
      <c r="MD231" s="222"/>
      <c r="ME231" s="222"/>
      <c r="MF231" s="222"/>
      <c r="MG231" s="222"/>
      <c r="MH231" s="222"/>
      <c r="MI231" s="222"/>
      <c r="MJ231" s="222"/>
      <c r="MK231" s="222"/>
      <c r="ML231" s="222"/>
      <c r="MM231" s="222"/>
      <c r="MN231" s="222"/>
      <c r="MO231" s="222"/>
      <c r="MP231" s="222"/>
      <c r="MQ231" s="222"/>
      <c r="MR231" s="222"/>
      <c r="MS231" s="222"/>
      <c r="MT231" s="222"/>
      <c r="MU231" s="222"/>
      <c r="MV231" s="222"/>
      <c r="MW231" s="222"/>
      <c r="MX231" s="222"/>
      <c r="MY231" s="222"/>
      <c r="MZ231" s="222"/>
      <c r="NA231" s="222"/>
      <c r="NB231" s="222"/>
      <c r="NC231" s="222"/>
      <c r="ND231" s="222"/>
      <c r="NE231" s="222"/>
      <c r="NF231" s="222"/>
      <c r="NG231" s="222"/>
      <c r="NH231" s="222"/>
      <c r="NI231" s="222"/>
      <c r="NJ231" s="222"/>
      <c r="NK231" s="222"/>
      <c r="NL231" s="222"/>
      <c r="NM231" s="222"/>
      <c r="NN231" s="222"/>
      <c r="NO231" s="222"/>
      <c r="NP231" s="222"/>
      <c r="NQ231" s="222"/>
      <c r="NR231" s="222"/>
      <c r="NS231" s="222"/>
      <c r="NT231" s="222"/>
      <c r="NU231" s="222"/>
      <c r="NV231" s="222"/>
      <c r="NW231" s="222"/>
      <c r="NX231" s="222"/>
      <c r="NY231" s="222"/>
      <c r="NZ231" s="222"/>
      <c r="OA231" s="222"/>
      <c r="OB231" s="222"/>
      <c r="OC231" s="222"/>
      <c r="OD231" s="222"/>
      <c r="OE231" s="222"/>
      <c r="OF231" s="222"/>
      <c r="OG231" s="222"/>
      <c r="OH231" s="222"/>
      <c r="OI231" s="222"/>
      <c r="OJ231" s="222"/>
      <c r="OK231" s="222"/>
      <c r="OL231" s="222"/>
      <c r="OM231" s="222"/>
      <c r="ON231" s="222"/>
      <c r="OO231" s="222"/>
      <c r="OP231" s="222"/>
      <c r="OQ231" s="222"/>
      <c r="OR231" s="222"/>
      <c r="OS231" s="222"/>
      <c r="OT231" s="222"/>
      <c r="OU231" s="222"/>
      <c r="OV231" s="222"/>
      <c r="OW231" s="222"/>
      <c r="OX231" s="222"/>
      <c r="OY231" s="222"/>
      <c r="OZ231" s="222"/>
      <c r="PA231" s="222"/>
      <c r="PB231" s="222"/>
      <c r="PC231" s="222"/>
      <c r="PD231" s="222"/>
      <c r="PE231" s="222"/>
      <c r="PF231" s="222"/>
      <c r="PG231" s="222"/>
      <c r="PH231" s="222"/>
      <c r="PI231" s="222"/>
      <c r="PJ231" s="222"/>
      <c r="PK231" s="222"/>
      <c r="PL231" s="222"/>
      <c r="PM231" s="222"/>
      <c r="PN231" s="222"/>
      <c r="PO231" s="222"/>
      <c r="PP231" s="222"/>
      <c r="PQ231" s="222"/>
      <c r="PR231" s="222"/>
      <c r="PS231" s="222"/>
      <c r="PT231" s="222"/>
      <c r="PU231" s="222"/>
      <c r="PV231" s="222"/>
      <c r="PW231" s="222"/>
      <c r="PX231" s="222"/>
      <c r="PY231" s="222"/>
      <c r="PZ231" s="222"/>
      <c r="QA231" s="222"/>
      <c r="QB231" s="222"/>
      <c r="QC231" s="222"/>
      <c r="QD231" s="222"/>
      <c r="QE231" s="222"/>
      <c r="QF231" s="222"/>
      <c r="QG231" s="222"/>
      <c r="QH231" s="222"/>
      <c r="QI231" s="222"/>
      <c r="QJ231" s="222"/>
      <c r="QK231" s="222"/>
      <c r="QL231" s="222"/>
      <c r="QM231" s="222"/>
      <c r="QN231" s="222"/>
      <c r="QO231" s="222"/>
      <c r="QP231" s="222"/>
      <c r="QQ231" s="222"/>
      <c r="QR231" s="222"/>
      <c r="QS231" s="222"/>
      <c r="QT231" s="222"/>
      <c r="QU231" s="222"/>
      <c r="QV231" s="222"/>
      <c r="QW231" s="222"/>
      <c r="QX231" s="222"/>
      <c r="QY231" s="222"/>
      <c r="QZ231" s="222"/>
      <c r="RA231" s="222"/>
      <c r="RB231" s="222"/>
      <c r="RC231" s="222"/>
      <c r="RD231" s="222"/>
      <c r="RE231" s="222"/>
      <c r="RF231" s="222"/>
      <c r="RG231" s="222"/>
      <c r="RH231" s="222"/>
      <c r="RI231" s="222"/>
      <c r="RJ231" s="222"/>
      <c r="RK231" s="222"/>
      <c r="RL231" s="222"/>
      <c r="RM231" s="222"/>
      <c r="RN231" s="222"/>
      <c r="RO231" s="222"/>
      <c r="RP231" s="222"/>
      <c r="RQ231" s="222"/>
      <c r="RR231" s="222"/>
      <c r="RS231" s="222"/>
      <c r="RT231" s="222"/>
      <c r="RU231" s="222"/>
      <c r="RV231" s="222"/>
      <c r="RW231" s="222"/>
      <c r="RX231" s="222"/>
      <c r="RY231" s="222"/>
      <c r="RZ231" s="222"/>
      <c r="SA231" s="222"/>
      <c r="SB231" s="222"/>
      <c r="SC231" s="222"/>
      <c r="SD231" s="222"/>
      <c r="SE231" s="222"/>
      <c r="SF231" s="222"/>
      <c r="SG231" s="222"/>
      <c r="SH231" s="222"/>
      <c r="SI231" s="222"/>
      <c r="SJ231" s="222"/>
      <c r="SK231" s="222"/>
      <c r="SL231" s="222"/>
      <c r="SM231" s="222"/>
      <c r="SN231" s="222"/>
      <c r="SO231" s="222"/>
      <c r="SP231" s="222"/>
      <c r="SQ231" s="222"/>
      <c r="SR231" s="222"/>
      <c r="SS231" s="222"/>
      <c r="ST231" s="222"/>
      <c r="SU231" s="222"/>
      <c r="SV231" s="222"/>
      <c r="SW231" s="222"/>
      <c r="SX231" s="222"/>
      <c r="SY231" s="222"/>
      <c r="SZ231" s="222"/>
      <c r="TA231" s="222"/>
      <c r="TB231" s="222"/>
      <c r="TC231" s="222"/>
      <c r="TD231" s="222"/>
      <c r="TE231" s="222"/>
      <c r="TF231" s="222"/>
      <c r="TG231" s="222"/>
      <c r="TH231" s="222"/>
      <c r="TI231" s="222"/>
      <c r="TJ231" s="222"/>
      <c r="TK231" s="222"/>
      <c r="TL231" s="222"/>
      <c r="TM231" s="222"/>
      <c r="TN231" s="222"/>
      <c r="TO231" s="222"/>
      <c r="TP231" s="222"/>
      <c r="TQ231" s="222"/>
      <c r="TR231" s="222"/>
      <c r="TS231" s="222"/>
      <c r="TT231" s="222"/>
      <c r="TU231" s="222"/>
      <c r="TV231" s="222"/>
      <c r="TW231" s="222"/>
      <c r="TX231" s="222"/>
      <c r="TY231" s="222"/>
      <c r="TZ231" s="222"/>
      <c r="UA231" s="222"/>
      <c r="UB231" s="222"/>
      <c r="UC231" s="222"/>
      <c r="UD231" s="222"/>
      <c r="UE231" s="222"/>
      <c r="UF231" s="222"/>
      <c r="UG231" s="222"/>
      <c r="UH231" s="222"/>
      <c r="UI231" s="222"/>
      <c r="UJ231" s="222"/>
      <c r="UK231" s="222"/>
      <c r="UL231" s="222"/>
      <c r="UM231" s="222"/>
      <c r="UN231" s="222"/>
      <c r="UO231" s="222"/>
      <c r="UP231" s="222"/>
      <c r="UQ231" s="222"/>
      <c r="UR231" s="222"/>
      <c r="US231" s="222"/>
      <c r="UT231" s="222"/>
      <c r="UU231" s="222"/>
      <c r="UV231" s="222"/>
      <c r="UW231" s="222"/>
      <c r="UX231" s="222"/>
      <c r="UY231" s="222"/>
      <c r="UZ231" s="222"/>
      <c r="VA231" s="222"/>
      <c r="VB231" s="222"/>
      <c r="VC231" s="222"/>
      <c r="VD231" s="222"/>
      <c r="VE231" s="222"/>
      <c r="VF231" s="222"/>
      <c r="VG231" s="222"/>
      <c r="VH231" s="222"/>
      <c r="VI231" s="222"/>
    </row>
    <row r="232" spans="1:581" s="68" customFormat="1" ht="15" customHeight="1" x14ac:dyDescent="0.2">
      <c r="A232" s="112">
        <v>5</v>
      </c>
      <c r="B232" s="102" t="s">
        <v>1188</v>
      </c>
      <c r="C232" s="102" t="s">
        <v>1189</v>
      </c>
      <c r="D232" s="20">
        <v>14</v>
      </c>
      <c r="E232" s="102" t="s">
        <v>926</v>
      </c>
      <c r="F232" s="102" t="s">
        <v>1190</v>
      </c>
      <c r="G232" s="208" t="s">
        <v>1789</v>
      </c>
      <c r="H232" s="208" t="s">
        <v>1787</v>
      </c>
      <c r="I232" s="68" t="s">
        <v>1788</v>
      </c>
      <c r="J232" s="176" t="s">
        <v>954</v>
      </c>
      <c r="K232" s="328">
        <v>42705</v>
      </c>
      <c r="L232" s="146" t="s">
        <v>138</v>
      </c>
      <c r="M232" s="22">
        <v>40</v>
      </c>
      <c r="N232" s="22" t="s">
        <v>728</v>
      </c>
      <c r="O232" s="21" t="s">
        <v>216</v>
      </c>
      <c r="P232" s="21" t="s">
        <v>971</v>
      </c>
      <c r="Q232" s="21" t="s">
        <v>817</v>
      </c>
      <c r="R232" s="22">
        <v>1</v>
      </c>
      <c r="S232" s="75">
        <v>9369</v>
      </c>
      <c r="T232" s="75"/>
      <c r="U232" s="75"/>
      <c r="V232" s="75">
        <f t="shared" si="129"/>
        <v>9369</v>
      </c>
      <c r="W232" s="75"/>
      <c r="X232" s="75">
        <f t="shared" si="130"/>
        <v>1770.8333333333335</v>
      </c>
      <c r="Y232" s="75">
        <f t="shared" si="131"/>
        <v>17708.333333333336</v>
      </c>
      <c r="Z232" s="75">
        <f t="shared" si="132"/>
        <v>1639.5749999999998</v>
      </c>
      <c r="AA232" s="75">
        <f t="shared" si="133"/>
        <v>281.07</v>
      </c>
      <c r="AB232" s="75">
        <f t="shared" si="134"/>
        <v>468.45000000000005</v>
      </c>
      <c r="AC232" s="75">
        <f t="shared" si="135"/>
        <v>187.38</v>
      </c>
      <c r="AD232" s="75">
        <f t="shared" si="138"/>
        <v>788</v>
      </c>
      <c r="AE232" s="75">
        <f t="shared" si="139"/>
        <v>468</v>
      </c>
      <c r="AF232" s="77">
        <f t="shared" si="140"/>
        <v>5312.5</v>
      </c>
      <c r="AG232" s="77">
        <f t="shared" si="136"/>
        <v>15267.447222222223</v>
      </c>
      <c r="AH232" s="77">
        <f t="shared" si="137"/>
        <v>183209.36666666667</v>
      </c>
      <c r="AI232" s="77"/>
      <c r="AJ232" s="77"/>
      <c r="AK232" s="77"/>
      <c r="AL232" s="77"/>
      <c r="AM232" s="77"/>
      <c r="AN232" s="77"/>
      <c r="AO232" s="77"/>
      <c r="AP232" s="77"/>
      <c r="AQ232" s="77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  <c r="LT232" s="24"/>
      <c r="LU232" s="24"/>
      <c r="LV232" s="24"/>
      <c r="LW232" s="24"/>
      <c r="LX232" s="24"/>
      <c r="LY232" s="24"/>
      <c r="LZ232" s="24"/>
      <c r="MA232" s="24"/>
      <c r="MB232" s="24"/>
      <c r="MC232" s="24"/>
      <c r="MD232" s="24"/>
      <c r="ME232" s="24"/>
      <c r="MF232" s="24"/>
      <c r="MG232" s="24"/>
      <c r="MH232" s="24"/>
      <c r="MI232" s="24"/>
      <c r="MJ232" s="24"/>
      <c r="MK232" s="24"/>
      <c r="ML232" s="24"/>
      <c r="MM232" s="24"/>
      <c r="MN232" s="24"/>
      <c r="MO232" s="24"/>
      <c r="MP232" s="24"/>
      <c r="MQ232" s="24"/>
      <c r="MR232" s="24"/>
      <c r="MS232" s="24"/>
      <c r="MT232" s="24"/>
      <c r="MU232" s="24"/>
      <c r="MV232" s="24"/>
      <c r="MW232" s="24"/>
      <c r="MX232" s="24"/>
      <c r="MY232" s="24"/>
      <c r="MZ232" s="24"/>
      <c r="NA232" s="24"/>
      <c r="NB232" s="24"/>
      <c r="NC232" s="24"/>
      <c r="ND232" s="24"/>
      <c r="NE232" s="24"/>
      <c r="NF232" s="24"/>
      <c r="NG232" s="24"/>
      <c r="NH232" s="24"/>
      <c r="NI232" s="24"/>
      <c r="NJ232" s="24"/>
      <c r="NK232" s="24"/>
      <c r="NL232" s="24"/>
      <c r="NM232" s="24"/>
      <c r="NN232" s="24"/>
      <c r="NO232" s="24"/>
      <c r="NP232" s="24"/>
      <c r="NQ232" s="24"/>
      <c r="NR232" s="24"/>
      <c r="NS232" s="24"/>
      <c r="NT232" s="24"/>
      <c r="NU232" s="24"/>
      <c r="NV232" s="24"/>
      <c r="NW232" s="24"/>
      <c r="NX232" s="24"/>
      <c r="NY232" s="24"/>
      <c r="NZ232" s="24"/>
      <c r="OA232" s="24"/>
      <c r="OB232" s="24"/>
      <c r="OC232" s="24"/>
      <c r="OD232" s="24"/>
      <c r="OE232" s="24"/>
      <c r="OF232" s="24"/>
      <c r="OG232" s="24"/>
      <c r="OH232" s="24"/>
      <c r="OI232" s="24"/>
      <c r="OJ232" s="24"/>
      <c r="OK232" s="24"/>
      <c r="OL232" s="24"/>
      <c r="OM232" s="24"/>
      <c r="ON232" s="24"/>
      <c r="OO232" s="24"/>
      <c r="OP232" s="24"/>
      <c r="OQ232" s="24"/>
      <c r="OR232" s="24"/>
      <c r="OS232" s="24"/>
      <c r="OT232" s="24"/>
      <c r="OU232" s="24"/>
      <c r="OV232" s="24"/>
      <c r="OW232" s="24"/>
      <c r="OX232" s="24"/>
      <c r="OY232" s="24"/>
      <c r="OZ232" s="24"/>
      <c r="PA232" s="24"/>
      <c r="PB232" s="24"/>
      <c r="PC232" s="24"/>
      <c r="PD232" s="24"/>
      <c r="PE232" s="24"/>
      <c r="PF232" s="24"/>
      <c r="PG232" s="24"/>
      <c r="PH232" s="24"/>
      <c r="PI232" s="24"/>
      <c r="PJ232" s="24"/>
      <c r="PK232" s="24"/>
      <c r="PL232" s="24"/>
      <c r="PM232" s="24"/>
      <c r="PN232" s="24"/>
      <c r="PO232" s="24"/>
      <c r="PP232" s="24"/>
      <c r="PQ232" s="24"/>
      <c r="PR232" s="24"/>
      <c r="PS232" s="24"/>
      <c r="PT232" s="24"/>
      <c r="PU232" s="24"/>
      <c r="PV232" s="24"/>
      <c r="PW232" s="24"/>
      <c r="PX232" s="24"/>
      <c r="PY232" s="24"/>
      <c r="PZ232" s="24"/>
      <c r="QA232" s="24"/>
      <c r="QB232" s="24"/>
      <c r="QC232" s="24"/>
      <c r="QD232" s="24"/>
      <c r="QE232" s="24"/>
      <c r="QF232" s="24"/>
      <c r="QG232" s="24"/>
      <c r="QH232" s="24"/>
      <c r="QI232" s="24"/>
      <c r="QJ232" s="24"/>
      <c r="QK232" s="24"/>
      <c r="QL232" s="24"/>
      <c r="QM232" s="24"/>
      <c r="QN232" s="24"/>
      <c r="QO232" s="24"/>
      <c r="QP232" s="24"/>
      <c r="QQ232" s="24"/>
      <c r="QR232" s="24"/>
      <c r="QS232" s="24"/>
      <c r="QT232" s="24"/>
      <c r="QU232" s="24"/>
      <c r="QV232" s="24"/>
      <c r="QW232" s="24"/>
      <c r="QX232" s="24"/>
      <c r="QY232" s="24"/>
      <c r="QZ232" s="24"/>
      <c r="RA232" s="24"/>
      <c r="RB232" s="24"/>
      <c r="RC232" s="24"/>
      <c r="RD232" s="24"/>
      <c r="RE232" s="24"/>
      <c r="RF232" s="24"/>
      <c r="RG232" s="24"/>
      <c r="RH232" s="24"/>
      <c r="RI232" s="24"/>
      <c r="RJ232" s="24"/>
      <c r="RK232" s="24"/>
      <c r="RL232" s="24"/>
      <c r="RM232" s="24"/>
      <c r="RN232" s="24"/>
      <c r="RO232" s="24"/>
      <c r="RP232" s="24"/>
      <c r="RQ232" s="24"/>
      <c r="RR232" s="24"/>
      <c r="RS232" s="24"/>
      <c r="RT232" s="24"/>
      <c r="RU232" s="24"/>
      <c r="RV232" s="24"/>
      <c r="RW232" s="24"/>
      <c r="RX232" s="24"/>
      <c r="RY232" s="24"/>
      <c r="RZ232" s="24"/>
      <c r="SA232" s="24"/>
      <c r="SB232" s="24"/>
      <c r="SC232" s="24"/>
      <c r="SD232" s="24"/>
      <c r="SE232" s="24"/>
      <c r="SF232" s="24"/>
      <c r="SG232" s="24"/>
      <c r="SH232" s="24"/>
      <c r="SI232" s="24"/>
      <c r="SJ232" s="24"/>
      <c r="SK232" s="24"/>
      <c r="SL232" s="24"/>
      <c r="SM232" s="24"/>
      <c r="SN232" s="24"/>
      <c r="SO232" s="24"/>
      <c r="SP232" s="24"/>
      <c r="SQ232" s="24"/>
      <c r="SR232" s="24"/>
      <c r="SS232" s="24"/>
      <c r="ST232" s="24"/>
      <c r="SU232" s="24"/>
      <c r="SV232" s="24"/>
      <c r="SW232" s="24"/>
      <c r="SX232" s="24"/>
      <c r="SY232" s="24"/>
      <c r="SZ232" s="24"/>
      <c r="TA232" s="24"/>
      <c r="TB232" s="24"/>
      <c r="TC232" s="24"/>
      <c r="TD232" s="24"/>
      <c r="TE232" s="24"/>
      <c r="TF232" s="24"/>
      <c r="TG232" s="24"/>
      <c r="TH232" s="24"/>
      <c r="TI232" s="24"/>
      <c r="TJ232" s="24"/>
      <c r="TK232" s="24"/>
      <c r="TL232" s="24"/>
      <c r="TM232" s="24"/>
      <c r="TN232" s="24"/>
      <c r="TO232" s="24"/>
      <c r="TP232" s="24"/>
      <c r="TQ232" s="24"/>
      <c r="TR232" s="24"/>
      <c r="TS232" s="24"/>
      <c r="TT232" s="24"/>
      <c r="TU232" s="24"/>
      <c r="TV232" s="24"/>
      <c r="TW232" s="24"/>
      <c r="TX232" s="24"/>
      <c r="TY232" s="24"/>
      <c r="TZ232" s="24"/>
      <c r="UA232" s="24"/>
      <c r="UB232" s="24"/>
      <c r="UC232" s="24"/>
      <c r="UD232" s="24"/>
      <c r="UE232" s="24"/>
      <c r="UF232" s="24"/>
      <c r="UG232" s="24"/>
      <c r="UH232" s="24"/>
      <c r="UI232" s="24"/>
      <c r="UJ232" s="24"/>
      <c r="UK232" s="24"/>
      <c r="UL232" s="24"/>
      <c r="UM232" s="24"/>
      <c r="UN232" s="24"/>
      <c r="UO232" s="24"/>
      <c r="UP232" s="24"/>
      <c r="UQ232" s="24"/>
      <c r="UR232" s="24"/>
      <c r="US232" s="24"/>
      <c r="UT232" s="24"/>
      <c r="UU232" s="24"/>
      <c r="UV232" s="24"/>
      <c r="UW232" s="24"/>
      <c r="UX232" s="24"/>
      <c r="UY232" s="24"/>
      <c r="UZ232" s="24"/>
      <c r="VA232" s="24"/>
      <c r="VB232" s="24"/>
      <c r="VC232" s="24"/>
      <c r="VD232" s="24"/>
      <c r="VE232" s="24"/>
      <c r="VF232" s="24"/>
      <c r="VG232" s="24"/>
      <c r="VH232" s="24"/>
      <c r="VI232" s="24"/>
    </row>
    <row r="233" spans="1:581" s="23" customFormat="1" ht="15" customHeight="1" x14ac:dyDescent="0.2">
      <c r="A233" s="18">
        <v>6</v>
      </c>
      <c r="B233" s="105" t="s">
        <v>1188</v>
      </c>
      <c r="C233" s="105" t="s">
        <v>1189</v>
      </c>
      <c r="D233" s="110">
        <v>14</v>
      </c>
      <c r="E233" s="105" t="s">
        <v>926</v>
      </c>
      <c r="F233" s="105" t="s">
        <v>1190</v>
      </c>
      <c r="G233" s="105" t="s">
        <v>1599</v>
      </c>
      <c r="H233" s="66" t="s">
        <v>254</v>
      </c>
      <c r="I233" s="66" t="s">
        <v>255</v>
      </c>
      <c r="J233" s="113" t="s">
        <v>955</v>
      </c>
      <c r="K233" s="329">
        <v>35232</v>
      </c>
      <c r="L233" s="147" t="s">
        <v>138</v>
      </c>
      <c r="M233" s="113">
        <v>40</v>
      </c>
      <c r="N233" s="113" t="s">
        <v>728</v>
      </c>
      <c r="O233" s="66" t="s">
        <v>256</v>
      </c>
      <c r="P233" s="66" t="s">
        <v>971</v>
      </c>
      <c r="Q233" s="66" t="s">
        <v>817</v>
      </c>
      <c r="R233" s="113">
        <v>1</v>
      </c>
      <c r="S233" s="75">
        <v>9369</v>
      </c>
      <c r="T233" s="114"/>
      <c r="U233" s="114"/>
      <c r="V233" s="75">
        <f t="shared" si="129"/>
        <v>9369</v>
      </c>
      <c r="W233" s="114">
        <f>70.1*6</f>
        <v>420.59999999999997</v>
      </c>
      <c r="X233" s="114">
        <f t="shared" si="130"/>
        <v>1770.8333333333335</v>
      </c>
      <c r="Y233" s="114">
        <f t="shared" si="131"/>
        <v>17708.333333333336</v>
      </c>
      <c r="Z233" s="114">
        <f t="shared" si="132"/>
        <v>1639.5749999999998</v>
      </c>
      <c r="AA233" s="114">
        <f t="shared" si="133"/>
        <v>281.07</v>
      </c>
      <c r="AB233" s="114">
        <f t="shared" si="134"/>
        <v>468.45000000000005</v>
      </c>
      <c r="AC233" s="114">
        <f t="shared" si="135"/>
        <v>187.38</v>
      </c>
      <c r="AD233" s="75">
        <f t="shared" si="138"/>
        <v>788</v>
      </c>
      <c r="AE233" s="75">
        <f t="shared" si="139"/>
        <v>468</v>
      </c>
      <c r="AF233" s="115">
        <f t="shared" si="140"/>
        <v>5312.5</v>
      </c>
      <c r="AG233" s="77">
        <f t="shared" si="136"/>
        <v>15688.047222222222</v>
      </c>
      <c r="AH233" s="77">
        <f t="shared" si="137"/>
        <v>188256.56666666665</v>
      </c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  <c r="LT233" s="24"/>
      <c r="LU233" s="24"/>
      <c r="LV233" s="24"/>
      <c r="LW233" s="24"/>
      <c r="LX233" s="24"/>
      <c r="LY233" s="24"/>
      <c r="LZ233" s="24"/>
      <c r="MA233" s="24"/>
      <c r="MB233" s="24"/>
      <c r="MC233" s="24"/>
      <c r="MD233" s="24"/>
      <c r="ME233" s="24"/>
      <c r="MF233" s="24"/>
      <c r="MG233" s="24"/>
      <c r="MH233" s="24"/>
      <c r="MI233" s="24"/>
      <c r="MJ233" s="24"/>
      <c r="MK233" s="24"/>
      <c r="ML233" s="24"/>
      <c r="MM233" s="24"/>
      <c r="MN233" s="24"/>
      <c r="MO233" s="24"/>
      <c r="MP233" s="24"/>
      <c r="MQ233" s="24"/>
      <c r="MR233" s="24"/>
      <c r="MS233" s="24"/>
      <c r="MT233" s="24"/>
      <c r="MU233" s="24"/>
      <c r="MV233" s="24"/>
      <c r="MW233" s="24"/>
      <c r="MX233" s="24"/>
      <c r="MY233" s="24"/>
      <c r="MZ233" s="24"/>
      <c r="NA233" s="24"/>
      <c r="NB233" s="24"/>
      <c r="NC233" s="24"/>
      <c r="ND233" s="24"/>
      <c r="NE233" s="24"/>
      <c r="NF233" s="24"/>
      <c r="NG233" s="24"/>
      <c r="NH233" s="24"/>
      <c r="NI233" s="24"/>
      <c r="NJ233" s="24"/>
      <c r="NK233" s="24"/>
      <c r="NL233" s="24"/>
      <c r="NM233" s="24"/>
      <c r="NN233" s="24"/>
      <c r="NO233" s="24"/>
      <c r="NP233" s="24"/>
      <c r="NQ233" s="24"/>
      <c r="NR233" s="24"/>
      <c r="NS233" s="24"/>
      <c r="NT233" s="24"/>
      <c r="NU233" s="24"/>
      <c r="NV233" s="24"/>
      <c r="NW233" s="24"/>
      <c r="NX233" s="24"/>
      <c r="NY233" s="24"/>
      <c r="NZ233" s="24"/>
      <c r="OA233" s="24"/>
      <c r="OB233" s="24"/>
      <c r="OC233" s="24"/>
      <c r="OD233" s="24"/>
      <c r="OE233" s="24"/>
      <c r="OF233" s="24"/>
      <c r="OG233" s="24"/>
      <c r="OH233" s="24"/>
      <c r="OI233" s="24"/>
      <c r="OJ233" s="24"/>
      <c r="OK233" s="24"/>
      <c r="OL233" s="24"/>
      <c r="OM233" s="24"/>
      <c r="ON233" s="24"/>
      <c r="OO233" s="24"/>
      <c r="OP233" s="24"/>
      <c r="OQ233" s="24"/>
      <c r="OR233" s="24"/>
      <c r="OS233" s="24"/>
      <c r="OT233" s="24"/>
      <c r="OU233" s="24"/>
      <c r="OV233" s="24"/>
      <c r="OW233" s="24"/>
      <c r="OX233" s="24"/>
      <c r="OY233" s="24"/>
      <c r="OZ233" s="24"/>
      <c r="PA233" s="24"/>
      <c r="PB233" s="24"/>
      <c r="PC233" s="24"/>
      <c r="PD233" s="24"/>
      <c r="PE233" s="24"/>
      <c r="PF233" s="24"/>
      <c r="PG233" s="24"/>
      <c r="PH233" s="24"/>
      <c r="PI233" s="24"/>
      <c r="PJ233" s="24"/>
      <c r="PK233" s="24"/>
      <c r="PL233" s="24"/>
      <c r="PM233" s="24"/>
      <c r="PN233" s="24"/>
      <c r="PO233" s="24"/>
      <c r="PP233" s="24"/>
      <c r="PQ233" s="24"/>
      <c r="PR233" s="24"/>
      <c r="PS233" s="24"/>
      <c r="PT233" s="24"/>
      <c r="PU233" s="24"/>
      <c r="PV233" s="24"/>
      <c r="PW233" s="24"/>
      <c r="PX233" s="24"/>
      <c r="PY233" s="24"/>
      <c r="PZ233" s="24"/>
      <c r="QA233" s="24"/>
      <c r="QB233" s="24"/>
      <c r="QC233" s="24"/>
      <c r="QD233" s="24"/>
      <c r="QE233" s="24"/>
      <c r="QF233" s="24"/>
      <c r="QG233" s="24"/>
      <c r="QH233" s="24"/>
      <c r="QI233" s="24"/>
      <c r="QJ233" s="24"/>
      <c r="QK233" s="24"/>
      <c r="QL233" s="24"/>
      <c r="QM233" s="24"/>
      <c r="QN233" s="24"/>
      <c r="QO233" s="24"/>
      <c r="QP233" s="24"/>
      <c r="QQ233" s="24"/>
      <c r="QR233" s="24"/>
      <c r="QS233" s="24"/>
      <c r="QT233" s="24"/>
      <c r="QU233" s="24"/>
      <c r="QV233" s="24"/>
      <c r="QW233" s="24"/>
      <c r="QX233" s="24"/>
      <c r="QY233" s="24"/>
      <c r="QZ233" s="24"/>
      <c r="RA233" s="24"/>
      <c r="RB233" s="24"/>
      <c r="RC233" s="24"/>
      <c r="RD233" s="24"/>
      <c r="RE233" s="24"/>
      <c r="RF233" s="24"/>
      <c r="RG233" s="24"/>
      <c r="RH233" s="24"/>
      <c r="RI233" s="24"/>
      <c r="RJ233" s="24"/>
      <c r="RK233" s="24"/>
      <c r="RL233" s="24"/>
      <c r="RM233" s="24"/>
      <c r="RN233" s="24"/>
      <c r="RO233" s="24"/>
      <c r="RP233" s="24"/>
      <c r="RQ233" s="24"/>
      <c r="RR233" s="24"/>
      <c r="RS233" s="24"/>
      <c r="RT233" s="24"/>
      <c r="RU233" s="24"/>
      <c r="RV233" s="24"/>
      <c r="RW233" s="24"/>
      <c r="RX233" s="24"/>
      <c r="RY233" s="24"/>
      <c r="RZ233" s="24"/>
      <c r="SA233" s="24"/>
      <c r="SB233" s="24"/>
      <c r="SC233" s="24"/>
      <c r="SD233" s="24"/>
      <c r="SE233" s="24"/>
      <c r="SF233" s="24"/>
      <c r="SG233" s="24"/>
      <c r="SH233" s="24"/>
      <c r="SI233" s="24"/>
      <c r="SJ233" s="24"/>
      <c r="SK233" s="24"/>
      <c r="SL233" s="24"/>
      <c r="SM233" s="24"/>
      <c r="SN233" s="24"/>
      <c r="SO233" s="24"/>
      <c r="SP233" s="24"/>
      <c r="SQ233" s="24"/>
      <c r="SR233" s="24"/>
      <c r="SS233" s="24"/>
      <c r="ST233" s="24"/>
      <c r="SU233" s="24"/>
      <c r="SV233" s="24"/>
      <c r="SW233" s="24"/>
      <c r="SX233" s="24"/>
      <c r="SY233" s="24"/>
      <c r="SZ233" s="24"/>
      <c r="TA233" s="24"/>
      <c r="TB233" s="24"/>
      <c r="TC233" s="24"/>
      <c r="TD233" s="24"/>
      <c r="TE233" s="24"/>
      <c r="TF233" s="24"/>
      <c r="TG233" s="24"/>
      <c r="TH233" s="24"/>
      <c r="TI233" s="24"/>
      <c r="TJ233" s="24"/>
      <c r="TK233" s="24"/>
      <c r="TL233" s="24"/>
      <c r="TM233" s="24"/>
      <c r="TN233" s="24"/>
      <c r="TO233" s="24"/>
      <c r="TP233" s="24"/>
      <c r="TQ233" s="24"/>
      <c r="TR233" s="24"/>
      <c r="TS233" s="24"/>
      <c r="TT233" s="24"/>
      <c r="TU233" s="24"/>
      <c r="TV233" s="24"/>
      <c r="TW233" s="24"/>
      <c r="TX233" s="24"/>
      <c r="TY233" s="24"/>
      <c r="TZ233" s="24"/>
      <c r="UA233" s="24"/>
      <c r="UB233" s="24"/>
      <c r="UC233" s="24"/>
      <c r="UD233" s="24"/>
      <c r="UE233" s="24"/>
      <c r="UF233" s="24"/>
      <c r="UG233" s="24"/>
      <c r="UH233" s="24"/>
      <c r="UI233" s="24"/>
      <c r="UJ233" s="24"/>
      <c r="UK233" s="24"/>
      <c r="UL233" s="24"/>
      <c r="UM233" s="24"/>
      <c r="UN233" s="24"/>
      <c r="UO233" s="24"/>
      <c r="UP233" s="24"/>
      <c r="UQ233" s="24"/>
      <c r="UR233" s="24"/>
      <c r="US233" s="24"/>
      <c r="UT233" s="24"/>
      <c r="UU233" s="24"/>
      <c r="UV233" s="24"/>
      <c r="UW233" s="24"/>
      <c r="UX233" s="24"/>
      <c r="UY233" s="24"/>
      <c r="UZ233" s="24"/>
      <c r="VA233" s="24"/>
      <c r="VB233" s="24"/>
      <c r="VC233" s="24"/>
      <c r="VD233" s="24"/>
      <c r="VE233" s="24"/>
      <c r="VF233" s="24"/>
      <c r="VG233" s="24"/>
      <c r="VH233" s="24"/>
      <c r="VI233" s="24"/>
    </row>
    <row r="234" spans="1:581" s="23" customFormat="1" ht="15" customHeight="1" x14ac:dyDescent="0.2">
      <c r="A234" s="112">
        <v>7</v>
      </c>
      <c r="B234" s="102" t="s">
        <v>1188</v>
      </c>
      <c r="C234" s="102" t="s">
        <v>1189</v>
      </c>
      <c r="D234" s="20">
        <v>14</v>
      </c>
      <c r="E234" s="108" t="s">
        <v>926</v>
      </c>
      <c r="F234" s="102" t="s">
        <v>1190</v>
      </c>
      <c r="G234" s="102" t="s">
        <v>1600</v>
      </c>
      <c r="H234" s="21" t="s">
        <v>283</v>
      </c>
      <c r="I234" s="21" t="s">
        <v>284</v>
      </c>
      <c r="J234" s="22" t="s">
        <v>955</v>
      </c>
      <c r="K234" s="328">
        <v>35816</v>
      </c>
      <c r="L234" s="146" t="s">
        <v>138</v>
      </c>
      <c r="M234" s="22">
        <v>40</v>
      </c>
      <c r="N234" s="22" t="s">
        <v>728</v>
      </c>
      <c r="O234" s="21" t="s">
        <v>934</v>
      </c>
      <c r="P234" s="21" t="s">
        <v>971</v>
      </c>
      <c r="Q234" s="21" t="s">
        <v>817</v>
      </c>
      <c r="R234" s="22">
        <v>1</v>
      </c>
      <c r="S234" s="75">
        <v>9369</v>
      </c>
      <c r="T234" s="75"/>
      <c r="U234" s="75"/>
      <c r="V234" s="75">
        <f t="shared" si="129"/>
        <v>9369</v>
      </c>
      <c r="W234" s="75">
        <f>70.1*6</f>
        <v>420.59999999999997</v>
      </c>
      <c r="X234" s="75">
        <f t="shared" si="130"/>
        <v>1770.8333333333335</v>
      </c>
      <c r="Y234" s="75">
        <f t="shared" si="131"/>
        <v>17708.333333333336</v>
      </c>
      <c r="Z234" s="75">
        <f t="shared" si="132"/>
        <v>1639.5749999999998</v>
      </c>
      <c r="AA234" s="75">
        <f t="shared" si="133"/>
        <v>281.07</v>
      </c>
      <c r="AB234" s="75">
        <f t="shared" si="134"/>
        <v>468.45000000000005</v>
      </c>
      <c r="AC234" s="75">
        <f t="shared" si="135"/>
        <v>187.38</v>
      </c>
      <c r="AD234" s="75">
        <f t="shared" si="138"/>
        <v>788</v>
      </c>
      <c r="AE234" s="75">
        <f t="shared" si="139"/>
        <v>468</v>
      </c>
      <c r="AF234" s="77">
        <f t="shared" si="140"/>
        <v>5312.5</v>
      </c>
      <c r="AG234" s="77">
        <f t="shared" si="136"/>
        <v>15688.047222222222</v>
      </c>
      <c r="AH234" s="77">
        <f t="shared" si="137"/>
        <v>188256.56666666665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  <c r="JC234" s="24"/>
      <c r="JD234" s="24"/>
      <c r="JE234" s="24"/>
      <c r="JF234" s="24"/>
      <c r="JG234" s="24"/>
      <c r="JH234" s="24"/>
      <c r="JI234" s="24"/>
      <c r="JJ234" s="24"/>
      <c r="JK234" s="24"/>
      <c r="JL234" s="24"/>
      <c r="JM234" s="24"/>
      <c r="JN234" s="24"/>
      <c r="JO234" s="24"/>
      <c r="JP234" s="24"/>
      <c r="JQ234" s="24"/>
      <c r="JR234" s="24"/>
      <c r="JS234" s="24"/>
      <c r="JT234" s="24"/>
      <c r="JU234" s="24"/>
      <c r="JV234" s="24"/>
      <c r="JW234" s="24"/>
      <c r="JX234" s="24"/>
      <c r="JY234" s="24"/>
      <c r="JZ234" s="24"/>
      <c r="KA234" s="24"/>
      <c r="KB234" s="24"/>
      <c r="KC234" s="24"/>
      <c r="KD234" s="24"/>
      <c r="KE234" s="24"/>
      <c r="KF234" s="24"/>
      <c r="KG234" s="24"/>
      <c r="KH234" s="24"/>
      <c r="KI234" s="24"/>
      <c r="KJ234" s="24"/>
      <c r="KK234" s="24"/>
      <c r="KL234" s="24"/>
      <c r="KM234" s="24"/>
      <c r="KN234" s="24"/>
      <c r="KO234" s="24"/>
      <c r="KP234" s="24"/>
      <c r="KQ234" s="24"/>
      <c r="KR234" s="24"/>
      <c r="KS234" s="24"/>
      <c r="KT234" s="24"/>
      <c r="KU234" s="24"/>
      <c r="KV234" s="24"/>
      <c r="KW234" s="24"/>
      <c r="KX234" s="24"/>
      <c r="KY234" s="24"/>
      <c r="KZ234" s="24"/>
      <c r="LA234" s="24"/>
      <c r="LB234" s="24"/>
      <c r="LC234" s="24"/>
      <c r="LD234" s="24"/>
      <c r="LE234" s="24"/>
      <c r="LF234" s="24"/>
      <c r="LG234" s="24"/>
      <c r="LH234" s="24"/>
      <c r="LI234" s="24"/>
      <c r="LJ234" s="24"/>
      <c r="LK234" s="24"/>
      <c r="LL234" s="24"/>
      <c r="LM234" s="24"/>
      <c r="LN234" s="24"/>
      <c r="LO234" s="24"/>
      <c r="LP234" s="24"/>
      <c r="LQ234" s="24"/>
      <c r="LR234" s="24"/>
      <c r="LS234" s="24"/>
      <c r="LT234" s="24"/>
      <c r="LU234" s="24"/>
      <c r="LV234" s="24"/>
      <c r="LW234" s="24"/>
      <c r="LX234" s="24"/>
      <c r="LY234" s="24"/>
      <c r="LZ234" s="24"/>
      <c r="MA234" s="24"/>
      <c r="MB234" s="24"/>
      <c r="MC234" s="24"/>
      <c r="MD234" s="24"/>
      <c r="ME234" s="24"/>
      <c r="MF234" s="24"/>
      <c r="MG234" s="24"/>
      <c r="MH234" s="24"/>
      <c r="MI234" s="24"/>
      <c r="MJ234" s="24"/>
      <c r="MK234" s="24"/>
      <c r="ML234" s="24"/>
      <c r="MM234" s="24"/>
      <c r="MN234" s="24"/>
      <c r="MO234" s="24"/>
      <c r="MP234" s="24"/>
      <c r="MQ234" s="24"/>
      <c r="MR234" s="24"/>
      <c r="MS234" s="24"/>
      <c r="MT234" s="24"/>
      <c r="MU234" s="24"/>
      <c r="MV234" s="24"/>
      <c r="MW234" s="24"/>
      <c r="MX234" s="24"/>
      <c r="MY234" s="24"/>
      <c r="MZ234" s="24"/>
      <c r="NA234" s="24"/>
      <c r="NB234" s="24"/>
      <c r="NC234" s="24"/>
      <c r="ND234" s="24"/>
      <c r="NE234" s="24"/>
      <c r="NF234" s="24"/>
      <c r="NG234" s="24"/>
      <c r="NH234" s="24"/>
      <c r="NI234" s="24"/>
      <c r="NJ234" s="24"/>
      <c r="NK234" s="24"/>
      <c r="NL234" s="24"/>
      <c r="NM234" s="24"/>
      <c r="NN234" s="24"/>
      <c r="NO234" s="24"/>
      <c r="NP234" s="24"/>
      <c r="NQ234" s="24"/>
      <c r="NR234" s="24"/>
      <c r="NS234" s="24"/>
      <c r="NT234" s="24"/>
      <c r="NU234" s="24"/>
      <c r="NV234" s="24"/>
      <c r="NW234" s="24"/>
      <c r="NX234" s="24"/>
      <c r="NY234" s="24"/>
      <c r="NZ234" s="24"/>
      <c r="OA234" s="24"/>
      <c r="OB234" s="24"/>
      <c r="OC234" s="24"/>
      <c r="OD234" s="24"/>
      <c r="OE234" s="24"/>
      <c r="OF234" s="24"/>
      <c r="OG234" s="24"/>
      <c r="OH234" s="24"/>
      <c r="OI234" s="24"/>
      <c r="OJ234" s="24"/>
      <c r="OK234" s="24"/>
      <c r="OL234" s="24"/>
      <c r="OM234" s="24"/>
      <c r="ON234" s="24"/>
      <c r="OO234" s="24"/>
      <c r="OP234" s="24"/>
      <c r="OQ234" s="24"/>
      <c r="OR234" s="24"/>
      <c r="OS234" s="24"/>
      <c r="OT234" s="24"/>
      <c r="OU234" s="24"/>
      <c r="OV234" s="24"/>
      <c r="OW234" s="24"/>
      <c r="OX234" s="24"/>
      <c r="OY234" s="24"/>
      <c r="OZ234" s="24"/>
      <c r="PA234" s="24"/>
      <c r="PB234" s="24"/>
      <c r="PC234" s="24"/>
      <c r="PD234" s="24"/>
      <c r="PE234" s="24"/>
      <c r="PF234" s="24"/>
      <c r="PG234" s="24"/>
      <c r="PH234" s="24"/>
      <c r="PI234" s="24"/>
      <c r="PJ234" s="24"/>
      <c r="PK234" s="24"/>
      <c r="PL234" s="24"/>
      <c r="PM234" s="24"/>
      <c r="PN234" s="24"/>
      <c r="PO234" s="24"/>
      <c r="PP234" s="24"/>
      <c r="PQ234" s="24"/>
      <c r="PR234" s="24"/>
      <c r="PS234" s="24"/>
      <c r="PT234" s="24"/>
      <c r="PU234" s="24"/>
      <c r="PV234" s="24"/>
      <c r="PW234" s="24"/>
      <c r="PX234" s="24"/>
      <c r="PY234" s="24"/>
      <c r="PZ234" s="24"/>
      <c r="QA234" s="24"/>
      <c r="QB234" s="24"/>
      <c r="QC234" s="24"/>
      <c r="QD234" s="24"/>
      <c r="QE234" s="24"/>
      <c r="QF234" s="24"/>
      <c r="QG234" s="24"/>
      <c r="QH234" s="24"/>
      <c r="QI234" s="24"/>
      <c r="QJ234" s="24"/>
      <c r="QK234" s="24"/>
      <c r="QL234" s="24"/>
      <c r="QM234" s="24"/>
      <c r="QN234" s="24"/>
      <c r="QO234" s="24"/>
      <c r="QP234" s="24"/>
      <c r="QQ234" s="24"/>
      <c r="QR234" s="24"/>
      <c r="QS234" s="24"/>
      <c r="QT234" s="24"/>
      <c r="QU234" s="24"/>
      <c r="QV234" s="24"/>
      <c r="QW234" s="24"/>
      <c r="QX234" s="24"/>
      <c r="QY234" s="24"/>
      <c r="QZ234" s="24"/>
      <c r="RA234" s="24"/>
      <c r="RB234" s="24"/>
      <c r="RC234" s="24"/>
      <c r="RD234" s="24"/>
      <c r="RE234" s="24"/>
      <c r="RF234" s="24"/>
      <c r="RG234" s="24"/>
      <c r="RH234" s="24"/>
      <c r="RI234" s="24"/>
      <c r="RJ234" s="24"/>
      <c r="RK234" s="24"/>
      <c r="RL234" s="24"/>
      <c r="RM234" s="24"/>
      <c r="RN234" s="24"/>
      <c r="RO234" s="24"/>
      <c r="RP234" s="24"/>
      <c r="RQ234" s="24"/>
      <c r="RR234" s="24"/>
      <c r="RS234" s="24"/>
      <c r="RT234" s="24"/>
      <c r="RU234" s="24"/>
      <c r="RV234" s="24"/>
      <c r="RW234" s="24"/>
      <c r="RX234" s="24"/>
      <c r="RY234" s="24"/>
      <c r="RZ234" s="24"/>
      <c r="SA234" s="24"/>
      <c r="SB234" s="24"/>
      <c r="SC234" s="24"/>
      <c r="SD234" s="24"/>
      <c r="SE234" s="24"/>
      <c r="SF234" s="24"/>
      <c r="SG234" s="24"/>
      <c r="SH234" s="24"/>
      <c r="SI234" s="24"/>
      <c r="SJ234" s="24"/>
      <c r="SK234" s="24"/>
      <c r="SL234" s="24"/>
      <c r="SM234" s="24"/>
      <c r="SN234" s="24"/>
      <c r="SO234" s="24"/>
      <c r="SP234" s="24"/>
      <c r="SQ234" s="24"/>
      <c r="SR234" s="24"/>
      <c r="SS234" s="24"/>
      <c r="ST234" s="24"/>
      <c r="SU234" s="24"/>
      <c r="SV234" s="24"/>
      <c r="SW234" s="24"/>
      <c r="SX234" s="24"/>
      <c r="SY234" s="24"/>
      <c r="SZ234" s="24"/>
      <c r="TA234" s="24"/>
      <c r="TB234" s="24"/>
      <c r="TC234" s="24"/>
      <c r="TD234" s="24"/>
      <c r="TE234" s="24"/>
      <c r="TF234" s="24"/>
      <c r="TG234" s="24"/>
      <c r="TH234" s="24"/>
      <c r="TI234" s="24"/>
      <c r="TJ234" s="24"/>
      <c r="TK234" s="24"/>
      <c r="TL234" s="24"/>
      <c r="TM234" s="24"/>
      <c r="TN234" s="24"/>
      <c r="TO234" s="24"/>
      <c r="TP234" s="24"/>
      <c r="TQ234" s="24"/>
      <c r="TR234" s="24"/>
      <c r="TS234" s="24"/>
      <c r="TT234" s="24"/>
      <c r="TU234" s="24"/>
      <c r="TV234" s="24"/>
      <c r="TW234" s="24"/>
      <c r="TX234" s="24"/>
      <c r="TY234" s="24"/>
      <c r="TZ234" s="24"/>
      <c r="UA234" s="24"/>
      <c r="UB234" s="24"/>
      <c r="UC234" s="24"/>
      <c r="UD234" s="24"/>
      <c r="UE234" s="24"/>
      <c r="UF234" s="24"/>
      <c r="UG234" s="24"/>
      <c r="UH234" s="24"/>
      <c r="UI234" s="24"/>
      <c r="UJ234" s="24"/>
      <c r="UK234" s="24"/>
      <c r="UL234" s="24"/>
      <c r="UM234" s="24"/>
      <c r="UN234" s="24"/>
      <c r="UO234" s="24"/>
      <c r="UP234" s="24"/>
      <c r="UQ234" s="24"/>
      <c r="UR234" s="24"/>
      <c r="US234" s="24"/>
      <c r="UT234" s="24"/>
      <c r="UU234" s="24"/>
      <c r="UV234" s="24"/>
      <c r="UW234" s="24"/>
      <c r="UX234" s="24"/>
      <c r="UY234" s="24"/>
      <c r="UZ234" s="24"/>
      <c r="VA234" s="24"/>
      <c r="VB234" s="24"/>
      <c r="VC234" s="24"/>
      <c r="VD234" s="24"/>
      <c r="VE234" s="24"/>
      <c r="VF234" s="24"/>
      <c r="VG234" s="24"/>
      <c r="VH234" s="24"/>
      <c r="VI234" s="24"/>
    </row>
    <row r="235" spans="1:581" s="23" customFormat="1" ht="15" customHeight="1" x14ac:dyDescent="0.2">
      <c r="A235" s="107">
        <v>8</v>
      </c>
      <c r="B235" s="102" t="s">
        <v>1188</v>
      </c>
      <c r="C235" s="102" t="s">
        <v>1189</v>
      </c>
      <c r="D235" s="20">
        <v>14</v>
      </c>
      <c r="E235" s="102" t="s">
        <v>926</v>
      </c>
      <c r="F235" s="102" t="s">
        <v>1190</v>
      </c>
      <c r="G235" s="102" t="s">
        <v>1601</v>
      </c>
      <c r="H235" s="21" t="s">
        <v>288</v>
      </c>
      <c r="I235" s="21" t="s">
        <v>289</v>
      </c>
      <c r="J235" s="22" t="s">
        <v>955</v>
      </c>
      <c r="K235" s="328">
        <v>38084</v>
      </c>
      <c r="L235" s="146" t="s">
        <v>138</v>
      </c>
      <c r="M235" s="22">
        <v>40</v>
      </c>
      <c r="N235" s="22" t="s">
        <v>728</v>
      </c>
      <c r="O235" s="21" t="s">
        <v>934</v>
      </c>
      <c r="P235" s="21" t="s">
        <v>971</v>
      </c>
      <c r="Q235" s="21" t="s">
        <v>817</v>
      </c>
      <c r="R235" s="22">
        <v>1</v>
      </c>
      <c r="S235" s="75">
        <v>9369</v>
      </c>
      <c r="T235" s="75"/>
      <c r="U235" s="75"/>
      <c r="V235" s="75">
        <f t="shared" si="129"/>
        <v>9369</v>
      </c>
      <c r="W235" s="75">
        <f>70.1*4</f>
        <v>280.39999999999998</v>
      </c>
      <c r="X235" s="75">
        <f t="shared" si="130"/>
        <v>1770.8333333333335</v>
      </c>
      <c r="Y235" s="75">
        <f t="shared" si="131"/>
        <v>17708.333333333336</v>
      </c>
      <c r="Z235" s="75">
        <f t="shared" si="132"/>
        <v>1639.5749999999998</v>
      </c>
      <c r="AA235" s="75">
        <f t="shared" si="133"/>
        <v>281.07</v>
      </c>
      <c r="AB235" s="75">
        <f t="shared" si="134"/>
        <v>468.45000000000005</v>
      </c>
      <c r="AC235" s="75">
        <f t="shared" si="135"/>
        <v>187.38</v>
      </c>
      <c r="AD235" s="75">
        <f t="shared" si="138"/>
        <v>788</v>
      </c>
      <c r="AE235" s="75">
        <f t="shared" si="139"/>
        <v>468</v>
      </c>
      <c r="AF235" s="77">
        <f t="shared" si="140"/>
        <v>5312.5</v>
      </c>
      <c r="AG235" s="77">
        <f t="shared" si="136"/>
        <v>15547.847222222221</v>
      </c>
      <c r="AH235" s="77">
        <f t="shared" si="137"/>
        <v>186574.16666666666</v>
      </c>
      <c r="AI235" s="77"/>
      <c r="AJ235" s="77"/>
      <c r="AK235" s="77"/>
      <c r="AL235" s="77"/>
      <c r="AM235" s="77"/>
      <c r="AN235" s="77"/>
      <c r="AO235" s="77"/>
      <c r="AP235" s="77"/>
      <c r="AQ235" s="77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  <c r="LT235" s="24"/>
      <c r="LU235" s="24"/>
      <c r="LV235" s="24"/>
      <c r="LW235" s="24"/>
      <c r="LX235" s="24"/>
      <c r="LY235" s="24"/>
      <c r="LZ235" s="24"/>
      <c r="MA235" s="24"/>
      <c r="MB235" s="24"/>
      <c r="MC235" s="24"/>
      <c r="MD235" s="24"/>
      <c r="ME235" s="24"/>
      <c r="MF235" s="24"/>
      <c r="MG235" s="24"/>
      <c r="MH235" s="24"/>
      <c r="MI235" s="24"/>
      <c r="MJ235" s="24"/>
      <c r="MK235" s="24"/>
      <c r="ML235" s="24"/>
      <c r="MM235" s="24"/>
      <c r="MN235" s="24"/>
      <c r="MO235" s="24"/>
      <c r="MP235" s="24"/>
      <c r="MQ235" s="24"/>
      <c r="MR235" s="24"/>
      <c r="MS235" s="24"/>
      <c r="MT235" s="24"/>
      <c r="MU235" s="24"/>
      <c r="MV235" s="24"/>
      <c r="MW235" s="24"/>
      <c r="MX235" s="24"/>
      <c r="MY235" s="24"/>
      <c r="MZ235" s="24"/>
      <c r="NA235" s="24"/>
      <c r="NB235" s="24"/>
      <c r="NC235" s="24"/>
      <c r="ND235" s="24"/>
      <c r="NE235" s="24"/>
      <c r="NF235" s="24"/>
      <c r="NG235" s="24"/>
      <c r="NH235" s="24"/>
      <c r="NI235" s="24"/>
      <c r="NJ235" s="24"/>
      <c r="NK235" s="24"/>
      <c r="NL235" s="24"/>
      <c r="NM235" s="24"/>
      <c r="NN235" s="24"/>
      <c r="NO235" s="24"/>
      <c r="NP235" s="24"/>
      <c r="NQ235" s="24"/>
      <c r="NR235" s="24"/>
      <c r="NS235" s="24"/>
      <c r="NT235" s="24"/>
      <c r="NU235" s="24"/>
      <c r="NV235" s="24"/>
      <c r="NW235" s="24"/>
      <c r="NX235" s="24"/>
      <c r="NY235" s="24"/>
      <c r="NZ235" s="24"/>
      <c r="OA235" s="24"/>
      <c r="OB235" s="24"/>
      <c r="OC235" s="24"/>
      <c r="OD235" s="24"/>
      <c r="OE235" s="24"/>
      <c r="OF235" s="24"/>
      <c r="OG235" s="24"/>
      <c r="OH235" s="24"/>
      <c r="OI235" s="24"/>
      <c r="OJ235" s="24"/>
      <c r="OK235" s="24"/>
      <c r="OL235" s="24"/>
      <c r="OM235" s="24"/>
      <c r="ON235" s="24"/>
      <c r="OO235" s="24"/>
      <c r="OP235" s="24"/>
      <c r="OQ235" s="24"/>
      <c r="OR235" s="24"/>
      <c r="OS235" s="24"/>
      <c r="OT235" s="24"/>
      <c r="OU235" s="24"/>
      <c r="OV235" s="24"/>
      <c r="OW235" s="24"/>
      <c r="OX235" s="24"/>
      <c r="OY235" s="24"/>
      <c r="OZ235" s="24"/>
      <c r="PA235" s="24"/>
      <c r="PB235" s="24"/>
      <c r="PC235" s="24"/>
      <c r="PD235" s="24"/>
      <c r="PE235" s="24"/>
      <c r="PF235" s="24"/>
      <c r="PG235" s="24"/>
      <c r="PH235" s="24"/>
      <c r="PI235" s="24"/>
      <c r="PJ235" s="24"/>
      <c r="PK235" s="24"/>
      <c r="PL235" s="24"/>
      <c r="PM235" s="24"/>
      <c r="PN235" s="24"/>
      <c r="PO235" s="24"/>
      <c r="PP235" s="24"/>
      <c r="PQ235" s="24"/>
      <c r="PR235" s="24"/>
      <c r="PS235" s="24"/>
      <c r="PT235" s="24"/>
      <c r="PU235" s="24"/>
      <c r="PV235" s="24"/>
      <c r="PW235" s="24"/>
      <c r="PX235" s="24"/>
      <c r="PY235" s="24"/>
      <c r="PZ235" s="24"/>
      <c r="QA235" s="24"/>
      <c r="QB235" s="24"/>
      <c r="QC235" s="24"/>
      <c r="QD235" s="24"/>
      <c r="QE235" s="24"/>
      <c r="QF235" s="24"/>
      <c r="QG235" s="24"/>
      <c r="QH235" s="24"/>
      <c r="QI235" s="24"/>
      <c r="QJ235" s="24"/>
      <c r="QK235" s="24"/>
      <c r="QL235" s="24"/>
      <c r="QM235" s="24"/>
      <c r="QN235" s="24"/>
      <c r="QO235" s="24"/>
      <c r="QP235" s="24"/>
      <c r="QQ235" s="24"/>
      <c r="QR235" s="24"/>
      <c r="QS235" s="24"/>
      <c r="QT235" s="24"/>
      <c r="QU235" s="24"/>
      <c r="QV235" s="24"/>
      <c r="QW235" s="24"/>
      <c r="QX235" s="24"/>
      <c r="QY235" s="24"/>
      <c r="QZ235" s="24"/>
      <c r="RA235" s="24"/>
      <c r="RB235" s="24"/>
      <c r="RC235" s="24"/>
      <c r="RD235" s="24"/>
      <c r="RE235" s="24"/>
      <c r="RF235" s="24"/>
      <c r="RG235" s="24"/>
      <c r="RH235" s="24"/>
      <c r="RI235" s="24"/>
      <c r="RJ235" s="24"/>
      <c r="RK235" s="24"/>
      <c r="RL235" s="24"/>
      <c r="RM235" s="24"/>
      <c r="RN235" s="24"/>
      <c r="RO235" s="24"/>
      <c r="RP235" s="24"/>
      <c r="RQ235" s="24"/>
      <c r="RR235" s="24"/>
      <c r="RS235" s="24"/>
      <c r="RT235" s="24"/>
      <c r="RU235" s="24"/>
      <c r="RV235" s="24"/>
      <c r="RW235" s="24"/>
      <c r="RX235" s="24"/>
      <c r="RY235" s="24"/>
      <c r="RZ235" s="24"/>
      <c r="SA235" s="24"/>
      <c r="SB235" s="24"/>
      <c r="SC235" s="24"/>
      <c r="SD235" s="24"/>
      <c r="SE235" s="24"/>
      <c r="SF235" s="24"/>
      <c r="SG235" s="24"/>
      <c r="SH235" s="24"/>
      <c r="SI235" s="24"/>
      <c r="SJ235" s="24"/>
      <c r="SK235" s="24"/>
      <c r="SL235" s="24"/>
      <c r="SM235" s="24"/>
      <c r="SN235" s="24"/>
      <c r="SO235" s="24"/>
      <c r="SP235" s="24"/>
      <c r="SQ235" s="24"/>
      <c r="SR235" s="24"/>
      <c r="SS235" s="24"/>
      <c r="ST235" s="24"/>
      <c r="SU235" s="24"/>
      <c r="SV235" s="24"/>
      <c r="SW235" s="24"/>
      <c r="SX235" s="24"/>
      <c r="SY235" s="24"/>
      <c r="SZ235" s="24"/>
      <c r="TA235" s="24"/>
      <c r="TB235" s="24"/>
      <c r="TC235" s="24"/>
      <c r="TD235" s="24"/>
      <c r="TE235" s="24"/>
      <c r="TF235" s="24"/>
      <c r="TG235" s="24"/>
      <c r="TH235" s="24"/>
      <c r="TI235" s="24"/>
      <c r="TJ235" s="24"/>
      <c r="TK235" s="24"/>
      <c r="TL235" s="24"/>
      <c r="TM235" s="24"/>
      <c r="TN235" s="24"/>
      <c r="TO235" s="24"/>
      <c r="TP235" s="24"/>
      <c r="TQ235" s="24"/>
      <c r="TR235" s="24"/>
      <c r="TS235" s="24"/>
      <c r="TT235" s="24"/>
      <c r="TU235" s="24"/>
      <c r="TV235" s="24"/>
      <c r="TW235" s="24"/>
      <c r="TX235" s="24"/>
      <c r="TY235" s="24"/>
      <c r="TZ235" s="24"/>
      <c r="UA235" s="24"/>
      <c r="UB235" s="24"/>
      <c r="UC235" s="24"/>
      <c r="UD235" s="24"/>
      <c r="UE235" s="24"/>
      <c r="UF235" s="24"/>
      <c r="UG235" s="24"/>
      <c r="UH235" s="24"/>
      <c r="UI235" s="24"/>
      <c r="UJ235" s="24"/>
      <c r="UK235" s="24"/>
      <c r="UL235" s="24"/>
      <c r="UM235" s="24"/>
      <c r="UN235" s="24"/>
      <c r="UO235" s="24"/>
      <c r="UP235" s="24"/>
      <c r="UQ235" s="24"/>
      <c r="UR235" s="24"/>
      <c r="US235" s="24"/>
      <c r="UT235" s="24"/>
      <c r="UU235" s="24"/>
      <c r="UV235" s="24"/>
      <c r="UW235" s="24"/>
      <c r="UX235" s="24"/>
      <c r="UY235" s="24"/>
      <c r="UZ235" s="24"/>
      <c r="VA235" s="24"/>
      <c r="VB235" s="24"/>
      <c r="VC235" s="24"/>
      <c r="VD235" s="24"/>
      <c r="VE235" s="24"/>
      <c r="VF235" s="24"/>
      <c r="VG235" s="24"/>
      <c r="VH235" s="24"/>
      <c r="VI235" s="24"/>
    </row>
    <row r="236" spans="1:581" s="23" customFormat="1" ht="15" customHeight="1" x14ac:dyDescent="0.2">
      <c r="A236" s="18">
        <v>9</v>
      </c>
      <c r="B236" s="102" t="s">
        <v>1188</v>
      </c>
      <c r="C236" s="102" t="s">
        <v>1189</v>
      </c>
      <c r="D236" s="20">
        <v>14</v>
      </c>
      <c r="E236" s="105" t="s">
        <v>926</v>
      </c>
      <c r="F236" s="102" t="s">
        <v>1190</v>
      </c>
      <c r="G236" s="102" t="s">
        <v>1602</v>
      </c>
      <c r="H236" s="21" t="s">
        <v>1006</v>
      </c>
      <c r="I236" s="21" t="s">
        <v>1007</v>
      </c>
      <c r="J236" s="22" t="s">
        <v>954</v>
      </c>
      <c r="K236" s="328">
        <v>41233</v>
      </c>
      <c r="L236" s="146" t="s">
        <v>138</v>
      </c>
      <c r="M236" s="22">
        <v>40</v>
      </c>
      <c r="N236" s="22" t="s">
        <v>728</v>
      </c>
      <c r="O236" s="21" t="s">
        <v>934</v>
      </c>
      <c r="P236" s="21" t="s">
        <v>971</v>
      </c>
      <c r="Q236" s="21" t="s">
        <v>817</v>
      </c>
      <c r="R236" s="22">
        <v>1</v>
      </c>
      <c r="S236" s="75">
        <v>9369</v>
      </c>
      <c r="T236" s="75"/>
      <c r="U236" s="75"/>
      <c r="V236" s="75">
        <f t="shared" si="129"/>
        <v>9369</v>
      </c>
      <c r="W236" s="75"/>
      <c r="X236" s="75">
        <f t="shared" si="130"/>
        <v>1770.8333333333335</v>
      </c>
      <c r="Y236" s="75">
        <f t="shared" si="131"/>
        <v>17708.333333333336</v>
      </c>
      <c r="Z236" s="75">
        <f t="shared" si="132"/>
        <v>1639.5749999999998</v>
      </c>
      <c r="AA236" s="75">
        <f t="shared" si="133"/>
        <v>281.07</v>
      </c>
      <c r="AB236" s="75">
        <f t="shared" si="134"/>
        <v>468.45000000000005</v>
      </c>
      <c r="AC236" s="75">
        <f t="shared" si="135"/>
        <v>187.38</v>
      </c>
      <c r="AD236" s="75">
        <f t="shared" si="138"/>
        <v>788</v>
      </c>
      <c r="AE236" s="75">
        <f t="shared" si="139"/>
        <v>468</v>
      </c>
      <c r="AF236" s="77">
        <f t="shared" si="140"/>
        <v>5312.5</v>
      </c>
      <c r="AG236" s="77">
        <f t="shared" si="136"/>
        <v>15267.447222222223</v>
      </c>
      <c r="AH236" s="77">
        <f t="shared" si="137"/>
        <v>183209.36666666667</v>
      </c>
      <c r="AI236" s="77"/>
      <c r="AJ236" s="77"/>
      <c r="AK236" s="77"/>
      <c r="AL236" s="77"/>
      <c r="AM236" s="77"/>
      <c r="AN236" s="77"/>
      <c r="AO236" s="77"/>
      <c r="AP236" s="77"/>
      <c r="AQ236" s="77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  <c r="LT236" s="24"/>
      <c r="LU236" s="24"/>
      <c r="LV236" s="24"/>
      <c r="LW236" s="24"/>
      <c r="LX236" s="24"/>
      <c r="LY236" s="24"/>
      <c r="LZ236" s="24"/>
      <c r="MA236" s="24"/>
      <c r="MB236" s="24"/>
      <c r="MC236" s="24"/>
      <c r="MD236" s="24"/>
      <c r="ME236" s="24"/>
      <c r="MF236" s="24"/>
      <c r="MG236" s="24"/>
      <c r="MH236" s="24"/>
      <c r="MI236" s="24"/>
      <c r="MJ236" s="24"/>
      <c r="MK236" s="24"/>
      <c r="ML236" s="24"/>
      <c r="MM236" s="24"/>
      <c r="MN236" s="24"/>
      <c r="MO236" s="24"/>
      <c r="MP236" s="24"/>
      <c r="MQ236" s="24"/>
      <c r="MR236" s="24"/>
      <c r="MS236" s="24"/>
      <c r="MT236" s="24"/>
      <c r="MU236" s="24"/>
      <c r="MV236" s="24"/>
      <c r="MW236" s="24"/>
      <c r="MX236" s="24"/>
      <c r="MY236" s="24"/>
      <c r="MZ236" s="24"/>
      <c r="NA236" s="24"/>
      <c r="NB236" s="24"/>
      <c r="NC236" s="24"/>
      <c r="ND236" s="24"/>
      <c r="NE236" s="24"/>
      <c r="NF236" s="24"/>
      <c r="NG236" s="24"/>
      <c r="NH236" s="24"/>
      <c r="NI236" s="24"/>
      <c r="NJ236" s="24"/>
      <c r="NK236" s="24"/>
      <c r="NL236" s="24"/>
      <c r="NM236" s="24"/>
      <c r="NN236" s="24"/>
      <c r="NO236" s="24"/>
      <c r="NP236" s="24"/>
      <c r="NQ236" s="24"/>
      <c r="NR236" s="24"/>
      <c r="NS236" s="24"/>
      <c r="NT236" s="24"/>
      <c r="NU236" s="24"/>
      <c r="NV236" s="24"/>
      <c r="NW236" s="24"/>
      <c r="NX236" s="24"/>
      <c r="NY236" s="24"/>
      <c r="NZ236" s="24"/>
      <c r="OA236" s="24"/>
      <c r="OB236" s="24"/>
      <c r="OC236" s="24"/>
      <c r="OD236" s="24"/>
      <c r="OE236" s="24"/>
      <c r="OF236" s="24"/>
      <c r="OG236" s="24"/>
      <c r="OH236" s="24"/>
      <c r="OI236" s="24"/>
      <c r="OJ236" s="24"/>
      <c r="OK236" s="24"/>
      <c r="OL236" s="24"/>
      <c r="OM236" s="24"/>
      <c r="ON236" s="24"/>
      <c r="OO236" s="24"/>
      <c r="OP236" s="24"/>
      <c r="OQ236" s="24"/>
      <c r="OR236" s="24"/>
      <c r="OS236" s="24"/>
      <c r="OT236" s="24"/>
      <c r="OU236" s="24"/>
      <c r="OV236" s="24"/>
      <c r="OW236" s="24"/>
      <c r="OX236" s="24"/>
      <c r="OY236" s="24"/>
      <c r="OZ236" s="24"/>
      <c r="PA236" s="24"/>
      <c r="PB236" s="24"/>
      <c r="PC236" s="24"/>
      <c r="PD236" s="24"/>
      <c r="PE236" s="24"/>
      <c r="PF236" s="24"/>
      <c r="PG236" s="24"/>
      <c r="PH236" s="24"/>
      <c r="PI236" s="24"/>
      <c r="PJ236" s="24"/>
      <c r="PK236" s="24"/>
      <c r="PL236" s="24"/>
      <c r="PM236" s="24"/>
      <c r="PN236" s="24"/>
      <c r="PO236" s="24"/>
      <c r="PP236" s="24"/>
      <c r="PQ236" s="24"/>
      <c r="PR236" s="24"/>
      <c r="PS236" s="24"/>
      <c r="PT236" s="24"/>
      <c r="PU236" s="24"/>
      <c r="PV236" s="24"/>
      <c r="PW236" s="24"/>
      <c r="PX236" s="24"/>
      <c r="PY236" s="24"/>
      <c r="PZ236" s="24"/>
      <c r="QA236" s="24"/>
      <c r="QB236" s="24"/>
      <c r="QC236" s="24"/>
      <c r="QD236" s="24"/>
      <c r="QE236" s="24"/>
      <c r="QF236" s="24"/>
      <c r="QG236" s="24"/>
      <c r="QH236" s="24"/>
      <c r="QI236" s="24"/>
      <c r="QJ236" s="24"/>
      <c r="QK236" s="24"/>
      <c r="QL236" s="24"/>
      <c r="QM236" s="24"/>
      <c r="QN236" s="24"/>
      <c r="QO236" s="24"/>
      <c r="QP236" s="24"/>
      <c r="QQ236" s="24"/>
      <c r="QR236" s="24"/>
      <c r="QS236" s="24"/>
      <c r="QT236" s="24"/>
      <c r="QU236" s="24"/>
      <c r="QV236" s="24"/>
      <c r="QW236" s="24"/>
      <c r="QX236" s="24"/>
      <c r="QY236" s="24"/>
      <c r="QZ236" s="24"/>
      <c r="RA236" s="24"/>
      <c r="RB236" s="24"/>
      <c r="RC236" s="24"/>
      <c r="RD236" s="24"/>
      <c r="RE236" s="24"/>
      <c r="RF236" s="24"/>
      <c r="RG236" s="24"/>
      <c r="RH236" s="24"/>
      <c r="RI236" s="24"/>
      <c r="RJ236" s="24"/>
      <c r="RK236" s="24"/>
      <c r="RL236" s="24"/>
      <c r="RM236" s="24"/>
      <c r="RN236" s="24"/>
      <c r="RO236" s="24"/>
      <c r="RP236" s="24"/>
      <c r="RQ236" s="24"/>
      <c r="RR236" s="24"/>
      <c r="RS236" s="24"/>
      <c r="RT236" s="24"/>
      <c r="RU236" s="24"/>
      <c r="RV236" s="24"/>
      <c r="RW236" s="24"/>
      <c r="RX236" s="24"/>
      <c r="RY236" s="24"/>
      <c r="RZ236" s="24"/>
      <c r="SA236" s="24"/>
      <c r="SB236" s="24"/>
      <c r="SC236" s="24"/>
      <c r="SD236" s="24"/>
      <c r="SE236" s="24"/>
      <c r="SF236" s="24"/>
      <c r="SG236" s="24"/>
      <c r="SH236" s="24"/>
      <c r="SI236" s="24"/>
      <c r="SJ236" s="24"/>
      <c r="SK236" s="24"/>
      <c r="SL236" s="24"/>
      <c r="SM236" s="24"/>
      <c r="SN236" s="24"/>
      <c r="SO236" s="24"/>
      <c r="SP236" s="24"/>
      <c r="SQ236" s="24"/>
      <c r="SR236" s="24"/>
      <c r="SS236" s="24"/>
      <c r="ST236" s="24"/>
      <c r="SU236" s="24"/>
      <c r="SV236" s="24"/>
      <c r="SW236" s="24"/>
      <c r="SX236" s="24"/>
      <c r="SY236" s="24"/>
      <c r="SZ236" s="24"/>
      <c r="TA236" s="24"/>
      <c r="TB236" s="24"/>
      <c r="TC236" s="24"/>
      <c r="TD236" s="24"/>
      <c r="TE236" s="24"/>
      <c r="TF236" s="24"/>
      <c r="TG236" s="24"/>
      <c r="TH236" s="24"/>
      <c r="TI236" s="24"/>
      <c r="TJ236" s="24"/>
      <c r="TK236" s="24"/>
      <c r="TL236" s="24"/>
      <c r="TM236" s="24"/>
      <c r="TN236" s="24"/>
      <c r="TO236" s="24"/>
      <c r="TP236" s="24"/>
      <c r="TQ236" s="24"/>
      <c r="TR236" s="24"/>
      <c r="TS236" s="24"/>
      <c r="TT236" s="24"/>
      <c r="TU236" s="24"/>
      <c r="TV236" s="24"/>
      <c r="TW236" s="24"/>
      <c r="TX236" s="24"/>
      <c r="TY236" s="24"/>
      <c r="TZ236" s="24"/>
      <c r="UA236" s="24"/>
      <c r="UB236" s="24"/>
      <c r="UC236" s="24"/>
      <c r="UD236" s="24"/>
      <c r="UE236" s="24"/>
      <c r="UF236" s="24"/>
      <c r="UG236" s="24"/>
      <c r="UH236" s="24"/>
      <c r="UI236" s="24"/>
      <c r="UJ236" s="24"/>
      <c r="UK236" s="24"/>
      <c r="UL236" s="24"/>
      <c r="UM236" s="24"/>
      <c r="UN236" s="24"/>
      <c r="UO236" s="24"/>
      <c r="UP236" s="24"/>
      <c r="UQ236" s="24"/>
      <c r="UR236" s="24"/>
      <c r="US236" s="24"/>
      <c r="UT236" s="24"/>
      <c r="UU236" s="24"/>
      <c r="UV236" s="24"/>
      <c r="UW236" s="24"/>
      <c r="UX236" s="24"/>
      <c r="UY236" s="24"/>
      <c r="UZ236" s="24"/>
      <c r="VA236" s="24"/>
      <c r="VB236" s="24"/>
      <c r="VC236" s="24"/>
      <c r="VD236" s="24"/>
      <c r="VE236" s="24"/>
      <c r="VF236" s="24"/>
      <c r="VG236" s="24"/>
      <c r="VH236" s="24"/>
      <c r="VI236" s="24"/>
    </row>
    <row r="237" spans="1:581" s="23" customFormat="1" ht="15" customHeight="1" x14ac:dyDescent="0.2">
      <c r="A237" s="112">
        <v>10</v>
      </c>
      <c r="B237" s="102" t="s">
        <v>1188</v>
      </c>
      <c r="C237" s="102" t="s">
        <v>1189</v>
      </c>
      <c r="D237" s="20">
        <v>14</v>
      </c>
      <c r="E237" s="108" t="s">
        <v>926</v>
      </c>
      <c r="F237" s="102" t="s">
        <v>1190</v>
      </c>
      <c r="G237" s="102" t="s">
        <v>1603</v>
      </c>
      <c r="H237" s="21" t="s">
        <v>290</v>
      </c>
      <c r="I237" s="21" t="s">
        <v>523</v>
      </c>
      <c r="J237" s="22" t="s">
        <v>955</v>
      </c>
      <c r="K237" s="328">
        <v>38792</v>
      </c>
      <c r="L237" s="146" t="s">
        <v>138</v>
      </c>
      <c r="M237" s="22">
        <v>40</v>
      </c>
      <c r="N237" s="22" t="s">
        <v>728</v>
      </c>
      <c r="O237" s="21" t="s">
        <v>934</v>
      </c>
      <c r="P237" s="21" t="s">
        <v>971</v>
      </c>
      <c r="Q237" s="21" t="s">
        <v>817</v>
      </c>
      <c r="R237" s="22">
        <v>1</v>
      </c>
      <c r="S237" s="75">
        <v>9369</v>
      </c>
      <c r="T237" s="75"/>
      <c r="U237" s="75"/>
      <c r="V237" s="75">
        <f t="shared" si="129"/>
        <v>9369</v>
      </c>
      <c r="W237" s="75">
        <f>70.1*4</f>
        <v>280.39999999999998</v>
      </c>
      <c r="X237" s="75">
        <f t="shared" si="130"/>
        <v>1770.8333333333335</v>
      </c>
      <c r="Y237" s="75">
        <f t="shared" si="131"/>
        <v>17708.333333333336</v>
      </c>
      <c r="Z237" s="75">
        <f t="shared" si="132"/>
        <v>1639.5749999999998</v>
      </c>
      <c r="AA237" s="75">
        <f t="shared" si="133"/>
        <v>281.07</v>
      </c>
      <c r="AB237" s="75">
        <f t="shared" si="134"/>
        <v>468.45000000000005</v>
      </c>
      <c r="AC237" s="75">
        <f t="shared" si="135"/>
        <v>187.38</v>
      </c>
      <c r="AD237" s="75">
        <f t="shared" si="138"/>
        <v>788</v>
      </c>
      <c r="AE237" s="75">
        <f t="shared" si="139"/>
        <v>468</v>
      </c>
      <c r="AF237" s="77">
        <f t="shared" si="140"/>
        <v>5312.5</v>
      </c>
      <c r="AG237" s="77">
        <f t="shared" si="136"/>
        <v>15547.847222222221</v>
      </c>
      <c r="AH237" s="77">
        <f t="shared" si="137"/>
        <v>186574.16666666666</v>
      </c>
      <c r="AI237" s="77"/>
      <c r="AJ237" s="77"/>
      <c r="AK237" s="77"/>
      <c r="AL237" s="77"/>
      <c r="AM237" s="77"/>
      <c r="AN237" s="77"/>
      <c r="AO237" s="77"/>
      <c r="AP237" s="77"/>
      <c r="AQ237" s="77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  <c r="LT237" s="24"/>
      <c r="LU237" s="24"/>
      <c r="LV237" s="24"/>
      <c r="LW237" s="24"/>
      <c r="LX237" s="24"/>
      <c r="LY237" s="24"/>
      <c r="LZ237" s="24"/>
      <c r="MA237" s="24"/>
      <c r="MB237" s="24"/>
      <c r="MC237" s="24"/>
      <c r="MD237" s="24"/>
      <c r="ME237" s="24"/>
      <c r="MF237" s="24"/>
      <c r="MG237" s="24"/>
      <c r="MH237" s="24"/>
      <c r="MI237" s="24"/>
      <c r="MJ237" s="24"/>
      <c r="MK237" s="24"/>
      <c r="ML237" s="24"/>
      <c r="MM237" s="24"/>
      <c r="MN237" s="24"/>
      <c r="MO237" s="24"/>
      <c r="MP237" s="24"/>
      <c r="MQ237" s="24"/>
      <c r="MR237" s="24"/>
      <c r="MS237" s="24"/>
      <c r="MT237" s="24"/>
      <c r="MU237" s="24"/>
      <c r="MV237" s="24"/>
      <c r="MW237" s="24"/>
      <c r="MX237" s="24"/>
      <c r="MY237" s="24"/>
      <c r="MZ237" s="24"/>
      <c r="NA237" s="24"/>
      <c r="NB237" s="24"/>
      <c r="NC237" s="24"/>
      <c r="ND237" s="24"/>
      <c r="NE237" s="24"/>
      <c r="NF237" s="24"/>
      <c r="NG237" s="24"/>
      <c r="NH237" s="24"/>
      <c r="NI237" s="24"/>
      <c r="NJ237" s="24"/>
      <c r="NK237" s="24"/>
      <c r="NL237" s="24"/>
      <c r="NM237" s="24"/>
      <c r="NN237" s="24"/>
      <c r="NO237" s="24"/>
      <c r="NP237" s="24"/>
      <c r="NQ237" s="24"/>
      <c r="NR237" s="24"/>
      <c r="NS237" s="24"/>
      <c r="NT237" s="24"/>
      <c r="NU237" s="24"/>
      <c r="NV237" s="24"/>
      <c r="NW237" s="24"/>
      <c r="NX237" s="24"/>
      <c r="NY237" s="24"/>
      <c r="NZ237" s="24"/>
      <c r="OA237" s="24"/>
      <c r="OB237" s="24"/>
      <c r="OC237" s="24"/>
      <c r="OD237" s="24"/>
      <c r="OE237" s="24"/>
      <c r="OF237" s="24"/>
      <c r="OG237" s="24"/>
      <c r="OH237" s="24"/>
      <c r="OI237" s="24"/>
      <c r="OJ237" s="24"/>
      <c r="OK237" s="24"/>
      <c r="OL237" s="24"/>
      <c r="OM237" s="24"/>
      <c r="ON237" s="24"/>
      <c r="OO237" s="24"/>
      <c r="OP237" s="24"/>
      <c r="OQ237" s="24"/>
      <c r="OR237" s="24"/>
      <c r="OS237" s="24"/>
      <c r="OT237" s="24"/>
      <c r="OU237" s="24"/>
      <c r="OV237" s="24"/>
      <c r="OW237" s="24"/>
      <c r="OX237" s="24"/>
      <c r="OY237" s="24"/>
      <c r="OZ237" s="24"/>
      <c r="PA237" s="24"/>
      <c r="PB237" s="24"/>
      <c r="PC237" s="24"/>
      <c r="PD237" s="24"/>
      <c r="PE237" s="24"/>
      <c r="PF237" s="24"/>
      <c r="PG237" s="24"/>
      <c r="PH237" s="24"/>
      <c r="PI237" s="24"/>
      <c r="PJ237" s="24"/>
      <c r="PK237" s="24"/>
      <c r="PL237" s="24"/>
      <c r="PM237" s="24"/>
      <c r="PN237" s="24"/>
      <c r="PO237" s="24"/>
      <c r="PP237" s="24"/>
      <c r="PQ237" s="24"/>
      <c r="PR237" s="24"/>
      <c r="PS237" s="24"/>
      <c r="PT237" s="24"/>
      <c r="PU237" s="24"/>
      <c r="PV237" s="24"/>
      <c r="PW237" s="24"/>
      <c r="PX237" s="24"/>
      <c r="PY237" s="24"/>
      <c r="PZ237" s="24"/>
      <c r="QA237" s="24"/>
      <c r="QB237" s="24"/>
      <c r="QC237" s="24"/>
      <c r="QD237" s="24"/>
      <c r="QE237" s="24"/>
      <c r="QF237" s="24"/>
      <c r="QG237" s="24"/>
      <c r="QH237" s="24"/>
      <c r="QI237" s="24"/>
      <c r="QJ237" s="24"/>
      <c r="QK237" s="24"/>
      <c r="QL237" s="24"/>
      <c r="QM237" s="24"/>
      <c r="QN237" s="24"/>
      <c r="QO237" s="24"/>
      <c r="QP237" s="24"/>
      <c r="QQ237" s="24"/>
      <c r="QR237" s="24"/>
      <c r="QS237" s="24"/>
      <c r="QT237" s="24"/>
      <c r="QU237" s="24"/>
      <c r="QV237" s="24"/>
      <c r="QW237" s="24"/>
      <c r="QX237" s="24"/>
      <c r="QY237" s="24"/>
      <c r="QZ237" s="24"/>
      <c r="RA237" s="24"/>
      <c r="RB237" s="24"/>
      <c r="RC237" s="24"/>
      <c r="RD237" s="24"/>
      <c r="RE237" s="24"/>
      <c r="RF237" s="24"/>
      <c r="RG237" s="24"/>
      <c r="RH237" s="24"/>
      <c r="RI237" s="24"/>
      <c r="RJ237" s="24"/>
      <c r="RK237" s="24"/>
      <c r="RL237" s="24"/>
      <c r="RM237" s="24"/>
      <c r="RN237" s="24"/>
      <c r="RO237" s="24"/>
      <c r="RP237" s="24"/>
      <c r="RQ237" s="24"/>
      <c r="RR237" s="24"/>
      <c r="RS237" s="24"/>
      <c r="RT237" s="24"/>
      <c r="RU237" s="24"/>
      <c r="RV237" s="24"/>
      <c r="RW237" s="24"/>
      <c r="RX237" s="24"/>
      <c r="RY237" s="24"/>
      <c r="RZ237" s="24"/>
      <c r="SA237" s="24"/>
      <c r="SB237" s="24"/>
      <c r="SC237" s="24"/>
      <c r="SD237" s="24"/>
      <c r="SE237" s="24"/>
      <c r="SF237" s="24"/>
      <c r="SG237" s="24"/>
      <c r="SH237" s="24"/>
      <c r="SI237" s="24"/>
      <c r="SJ237" s="24"/>
      <c r="SK237" s="24"/>
      <c r="SL237" s="24"/>
      <c r="SM237" s="24"/>
      <c r="SN237" s="24"/>
      <c r="SO237" s="24"/>
      <c r="SP237" s="24"/>
      <c r="SQ237" s="24"/>
      <c r="SR237" s="24"/>
      <c r="SS237" s="24"/>
      <c r="ST237" s="24"/>
      <c r="SU237" s="24"/>
      <c r="SV237" s="24"/>
      <c r="SW237" s="24"/>
      <c r="SX237" s="24"/>
      <c r="SY237" s="24"/>
      <c r="SZ237" s="24"/>
      <c r="TA237" s="24"/>
      <c r="TB237" s="24"/>
      <c r="TC237" s="24"/>
      <c r="TD237" s="24"/>
      <c r="TE237" s="24"/>
      <c r="TF237" s="24"/>
      <c r="TG237" s="24"/>
      <c r="TH237" s="24"/>
      <c r="TI237" s="24"/>
      <c r="TJ237" s="24"/>
      <c r="TK237" s="24"/>
      <c r="TL237" s="24"/>
      <c r="TM237" s="24"/>
      <c r="TN237" s="24"/>
      <c r="TO237" s="24"/>
      <c r="TP237" s="24"/>
      <c r="TQ237" s="24"/>
      <c r="TR237" s="24"/>
      <c r="TS237" s="24"/>
      <c r="TT237" s="24"/>
      <c r="TU237" s="24"/>
      <c r="TV237" s="24"/>
      <c r="TW237" s="24"/>
      <c r="TX237" s="24"/>
      <c r="TY237" s="24"/>
      <c r="TZ237" s="24"/>
      <c r="UA237" s="24"/>
      <c r="UB237" s="24"/>
      <c r="UC237" s="24"/>
      <c r="UD237" s="24"/>
      <c r="UE237" s="24"/>
      <c r="UF237" s="24"/>
      <c r="UG237" s="24"/>
      <c r="UH237" s="24"/>
      <c r="UI237" s="24"/>
      <c r="UJ237" s="24"/>
      <c r="UK237" s="24"/>
      <c r="UL237" s="24"/>
      <c r="UM237" s="24"/>
      <c r="UN237" s="24"/>
      <c r="UO237" s="24"/>
      <c r="UP237" s="24"/>
      <c r="UQ237" s="24"/>
      <c r="UR237" s="24"/>
      <c r="US237" s="24"/>
      <c r="UT237" s="24"/>
      <c r="UU237" s="24"/>
      <c r="UV237" s="24"/>
      <c r="UW237" s="24"/>
      <c r="UX237" s="24"/>
      <c r="UY237" s="24"/>
      <c r="UZ237" s="24"/>
      <c r="VA237" s="24"/>
      <c r="VB237" s="24"/>
      <c r="VC237" s="24"/>
      <c r="VD237" s="24"/>
      <c r="VE237" s="24"/>
      <c r="VF237" s="24"/>
      <c r="VG237" s="24"/>
      <c r="VH237" s="24"/>
      <c r="VI237" s="24"/>
    </row>
    <row r="238" spans="1:581" s="23" customFormat="1" ht="15" customHeight="1" x14ac:dyDescent="0.2">
      <c r="A238" s="18">
        <v>11</v>
      </c>
      <c r="B238" s="102" t="s">
        <v>1188</v>
      </c>
      <c r="C238" s="102" t="s">
        <v>1189</v>
      </c>
      <c r="D238" s="20">
        <v>14</v>
      </c>
      <c r="E238" s="102" t="s">
        <v>926</v>
      </c>
      <c r="F238" s="102" t="s">
        <v>1190</v>
      </c>
      <c r="G238" s="102" t="s">
        <v>1604</v>
      </c>
      <c r="H238" s="61" t="s">
        <v>1657</v>
      </c>
      <c r="I238" s="21" t="s">
        <v>1665</v>
      </c>
      <c r="J238" s="176" t="s">
        <v>954</v>
      </c>
      <c r="K238" s="328">
        <v>41695</v>
      </c>
      <c r="L238" s="146" t="s">
        <v>138</v>
      </c>
      <c r="M238" s="22">
        <v>40</v>
      </c>
      <c r="N238" s="22" t="s">
        <v>728</v>
      </c>
      <c r="O238" s="21" t="s">
        <v>934</v>
      </c>
      <c r="P238" s="21" t="s">
        <v>971</v>
      </c>
      <c r="Q238" s="21" t="s">
        <v>817</v>
      </c>
      <c r="R238" s="22">
        <v>1</v>
      </c>
      <c r="S238" s="75">
        <v>9369</v>
      </c>
      <c r="T238" s="75"/>
      <c r="U238" s="75"/>
      <c r="V238" s="75">
        <f t="shared" si="129"/>
        <v>9369</v>
      </c>
      <c r="W238" s="75"/>
      <c r="X238" s="75">
        <f t="shared" si="130"/>
        <v>1770.8333333333335</v>
      </c>
      <c r="Y238" s="75">
        <f t="shared" si="131"/>
        <v>17708.333333333336</v>
      </c>
      <c r="Z238" s="75">
        <f t="shared" si="132"/>
        <v>1639.5749999999998</v>
      </c>
      <c r="AA238" s="75">
        <f t="shared" si="133"/>
        <v>281.07</v>
      </c>
      <c r="AB238" s="75">
        <f t="shared" si="134"/>
        <v>468.45000000000005</v>
      </c>
      <c r="AC238" s="75">
        <f t="shared" si="135"/>
        <v>187.38</v>
      </c>
      <c r="AD238" s="75">
        <f t="shared" si="138"/>
        <v>788</v>
      </c>
      <c r="AE238" s="75">
        <f t="shared" si="139"/>
        <v>468</v>
      </c>
      <c r="AF238" s="77">
        <f t="shared" si="140"/>
        <v>5312.5</v>
      </c>
      <c r="AG238" s="77">
        <f t="shared" si="136"/>
        <v>15267.447222222223</v>
      </c>
      <c r="AH238" s="77">
        <f t="shared" si="137"/>
        <v>183209.36666666667</v>
      </c>
      <c r="AI238" s="77"/>
      <c r="AJ238" s="77"/>
      <c r="AK238" s="77"/>
      <c r="AL238" s="77"/>
      <c r="AM238" s="77"/>
      <c r="AN238" s="77"/>
      <c r="AO238" s="77"/>
      <c r="AP238" s="77"/>
      <c r="AQ238" s="77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  <c r="LT238" s="24"/>
      <c r="LU238" s="24"/>
      <c r="LV238" s="24"/>
      <c r="LW238" s="24"/>
      <c r="LX238" s="24"/>
      <c r="LY238" s="24"/>
      <c r="LZ238" s="24"/>
      <c r="MA238" s="24"/>
      <c r="MB238" s="24"/>
      <c r="MC238" s="24"/>
      <c r="MD238" s="24"/>
      <c r="ME238" s="24"/>
      <c r="MF238" s="24"/>
      <c r="MG238" s="24"/>
      <c r="MH238" s="24"/>
      <c r="MI238" s="24"/>
      <c r="MJ238" s="24"/>
      <c r="MK238" s="24"/>
      <c r="ML238" s="24"/>
      <c r="MM238" s="24"/>
      <c r="MN238" s="24"/>
      <c r="MO238" s="24"/>
      <c r="MP238" s="24"/>
      <c r="MQ238" s="24"/>
      <c r="MR238" s="24"/>
      <c r="MS238" s="24"/>
      <c r="MT238" s="24"/>
      <c r="MU238" s="24"/>
      <c r="MV238" s="24"/>
      <c r="MW238" s="24"/>
      <c r="MX238" s="24"/>
      <c r="MY238" s="24"/>
      <c r="MZ238" s="24"/>
      <c r="NA238" s="24"/>
      <c r="NB238" s="24"/>
      <c r="NC238" s="24"/>
      <c r="ND238" s="24"/>
      <c r="NE238" s="24"/>
      <c r="NF238" s="24"/>
      <c r="NG238" s="24"/>
      <c r="NH238" s="24"/>
      <c r="NI238" s="24"/>
      <c r="NJ238" s="24"/>
      <c r="NK238" s="24"/>
      <c r="NL238" s="24"/>
      <c r="NM238" s="24"/>
      <c r="NN238" s="24"/>
      <c r="NO238" s="24"/>
      <c r="NP238" s="24"/>
      <c r="NQ238" s="24"/>
      <c r="NR238" s="24"/>
      <c r="NS238" s="24"/>
      <c r="NT238" s="24"/>
      <c r="NU238" s="24"/>
      <c r="NV238" s="24"/>
      <c r="NW238" s="24"/>
      <c r="NX238" s="24"/>
      <c r="NY238" s="24"/>
      <c r="NZ238" s="24"/>
      <c r="OA238" s="24"/>
      <c r="OB238" s="24"/>
      <c r="OC238" s="24"/>
      <c r="OD238" s="24"/>
      <c r="OE238" s="24"/>
      <c r="OF238" s="24"/>
      <c r="OG238" s="24"/>
      <c r="OH238" s="24"/>
      <c r="OI238" s="24"/>
      <c r="OJ238" s="24"/>
      <c r="OK238" s="24"/>
      <c r="OL238" s="24"/>
      <c r="OM238" s="24"/>
      <c r="ON238" s="24"/>
      <c r="OO238" s="24"/>
      <c r="OP238" s="24"/>
      <c r="OQ238" s="24"/>
      <c r="OR238" s="24"/>
      <c r="OS238" s="24"/>
      <c r="OT238" s="24"/>
      <c r="OU238" s="24"/>
      <c r="OV238" s="24"/>
      <c r="OW238" s="24"/>
      <c r="OX238" s="24"/>
      <c r="OY238" s="24"/>
      <c r="OZ238" s="24"/>
      <c r="PA238" s="24"/>
      <c r="PB238" s="24"/>
      <c r="PC238" s="24"/>
      <c r="PD238" s="24"/>
      <c r="PE238" s="24"/>
      <c r="PF238" s="24"/>
      <c r="PG238" s="24"/>
      <c r="PH238" s="24"/>
      <c r="PI238" s="24"/>
      <c r="PJ238" s="24"/>
      <c r="PK238" s="24"/>
      <c r="PL238" s="24"/>
      <c r="PM238" s="24"/>
      <c r="PN238" s="24"/>
      <c r="PO238" s="24"/>
      <c r="PP238" s="24"/>
      <c r="PQ238" s="24"/>
      <c r="PR238" s="24"/>
      <c r="PS238" s="24"/>
      <c r="PT238" s="24"/>
      <c r="PU238" s="24"/>
      <c r="PV238" s="24"/>
      <c r="PW238" s="24"/>
      <c r="PX238" s="24"/>
      <c r="PY238" s="24"/>
      <c r="PZ238" s="24"/>
      <c r="QA238" s="24"/>
      <c r="QB238" s="24"/>
      <c r="QC238" s="24"/>
      <c r="QD238" s="24"/>
      <c r="QE238" s="24"/>
      <c r="QF238" s="24"/>
      <c r="QG238" s="24"/>
      <c r="QH238" s="24"/>
      <c r="QI238" s="24"/>
      <c r="QJ238" s="24"/>
      <c r="QK238" s="24"/>
      <c r="QL238" s="24"/>
      <c r="QM238" s="24"/>
      <c r="QN238" s="24"/>
      <c r="QO238" s="24"/>
      <c r="QP238" s="24"/>
      <c r="QQ238" s="24"/>
      <c r="QR238" s="24"/>
      <c r="QS238" s="24"/>
      <c r="QT238" s="24"/>
      <c r="QU238" s="24"/>
      <c r="QV238" s="24"/>
      <c r="QW238" s="24"/>
      <c r="QX238" s="24"/>
      <c r="QY238" s="24"/>
      <c r="QZ238" s="24"/>
      <c r="RA238" s="24"/>
      <c r="RB238" s="24"/>
      <c r="RC238" s="24"/>
      <c r="RD238" s="24"/>
      <c r="RE238" s="24"/>
      <c r="RF238" s="24"/>
      <c r="RG238" s="24"/>
      <c r="RH238" s="24"/>
      <c r="RI238" s="24"/>
      <c r="RJ238" s="24"/>
      <c r="RK238" s="24"/>
      <c r="RL238" s="24"/>
      <c r="RM238" s="24"/>
      <c r="RN238" s="24"/>
      <c r="RO238" s="24"/>
      <c r="RP238" s="24"/>
      <c r="RQ238" s="24"/>
      <c r="RR238" s="24"/>
      <c r="RS238" s="24"/>
      <c r="RT238" s="24"/>
      <c r="RU238" s="24"/>
      <c r="RV238" s="24"/>
      <c r="RW238" s="24"/>
      <c r="RX238" s="24"/>
      <c r="RY238" s="24"/>
      <c r="RZ238" s="24"/>
      <c r="SA238" s="24"/>
      <c r="SB238" s="24"/>
      <c r="SC238" s="24"/>
      <c r="SD238" s="24"/>
      <c r="SE238" s="24"/>
      <c r="SF238" s="24"/>
      <c r="SG238" s="24"/>
      <c r="SH238" s="24"/>
      <c r="SI238" s="24"/>
      <c r="SJ238" s="24"/>
      <c r="SK238" s="24"/>
      <c r="SL238" s="24"/>
      <c r="SM238" s="24"/>
      <c r="SN238" s="24"/>
      <c r="SO238" s="24"/>
      <c r="SP238" s="24"/>
      <c r="SQ238" s="24"/>
      <c r="SR238" s="24"/>
      <c r="SS238" s="24"/>
      <c r="ST238" s="24"/>
      <c r="SU238" s="24"/>
      <c r="SV238" s="24"/>
      <c r="SW238" s="24"/>
      <c r="SX238" s="24"/>
      <c r="SY238" s="24"/>
      <c r="SZ238" s="24"/>
      <c r="TA238" s="24"/>
      <c r="TB238" s="24"/>
      <c r="TC238" s="24"/>
      <c r="TD238" s="24"/>
      <c r="TE238" s="24"/>
      <c r="TF238" s="24"/>
      <c r="TG238" s="24"/>
      <c r="TH238" s="24"/>
      <c r="TI238" s="24"/>
      <c r="TJ238" s="24"/>
      <c r="TK238" s="24"/>
      <c r="TL238" s="24"/>
      <c r="TM238" s="24"/>
      <c r="TN238" s="24"/>
      <c r="TO238" s="24"/>
      <c r="TP238" s="24"/>
      <c r="TQ238" s="24"/>
      <c r="TR238" s="24"/>
      <c r="TS238" s="24"/>
      <c r="TT238" s="24"/>
      <c r="TU238" s="24"/>
      <c r="TV238" s="24"/>
      <c r="TW238" s="24"/>
      <c r="TX238" s="24"/>
      <c r="TY238" s="24"/>
      <c r="TZ238" s="24"/>
      <c r="UA238" s="24"/>
      <c r="UB238" s="24"/>
      <c r="UC238" s="24"/>
      <c r="UD238" s="24"/>
      <c r="UE238" s="24"/>
      <c r="UF238" s="24"/>
      <c r="UG238" s="24"/>
      <c r="UH238" s="24"/>
      <c r="UI238" s="24"/>
      <c r="UJ238" s="24"/>
      <c r="UK238" s="24"/>
      <c r="UL238" s="24"/>
      <c r="UM238" s="24"/>
      <c r="UN238" s="24"/>
      <c r="UO238" s="24"/>
      <c r="UP238" s="24"/>
      <c r="UQ238" s="24"/>
      <c r="UR238" s="24"/>
      <c r="US238" s="24"/>
      <c r="UT238" s="24"/>
      <c r="UU238" s="24"/>
      <c r="UV238" s="24"/>
      <c r="UW238" s="24"/>
      <c r="UX238" s="24"/>
      <c r="UY238" s="24"/>
      <c r="UZ238" s="24"/>
      <c r="VA238" s="24"/>
      <c r="VB238" s="24"/>
      <c r="VC238" s="24"/>
      <c r="VD238" s="24"/>
      <c r="VE238" s="24"/>
      <c r="VF238" s="24"/>
      <c r="VG238" s="24"/>
      <c r="VH238" s="24"/>
      <c r="VI238" s="24"/>
    </row>
    <row r="239" spans="1:581" s="23" customFormat="1" ht="15" customHeight="1" x14ac:dyDescent="0.2">
      <c r="A239" s="18">
        <v>12</v>
      </c>
      <c r="B239" s="102" t="s">
        <v>1188</v>
      </c>
      <c r="C239" s="102" t="s">
        <v>1189</v>
      </c>
      <c r="D239" s="20">
        <v>14</v>
      </c>
      <c r="E239" s="105" t="s">
        <v>926</v>
      </c>
      <c r="F239" s="102" t="s">
        <v>1190</v>
      </c>
      <c r="G239" s="102" t="s">
        <v>1605</v>
      </c>
      <c r="H239" s="21" t="s">
        <v>293</v>
      </c>
      <c r="I239" s="21" t="s">
        <v>294</v>
      </c>
      <c r="J239" s="22" t="s">
        <v>955</v>
      </c>
      <c r="K239" s="328">
        <v>37469</v>
      </c>
      <c r="L239" s="146" t="s">
        <v>138</v>
      </c>
      <c r="M239" s="22">
        <v>40</v>
      </c>
      <c r="N239" s="22" t="s">
        <v>728</v>
      </c>
      <c r="O239" s="21" t="s">
        <v>934</v>
      </c>
      <c r="P239" s="21" t="s">
        <v>971</v>
      </c>
      <c r="Q239" s="21" t="s">
        <v>817</v>
      </c>
      <c r="R239" s="22">
        <v>1</v>
      </c>
      <c r="S239" s="75">
        <v>9369</v>
      </c>
      <c r="T239" s="75"/>
      <c r="U239" s="75"/>
      <c r="V239" s="75">
        <f t="shared" si="129"/>
        <v>9369</v>
      </c>
      <c r="W239" s="75">
        <f>70.1*5</f>
        <v>350.5</v>
      </c>
      <c r="X239" s="75">
        <f t="shared" si="130"/>
        <v>1770.8333333333335</v>
      </c>
      <c r="Y239" s="75">
        <f t="shared" si="131"/>
        <v>17708.333333333336</v>
      </c>
      <c r="Z239" s="75">
        <f t="shared" si="132"/>
        <v>1639.5749999999998</v>
      </c>
      <c r="AA239" s="75">
        <f t="shared" si="133"/>
        <v>281.07</v>
      </c>
      <c r="AB239" s="75">
        <f t="shared" si="134"/>
        <v>468.45000000000005</v>
      </c>
      <c r="AC239" s="75">
        <f t="shared" si="135"/>
        <v>187.38</v>
      </c>
      <c r="AD239" s="75">
        <f t="shared" si="138"/>
        <v>788</v>
      </c>
      <c r="AE239" s="75">
        <f t="shared" si="139"/>
        <v>468</v>
      </c>
      <c r="AF239" s="77">
        <f t="shared" si="140"/>
        <v>5312.5</v>
      </c>
      <c r="AG239" s="77">
        <f t="shared" si="136"/>
        <v>15617.947222222223</v>
      </c>
      <c r="AH239" s="77">
        <f t="shared" si="137"/>
        <v>187415.36666666667</v>
      </c>
      <c r="AI239" s="77"/>
      <c r="AJ239" s="77"/>
      <c r="AK239" s="77"/>
      <c r="AL239" s="77"/>
      <c r="AM239" s="77"/>
      <c r="AN239" s="77"/>
      <c r="AO239" s="77"/>
      <c r="AP239" s="77"/>
      <c r="AQ239" s="77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  <c r="LT239" s="24"/>
      <c r="LU239" s="24"/>
      <c r="LV239" s="24"/>
      <c r="LW239" s="24"/>
      <c r="LX239" s="24"/>
      <c r="LY239" s="24"/>
      <c r="LZ239" s="24"/>
      <c r="MA239" s="24"/>
      <c r="MB239" s="24"/>
      <c r="MC239" s="24"/>
      <c r="MD239" s="24"/>
      <c r="ME239" s="24"/>
      <c r="MF239" s="24"/>
      <c r="MG239" s="24"/>
      <c r="MH239" s="24"/>
      <c r="MI239" s="24"/>
      <c r="MJ239" s="24"/>
      <c r="MK239" s="24"/>
      <c r="ML239" s="24"/>
      <c r="MM239" s="24"/>
      <c r="MN239" s="24"/>
      <c r="MO239" s="24"/>
      <c r="MP239" s="24"/>
      <c r="MQ239" s="24"/>
      <c r="MR239" s="24"/>
      <c r="MS239" s="24"/>
      <c r="MT239" s="24"/>
      <c r="MU239" s="24"/>
      <c r="MV239" s="24"/>
      <c r="MW239" s="24"/>
      <c r="MX239" s="24"/>
      <c r="MY239" s="24"/>
      <c r="MZ239" s="24"/>
      <c r="NA239" s="24"/>
      <c r="NB239" s="24"/>
      <c r="NC239" s="24"/>
      <c r="ND239" s="24"/>
      <c r="NE239" s="24"/>
      <c r="NF239" s="24"/>
      <c r="NG239" s="24"/>
      <c r="NH239" s="24"/>
      <c r="NI239" s="24"/>
      <c r="NJ239" s="24"/>
      <c r="NK239" s="24"/>
      <c r="NL239" s="24"/>
      <c r="NM239" s="24"/>
      <c r="NN239" s="24"/>
      <c r="NO239" s="24"/>
      <c r="NP239" s="24"/>
      <c r="NQ239" s="24"/>
      <c r="NR239" s="24"/>
      <c r="NS239" s="24"/>
      <c r="NT239" s="24"/>
      <c r="NU239" s="24"/>
      <c r="NV239" s="24"/>
      <c r="NW239" s="24"/>
      <c r="NX239" s="24"/>
      <c r="NY239" s="24"/>
      <c r="NZ239" s="24"/>
      <c r="OA239" s="24"/>
      <c r="OB239" s="24"/>
      <c r="OC239" s="24"/>
      <c r="OD239" s="24"/>
      <c r="OE239" s="24"/>
      <c r="OF239" s="24"/>
      <c r="OG239" s="24"/>
      <c r="OH239" s="24"/>
      <c r="OI239" s="24"/>
      <c r="OJ239" s="24"/>
      <c r="OK239" s="24"/>
      <c r="OL239" s="24"/>
      <c r="OM239" s="24"/>
      <c r="ON239" s="24"/>
      <c r="OO239" s="24"/>
      <c r="OP239" s="24"/>
      <c r="OQ239" s="24"/>
      <c r="OR239" s="24"/>
      <c r="OS239" s="24"/>
      <c r="OT239" s="24"/>
      <c r="OU239" s="24"/>
      <c r="OV239" s="24"/>
      <c r="OW239" s="24"/>
      <c r="OX239" s="24"/>
      <c r="OY239" s="24"/>
      <c r="OZ239" s="24"/>
      <c r="PA239" s="24"/>
      <c r="PB239" s="24"/>
      <c r="PC239" s="24"/>
      <c r="PD239" s="24"/>
      <c r="PE239" s="24"/>
      <c r="PF239" s="24"/>
      <c r="PG239" s="24"/>
      <c r="PH239" s="24"/>
      <c r="PI239" s="24"/>
      <c r="PJ239" s="24"/>
      <c r="PK239" s="24"/>
      <c r="PL239" s="24"/>
      <c r="PM239" s="24"/>
      <c r="PN239" s="24"/>
      <c r="PO239" s="24"/>
      <c r="PP239" s="24"/>
      <c r="PQ239" s="24"/>
      <c r="PR239" s="24"/>
      <c r="PS239" s="24"/>
      <c r="PT239" s="24"/>
      <c r="PU239" s="24"/>
      <c r="PV239" s="24"/>
      <c r="PW239" s="24"/>
      <c r="PX239" s="24"/>
      <c r="PY239" s="24"/>
      <c r="PZ239" s="24"/>
      <c r="QA239" s="24"/>
      <c r="QB239" s="24"/>
      <c r="QC239" s="24"/>
      <c r="QD239" s="24"/>
      <c r="QE239" s="24"/>
      <c r="QF239" s="24"/>
      <c r="QG239" s="24"/>
      <c r="QH239" s="24"/>
      <c r="QI239" s="24"/>
      <c r="QJ239" s="24"/>
      <c r="QK239" s="24"/>
      <c r="QL239" s="24"/>
      <c r="QM239" s="24"/>
      <c r="QN239" s="24"/>
      <c r="QO239" s="24"/>
      <c r="QP239" s="24"/>
      <c r="QQ239" s="24"/>
      <c r="QR239" s="24"/>
      <c r="QS239" s="24"/>
      <c r="QT239" s="24"/>
      <c r="QU239" s="24"/>
      <c r="QV239" s="24"/>
      <c r="QW239" s="24"/>
      <c r="QX239" s="24"/>
      <c r="QY239" s="24"/>
      <c r="QZ239" s="24"/>
      <c r="RA239" s="24"/>
      <c r="RB239" s="24"/>
      <c r="RC239" s="24"/>
      <c r="RD239" s="24"/>
      <c r="RE239" s="24"/>
      <c r="RF239" s="24"/>
      <c r="RG239" s="24"/>
      <c r="RH239" s="24"/>
      <c r="RI239" s="24"/>
      <c r="RJ239" s="24"/>
      <c r="RK239" s="24"/>
      <c r="RL239" s="24"/>
      <c r="RM239" s="24"/>
      <c r="RN239" s="24"/>
      <c r="RO239" s="24"/>
      <c r="RP239" s="24"/>
      <c r="RQ239" s="24"/>
      <c r="RR239" s="24"/>
      <c r="RS239" s="24"/>
      <c r="RT239" s="24"/>
      <c r="RU239" s="24"/>
      <c r="RV239" s="24"/>
      <c r="RW239" s="24"/>
      <c r="RX239" s="24"/>
      <c r="RY239" s="24"/>
      <c r="RZ239" s="24"/>
      <c r="SA239" s="24"/>
      <c r="SB239" s="24"/>
      <c r="SC239" s="24"/>
      <c r="SD239" s="24"/>
      <c r="SE239" s="24"/>
      <c r="SF239" s="24"/>
      <c r="SG239" s="24"/>
      <c r="SH239" s="24"/>
      <c r="SI239" s="24"/>
      <c r="SJ239" s="24"/>
      <c r="SK239" s="24"/>
      <c r="SL239" s="24"/>
      <c r="SM239" s="24"/>
      <c r="SN239" s="24"/>
      <c r="SO239" s="24"/>
      <c r="SP239" s="24"/>
      <c r="SQ239" s="24"/>
      <c r="SR239" s="24"/>
      <c r="SS239" s="24"/>
      <c r="ST239" s="24"/>
      <c r="SU239" s="24"/>
      <c r="SV239" s="24"/>
      <c r="SW239" s="24"/>
      <c r="SX239" s="24"/>
      <c r="SY239" s="24"/>
      <c r="SZ239" s="24"/>
      <c r="TA239" s="24"/>
      <c r="TB239" s="24"/>
      <c r="TC239" s="24"/>
      <c r="TD239" s="24"/>
      <c r="TE239" s="24"/>
      <c r="TF239" s="24"/>
      <c r="TG239" s="24"/>
      <c r="TH239" s="24"/>
      <c r="TI239" s="24"/>
      <c r="TJ239" s="24"/>
      <c r="TK239" s="24"/>
      <c r="TL239" s="24"/>
      <c r="TM239" s="24"/>
      <c r="TN239" s="24"/>
      <c r="TO239" s="24"/>
      <c r="TP239" s="24"/>
      <c r="TQ239" s="24"/>
      <c r="TR239" s="24"/>
      <c r="TS239" s="24"/>
      <c r="TT239" s="24"/>
      <c r="TU239" s="24"/>
      <c r="TV239" s="24"/>
      <c r="TW239" s="24"/>
      <c r="TX239" s="24"/>
      <c r="TY239" s="24"/>
      <c r="TZ239" s="24"/>
      <c r="UA239" s="24"/>
      <c r="UB239" s="24"/>
      <c r="UC239" s="24"/>
      <c r="UD239" s="24"/>
      <c r="UE239" s="24"/>
      <c r="UF239" s="24"/>
      <c r="UG239" s="24"/>
      <c r="UH239" s="24"/>
      <c r="UI239" s="24"/>
      <c r="UJ239" s="24"/>
      <c r="UK239" s="24"/>
      <c r="UL239" s="24"/>
      <c r="UM239" s="24"/>
      <c r="UN239" s="24"/>
      <c r="UO239" s="24"/>
      <c r="UP239" s="24"/>
      <c r="UQ239" s="24"/>
      <c r="UR239" s="24"/>
      <c r="US239" s="24"/>
      <c r="UT239" s="24"/>
      <c r="UU239" s="24"/>
      <c r="UV239" s="24"/>
      <c r="UW239" s="24"/>
      <c r="UX239" s="24"/>
      <c r="UY239" s="24"/>
      <c r="UZ239" s="24"/>
      <c r="VA239" s="24"/>
      <c r="VB239" s="24"/>
      <c r="VC239" s="24"/>
      <c r="VD239" s="24"/>
      <c r="VE239" s="24"/>
      <c r="VF239" s="24"/>
      <c r="VG239" s="24"/>
      <c r="VH239" s="24"/>
      <c r="VI239" s="24"/>
    </row>
    <row r="240" spans="1:581" s="23" customFormat="1" ht="15" customHeight="1" x14ac:dyDescent="0.2">
      <c r="A240" s="112">
        <v>13</v>
      </c>
      <c r="B240" s="102" t="s">
        <v>1188</v>
      </c>
      <c r="C240" s="102" t="s">
        <v>1189</v>
      </c>
      <c r="D240" s="20">
        <v>14</v>
      </c>
      <c r="E240" s="108" t="s">
        <v>926</v>
      </c>
      <c r="F240" s="102" t="s">
        <v>1190</v>
      </c>
      <c r="G240" s="102" t="s">
        <v>1606</v>
      </c>
      <c r="H240" s="21" t="s">
        <v>295</v>
      </c>
      <c r="I240" s="21" t="s">
        <v>296</v>
      </c>
      <c r="J240" s="22" t="s">
        <v>955</v>
      </c>
      <c r="K240" s="328">
        <v>38299</v>
      </c>
      <c r="L240" s="146" t="s">
        <v>138</v>
      </c>
      <c r="M240" s="22">
        <v>40</v>
      </c>
      <c r="N240" s="22" t="s">
        <v>728</v>
      </c>
      <c r="O240" s="21" t="s">
        <v>934</v>
      </c>
      <c r="P240" s="21" t="s">
        <v>971</v>
      </c>
      <c r="Q240" s="21" t="s">
        <v>817</v>
      </c>
      <c r="R240" s="22">
        <v>1</v>
      </c>
      <c r="S240" s="75">
        <v>9369</v>
      </c>
      <c r="T240" s="75"/>
      <c r="U240" s="75"/>
      <c r="V240" s="75">
        <f t="shared" si="129"/>
        <v>9369</v>
      </c>
      <c r="W240" s="75">
        <f>70.1*4</f>
        <v>280.39999999999998</v>
      </c>
      <c r="X240" s="75">
        <f t="shared" si="130"/>
        <v>1770.8333333333335</v>
      </c>
      <c r="Y240" s="75">
        <f t="shared" si="131"/>
        <v>17708.333333333336</v>
      </c>
      <c r="Z240" s="75">
        <f t="shared" si="132"/>
        <v>1639.5749999999998</v>
      </c>
      <c r="AA240" s="75">
        <f t="shared" si="133"/>
        <v>281.07</v>
      </c>
      <c r="AB240" s="75">
        <f t="shared" si="134"/>
        <v>468.45000000000005</v>
      </c>
      <c r="AC240" s="75">
        <f t="shared" si="135"/>
        <v>187.38</v>
      </c>
      <c r="AD240" s="75">
        <f t="shared" si="138"/>
        <v>788</v>
      </c>
      <c r="AE240" s="75">
        <f t="shared" si="139"/>
        <v>468</v>
      </c>
      <c r="AF240" s="77">
        <f t="shared" si="140"/>
        <v>5312.5</v>
      </c>
      <c r="AG240" s="77">
        <f t="shared" si="136"/>
        <v>15547.847222222221</v>
      </c>
      <c r="AH240" s="77">
        <f t="shared" si="137"/>
        <v>186574.16666666666</v>
      </c>
      <c r="AI240" s="77"/>
      <c r="AJ240" s="77"/>
      <c r="AK240" s="77"/>
      <c r="AL240" s="77"/>
      <c r="AM240" s="77"/>
      <c r="AN240" s="77"/>
      <c r="AO240" s="77"/>
      <c r="AP240" s="77"/>
      <c r="AQ240" s="77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  <c r="LT240" s="24"/>
      <c r="LU240" s="24"/>
      <c r="LV240" s="24"/>
      <c r="LW240" s="24"/>
      <c r="LX240" s="24"/>
      <c r="LY240" s="24"/>
      <c r="LZ240" s="24"/>
      <c r="MA240" s="24"/>
      <c r="MB240" s="24"/>
      <c r="MC240" s="24"/>
      <c r="MD240" s="24"/>
      <c r="ME240" s="24"/>
      <c r="MF240" s="24"/>
      <c r="MG240" s="24"/>
      <c r="MH240" s="24"/>
      <c r="MI240" s="24"/>
      <c r="MJ240" s="24"/>
      <c r="MK240" s="24"/>
      <c r="ML240" s="24"/>
      <c r="MM240" s="24"/>
      <c r="MN240" s="24"/>
      <c r="MO240" s="24"/>
      <c r="MP240" s="24"/>
      <c r="MQ240" s="24"/>
      <c r="MR240" s="24"/>
      <c r="MS240" s="24"/>
      <c r="MT240" s="24"/>
      <c r="MU240" s="24"/>
      <c r="MV240" s="24"/>
      <c r="MW240" s="24"/>
      <c r="MX240" s="24"/>
      <c r="MY240" s="24"/>
      <c r="MZ240" s="24"/>
      <c r="NA240" s="24"/>
      <c r="NB240" s="24"/>
      <c r="NC240" s="24"/>
      <c r="ND240" s="24"/>
      <c r="NE240" s="24"/>
      <c r="NF240" s="24"/>
      <c r="NG240" s="24"/>
      <c r="NH240" s="24"/>
      <c r="NI240" s="24"/>
      <c r="NJ240" s="24"/>
      <c r="NK240" s="24"/>
      <c r="NL240" s="24"/>
      <c r="NM240" s="24"/>
      <c r="NN240" s="24"/>
      <c r="NO240" s="24"/>
      <c r="NP240" s="24"/>
      <c r="NQ240" s="24"/>
      <c r="NR240" s="24"/>
      <c r="NS240" s="24"/>
      <c r="NT240" s="24"/>
      <c r="NU240" s="24"/>
      <c r="NV240" s="24"/>
      <c r="NW240" s="24"/>
      <c r="NX240" s="24"/>
      <c r="NY240" s="24"/>
      <c r="NZ240" s="24"/>
      <c r="OA240" s="24"/>
      <c r="OB240" s="24"/>
      <c r="OC240" s="24"/>
      <c r="OD240" s="24"/>
      <c r="OE240" s="24"/>
      <c r="OF240" s="24"/>
      <c r="OG240" s="24"/>
      <c r="OH240" s="24"/>
      <c r="OI240" s="24"/>
      <c r="OJ240" s="24"/>
      <c r="OK240" s="24"/>
      <c r="OL240" s="24"/>
      <c r="OM240" s="24"/>
      <c r="ON240" s="24"/>
      <c r="OO240" s="24"/>
      <c r="OP240" s="24"/>
      <c r="OQ240" s="24"/>
      <c r="OR240" s="24"/>
      <c r="OS240" s="24"/>
      <c r="OT240" s="24"/>
      <c r="OU240" s="24"/>
      <c r="OV240" s="24"/>
      <c r="OW240" s="24"/>
      <c r="OX240" s="24"/>
      <c r="OY240" s="24"/>
      <c r="OZ240" s="24"/>
      <c r="PA240" s="24"/>
      <c r="PB240" s="24"/>
      <c r="PC240" s="24"/>
      <c r="PD240" s="24"/>
      <c r="PE240" s="24"/>
      <c r="PF240" s="24"/>
      <c r="PG240" s="24"/>
      <c r="PH240" s="24"/>
      <c r="PI240" s="24"/>
      <c r="PJ240" s="24"/>
      <c r="PK240" s="24"/>
      <c r="PL240" s="24"/>
      <c r="PM240" s="24"/>
      <c r="PN240" s="24"/>
      <c r="PO240" s="24"/>
      <c r="PP240" s="24"/>
      <c r="PQ240" s="24"/>
      <c r="PR240" s="24"/>
      <c r="PS240" s="24"/>
      <c r="PT240" s="24"/>
      <c r="PU240" s="24"/>
      <c r="PV240" s="24"/>
      <c r="PW240" s="24"/>
      <c r="PX240" s="24"/>
      <c r="PY240" s="24"/>
      <c r="PZ240" s="24"/>
      <c r="QA240" s="24"/>
      <c r="QB240" s="24"/>
      <c r="QC240" s="24"/>
      <c r="QD240" s="24"/>
      <c r="QE240" s="24"/>
      <c r="QF240" s="24"/>
      <c r="QG240" s="24"/>
      <c r="QH240" s="24"/>
      <c r="QI240" s="24"/>
      <c r="QJ240" s="24"/>
      <c r="QK240" s="24"/>
      <c r="QL240" s="24"/>
      <c r="QM240" s="24"/>
      <c r="QN240" s="24"/>
      <c r="QO240" s="24"/>
      <c r="QP240" s="24"/>
      <c r="QQ240" s="24"/>
      <c r="QR240" s="24"/>
      <c r="QS240" s="24"/>
      <c r="QT240" s="24"/>
      <c r="QU240" s="24"/>
      <c r="QV240" s="24"/>
      <c r="QW240" s="24"/>
      <c r="QX240" s="24"/>
      <c r="QY240" s="24"/>
      <c r="QZ240" s="24"/>
      <c r="RA240" s="24"/>
      <c r="RB240" s="24"/>
      <c r="RC240" s="24"/>
      <c r="RD240" s="24"/>
      <c r="RE240" s="24"/>
      <c r="RF240" s="24"/>
      <c r="RG240" s="24"/>
      <c r="RH240" s="24"/>
      <c r="RI240" s="24"/>
      <c r="RJ240" s="24"/>
      <c r="RK240" s="24"/>
      <c r="RL240" s="24"/>
      <c r="RM240" s="24"/>
      <c r="RN240" s="24"/>
      <c r="RO240" s="24"/>
      <c r="RP240" s="24"/>
      <c r="RQ240" s="24"/>
      <c r="RR240" s="24"/>
      <c r="RS240" s="24"/>
      <c r="RT240" s="24"/>
      <c r="RU240" s="24"/>
      <c r="RV240" s="24"/>
      <c r="RW240" s="24"/>
      <c r="RX240" s="24"/>
      <c r="RY240" s="24"/>
      <c r="RZ240" s="24"/>
      <c r="SA240" s="24"/>
      <c r="SB240" s="24"/>
      <c r="SC240" s="24"/>
      <c r="SD240" s="24"/>
      <c r="SE240" s="24"/>
      <c r="SF240" s="24"/>
      <c r="SG240" s="24"/>
      <c r="SH240" s="24"/>
      <c r="SI240" s="24"/>
      <c r="SJ240" s="24"/>
      <c r="SK240" s="24"/>
      <c r="SL240" s="24"/>
      <c r="SM240" s="24"/>
      <c r="SN240" s="24"/>
      <c r="SO240" s="24"/>
      <c r="SP240" s="24"/>
      <c r="SQ240" s="24"/>
      <c r="SR240" s="24"/>
      <c r="SS240" s="24"/>
      <c r="ST240" s="24"/>
      <c r="SU240" s="24"/>
      <c r="SV240" s="24"/>
      <c r="SW240" s="24"/>
      <c r="SX240" s="24"/>
      <c r="SY240" s="24"/>
      <c r="SZ240" s="24"/>
      <c r="TA240" s="24"/>
      <c r="TB240" s="24"/>
      <c r="TC240" s="24"/>
      <c r="TD240" s="24"/>
      <c r="TE240" s="24"/>
      <c r="TF240" s="24"/>
      <c r="TG240" s="24"/>
      <c r="TH240" s="24"/>
      <c r="TI240" s="24"/>
      <c r="TJ240" s="24"/>
      <c r="TK240" s="24"/>
      <c r="TL240" s="24"/>
      <c r="TM240" s="24"/>
      <c r="TN240" s="24"/>
      <c r="TO240" s="24"/>
      <c r="TP240" s="24"/>
      <c r="TQ240" s="24"/>
      <c r="TR240" s="24"/>
      <c r="TS240" s="24"/>
      <c r="TT240" s="24"/>
      <c r="TU240" s="24"/>
      <c r="TV240" s="24"/>
      <c r="TW240" s="24"/>
      <c r="TX240" s="24"/>
      <c r="TY240" s="24"/>
      <c r="TZ240" s="24"/>
      <c r="UA240" s="24"/>
      <c r="UB240" s="24"/>
      <c r="UC240" s="24"/>
      <c r="UD240" s="24"/>
      <c r="UE240" s="24"/>
      <c r="UF240" s="24"/>
      <c r="UG240" s="24"/>
      <c r="UH240" s="24"/>
      <c r="UI240" s="24"/>
      <c r="UJ240" s="24"/>
      <c r="UK240" s="24"/>
      <c r="UL240" s="24"/>
      <c r="UM240" s="24"/>
      <c r="UN240" s="24"/>
      <c r="UO240" s="24"/>
      <c r="UP240" s="24"/>
      <c r="UQ240" s="24"/>
      <c r="UR240" s="24"/>
      <c r="US240" s="24"/>
      <c r="UT240" s="24"/>
      <c r="UU240" s="24"/>
      <c r="UV240" s="24"/>
      <c r="UW240" s="24"/>
      <c r="UX240" s="24"/>
      <c r="UY240" s="24"/>
      <c r="UZ240" s="24"/>
      <c r="VA240" s="24"/>
      <c r="VB240" s="24"/>
      <c r="VC240" s="24"/>
      <c r="VD240" s="24"/>
      <c r="VE240" s="24"/>
      <c r="VF240" s="24"/>
      <c r="VG240" s="24"/>
      <c r="VH240" s="24"/>
      <c r="VI240" s="24"/>
    </row>
    <row r="241" spans="1:581" s="23" customFormat="1" ht="15" customHeight="1" x14ac:dyDescent="0.2">
      <c r="A241" s="107">
        <v>14</v>
      </c>
      <c r="B241" s="102" t="s">
        <v>1188</v>
      </c>
      <c r="C241" s="102" t="s">
        <v>1189</v>
      </c>
      <c r="D241" s="20">
        <v>14</v>
      </c>
      <c r="E241" s="105" t="s">
        <v>927</v>
      </c>
      <c r="F241" s="102" t="s">
        <v>1190</v>
      </c>
      <c r="G241" s="102" t="s">
        <v>1607</v>
      </c>
      <c r="H241" s="21" t="s">
        <v>299</v>
      </c>
      <c r="I241" s="21" t="s">
        <v>535</v>
      </c>
      <c r="J241" s="22" t="s">
        <v>955</v>
      </c>
      <c r="K241" s="328">
        <v>39279</v>
      </c>
      <c r="L241" s="146" t="s">
        <v>138</v>
      </c>
      <c r="M241" s="22">
        <v>40</v>
      </c>
      <c r="N241" s="22" t="s">
        <v>728</v>
      </c>
      <c r="O241" s="21" t="s">
        <v>934</v>
      </c>
      <c r="P241" s="21" t="s">
        <v>971</v>
      </c>
      <c r="Q241" s="21" t="s">
        <v>817</v>
      </c>
      <c r="R241" s="22">
        <v>1</v>
      </c>
      <c r="S241" s="75">
        <v>9369</v>
      </c>
      <c r="T241" s="75"/>
      <c r="U241" s="75"/>
      <c r="V241" s="75">
        <f t="shared" si="129"/>
        <v>9369</v>
      </c>
      <c r="W241" s="75">
        <f>70.1*4</f>
        <v>280.39999999999998</v>
      </c>
      <c r="X241" s="75">
        <f t="shared" si="130"/>
        <v>1770.8333333333335</v>
      </c>
      <c r="Y241" s="75">
        <f t="shared" si="131"/>
        <v>17708.333333333336</v>
      </c>
      <c r="Z241" s="75">
        <f t="shared" si="132"/>
        <v>1639.5749999999998</v>
      </c>
      <c r="AA241" s="75">
        <f t="shared" si="133"/>
        <v>281.07</v>
      </c>
      <c r="AB241" s="75">
        <f t="shared" si="134"/>
        <v>468.45000000000005</v>
      </c>
      <c r="AC241" s="75">
        <f t="shared" si="135"/>
        <v>187.38</v>
      </c>
      <c r="AD241" s="75">
        <f t="shared" si="138"/>
        <v>788</v>
      </c>
      <c r="AE241" s="75">
        <f t="shared" si="139"/>
        <v>468</v>
      </c>
      <c r="AF241" s="77">
        <f t="shared" si="140"/>
        <v>5312.5</v>
      </c>
      <c r="AG241" s="77">
        <f t="shared" si="136"/>
        <v>15547.847222222221</v>
      </c>
      <c r="AH241" s="77">
        <f t="shared" si="137"/>
        <v>186574.16666666666</v>
      </c>
      <c r="AI241" s="77"/>
      <c r="AJ241" s="77"/>
      <c r="AK241" s="77"/>
      <c r="AL241" s="77"/>
      <c r="AM241" s="77"/>
      <c r="AN241" s="77"/>
      <c r="AO241" s="77"/>
      <c r="AP241" s="77"/>
      <c r="AQ241" s="77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  <c r="LT241" s="24"/>
      <c r="LU241" s="24"/>
      <c r="LV241" s="24"/>
      <c r="LW241" s="24"/>
      <c r="LX241" s="24"/>
      <c r="LY241" s="24"/>
      <c r="LZ241" s="24"/>
      <c r="MA241" s="24"/>
      <c r="MB241" s="24"/>
      <c r="MC241" s="24"/>
      <c r="MD241" s="24"/>
      <c r="ME241" s="24"/>
      <c r="MF241" s="24"/>
      <c r="MG241" s="24"/>
      <c r="MH241" s="24"/>
      <c r="MI241" s="24"/>
      <c r="MJ241" s="24"/>
      <c r="MK241" s="24"/>
      <c r="ML241" s="24"/>
      <c r="MM241" s="24"/>
      <c r="MN241" s="24"/>
      <c r="MO241" s="24"/>
      <c r="MP241" s="24"/>
      <c r="MQ241" s="24"/>
      <c r="MR241" s="24"/>
      <c r="MS241" s="24"/>
      <c r="MT241" s="24"/>
      <c r="MU241" s="24"/>
      <c r="MV241" s="24"/>
      <c r="MW241" s="24"/>
      <c r="MX241" s="24"/>
      <c r="MY241" s="24"/>
      <c r="MZ241" s="24"/>
      <c r="NA241" s="24"/>
      <c r="NB241" s="24"/>
      <c r="NC241" s="24"/>
      <c r="ND241" s="24"/>
      <c r="NE241" s="24"/>
      <c r="NF241" s="24"/>
      <c r="NG241" s="24"/>
      <c r="NH241" s="24"/>
      <c r="NI241" s="24"/>
      <c r="NJ241" s="24"/>
      <c r="NK241" s="24"/>
      <c r="NL241" s="24"/>
      <c r="NM241" s="24"/>
      <c r="NN241" s="24"/>
      <c r="NO241" s="24"/>
      <c r="NP241" s="24"/>
      <c r="NQ241" s="24"/>
      <c r="NR241" s="24"/>
      <c r="NS241" s="24"/>
      <c r="NT241" s="24"/>
      <c r="NU241" s="24"/>
      <c r="NV241" s="24"/>
      <c r="NW241" s="24"/>
      <c r="NX241" s="24"/>
      <c r="NY241" s="24"/>
      <c r="NZ241" s="24"/>
      <c r="OA241" s="24"/>
      <c r="OB241" s="24"/>
      <c r="OC241" s="24"/>
      <c r="OD241" s="24"/>
      <c r="OE241" s="24"/>
      <c r="OF241" s="24"/>
      <c r="OG241" s="24"/>
      <c r="OH241" s="24"/>
      <c r="OI241" s="24"/>
      <c r="OJ241" s="24"/>
      <c r="OK241" s="24"/>
      <c r="OL241" s="24"/>
      <c r="OM241" s="24"/>
      <c r="ON241" s="24"/>
      <c r="OO241" s="24"/>
      <c r="OP241" s="24"/>
      <c r="OQ241" s="24"/>
      <c r="OR241" s="24"/>
      <c r="OS241" s="24"/>
      <c r="OT241" s="24"/>
      <c r="OU241" s="24"/>
      <c r="OV241" s="24"/>
      <c r="OW241" s="24"/>
      <c r="OX241" s="24"/>
      <c r="OY241" s="24"/>
      <c r="OZ241" s="24"/>
      <c r="PA241" s="24"/>
      <c r="PB241" s="24"/>
      <c r="PC241" s="24"/>
      <c r="PD241" s="24"/>
      <c r="PE241" s="24"/>
      <c r="PF241" s="24"/>
      <c r="PG241" s="24"/>
      <c r="PH241" s="24"/>
      <c r="PI241" s="24"/>
      <c r="PJ241" s="24"/>
      <c r="PK241" s="24"/>
      <c r="PL241" s="24"/>
      <c r="PM241" s="24"/>
      <c r="PN241" s="24"/>
      <c r="PO241" s="24"/>
      <c r="PP241" s="24"/>
      <c r="PQ241" s="24"/>
      <c r="PR241" s="24"/>
      <c r="PS241" s="24"/>
      <c r="PT241" s="24"/>
      <c r="PU241" s="24"/>
      <c r="PV241" s="24"/>
      <c r="PW241" s="24"/>
      <c r="PX241" s="24"/>
      <c r="PY241" s="24"/>
      <c r="PZ241" s="24"/>
      <c r="QA241" s="24"/>
      <c r="QB241" s="24"/>
      <c r="QC241" s="24"/>
      <c r="QD241" s="24"/>
      <c r="QE241" s="24"/>
      <c r="QF241" s="24"/>
      <c r="QG241" s="24"/>
      <c r="QH241" s="24"/>
      <c r="QI241" s="24"/>
      <c r="QJ241" s="24"/>
      <c r="QK241" s="24"/>
      <c r="QL241" s="24"/>
      <c r="QM241" s="24"/>
      <c r="QN241" s="24"/>
      <c r="QO241" s="24"/>
      <c r="QP241" s="24"/>
      <c r="QQ241" s="24"/>
      <c r="QR241" s="24"/>
      <c r="QS241" s="24"/>
      <c r="QT241" s="24"/>
      <c r="QU241" s="24"/>
      <c r="QV241" s="24"/>
      <c r="QW241" s="24"/>
      <c r="QX241" s="24"/>
      <c r="QY241" s="24"/>
      <c r="QZ241" s="24"/>
      <c r="RA241" s="24"/>
      <c r="RB241" s="24"/>
      <c r="RC241" s="24"/>
      <c r="RD241" s="24"/>
      <c r="RE241" s="24"/>
      <c r="RF241" s="24"/>
      <c r="RG241" s="24"/>
      <c r="RH241" s="24"/>
      <c r="RI241" s="24"/>
      <c r="RJ241" s="24"/>
      <c r="RK241" s="24"/>
      <c r="RL241" s="24"/>
      <c r="RM241" s="24"/>
      <c r="RN241" s="24"/>
      <c r="RO241" s="24"/>
      <c r="RP241" s="24"/>
      <c r="RQ241" s="24"/>
      <c r="RR241" s="24"/>
      <c r="RS241" s="24"/>
      <c r="RT241" s="24"/>
      <c r="RU241" s="24"/>
      <c r="RV241" s="24"/>
      <c r="RW241" s="24"/>
      <c r="RX241" s="24"/>
      <c r="RY241" s="24"/>
      <c r="RZ241" s="24"/>
      <c r="SA241" s="24"/>
      <c r="SB241" s="24"/>
      <c r="SC241" s="24"/>
      <c r="SD241" s="24"/>
      <c r="SE241" s="24"/>
      <c r="SF241" s="24"/>
      <c r="SG241" s="24"/>
      <c r="SH241" s="24"/>
      <c r="SI241" s="24"/>
      <c r="SJ241" s="24"/>
      <c r="SK241" s="24"/>
      <c r="SL241" s="24"/>
      <c r="SM241" s="24"/>
      <c r="SN241" s="24"/>
      <c r="SO241" s="24"/>
      <c r="SP241" s="24"/>
      <c r="SQ241" s="24"/>
      <c r="SR241" s="24"/>
      <c r="SS241" s="24"/>
      <c r="ST241" s="24"/>
      <c r="SU241" s="24"/>
      <c r="SV241" s="24"/>
      <c r="SW241" s="24"/>
      <c r="SX241" s="24"/>
      <c r="SY241" s="24"/>
      <c r="SZ241" s="24"/>
      <c r="TA241" s="24"/>
      <c r="TB241" s="24"/>
      <c r="TC241" s="24"/>
      <c r="TD241" s="24"/>
      <c r="TE241" s="24"/>
      <c r="TF241" s="24"/>
      <c r="TG241" s="24"/>
      <c r="TH241" s="24"/>
      <c r="TI241" s="24"/>
      <c r="TJ241" s="24"/>
      <c r="TK241" s="24"/>
      <c r="TL241" s="24"/>
      <c r="TM241" s="24"/>
      <c r="TN241" s="24"/>
      <c r="TO241" s="24"/>
      <c r="TP241" s="24"/>
      <c r="TQ241" s="24"/>
      <c r="TR241" s="24"/>
      <c r="TS241" s="24"/>
      <c r="TT241" s="24"/>
      <c r="TU241" s="24"/>
      <c r="TV241" s="24"/>
      <c r="TW241" s="24"/>
      <c r="TX241" s="24"/>
      <c r="TY241" s="24"/>
      <c r="TZ241" s="24"/>
      <c r="UA241" s="24"/>
      <c r="UB241" s="24"/>
      <c r="UC241" s="24"/>
      <c r="UD241" s="24"/>
      <c r="UE241" s="24"/>
      <c r="UF241" s="24"/>
      <c r="UG241" s="24"/>
      <c r="UH241" s="24"/>
      <c r="UI241" s="24"/>
      <c r="UJ241" s="24"/>
      <c r="UK241" s="24"/>
      <c r="UL241" s="24"/>
      <c r="UM241" s="24"/>
      <c r="UN241" s="24"/>
      <c r="UO241" s="24"/>
      <c r="UP241" s="24"/>
      <c r="UQ241" s="24"/>
      <c r="UR241" s="24"/>
      <c r="US241" s="24"/>
      <c r="UT241" s="24"/>
      <c r="UU241" s="24"/>
      <c r="UV241" s="24"/>
      <c r="UW241" s="24"/>
      <c r="UX241" s="24"/>
      <c r="UY241" s="24"/>
      <c r="UZ241" s="24"/>
      <c r="VA241" s="24"/>
      <c r="VB241" s="24"/>
      <c r="VC241" s="24"/>
      <c r="VD241" s="24"/>
      <c r="VE241" s="24"/>
      <c r="VF241" s="24"/>
      <c r="VG241" s="24"/>
      <c r="VH241" s="24"/>
      <c r="VI241" s="24"/>
    </row>
    <row r="242" spans="1:581" s="23" customFormat="1" ht="15" customHeight="1" x14ac:dyDescent="0.2">
      <c r="A242" s="18">
        <v>15</v>
      </c>
      <c r="B242" s="102" t="s">
        <v>1188</v>
      </c>
      <c r="C242" s="102" t="s">
        <v>1189</v>
      </c>
      <c r="D242" s="20">
        <v>14</v>
      </c>
      <c r="E242" s="102" t="s">
        <v>927</v>
      </c>
      <c r="F242" s="102" t="s">
        <v>1190</v>
      </c>
      <c r="G242" s="102" t="s">
        <v>1608</v>
      </c>
      <c r="H242" s="21" t="s">
        <v>292</v>
      </c>
      <c r="I242" s="21" t="s">
        <v>466</v>
      </c>
      <c r="J242" s="22" t="s">
        <v>955</v>
      </c>
      <c r="K242" s="328">
        <v>38718</v>
      </c>
      <c r="L242" s="146" t="s">
        <v>138</v>
      </c>
      <c r="M242" s="22">
        <v>40</v>
      </c>
      <c r="N242" s="22" t="s">
        <v>728</v>
      </c>
      <c r="O242" s="21" t="s">
        <v>934</v>
      </c>
      <c r="P242" s="21" t="s">
        <v>971</v>
      </c>
      <c r="Q242" s="21" t="s">
        <v>817</v>
      </c>
      <c r="R242" s="22">
        <v>1</v>
      </c>
      <c r="S242" s="75">
        <v>9369</v>
      </c>
      <c r="T242" s="75"/>
      <c r="U242" s="75"/>
      <c r="V242" s="75">
        <f t="shared" si="129"/>
        <v>9369</v>
      </c>
      <c r="W242" s="75">
        <f>70.1*4</f>
        <v>280.39999999999998</v>
      </c>
      <c r="X242" s="75">
        <f t="shared" si="130"/>
        <v>1770.8333333333335</v>
      </c>
      <c r="Y242" s="75">
        <f t="shared" si="131"/>
        <v>17708.333333333336</v>
      </c>
      <c r="Z242" s="75">
        <f t="shared" si="132"/>
        <v>1639.5749999999998</v>
      </c>
      <c r="AA242" s="75">
        <f t="shared" si="133"/>
        <v>281.07</v>
      </c>
      <c r="AB242" s="75">
        <f t="shared" si="134"/>
        <v>468.45000000000005</v>
      </c>
      <c r="AC242" s="75">
        <f t="shared" si="135"/>
        <v>187.38</v>
      </c>
      <c r="AD242" s="75">
        <f t="shared" si="138"/>
        <v>788</v>
      </c>
      <c r="AE242" s="75">
        <f t="shared" si="139"/>
        <v>468</v>
      </c>
      <c r="AF242" s="77">
        <f t="shared" si="140"/>
        <v>5312.5</v>
      </c>
      <c r="AG242" s="77">
        <f t="shared" si="136"/>
        <v>15547.847222222221</v>
      </c>
      <c r="AH242" s="77">
        <f t="shared" si="137"/>
        <v>186574.16666666666</v>
      </c>
      <c r="AI242" s="77"/>
      <c r="AJ242" s="77"/>
      <c r="AK242" s="77"/>
      <c r="AL242" s="77"/>
      <c r="AM242" s="77"/>
      <c r="AN242" s="77"/>
      <c r="AO242" s="77"/>
      <c r="AP242" s="77"/>
      <c r="AQ242" s="77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  <c r="LT242" s="24"/>
      <c r="LU242" s="24"/>
      <c r="LV242" s="24"/>
      <c r="LW242" s="24"/>
      <c r="LX242" s="24"/>
      <c r="LY242" s="24"/>
      <c r="LZ242" s="24"/>
      <c r="MA242" s="24"/>
      <c r="MB242" s="24"/>
      <c r="MC242" s="24"/>
      <c r="MD242" s="24"/>
      <c r="ME242" s="24"/>
      <c r="MF242" s="24"/>
      <c r="MG242" s="24"/>
      <c r="MH242" s="24"/>
      <c r="MI242" s="24"/>
      <c r="MJ242" s="24"/>
      <c r="MK242" s="24"/>
      <c r="ML242" s="24"/>
      <c r="MM242" s="24"/>
      <c r="MN242" s="24"/>
      <c r="MO242" s="24"/>
      <c r="MP242" s="24"/>
      <c r="MQ242" s="24"/>
      <c r="MR242" s="24"/>
      <c r="MS242" s="24"/>
      <c r="MT242" s="24"/>
      <c r="MU242" s="24"/>
      <c r="MV242" s="24"/>
      <c r="MW242" s="24"/>
      <c r="MX242" s="24"/>
      <c r="MY242" s="24"/>
      <c r="MZ242" s="24"/>
      <c r="NA242" s="24"/>
      <c r="NB242" s="24"/>
      <c r="NC242" s="24"/>
      <c r="ND242" s="24"/>
      <c r="NE242" s="24"/>
      <c r="NF242" s="24"/>
      <c r="NG242" s="24"/>
      <c r="NH242" s="24"/>
      <c r="NI242" s="24"/>
      <c r="NJ242" s="24"/>
      <c r="NK242" s="24"/>
      <c r="NL242" s="24"/>
      <c r="NM242" s="24"/>
      <c r="NN242" s="24"/>
      <c r="NO242" s="24"/>
      <c r="NP242" s="24"/>
      <c r="NQ242" s="24"/>
      <c r="NR242" s="24"/>
      <c r="NS242" s="24"/>
      <c r="NT242" s="24"/>
      <c r="NU242" s="24"/>
      <c r="NV242" s="24"/>
      <c r="NW242" s="24"/>
      <c r="NX242" s="24"/>
      <c r="NY242" s="24"/>
      <c r="NZ242" s="24"/>
      <c r="OA242" s="24"/>
      <c r="OB242" s="24"/>
      <c r="OC242" s="24"/>
      <c r="OD242" s="24"/>
      <c r="OE242" s="24"/>
      <c r="OF242" s="24"/>
      <c r="OG242" s="24"/>
      <c r="OH242" s="24"/>
      <c r="OI242" s="24"/>
      <c r="OJ242" s="24"/>
      <c r="OK242" s="24"/>
      <c r="OL242" s="24"/>
      <c r="OM242" s="24"/>
      <c r="ON242" s="24"/>
      <c r="OO242" s="24"/>
      <c r="OP242" s="24"/>
      <c r="OQ242" s="24"/>
      <c r="OR242" s="24"/>
      <c r="OS242" s="24"/>
      <c r="OT242" s="24"/>
      <c r="OU242" s="24"/>
      <c r="OV242" s="24"/>
      <c r="OW242" s="24"/>
      <c r="OX242" s="24"/>
      <c r="OY242" s="24"/>
      <c r="OZ242" s="24"/>
      <c r="PA242" s="24"/>
      <c r="PB242" s="24"/>
      <c r="PC242" s="24"/>
      <c r="PD242" s="24"/>
      <c r="PE242" s="24"/>
      <c r="PF242" s="24"/>
      <c r="PG242" s="24"/>
      <c r="PH242" s="24"/>
      <c r="PI242" s="24"/>
      <c r="PJ242" s="24"/>
      <c r="PK242" s="24"/>
      <c r="PL242" s="24"/>
      <c r="PM242" s="24"/>
      <c r="PN242" s="24"/>
      <c r="PO242" s="24"/>
      <c r="PP242" s="24"/>
      <c r="PQ242" s="24"/>
      <c r="PR242" s="24"/>
      <c r="PS242" s="24"/>
      <c r="PT242" s="24"/>
      <c r="PU242" s="24"/>
      <c r="PV242" s="24"/>
      <c r="PW242" s="24"/>
      <c r="PX242" s="24"/>
      <c r="PY242" s="24"/>
      <c r="PZ242" s="24"/>
      <c r="QA242" s="24"/>
      <c r="QB242" s="24"/>
      <c r="QC242" s="24"/>
      <c r="QD242" s="24"/>
      <c r="QE242" s="24"/>
      <c r="QF242" s="24"/>
      <c r="QG242" s="24"/>
      <c r="QH242" s="24"/>
      <c r="QI242" s="24"/>
      <c r="QJ242" s="24"/>
      <c r="QK242" s="24"/>
      <c r="QL242" s="24"/>
      <c r="QM242" s="24"/>
      <c r="QN242" s="24"/>
      <c r="QO242" s="24"/>
      <c r="QP242" s="24"/>
      <c r="QQ242" s="24"/>
      <c r="QR242" s="24"/>
      <c r="QS242" s="24"/>
      <c r="QT242" s="24"/>
      <c r="QU242" s="24"/>
      <c r="QV242" s="24"/>
      <c r="QW242" s="24"/>
      <c r="QX242" s="24"/>
      <c r="QY242" s="24"/>
      <c r="QZ242" s="24"/>
      <c r="RA242" s="24"/>
      <c r="RB242" s="24"/>
      <c r="RC242" s="24"/>
      <c r="RD242" s="24"/>
      <c r="RE242" s="24"/>
      <c r="RF242" s="24"/>
      <c r="RG242" s="24"/>
      <c r="RH242" s="24"/>
      <c r="RI242" s="24"/>
      <c r="RJ242" s="24"/>
      <c r="RK242" s="24"/>
      <c r="RL242" s="24"/>
      <c r="RM242" s="24"/>
      <c r="RN242" s="24"/>
      <c r="RO242" s="24"/>
      <c r="RP242" s="24"/>
      <c r="RQ242" s="24"/>
      <c r="RR242" s="24"/>
      <c r="RS242" s="24"/>
      <c r="RT242" s="24"/>
      <c r="RU242" s="24"/>
      <c r="RV242" s="24"/>
      <c r="RW242" s="24"/>
      <c r="RX242" s="24"/>
      <c r="RY242" s="24"/>
      <c r="RZ242" s="24"/>
      <c r="SA242" s="24"/>
      <c r="SB242" s="24"/>
      <c r="SC242" s="24"/>
      <c r="SD242" s="24"/>
      <c r="SE242" s="24"/>
      <c r="SF242" s="24"/>
      <c r="SG242" s="24"/>
      <c r="SH242" s="24"/>
      <c r="SI242" s="24"/>
      <c r="SJ242" s="24"/>
      <c r="SK242" s="24"/>
      <c r="SL242" s="24"/>
      <c r="SM242" s="24"/>
      <c r="SN242" s="24"/>
      <c r="SO242" s="24"/>
      <c r="SP242" s="24"/>
      <c r="SQ242" s="24"/>
      <c r="SR242" s="24"/>
      <c r="SS242" s="24"/>
      <c r="ST242" s="24"/>
      <c r="SU242" s="24"/>
      <c r="SV242" s="24"/>
      <c r="SW242" s="24"/>
      <c r="SX242" s="24"/>
      <c r="SY242" s="24"/>
      <c r="SZ242" s="24"/>
      <c r="TA242" s="24"/>
      <c r="TB242" s="24"/>
      <c r="TC242" s="24"/>
      <c r="TD242" s="24"/>
      <c r="TE242" s="24"/>
      <c r="TF242" s="24"/>
      <c r="TG242" s="24"/>
      <c r="TH242" s="24"/>
      <c r="TI242" s="24"/>
      <c r="TJ242" s="24"/>
      <c r="TK242" s="24"/>
      <c r="TL242" s="24"/>
      <c r="TM242" s="24"/>
      <c r="TN242" s="24"/>
      <c r="TO242" s="24"/>
      <c r="TP242" s="24"/>
      <c r="TQ242" s="24"/>
      <c r="TR242" s="24"/>
      <c r="TS242" s="24"/>
      <c r="TT242" s="24"/>
      <c r="TU242" s="24"/>
      <c r="TV242" s="24"/>
      <c r="TW242" s="24"/>
      <c r="TX242" s="24"/>
      <c r="TY242" s="24"/>
      <c r="TZ242" s="24"/>
      <c r="UA242" s="24"/>
      <c r="UB242" s="24"/>
      <c r="UC242" s="24"/>
      <c r="UD242" s="24"/>
      <c r="UE242" s="24"/>
      <c r="UF242" s="24"/>
      <c r="UG242" s="24"/>
      <c r="UH242" s="24"/>
      <c r="UI242" s="24"/>
      <c r="UJ242" s="24"/>
      <c r="UK242" s="24"/>
      <c r="UL242" s="24"/>
      <c r="UM242" s="24"/>
      <c r="UN242" s="24"/>
      <c r="UO242" s="24"/>
      <c r="UP242" s="24"/>
      <c r="UQ242" s="24"/>
      <c r="UR242" s="24"/>
      <c r="US242" s="24"/>
      <c r="UT242" s="24"/>
      <c r="UU242" s="24"/>
      <c r="UV242" s="24"/>
      <c r="UW242" s="24"/>
      <c r="UX242" s="24"/>
      <c r="UY242" s="24"/>
      <c r="UZ242" s="24"/>
      <c r="VA242" s="24"/>
      <c r="VB242" s="24"/>
      <c r="VC242" s="24"/>
      <c r="VD242" s="24"/>
      <c r="VE242" s="24"/>
      <c r="VF242" s="24"/>
      <c r="VG242" s="24"/>
      <c r="VH242" s="24"/>
      <c r="VI242" s="24"/>
    </row>
    <row r="243" spans="1:581" s="23" customFormat="1" ht="15" customHeight="1" x14ac:dyDescent="0.2">
      <c r="A243" s="112">
        <v>16</v>
      </c>
      <c r="B243" s="102" t="s">
        <v>1188</v>
      </c>
      <c r="C243" s="102" t="s">
        <v>1189</v>
      </c>
      <c r="D243" s="20">
        <v>14</v>
      </c>
      <c r="E243" s="102" t="s">
        <v>927</v>
      </c>
      <c r="F243" s="102" t="s">
        <v>1190</v>
      </c>
      <c r="G243" s="102" t="s">
        <v>1598</v>
      </c>
      <c r="H243" s="21" t="s">
        <v>228</v>
      </c>
      <c r="I243" s="21" t="s">
        <v>229</v>
      </c>
      <c r="J243" s="22" t="s">
        <v>954</v>
      </c>
      <c r="K243" s="328">
        <v>39539</v>
      </c>
      <c r="L243" s="146" t="s">
        <v>740</v>
      </c>
      <c r="M243" s="22">
        <v>40</v>
      </c>
      <c r="N243" s="22" t="s">
        <v>728</v>
      </c>
      <c r="O243" s="21" t="s">
        <v>668</v>
      </c>
      <c r="P243" s="21" t="s">
        <v>971</v>
      </c>
      <c r="Q243" s="21" t="s">
        <v>817</v>
      </c>
      <c r="R243" s="22">
        <v>1</v>
      </c>
      <c r="S243" s="255">
        <v>12087</v>
      </c>
      <c r="T243" s="75"/>
      <c r="U243" s="75"/>
      <c r="V243" s="75">
        <f t="shared" si="129"/>
        <v>12087</v>
      </c>
      <c r="W243" s="75">
        <f>70.1*5</f>
        <v>350.5</v>
      </c>
      <c r="X243" s="75">
        <f t="shared" si="130"/>
        <v>2284.1666666666665</v>
      </c>
      <c r="Y243" s="75">
        <f t="shared" si="131"/>
        <v>22841.666666666664</v>
      </c>
      <c r="Z243" s="75">
        <f t="shared" si="132"/>
        <v>2115.2249999999999</v>
      </c>
      <c r="AA243" s="75">
        <f t="shared" si="133"/>
        <v>362.61</v>
      </c>
      <c r="AB243" s="75">
        <f t="shared" si="134"/>
        <v>604.35</v>
      </c>
      <c r="AC243" s="75">
        <f t="shared" si="135"/>
        <v>241.74</v>
      </c>
      <c r="AD243" s="75">
        <f>887+70</f>
        <v>957</v>
      </c>
      <c r="AE243" s="75">
        <f>631+30</f>
        <v>661</v>
      </c>
      <c r="AF243" s="77">
        <f t="shared" si="140"/>
        <v>6852.5</v>
      </c>
      <c r="AG243" s="77">
        <f t="shared" si="136"/>
        <v>20044.286111111112</v>
      </c>
      <c r="AH243" s="77">
        <f t="shared" si="137"/>
        <v>240531.43333333335</v>
      </c>
      <c r="AI243" s="77"/>
      <c r="AJ243" s="77"/>
      <c r="AK243" s="77"/>
      <c r="AL243" s="77"/>
      <c r="AM243" s="77"/>
      <c r="AN243" s="77"/>
      <c r="AO243" s="77"/>
      <c r="AP243" s="77"/>
      <c r="AQ243" s="77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  <c r="LT243" s="24"/>
      <c r="LU243" s="24"/>
      <c r="LV243" s="24"/>
      <c r="LW243" s="24"/>
      <c r="LX243" s="24"/>
      <c r="LY243" s="24"/>
      <c r="LZ243" s="24"/>
      <c r="MA243" s="24"/>
      <c r="MB243" s="24"/>
      <c r="MC243" s="24"/>
      <c r="MD243" s="24"/>
      <c r="ME243" s="24"/>
      <c r="MF243" s="24"/>
      <c r="MG243" s="24"/>
      <c r="MH243" s="24"/>
      <c r="MI243" s="24"/>
      <c r="MJ243" s="24"/>
      <c r="MK243" s="24"/>
      <c r="ML243" s="24"/>
      <c r="MM243" s="24"/>
      <c r="MN243" s="24"/>
      <c r="MO243" s="24"/>
      <c r="MP243" s="24"/>
      <c r="MQ243" s="24"/>
      <c r="MR243" s="24"/>
      <c r="MS243" s="24"/>
      <c r="MT243" s="24"/>
      <c r="MU243" s="24"/>
      <c r="MV243" s="24"/>
      <c r="MW243" s="24"/>
      <c r="MX243" s="24"/>
      <c r="MY243" s="24"/>
      <c r="MZ243" s="24"/>
      <c r="NA243" s="24"/>
      <c r="NB243" s="24"/>
      <c r="NC243" s="24"/>
      <c r="ND243" s="24"/>
      <c r="NE243" s="24"/>
      <c r="NF243" s="24"/>
      <c r="NG243" s="24"/>
      <c r="NH243" s="24"/>
      <c r="NI243" s="24"/>
      <c r="NJ243" s="24"/>
      <c r="NK243" s="24"/>
      <c r="NL243" s="24"/>
      <c r="NM243" s="24"/>
      <c r="NN243" s="24"/>
      <c r="NO243" s="24"/>
      <c r="NP243" s="24"/>
      <c r="NQ243" s="24"/>
      <c r="NR243" s="24"/>
      <c r="NS243" s="24"/>
      <c r="NT243" s="24"/>
      <c r="NU243" s="24"/>
      <c r="NV243" s="24"/>
      <c r="NW243" s="24"/>
      <c r="NX243" s="24"/>
      <c r="NY243" s="24"/>
      <c r="NZ243" s="24"/>
      <c r="OA243" s="24"/>
      <c r="OB243" s="24"/>
      <c r="OC243" s="24"/>
      <c r="OD243" s="24"/>
      <c r="OE243" s="24"/>
      <c r="OF243" s="24"/>
      <c r="OG243" s="24"/>
      <c r="OH243" s="24"/>
      <c r="OI243" s="24"/>
      <c r="OJ243" s="24"/>
      <c r="OK243" s="24"/>
      <c r="OL243" s="24"/>
      <c r="OM243" s="24"/>
      <c r="ON243" s="24"/>
      <c r="OO243" s="24"/>
      <c r="OP243" s="24"/>
      <c r="OQ243" s="24"/>
      <c r="OR243" s="24"/>
      <c r="OS243" s="24"/>
      <c r="OT243" s="24"/>
      <c r="OU243" s="24"/>
      <c r="OV243" s="24"/>
      <c r="OW243" s="24"/>
      <c r="OX243" s="24"/>
      <c r="OY243" s="24"/>
      <c r="OZ243" s="24"/>
      <c r="PA243" s="24"/>
      <c r="PB243" s="24"/>
      <c r="PC243" s="24"/>
      <c r="PD243" s="24"/>
      <c r="PE243" s="24"/>
      <c r="PF243" s="24"/>
      <c r="PG243" s="24"/>
      <c r="PH243" s="24"/>
      <c r="PI243" s="24"/>
      <c r="PJ243" s="24"/>
      <c r="PK243" s="24"/>
      <c r="PL243" s="24"/>
      <c r="PM243" s="24"/>
      <c r="PN243" s="24"/>
      <c r="PO243" s="24"/>
      <c r="PP243" s="24"/>
      <c r="PQ243" s="24"/>
      <c r="PR243" s="24"/>
      <c r="PS243" s="24"/>
      <c r="PT243" s="24"/>
      <c r="PU243" s="24"/>
      <c r="PV243" s="24"/>
      <c r="PW243" s="24"/>
      <c r="PX243" s="24"/>
      <c r="PY243" s="24"/>
      <c r="PZ243" s="24"/>
      <c r="QA243" s="24"/>
      <c r="QB243" s="24"/>
      <c r="QC243" s="24"/>
      <c r="QD243" s="24"/>
      <c r="QE243" s="24"/>
      <c r="QF243" s="24"/>
      <c r="QG243" s="24"/>
      <c r="QH243" s="24"/>
      <c r="QI243" s="24"/>
      <c r="QJ243" s="24"/>
      <c r="QK243" s="24"/>
      <c r="QL243" s="24"/>
      <c r="QM243" s="24"/>
      <c r="QN243" s="24"/>
      <c r="QO243" s="24"/>
      <c r="QP243" s="24"/>
      <c r="QQ243" s="24"/>
      <c r="QR243" s="24"/>
      <c r="QS243" s="24"/>
      <c r="QT243" s="24"/>
      <c r="QU243" s="24"/>
      <c r="QV243" s="24"/>
      <c r="QW243" s="24"/>
      <c r="QX243" s="24"/>
      <c r="QY243" s="24"/>
      <c r="QZ243" s="24"/>
      <c r="RA243" s="24"/>
      <c r="RB243" s="24"/>
      <c r="RC243" s="24"/>
      <c r="RD243" s="24"/>
      <c r="RE243" s="24"/>
      <c r="RF243" s="24"/>
      <c r="RG243" s="24"/>
      <c r="RH243" s="24"/>
      <c r="RI243" s="24"/>
      <c r="RJ243" s="24"/>
      <c r="RK243" s="24"/>
      <c r="RL243" s="24"/>
      <c r="RM243" s="24"/>
      <c r="RN243" s="24"/>
      <c r="RO243" s="24"/>
      <c r="RP243" s="24"/>
      <c r="RQ243" s="24"/>
      <c r="RR243" s="24"/>
      <c r="RS243" s="24"/>
      <c r="RT243" s="24"/>
      <c r="RU243" s="24"/>
      <c r="RV243" s="24"/>
      <c r="RW243" s="24"/>
      <c r="RX243" s="24"/>
      <c r="RY243" s="24"/>
      <c r="RZ243" s="24"/>
      <c r="SA243" s="24"/>
      <c r="SB243" s="24"/>
      <c r="SC243" s="24"/>
      <c r="SD243" s="24"/>
      <c r="SE243" s="24"/>
      <c r="SF243" s="24"/>
      <c r="SG243" s="24"/>
      <c r="SH243" s="24"/>
      <c r="SI243" s="24"/>
      <c r="SJ243" s="24"/>
      <c r="SK243" s="24"/>
      <c r="SL243" s="24"/>
      <c r="SM243" s="24"/>
      <c r="SN243" s="24"/>
      <c r="SO243" s="24"/>
      <c r="SP243" s="24"/>
      <c r="SQ243" s="24"/>
      <c r="SR243" s="24"/>
      <c r="SS243" s="24"/>
      <c r="ST243" s="24"/>
      <c r="SU243" s="24"/>
      <c r="SV243" s="24"/>
      <c r="SW243" s="24"/>
      <c r="SX243" s="24"/>
      <c r="SY243" s="24"/>
      <c r="SZ243" s="24"/>
      <c r="TA243" s="24"/>
      <c r="TB243" s="24"/>
      <c r="TC243" s="24"/>
      <c r="TD243" s="24"/>
      <c r="TE243" s="24"/>
      <c r="TF243" s="24"/>
      <c r="TG243" s="24"/>
      <c r="TH243" s="24"/>
      <c r="TI243" s="24"/>
      <c r="TJ243" s="24"/>
      <c r="TK243" s="24"/>
      <c r="TL243" s="24"/>
      <c r="TM243" s="24"/>
      <c r="TN243" s="24"/>
      <c r="TO243" s="24"/>
      <c r="TP243" s="24"/>
      <c r="TQ243" s="24"/>
      <c r="TR243" s="24"/>
      <c r="TS243" s="24"/>
      <c r="TT243" s="24"/>
      <c r="TU243" s="24"/>
      <c r="TV243" s="24"/>
      <c r="TW243" s="24"/>
      <c r="TX243" s="24"/>
      <c r="TY243" s="24"/>
      <c r="TZ243" s="24"/>
      <c r="UA243" s="24"/>
      <c r="UB243" s="24"/>
      <c r="UC243" s="24"/>
      <c r="UD243" s="24"/>
      <c r="UE243" s="24"/>
      <c r="UF243" s="24"/>
      <c r="UG243" s="24"/>
      <c r="UH243" s="24"/>
      <c r="UI243" s="24"/>
      <c r="UJ243" s="24"/>
      <c r="UK243" s="24"/>
      <c r="UL243" s="24"/>
      <c r="UM243" s="24"/>
      <c r="UN243" s="24"/>
      <c r="UO243" s="24"/>
      <c r="UP243" s="24"/>
      <c r="UQ243" s="24"/>
      <c r="UR243" s="24"/>
      <c r="US243" s="24"/>
      <c r="UT243" s="24"/>
      <c r="UU243" s="24"/>
      <c r="UV243" s="24"/>
      <c r="UW243" s="24"/>
      <c r="UX243" s="24"/>
      <c r="UY243" s="24"/>
      <c r="UZ243" s="24"/>
      <c r="VA243" s="24"/>
      <c r="VB243" s="24"/>
      <c r="VC243" s="24"/>
      <c r="VD243" s="24"/>
      <c r="VE243" s="24"/>
      <c r="VF243" s="24"/>
      <c r="VG243" s="24"/>
      <c r="VH243" s="24"/>
      <c r="VI243" s="24"/>
    </row>
    <row r="244" spans="1:581" s="23" customFormat="1" ht="15" customHeight="1" x14ac:dyDescent="0.2">
      <c r="A244" s="18">
        <v>17</v>
      </c>
      <c r="B244" s="102" t="s">
        <v>1188</v>
      </c>
      <c r="C244" s="102" t="s">
        <v>1189</v>
      </c>
      <c r="D244" s="20">
        <v>14</v>
      </c>
      <c r="E244" s="102" t="s">
        <v>927</v>
      </c>
      <c r="F244" s="102" t="s">
        <v>1190</v>
      </c>
      <c r="G244" s="102" t="s">
        <v>1626</v>
      </c>
      <c r="H244" s="21" t="s">
        <v>240</v>
      </c>
      <c r="I244" s="21" t="s">
        <v>241</v>
      </c>
      <c r="J244" s="22" t="s">
        <v>955</v>
      </c>
      <c r="K244" s="328">
        <v>31944</v>
      </c>
      <c r="L244" s="146" t="s">
        <v>714</v>
      </c>
      <c r="M244" s="22">
        <v>40</v>
      </c>
      <c r="N244" s="176" t="s">
        <v>728</v>
      </c>
      <c r="O244" s="21" t="s">
        <v>239</v>
      </c>
      <c r="P244" s="21" t="s">
        <v>971</v>
      </c>
      <c r="Q244" s="21" t="s">
        <v>817</v>
      </c>
      <c r="R244" s="22">
        <v>1</v>
      </c>
      <c r="S244" s="75">
        <v>14012</v>
      </c>
      <c r="T244" s="75"/>
      <c r="U244" s="75"/>
      <c r="V244" s="75">
        <f t="shared" si="129"/>
        <v>14012</v>
      </c>
      <c r="W244" s="75">
        <f>70.1*8</f>
        <v>560.79999999999995</v>
      </c>
      <c r="X244" s="75">
        <f t="shared" si="130"/>
        <v>2634.166666666667</v>
      </c>
      <c r="Y244" s="75">
        <f t="shared" si="131"/>
        <v>26341.666666666668</v>
      </c>
      <c r="Z244" s="75">
        <f t="shared" si="132"/>
        <v>2452.1</v>
      </c>
      <c r="AA244" s="75">
        <f t="shared" si="133"/>
        <v>420.35999999999996</v>
      </c>
      <c r="AB244" s="75">
        <f t="shared" si="134"/>
        <v>700.6</v>
      </c>
      <c r="AC244" s="75">
        <f t="shared" si="135"/>
        <v>280.24</v>
      </c>
      <c r="AD244" s="75">
        <v>1114</v>
      </c>
      <c r="AE244" s="75">
        <v>679</v>
      </c>
      <c r="AF244" s="77">
        <f t="shared" si="140"/>
        <v>7902.5</v>
      </c>
      <c r="AG244" s="77">
        <f t="shared" si="136"/>
        <v>23292.294444444444</v>
      </c>
      <c r="AH244" s="77">
        <f t="shared" si="137"/>
        <v>279507.53333333333</v>
      </c>
      <c r="AI244" s="77"/>
      <c r="AJ244" s="77"/>
      <c r="AK244" s="77"/>
      <c r="AL244" s="77"/>
      <c r="AM244" s="77"/>
      <c r="AN244" s="77"/>
      <c r="AO244" s="77"/>
      <c r="AP244" s="77"/>
      <c r="AQ244" s="77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  <c r="LT244" s="24"/>
      <c r="LU244" s="24"/>
      <c r="LV244" s="24"/>
      <c r="LW244" s="24"/>
      <c r="LX244" s="24"/>
      <c r="LY244" s="24"/>
      <c r="LZ244" s="24"/>
      <c r="MA244" s="24"/>
      <c r="MB244" s="24"/>
      <c r="MC244" s="24"/>
      <c r="MD244" s="24"/>
      <c r="ME244" s="24"/>
      <c r="MF244" s="24"/>
      <c r="MG244" s="24"/>
      <c r="MH244" s="24"/>
      <c r="MI244" s="24"/>
      <c r="MJ244" s="24"/>
      <c r="MK244" s="24"/>
      <c r="ML244" s="24"/>
      <c r="MM244" s="24"/>
      <c r="MN244" s="24"/>
      <c r="MO244" s="24"/>
      <c r="MP244" s="24"/>
      <c r="MQ244" s="24"/>
      <c r="MR244" s="24"/>
      <c r="MS244" s="24"/>
      <c r="MT244" s="24"/>
      <c r="MU244" s="24"/>
      <c r="MV244" s="24"/>
      <c r="MW244" s="24"/>
      <c r="MX244" s="24"/>
      <c r="MY244" s="24"/>
      <c r="MZ244" s="24"/>
      <c r="NA244" s="24"/>
      <c r="NB244" s="24"/>
      <c r="NC244" s="24"/>
      <c r="ND244" s="24"/>
      <c r="NE244" s="24"/>
      <c r="NF244" s="24"/>
      <c r="NG244" s="24"/>
      <c r="NH244" s="24"/>
      <c r="NI244" s="24"/>
      <c r="NJ244" s="24"/>
      <c r="NK244" s="24"/>
      <c r="NL244" s="24"/>
      <c r="NM244" s="24"/>
      <c r="NN244" s="24"/>
      <c r="NO244" s="24"/>
      <c r="NP244" s="24"/>
      <c r="NQ244" s="24"/>
      <c r="NR244" s="24"/>
      <c r="NS244" s="24"/>
      <c r="NT244" s="24"/>
      <c r="NU244" s="24"/>
      <c r="NV244" s="24"/>
      <c r="NW244" s="24"/>
      <c r="NX244" s="24"/>
      <c r="NY244" s="24"/>
      <c r="NZ244" s="24"/>
      <c r="OA244" s="24"/>
      <c r="OB244" s="24"/>
      <c r="OC244" s="24"/>
      <c r="OD244" s="24"/>
      <c r="OE244" s="24"/>
      <c r="OF244" s="24"/>
      <c r="OG244" s="24"/>
      <c r="OH244" s="24"/>
      <c r="OI244" s="24"/>
      <c r="OJ244" s="24"/>
      <c r="OK244" s="24"/>
      <c r="OL244" s="24"/>
      <c r="OM244" s="24"/>
      <c r="ON244" s="24"/>
      <c r="OO244" s="24"/>
      <c r="OP244" s="24"/>
      <c r="OQ244" s="24"/>
      <c r="OR244" s="24"/>
      <c r="OS244" s="24"/>
      <c r="OT244" s="24"/>
      <c r="OU244" s="24"/>
      <c r="OV244" s="24"/>
      <c r="OW244" s="24"/>
      <c r="OX244" s="24"/>
      <c r="OY244" s="24"/>
      <c r="OZ244" s="24"/>
      <c r="PA244" s="24"/>
      <c r="PB244" s="24"/>
      <c r="PC244" s="24"/>
      <c r="PD244" s="24"/>
      <c r="PE244" s="24"/>
      <c r="PF244" s="24"/>
      <c r="PG244" s="24"/>
      <c r="PH244" s="24"/>
      <c r="PI244" s="24"/>
      <c r="PJ244" s="24"/>
      <c r="PK244" s="24"/>
      <c r="PL244" s="24"/>
      <c r="PM244" s="24"/>
      <c r="PN244" s="24"/>
      <c r="PO244" s="24"/>
      <c r="PP244" s="24"/>
      <c r="PQ244" s="24"/>
      <c r="PR244" s="24"/>
      <c r="PS244" s="24"/>
      <c r="PT244" s="24"/>
      <c r="PU244" s="24"/>
      <c r="PV244" s="24"/>
      <c r="PW244" s="24"/>
      <c r="PX244" s="24"/>
      <c r="PY244" s="24"/>
      <c r="PZ244" s="24"/>
      <c r="QA244" s="24"/>
      <c r="QB244" s="24"/>
      <c r="QC244" s="24"/>
      <c r="QD244" s="24"/>
      <c r="QE244" s="24"/>
      <c r="QF244" s="24"/>
      <c r="QG244" s="24"/>
      <c r="QH244" s="24"/>
      <c r="QI244" s="24"/>
      <c r="QJ244" s="24"/>
      <c r="QK244" s="24"/>
      <c r="QL244" s="24"/>
      <c r="QM244" s="24"/>
      <c r="QN244" s="24"/>
      <c r="QO244" s="24"/>
      <c r="QP244" s="24"/>
      <c r="QQ244" s="24"/>
      <c r="QR244" s="24"/>
      <c r="QS244" s="24"/>
      <c r="QT244" s="24"/>
      <c r="QU244" s="24"/>
      <c r="QV244" s="24"/>
      <c r="QW244" s="24"/>
      <c r="QX244" s="24"/>
      <c r="QY244" s="24"/>
      <c r="QZ244" s="24"/>
      <c r="RA244" s="24"/>
      <c r="RB244" s="24"/>
      <c r="RC244" s="24"/>
      <c r="RD244" s="24"/>
      <c r="RE244" s="24"/>
      <c r="RF244" s="24"/>
      <c r="RG244" s="24"/>
      <c r="RH244" s="24"/>
      <c r="RI244" s="24"/>
      <c r="RJ244" s="24"/>
      <c r="RK244" s="24"/>
      <c r="RL244" s="24"/>
      <c r="RM244" s="24"/>
      <c r="RN244" s="24"/>
      <c r="RO244" s="24"/>
      <c r="RP244" s="24"/>
      <c r="RQ244" s="24"/>
      <c r="RR244" s="24"/>
      <c r="RS244" s="24"/>
      <c r="RT244" s="24"/>
      <c r="RU244" s="24"/>
      <c r="RV244" s="24"/>
      <c r="RW244" s="24"/>
      <c r="RX244" s="24"/>
      <c r="RY244" s="24"/>
      <c r="RZ244" s="24"/>
      <c r="SA244" s="24"/>
      <c r="SB244" s="24"/>
      <c r="SC244" s="24"/>
      <c r="SD244" s="24"/>
      <c r="SE244" s="24"/>
      <c r="SF244" s="24"/>
      <c r="SG244" s="24"/>
      <c r="SH244" s="24"/>
      <c r="SI244" s="24"/>
      <c r="SJ244" s="24"/>
      <c r="SK244" s="24"/>
      <c r="SL244" s="24"/>
      <c r="SM244" s="24"/>
      <c r="SN244" s="24"/>
      <c r="SO244" s="24"/>
      <c r="SP244" s="24"/>
      <c r="SQ244" s="24"/>
      <c r="SR244" s="24"/>
      <c r="SS244" s="24"/>
      <c r="ST244" s="24"/>
      <c r="SU244" s="24"/>
      <c r="SV244" s="24"/>
      <c r="SW244" s="24"/>
      <c r="SX244" s="24"/>
      <c r="SY244" s="24"/>
      <c r="SZ244" s="24"/>
      <c r="TA244" s="24"/>
      <c r="TB244" s="24"/>
      <c r="TC244" s="24"/>
      <c r="TD244" s="24"/>
      <c r="TE244" s="24"/>
      <c r="TF244" s="24"/>
      <c r="TG244" s="24"/>
      <c r="TH244" s="24"/>
      <c r="TI244" s="24"/>
      <c r="TJ244" s="24"/>
      <c r="TK244" s="24"/>
      <c r="TL244" s="24"/>
      <c r="TM244" s="24"/>
      <c r="TN244" s="24"/>
      <c r="TO244" s="24"/>
      <c r="TP244" s="24"/>
      <c r="TQ244" s="24"/>
      <c r="TR244" s="24"/>
      <c r="TS244" s="24"/>
      <c r="TT244" s="24"/>
      <c r="TU244" s="24"/>
      <c r="TV244" s="24"/>
      <c r="TW244" s="24"/>
      <c r="TX244" s="24"/>
      <c r="TY244" s="24"/>
      <c r="TZ244" s="24"/>
      <c r="UA244" s="24"/>
      <c r="UB244" s="24"/>
      <c r="UC244" s="24"/>
      <c r="UD244" s="24"/>
      <c r="UE244" s="24"/>
      <c r="UF244" s="24"/>
      <c r="UG244" s="24"/>
      <c r="UH244" s="24"/>
      <c r="UI244" s="24"/>
      <c r="UJ244" s="24"/>
      <c r="UK244" s="24"/>
      <c r="UL244" s="24"/>
      <c r="UM244" s="24"/>
      <c r="UN244" s="24"/>
      <c r="UO244" s="24"/>
      <c r="UP244" s="24"/>
      <c r="UQ244" s="24"/>
      <c r="UR244" s="24"/>
      <c r="US244" s="24"/>
      <c r="UT244" s="24"/>
      <c r="UU244" s="24"/>
      <c r="UV244" s="24"/>
      <c r="UW244" s="24"/>
      <c r="UX244" s="24"/>
      <c r="UY244" s="24"/>
      <c r="UZ244" s="24"/>
      <c r="VA244" s="24"/>
      <c r="VB244" s="24"/>
      <c r="VC244" s="24"/>
      <c r="VD244" s="24"/>
      <c r="VE244" s="24"/>
      <c r="VF244" s="24"/>
      <c r="VG244" s="24"/>
      <c r="VH244" s="24"/>
      <c r="VI244" s="24"/>
    </row>
    <row r="245" spans="1:581" s="23" customFormat="1" ht="15" customHeight="1" x14ac:dyDescent="0.2">
      <c r="A245" s="112">
        <v>18</v>
      </c>
      <c r="B245" s="102" t="s">
        <v>1188</v>
      </c>
      <c r="C245" s="102" t="s">
        <v>1189</v>
      </c>
      <c r="D245" s="20">
        <v>14</v>
      </c>
      <c r="E245" s="102" t="s">
        <v>927</v>
      </c>
      <c r="F245" s="102" t="s">
        <v>1190</v>
      </c>
      <c r="G245" s="214" t="s">
        <v>1630</v>
      </c>
      <c r="H245" s="225" t="s">
        <v>660</v>
      </c>
      <c r="I245" s="216" t="s">
        <v>661</v>
      </c>
      <c r="J245" s="218" t="s">
        <v>955</v>
      </c>
      <c r="K245" s="343">
        <v>39904</v>
      </c>
      <c r="L245" s="262">
        <v>11</v>
      </c>
      <c r="M245" s="218">
        <v>40</v>
      </c>
      <c r="N245" s="218" t="s">
        <v>704</v>
      </c>
      <c r="O245" s="216" t="s">
        <v>811</v>
      </c>
      <c r="P245" s="241" t="s">
        <v>971</v>
      </c>
      <c r="Q245" s="21" t="s">
        <v>817</v>
      </c>
      <c r="R245" s="218">
        <v>1</v>
      </c>
      <c r="S245" s="75">
        <v>19633</v>
      </c>
      <c r="T245" s="219"/>
      <c r="U245" s="219"/>
      <c r="V245" s="75">
        <f t="shared" si="129"/>
        <v>19633</v>
      </c>
      <c r="W245" s="219"/>
      <c r="X245" s="219">
        <f t="shared" si="130"/>
        <v>3608.333333333333</v>
      </c>
      <c r="Y245" s="219">
        <f t="shared" si="131"/>
        <v>36083.333333333328</v>
      </c>
      <c r="Z245" s="219">
        <f t="shared" si="132"/>
        <v>3435.7749999999996</v>
      </c>
      <c r="AA245" s="219">
        <f t="shared" si="133"/>
        <v>588.99</v>
      </c>
      <c r="AB245" s="219">
        <f t="shared" si="134"/>
        <v>981.65000000000009</v>
      </c>
      <c r="AC245" s="219">
        <f t="shared" si="135"/>
        <v>392.66</v>
      </c>
      <c r="AD245" s="219">
        <v>1261</v>
      </c>
      <c r="AE245" s="219">
        <v>756</v>
      </c>
      <c r="AF245" s="220">
        <f t="shared" si="140"/>
        <v>10825</v>
      </c>
      <c r="AG245" s="77">
        <f t="shared" si="136"/>
        <v>31258.797222222227</v>
      </c>
      <c r="AH245" s="77">
        <f t="shared" si="137"/>
        <v>375105.56666666671</v>
      </c>
      <c r="AI245" s="77"/>
      <c r="AJ245" s="77"/>
      <c r="AK245" s="77"/>
      <c r="AL245" s="77"/>
      <c r="AM245" s="77"/>
      <c r="AN245" s="77"/>
      <c r="AO245" s="77"/>
      <c r="AP245" s="77"/>
      <c r="AQ245" s="77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  <c r="LT245" s="24"/>
      <c r="LU245" s="24"/>
      <c r="LV245" s="24"/>
      <c r="LW245" s="24"/>
      <c r="LX245" s="24"/>
      <c r="LY245" s="24"/>
      <c r="LZ245" s="24"/>
      <c r="MA245" s="24"/>
      <c r="MB245" s="24"/>
      <c r="MC245" s="24"/>
      <c r="MD245" s="24"/>
      <c r="ME245" s="24"/>
      <c r="MF245" s="24"/>
      <c r="MG245" s="24"/>
      <c r="MH245" s="24"/>
      <c r="MI245" s="24"/>
      <c r="MJ245" s="24"/>
      <c r="MK245" s="24"/>
      <c r="ML245" s="24"/>
      <c r="MM245" s="24"/>
      <c r="MN245" s="24"/>
      <c r="MO245" s="24"/>
      <c r="MP245" s="24"/>
      <c r="MQ245" s="24"/>
      <c r="MR245" s="24"/>
      <c r="MS245" s="24"/>
      <c r="MT245" s="24"/>
      <c r="MU245" s="24"/>
      <c r="MV245" s="24"/>
      <c r="MW245" s="24"/>
      <c r="MX245" s="24"/>
      <c r="MY245" s="24"/>
      <c r="MZ245" s="24"/>
      <c r="NA245" s="24"/>
      <c r="NB245" s="24"/>
      <c r="NC245" s="24"/>
      <c r="ND245" s="24"/>
      <c r="NE245" s="24"/>
      <c r="NF245" s="24"/>
      <c r="NG245" s="24"/>
      <c r="NH245" s="24"/>
      <c r="NI245" s="24"/>
      <c r="NJ245" s="24"/>
      <c r="NK245" s="24"/>
      <c r="NL245" s="24"/>
      <c r="NM245" s="24"/>
      <c r="NN245" s="24"/>
      <c r="NO245" s="24"/>
      <c r="NP245" s="24"/>
      <c r="NQ245" s="24"/>
      <c r="NR245" s="24"/>
      <c r="NS245" s="24"/>
      <c r="NT245" s="24"/>
      <c r="NU245" s="24"/>
      <c r="NV245" s="24"/>
      <c r="NW245" s="24"/>
      <c r="NX245" s="24"/>
      <c r="NY245" s="24"/>
      <c r="NZ245" s="24"/>
      <c r="OA245" s="24"/>
      <c r="OB245" s="24"/>
      <c r="OC245" s="24"/>
      <c r="OD245" s="24"/>
      <c r="OE245" s="24"/>
      <c r="OF245" s="24"/>
      <c r="OG245" s="24"/>
      <c r="OH245" s="24"/>
      <c r="OI245" s="24"/>
      <c r="OJ245" s="24"/>
      <c r="OK245" s="24"/>
      <c r="OL245" s="24"/>
      <c r="OM245" s="24"/>
      <c r="ON245" s="24"/>
      <c r="OO245" s="24"/>
      <c r="OP245" s="24"/>
      <c r="OQ245" s="24"/>
      <c r="OR245" s="24"/>
      <c r="OS245" s="24"/>
      <c r="OT245" s="24"/>
      <c r="OU245" s="24"/>
      <c r="OV245" s="24"/>
      <c r="OW245" s="24"/>
      <c r="OX245" s="24"/>
      <c r="OY245" s="24"/>
      <c r="OZ245" s="24"/>
      <c r="PA245" s="24"/>
      <c r="PB245" s="24"/>
      <c r="PC245" s="24"/>
      <c r="PD245" s="24"/>
      <c r="PE245" s="24"/>
      <c r="PF245" s="24"/>
      <c r="PG245" s="24"/>
      <c r="PH245" s="24"/>
      <c r="PI245" s="24"/>
      <c r="PJ245" s="24"/>
      <c r="PK245" s="24"/>
      <c r="PL245" s="24"/>
      <c r="PM245" s="24"/>
      <c r="PN245" s="24"/>
      <c r="PO245" s="24"/>
      <c r="PP245" s="24"/>
      <c r="PQ245" s="24"/>
      <c r="PR245" s="24"/>
      <c r="PS245" s="24"/>
      <c r="PT245" s="24"/>
      <c r="PU245" s="24"/>
      <c r="PV245" s="24"/>
      <c r="PW245" s="24"/>
      <c r="PX245" s="24"/>
      <c r="PY245" s="24"/>
      <c r="PZ245" s="24"/>
      <c r="QA245" s="24"/>
      <c r="QB245" s="24"/>
      <c r="QC245" s="24"/>
      <c r="QD245" s="24"/>
      <c r="QE245" s="24"/>
      <c r="QF245" s="24"/>
      <c r="QG245" s="24"/>
      <c r="QH245" s="24"/>
      <c r="QI245" s="24"/>
      <c r="QJ245" s="24"/>
      <c r="QK245" s="24"/>
      <c r="QL245" s="24"/>
      <c r="QM245" s="24"/>
      <c r="QN245" s="24"/>
      <c r="QO245" s="24"/>
      <c r="QP245" s="24"/>
      <c r="QQ245" s="24"/>
      <c r="QR245" s="24"/>
      <c r="QS245" s="24"/>
      <c r="QT245" s="24"/>
      <c r="QU245" s="24"/>
      <c r="QV245" s="24"/>
      <c r="QW245" s="24"/>
      <c r="QX245" s="24"/>
      <c r="QY245" s="24"/>
      <c r="QZ245" s="24"/>
      <c r="RA245" s="24"/>
      <c r="RB245" s="24"/>
      <c r="RC245" s="24"/>
      <c r="RD245" s="24"/>
      <c r="RE245" s="24"/>
      <c r="RF245" s="24"/>
      <c r="RG245" s="24"/>
      <c r="RH245" s="24"/>
      <c r="RI245" s="24"/>
      <c r="RJ245" s="24"/>
      <c r="RK245" s="24"/>
      <c r="RL245" s="24"/>
      <c r="RM245" s="24"/>
      <c r="RN245" s="24"/>
      <c r="RO245" s="24"/>
      <c r="RP245" s="24"/>
      <c r="RQ245" s="24"/>
      <c r="RR245" s="24"/>
      <c r="RS245" s="24"/>
      <c r="RT245" s="24"/>
      <c r="RU245" s="24"/>
      <c r="RV245" s="24"/>
      <c r="RW245" s="24"/>
      <c r="RX245" s="24"/>
      <c r="RY245" s="24"/>
      <c r="RZ245" s="24"/>
      <c r="SA245" s="24"/>
      <c r="SB245" s="24"/>
      <c r="SC245" s="24"/>
      <c r="SD245" s="24"/>
      <c r="SE245" s="24"/>
      <c r="SF245" s="24"/>
      <c r="SG245" s="24"/>
      <c r="SH245" s="24"/>
      <c r="SI245" s="24"/>
      <c r="SJ245" s="24"/>
      <c r="SK245" s="24"/>
      <c r="SL245" s="24"/>
      <c r="SM245" s="24"/>
      <c r="SN245" s="24"/>
      <c r="SO245" s="24"/>
      <c r="SP245" s="24"/>
      <c r="SQ245" s="24"/>
      <c r="SR245" s="24"/>
      <c r="SS245" s="24"/>
      <c r="ST245" s="24"/>
      <c r="SU245" s="24"/>
      <c r="SV245" s="24"/>
      <c r="SW245" s="24"/>
      <c r="SX245" s="24"/>
      <c r="SY245" s="24"/>
      <c r="SZ245" s="24"/>
      <c r="TA245" s="24"/>
      <c r="TB245" s="24"/>
      <c r="TC245" s="24"/>
      <c r="TD245" s="24"/>
      <c r="TE245" s="24"/>
      <c r="TF245" s="24"/>
      <c r="TG245" s="24"/>
      <c r="TH245" s="24"/>
      <c r="TI245" s="24"/>
      <c r="TJ245" s="24"/>
      <c r="TK245" s="24"/>
      <c r="TL245" s="24"/>
      <c r="TM245" s="24"/>
      <c r="TN245" s="24"/>
      <c r="TO245" s="24"/>
      <c r="TP245" s="24"/>
      <c r="TQ245" s="24"/>
      <c r="TR245" s="24"/>
      <c r="TS245" s="24"/>
      <c r="TT245" s="24"/>
      <c r="TU245" s="24"/>
      <c r="TV245" s="24"/>
      <c r="TW245" s="24"/>
      <c r="TX245" s="24"/>
      <c r="TY245" s="24"/>
      <c r="TZ245" s="24"/>
      <c r="UA245" s="24"/>
      <c r="UB245" s="24"/>
      <c r="UC245" s="24"/>
      <c r="UD245" s="24"/>
      <c r="UE245" s="24"/>
      <c r="UF245" s="24"/>
      <c r="UG245" s="24"/>
      <c r="UH245" s="24"/>
      <c r="UI245" s="24"/>
      <c r="UJ245" s="24"/>
      <c r="UK245" s="24"/>
      <c r="UL245" s="24"/>
      <c r="UM245" s="24"/>
      <c r="UN245" s="24"/>
      <c r="UO245" s="24"/>
      <c r="UP245" s="24"/>
      <c r="UQ245" s="24"/>
      <c r="UR245" s="24"/>
      <c r="US245" s="24"/>
      <c r="UT245" s="24"/>
      <c r="UU245" s="24"/>
      <c r="UV245" s="24"/>
      <c r="UW245" s="24"/>
      <c r="UX245" s="24"/>
      <c r="UY245" s="24"/>
      <c r="UZ245" s="24"/>
      <c r="VA245" s="24"/>
      <c r="VB245" s="24"/>
      <c r="VC245" s="24"/>
      <c r="VD245" s="24"/>
      <c r="VE245" s="24"/>
      <c r="VF245" s="24"/>
      <c r="VG245" s="24"/>
      <c r="VH245" s="24"/>
      <c r="VI245" s="24"/>
    </row>
    <row r="246" spans="1:581" s="23" customFormat="1" ht="15" customHeight="1" x14ac:dyDescent="0.2">
      <c r="A246" s="107">
        <v>19</v>
      </c>
      <c r="B246" s="102" t="s">
        <v>1188</v>
      </c>
      <c r="C246" s="102" t="s">
        <v>1189</v>
      </c>
      <c r="D246" s="20">
        <v>14</v>
      </c>
      <c r="E246" s="102" t="s">
        <v>926</v>
      </c>
      <c r="F246" s="102" t="s">
        <v>1190</v>
      </c>
      <c r="G246" s="214" t="s">
        <v>1640</v>
      </c>
      <c r="H246" s="216" t="s">
        <v>1051</v>
      </c>
      <c r="I246" s="216" t="s">
        <v>1072</v>
      </c>
      <c r="J246" s="218" t="s">
        <v>955</v>
      </c>
      <c r="K246" s="343">
        <v>41353</v>
      </c>
      <c r="L246" s="217">
        <v>14</v>
      </c>
      <c r="M246" s="218">
        <v>40</v>
      </c>
      <c r="N246" s="218" t="s">
        <v>704</v>
      </c>
      <c r="O246" s="216" t="s">
        <v>835</v>
      </c>
      <c r="P246" s="216" t="s">
        <v>971</v>
      </c>
      <c r="Q246" s="21" t="s">
        <v>817</v>
      </c>
      <c r="R246" s="218">
        <v>1</v>
      </c>
      <c r="S246" s="75">
        <v>38087</v>
      </c>
      <c r="T246" s="219"/>
      <c r="U246" s="219"/>
      <c r="V246" s="75">
        <f t="shared" si="129"/>
        <v>38087</v>
      </c>
      <c r="W246" s="219"/>
      <c r="X246" s="219">
        <f t="shared" si="130"/>
        <v>6874.333333333333</v>
      </c>
      <c r="Y246" s="219">
        <f t="shared" si="131"/>
        <v>68743.333333333328</v>
      </c>
      <c r="Z246" s="219">
        <f t="shared" si="132"/>
        <v>6665.2249999999995</v>
      </c>
      <c r="AA246" s="219">
        <f t="shared" si="133"/>
        <v>1142.6099999999999</v>
      </c>
      <c r="AB246" s="219">
        <f t="shared" si="134"/>
        <v>1904.3500000000001</v>
      </c>
      <c r="AC246" s="219">
        <f t="shared" si="135"/>
        <v>761.74</v>
      </c>
      <c r="AD246" s="219">
        <v>1837</v>
      </c>
      <c r="AE246" s="219">
        <v>1322</v>
      </c>
      <c r="AF246" s="220">
        <f t="shared" si="140"/>
        <v>20623</v>
      </c>
      <c r="AG246" s="77">
        <f t="shared" si="136"/>
        <v>59739.98055555555</v>
      </c>
      <c r="AH246" s="77">
        <f t="shared" si="137"/>
        <v>716879.7666666666</v>
      </c>
      <c r="AI246" s="77"/>
      <c r="AJ246" s="77"/>
      <c r="AK246" s="77"/>
      <c r="AL246" s="77"/>
      <c r="AM246" s="77"/>
      <c r="AN246" s="77"/>
      <c r="AO246" s="77"/>
      <c r="AP246" s="77"/>
      <c r="AQ246" s="77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  <c r="LT246" s="24"/>
      <c r="LU246" s="24"/>
      <c r="LV246" s="24"/>
      <c r="LW246" s="24"/>
      <c r="LX246" s="24"/>
      <c r="LY246" s="24"/>
      <c r="LZ246" s="24"/>
      <c r="MA246" s="24"/>
      <c r="MB246" s="24"/>
      <c r="MC246" s="24"/>
      <c r="MD246" s="24"/>
      <c r="ME246" s="24"/>
      <c r="MF246" s="24"/>
      <c r="MG246" s="24"/>
      <c r="MH246" s="24"/>
      <c r="MI246" s="24"/>
      <c r="MJ246" s="24"/>
      <c r="MK246" s="24"/>
      <c r="ML246" s="24"/>
      <c r="MM246" s="24"/>
      <c r="MN246" s="24"/>
      <c r="MO246" s="24"/>
      <c r="MP246" s="24"/>
      <c r="MQ246" s="24"/>
      <c r="MR246" s="24"/>
      <c r="MS246" s="24"/>
      <c r="MT246" s="24"/>
      <c r="MU246" s="24"/>
      <c r="MV246" s="24"/>
      <c r="MW246" s="24"/>
      <c r="MX246" s="24"/>
      <c r="MY246" s="24"/>
      <c r="MZ246" s="24"/>
      <c r="NA246" s="24"/>
      <c r="NB246" s="24"/>
      <c r="NC246" s="24"/>
      <c r="ND246" s="24"/>
      <c r="NE246" s="24"/>
      <c r="NF246" s="24"/>
      <c r="NG246" s="24"/>
      <c r="NH246" s="24"/>
      <c r="NI246" s="24"/>
      <c r="NJ246" s="24"/>
      <c r="NK246" s="24"/>
      <c r="NL246" s="24"/>
      <c r="NM246" s="24"/>
      <c r="NN246" s="24"/>
      <c r="NO246" s="24"/>
      <c r="NP246" s="24"/>
      <c r="NQ246" s="24"/>
      <c r="NR246" s="24"/>
      <c r="NS246" s="24"/>
      <c r="NT246" s="24"/>
      <c r="NU246" s="24"/>
      <c r="NV246" s="24"/>
      <c r="NW246" s="24"/>
      <c r="NX246" s="24"/>
      <c r="NY246" s="24"/>
      <c r="NZ246" s="24"/>
      <c r="OA246" s="24"/>
      <c r="OB246" s="24"/>
      <c r="OC246" s="24"/>
      <c r="OD246" s="24"/>
      <c r="OE246" s="24"/>
      <c r="OF246" s="24"/>
      <c r="OG246" s="24"/>
      <c r="OH246" s="24"/>
      <c r="OI246" s="24"/>
      <c r="OJ246" s="24"/>
      <c r="OK246" s="24"/>
      <c r="OL246" s="24"/>
      <c r="OM246" s="24"/>
      <c r="ON246" s="24"/>
      <c r="OO246" s="24"/>
      <c r="OP246" s="24"/>
      <c r="OQ246" s="24"/>
      <c r="OR246" s="24"/>
      <c r="OS246" s="24"/>
      <c r="OT246" s="24"/>
      <c r="OU246" s="24"/>
      <c r="OV246" s="24"/>
      <c r="OW246" s="24"/>
      <c r="OX246" s="24"/>
      <c r="OY246" s="24"/>
      <c r="OZ246" s="24"/>
      <c r="PA246" s="24"/>
      <c r="PB246" s="24"/>
      <c r="PC246" s="24"/>
      <c r="PD246" s="24"/>
      <c r="PE246" s="24"/>
      <c r="PF246" s="24"/>
      <c r="PG246" s="24"/>
      <c r="PH246" s="24"/>
      <c r="PI246" s="24"/>
      <c r="PJ246" s="24"/>
      <c r="PK246" s="24"/>
      <c r="PL246" s="24"/>
      <c r="PM246" s="24"/>
      <c r="PN246" s="24"/>
      <c r="PO246" s="24"/>
      <c r="PP246" s="24"/>
      <c r="PQ246" s="24"/>
      <c r="PR246" s="24"/>
      <c r="PS246" s="24"/>
      <c r="PT246" s="24"/>
      <c r="PU246" s="24"/>
      <c r="PV246" s="24"/>
      <c r="PW246" s="24"/>
      <c r="PX246" s="24"/>
      <c r="PY246" s="24"/>
      <c r="PZ246" s="24"/>
      <c r="QA246" s="24"/>
      <c r="QB246" s="24"/>
      <c r="QC246" s="24"/>
      <c r="QD246" s="24"/>
      <c r="QE246" s="24"/>
      <c r="QF246" s="24"/>
      <c r="QG246" s="24"/>
      <c r="QH246" s="24"/>
      <c r="QI246" s="24"/>
      <c r="QJ246" s="24"/>
      <c r="QK246" s="24"/>
      <c r="QL246" s="24"/>
      <c r="QM246" s="24"/>
      <c r="QN246" s="24"/>
      <c r="QO246" s="24"/>
      <c r="QP246" s="24"/>
      <c r="QQ246" s="24"/>
      <c r="QR246" s="24"/>
      <c r="QS246" s="24"/>
      <c r="QT246" s="24"/>
      <c r="QU246" s="24"/>
      <c r="QV246" s="24"/>
      <c r="QW246" s="24"/>
      <c r="QX246" s="24"/>
      <c r="QY246" s="24"/>
      <c r="QZ246" s="24"/>
      <c r="RA246" s="24"/>
      <c r="RB246" s="24"/>
      <c r="RC246" s="24"/>
      <c r="RD246" s="24"/>
      <c r="RE246" s="24"/>
      <c r="RF246" s="24"/>
      <c r="RG246" s="24"/>
      <c r="RH246" s="24"/>
      <c r="RI246" s="24"/>
      <c r="RJ246" s="24"/>
      <c r="RK246" s="24"/>
      <c r="RL246" s="24"/>
      <c r="RM246" s="24"/>
      <c r="RN246" s="24"/>
      <c r="RO246" s="24"/>
      <c r="RP246" s="24"/>
      <c r="RQ246" s="24"/>
      <c r="RR246" s="24"/>
      <c r="RS246" s="24"/>
      <c r="RT246" s="24"/>
      <c r="RU246" s="24"/>
      <c r="RV246" s="24"/>
      <c r="RW246" s="24"/>
      <c r="RX246" s="24"/>
      <c r="RY246" s="24"/>
      <c r="RZ246" s="24"/>
      <c r="SA246" s="24"/>
      <c r="SB246" s="24"/>
      <c r="SC246" s="24"/>
      <c r="SD246" s="24"/>
      <c r="SE246" s="24"/>
      <c r="SF246" s="24"/>
      <c r="SG246" s="24"/>
      <c r="SH246" s="24"/>
      <c r="SI246" s="24"/>
      <c r="SJ246" s="24"/>
      <c r="SK246" s="24"/>
      <c r="SL246" s="24"/>
      <c r="SM246" s="24"/>
      <c r="SN246" s="24"/>
      <c r="SO246" s="24"/>
      <c r="SP246" s="24"/>
      <c r="SQ246" s="24"/>
      <c r="SR246" s="24"/>
      <c r="SS246" s="24"/>
      <c r="ST246" s="24"/>
      <c r="SU246" s="24"/>
      <c r="SV246" s="24"/>
      <c r="SW246" s="24"/>
      <c r="SX246" s="24"/>
      <c r="SY246" s="24"/>
      <c r="SZ246" s="24"/>
      <c r="TA246" s="24"/>
      <c r="TB246" s="24"/>
      <c r="TC246" s="24"/>
      <c r="TD246" s="24"/>
      <c r="TE246" s="24"/>
      <c r="TF246" s="24"/>
      <c r="TG246" s="24"/>
      <c r="TH246" s="24"/>
      <c r="TI246" s="24"/>
      <c r="TJ246" s="24"/>
      <c r="TK246" s="24"/>
      <c r="TL246" s="24"/>
      <c r="TM246" s="24"/>
      <c r="TN246" s="24"/>
      <c r="TO246" s="24"/>
      <c r="TP246" s="24"/>
      <c r="TQ246" s="24"/>
      <c r="TR246" s="24"/>
      <c r="TS246" s="24"/>
      <c r="TT246" s="24"/>
      <c r="TU246" s="24"/>
      <c r="TV246" s="24"/>
      <c r="TW246" s="24"/>
      <c r="TX246" s="24"/>
      <c r="TY246" s="24"/>
      <c r="TZ246" s="24"/>
      <c r="UA246" s="24"/>
      <c r="UB246" s="24"/>
      <c r="UC246" s="24"/>
      <c r="UD246" s="24"/>
      <c r="UE246" s="24"/>
      <c r="UF246" s="24"/>
      <c r="UG246" s="24"/>
      <c r="UH246" s="24"/>
      <c r="UI246" s="24"/>
      <c r="UJ246" s="24"/>
      <c r="UK246" s="24"/>
      <c r="UL246" s="24"/>
      <c r="UM246" s="24"/>
      <c r="UN246" s="24"/>
      <c r="UO246" s="24"/>
      <c r="UP246" s="24"/>
      <c r="UQ246" s="24"/>
      <c r="UR246" s="24"/>
      <c r="US246" s="24"/>
      <c r="UT246" s="24"/>
      <c r="UU246" s="24"/>
      <c r="UV246" s="24"/>
      <c r="UW246" s="24"/>
      <c r="UX246" s="24"/>
      <c r="UY246" s="24"/>
      <c r="UZ246" s="24"/>
      <c r="VA246" s="24"/>
      <c r="VB246" s="24"/>
      <c r="VC246" s="24"/>
      <c r="VD246" s="24"/>
      <c r="VE246" s="24"/>
      <c r="VF246" s="24"/>
      <c r="VG246" s="24"/>
      <c r="VH246" s="24"/>
      <c r="VI246" s="24"/>
    </row>
    <row r="247" spans="1:581" s="23" customFormat="1" ht="15" customHeight="1" x14ac:dyDescent="0.2">
      <c r="A247" s="18">
        <v>20</v>
      </c>
      <c r="B247" s="102" t="s">
        <v>1188</v>
      </c>
      <c r="C247" s="102" t="s">
        <v>1189</v>
      </c>
      <c r="D247" s="20">
        <v>14</v>
      </c>
      <c r="E247" s="105" t="s">
        <v>926</v>
      </c>
      <c r="F247" s="102" t="s">
        <v>1190</v>
      </c>
      <c r="G247" s="102" t="s">
        <v>1398</v>
      </c>
      <c r="H247" s="25" t="s">
        <v>272</v>
      </c>
      <c r="I247" s="21" t="s">
        <v>481</v>
      </c>
      <c r="J247" s="22" t="s">
        <v>954</v>
      </c>
      <c r="K247" s="328">
        <v>37503</v>
      </c>
      <c r="L247" s="146" t="s">
        <v>740</v>
      </c>
      <c r="M247" s="22">
        <v>40</v>
      </c>
      <c r="N247" s="22" t="s">
        <v>728</v>
      </c>
      <c r="O247" s="21" t="s">
        <v>741</v>
      </c>
      <c r="P247" s="21" t="s">
        <v>964</v>
      </c>
      <c r="Q247" s="21" t="s">
        <v>817</v>
      </c>
      <c r="R247" s="22">
        <v>1</v>
      </c>
      <c r="S247" s="255">
        <v>12087</v>
      </c>
      <c r="T247" s="75"/>
      <c r="U247" s="75"/>
      <c r="V247" s="75">
        <f t="shared" si="129"/>
        <v>12087</v>
      </c>
      <c r="W247" s="75"/>
      <c r="X247" s="75">
        <f t="shared" si="130"/>
        <v>2284.1666666666665</v>
      </c>
      <c r="Y247" s="75">
        <f t="shared" si="131"/>
        <v>22841.666666666664</v>
      </c>
      <c r="Z247" s="75">
        <f t="shared" si="132"/>
        <v>2115.2249999999999</v>
      </c>
      <c r="AA247" s="75">
        <f t="shared" si="133"/>
        <v>362.61</v>
      </c>
      <c r="AB247" s="75">
        <f t="shared" si="134"/>
        <v>604.35</v>
      </c>
      <c r="AC247" s="75">
        <f t="shared" si="135"/>
        <v>241.74</v>
      </c>
      <c r="AD247" s="75">
        <f>887+70</f>
        <v>957</v>
      </c>
      <c r="AE247" s="75">
        <f>631+30</f>
        <v>661</v>
      </c>
      <c r="AF247" s="77">
        <f t="shared" si="140"/>
        <v>6852.5</v>
      </c>
      <c r="AG247" s="77">
        <f t="shared" si="136"/>
        <v>19693.786111111112</v>
      </c>
      <c r="AH247" s="77">
        <f t="shared" si="137"/>
        <v>236325.43333333335</v>
      </c>
      <c r="AI247" s="77"/>
      <c r="AJ247" s="77"/>
      <c r="AK247" s="77"/>
      <c r="AL247" s="77"/>
      <c r="AM247" s="77"/>
      <c r="AN247" s="77"/>
      <c r="AO247" s="77"/>
      <c r="AP247" s="77"/>
      <c r="AQ247" s="77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  <c r="LT247" s="24"/>
      <c r="LU247" s="24"/>
      <c r="LV247" s="24"/>
      <c r="LW247" s="24"/>
      <c r="LX247" s="24"/>
      <c r="LY247" s="24"/>
      <c r="LZ247" s="24"/>
      <c r="MA247" s="24"/>
      <c r="MB247" s="24"/>
      <c r="MC247" s="24"/>
      <c r="MD247" s="24"/>
      <c r="ME247" s="24"/>
      <c r="MF247" s="24"/>
      <c r="MG247" s="24"/>
      <c r="MH247" s="24"/>
      <c r="MI247" s="24"/>
      <c r="MJ247" s="24"/>
      <c r="MK247" s="24"/>
      <c r="ML247" s="24"/>
      <c r="MM247" s="24"/>
      <c r="MN247" s="24"/>
      <c r="MO247" s="24"/>
      <c r="MP247" s="24"/>
      <c r="MQ247" s="24"/>
      <c r="MR247" s="24"/>
      <c r="MS247" s="24"/>
      <c r="MT247" s="24"/>
      <c r="MU247" s="24"/>
      <c r="MV247" s="24"/>
      <c r="MW247" s="24"/>
      <c r="MX247" s="24"/>
      <c r="MY247" s="24"/>
      <c r="MZ247" s="24"/>
      <c r="NA247" s="24"/>
      <c r="NB247" s="24"/>
      <c r="NC247" s="24"/>
      <c r="ND247" s="24"/>
      <c r="NE247" s="24"/>
      <c r="NF247" s="24"/>
      <c r="NG247" s="24"/>
      <c r="NH247" s="24"/>
      <c r="NI247" s="24"/>
      <c r="NJ247" s="24"/>
      <c r="NK247" s="24"/>
      <c r="NL247" s="24"/>
      <c r="NM247" s="24"/>
      <c r="NN247" s="24"/>
      <c r="NO247" s="24"/>
      <c r="NP247" s="24"/>
      <c r="NQ247" s="24"/>
      <c r="NR247" s="24"/>
      <c r="NS247" s="24"/>
      <c r="NT247" s="24"/>
      <c r="NU247" s="24"/>
      <c r="NV247" s="24"/>
      <c r="NW247" s="24"/>
      <c r="NX247" s="24"/>
      <c r="NY247" s="24"/>
      <c r="NZ247" s="24"/>
      <c r="OA247" s="24"/>
      <c r="OB247" s="24"/>
      <c r="OC247" s="24"/>
      <c r="OD247" s="24"/>
      <c r="OE247" s="24"/>
      <c r="OF247" s="24"/>
      <c r="OG247" s="24"/>
      <c r="OH247" s="24"/>
      <c r="OI247" s="24"/>
      <c r="OJ247" s="24"/>
      <c r="OK247" s="24"/>
      <c r="OL247" s="24"/>
      <c r="OM247" s="24"/>
      <c r="ON247" s="24"/>
      <c r="OO247" s="24"/>
      <c r="OP247" s="24"/>
      <c r="OQ247" s="24"/>
      <c r="OR247" s="24"/>
      <c r="OS247" s="24"/>
      <c r="OT247" s="24"/>
      <c r="OU247" s="24"/>
      <c r="OV247" s="24"/>
      <c r="OW247" s="24"/>
      <c r="OX247" s="24"/>
      <c r="OY247" s="24"/>
      <c r="OZ247" s="24"/>
      <c r="PA247" s="24"/>
      <c r="PB247" s="24"/>
      <c r="PC247" s="24"/>
      <c r="PD247" s="24"/>
      <c r="PE247" s="24"/>
      <c r="PF247" s="24"/>
      <c r="PG247" s="24"/>
      <c r="PH247" s="24"/>
      <c r="PI247" s="24"/>
      <c r="PJ247" s="24"/>
      <c r="PK247" s="24"/>
      <c r="PL247" s="24"/>
      <c r="PM247" s="24"/>
      <c r="PN247" s="24"/>
      <c r="PO247" s="24"/>
      <c r="PP247" s="24"/>
      <c r="PQ247" s="24"/>
      <c r="PR247" s="24"/>
      <c r="PS247" s="24"/>
      <c r="PT247" s="24"/>
      <c r="PU247" s="24"/>
      <c r="PV247" s="24"/>
      <c r="PW247" s="24"/>
      <c r="PX247" s="24"/>
      <c r="PY247" s="24"/>
      <c r="PZ247" s="24"/>
      <c r="QA247" s="24"/>
      <c r="QB247" s="24"/>
      <c r="QC247" s="24"/>
      <c r="QD247" s="24"/>
      <c r="QE247" s="24"/>
      <c r="QF247" s="24"/>
      <c r="QG247" s="24"/>
      <c r="QH247" s="24"/>
      <c r="QI247" s="24"/>
      <c r="QJ247" s="24"/>
      <c r="QK247" s="24"/>
      <c r="QL247" s="24"/>
      <c r="QM247" s="24"/>
      <c r="QN247" s="24"/>
      <c r="QO247" s="24"/>
      <c r="QP247" s="24"/>
      <c r="QQ247" s="24"/>
      <c r="QR247" s="24"/>
      <c r="QS247" s="24"/>
      <c r="QT247" s="24"/>
      <c r="QU247" s="24"/>
      <c r="QV247" s="24"/>
      <c r="QW247" s="24"/>
      <c r="QX247" s="24"/>
      <c r="QY247" s="24"/>
      <c r="QZ247" s="24"/>
      <c r="RA247" s="24"/>
      <c r="RB247" s="24"/>
      <c r="RC247" s="24"/>
      <c r="RD247" s="24"/>
      <c r="RE247" s="24"/>
      <c r="RF247" s="24"/>
      <c r="RG247" s="24"/>
      <c r="RH247" s="24"/>
      <c r="RI247" s="24"/>
      <c r="RJ247" s="24"/>
      <c r="RK247" s="24"/>
      <c r="RL247" s="24"/>
      <c r="RM247" s="24"/>
      <c r="RN247" s="24"/>
      <c r="RO247" s="24"/>
      <c r="RP247" s="24"/>
      <c r="RQ247" s="24"/>
      <c r="RR247" s="24"/>
      <c r="RS247" s="24"/>
      <c r="RT247" s="24"/>
      <c r="RU247" s="24"/>
      <c r="RV247" s="24"/>
      <c r="RW247" s="24"/>
      <c r="RX247" s="24"/>
      <c r="RY247" s="24"/>
      <c r="RZ247" s="24"/>
      <c r="SA247" s="24"/>
      <c r="SB247" s="24"/>
      <c r="SC247" s="24"/>
      <c r="SD247" s="24"/>
      <c r="SE247" s="24"/>
      <c r="SF247" s="24"/>
      <c r="SG247" s="24"/>
      <c r="SH247" s="24"/>
      <c r="SI247" s="24"/>
      <c r="SJ247" s="24"/>
      <c r="SK247" s="24"/>
      <c r="SL247" s="24"/>
      <c r="SM247" s="24"/>
      <c r="SN247" s="24"/>
      <c r="SO247" s="24"/>
      <c r="SP247" s="24"/>
      <c r="SQ247" s="24"/>
      <c r="SR247" s="24"/>
      <c r="SS247" s="24"/>
      <c r="ST247" s="24"/>
      <c r="SU247" s="24"/>
      <c r="SV247" s="24"/>
      <c r="SW247" s="24"/>
      <c r="SX247" s="24"/>
      <c r="SY247" s="24"/>
      <c r="SZ247" s="24"/>
      <c r="TA247" s="24"/>
      <c r="TB247" s="24"/>
      <c r="TC247" s="24"/>
      <c r="TD247" s="24"/>
      <c r="TE247" s="24"/>
      <c r="TF247" s="24"/>
      <c r="TG247" s="24"/>
      <c r="TH247" s="24"/>
      <c r="TI247" s="24"/>
      <c r="TJ247" s="24"/>
      <c r="TK247" s="24"/>
      <c r="TL247" s="24"/>
      <c r="TM247" s="24"/>
      <c r="TN247" s="24"/>
      <c r="TO247" s="24"/>
      <c r="TP247" s="24"/>
      <c r="TQ247" s="24"/>
      <c r="TR247" s="24"/>
      <c r="TS247" s="24"/>
      <c r="TT247" s="24"/>
      <c r="TU247" s="24"/>
      <c r="TV247" s="24"/>
      <c r="TW247" s="24"/>
      <c r="TX247" s="24"/>
      <c r="TY247" s="24"/>
      <c r="TZ247" s="24"/>
      <c r="UA247" s="24"/>
      <c r="UB247" s="24"/>
      <c r="UC247" s="24"/>
      <c r="UD247" s="24"/>
      <c r="UE247" s="24"/>
      <c r="UF247" s="24"/>
      <c r="UG247" s="24"/>
      <c r="UH247" s="24"/>
      <c r="UI247" s="24"/>
      <c r="UJ247" s="24"/>
      <c r="UK247" s="24"/>
      <c r="UL247" s="24"/>
      <c r="UM247" s="24"/>
      <c r="UN247" s="24"/>
      <c r="UO247" s="24"/>
      <c r="UP247" s="24"/>
      <c r="UQ247" s="24"/>
      <c r="UR247" s="24"/>
      <c r="US247" s="24"/>
      <c r="UT247" s="24"/>
      <c r="UU247" s="24"/>
      <c r="UV247" s="24"/>
      <c r="UW247" s="24"/>
      <c r="UX247" s="24"/>
      <c r="UY247" s="24"/>
      <c r="UZ247" s="24"/>
      <c r="VA247" s="24"/>
      <c r="VB247" s="24"/>
      <c r="VC247" s="24"/>
      <c r="VD247" s="24"/>
      <c r="VE247" s="24"/>
      <c r="VF247" s="24"/>
      <c r="VG247" s="24"/>
      <c r="VH247" s="24"/>
      <c r="VI247" s="24"/>
    </row>
    <row r="248" spans="1:581" s="23" customFormat="1" ht="15" customHeight="1" x14ac:dyDescent="0.2">
      <c r="A248" s="112">
        <v>21</v>
      </c>
      <c r="B248" s="102" t="s">
        <v>1188</v>
      </c>
      <c r="C248" s="102" t="s">
        <v>1189</v>
      </c>
      <c r="D248" s="20">
        <v>14</v>
      </c>
      <c r="E248" s="108" t="s">
        <v>926</v>
      </c>
      <c r="F248" s="102" t="s">
        <v>1190</v>
      </c>
      <c r="G248" s="102" t="s">
        <v>1406</v>
      </c>
      <c r="H248" s="21" t="s">
        <v>175</v>
      </c>
      <c r="I248" s="21" t="s">
        <v>176</v>
      </c>
      <c r="J248" s="22" t="s">
        <v>955</v>
      </c>
      <c r="K248" s="328">
        <v>39371</v>
      </c>
      <c r="L248" s="146">
        <v>8</v>
      </c>
      <c r="M248" s="22">
        <v>40</v>
      </c>
      <c r="N248" s="22" t="s">
        <v>704</v>
      </c>
      <c r="O248" s="21" t="s">
        <v>177</v>
      </c>
      <c r="P248" s="21" t="s">
        <v>964</v>
      </c>
      <c r="Q248" s="21" t="s">
        <v>817</v>
      </c>
      <c r="R248" s="22">
        <v>1</v>
      </c>
      <c r="S248" s="75">
        <v>13333</v>
      </c>
      <c r="T248" s="75"/>
      <c r="U248" s="75"/>
      <c r="V248" s="75">
        <f t="shared" si="129"/>
        <v>13333</v>
      </c>
      <c r="W248" s="75">
        <f>70.1*4</f>
        <v>280.39999999999998</v>
      </c>
      <c r="X248" s="75">
        <f t="shared" si="130"/>
        <v>2517.5</v>
      </c>
      <c r="Y248" s="75">
        <f t="shared" si="131"/>
        <v>25175</v>
      </c>
      <c r="Z248" s="75">
        <f t="shared" si="132"/>
        <v>2333.2749999999996</v>
      </c>
      <c r="AA248" s="75">
        <f t="shared" si="133"/>
        <v>399.99</v>
      </c>
      <c r="AB248" s="75">
        <f t="shared" si="134"/>
        <v>666.65000000000009</v>
      </c>
      <c r="AC248" s="75">
        <f t="shared" si="135"/>
        <v>266.66000000000003</v>
      </c>
      <c r="AD248" s="75">
        <f t="shared" ref="AD248:AD254" si="141">1068+25</f>
        <v>1093</v>
      </c>
      <c r="AE248" s="75">
        <v>679</v>
      </c>
      <c r="AF248" s="77">
        <f t="shared" si="140"/>
        <v>7552.5</v>
      </c>
      <c r="AG248" s="77">
        <f t="shared" si="136"/>
        <v>21989.058333333331</v>
      </c>
      <c r="AH248" s="77">
        <f t="shared" si="137"/>
        <v>263868.69999999995</v>
      </c>
      <c r="AI248" s="77"/>
      <c r="AJ248" s="77"/>
      <c r="AK248" s="77"/>
      <c r="AL248" s="77"/>
      <c r="AM248" s="77"/>
      <c r="AN248" s="77"/>
      <c r="AO248" s="77"/>
      <c r="AP248" s="77"/>
      <c r="AQ248" s="77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  <c r="JC248" s="24"/>
      <c r="JD248" s="24"/>
      <c r="JE248" s="24"/>
      <c r="JF248" s="24"/>
      <c r="JG248" s="24"/>
      <c r="JH248" s="24"/>
      <c r="JI248" s="24"/>
      <c r="JJ248" s="24"/>
      <c r="JK248" s="24"/>
      <c r="JL248" s="24"/>
      <c r="JM248" s="24"/>
      <c r="JN248" s="24"/>
      <c r="JO248" s="24"/>
      <c r="JP248" s="24"/>
      <c r="JQ248" s="24"/>
      <c r="JR248" s="24"/>
      <c r="JS248" s="24"/>
      <c r="JT248" s="24"/>
      <c r="JU248" s="24"/>
      <c r="JV248" s="24"/>
      <c r="JW248" s="24"/>
      <c r="JX248" s="24"/>
      <c r="JY248" s="24"/>
      <c r="JZ248" s="24"/>
      <c r="KA248" s="24"/>
      <c r="KB248" s="24"/>
      <c r="KC248" s="24"/>
      <c r="KD248" s="24"/>
      <c r="KE248" s="24"/>
      <c r="KF248" s="24"/>
      <c r="KG248" s="24"/>
      <c r="KH248" s="24"/>
      <c r="KI248" s="24"/>
      <c r="KJ248" s="24"/>
      <c r="KK248" s="24"/>
      <c r="KL248" s="24"/>
      <c r="KM248" s="24"/>
      <c r="KN248" s="24"/>
      <c r="KO248" s="24"/>
      <c r="KP248" s="24"/>
      <c r="KQ248" s="24"/>
      <c r="KR248" s="24"/>
      <c r="KS248" s="24"/>
      <c r="KT248" s="24"/>
      <c r="KU248" s="24"/>
      <c r="KV248" s="24"/>
      <c r="KW248" s="24"/>
      <c r="KX248" s="24"/>
      <c r="KY248" s="24"/>
      <c r="KZ248" s="24"/>
      <c r="LA248" s="24"/>
      <c r="LB248" s="24"/>
      <c r="LC248" s="24"/>
      <c r="LD248" s="24"/>
      <c r="LE248" s="24"/>
      <c r="LF248" s="24"/>
      <c r="LG248" s="24"/>
      <c r="LH248" s="24"/>
      <c r="LI248" s="24"/>
      <c r="LJ248" s="24"/>
      <c r="LK248" s="24"/>
      <c r="LL248" s="24"/>
      <c r="LM248" s="24"/>
      <c r="LN248" s="24"/>
      <c r="LO248" s="24"/>
      <c r="LP248" s="24"/>
      <c r="LQ248" s="24"/>
      <c r="LR248" s="24"/>
      <c r="LS248" s="24"/>
      <c r="LT248" s="24"/>
      <c r="LU248" s="24"/>
      <c r="LV248" s="24"/>
      <c r="LW248" s="24"/>
      <c r="LX248" s="24"/>
      <c r="LY248" s="24"/>
      <c r="LZ248" s="24"/>
      <c r="MA248" s="24"/>
      <c r="MB248" s="24"/>
      <c r="MC248" s="24"/>
      <c r="MD248" s="24"/>
      <c r="ME248" s="24"/>
      <c r="MF248" s="24"/>
      <c r="MG248" s="24"/>
      <c r="MH248" s="24"/>
      <c r="MI248" s="24"/>
      <c r="MJ248" s="24"/>
      <c r="MK248" s="24"/>
      <c r="ML248" s="24"/>
      <c r="MM248" s="24"/>
      <c r="MN248" s="24"/>
      <c r="MO248" s="24"/>
      <c r="MP248" s="24"/>
      <c r="MQ248" s="24"/>
      <c r="MR248" s="24"/>
      <c r="MS248" s="24"/>
      <c r="MT248" s="24"/>
      <c r="MU248" s="24"/>
      <c r="MV248" s="24"/>
      <c r="MW248" s="24"/>
      <c r="MX248" s="24"/>
      <c r="MY248" s="24"/>
      <c r="MZ248" s="24"/>
      <c r="NA248" s="24"/>
      <c r="NB248" s="24"/>
      <c r="NC248" s="24"/>
      <c r="ND248" s="24"/>
      <c r="NE248" s="24"/>
      <c r="NF248" s="24"/>
      <c r="NG248" s="24"/>
      <c r="NH248" s="24"/>
      <c r="NI248" s="24"/>
      <c r="NJ248" s="24"/>
      <c r="NK248" s="24"/>
      <c r="NL248" s="24"/>
      <c r="NM248" s="24"/>
      <c r="NN248" s="24"/>
      <c r="NO248" s="24"/>
      <c r="NP248" s="24"/>
      <c r="NQ248" s="24"/>
      <c r="NR248" s="24"/>
      <c r="NS248" s="24"/>
      <c r="NT248" s="24"/>
      <c r="NU248" s="24"/>
      <c r="NV248" s="24"/>
      <c r="NW248" s="24"/>
      <c r="NX248" s="24"/>
      <c r="NY248" s="24"/>
      <c r="NZ248" s="24"/>
      <c r="OA248" s="24"/>
      <c r="OB248" s="24"/>
      <c r="OC248" s="24"/>
      <c r="OD248" s="24"/>
      <c r="OE248" s="24"/>
      <c r="OF248" s="24"/>
      <c r="OG248" s="24"/>
      <c r="OH248" s="24"/>
      <c r="OI248" s="24"/>
      <c r="OJ248" s="24"/>
      <c r="OK248" s="24"/>
      <c r="OL248" s="24"/>
      <c r="OM248" s="24"/>
      <c r="ON248" s="24"/>
      <c r="OO248" s="24"/>
      <c r="OP248" s="24"/>
      <c r="OQ248" s="24"/>
      <c r="OR248" s="24"/>
      <c r="OS248" s="24"/>
      <c r="OT248" s="24"/>
      <c r="OU248" s="24"/>
      <c r="OV248" s="24"/>
      <c r="OW248" s="24"/>
      <c r="OX248" s="24"/>
      <c r="OY248" s="24"/>
      <c r="OZ248" s="24"/>
      <c r="PA248" s="24"/>
      <c r="PB248" s="24"/>
      <c r="PC248" s="24"/>
      <c r="PD248" s="24"/>
      <c r="PE248" s="24"/>
      <c r="PF248" s="24"/>
      <c r="PG248" s="24"/>
      <c r="PH248" s="24"/>
      <c r="PI248" s="24"/>
      <c r="PJ248" s="24"/>
      <c r="PK248" s="24"/>
      <c r="PL248" s="24"/>
      <c r="PM248" s="24"/>
      <c r="PN248" s="24"/>
      <c r="PO248" s="24"/>
      <c r="PP248" s="24"/>
      <c r="PQ248" s="24"/>
      <c r="PR248" s="24"/>
      <c r="PS248" s="24"/>
      <c r="PT248" s="24"/>
      <c r="PU248" s="24"/>
      <c r="PV248" s="24"/>
      <c r="PW248" s="24"/>
      <c r="PX248" s="24"/>
      <c r="PY248" s="24"/>
      <c r="PZ248" s="24"/>
      <c r="QA248" s="24"/>
      <c r="QB248" s="24"/>
      <c r="QC248" s="24"/>
      <c r="QD248" s="24"/>
      <c r="QE248" s="24"/>
      <c r="QF248" s="24"/>
      <c r="QG248" s="24"/>
      <c r="QH248" s="24"/>
      <c r="QI248" s="24"/>
      <c r="QJ248" s="24"/>
      <c r="QK248" s="24"/>
      <c r="QL248" s="24"/>
      <c r="QM248" s="24"/>
      <c r="QN248" s="24"/>
      <c r="QO248" s="24"/>
      <c r="QP248" s="24"/>
      <c r="QQ248" s="24"/>
      <c r="QR248" s="24"/>
      <c r="QS248" s="24"/>
      <c r="QT248" s="24"/>
      <c r="QU248" s="24"/>
      <c r="QV248" s="24"/>
      <c r="QW248" s="24"/>
      <c r="QX248" s="24"/>
      <c r="QY248" s="24"/>
      <c r="QZ248" s="24"/>
      <c r="RA248" s="24"/>
      <c r="RB248" s="24"/>
      <c r="RC248" s="24"/>
      <c r="RD248" s="24"/>
      <c r="RE248" s="24"/>
      <c r="RF248" s="24"/>
      <c r="RG248" s="24"/>
      <c r="RH248" s="24"/>
      <c r="RI248" s="24"/>
      <c r="RJ248" s="24"/>
      <c r="RK248" s="24"/>
      <c r="RL248" s="24"/>
      <c r="RM248" s="24"/>
      <c r="RN248" s="24"/>
      <c r="RO248" s="24"/>
      <c r="RP248" s="24"/>
      <c r="RQ248" s="24"/>
      <c r="RR248" s="24"/>
      <c r="RS248" s="24"/>
      <c r="RT248" s="24"/>
      <c r="RU248" s="24"/>
      <c r="RV248" s="24"/>
      <c r="RW248" s="24"/>
      <c r="RX248" s="24"/>
      <c r="RY248" s="24"/>
      <c r="RZ248" s="24"/>
      <c r="SA248" s="24"/>
      <c r="SB248" s="24"/>
      <c r="SC248" s="24"/>
      <c r="SD248" s="24"/>
      <c r="SE248" s="24"/>
      <c r="SF248" s="24"/>
      <c r="SG248" s="24"/>
      <c r="SH248" s="24"/>
      <c r="SI248" s="24"/>
      <c r="SJ248" s="24"/>
      <c r="SK248" s="24"/>
      <c r="SL248" s="24"/>
      <c r="SM248" s="24"/>
      <c r="SN248" s="24"/>
      <c r="SO248" s="24"/>
      <c r="SP248" s="24"/>
      <c r="SQ248" s="24"/>
      <c r="SR248" s="24"/>
      <c r="SS248" s="24"/>
      <c r="ST248" s="24"/>
      <c r="SU248" s="24"/>
      <c r="SV248" s="24"/>
      <c r="SW248" s="24"/>
      <c r="SX248" s="24"/>
      <c r="SY248" s="24"/>
      <c r="SZ248" s="24"/>
      <c r="TA248" s="24"/>
      <c r="TB248" s="24"/>
      <c r="TC248" s="24"/>
      <c r="TD248" s="24"/>
      <c r="TE248" s="24"/>
      <c r="TF248" s="24"/>
      <c r="TG248" s="24"/>
      <c r="TH248" s="24"/>
      <c r="TI248" s="24"/>
      <c r="TJ248" s="24"/>
      <c r="TK248" s="24"/>
      <c r="TL248" s="24"/>
      <c r="TM248" s="24"/>
      <c r="TN248" s="24"/>
      <c r="TO248" s="24"/>
      <c r="TP248" s="24"/>
      <c r="TQ248" s="24"/>
      <c r="TR248" s="24"/>
      <c r="TS248" s="24"/>
      <c r="TT248" s="24"/>
      <c r="TU248" s="24"/>
      <c r="TV248" s="24"/>
      <c r="TW248" s="24"/>
      <c r="TX248" s="24"/>
      <c r="TY248" s="24"/>
      <c r="TZ248" s="24"/>
      <c r="UA248" s="24"/>
      <c r="UB248" s="24"/>
      <c r="UC248" s="24"/>
      <c r="UD248" s="24"/>
      <c r="UE248" s="24"/>
      <c r="UF248" s="24"/>
      <c r="UG248" s="24"/>
      <c r="UH248" s="24"/>
      <c r="UI248" s="24"/>
      <c r="UJ248" s="24"/>
      <c r="UK248" s="24"/>
      <c r="UL248" s="24"/>
      <c r="UM248" s="24"/>
      <c r="UN248" s="24"/>
      <c r="UO248" s="24"/>
      <c r="UP248" s="24"/>
      <c r="UQ248" s="24"/>
      <c r="UR248" s="24"/>
      <c r="US248" s="24"/>
      <c r="UT248" s="24"/>
      <c r="UU248" s="24"/>
      <c r="UV248" s="24"/>
      <c r="UW248" s="24"/>
      <c r="UX248" s="24"/>
      <c r="UY248" s="24"/>
      <c r="UZ248" s="24"/>
      <c r="VA248" s="24"/>
      <c r="VB248" s="24"/>
      <c r="VC248" s="24"/>
      <c r="VD248" s="24"/>
      <c r="VE248" s="24"/>
      <c r="VF248" s="24"/>
      <c r="VG248" s="24"/>
      <c r="VH248" s="24"/>
      <c r="VI248" s="24"/>
    </row>
    <row r="249" spans="1:581" s="23" customFormat="1" ht="15" customHeight="1" x14ac:dyDescent="0.2">
      <c r="A249" s="18">
        <v>22</v>
      </c>
      <c r="B249" s="102" t="s">
        <v>1188</v>
      </c>
      <c r="C249" s="102" t="s">
        <v>1189</v>
      </c>
      <c r="D249" s="20">
        <v>14</v>
      </c>
      <c r="E249" s="105" t="s">
        <v>926</v>
      </c>
      <c r="F249" s="102" t="s">
        <v>1190</v>
      </c>
      <c r="G249" s="102" t="s">
        <v>1407</v>
      </c>
      <c r="H249" s="21" t="s">
        <v>178</v>
      </c>
      <c r="I249" s="21" t="s">
        <v>179</v>
      </c>
      <c r="J249" s="22" t="s">
        <v>954</v>
      </c>
      <c r="K249" s="328">
        <v>36938</v>
      </c>
      <c r="L249" s="146">
        <v>8</v>
      </c>
      <c r="M249" s="22">
        <v>40</v>
      </c>
      <c r="N249" s="22" t="s">
        <v>704</v>
      </c>
      <c r="O249" s="21" t="s">
        <v>177</v>
      </c>
      <c r="P249" s="21" t="s">
        <v>964</v>
      </c>
      <c r="Q249" s="21" t="s">
        <v>817</v>
      </c>
      <c r="R249" s="22">
        <v>1</v>
      </c>
      <c r="S249" s="75">
        <v>13333</v>
      </c>
      <c r="T249" s="75"/>
      <c r="U249" s="75"/>
      <c r="V249" s="75">
        <f t="shared" si="129"/>
        <v>13333</v>
      </c>
      <c r="W249" s="75">
        <f>70.1*5</f>
        <v>350.5</v>
      </c>
      <c r="X249" s="75">
        <f t="shared" si="130"/>
        <v>2517.5</v>
      </c>
      <c r="Y249" s="75">
        <f t="shared" si="131"/>
        <v>25175</v>
      </c>
      <c r="Z249" s="75">
        <f t="shared" si="132"/>
        <v>2333.2749999999996</v>
      </c>
      <c r="AA249" s="75">
        <f t="shared" si="133"/>
        <v>399.99</v>
      </c>
      <c r="AB249" s="75">
        <f t="shared" si="134"/>
        <v>666.65000000000009</v>
      </c>
      <c r="AC249" s="75">
        <f t="shared" si="135"/>
        <v>266.66000000000003</v>
      </c>
      <c r="AD249" s="75">
        <f t="shared" si="141"/>
        <v>1093</v>
      </c>
      <c r="AE249" s="75">
        <v>679</v>
      </c>
      <c r="AF249" s="77">
        <f t="shared" si="140"/>
        <v>7552.5</v>
      </c>
      <c r="AG249" s="77">
        <f t="shared" si="136"/>
        <v>22059.158333333333</v>
      </c>
      <c r="AH249" s="77">
        <f t="shared" si="137"/>
        <v>264709.90000000002</v>
      </c>
      <c r="AI249" s="77"/>
      <c r="AJ249" s="77"/>
      <c r="AK249" s="77"/>
      <c r="AL249" s="77"/>
      <c r="AM249" s="77"/>
      <c r="AN249" s="77"/>
      <c r="AO249" s="77"/>
      <c r="AP249" s="77"/>
      <c r="AQ249" s="77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  <c r="JC249" s="24"/>
      <c r="JD249" s="24"/>
      <c r="JE249" s="24"/>
      <c r="JF249" s="24"/>
      <c r="JG249" s="24"/>
      <c r="JH249" s="24"/>
      <c r="JI249" s="24"/>
      <c r="JJ249" s="24"/>
      <c r="JK249" s="24"/>
      <c r="JL249" s="24"/>
      <c r="JM249" s="24"/>
      <c r="JN249" s="24"/>
      <c r="JO249" s="24"/>
      <c r="JP249" s="24"/>
      <c r="JQ249" s="24"/>
      <c r="JR249" s="24"/>
      <c r="JS249" s="24"/>
      <c r="JT249" s="24"/>
      <c r="JU249" s="24"/>
      <c r="JV249" s="24"/>
      <c r="JW249" s="24"/>
      <c r="JX249" s="24"/>
      <c r="JY249" s="24"/>
      <c r="JZ249" s="24"/>
      <c r="KA249" s="24"/>
      <c r="KB249" s="24"/>
      <c r="KC249" s="24"/>
      <c r="KD249" s="24"/>
      <c r="KE249" s="24"/>
      <c r="KF249" s="24"/>
      <c r="KG249" s="24"/>
      <c r="KH249" s="24"/>
      <c r="KI249" s="24"/>
      <c r="KJ249" s="24"/>
      <c r="KK249" s="24"/>
      <c r="KL249" s="24"/>
      <c r="KM249" s="24"/>
      <c r="KN249" s="24"/>
      <c r="KO249" s="24"/>
      <c r="KP249" s="24"/>
      <c r="KQ249" s="24"/>
      <c r="KR249" s="24"/>
      <c r="KS249" s="24"/>
      <c r="KT249" s="24"/>
      <c r="KU249" s="24"/>
      <c r="KV249" s="24"/>
      <c r="KW249" s="24"/>
      <c r="KX249" s="24"/>
      <c r="KY249" s="24"/>
      <c r="KZ249" s="24"/>
      <c r="LA249" s="24"/>
      <c r="LB249" s="24"/>
      <c r="LC249" s="24"/>
      <c r="LD249" s="24"/>
      <c r="LE249" s="24"/>
      <c r="LF249" s="24"/>
      <c r="LG249" s="24"/>
      <c r="LH249" s="24"/>
      <c r="LI249" s="24"/>
      <c r="LJ249" s="24"/>
      <c r="LK249" s="24"/>
      <c r="LL249" s="24"/>
      <c r="LM249" s="24"/>
      <c r="LN249" s="24"/>
      <c r="LO249" s="24"/>
      <c r="LP249" s="24"/>
      <c r="LQ249" s="24"/>
      <c r="LR249" s="24"/>
      <c r="LS249" s="24"/>
      <c r="LT249" s="24"/>
      <c r="LU249" s="24"/>
      <c r="LV249" s="24"/>
      <c r="LW249" s="24"/>
      <c r="LX249" s="24"/>
      <c r="LY249" s="24"/>
      <c r="LZ249" s="24"/>
      <c r="MA249" s="24"/>
      <c r="MB249" s="24"/>
      <c r="MC249" s="24"/>
      <c r="MD249" s="24"/>
      <c r="ME249" s="24"/>
      <c r="MF249" s="24"/>
      <c r="MG249" s="24"/>
      <c r="MH249" s="24"/>
      <c r="MI249" s="24"/>
      <c r="MJ249" s="24"/>
      <c r="MK249" s="24"/>
      <c r="ML249" s="24"/>
      <c r="MM249" s="24"/>
      <c r="MN249" s="24"/>
      <c r="MO249" s="24"/>
      <c r="MP249" s="24"/>
      <c r="MQ249" s="24"/>
      <c r="MR249" s="24"/>
      <c r="MS249" s="24"/>
      <c r="MT249" s="24"/>
      <c r="MU249" s="24"/>
      <c r="MV249" s="24"/>
      <c r="MW249" s="24"/>
      <c r="MX249" s="24"/>
      <c r="MY249" s="24"/>
      <c r="MZ249" s="24"/>
      <c r="NA249" s="24"/>
      <c r="NB249" s="24"/>
      <c r="NC249" s="24"/>
      <c r="ND249" s="24"/>
      <c r="NE249" s="24"/>
      <c r="NF249" s="24"/>
      <c r="NG249" s="24"/>
      <c r="NH249" s="24"/>
      <c r="NI249" s="24"/>
      <c r="NJ249" s="24"/>
      <c r="NK249" s="24"/>
      <c r="NL249" s="24"/>
      <c r="NM249" s="24"/>
      <c r="NN249" s="24"/>
      <c r="NO249" s="24"/>
      <c r="NP249" s="24"/>
      <c r="NQ249" s="24"/>
      <c r="NR249" s="24"/>
      <c r="NS249" s="24"/>
      <c r="NT249" s="24"/>
      <c r="NU249" s="24"/>
      <c r="NV249" s="24"/>
      <c r="NW249" s="24"/>
      <c r="NX249" s="24"/>
      <c r="NY249" s="24"/>
      <c r="NZ249" s="24"/>
      <c r="OA249" s="24"/>
      <c r="OB249" s="24"/>
      <c r="OC249" s="24"/>
      <c r="OD249" s="24"/>
      <c r="OE249" s="24"/>
      <c r="OF249" s="24"/>
      <c r="OG249" s="24"/>
      <c r="OH249" s="24"/>
      <c r="OI249" s="24"/>
      <c r="OJ249" s="24"/>
      <c r="OK249" s="24"/>
      <c r="OL249" s="24"/>
      <c r="OM249" s="24"/>
      <c r="ON249" s="24"/>
      <c r="OO249" s="24"/>
      <c r="OP249" s="24"/>
      <c r="OQ249" s="24"/>
      <c r="OR249" s="24"/>
      <c r="OS249" s="24"/>
      <c r="OT249" s="24"/>
      <c r="OU249" s="24"/>
      <c r="OV249" s="24"/>
      <c r="OW249" s="24"/>
      <c r="OX249" s="24"/>
      <c r="OY249" s="24"/>
      <c r="OZ249" s="24"/>
      <c r="PA249" s="24"/>
      <c r="PB249" s="24"/>
      <c r="PC249" s="24"/>
      <c r="PD249" s="24"/>
      <c r="PE249" s="24"/>
      <c r="PF249" s="24"/>
      <c r="PG249" s="24"/>
      <c r="PH249" s="24"/>
      <c r="PI249" s="24"/>
      <c r="PJ249" s="24"/>
      <c r="PK249" s="24"/>
      <c r="PL249" s="24"/>
      <c r="PM249" s="24"/>
      <c r="PN249" s="24"/>
      <c r="PO249" s="24"/>
      <c r="PP249" s="24"/>
      <c r="PQ249" s="24"/>
      <c r="PR249" s="24"/>
      <c r="PS249" s="24"/>
      <c r="PT249" s="24"/>
      <c r="PU249" s="24"/>
      <c r="PV249" s="24"/>
      <c r="PW249" s="24"/>
      <c r="PX249" s="24"/>
      <c r="PY249" s="24"/>
      <c r="PZ249" s="24"/>
      <c r="QA249" s="24"/>
      <c r="QB249" s="24"/>
      <c r="QC249" s="24"/>
      <c r="QD249" s="24"/>
      <c r="QE249" s="24"/>
      <c r="QF249" s="24"/>
      <c r="QG249" s="24"/>
      <c r="QH249" s="24"/>
      <c r="QI249" s="24"/>
      <c r="QJ249" s="24"/>
      <c r="QK249" s="24"/>
      <c r="QL249" s="24"/>
      <c r="QM249" s="24"/>
      <c r="QN249" s="24"/>
      <c r="QO249" s="24"/>
      <c r="QP249" s="24"/>
      <c r="QQ249" s="24"/>
      <c r="QR249" s="24"/>
      <c r="QS249" s="24"/>
      <c r="QT249" s="24"/>
      <c r="QU249" s="24"/>
      <c r="QV249" s="24"/>
      <c r="QW249" s="24"/>
      <c r="QX249" s="24"/>
      <c r="QY249" s="24"/>
      <c r="QZ249" s="24"/>
      <c r="RA249" s="24"/>
      <c r="RB249" s="24"/>
      <c r="RC249" s="24"/>
      <c r="RD249" s="24"/>
      <c r="RE249" s="24"/>
      <c r="RF249" s="24"/>
      <c r="RG249" s="24"/>
      <c r="RH249" s="24"/>
      <c r="RI249" s="24"/>
      <c r="RJ249" s="24"/>
      <c r="RK249" s="24"/>
      <c r="RL249" s="24"/>
      <c r="RM249" s="24"/>
      <c r="RN249" s="24"/>
      <c r="RO249" s="24"/>
      <c r="RP249" s="24"/>
      <c r="RQ249" s="24"/>
      <c r="RR249" s="24"/>
      <c r="RS249" s="24"/>
      <c r="RT249" s="24"/>
      <c r="RU249" s="24"/>
      <c r="RV249" s="24"/>
      <c r="RW249" s="24"/>
      <c r="RX249" s="24"/>
      <c r="RY249" s="24"/>
      <c r="RZ249" s="24"/>
      <c r="SA249" s="24"/>
      <c r="SB249" s="24"/>
      <c r="SC249" s="24"/>
      <c r="SD249" s="24"/>
      <c r="SE249" s="24"/>
      <c r="SF249" s="24"/>
      <c r="SG249" s="24"/>
      <c r="SH249" s="24"/>
      <c r="SI249" s="24"/>
      <c r="SJ249" s="24"/>
      <c r="SK249" s="24"/>
      <c r="SL249" s="24"/>
      <c r="SM249" s="24"/>
      <c r="SN249" s="24"/>
      <c r="SO249" s="24"/>
      <c r="SP249" s="24"/>
      <c r="SQ249" s="24"/>
      <c r="SR249" s="24"/>
      <c r="SS249" s="24"/>
      <c r="ST249" s="24"/>
      <c r="SU249" s="24"/>
      <c r="SV249" s="24"/>
      <c r="SW249" s="24"/>
      <c r="SX249" s="24"/>
      <c r="SY249" s="24"/>
      <c r="SZ249" s="24"/>
      <c r="TA249" s="24"/>
      <c r="TB249" s="24"/>
      <c r="TC249" s="24"/>
      <c r="TD249" s="24"/>
      <c r="TE249" s="24"/>
      <c r="TF249" s="24"/>
      <c r="TG249" s="24"/>
      <c r="TH249" s="24"/>
      <c r="TI249" s="24"/>
      <c r="TJ249" s="24"/>
      <c r="TK249" s="24"/>
      <c r="TL249" s="24"/>
      <c r="TM249" s="24"/>
      <c r="TN249" s="24"/>
      <c r="TO249" s="24"/>
      <c r="TP249" s="24"/>
      <c r="TQ249" s="24"/>
      <c r="TR249" s="24"/>
      <c r="TS249" s="24"/>
      <c r="TT249" s="24"/>
      <c r="TU249" s="24"/>
      <c r="TV249" s="24"/>
      <c r="TW249" s="24"/>
      <c r="TX249" s="24"/>
      <c r="TY249" s="24"/>
      <c r="TZ249" s="24"/>
      <c r="UA249" s="24"/>
      <c r="UB249" s="24"/>
      <c r="UC249" s="24"/>
      <c r="UD249" s="24"/>
      <c r="UE249" s="24"/>
      <c r="UF249" s="24"/>
      <c r="UG249" s="24"/>
      <c r="UH249" s="24"/>
      <c r="UI249" s="24"/>
      <c r="UJ249" s="24"/>
      <c r="UK249" s="24"/>
      <c r="UL249" s="24"/>
      <c r="UM249" s="24"/>
      <c r="UN249" s="24"/>
      <c r="UO249" s="24"/>
      <c r="UP249" s="24"/>
      <c r="UQ249" s="24"/>
      <c r="UR249" s="24"/>
      <c r="US249" s="24"/>
      <c r="UT249" s="24"/>
      <c r="UU249" s="24"/>
      <c r="UV249" s="24"/>
      <c r="UW249" s="24"/>
      <c r="UX249" s="24"/>
      <c r="UY249" s="24"/>
      <c r="UZ249" s="24"/>
      <c r="VA249" s="24"/>
      <c r="VB249" s="24"/>
      <c r="VC249" s="24"/>
      <c r="VD249" s="24"/>
      <c r="VE249" s="24"/>
      <c r="VF249" s="24"/>
      <c r="VG249" s="24"/>
      <c r="VH249" s="24"/>
      <c r="VI249" s="24"/>
    </row>
    <row r="250" spans="1:581" s="23" customFormat="1" ht="15" customHeight="1" x14ac:dyDescent="0.2">
      <c r="A250" s="18">
        <v>23</v>
      </c>
      <c r="B250" s="102" t="s">
        <v>1188</v>
      </c>
      <c r="C250" s="102" t="s">
        <v>1189</v>
      </c>
      <c r="D250" s="20">
        <v>14</v>
      </c>
      <c r="E250" s="108" t="s">
        <v>926</v>
      </c>
      <c r="F250" s="102" t="s">
        <v>1190</v>
      </c>
      <c r="G250" s="102" t="s">
        <v>1408</v>
      </c>
      <c r="H250" s="21" t="s">
        <v>759</v>
      </c>
      <c r="I250" s="21" t="s">
        <v>760</v>
      </c>
      <c r="J250" s="22" t="s">
        <v>955</v>
      </c>
      <c r="K250" s="328">
        <v>40567</v>
      </c>
      <c r="L250" s="146">
        <v>8</v>
      </c>
      <c r="M250" s="22">
        <v>40</v>
      </c>
      <c r="N250" s="22" t="s">
        <v>704</v>
      </c>
      <c r="O250" s="21" t="s">
        <v>177</v>
      </c>
      <c r="P250" s="21" t="s">
        <v>964</v>
      </c>
      <c r="Q250" s="21" t="s">
        <v>817</v>
      </c>
      <c r="R250" s="22">
        <v>1</v>
      </c>
      <c r="S250" s="75">
        <v>13333</v>
      </c>
      <c r="T250" s="75"/>
      <c r="U250" s="75"/>
      <c r="V250" s="75">
        <f t="shared" si="129"/>
        <v>13333</v>
      </c>
      <c r="W250" s="75"/>
      <c r="X250" s="75">
        <f t="shared" si="130"/>
        <v>2517.5</v>
      </c>
      <c r="Y250" s="75">
        <f t="shared" si="131"/>
        <v>25175</v>
      </c>
      <c r="Z250" s="75">
        <f t="shared" si="132"/>
        <v>2333.2749999999996</v>
      </c>
      <c r="AA250" s="75">
        <f t="shared" si="133"/>
        <v>399.99</v>
      </c>
      <c r="AB250" s="75">
        <f t="shared" si="134"/>
        <v>666.65000000000009</v>
      </c>
      <c r="AC250" s="75">
        <f t="shared" si="135"/>
        <v>266.66000000000003</v>
      </c>
      <c r="AD250" s="75">
        <f t="shared" si="141"/>
        <v>1093</v>
      </c>
      <c r="AE250" s="75">
        <v>679</v>
      </c>
      <c r="AF250" s="77">
        <f t="shared" si="140"/>
        <v>7552.5</v>
      </c>
      <c r="AG250" s="77">
        <f t="shared" si="136"/>
        <v>21708.658333333333</v>
      </c>
      <c r="AH250" s="77">
        <f t="shared" si="137"/>
        <v>260503.9</v>
      </c>
      <c r="AI250" s="77"/>
      <c r="AJ250" s="77"/>
      <c r="AK250" s="77"/>
      <c r="AL250" s="77"/>
      <c r="AM250" s="77"/>
      <c r="AN250" s="77"/>
      <c r="AO250" s="77"/>
      <c r="AP250" s="77"/>
      <c r="AQ250" s="77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  <c r="LT250" s="24"/>
      <c r="LU250" s="24"/>
      <c r="LV250" s="24"/>
      <c r="LW250" s="24"/>
      <c r="LX250" s="24"/>
      <c r="LY250" s="24"/>
      <c r="LZ250" s="24"/>
      <c r="MA250" s="24"/>
      <c r="MB250" s="24"/>
      <c r="MC250" s="24"/>
      <c r="MD250" s="24"/>
      <c r="ME250" s="24"/>
      <c r="MF250" s="24"/>
      <c r="MG250" s="24"/>
      <c r="MH250" s="24"/>
      <c r="MI250" s="24"/>
      <c r="MJ250" s="24"/>
      <c r="MK250" s="24"/>
      <c r="ML250" s="24"/>
      <c r="MM250" s="24"/>
      <c r="MN250" s="24"/>
      <c r="MO250" s="24"/>
      <c r="MP250" s="24"/>
      <c r="MQ250" s="24"/>
      <c r="MR250" s="24"/>
      <c r="MS250" s="24"/>
      <c r="MT250" s="24"/>
      <c r="MU250" s="24"/>
      <c r="MV250" s="24"/>
      <c r="MW250" s="24"/>
      <c r="MX250" s="24"/>
      <c r="MY250" s="24"/>
      <c r="MZ250" s="24"/>
      <c r="NA250" s="24"/>
      <c r="NB250" s="24"/>
      <c r="NC250" s="24"/>
      <c r="ND250" s="24"/>
      <c r="NE250" s="24"/>
      <c r="NF250" s="24"/>
      <c r="NG250" s="24"/>
      <c r="NH250" s="24"/>
      <c r="NI250" s="24"/>
      <c r="NJ250" s="24"/>
      <c r="NK250" s="24"/>
      <c r="NL250" s="24"/>
      <c r="NM250" s="24"/>
      <c r="NN250" s="24"/>
      <c r="NO250" s="24"/>
      <c r="NP250" s="24"/>
      <c r="NQ250" s="24"/>
      <c r="NR250" s="24"/>
      <c r="NS250" s="24"/>
      <c r="NT250" s="24"/>
      <c r="NU250" s="24"/>
      <c r="NV250" s="24"/>
      <c r="NW250" s="24"/>
      <c r="NX250" s="24"/>
      <c r="NY250" s="24"/>
      <c r="NZ250" s="24"/>
      <c r="OA250" s="24"/>
      <c r="OB250" s="24"/>
      <c r="OC250" s="24"/>
      <c r="OD250" s="24"/>
      <c r="OE250" s="24"/>
      <c r="OF250" s="24"/>
      <c r="OG250" s="24"/>
      <c r="OH250" s="24"/>
      <c r="OI250" s="24"/>
      <c r="OJ250" s="24"/>
      <c r="OK250" s="24"/>
      <c r="OL250" s="24"/>
      <c r="OM250" s="24"/>
      <c r="ON250" s="24"/>
      <c r="OO250" s="24"/>
      <c r="OP250" s="24"/>
      <c r="OQ250" s="24"/>
      <c r="OR250" s="24"/>
      <c r="OS250" s="24"/>
      <c r="OT250" s="24"/>
      <c r="OU250" s="24"/>
      <c r="OV250" s="24"/>
      <c r="OW250" s="24"/>
      <c r="OX250" s="24"/>
      <c r="OY250" s="24"/>
      <c r="OZ250" s="24"/>
      <c r="PA250" s="24"/>
      <c r="PB250" s="24"/>
      <c r="PC250" s="24"/>
      <c r="PD250" s="24"/>
      <c r="PE250" s="24"/>
      <c r="PF250" s="24"/>
      <c r="PG250" s="24"/>
      <c r="PH250" s="24"/>
      <c r="PI250" s="24"/>
      <c r="PJ250" s="24"/>
      <c r="PK250" s="24"/>
      <c r="PL250" s="24"/>
      <c r="PM250" s="24"/>
      <c r="PN250" s="24"/>
      <c r="PO250" s="24"/>
      <c r="PP250" s="24"/>
      <c r="PQ250" s="24"/>
      <c r="PR250" s="24"/>
      <c r="PS250" s="24"/>
      <c r="PT250" s="24"/>
      <c r="PU250" s="24"/>
      <c r="PV250" s="24"/>
      <c r="PW250" s="24"/>
      <c r="PX250" s="24"/>
      <c r="PY250" s="24"/>
      <c r="PZ250" s="24"/>
      <c r="QA250" s="24"/>
      <c r="QB250" s="24"/>
      <c r="QC250" s="24"/>
      <c r="QD250" s="24"/>
      <c r="QE250" s="24"/>
      <c r="QF250" s="24"/>
      <c r="QG250" s="24"/>
      <c r="QH250" s="24"/>
      <c r="QI250" s="24"/>
      <c r="QJ250" s="24"/>
      <c r="QK250" s="24"/>
      <c r="QL250" s="24"/>
      <c r="QM250" s="24"/>
      <c r="QN250" s="24"/>
      <c r="QO250" s="24"/>
      <c r="QP250" s="24"/>
      <c r="QQ250" s="24"/>
      <c r="QR250" s="24"/>
      <c r="QS250" s="24"/>
      <c r="QT250" s="24"/>
      <c r="QU250" s="24"/>
      <c r="QV250" s="24"/>
      <c r="QW250" s="24"/>
      <c r="QX250" s="24"/>
      <c r="QY250" s="24"/>
      <c r="QZ250" s="24"/>
      <c r="RA250" s="24"/>
      <c r="RB250" s="24"/>
      <c r="RC250" s="24"/>
      <c r="RD250" s="24"/>
      <c r="RE250" s="24"/>
      <c r="RF250" s="24"/>
      <c r="RG250" s="24"/>
      <c r="RH250" s="24"/>
      <c r="RI250" s="24"/>
      <c r="RJ250" s="24"/>
      <c r="RK250" s="24"/>
      <c r="RL250" s="24"/>
      <c r="RM250" s="24"/>
      <c r="RN250" s="24"/>
      <c r="RO250" s="24"/>
      <c r="RP250" s="24"/>
      <c r="RQ250" s="24"/>
      <c r="RR250" s="24"/>
      <c r="RS250" s="24"/>
      <c r="RT250" s="24"/>
      <c r="RU250" s="24"/>
      <c r="RV250" s="24"/>
      <c r="RW250" s="24"/>
      <c r="RX250" s="24"/>
      <c r="RY250" s="24"/>
      <c r="RZ250" s="24"/>
      <c r="SA250" s="24"/>
      <c r="SB250" s="24"/>
      <c r="SC250" s="24"/>
      <c r="SD250" s="24"/>
      <c r="SE250" s="24"/>
      <c r="SF250" s="24"/>
      <c r="SG250" s="24"/>
      <c r="SH250" s="24"/>
      <c r="SI250" s="24"/>
      <c r="SJ250" s="24"/>
      <c r="SK250" s="24"/>
      <c r="SL250" s="24"/>
      <c r="SM250" s="24"/>
      <c r="SN250" s="24"/>
      <c r="SO250" s="24"/>
      <c r="SP250" s="24"/>
      <c r="SQ250" s="24"/>
      <c r="SR250" s="24"/>
      <c r="SS250" s="24"/>
      <c r="ST250" s="24"/>
      <c r="SU250" s="24"/>
      <c r="SV250" s="24"/>
      <c r="SW250" s="24"/>
      <c r="SX250" s="24"/>
      <c r="SY250" s="24"/>
      <c r="SZ250" s="24"/>
      <c r="TA250" s="24"/>
      <c r="TB250" s="24"/>
      <c r="TC250" s="24"/>
      <c r="TD250" s="24"/>
      <c r="TE250" s="24"/>
      <c r="TF250" s="24"/>
      <c r="TG250" s="24"/>
      <c r="TH250" s="24"/>
      <c r="TI250" s="24"/>
      <c r="TJ250" s="24"/>
      <c r="TK250" s="24"/>
      <c r="TL250" s="24"/>
      <c r="TM250" s="24"/>
      <c r="TN250" s="24"/>
      <c r="TO250" s="24"/>
      <c r="TP250" s="24"/>
      <c r="TQ250" s="24"/>
      <c r="TR250" s="24"/>
      <c r="TS250" s="24"/>
      <c r="TT250" s="24"/>
      <c r="TU250" s="24"/>
      <c r="TV250" s="24"/>
      <c r="TW250" s="24"/>
      <c r="TX250" s="24"/>
      <c r="TY250" s="24"/>
      <c r="TZ250" s="24"/>
      <c r="UA250" s="24"/>
      <c r="UB250" s="24"/>
      <c r="UC250" s="24"/>
      <c r="UD250" s="24"/>
      <c r="UE250" s="24"/>
      <c r="UF250" s="24"/>
      <c r="UG250" s="24"/>
      <c r="UH250" s="24"/>
      <c r="UI250" s="24"/>
      <c r="UJ250" s="24"/>
      <c r="UK250" s="24"/>
      <c r="UL250" s="24"/>
      <c r="UM250" s="24"/>
      <c r="UN250" s="24"/>
      <c r="UO250" s="24"/>
      <c r="UP250" s="24"/>
      <c r="UQ250" s="24"/>
      <c r="UR250" s="24"/>
      <c r="US250" s="24"/>
      <c r="UT250" s="24"/>
      <c r="UU250" s="24"/>
      <c r="UV250" s="24"/>
      <c r="UW250" s="24"/>
      <c r="UX250" s="24"/>
      <c r="UY250" s="24"/>
      <c r="UZ250" s="24"/>
      <c r="VA250" s="24"/>
      <c r="VB250" s="24"/>
      <c r="VC250" s="24"/>
      <c r="VD250" s="24"/>
      <c r="VE250" s="24"/>
      <c r="VF250" s="24"/>
      <c r="VG250" s="24"/>
      <c r="VH250" s="24"/>
      <c r="VI250" s="24"/>
    </row>
    <row r="251" spans="1:581" s="23" customFormat="1" ht="15" customHeight="1" x14ac:dyDescent="0.2">
      <c r="A251" s="112">
        <v>24</v>
      </c>
      <c r="B251" s="102" t="s">
        <v>1188</v>
      </c>
      <c r="C251" s="102" t="s">
        <v>1189</v>
      </c>
      <c r="D251" s="20">
        <v>14</v>
      </c>
      <c r="E251" s="102" t="s">
        <v>926</v>
      </c>
      <c r="F251" s="102" t="s">
        <v>1190</v>
      </c>
      <c r="G251" s="102" t="s">
        <v>1409</v>
      </c>
      <c r="H251" s="21" t="s">
        <v>442</v>
      </c>
      <c r="I251" s="21" t="s">
        <v>443</v>
      </c>
      <c r="J251" s="67" t="s">
        <v>954</v>
      </c>
      <c r="K251" s="328">
        <v>40513</v>
      </c>
      <c r="L251" s="146">
        <v>8</v>
      </c>
      <c r="M251" s="22">
        <v>40</v>
      </c>
      <c r="N251" s="22" t="s">
        <v>704</v>
      </c>
      <c r="O251" s="21" t="s">
        <v>177</v>
      </c>
      <c r="P251" s="21" t="s">
        <v>964</v>
      </c>
      <c r="Q251" s="21" t="s">
        <v>817</v>
      </c>
      <c r="R251" s="22">
        <v>1</v>
      </c>
      <c r="S251" s="75">
        <v>13333</v>
      </c>
      <c r="T251" s="75"/>
      <c r="U251" s="75"/>
      <c r="V251" s="75">
        <f t="shared" si="129"/>
        <v>13333</v>
      </c>
      <c r="W251" s="75"/>
      <c r="X251" s="75">
        <f t="shared" si="130"/>
        <v>2517.5</v>
      </c>
      <c r="Y251" s="75">
        <f t="shared" si="131"/>
        <v>25175</v>
      </c>
      <c r="Z251" s="75">
        <f t="shared" si="132"/>
        <v>2333.2749999999996</v>
      </c>
      <c r="AA251" s="75">
        <f t="shared" si="133"/>
        <v>399.99</v>
      </c>
      <c r="AB251" s="75">
        <f t="shared" si="134"/>
        <v>666.65000000000009</v>
      </c>
      <c r="AC251" s="75">
        <f t="shared" si="135"/>
        <v>266.66000000000003</v>
      </c>
      <c r="AD251" s="75">
        <f t="shared" si="141"/>
        <v>1093</v>
      </c>
      <c r="AE251" s="75">
        <v>679</v>
      </c>
      <c r="AF251" s="77">
        <f t="shared" si="140"/>
        <v>7552.5</v>
      </c>
      <c r="AG251" s="77">
        <f t="shared" si="136"/>
        <v>21708.658333333333</v>
      </c>
      <c r="AH251" s="77">
        <f t="shared" si="137"/>
        <v>260503.9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  <c r="JC251" s="24"/>
      <c r="JD251" s="24"/>
      <c r="JE251" s="24"/>
      <c r="JF251" s="24"/>
      <c r="JG251" s="24"/>
      <c r="JH251" s="24"/>
      <c r="JI251" s="24"/>
      <c r="JJ251" s="24"/>
      <c r="JK251" s="24"/>
      <c r="JL251" s="24"/>
      <c r="JM251" s="24"/>
      <c r="JN251" s="24"/>
      <c r="JO251" s="24"/>
      <c r="JP251" s="24"/>
      <c r="JQ251" s="24"/>
      <c r="JR251" s="24"/>
      <c r="JS251" s="24"/>
      <c r="JT251" s="24"/>
      <c r="JU251" s="24"/>
      <c r="JV251" s="24"/>
      <c r="JW251" s="24"/>
      <c r="JX251" s="24"/>
      <c r="JY251" s="24"/>
      <c r="JZ251" s="24"/>
      <c r="KA251" s="24"/>
      <c r="KB251" s="24"/>
      <c r="KC251" s="24"/>
      <c r="KD251" s="24"/>
      <c r="KE251" s="24"/>
      <c r="KF251" s="24"/>
      <c r="KG251" s="24"/>
      <c r="KH251" s="24"/>
      <c r="KI251" s="24"/>
      <c r="KJ251" s="24"/>
      <c r="KK251" s="24"/>
      <c r="KL251" s="24"/>
      <c r="KM251" s="24"/>
      <c r="KN251" s="24"/>
      <c r="KO251" s="24"/>
      <c r="KP251" s="24"/>
      <c r="KQ251" s="24"/>
      <c r="KR251" s="24"/>
      <c r="KS251" s="24"/>
      <c r="KT251" s="24"/>
      <c r="KU251" s="24"/>
      <c r="KV251" s="24"/>
      <c r="KW251" s="24"/>
      <c r="KX251" s="24"/>
      <c r="KY251" s="24"/>
      <c r="KZ251" s="24"/>
      <c r="LA251" s="24"/>
      <c r="LB251" s="24"/>
      <c r="LC251" s="24"/>
      <c r="LD251" s="24"/>
      <c r="LE251" s="24"/>
      <c r="LF251" s="24"/>
      <c r="LG251" s="24"/>
      <c r="LH251" s="24"/>
      <c r="LI251" s="24"/>
      <c r="LJ251" s="24"/>
      <c r="LK251" s="24"/>
      <c r="LL251" s="24"/>
      <c r="LM251" s="24"/>
      <c r="LN251" s="24"/>
      <c r="LO251" s="24"/>
      <c r="LP251" s="24"/>
      <c r="LQ251" s="24"/>
      <c r="LR251" s="24"/>
      <c r="LS251" s="24"/>
      <c r="LT251" s="24"/>
      <c r="LU251" s="24"/>
      <c r="LV251" s="24"/>
      <c r="LW251" s="24"/>
      <c r="LX251" s="24"/>
      <c r="LY251" s="24"/>
      <c r="LZ251" s="24"/>
      <c r="MA251" s="24"/>
      <c r="MB251" s="24"/>
      <c r="MC251" s="24"/>
      <c r="MD251" s="24"/>
      <c r="ME251" s="24"/>
      <c r="MF251" s="24"/>
      <c r="MG251" s="24"/>
      <c r="MH251" s="24"/>
      <c r="MI251" s="24"/>
      <c r="MJ251" s="24"/>
      <c r="MK251" s="24"/>
      <c r="ML251" s="24"/>
      <c r="MM251" s="24"/>
      <c r="MN251" s="24"/>
      <c r="MO251" s="24"/>
      <c r="MP251" s="24"/>
      <c r="MQ251" s="24"/>
      <c r="MR251" s="24"/>
      <c r="MS251" s="24"/>
      <c r="MT251" s="24"/>
      <c r="MU251" s="24"/>
      <c r="MV251" s="24"/>
      <c r="MW251" s="24"/>
      <c r="MX251" s="24"/>
      <c r="MY251" s="24"/>
      <c r="MZ251" s="24"/>
      <c r="NA251" s="24"/>
      <c r="NB251" s="24"/>
      <c r="NC251" s="24"/>
      <c r="ND251" s="24"/>
      <c r="NE251" s="24"/>
      <c r="NF251" s="24"/>
      <c r="NG251" s="24"/>
      <c r="NH251" s="24"/>
      <c r="NI251" s="24"/>
      <c r="NJ251" s="24"/>
      <c r="NK251" s="24"/>
      <c r="NL251" s="24"/>
      <c r="NM251" s="24"/>
      <c r="NN251" s="24"/>
      <c r="NO251" s="24"/>
      <c r="NP251" s="24"/>
      <c r="NQ251" s="24"/>
      <c r="NR251" s="24"/>
      <c r="NS251" s="24"/>
      <c r="NT251" s="24"/>
      <c r="NU251" s="24"/>
      <c r="NV251" s="24"/>
      <c r="NW251" s="24"/>
      <c r="NX251" s="24"/>
      <c r="NY251" s="24"/>
      <c r="NZ251" s="24"/>
      <c r="OA251" s="24"/>
      <c r="OB251" s="24"/>
      <c r="OC251" s="24"/>
      <c r="OD251" s="24"/>
      <c r="OE251" s="24"/>
      <c r="OF251" s="24"/>
      <c r="OG251" s="24"/>
      <c r="OH251" s="24"/>
      <c r="OI251" s="24"/>
      <c r="OJ251" s="24"/>
      <c r="OK251" s="24"/>
      <c r="OL251" s="24"/>
      <c r="OM251" s="24"/>
      <c r="ON251" s="24"/>
      <c r="OO251" s="24"/>
      <c r="OP251" s="24"/>
      <c r="OQ251" s="24"/>
      <c r="OR251" s="24"/>
      <c r="OS251" s="24"/>
      <c r="OT251" s="24"/>
      <c r="OU251" s="24"/>
      <c r="OV251" s="24"/>
      <c r="OW251" s="24"/>
      <c r="OX251" s="24"/>
      <c r="OY251" s="24"/>
      <c r="OZ251" s="24"/>
      <c r="PA251" s="24"/>
      <c r="PB251" s="24"/>
      <c r="PC251" s="24"/>
      <c r="PD251" s="24"/>
      <c r="PE251" s="24"/>
      <c r="PF251" s="24"/>
      <c r="PG251" s="24"/>
      <c r="PH251" s="24"/>
      <c r="PI251" s="24"/>
      <c r="PJ251" s="24"/>
      <c r="PK251" s="24"/>
      <c r="PL251" s="24"/>
      <c r="PM251" s="24"/>
      <c r="PN251" s="24"/>
      <c r="PO251" s="24"/>
      <c r="PP251" s="24"/>
      <c r="PQ251" s="24"/>
      <c r="PR251" s="24"/>
      <c r="PS251" s="24"/>
      <c r="PT251" s="24"/>
      <c r="PU251" s="24"/>
      <c r="PV251" s="24"/>
      <c r="PW251" s="24"/>
      <c r="PX251" s="24"/>
      <c r="PY251" s="24"/>
      <c r="PZ251" s="24"/>
      <c r="QA251" s="24"/>
      <c r="QB251" s="24"/>
      <c r="QC251" s="24"/>
      <c r="QD251" s="24"/>
      <c r="QE251" s="24"/>
      <c r="QF251" s="24"/>
      <c r="QG251" s="24"/>
      <c r="QH251" s="24"/>
      <c r="QI251" s="24"/>
      <c r="QJ251" s="24"/>
      <c r="QK251" s="24"/>
      <c r="QL251" s="24"/>
      <c r="QM251" s="24"/>
      <c r="QN251" s="24"/>
      <c r="QO251" s="24"/>
      <c r="QP251" s="24"/>
      <c r="QQ251" s="24"/>
      <c r="QR251" s="24"/>
      <c r="QS251" s="24"/>
      <c r="QT251" s="24"/>
      <c r="QU251" s="24"/>
      <c r="QV251" s="24"/>
      <c r="QW251" s="24"/>
      <c r="QX251" s="24"/>
      <c r="QY251" s="24"/>
      <c r="QZ251" s="24"/>
      <c r="RA251" s="24"/>
      <c r="RB251" s="24"/>
      <c r="RC251" s="24"/>
      <c r="RD251" s="24"/>
      <c r="RE251" s="24"/>
      <c r="RF251" s="24"/>
      <c r="RG251" s="24"/>
      <c r="RH251" s="24"/>
      <c r="RI251" s="24"/>
      <c r="RJ251" s="24"/>
      <c r="RK251" s="24"/>
      <c r="RL251" s="24"/>
      <c r="RM251" s="24"/>
      <c r="RN251" s="24"/>
      <c r="RO251" s="24"/>
      <c r="RP251" s="24"/>
      <c r="RQ251" s="24"/>
      <c r="RR251" s="24"/>
      <c r="RS251" s="24"/>
      <c r="RT251" s="24"/>
      <c r="RU251" s="24"/>
      <c r="RV251" s="24"/>
      <c r="RW251" s="24"/>
      <c r="RX251" s="24"/>
      <c r="RY251" s="24"/>
      <c r="RZ251" s="24"/>
      <c r="SA251" s="24"/>
      <c r="SB251" s="24"/>
      <c r="SC251" s="24"/>
      <c r="SD251" s="24"/>
      <c r="SE251" s="24"/>
      <c r="SF251" s="24"/>
      <c r="SG251" s="24"/>
      <c r="SH251" s="24"/>
      <c r="SI251" s="24"/>
      <c r="SJ251" s="24"/>
      <c r="SK251" s="24"/>
      <c r="SL251" s="24"/>
      <c r="SM251" s="24"/>
      <c r="SN251" s="24"/>
      <c r="SO251" s="24"/>
      <c r="SP251" s="24"/>
      <c r="SQ251" s="24"/>
      <c r="SR251" s="24"/>
      <c r="SS251" s="24"/>
      <c r="ST251" s="24"/>
      <c r="SU251" s="24"/>
      <c r="SV251" s="24"/>
      <c r="SW251" s="24"/>
      <c r="SX251" s="24"/>
      <c r="SY251" s="24"/>
      <c r="SZ251" s="24"/>
      <c r="TA251" s="24"/>
      <c r="TB251" s="24"/>
      <c r="TC251" s="24"/>
      <c r="TD251" s="24"/>
      <c r="TE251" s="24"/>
      <c r="TF251" s="24"/>
      <c r="TG251" s="24"/>
      <c r="TH251" s="24"/>
      <c r="TI251" s="24"/>
      <c r="TJ251" s="24"/>
      <c r="TK251" s="24"/>
      <c r="TL251" s="24"/>
      <c r="TM251" s="24"/>
      <c r="TN251" s="24"/>
      <c r="TO251" s="24"/>
      <c r="TP251" s="24"/>
      <c r="TQ251" s="24"/>
      <c r="TR251" s="24"/>
      <c r="TS251" s="24"/>
      <c r="TT251" s="24"/>
      <c r="TU251" s="24"/>
      <c r="TV251" s="24"/>
      <c r="TW251" s="24"/>
      <c r="TX251" s="24"/>
      <c r="TY251" s="24"/>
      <c r="TZ251" s="24"/>
      <c r="UA251" s="24"/>
      <c r="UB251" s="24"/>
      <c r="UC251" s="24"/>
      <c r="UD251" s="24"/>
      <c r="UE251" s="24"/>
      <c r="UF251" s="24"/>
      <c r="UG251" s="24"/>
      <c r="UH251" s="24"/>
      <c r="UI251" s="24"/>
      <c r="UJ251" s="24"/>
      <c r="UK251" s="24"/>
      <c r="UL251" s="24"/>
      <c r="UM251" s="24"/>
      <c r="UN251" s="24"/>
      <c r="UO251" s="24"/>
      <c r="UP251" s="24"/>
      <c r="UQ251" s="24"/>
      <c r="UR251" s="24"/>
      <c r="US251" s="24"/>
      <c r="UT251" s="24"/>
      <c r="UU251" s="24"/>
      <c r="UV251" s="24"/>
      <c r="UW251" s="24"/>
      <c r="UX251" s="24"/>
      <c r="UY251" s="24"/>
      <c r="UZ251" s="24"/>
      <c r="VA251" s="24"/>
      <c r="VB251" s="24"/>
      <c r="VC251" s="24"/>
      <c r="VD251" s="24"/>
      <c r="VE251" s="24"/>
      <c r="VF251" s="24"/>
      <c r="VG251" s="24"/>
      <c r="VH251" s="24"/>
      <c r="VI251" s="24"/>
    </row>
    <row r="252" spans="1:581" s="23" customFormat="1" ht="15" customHeight="1" x14ac:dyDescent="0.2">
      <c r="A252" s="107">
        <v>25</v>
      </c>
      <c r="B252" s="102" t="s">
        <v>1188</v>
      </c>
      <c r="C252" s="102" t="s">
        <v>1189</v>
      </c>
      <c r="D252" s="20">
        <v>14</v>
      </c>
      <c r="E252" s="105" t="s">
        <v>926</v>
      </c>
      <c r="F252" s="102" t="s">
        <v>1190</v>
      </c>
      <c r="G252" s="102" t="s">
        <v>1410</v>
      </c>
      <c r="H252" s="21" t="s">
        <v>182</v>
      </c>
      <c r="I252" s="21" t="s">
        <v>183</v>
      </c>
      <c r="J252" s="22" t="s">
        <v>955</v>
      </c>
      <c r="K252" s="328">
        <v>39818</v>
      </c>
      <c r="L252" s="146">
        <v>8</v>
      </c>
      <c r="M252" s="22">
        <v>40</v>
      </c>
      <c r="N252" s="22" t="s">
        <v>704</v>
      </c>
      <c r="O252" s="21" t="s">
        <v>184</v>
      </c>
      <c r="P252" s="21" t="s">
        <v>964</v>
      </c>
      <c r="Q252" s="21" t="s">
        <v>817</v>
      </c>
      <c r="R252" s="22">
        <v>1</v>
      </c>
      <c r="S252" s="75">
        <v>13333</v>
      </c>
      <c r="T252" s="75"/>
      <c r="U252" s="75"/>
      <c r="V252" s="75">
        <f t="shared" si="129"/>
        <v>13333</v>
      </c>
      <c r="W252" s="75"/>
      <c r="X252" s="75">
        <f t="shared" si="130"/>
        <v>2517.5</v>
      </c>
      <c r="Y252" s="75">
        <f t="shared" si="131"/>
        <v>25175</v>
      </c>
      <c r="Z252" s="75">
        <f t="shared" si="132"/>
        <v>2333.2749999999996</v>
      </c>
      <c r="AA252" s="75">
        <f t="shared" si="133"/>
        <v>399.99</v>
      </c>
      <c r="AB252" s="75">
        <f t="shared" si="134"/>
        <v>666.65000000000009</v>
      </c>
      <c r="AC252" s="75">
        <f t="shared" si="135"/>
        <v>266.66000000000003</v>
      </c>
      <c r="AD252" s="75">
        <f t="shared" si="141"/>
        <v>1093</v>
      </c>
      <c r="AE252" s="75">
        <v>679</v>
      </c>
      <c r="AF252" s="77">
        <f t="shared" si="140"/>
        <v>7552.5</v>
      </c>
      <c r="AG252" s="77">
        <f t="shared" si="136"/>
        <v>21708.658333333333</v>
      </c>
      <c r="AH252" s="77">
        <f t="shared" si="137"/>
        <v>260503.9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  <c r="LT252" s="24"/>
      <c r="LU252" s="24"/>
      <c r="LV252" s="24"/>
      <c r="LW252" s="24"/>
      <c r="LX252" s="24"/>
      <c r="LY252" s="24"/>
      <c r="LZ252" s="24"/>
      <c r="MA252" s="24"/>
      <c r="MB252" s="24"/>
      <c r="MC252" s="24"/>
      <c r="MD252" s="24"/>
      <c r="ME252" s="24"/>
      <c r="MF252" s="24"/>
      <c r="MG252" s="24"/>
      <c r="MH252" s="24"/>
      <c r="MI252" s="24"/>
      <c r="MJ252" s="24"/>
      <c r="MK252" s="24"/>
      <c r="ML252" s="24"/>
      <c r="MM252" s="24"/>
      <c r="MN252" s="24"/>
      <c r="MO252" s="24"/>
      <c r="MP252" s="24"/>
      <c r="MQ252" s="24"/>
      <c r="MR252" s="24"/>
      <c r="MS252" s="24"/>
      <c r="MT252" s="24"/>
      <c r="MU252" s="24"/>
      <c r="MV252" s="24"/>
      <c r="MW252" s="24"/>
      <c r="MX252" s="24"/>
      <c r="MY252" s="24"/>
      <c r="MZ252" s="24"/>
      <c r="NA252" s="24"/>
      <c r="NB252" s="24"/>
      <c r="NC252" s="24"/>
      <c r="ND252" s="24"/>
      <c r="NE252" s="24"/>
      <c r="NF252" s="24"/>
      <c r="NG252" s="24"/>
      <c r="NH252" s="24"/>
      <c r="NI252" s="24"/>
      <c r="NJ252" s="24"/>
      <c r="NK252" s="24"/>
      <c r="NL252" s="24"/>
      <c r="NM252" s="24"/>
      <c r="NN252" s="24"/>
      <c r="NO252" s="24"/>
      <c r="NP252" s="24"/>
      <c r="NQ252" s="24"/>
      <c r="NR252" s="24"/>
      <c r="NS252" s="24"/>
      <c r="NT252" s="24"/>
      <c r="NU252" s="24"/>
      <c r="NV252" s="24"/>
      <c r="NW252" s="24"/>
      <c r="NX252" s="24"/>
      <c r="NY252" s="24"/>
      <c r="NZ252" s="24"/>
      <c r="OA252" s="24"/>
      <c r="OB252" s="24"/>
      <c r="OC252" s="24"/>
      <c r="OD252" s="24"/>
      <c r="OE252" s="24"/>
      <c r="OF252" s="24"/>
      <c r="OG252" s="24"/>
      <c r="OH252" s="24"/>
      <c r="OI252" s="24"/>
      <c r="OJ252" s="24"/>
      <c r="OK252" s="24"/>
      <c r="OL252" s="24"/>
      <c r="OM252" s="24"/>
      <c r="ON252" s="24"/>
      <c r="OO252" s="24"/>
      <c r="OP252" s="24"/>
      <c r="OQ252" s="24"/>
      <c r="OR252" s="24"/>
      <c r="OS252" s="24"/>
      <c r="OT252" s="24"/>
      <c r="OU252" s="24"/>
      <c r="OV252" s="24"/>
      <c r="OW252" s="24"/>
      <c r="OX252" s="24"/>
      <c r="OY252" s="24"/>
      <c r="OZ252" s="24"/>
      <c r="PA252" s="24"/>
      <c r="PB252" s="24"/>
      <c r="PC252" s="24"/>
      <c r="PD252" s="24"/>
      <c r="PE252" s="24"/>
      <c r="PF252" s="24"/>
      <c r="PG252" s="24"/>
      <c r="PH252" s="24"/>
      <c r="PI252" s="24"/>
      <c r="PJ252" s="24"/>
      <c r="PK252" s="24"/>
      <c r="PL252" s="24"/>
      <c r="PM252" s="24"/>
      <c r="PN252" s="24"/>
      <c r="PO252" s="24"/>
      <c r="PP252" s="24"/>
      <c r="PQ252" s="24"/>
      <c r="PR252" s="24"/>
      <c r="PS252" s="24"/>
      <c r="PT252" s="24"/>
      <c r="PU252" s="24"/>
      <c r="PV252" s="24"/>
      <c r="PW252" s="24"/>
      <c r="PX252" s="24"/>
      <c r="PY252" s="24"/>
      <c r="PZ252" s="24"/>
      <c r="QA252" s="24"/>
      <c r="QB252" s="24"/>
      <c r="QC252" s="24"/>
      <c r="QD252" s="24"/>
      <c r="QE252" s="24"/>
      <c r="QF252" s="24"/>
      <c r="QG252" s="24"/>
      <c r="QH252" s="24"/>
      <c r="QI252" s="24"/>
      <c r="QJ252" s="24"/>
      <c r="QK252" s="24"/>
      <c r="QL252" s="24"/>
      <c r="QM252" s="24"/>
      <c r="QN252" s="24"/>
      <c r="QO252" s="24"/>
      <c r="QP252" s="24"/>
      <c r="QQ252" s="24"/>
      <c r="QR252" s="24"/>
      <c r="QS252" s="24"/>
      <c r="QT252" s="24"/>
      <c r="QU252" s="24"/>
      <c r="QV252" s="24"/>
      <c r="QW252" s="24"/>
      <c r="QX252" s="24"/>
      <c r="QY252" s="24"/>
      <c r="QZ252" s="24"/>
      <c r="RA252" s="24"/>
      <c r="RB252" s="24"/>
      <c r="RC252" s="24"/>
      <c r="RD252" s="24"/>
      <c r="RE252" s="24"/>
      <c r="RF252" s="24"/>
      <c r="RG252" s="24"/>
      <c r="RH252" s="24"/>
      <c r="RI252" s="24"/>
      <c r="RJ252" s="24"/>
      <c r="RK252" s="24"/>
      <c r="RL252" s="24"/>
      <c r="RM252" s="24"/>
      <c r="RN252" s="24"/>
      <c r="RO252" s="24"/>
      <c r="RP252" s="24"/>
      <c r="RQ252" s="24"/>
      <c r="RR252" s="24"/>
      <c r="RS252" s="24"/>
      <c r="RT252" s="24"/>
      <c r="RU252" s="24"/>
      <c r="RV252" s="24"/>
      <c r="RW252" s="24"/>
      <c r="RX252" s="24"/>
      <c r="RY252" s="24"/>
      <c r="RZ252" s="24"/>
      <c r="SA252" s="24"/>
      <c r="SB252" s="24"/>
      <c r="SC252" s="24"/>
      <c r="SD252" s="24"/>
      <c r="SE252" s="24"/>
      <c r="SF252" s="24"/>
      <c r="SG252" s="24"/>
      <c r="SH252" s="24"/>
      <c r="SI252" s="24"/>
      <c r="SJ252" s="24"/>
      <c r="SK252" s="24"/>
      <c r="SL252" s="24"/>
      <c r="SM252" s="24"/>
      <c r="SN252" s="24"/>
      <c r="SO252" s="24"/>
      <c r="SP252" s="24"/>
      <c r="SQ252" s="24"/>
      <c r="SR252" s="24"/>
      <c r="SS252" s="24"/>
      <c r="ST252" s="24"/>
      <c r="SU252" s="24"/>
      <c r="SV252" s="24"/>
      <c r="SW252" s="24"/>
      <c r="SX252" s="24"/>
      <c r="SY252" s="24"/>
      <c r="SZ252" s="24"/>
      <c r="TA252" s="24"/>
      <c r="TB252" s="24"/>
      <c r="TC252" s="24"/>
      <c r="TD252" s="24"/>
      <c r="TE252" s="24"/>
      <c r="TF252" s="24"/>
      <c r="TG252" s="24"/>
      <c r="TH252" s="24"/>
      <c r="TI252" s="24"/>
      <c r="TJ252" s="24"/>
      <c r="TK252" s="24"/>
      <c r="TL252" s="24"/>
      <c r="TM252" s="24"/>
      <c r="TN252" s="24"/>
      <c r="TO252" s="24"/>
      <c r="TP252" s="24"/>
      <c r="TQ252" s="24"/>
      <c r="TR252" s="24"/>
      <c r="TS252" s="24"/>
      <c r="TT252" s="24"/>
      <c r="TU252" s="24"/>
      <c r="TV252" s="24"/>
      <c r="TW252" s="24"/>
      <c r="TX252" s="24"/>
      <c r="TY252" s="24"/>
      <c r="TZ252" s="24"/>
      <c r="UA252" s="24"/>
      <c r="UB252" s="24"/>
      <c r="UC252" s="24"/>
      <c r="UD252" s="24"/>
      <c r="UE252" s="24"/>
      <c r="UF252" s="24"/>
      <c r="UG252" s="24"/>
      <c r="UH252" s="24"/>
      <c r="UI252" s="24"/>
      <c r="UJ252" s="24"/>
      <c r="UK252" s="24"/>
      <c r="UL252" s="24"/>
      <c r="UM252" s="24"/>
      <c r="UN252" s="24"/>
      <c r="UO252" s="24"/>
      <c r="UP252" s="24"/>
      <c r="UQ252" s="24"/>
      <c r="UR252" s="24"/>
      <c r="US252" s="24"/>
      <c r="UT252" s="24"/>
      <c r="UU252" s="24"/>
      <c r="UV252" s="24"/>
      <c r="UW252" s="24"/>
      <c r="UX252" s="24"/>
      <c r="UY252" s="24"/>
      <c r="UZ252" s="24"/>
      <c r="VA252" s="24"/>
      <c r="VB252" s="24"/>
      <c r="VC252" s="24"/>
      <c r="VD252" s="24"/>
      <c r="VE252" s="24"/>
      <c r="VF252" s="24"/>
      <c r="VG252" s="24"/>
      <c r="VH252" s="24"/>
      <c r="VI252" s="24"/>
    </row>
    <row r="253" spans="1:581" s="23" customFormat="1" ht="15" customHeight="1" x14ac:dyDescent="0.2">
      <c r="A253" s="18">
        <v>26</v>
      </c>
      <c r="B253" s="105" t="s">
        <v>1188</v>
      </c>
      <c r="C253" s="105" t="s">
        <v>1189</v>
      </c>
      <c r="D253" s="110">
        <v>14</v>
      </c>
      <c r="E253" s="105" t="s">
        <v>926</v>
      </c>
      <c r="F253" s="105" t="s">
        <v>1190</v>
      </c>
      <c r="G253" s="105" t="s">
        <v>1215</v>
      </c>
      <c r="H253" s="156" t="s">
        <v>1152</v>
      </c>
      <c r="I253" s="66" t="s">
        <v>1153</v>
      </c>
      <c r="J253" s="157" t="s">
        <v>955</v>
      </c>
      <c r="K253" s="329">
        <v>41534</v>
      </c>
      <c r="L253" s="158" t="s">
        <v>1876</v>
      </c>
      <c r="M253" s="113">
        <v>40</v>
      </c>
      <c r="N253" s="113" t="s">
        <v>704</v>
      </c>
      <c r="O253" s="21" t="s">
        <v>184</v>
      </c>
      <c r="P253" s="21" t="s">
        <v>964</v>
      </c>
      <c r="Q253" s="21" t="s">
        <v>817</v>
      </c>
      <c r="R253" s="113">
        <v>1</v>
      </c>
      <c r="S253" s="75">
        <v>16756</v>
      </c>
      <c r="T253" s="114"/>
      <c r="U253" s="114"/>
      <c r="V253" s="114">
        <f t="shared" si="129"/>
        <v>16756</v>
      </c>
      <c r="W253" s="114"/>
      <c r="X253" s="114">
        <f t="shared" si="130"/>
        <v>3091.5</v>
      </c>
      <c r="Y253" s="114">
        <f t="shared" si="131"/>
        <v>30914.999999999996</v>
      </c>
      <c r="Z253" s="114">
        <f t="shared" si="132"/>
        <v>2932.2999999999997</v>
      </c>
      <c r="AA253" s="114">
        <f t="shared" si="133"/>
        <v>502.68</v>
      </c>
      <c r="AB253" s="114">
        <f t="shared" si="134"/>
        <v>837.80000000000007</v>
      </c>
      <c r="AC253" s="114">
        <f t="shared" si="135"/>
        <v>335.12</v>
      </c>
      <c r="AD253" s="114">
        <v>1114</v>
      </c>
      <c r="AE253" s="114">
        <v>679</v>
      </c>
      <c r="AF253" s="115">
        <f t="shared" si="140"/>
        <v>9274.5</v>
      </c>
      <c r="AG253" s="77">
        <f t="shared" si="136"/>
        <v>26763.649999999998</v>
      </c>
      <c r="AH253" s="115">
        <f t="shared" si="137"/>
        <v>321163.8</v>
      </c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  <c r="JC253" s="24"/>
      <c r="JD253" s="24"/>
      <c r="JE253" s="24"/>
      <c r="JF253" s="24"/>
      <c r="JG253" s="24"/>
      <c r="JH253" s="24"/>
      <c r="JI253" s="24"/>
      <c r="JJ253" s="24"/>
      <c r="JK253" s="24"/>
      <c r="JL253" s="24"/>
      <c r="JM253" s="24"/>
      <c r="JN253" s="24"/>
      <c r="JO253" s="24"/>
      <c r="JP253" s="24"/>
      <c r="JQ253" s="24"/>
      <c r="JR253" s="24"/>
      <c r="JS253" s="24"/>
      <c r="JT253" s="24"/>
      <c r="JU253" s="24"/>
      <c r="JV253" s="24"/>
      <c r="JW253" s="24"/>
      <c r="JX253" s="24"/>
      <c r="JY253" s="24"/>
      <c r="JZ253" s="24"/>
      <c r="KA253" s="24"/>
      <c r="KB253" s="24"/>
      <c r="KC253" s="24"/>
      <c r="KD253" s="24"/>
      <c r="KE253" s="24"/>
      <c r="KF253" s="24"/>
      <c r="KG253" s="24"/>
      <c r="KH253" s="24"/>
      <c r="KI253" s="24"/>
      <c r="KJ253" s="24"/>
      <c r="KK253" s="24"/>
      <c r="KL253" s="24"/>
      <c r="KM253" s="24"/>
      <c r="KN253" s="24"/>
      <c r="KO253" s="24"/>
      <c r="KP253" s="24"/>
      <c r="KQ253" s="24"/>
      <c r="KR253" s="24"/>
      <c r="KS253" s="24"/>
      <c r="KT253" s="24"/>
      <c r="KU253" s="24"/>
      <c r="KV253" s="24"/>
      <c r="KW253" s="24"/>
      <c r="KX253" s="24"/>
      <c r="KY253" s="24"/>
      <c r="KZ253" s="24"/>
      <c r="LA253" s="24"/>
      <c r="LB253" s="24"/>
      <c r="LC253" s="24"/>
      <c r="LD253" s="24"/>
      <c r="LE253" s="24"/>
      <c r="LF253" s="24"/>
      <c r="LG253" s="24"/>
      <c r="LH253" s="24"/>
      <c r="LI253" s="24"/>
      <c r="LJ253" s="24"/>
      <c r="LK253" s="24"/>
      <c r="LL253" s="24"/>
      <c r="LM253" s="24"/>
      <c r="LN253" s="24"/>
      <c r="LO253" s="24"/>
      <c r="LP253" s="24"/>
      <c r="LQ253" s="24"/>
      <c r="LR253" s="24"/>
      <c r="LS253" s="24"/>
      <c r="LT253" s="24"/>
      <c r="LU253" s="24"/>
      <c r="LV253" s="24"/>
      <c r="LW253" s="24"/>
      <c r="LX253" s="24"/>
      <c r="LY253" s="24"/>
      <c r="LZ253" s="24"/>
      <c r="MA253" s="24"/>
      <c r="MB253" s="24"/>
      <c r="MC253" s="24"/>
      <c r="MD253" s="24"/>
      <c r="ME253" s="24"/>
      <c r="MF253" s="24"/>
      <c r="MG253" s="24"/>
      <c r="MH253" s="24"/>
      <c r="MI253" s="24"/>
      <c r="MJ253" s="24"/>
      <c r="MK253" s="24"/>
      <c r="ML253" s="24"/>
      <c r="MM253" s="24"/>
      <c r="MN253" s="24"/>
      <c r="MO253" s="24"/>
      <c r="MP253" s="24"/>
      <c r="MQ253" s="24"/>
      <c r="MR253" s="24"/>
      <c r="MS253" s="24"/>
      <c r="MT253" s="24"/>
      <c r="MU253" s="24"/>
      <c r="MV253" s="24"/>
      <c r="MW253" s="24"/>
      <c r="MX253" s="24"/>
      <c r="MY253" s="24"/>
      <c r="MZ253" s="24"/>
      <c r="NA253" s="24"/>
      <c r="NB253" s="24"/>
      <c r="NC253" s="24"/>
      <c r="ND253" s="24"/>
      <c r="NE253" s="24"/>
      <c r="NF253" s="24"/>
      <c r="NG253" s="24"/>
      <c r="NH253" s="24"/>
      <c r="NI253" s="24"/>
      <c r="NJ253" s="24"/>
      <c r="NK253" s="24"/>
      <c r="NL253" s="24"/>
      <c r="NM253" s="24"/>
      <c r="NN253" s="24"/>
      <c r="NO253" s="24"/>
      <c r="NP253" s="24"/>
      <c r="NQ253" s="24"/>
      <c r="NR253" s="24"/>
      <c r="NS253" s="24"/>
      <c r="NT253" s="24"/>
      <c r="NU253" s="24"/>
      <c r="NV253" s="24"/>
      <c r="NW253" s="24"/>
      <c r="NX253" s="24"/>
      <c r="NY253" s="24"/>
      <c r="NZ253" s="24"/>
      <c r="OA253" s="24"/>
      <c r="OB253" s="24"/>
      <c r="OC253" s="24"/>
      <c r="OD253" s="24"/>
      <c r="OE253" s="24"/>
      <c r="OF253" s="24"/>
      <c r="OG253" s="24"/>
      <c r="OH253" s="24"/>
      <c r="OI253" s="24"/>
      <c r="OJ253" s="24"/>
      <c r="OK253" s="24"/>
      <c r="OL253" s="24"/>
      <c r="OM253" s="24"/>
      <c r="ON253" s="24"/>
      <c r="OO253" s="24"/>
      <c r="OP253" s="24"/>
      <c r="OQ253" s="24"/>
      <c r="OR253" s="24"/>
      <c r="OS253" s="24"/>
      <c r="OT253" s="24"/>
      <c r="OU253" s="24"/>
      <c r="OV253" s="24"/>
      <c r="OW253" s="24"/>
      <c r="OX253" s="24"/>
      <c r="OY253" s="24"/>
      <c r="OZ253" s="24"/>
      <c r="PA253" s="24"/>
      <c r="PB253" s="24"/>
      <c r="PC253" s="24"/>
      <c r="PD253" s="24"/>
      <c r="PE253" s="24"/>
      <c r="PF253" s="24"/>
      <c r="PG253" s="24"/>
      <c r="PH253" s="24"/>
      <c r="PI253" s="24"/>
      <c r="PJ253" s="24"/>
      <c r="PK253" s="24"/>
      <c r="PL253" s="24"/>
      <c r="PM253" s="24"/>
      <c r="PN253" s="24"/>
      <c r="PO253" s="24"/>
      <c r="PP253" s="24"/>
      <c r="PQ253" s="24"/>
      <c r="PR253" s="24"/>
      <c r="PS253" s="24"/>
      <c r="PT253" s="24"/>
      <c r="PU253" s="24"/>
      <c r="PV253" s="24"/>
      <c r="PW253" s="24"/>
      <c r="PX253" s="24"/>
      <c r="PY253" s="24"/>
      <c r="PZ253" s="24"/>
      <c r="QA253" s="24"/>
      <c r="QB253" s="24"/>
      <c r="QC253" s="24"/>
      <c r="QD253" s="24"/>
      <c r="QE253" s="24"/>
      <c r="QF253" s="24"/>
      <c r="QG253" s="24"/>
      <c r="QH253" s="24"/>
      <c r="QI253" s="24"/>
      <c r="QJ253" s="24"/>
      <c r="QK253" s="24"/>
      <c r="QL253" s="24"/>
      <c r="QM253" s="24"/>
      <c r="QN253" s="24"/>
      <c r="QO253" s="24"/>
      <c r="QP253" s="24"/>
      <c r="QQ253" s="24"/>
      <c r="QR253" s="24"/>
      <c r="QS253" s="24"/>
      <c r="QT253" s="24"/>
      <c r="QU253" s="24"/>
      <c r="QV253" s="24"/>
      <c r="QW253" s="24"/>
      <c r="QX253" s="24"/>
      <c r="QY253" s="24"/>
      <c r="QZ253" s="24"/>
      <c r="RA253" s="24"/>
      <c r="RB253" s="24"/>
      <c r="RC253" s="24"/>
      <c r="RD253" s="24"/>
      <c r="RE253" s="24"/>
      <c r="RF253" s="24"/>
      <c r="RG253" s="24"/>
      <c r="RH253" s="24"/>
      <c r="RI253" s="24"/>
      <c r="RJ253" s="24"/>
      <c r="RK253" s="24"/>
      <c r="RL253" s="24"/>
      <c r="RM253" s="24"/>
      <c r="RN253" s="24"/>
      <c r="RO253" s="24"/>
      <c r="RP253" s="24"/>
      <c r="RQ253" s="24"/>
      <c r="RR253" s="24"/>
      <c r="RS253" s="24"/>
      <c r="RT253" s="24"/>
      <c r="RU253" s="24"/>
      <c r="RV253" s="24"/>
      <c r="RW253" s="24"/>
      <c r="RX253" s="24"/>
      <c r="RY253" s="24"/>
      <c r="RZ253" s="24"/>
      <c r="SA253" s="24"/>
      <c r="SB253" s="24"/>
      <c r="SC253" s="24"/>
      <c r="SD253" s="24"/>
      <c r="SE253" s="24"/>
      <c r="SF253" s="24"/>
      <c r="SG253" s="24"/>
      <c r="SH253" s="24"/>
      <c r="SI253" s="24"/>
      <c r="SJ253" s="24"/>
      <c r="SK253" s="24"/>
      <c r="SL253" s="24"/>
      <c r="SM253" s="24"/>
      <c r="SN253" s="24"/>
      <c r="SO253" s="24"/>
      <c r="SP253" s="24"/>
      <c r="SQ253" s="24"/>
      <c r="SR253" s="24"/>
      <c r="SS253" s="24"/>
      <c r="ST253" s="24"/>
      <c r="SU253" s="24"/>
      <c r="SV253" s="24"/>
      <c r="SW253" s="24"/>
      <c r="SX253" s="24"/>
      <c r="SY253" s="24"/>
      <c r="SZ253" s="24"/>
      <c r="TA253" s="24"/>
      <c r="TB253" s="24"/>
      <c r="TC253" s="24"/>
      <c r="TD253" s="24"/>
      <c r="TE253" s="24"/>
      <c r="TF253" s="24"/>
      <c r="TG253" s="24"/>
      <c r="TH253" s="24"/>
      <c r="TI253" s="24"/>
      <c r="TJ253" s="24"/>
      <c r="TK253" s="24"/>
      <c r="TL253" s="24"/>
      <c r="TM253" s="24"/>
      <c r="TN253" s="24"/>
      <c r="TO253" s="24"/>
      <c r="TP253" s="24"/>
      <c r="TQ253" s="24"/>
      <c r="TR253" s="24"/>
      <c r="TS253" s="24"/>
      <c r="TT253" s="24"/>
      <c r="TU253" s="24"/>
      <c r="TV253" s="24"/>
      <c r="TW253" s="24"/>
      <c r="TX253" s="24"/>
      <c r="TY253" s="24"/>
      <c r="TZ253" s="24"/>
      <c r="UA253" s="24"/>
      <c r="UB253" s="24"/>
      <c r="UC253" s="24"/>
      <c r="UD253" s="24"/>
      <c r="UE253" s="24"/>
      <c r="UF253" s="24"/>
      <c r="UG253" s="24"/>
      <c r="UH253" s="24"/>
      <c r="UI253" s="24"/>
      <c r="UJ253" s="24"/>
      <c r="UK253" s="24"/>
      <c r="UL253" s="24"/>
      <c r="UM253" s="24"/>
      <c r="UN253" s="24"/>
      <c r="UO253" s="24"/>
      <c r="UP253" s="24"/>
      <c r="UQ253" s="24"/>
      <c r="UR253" s="24"/>
      <c r="US253" s="24"/>
      <c r="UT253" s="24"/>
      <c r="UU253" s="24"/>
      <c r="UV253" s="24"/>
      <c r="UW253" s="24"/>
      <c r="UX253" s="24"/>
      <c r="UY253" s="24"/>
      <c r="UZ253" s="24"/>
      <c r="VA253" s="24"/>
      <c r="VB253" s="24"/>
      <c r="VC253" s="24"/>
      <c r="VD253" s="24"/>
      <c r="VE253" s="24"/>
      <c r="VF253" s="24"/>
      <c r="VG253" s="24"/>
      <c r="VH253" s="24"/>
      <c r="VI253" s="24"/>
    </row>
    <row r="254" spans="1:581" s="23" customFormat="1" ht="15" customHeight="1" x14ac:dyDescent="0.2">
      <c r="A254" s="112">
        <v>27</v>
      </c>
      <c r="B254" s="102" t="s">
        <v>1188</v>
      </c>
      <c r="C254" s="102" t="s">
        <v>1189</v>
      </c>
      <c r="D254" s="20">
        <v>14</v>
      </c>
      <c r="E254" s="108" t="s">
        <v>926</v>
      </c>
      <c r="F254" s="102" t="s">
        <v>1190</v>
      </c>
      <c r="G254" s="102" t="s">
        <v>1411</v>
      </c>
      <c r="H254" s="21" t="s">
        <v>277</v>
      </c>
      <c r="I254" s="21" t="s">
        <v>576</v>
      </c>
      <c r="J254" s="22" t="s">
        <v>954</v>
      </c>
      <c r="K254" s="328">
        <v>37928</v>
      </c>
      <c r="L254" s="146">
        <v>8</v>
      </c>
      <c r="M254" s="22">
        <v>40</v>
      </c>
      <c r="N254" s="22" t="s">
        <v>704</v>
      </c>
      <c r="O254" s="21" t="s">
        <v>243</v>
      </c>
      <c r="P254" s="21" t="s">
        <v>964</v>
      </c>
      <c r="Q254" s="21" t="s">
        <v>817</v>
      </c>
      <c r="R254" s="22">
        <v>1</v>
      </c>
      <c r="S254" s="75">
        <v>13333</v>
      </c>
      <c r="T254" s="75"/>
      <c r="U254" s="75"/>
      <c r="V254" s="75">
        <f t="shared" si="129"/>
        <v>13333</v>
      </c>
      <c r="W254" s="75">
        <f>70.1*5</f>
        <v>350.5</v>
      </c>
      <c r="X254" s="75">
        <f t="shared" si="130"/>
        <v>2517.5</v>
      </c>
      <c r="Y254" s="75">
        <f t="shared" si="131"/>
        <v>25175</v>
      </c>
      <c r="Z254" s="75">
        <f t="shared" si="132"/>
        <v>2333.2749999999996</v>
      </c>
      <c r="AA254" s="75">
        <f t="shared" si="133"/>
        <v>399.99</v>
      </c>
      <c r="AB254" s="75">
        <f t="shared" si="134"/>
        <v>666.65000000000009</v>
      </c>
      <c r="AC254" s="75">
        <f t="shared" si="135"/>
        <v>266.66000000000003</v>
      </c>
      <c r="AD254" s="75">
        <f t="shared" si="141"/>
        <v>1093</v>
      </c>
      <c r="AE254" s="75">
        <v>679</v>
      </c>
      <c r="AF254" s="77">
        <f t="shared" si="140"/>
        <v>7552.5</v>
      </c>
      <c r="AG254" s="77">
        <f t="shared" si="136"/>
        <v>22059.158333333333</v>
      </c>
      <c r="AH254" s="77">
        <f t="shared" si="137"/>
        <v>264709.90000000002</v>
      </c>
      <c r="AI254" s="77"/>
      <c r="AJ254" s="77"/>
      <c r="AK254" s="77"/>
      <c r="AL254" s="77"/>
      <c r="AM254" s="77"/>
      <c r="AN254" s="77"/>
      <c r="AO254" s="77"/>
      <c r="AP254" s="77"/>
      <c r="AQ254" s="77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  <c r="LT254" s="24"/>
      <c r="LU254" s="24"/>
      <c r="LV254" s="24"/>
      <c r="LW254" s="24"/>
      <c r="LX254" s="24"/>
      <c r="LY254" s="24"/>
      <c r="LZ254" s="24"/>
      <c r="MA254" s="24"/>
      <c r="MB254" s="24"/>
      <c r="MC254" s="24"/>
      <c r="MD254" s="24"/>
      <c r="ME254" s="24"/>
      <c r="MF254" s="24"/>
      <c r="MG254" s="24"/>
      <c r="MH254" s="24"/>
      <c r="MI254" s="24"/>
      <c r="MJ254" s="24"/>
      <c r="MK254" s="24"/>
      <c r="ML254" s="24"/>
      <c r="MM254" s="24"/>
      <c r="MN254" s="24"/>
      <c r="MO254" s="24"/>
      <c r="MP254" s="24"/>
      <c r="MQ254" s="24"/>
      <c r="MR254" s="24"/>
      <c r="MS254" s="24"/>
      <c r="MT254" s="24"/>
      <c r="MU254" s="24"/>
      <c r="MV254" s="24"/>
      <c r="MW254" s="24"/>
      <c r="MX254" s="24"/>
      <c r="MY254" s="24"/>
      <c r="MZ254" s="24"/>
      <c r="NA254" s="24"/>
      <c r="NB254" s="24"/>
      <c r="NC254" s="24"/>
      <c r="ND254" s="24"/>
      <c r="NE254" s="24"/>
      <c r="NF254" s="24"/>
      <c r="NG254" s="24"/>
      <c r="NH254" s="24"/>
      <c r="NI254" s="24"/>
      <c r="NJ254" s="24"/>
      <c r="NK254" s="24"/>
      <c r="NL254" s="24"/>
      <c r="NM254" s="24"/>
      <c r="NN254" s="24"/>
      <c r="NO254" s="24"/>
      <c r="NP254" s="24"/>
      <c r="NQ254" s="24"/>
      <c r="NR254" s="24"/>
      <c r="NS254" s="24"/>
      <c r="NT254" s="24"/>
      <c r="NU254" s="24"/>
      <c r="NV254" s="24"/>
      <c r="NW254" s="24"/>
      <c r="NX254" s="24"/>
      <c r="NY254" s="24"/>
      <c r="NZ254" s="24"/>
      <c r="OA254" s="24"/>
      <c r="OB254" s="24"/>
      <c r="OC254" s="24"/>
      <c r="OD254" s="24"/>
      <c r="OE254" s="24"/>
      <c r="OF254" s="24"/>
      <c r="OG254" s="24"/>
      <c r="OH254" s="24"/>
      <c r="OI254" s="24"/>
      <c r="OJ254" s="24"/>
      <c r="OK254" s="24"/>
      <c r="OL254" s="24"/>
      <c r="OM254" s="24"/>
      <c r="ON254" s="24"/>
      <c r="OO254" s="24"/>
      <c r="OP254" s="24"/>
      <c r="OQ254" s="24"/>
      <c r="OR254" s="24"/>
      <c r="OS254" s="24"/>
      <c r="OT254" s="24"/>
      <c r="OU254" s="24"/>
      <c r="OV254" s="24"/>
      <c r="OW254" s="24"/>
      <c r="OX254" s="24"/>
      <c r="OY254" s="24"/>
      <c r="OZ254" s="24"/>
      <c r="PA254" s="24"/>
      <c r="PB254" s="24"/>
      <c r="PC254" s="24"/>
      <c r="PD254" s="24"/>
      <c r="PE254" s="24"/>
      <c r="PF254" s="24"/>
      <c r="PG254" s="24"/>
      <c r="PH254" s="24"/>
      <c r="PI254" s="24"/>
      <c r="PJ254" s="24"/>
      <c r="PK254" s="24"/>
      <c r="PL254" s="24"/>
      <c r="PM254" s="24"/>
      <c r="PN254" s="24"/>
      <c r="PO254" s="24"/>
      <c r="PP254" s="24"/>
      <c r="PQ254" s="24"/>
      <c r="PR254" s="24"/>
      <c r="PS254" s="24"/>
      <c r="PT254" s="24"/>
      <c r="PU254" s="24"/>
      <c r="PV254" s="24"/>
      <c r="PW254" s="24"/>
      <c r="PX254" s="24"/>
      <c r="PY254" s="24"/>
      <c r="PZ254" s="24"/>
      <c r="QA254" s="24"/>
      <c r="QB254" s="24"/>
      <c r="QC254" s="24"/>
      <c r="QD254" s="24"/>
      <c r="QE254" s="24"/>
      <c r="QF254" s="24"/>
      <c r="QG254" s="24"/>
      <c r="QH254" s="24"/>
      <c r="QI254" s="24"/>
      <c r="QJ254" s="24"/>
      <c r="QK254" s="24"/>
      <c r="QL254" s="24"/>
      <c r="QM254" s="24"/>
      <c r="QN254" s="24"/>
      <c r="QO254" s="24"/>
      <c r="QP254" s="24"/>
      <c r="QQ254" s="24"/>
      <c r="QR254" s="24"/>
      <c r="QS254" s="24"/>
      <c r="QT254" s="24"/>
      <c r="QU254" s="24"/>
      <c r="QV254" s="24"/>
      <c r="QW254" s="24"/>
      <c r="QX254" s="24"/>
      <c r="QY254" s="24"/>
      <c r="QZ254" s="24"/>
      <c r="RA254" s="24"/>
      <c r="RB254" s="24"/>
      <c r="RC254" s="24"/>
      <c r="RD254" s="24"/>
      <c r="RE254" s="24"/>
      <c r="RF254" s="24"/>
      <c r="RG254" s="24"/>
      <c r="RH254" s="24"/>
      <c r="RI254" s="24"/>
      <c r="RJ254" s="24"/>
      <c r="RK254" s="24"/>
      <c r="RL254" s="24"/>
      <c r="RM254" s="24"/>
      <c r="RN254" s="24"/>
      <c r="RO254" s="24"/>
      <c r="RP254" s="24"/>
      <c r="RQ254" s="24"/>
      <c r="RR254" s="24"/>
      <c r="RS254" s="24"/>
      <c r="RT254" s="24"/>
      <c r="RU254" s="24"/>
      <c r="RV254" s="24"/>
      <c r="RW254" s="24"/>
      <c r="RX254" s="24"/>
      <c r="RY254" s="24"/>
      <c r="RZ254" s="24"/>
      <c r="SA254" s="24"/>
      <c r="SB254" s="24"/>
      <c r="SC254" s="24"/>
      <c r="SD254" s="24"/>
      <c r="SE254" s="24"/>
      <c r="SF254" s="24"/>
      <c r="SG254" s="24"/>
      <c r="SH254" s="24"/>
      <c r="SI254" s="24"/>
      <c r="SJ254" s="24"/>
      <c r="SK254" s="24"/>
      <c r="SL254" s="24"/>
      <c r="SM254" s="24"/>
      <c r="SN254" s="24"/>
      <c r="SO254" s="24"/>
      <c r="SP254" s="24"/>
      <c r="SQ254" s="24"/>
      <c r="SR254" s="24"/>
      <c r="SS254" s="24"/>
      <c r="ST254" s="24"/>
      <c r="SU254" s="24"/>
      <c r="SV254" s="24"/>
      <c r="SW254" s="24"/>
      <c r="SX254" s="24"/>
      <c r="SY254" s="24"/>
      <c r="SZ254" s="24"/>
      <c r="TA254" s="24"/>
      <c r="TB254" s="24"/>
      <c r="TC254" s="24"/>
      <c r="TD254" s="24"/>
      <c r="TE254" s="24"/>
      <c r="TF254" s="24"/>
      <c r="TG254" s="24"/>
      <c r="TH254" s="24"/>
      <c r="TI254" s="24"/>
      <c r="TJ254" s="24"/>
      <c r="TK254" s="24"/>
      <c r="TL254" s="24"/>
      <c r="TM254" s="24"/>
      <c r="TN254" s="24"/>
      <c r="TO254" s="24"/>
      <c r="TP254" s="24"/>
      <c r="TQ254" s="24"/>
      <c r="TR254" s="24"/>
      <c r="TS254" s="24"/>
      <c r="TT254" s="24"/>
      <c r="TU254" s="24"/>
      <c r="TV254" s="24"/>
      <c r="TW254" s="24"/>
      <c r="TX254" s="24"/>
      <c r="TY254" s="24"/>
      <c r="TZ254" s="24"/>
      <c r="UA254" s="24"/>
      <c r="UB254" s="24"/>
      <c r="UC254" s="24"/>
      <c r="UD254" s="24"/>
      <c r="UE254" s="24"/>
      <c r="UF254" s="24"/>
      <c r="UG254" s="24"/>
      <c r="UH254" s="24"/>
      <c r="UI254" s="24"/>
      <c r="UJ254" s="24"/>
      <c r="UK254" s="24"/>
      <c r="UL254" s="24"/>
      <c r="UM254" s="24"/>
      <c r="UN254" s="24"/>
      <c r="UO254" s="24"/>
      <c r="UP254" s="24"/>
      <c r="UQ254" s="24"/>
      <c r="UR254" s="24"/>
      <c r="US254" s="24"/>
      <c r="UT254" s="24"/>
      <c r="UU254" s="24"/>
      <c r="UV254" s="24"/>
      <c r="UW254" s="24"/>
      <c r="UX254" s="24"/>
      <c r="UY254" s="24"/>
      <c r="UZ254" s="24"/>
      <c r="VA254" s="24"/>
      <c r="VB254" s="24"/>
      <c r="VC254" s="24"/>
      <c r="VD254" s="24"/>
      <c r="VE254" s="24"/>
      <c r="VF254" s="24"/>
      <c r="VG254" s="24"/>
      <c r="VH254" s="24"/>
      <c r="VI254" s="24"/>
    </row>
    <row r="255" spans="1:581" s="23" customFormat="1" ht="15" customHeight="1" x14ac:dyDescent="0.2">
      <c r="A255" s="18">
        <v>28</v>
      </c>
      <c r="B255" s="102" t="s">
        <v>1188</v>
      </c>
      <c r="C255" s="102" t="s">
        <v>1189</v>
      </c>
      <c r="D255" s="20">
        <v>14</v>
      </c>
      <c r="E255" s="102" t="s">
        <v>926</v>
      </c>
      <c r="F255" s="102" t="s">
        <v>1190</v>
      </c>
      <c r="G255" s="102" t="s">
        <v>1426</v>
      </c>
      <c r="H255" s="21" t="s">
        <v>180</v>
      </c>
      <c r="I255" s="21" t="s">
        <v>181</v>
      </c>
      <c r="J255" s="22" t="s">
        <v>954</v>
      </c>
      <c r="K255" s="328">
        <v>36178</v>
      </c>
      <c r="L255" s="146">
        <v>11</v>
      </c>
      <c r="M255" s="22">
        <v>40</v>
      </c>
      <c r="N255" s="22" t="s">
        <v>704</v>
      </c>
      <c r="O255" s="21" t="s">
        <v>260</v>
      </c>
      <c r="P255" s="21" t="s">
        <v>964</v>
      </c>
      <c r="Q255" s="21" t="s">
        <v>817</v>
      </c>
      <c r="R255" s="22">
        <v>1</v>
      </c>
      <c r="S255" s="75">
        <v>19633</v>
      </c>
      <c r="T255" s="75"/>
      <c r="U255" s="75"/>
      <c r="V255" s="75">
        <f t="shared" si="129"/>
        <v>19633</v>
      </c>
      <c r="W255" s="75">
        <f>70.1*5</f>
        <v>350.5</v>
      </c>
      <c r="X255" s="75">
        <f t="shared" si="130"/>
        <v>3608.333333333333</v>
      </c>
      <c r="Y255" s="75">
        <f t="shared" si="131"/>
        <v>36083.333333333328</v>
      </c>
      <c r="Z255" s="75">
        <f t="shared" si="132"/>
        <v>3435.7749999999996</v>
      </c>
      <c r="AA255" s="75">
        <f t="shared" si="133"/>
        <v>588.99</v>
      </c>
      <c r="AB255" s="75">
        <f t="shared" si="134"/>
        <v>981.65000000000009</v>
      </c>
      <c r="AC255" s="75">
        <f t="shared" si="135"/>
        <v>392.66</v>
      </c>
      <c r="AD255" s="75">
        <v>1261</v>
      </c>
      <c r="AE255" s="75">
        <v>756</v>
      </c>
      <c r="AF255" s="77">
        <f t="shared" si="140"/>
        <v>10825</v>
      </c>
      <c r="AG255" s="77">
        <f t="shared" si="136"/>
        <v>31609.297222222227</v>
      </c>
      <c r="AH255" s="77">
        <f t="shared" si="137"/>
        <v>379311.56666666671</v>
      </c>
      <c r="AI255" s="77"/>
      <c r="AJ255" s="77"/>
      <c r="AK255" s="77"/>
      <c r="AL255" s="77"/>
      <c r="AM255" s="77"/>
      <c r="AN255" s="77"/>
      <c r="AO255" s="77"/>
      <c r="AP255" s="77"/>
      <c r="AQ255" s="77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  <c r="JC255" s="24"/>
      <c r="JD255" s="24"/>
      <c r="JE255" s="24"/>
      <c r="JF255" s="24"/>
      <c r="JG255" s="24"/>
      <c r="JH255" s="24"/>
      <c r="JI255" s="24"/>
      <c r="JJ255" s="24"/>
      <c r="JK255" s="24"/>
      <c r="JL255" s="24"/>
      <c r="JM255" s="24"/>
      <c r="JN255" s="24"/>
      <c r="JO255" s="24"/>
      <c r="JP255" s="24"/>
      <c r="JQ255" s="24"/>
      <c r="JR255" s="24"/>
      <c r="JS255" s="24"/>
      <c r="JT255" s="24"/>
      <c r="JU255" s="24"/>
      <c r="JV255" s="24"/>
      <c r="JW255" s="24"/>
      <c r="JX255" s="24"/>
      <c r="JY255" s="24"/>
      <c r="JZ255" s="24"/>
      <c r="KA255" s="24"/>
      <c r="KB255" s="24"/>
      <c r="KC255" s="24"/>
      <c r="KD255" s="24"/>
      <c r="KE255" s="24"/>
      <c r="KF255" s="24"/>
      <c r="KG255" s="24"/>
      <c r="KH255" s="24"/>
      <c r="KI255" s="24"/>
      <c r="KJ255" s="24"/>
      <c r="KK255" s="24"/>
      <c r="KL255" s="24"/>
      <c r="KM255" s="24"/>
      <c r="KN255" s="24"/>
      <c r="KO255" s="24"/>
      <c r="KP255" s="24"/>
      <c r="KQ255" s="24"/>
      <c r="KR255" s="24"/>
      <c r="KS255" s="24"/>
      <c r="KT255" s="24"/>
      <c r="KU255" s="24"/>
      <c r="KV255" s="24"/>
      <c r="KW255" s="24"/>
      <c r="KX255" s="24"/>
      <c r="KY255" s="24"/>
      <c r="KZ255" s="24"/>
      <c r="LA255" s="24"/>
      <c r="LB255" s="24"/>
      <c r="LC255" s="24"/>
      <c r="LD255" s="24"/>
      <c r="LE255" s="24"/>
      <c r="LF255" s="24"/>
      <c r="LG255" s="24"/>
      <c r="LH255" s="24"/>
      <c r="LI255" s="24"/>
      <c r="LJ255" s="24"/>
      <c r="LK255" s="24"/>
      <c r="LL255" s="24"/>
      <c r="LM255" s="24"/>
      <c r="LN255" s="24"/>
      <c r="LO255" s="24"/>
      <c r="LP255" s="24"/>
      <c r="LQ255" s="24"/>
      <c r="LR255" s="24"/>
      <c r="LS255" s="24"/>
      <c r="LT255" s="24"/>
      <c r="LU255" s="24"/>
      <c r="LV255" s="24"/>
      <c r="LW255" s="24"/>
      <c r="LX255" s="24"/>
      <c r="LY255" s="24"/>
      <c r="LZ255" s="24"/>
      <c r="MA255" s="24"/>
      <c r="MB255" s="24"/>
      <c r="MC255" s="24"/>
      <c r="MD255" s="24"/>
      <c r="ME255" s="24"/>
      <c r="MF255" s="24"/>
      <c r="MG255" s="24"/>
      <c r="MH255" s="24"/>
      <c r="MI255" s="24"/>
      <c r="MJ255" s="24"/>
      <c r="MK255" s="24"/>
      <c r="ML255" s="24"/>
      <c r="MM255" s="24"/>
      <c r="MN255" s="24"/>
      <c r="MO255" s="24"/>
      <c r="MP255" s="24"/>
      <c r="MQ255" s="24"/>
      <c r="MR255" s="24"/>
      <c r="MS255" s="24"/>
      <c r="MT255" s="24"/>
      <c r="MU255" s="24"/>
      <c r="MV255" s="24"/>
      <c r="MW255" s="24"/>
      <c r="MX255" s="24"/>
      <c r="MY255" s="24"/>
      <c r="MZ255" s="24"/>
      <c r="NA255" s="24"/>
      <c r="NB255" s="24"/>
      <c r="NC255" s="24"/>
      <c r="ND255" s="24"/>
      <c r="NE255" s="24"/>
      <c r="NF255" s="24"/>
      <c r="NG255" s="24"/>
      <c r="NH255" s="24"/>
      <c r="NI255" s="24"/>
      <c r="NJ255" s="24"/>
      <c r="NK255" s="24"/>
      <c r="NL255" s="24"/>
      <c r="NM255" s="24"/>
      <c r="NN255" s="24"/>
      <c r="NO255" s="24"/>
      <c r="NP255" s="24"/>
      <c r="NQ255" s="24"/>
      <c r="NR255" s="24"/>
      <c r="NS255" s="24"/>
      <c r="NT255" s="24"/>
      <c r="NU255" s="24"/>
      <c r="NV255" s="24"/>
      <c r="NW255" s="24"/>
      <c r="NX255" s="24"/>
      <c r="NY255" s="24"/>
      <c r="NZ255" s="24"/>
      <c r="OA255" s="24"/>
      <c r="OB255" s="24"/>
      <c r="OC255" s="24"/>
      <c r="OD255" s="24"/>
      <c r="OE255" s="24"/>
      <c r="OF255" s="24"/>
      <c r="OG255" s="24"/>
      <c r="OH255" s="24"/>
      <c r="OI255" s="24"/>
      <c r="OJ255" s="24"/>
      <c r="OK255" s="24"/>
      <c r="OL255" s="24"/>
      <c r="OM255" s="24"/>
      <c r="ON255" s="24"/>
      <c r="OO255" s="24"/>
      <c r="OP255" s="24"/>
      <c r="OQ255" s="24"/>
      <c r="OR255" s="24"/>
      <c r="OS255" s="24"/>
      <c r="OT255" s="24"/>
      <c r="OU255" s="24"/>
      <c r="OV255" s="24"/>
      <c r="OW255" s="24"/>
      <c r="OX255" s="24"/>
      <c r="OY255" s="24"/>
      <c r="OZ255" s="24"/>
      <c r="PA255" s="24"/>
      <c r="PB255" s="24"/>
      <c r="PC255" s="24"/>
      <c r="PD255" s="24"/>
      <c r="PE255" s="24"/>
      <c r="PF255" s="24"/>
      <c r="PG255" s="24"/>
      <c r="PH255" s="24"/>
      <c r="PI255" s="24"/>
      <c r="PJ255" s="24"/>
      <c r="PK255" s="24"/>
      <c r="PL255" s="24"/>
      <c r="PM255" s="24"/>
      <c r="PN255" s="24"/>
      <c r="PO255" s="24"/>
      <c r="PP255" s="24"/>
      <c r="PQ255" s="24"/>
      <c r="PR255" s="24"/>
      <c r="PS255" s="24"/>
      <c r="PT255" s="24"/>
      <c r="PU255" s="24"/>
      <c r="PV255" s="24"/>
      <c r="PW255" s="24"/>
      <c r="PX255" s="24"/>
      <c r="PY255" s="24"/>
      <c r="PZ255" s="24"/>
      <c r="QA255" s="24"/>
      <c r="QB255" s="24"/>
      <c r="QC255" s="24"/>
      <c r="QD255" s="24"/>
      <c r="QE255" s="24"/>
      <c r="QF255" s="24"/>
      <c r="QG255" s="24"/>
      <c r="QH255" s="24"/>
      <c r="QI255" s="24"/>
      <c r="QJ255" s="24"/>
      <c r="QK255" s="24"/>
      <c r="QL255" s="24"/>
      <c r="QM255" s="24"/>
      <c r="QN255" s="24"/>
      <c r="QO255" s="24"/>
      <c r="QP255" s="24"/>
      <c r="QQ255" s="24"/>
      <c r="QR255" s="24"/>
      <c r="QS255" s="24"/>
      <c r="QT255" s="24"/>
      <c r="QU255" s="24"/>
      <c r="QV255" s="24"/>
      <c r="QW255" s="24"/>
      <c r="QX255" s="24"/>
      <c r="QY255" s="24"/>
      <c r="QZ255" s="24"/>
      <c r="RA255" s="24"/>
      <c r="RB255" s="24"/>
      <c r="RC255" s="24"/>
      <c r="RD255" s="24"/>
      <c r="RE255" s="24"/>
      <c r="RF255" s="24"/>
      <c r="RG255" s="24"/>
      <c r="RH255" s="24"/>
      <c r="RI255" s="24"/>
      <c r="RJ255" s="24"/>
      <c r="RK255" s="24"/>
      <c r="RL255" s="24"/>
      <c r="RM255" s="24"/>
      <c r="RN255" s="24"/>
      <c r="RO255" s="24"/>
      <c r="RP255" s="24"/>
      <c r="RQ255" s="24"/>
      <c r="RR255" s="24"/>
      <c r="RS255" s="24"/>
      <c r="RT255" s="24"/>
      <c r="RU255" s="24"/>
      <c r="RV255" s="24"/>
      <c r="RW255" s="24"/>
      <c r="RX255" s="24"/>
      <c r="RY255" s="24"/>
      <c r="RZ255" s="24"/>
      <c r="SA255" s="24"/>
      <c r="SB255" s="24"/>
      <c r="SC255" s="24"/>
      <c r="SD255" s="24"/>
      <c r="SE255" s="24"/>
      <c r="SF255" s="24"/>
      <c r="SG255" s="24"/>
      <c r="SH255" s="24"/>
      <c r="SI255" s="24"/>
      <c r="SJ255" s="24"/>
      <c r="SK255" s="24"/>
      <c r="SL255" s="24"/>
      <c r="SM255" s="24"/>
      <c r="SN255" s="24"/>
      <c r="SO255" s="24"/>
      <c r="SP255" s="24"/>
      <c r="SQ255" s="24"/>
      <c r="SR255" s="24"/>
      <c r="SS255" s="24"/>
      <c r="ST255" s="24"/>
      <c r="SU255" s="24"/>
      <c r="SV255" s="24"/>
      <c r="SW255" s="24"/>
      <c r="SX255" s="24"/>
      <c r="SY255" s="24"/>
      <c r="SZ255" s="24"/>
      <c r="TA255" s="24"/>
      <c r="TB255" s="24"/>
      <c r="TC255" s="24"/>
      <c r="TD255" s="24"/>
      <c r="TE255" s="24"/>
      <c r="TF255" s="24"/>
      <c r="TG255" s="24"/>
      <c r="TH255" s="24"/>
      <c r="TI255" s="24"/>
      <c r="TJ255" s="24"/>
      <c r="TK255" s="24"/>
      <c r="TL255" s="24"/>
      <c r="TM255" s="24"/>
      <c r="TN255" s="24"/>
      <c r="TO255" s="24"/>
      <c r="TP255" s="24"/>
      <c r="TQ255" s="24"/>
      <c r="TR255" s="24"/>
      <c r="TS255" s="24"/>
      <c r="TT255" s="24"/>
      <c r="TU255" s="24"/>
      <c r="TV255" s="24"/>
      <c r="TW255" s="24"/>
      <c r="TX255" s="24"/>
      <c r="TY255" s="24"/>
      <c r="TZ255" s="24"/>
      <c r="UA255" s="24"/>
      <c r="UB255" s="24"/>
      <c r="UC255" s="24"/>
      <c r="UD255" s="24"/>
      <c r="UE255" s="24"/>
      <c r="UF255" s="24"/>
      <c r="UG255" s="24"/>
      <c r="UH255" s="24"/>
      <c r="UI255" s="24"/>
      <c r="UJ255" s="24"/>
      <c r="UK255" s="24"/>
      <c r="UL255" s="24"/>
      <c r="UM255" s="24"/>
      <c r="UN255" s="24"/>
      <c r="UO255" s="24"/>
      <c r="UP255" s="24"/>
      <c r="UQ255" s="24"/>
      <c r="UR255" s="24"/>
      <c r="US255" s="24"/>
      <c r="UT255" s="24"/>
      <c r="UU255" s="24"/>
      <c r="UV255" s="24"/>
      <c r="UW255" s="24"/>
      <c r="UX255" s="24"/>
      <c r="UY255" s="24"/>
      <c r="UZ255" s="24"/>
      <c r="VA255" s="24"/>
      <c r="VB255" s="24"/>
      <c r="VC255" s="24"/>
      <c r="VD255" s="24"/>
      <c r="VE255" s="24"/>
      <c r="VF255" s="24"/>
      <c r="VG255" s="24"/>
      <c r="VH255" s="24"/>
      <c r="VI255" s="24"/>
    </row>
    <row r="256" spans="1:581" s="23" customFormat="1" ht="15" customHeight="1" x14ac:dyDescent="0.2">
      <c r="A256" s="112">
        <v>29</v>
      </c>
      <c r="B256" s="102" t="s">
        <v>1188</v>
      </c>
      <c r="C256" s="102" t="s">
        <v>1189</v>
      </c>
      <c r="D256" s="20">
        <v>14</v>
      </c>
      <c r="E256" s="105" t="s">
        <v>926</v>
      </c>
      <c r="F256" s="102" t="s">
        <v>1190</v>
      </c>
      <c r="G256" s="102" t="s">
        <v>1432</v>
      </c>
      <c r="H256" s="21" t="s">
        <v>259</v>
      </c>
      <c r="I256" s="21" t="s">
        <v>430</v>
      </c>
      <c r="J256" s="22" t="s">
        <v>954</v>
      </c>
      <c r="K256" s="328">
        <v>37135</v>
      </c>
      <c r="L256" s="146">
        <v>12</v>
      </c>
      <c r="M256" s="22">
        <v>40</v>
      </c>
      <c r="N256" s="22" t="s">
        <v>704</v>
      </c>
      <c r="O256" s="21" t="s">
        <v>826</v>
      </c>
      <c r="P256" s="21" t="s">
        <v>964</v>
      </c>
      <c r="Q256" s="21" t="s">
        <v>817</v>
      </c>
      <c r="R256" s="22">
        <v>1</v>
      </c>
      <c r="S256" s="75">
        <v>24345</v>
      </c>
      <c r="T256" s="75"/>
      <c r="U256" s="75"/>
      <c r="V256" s="75">
        <f t="shared" si="129"/>
        <v>24345</v>
      </c>
      <c r="W256" s="75">
        <f>70.1*5</f>
        <v>350.5</v>
      </c>
      <c r="X256" s="75">
        <f t="shared" si="130"/>
        <v>4451.333333333333</v>
      </c>
      <c r="Y256" s="75">
        <f t="shared" si="131"/>
        <v>44513.333333333336</v>
      </c>
      <c r="Z256" s="75">
        <f t="shared" si="132"/>
        <v>4260.375</v>
      </c>
      <c r="AA256" s="75">
        <f t="shared" si="133"/>
        <v>730.35</v>
      </c>
      <c r="AB256" s="75">
        <f t="shared" si="134"/>
        <v>1217.25</v>
      </c>
      <c r="AC256" s="75">
        <f t="shared" si="135"/>
        <v>486.90000000000003</v>
      </c>
      <c r="AD256" s="75">
        <v>1455</v>
      </c>
      <c r="AE256" s="75">
        <v>908</v>
      </c>
      <c r="AF256" s="77">
        <f t="shared" si="140"/>
        <v>13354</v>
      </c>
      <c r="AG256" s="77">
        <f t="shared" si="136"/>
        <v>38946.597222222219</v>
      </c>
      <c r="AH256" s="77">
        <f t="shared" si="137"/>
        <v>467359.16666666663</v>
      </c>
      <c r="AI256" s="77"/>
      <c r="AJ256" s="77"/>
      <c r="AK256" s="77"/>
      <c r="AL256" s="77"/>
      <c r="AM256" s="77"/>
      <c r="AN256" s="77"/>
      <c r="AO256" s="77"/>
      <c r="AP256" s="77"/>
      <c r="AQ256" s="77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  <c r="LT256" s="24"/>
      <c r="LU256" s="24"/>
      <c r="LV256" s="24"/>
      <c r="LW256" s="24"/>
      <c r="LX256" s="24"/>
      <c r="LY256" s="24"/>
      <c r="LZ256" s="24"/>
      <c r="MA256" s="24"/>
      <c r="MB256" s="24"/>
      <c r="MC256" s="24"/>
      <c r="MD256" s="24"/>
      <c r="ME256" s="24"/>
      <c r="MF256" s="24"/>
      <c r="MG256" s="24"/>
      <c r="MH256" s="24"/>
      <c r="MI256" s="24"/>
      <c r="MJ256" s="24"/>
      <c r="MK256" s="24"/>
      <c r="ML256" s="24"/>
      <c r="MM256" s="24"/>
      <c r="MN256" s="24"/>
      <c r="MO256" s="24"/>
      <c r="MP256" s="24"/>
      <c r="MQ256" s="24"/>
      <c r="MR256" s="24"/>
      <c r="MS256" s="24"/>
      <c r="MT256" s="24"/>
      <c r="MU256" s="24"/>
      <c r="MV256" s="24"/>
      <c r="MW256" s="24"/>
      <c r="MX256" s="24"/>
      <c r="MY256" s="24"/>
      <c r="MZ256" s="24"/>
      <c r="NA256" s="24"/>
      <c r="NB256" s="24"/>
      <c r="NC256" s="24"/>
      <c r="ND256" s="24"/>
      <c r="NE256" s="24"/>
      <c r="NF256" s="24"/>
      <c r="NG256" s="24"/>
      <c r="NH256" s="24"/>
      <c r="NI256" s="24"/>
      <c r="NJ256" s="24"/>
      <c r="NK256" s="24"/>
      <c r="NL256" s="24"/>
      <c r="NM256" s="24"/>
      <c r="NN256" s="24"/>
      <c r="NO256" s="24"/>
      <c r="NP256" s="24"/>
      <c r="NQ256" s="24"/>
      <c r="NR256" s="24"/>
      <c r="NS256" s="24"/>
      <c r="NT256" s="24"/>
      <c r="NU256" s="24"/>
      <c r="NV256" s="24"/>
      <c r="NW256" s="24"/>
      <c r="NX256" s="24"/>
      <c r="NY256" s="24"/>
      <c r="NZ256" s="24"/>
      <c r="OA256" s="24"/>
      <c r="OB256" s="24"/>
      <c r="OC256" s="24"/>
      <c r="OD256" s="24"/>
      <c r="OE256" s="24"/>
      <c r="OF256" s="24"/>
      <c r="OG256" s="24"/>
      <c r="OH256" s="24"/>
      <c r="OI256" s="24"/>
      <c r="OJ256" s="24"/>
      <c r="OK256" s="24"/>
      <c r="OL256" s="24"/>
      <c r="OM256" s="24"/>
      <c r="ON256" s="24"/>
      <c r="OO256" s="24"/>
      <c r="OP256" s="24"/>
      <c r="OQ256" s="24"/>
      <c r="OR256" s="24"/>
      <c r="OS256" s="24"/>
      <c r="OT256" s="24"/>
      <c r="OU256" s="24"/>
      <c r="OV256" s="24"/>
      <c r="OW256" s="24"/>
      <c r="OX256" s="24"/>
      <c r="OY256" s="24"/>
      <c r="OZ256" s="24"/>
      <c r="PA256" s="24"/>
      <c r="PB256" s="24"/>
      <c r="PC256" s="24"/>
      <c r="PD256" s="24"/>
      <c r="PE256" s="24"/>
      <c r="PF256" s="24"/>
      <c r="PG256" s="24"/>
      <c r="PH256" s="24"/>
      <c r="PI256" s="24"/>
      <c r="PJ256" s="24"/>
      <c r="PK256" s="24"/>
      <c r="PL256" s="24"/>
      <c r="PM256" s="24"/>
      <c r="PN256" s="24"/>
      <c r="PO256" s="24"/>
      <c r="PP256" s="24"/>
      <c r="PQ256" s="24"/>
      <c r="PR256" s="24"/>
      <c r="PS256" s="24"/>
      <c r="PT256" s="24"/>
      <c r="PU256" s="24"/>
      <c r="PV256" s="24"/>
      <c r="PW256" s="24"/>
      <c r="PX256" s="24"/>
      <c r="PY256" s="24"/>
      <c r="PZ256" s="24"/>
      <c r="QA256" s="24"/>
      <c r="QB256" s="24"/>
      <c r="QC256" s="24"/>
      <c r="QD256" s="24"/>
      <c r="QE256" s="24"/>
      <c r="QF256" s="24"/>
      <c r="QG256" s="24"/>
      <c r="QH256" s="24"/>
      <c r="QI256" s="24"/>
      <c r="QJ256" s="24"/>
      <c r="QK256" s="24"/>
      <c r="QL256" s="24"/>
      <c r="QM256" s="24"/>
      <c r="QN256" s="24"/>
      <c r="QO256" s="24"/>
      <c r="QP256" s="24"/>
      <c r="QQ256" s="24"/>
      <c r="QR256" s="24"/>
      <c r="QS256" s="24"/>
      <c r="QT256" s="24"/>
      <c r="QU256" s="24"/>
      <c r="QV256" s="24"/>
      <c r="QW256" s="24"/>
      <c r="QX256" s="24"/>
      <c r="QY256" s="24"/>
      <c r="QZ256" s="24"/>
      <c r="RA256" s="24"/>
      <c r="RB256" s="24"/>
      <c r="RC256" s="24"/>
      <c r="RD256" s="24"/>
      <c r="RE256" s="24"/>
      <c r="RF256" s="24"/>
      <c r="RG256" s="24"/>
      <c r="RH256" s="24"/>
      <c r="RI256" s="24"/>
      <c r="RJ256" s="24"/>
      <c r="RK256" s="24"/>
      <c r="RL256" s="24"/>
      <c r="RM256" s="24"/>
      <c r="RN256" s="24"/>
      <c r="RO256" s="24"/>
      <c r="RP256" s="24"/>
      <c r="RQ256" s="24"/>
      <c r="RR256" s="24"/>
      <c r="RS256" s="24"/>
      <c r="RT256" s="24"/>
      <c r="RU256" s="24"/>
      <c r="RV256" s="24"/>
      <c r="RW256" s="24"/>
      <c r="RX256" s="24"/>
      <c r="RY256" s="24"/>
      <c r="RZ256" s="24"/>
      <c r="SA256" s="24"/>
      <c r="SB256" s="24"/>
      <c r="SC256" s="24"/>
      <c r="SD256" s="24"/>
      <c r="SE256" s="24"/>
      <c r="SF256" s="24"/>
      <c r="SG256" s="24"/>
      <c r="SH256" s="24"/>
      <c r="SI256" s="24"/>
      <c r="SJ256" s="24"/>
      <c r="SK256" s="24"/>
      <c r="SL256" s="24"/>
      <c r="SM256" s="24"/>
      <c r="SN256" s="24"/>
      <c r="SO256" s="24"/>
      <c r="SP256" s="24"/>
      <c r="SQ256" s="24"/>
      <c r="SR256" s="24"/>
      <c r="SS256" s="24"/>
      <c r="ST256" s="24"/>
      <c r="SU256" s="24"/>
      <c r="SV256" s="24"/>
      <c r="SW256" s="24"/>
      <c r="SX256" s="24"/>
      <c r="SY256" s="24"/>
      <c r="SZ256" s="24"/>
      <c r="TA256" s="24"/>
      <c r="TB256" s="24"/>
      <c r="TC256" s="24"/>
      <c r="TD256" s="24"/>
      <c r="TE256" s="24"/>
      <c r="TF256" s="24"/>
      <c r="TG256" s="24"/>
      <c r="TH256" s="24"/>
      <c r="TI256" s="24"/>
      <c r="TJ256" s="24"/>
      <c r="TK256" s="24"/>
      <c r="TL256" s="24"/>
      <c r="TM256" s="24"/>
      <c r="TN256" s="24"/>
      <c r="TO256" s="24"/>
      <c r="TP256" s="24"/>
      <c r="TQ256" s="24"/>
      <c r="TR256" s="24"/>
      <c r="TS256" s="24"/>
      <c r="TT256" s="24"/>
      <c r="TU256" s="24"/>
      <c r="TV256" s="24"/>
      <c r="TW256" s="24"/>
      <c r="TX256" s="24"/>
      <c r="TY256" s="24"/>
      <c r="TZ256" s="24"/>
      <c r="UA256" s="24"/>
      <c r="UB256" s="24"/>
      <c r="UC256" s="24"/>
      <c r="UD256" s="24"/>
      <c r="UE256" s="24"/>
      <c r="UF256" s="24"/>
      <c r="UG256" s="24"/>
      <c r="UH256" s="24"/>
      <c r="UI256" s="24"/>
      <c r="UJ256" s="24"/>
      <c r="UK256" s="24"/>
      <c r="UL256" s="24"/>
      <c r="UM256" s="24"/>
      <c r="UN256" s="24"/>
      <c r="UO256" s="24"/>
      <c r="UP256" s="24"/>
      <c r="UQ256" s="24"/>
      <c r="UR256" s="24"/>
      <c r="US256" s="24"/>
      <c r="UT256" s="24"/>
      <c r="UU256" s="24"/>
      <c r="UV256" s="24"/>
      <c r="UW256" s="24"/>
      <c r="UX256" s="24"/>
      <c r="UY256" s="24"/>
      <c r="UZ256" s="24"/>
      <c r="VA256" s="24"/>
      <c r="VB256" s="24"/>
      <c r="VC256" s="24"/>
      <c r="VD256" s="24"/>
      <c r="VE256" s="24"/>
      <c r="VF256" s="24"/>
      <c r="VG256" s="24"/>
      <c r="VH256" s="24"/>
      <c r="VI256" s="24"/>
    </row>
    <row r="257" spans="1:581" s="23" customFormat="1" ht="15" customHeight="1" x14ac:dyDescent="0.2">
      <c r="A257" s="107">
        <v>30</v>
      </c>
      <c r="B257" s="102" t="s">
        <v>1188</v>
      </c>
      <c r="C257" s="102" t="s">
        <v>1189</v>
      </c>
      <c r="D257" s="20">
        <v>14</v>
      </c>
      <c r="E257" s="108" t="s">
        <v>926</v>
      </c>
      <c r="F257" s="102" t="s">
        <v>1190</v>
      </c>
      <c r="G257" s="102" t="s">
        <v>1438</v>
      </c>
      <c r="H257" s="21" t="s">
        <v>257</v>
      </c>
      <c r="I257" s="21" t="s">
        <v>429</v>
      </c>
      <c r="J257" s="22" t="s">
        <v>955</v>
      </c>
      <c r="K257" s="328">
        <v>37104</v>
      </c>
      <c r="L257" s="146">
        <v>12</v>
      </c>
      <c r="M257" s="22">
        <v>40</v>
      </c>
      <c r="N257" s="22" t="s">
        <v>704</v>
      </c>
      <c r="O257" s="21" t="s">
        <v>266</v>
      </c>
      <c r="P257" s="21" t="s">
        <v>964</v>
      </c>
      <c r="Q257" s="21" t="s">
        <v>817</v>
      </c>
      <c r="R257" s="22">
        <v>1</v>
      </c>
      <c r="S257" s="75">
        <v>24345</v>
      </c>
      <c r="T257" s="75"/>
      <c r="U257" s="75"/>
      <c r="V257" s="75">
        <f t="shared" si="129"/>
        <v>24345</v>
      </c>
      <c r="W257" s="75">
        <f>70.1*5</f>
        <v>350.5</v>
      </c>
      <c r="X257" s="75">
        <f t="shared" si="130"/>
        <v>4451.333333333333</v>
      </c>
      <c r="Y257" s="75">
        <f t="shared" si="131"/>
        <v>44513.333333333336</v>
      </c>
      <c r="Z257" s="75">
        <f t="shared" si="132"/>
        <v>4260.375</v>
      </c>
      <c r="AA257" s="75">
        <f t="shared" si="133"/>
        <v>730.35</v>
      </c>
      <c r="AB257" s="75">
        <f t="shared" si="134"/>
        <v>1217.25</v>
      </c>
      <c r="AC257" s="75">
        <f t="shared" si="135"/>
        <v>486.90000000000003</v>
      </c>
      <c r="AD257" s="75">
        <v>1455</v>
      </c>
      <c r="AE257" s="75">
        <v>908</v>
      </c>
      <c r="AF257" s="77">
        <f t="shared" si="140"/>
        <v>13354</v>
      </c>
      <c r="AG257" s="77">
        <f t="shared" si="136"/>
        <v>38946.597222222219</v>
      </c>
      <c r="AH257" s="77">
        <f t="shared" si="137"/>
        <v>467359.16666666663</v>
      </c>
      <c r="AI257" s="77"/>
      <c r="AJ257" s="77"/>
      <c r="AK257" s="77"/>
      <c r="AL257" s="77"/>
      <c r="AM257" s="77"/>
      <c r="AN257" s="77"/>
      <c r="AO257" s="77"/>
      <c r="AP257" s="77"/>
      <c r="AQ257" s="77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  <c r="JC257" s="24"/>
      <c r="JD257" s="24"/>
      <c r="JE257" s="24"/>
      <c r="JF257" s="24"/>
      <c r="JG257" s="24"/>
      <c r="JH257" s="24"/>
      <c r="JI257" s="24"/>
      <c r="JJ257" s="24"/>
      <c r="JK257" s="24"/>
      <c r="JL257" s="24"/>
      <c r="JM257" s="24"/>
      <c r="JN257" s="24"/>
      <c r="JO257" s="24"/>
      <c r="JP257" s="24"/>
      <c r="JQ257" s="24"/>
      <c r="JR257" s="24"/>
      <c r="JS257" s="24"/>
      <c r="JT257" s="24"/>
      <c r="JU257" s="24"/>
      <c r="JV257" s="24"/>
      <c r="JW257" s="24"/>
      <c r="JX257" s="24"/>
      <c r="JY257" s="24"/>
      <c r="JZ257" s="24"/>
      <c r="KA257" s="24"/>
      <c r="KB257" s="24"/>
      <c r="KC257" s="24"/>
      <c r="KD257" s="24"/>
      <c r="KE257" s="24"/>
      <c r="KF257" s="24"/>
      <c r="KG257" s="24"/>
      <c r="KH257" s="24"/>
      <c r="KI257" s="24"/>
      <c r="KJ257" s="24"/>
      <c r="KK257" s="24"/>
      <c r="KL257" s="24"/>
      <c r="KM257" s="24"/>
      <c r="KN257" s="24"/>
      <c r="KO257" s="24"/>
      <c r="KP257" s="24"/>
      <c r="KQ257" s="24"/>
      <c r="KR257" s="24"/>
      <c r="KS257" s="24"/>
      <c r="KT257" s="24"/>
      <c r="KU257" s="24"/>
      <c r="KV257" s="24"/>
      <c r="KW257" s="24"/>
      <c r="KX257" s="24"/>
      <c r="KY257" s="24"/>
      <c r="KZ257" s="24"/>
      <c r="LA257" s="24"/>
      <c r="LB257" s="24"/>
      <c r="LC257" s="24"/>
      <c r="LD257" s="24"/>
      <c r="LE257" s="24"/>
      <c r="LF257" s="24"/>
      <c r="LG257" s="24"/>
      <c r="LH257" s="24"/>
      <c r="LI257" s="24"/>
      <c r="LJ257" s="24"/>
      <c r="LK257" s="24"/>
      <c r="LL257" s="24"/>
      <c r="LM257" s="24"/>
      <c r="LN257" s="24"/>
      <c r="LO257" s="24"/>
      <c r="LP257" s="24"/>
      <c r="LQ257" s="24"/>
      <c r="LR257" s="24"/>
      <c r="LS257" s="24"/>
      <c r="LT257" s="24"/>
      <c r="LU257" s="24"/>
      <c r="LV257" s="24"/>
      <c r="LW257" s="24"/>
      <c r="LX257" s="24"/>
      <c r="LY257" s="24"/>
      <c r="LZ257" s="24"/>
      <c r="MA257" s="24"/>
      <c r="MB257" s="24"/>
      <c r="MC257" s="24"/>
      <c r="MD257" s="24"/>
      <c r="ME257" s="24"/>
      <c r="MF257" s="24"/>
      <c r="MG257" s="24"/>
      <c r="MH257" s="24"/>
      <c r="MI257" s="24"/>
      <c r="MJ257" s="24"/>
      <c r="MK257" s="24"/>
      <c r="ML257" s="24"/>
      <c r="MM257" s="24"/>
      <c r="MN257" s="24"/>
      <c r="MO257" s="24"/>
      <c r="MP257" s="24"/>
      <c r="MQ257" s="24"/>
      <c r="MR257" s="24"/>
      <c r="MS257" s="24"/>
      <c r="MT257" s="24"/>
      <c r="MU257" s="24"/>
      <c r="MV257" s="24"/>
      <c r="MW257" s="24"/>
      <c r="MX257" s="24"/>
      <c r="MY257" s="24"/>
      <c r="MZ257" s="24"/>
      <c r="NA257" s="24"/>
      <c r="NB257" s="24"/>
      <c r="NC257" s="24"/>
      <c r="ND257" s="24"/>
      <c r="NE257" s="24"/>
      <c r="NF257" s="24"/>
      <c r="NG257" s="24"/>
      <c r="NH257" s="24"/>
      <c r="NI257" s="24"/>
      <c r="NJ257" s="24"/>
      <c r="NK257" s="24"/>
      <c r="NL257" s="24"/>
      <c r="NM257" s="24"/>
      <c r="NN257" s="24"/>
      <c r="NO257" s="24"/>
      <c r="NP257" s="24"/>
      <c r="NQ257" s="24"/>
      <c r="NR257" s="24"/>
      <c r="NS257" s="24"/>
      <c r="NT257" s="24"/>
      <c r="NU257" s="24"/>
      <c r="NV257" s="24"/>
      <c r="NW257" s="24"/>
      <c r="NX257" s="24"/>
      <c r="NY257" s="24"/>
      <c r="NZ257" s="24"/>
      <c r="OA257" s="24"/>
      <c r="OB257" s="24"/>
      <c r="OC257" s="24"/>
      <c r="OD257" s="24"/>
      <c r="OE257" s="24"/>
      <c r="OF257" s="24"/>
      <c r="OG257" s="24"/>
      <c r="OH257" s="24"/>
      <c r="OI257" s="24"/>
      <c r="OJ257" s="24"/>
      <c r="OK257" s="24"/>
      <c r="OL257" s="24"/>
      <c r="OM257" s="24"/>
      <c r="ON257" s="24"/>
      <c r="OO257" s="24"/>
      <c r="OP257" s="24"/>
      <c r="OQ257" s="24"/>
      <c r="OR257" s="24"/>
      <c r="OS257" s="24"/>
      <c r="OT257" s="24"/>
      <c r="OU257" s="24"/>
      <c r="OV257" s="24"/>
      <c r="OW257" s="24"/>
      <c r="OX257" s="24"/>
      <c r="OY257" s="24"/>
      <c r="OZ257" s="24"/>
      <c r="PA257" s="24"/>
      <c r="PB257" s="24"/>
      <c r="PC257" s="24"/>
      <c r="PD257" s="24"/>
      <c r="PE257" s="24"/>
      <c r="PF257" s="24"/>
      <c r="PG257" s="24"/>
      <c r="PH257" s="24"/>
      <c r="PI257" s="24"/>
      <c r="PJ257" s="24"/>
      <c r="PK257" s="24"/>
      <c r="PL257" s="24"/>
      <c r="PM257" s="24"/>
      <c r="PN257" s="24"/>
      <c r="PO257" s="24"/>
      <c r="PP257" s="24"/>
      <c r="PQ257" s="24"/>
      <c r="PR257" s="24"/>
      <c r="PS257" s="24"/>
      <c r="PT257" s="24"/>
      <c r="PU257" s="24"/>
      <c r="PV257" s="24"/>
      <c r="PW257" s="24"/>
      <c r="PX257" s="24"/>
      <c r="PY257" s="24"/>
      <c r="PZ257" s="24"/>
      <c r="QA257" s="24"/>
      <c r="QB257" s="24"/>
      <c r="QC257" s="24"/>
      <c r="QD257" s="24"/>
      <c r="QE257" s="24"/>
      <c r="QF257" s="24"/>
      <c r="QG257" s="24"/>
      <c r="QH257" s="24"/>
      <c r="QI257" s="24"/>
      <c r="QJ257" s="24"/>
      <c r="QK257" s="24"/>
      <c r="QL257" s="24"/>
      <c r="QM257" s="24"/>
      <c r="QN257" s="24"/>
      <c r="QO257" s="24"/>
      <c r="QP257" s="24"/>
      <c r="QQ257" s="24"/>
      <c r="QR257" s="24"/>
      <c r="QS257" s="24"/>
      <c r="QT257" s="24"/>
      <c r="QU257" s="24"/>
      <c r="QV257" s="24"/>
      <c r="QW257" s="24"/>
      <c r="QX257" s="24"/>
      <c r="QY257" s="24"/>
      <c r="QZ257" s="24"/>
      <c r="RA257" s="24"/>
      <c r="RB257" s="24"/>
      <c r="RC257" s="24"/>
      <c r="RD257" s="24"/>
      <c r="RE257" s="24"/>
      <c r="RF257" s="24"/>
      <c r="RG257" s="24"/>
      <c r="RH257" s="24"/>
      <c r="RI257" s="24"/>
      <c r="RJ257" s="24"/>
      <c r="RK257" s="24"/>
      <c r="RL257" s="24"/>
      <c r="RM257" s="24"/>
      <c r="RN257" s="24"/>
      <c r="RO257" s="24"/>
      <c r="RP257" s="24"/>
      <c r="RQ257" s="24"/>
      <c r="RR257" s="24"/>
      <c r="RS257" s="24"/>
      <c r="RT257" s="24"/>
      <c r="RU257" s="24"/>
      <c r="RV257" s="24"/>
      <c r="RW257" s="24"/>
      <c r="RX257" s="24"/>
      <c r="RY257" s="24"/>
      <c r="RZ257" s="24"/>
      <c r="SA257" s="24"/>
      <c r="SB257" s="24"/>
      <c r="SC257" s="24"/>
      <c r="SD257" s="24"/>
      <c r="SE257" s="24"/>
      <c r="SF257" s="24"/>
      <c r="SG257" s="24"/>
      <c r="SH257" s="24"/>
      <c r="SI257" s="24"/>
      <c r="SJ257" s="24"/>
      <c r="SK257" s="24"/>
      <c r="SL257" s="24"/>
      <c r="SM257" s="24"/>
      <c r="SN257" s="24"/>
      <c r="SO257" s="24"/>
      <c r="SP257" s="24"/>
      <c r="SQ257" s="24"/>
      <c r="SR257" s="24"/>
      <c r="SS257" s="24"/>
      <c r="ST257" s="24"/>
      <c r="SU257" s="24"/>
      <c r="SV257" s="24"/>
      <c r="SW257" s="24"/>
      <c r="SX257" s="24"/>
      <c r="SY257" s="24"/>
      <c r="SZ257" s="24"/>
      <c r="TA257" s="24"/>
      <c r="TB257" s="24"/>
      <c r="TC257" s="24"/>
      <c r="TD257" s="24"/>
      <c r="TE257" s="24"/>
      <c r="TF257" s="24"/>
      <c r="TG257" s="24"/>
      <c r="TH257" s="24"/>
      <c r="TI257" s="24"/>
      <c r="TJ257" s="24"/>
      <c r="TK257" s="24"/>
      <c r="TL257" s="24"/>
      <c r="TM257" s="24"/>
      <c r="TN257" s="24"/>
      <c r="TO257" s="24"/>
      <c r="TP257" s="24"/>
      <c r="TQ257" s="24"/>
      <c r="TR257" s="24"/>
      <c r="TS257" s="24"/>
      <c r="TT257" s="24"/>
      <c r="TU257" s="24"/>
      <c r="TV257" s="24"/>
      <c r="TW257" s="24"/>
      <c r="TX257" s="24"/>
      <c r="TY257" s="24"/>
      <c r="TZ257" s="24"/>
      <c r="UA257" s="24"/>
      <c r="UB257" s="24"/>
      <c r="UC257" s="24"/>
      <c r="UD257" s="24"/>
      <c r="UE257" s="24"/>
      <c r="UF257" s="24"/>
      <c r="UG257" s="24"/>
      <c r="UH257" s="24"/>
      <c r="UI257" s="24"/>
      <c r="UJ257" s="24"/>
      <c r="UK257" s="24"/>
      <c r="UL257" s="24"/>
      <c r="UM257" s="24"/>
      <c r="UN257" s="24"/>
      <c r="UO257" s="24"/>
      <c r="UP257" s="24"/>
      <c r="UQ257" s="24"/>
      <c r="UR257" s="24"/>
      <c r="US257" s="24"/>
      <c r="UT257" s="24"/>
      <c r="UU257" s="24"/>
      <c r="UV257" s="24"/>
      <c r="UW257" s="24"/>
      <c r="UX257" s="24"/>
      <c r="UY257" s="24"/>
      <c r="UZ257" s="24"/>
      <c r="VA257" s="24"/>
      <c r="VB257" s="24"/>
      <c r="VC257" s="24"/>
      <c r="VD257" s="24"/>
      <c r="VE257" s="24"/>
      <c r="VF257" s="24"/>
      <c r="VG257" s="24"/>
      <c r="VH257" s="24"/>
      <c r="VI257" s="24"/>
    </row>
    <row r="258" spans="1:581" s="23" customFormat="1" ht="15" customHeight="1" x14ac:dyDescent="0.2">
      <c r="A258" s="18">
        <v>31</v>
      </c>
      <c r="B258" s="102" t="s">
        <v>1188</v>
      </c>
      <c r="C258" s="102" t="s">
        <v>1189</v>
      </c>
      <c r="D258" s="20">
        <v>14</v>
      </c>
      <c r="E258" s="102" t="s">
        <v>926</v>
      </c>
      <c r="F258" s="102" t="s">
        <v>1190</v>
      </c>
      <c r="G258" s="102" t="s">
        <v>1440</v>
      </c>
      <c r="H258" s="21" t="s">
        <v>1097</v>
      </c>
      <c r="I258" s="21" t="s">
        <v>1118</v>
      </c>
      <c r="J258" s="22" t="s">
        <v>955</v>
      </c>
      <c r="K258" s="328">
        <v>41442</v>
      </c>
      <c r="L258" s="146">
        <v>15</v>
      </c>
      <c r="M258" s="22">
        <v>40</v>
      </c>
      <c r="N258" s="22" t="s">
        <v>704</v>
      </c>
      <c r="O258" s="21" t="s">
        <v>250</v>
      </c>
      <c r="P258" s="21" t="s">
        <v>964</v>
      </c>
      <c r="Q258" s="21" t="s">
        <v>817</v>
      </c>
      <c r="R258" s="22">
        <v>1</v>
      </c>
      <c r="S258" s="75">
        <v>48963</v>
      </c>
      <c r="T258" s="75"/>
      <c r="U258" s="75"/>
      <c r="V258" s="75">
        <f t="shared" si="129"/>
        <v>48963</v>
      </c>
      <c r="W258" s="75"/>
      <c r="X258" s="75">
        <f t="shared" si="130"/>
        <v>8728.1666666666679</v>
      </c>
      <c r="Y258" s="75">
        <f t="shared" si="131"/>
        <v>87281.666666666672</v>
      </c>
      <c r="Z258" s="75">
        <f t="shared" si="132"/>
        <v>8568.5249999999996</v>
      </c>
      <c r="AA258" s="75">
        <f t="shared" si="133"/>
        <v>1468.8899999999999</v>
      </c>
      <c r="AB258" s="75">
        <f t="shared" si="134"/>
        <v>2448.15</v>
      </c>
      <c r="AC258" s="75">
        <f t="shared" si="135"/>
        <v>979.26</v>
      </c>
      <c r="AD258" s="75">
        <v>1989</v>
      </c>
      <c r="AE258" s="75">
        <v>1417</v>
      </c>
      <c r="AF258" s="77"/>
      <c r="AG258" s="77">
        <f t="shared" si="136"/>
        <v>73834.64444444445</v>
      </c>
      <c r="AH258" s="77">
        <f t="shared" si="137"/>
        <v>886015.7333333334</v>
      </c>
      <c r="AI258" s="77"/>
      <c r="AJ258" s="77"/>
      <c r="AK258" s="77"/>
      <c r="AL258" s="77"/>
      <c r="AM258" s="77"/>
      <c r="AN258" s="77"/>
      <c r="AO258" s="77"/>
      <c r="AP258" s="77"/>
      <c r="AQ258" s="77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  <c r="LT258" s="24"/>
      <c r="LU258" s="24"/>
      <c r="LV258" s="24"/>
      <c r="LW258" s="24"/>
      <c r="LX258" s="24"/>
      <c r="LY258" s="24"/>
      <c r="LZ258" s="24"/>
      <c r="MA258" s="24"/>
      <c r="MB258" s="24"/>
      <c r="MC258" s="24"/>
      <c r="MD258" s="24"/>
      <c r="ME258" s="24"/>
      <c r="MF258" s="24"/>
      <c r="MG258" s="24"/>
      <c r="MH258" s="24"/>
      <c r="MI258" s="24"/>
      <c r="MJ258" s="24"/>
      <c r="MK258" s="24"/>
      <c r="ML258" s="24"/>
      <c r="MM258" s="24"/>
      <c r="MN258" s="24"/>
      <c r="MO258" s="24"/>
      <c r="MP258" s="24"/>
      <c r="MQ258" s="24"/>
      <c r="MR258" s="24"/>
      <c r="MS258" s="24"/>
      <c r="MT258" s="24"/>
      <c r="MU258" s="24"/>
      <c r="MV258" s="24"/>
      <c r="MW258" s="24"/>
      <c r="MX258" s="24"/>
      <c r="MY258" s="24"/>
      <c r="MZ258" s="24"/>
      <c r="NA258" s="24"/>
      <c r="NB258" s="24"/>
      <c r="NC258" s="24"/>
      <c r="ND258" s="24"/>
      <c r="NE258" s="24"/>
      <c r="NF258" s="24"/>
      <c r="NG258" s="24"/>
      <c r="NH258" s="24"/>
      <c r="NI258" s="24"/>
      <c r="NJ258" s="24"/>
      <c r="NK258" s="24"/>
      <c r="NL258" s="24"/>
      <c r="NM258" s="24"/>
      <c r="NN258" s="24"/>
      <c r="NO258" s="24"/>
      <c r="NP258" s="24"/>
      <c r="NQ258" s="24"/>
      <c r="NR258" s="24"/>
      <c r="NS258" s="24"/>
      <c r="NT258" s="24"/>
      <c r="NU258" s="24"/>
      <c r="NV258" s="24"/>
      <c r="NW258" s="24"/>
      <c r="NX258" s="24"/>
      <c r="NY258" s="24"/>
      <c r="NZ258" s="24"/>
      <c r="OA258" s="24"/>
      <c r="OB258" s="24"/>
      <c r="OC258" s="24"/>
      <c r="OD258" s="24"/>
      <c r="OE258" s="24"/>
      <c r="OF258" s="24"/>
      <c r="OG258" s="24"/>
      <c r="OH258" s="24"/>
      <c r="OI258" s="24"/>
      <c r="OJ258" s="24"/>
      <c r="OK258" s="24"/>
      <c r="OL258" s="24"/>
      <c r="OM258" s="24"/>
      <c r="ON258" s="24"/>
      <c r="OO258" s="24"/>
      <c r="OP258" s="24"/>
      <c r="OQ258" s="24"/>
      <c r="OR258" s="24"/>
      <c r="OS258" s="24"/>
      <c r="OT258" s="24"/>
      <c r="OU258" s="24"/>
      <c r="OV258" s="24"/>
      <c r="OW258" s="24"/>
      <c r="OX258" s="24"/>
      <c r="OY258" s="24"/>
      <c r="OZ258" s="24"/>
      <c r="PA258" s="24"/>
      <c r="PB258" s="24"/>
      <c r="PC258" s="24"/>
      <c r="PD258" s="24"/>
      <c r="PE258" s="24"/>
      <c r="PF258" s="24"/>
      <c r="PG258" s="24"/>
      <c r="PH258" s="24"/>
      <c r="PI258" s="24"/>
      <c r="PJ258" s="24"/>
      <c r="PK258" s="24"/>
      <c r="PL258" s="24"/>
      <c r="PM258" s="24"/>
      <c r="PN258" s="24"/>
      <c r="PO258" s="24"/>
      <c r="PP258" s="24"/>
      <c r="PQ258" s="24"/>
      <c r="PR258" s="24"/>
      <c r="PS258" s="24"/>
      <c r="PT258" s="24"/>
      <c r="PU258" s="24"/>
      <c r="PV258" s="24"/>
      <c r="PW258" s="24"/>
      <c r="PX258" s="24"/>
      <c r="PY258" s="24"/>
      <c r="PZ258" s="24"/>
      <c r="QA258" s="24"/>
      <c r="QB258" s="24"/>
      <c r="QC258" s="24"/>
      <c r="QD258" s="24"/>
      <c r="QE258" s="24"/>
      <c r="QF258" s="24"/>
      <c r="QG258" s="24"/>
      <c r="QH258" s="24"/>
      <c r="QI258" s="24"/>
      <c r="QJ258" s="24"/>
      <c r="QK258" s="24"/>
      <c r="QL258" s="24"/>
      <c r="QM258" s="24"/>
      <c r="QN258" s="24"/>
      <c r="QO258" s="24"/>
      <c r="QP258" s="24"/>
      <c r="QQ258" s="24"/>
      <c r="QR258" s="24"/>
      <c r="QS258" s="24"/>
      <c r="QT258" s="24"/>
      <c r="QU258" s="24"/>
      <c r="QV258" s="24"/>
      <c r="QW258" s="24"/>
      <c r="QX258" s="24"/>
      <c r="QY258" s="24"/>
      <c r="QZ258" s="24"/>
      <c r="RA258" s="24"/>
      <c r="RB258" s="24"/>
      <c r="RC258" s="24"/>
      <c r="RD258" s="24"/>
      <c r="RE258" s="24"/>
      <c r="RF258" s="24"/>
      <c r="RG258" s="24"/>
      <c r="RH258" s="24"/>
      <c r="RI258" s="24"/>
      <c r="RJ258" s="24"/>
      <c r="RK258" s="24"/>
      <c r="RL258" s="24"/>
      <c r="RM258" s="24"/>
      <c r="RN258" s="24"/>
      <c r="RO258" s="24"/>
      <c r="RP258" s="24"/>
      <c r="RQ258" s="24"/>
      <c r="RR258" s="24"/>
      <c r="RS258" s="24"/>
      <c r="RT258" s="24"/>
      <c r="RU258" s="24"/>
      <c r="RV258" s="24"/>
      <c r="RW258" s="24"/>
      <c r="RX258" s="24"/>
      <c r="RY258" s="24"/>
      <c r="RZ258" s="24"/>
      <c r="SA258" s="24"/>
      <c r="SB258" s="24"/>
      <c r="SC258" s="24"/>
      <c r="SD258" s="24"/>
      <c r="SE258" s="24"/>
      <c r="SF258" s="24"/>
      <c r="SG258" s="24"/>
      <c r="SH258" s="24"/>
      <c r="SI258" s="24"/>
      <c r="SJ258" s="24"/>
      <c r="SK258" s="24"/>
      <c r="SL258" s="24"/>
      <c r="SM258" s="24"/>
      <c r="SN258" s="24"/>
      <c r="SO258" s="24"/>
      <c r="SP258" s="24"/>
      <c r="SQ258" s="24"/>
      <c r="SR258" s="24"/>
      <c r="SS258" s="24"/>
      <c r="ST258" s="24"/>
      <c r="SU258" s="24"/>
      <c r="SV258" s="24"/>
      <c r="SW258" s="24"/>
      <c r="SX258" s="24"/>
      <c r="SY258" s="24"/>
      <c r="SZ258" s="24"/>
      <c r="TA258" s="24"/>
      <c r="TB258" s="24"/>
      <c r="TC258" s="24"/>
      <c r="TD258" s="24"/>
      <c r="TE258" s="24"/>
      <c r="TF258" s="24"/>
      <c r="TG258" s="24"/>
      <c r="TH258" s="24"/>
      <c r="TI258" s="24"/>
      <c r="TJ258" s="24"/>
      <c r="TK258" s="24"/>
      <c r="TL258" s="24"/>
      <c r="TM258" s="24"/>
      <c r="TN258" s="24"/>
      <c r="TO258" s="24"/>
      <c r="TP258" s="24"/>
      <c r="TQ258" s="24"/>
      <c r="TR258" s="24"/>
      <c r="TS258" s="24"/>
      <c r="TT258" s="24"/>
      <c r="TU258" s="24"/>
      <c r="TV258" s="24"/>
      <c r="TW258" s="24"/>
      <c r="TX258" s="24"/>
      <c r="TY258" s="24"/>
      <c r="TZ258" s="24"/>
      <c r="UA258" s="24"/>
      <c r="UB258" s="24"/>
      <c r="UC258" s="24"/>
      <c r="UD258" s="24"/>
      <c r="UE258" s="24"/>
      <c r="UF258" s="24"/>
      <c r="UG258" s="24"/>
      <c r="UH258" s="24"/>
      <c r="UI258" s="24"/>
      <c r="UJ258" s="24"/>
      <c r="UK258" s="24"/>
      <c r="UL258" s="24"/>
      <c r="UM258" s="24"/>
      <c r="UN258" s="24"/>
      <c r="UO258" s="24"/>
      <c r="UP258" s="24"/>
      <c r="UQ258" s="24"/>
      <c r="UR258" s="24"/>
      <c r="US258" s="24"/>
      <c r="UT258" s="24"/>
      <c r="UU258" s="24"/>
      <c r="UV258" s="24"/>
      <c r="UW258" s="24"/>
      <c r="UX258" s="24"/>
      <c r="UY258" s="24"/>
      <c r="UZ258" s="24"/>
      <c r="VA258" s="24"/>
      <c r="VB258" s="24"/>
      <c r="VC258" s="24"/>
      <c r="VD258" s="24"/>
      <c r="VE258" s="24"/>
      <c r="VF258" s="24"/>
      <c r="VG258" s="24"/>
      <c r="VH258" s="24"/>
      <c r="VI258" s="24"/>
    </row>
    <row r="259" spans="1:581" s="23" customFormat="1" ht="15" customHeight="1" x14ac:dyDescent="0.2">
      <c r="A259" s="112">
        <v>32</v>
      </c>
      <c r="B259" s="102" t="s">
        <v>1188</v>
      </c>
      <c r="C259" s="102" t="s">
        <v>1189</v>
      </c>
      <c r="D259" s="20">
        <v>14</v>
      </c>
      <c r="E259" s="105" t="s">
        <v>926</v>
      </c>
      <c r="F259" s="102" t="s">
        <v>1190</v>
      </c>
      <c r="G259" s="102" t="s">
        <v>1397</v>
      </c>
      <c r="H259" s="21" t="s">
        <v>343</v>
      </c>
      <c r="I259" s="21" t="s">
        <v>464</v>
      </c>
      <c r="J259" s="22" t="s">
        <v>954</v>
      </c>
      <c r="K259" s="328">
        <v>38945</v>
      </c>
      <c r="L259" s="146" t="s">
        <v>740</v>
      </c>
      <c r="M259" s="22">
        <v>40</v>
      </c>
      <c r="N259" s="22" t="s">
        <v>728</v>
      </c>
      <c r="O259" s="21" t="s">
        <v>741</v>
      </c>
      <c r="P259" s="21" t="s">
        <v>963</v>
      </c>
      <c r="Q259" s="21" t="s">
        <v>817</v>
      </c>
      <c r="R259" s="22">
        <v>1</v>
      </c>
      <c r="S259" s="255">
        <v>12087</v>
      </c>
      <c r="T259" s="75"/>
      <c r="U259" s="75"/>
      <c r="V259" s="75">
        <f t="shared" si="129"/>
        <v>12087</v>
      </c>
      <c r="W259" s="75">
        <f>70.1*4</f>
        <v>280.39999999999998</v>
      </c>
      <c r="X259" s="75">
        <f t="shared" si="130"/>
        <v>2284.1666666666665</v>
      </c>
      <c r="Y259" s="75">
        <f t="shared" si="131"/>
        <v>22841.666666666664</v>
      </c>
      <c r="Z259" s="75">
        <f t="shared" si="132"/>
        <v>2115.2249999999999</v>
      </c>
      <c r="AA259" s="75">
        <f t="shared" si="133"/>
        <v>362.61</v>
      </c>
      <c r="AB259" s="75">
        <f t="shared" si="134"/>
        <v>604.35</v>
      </c>
      <c r="AC259" s="75">
        <f t="shared" si="135"/>
        <v>241.74</v>
      </c>
      <c r="AD259" s="75">
        <f>887+70</f>
        <v>957</v>
      </c>
      <c r="AE259" s="75">
        <f>631+30</f>
        <v>661</v>
      </c>
      <c r="AF259" s="77">
        <f>(V259+AD259+AE259)/2</f>
        <v>6852.5</v>
      </c>
      <c r="AG259" s="77">
        <f t="shared" si="136"/>
        <v>19974.18611111111</v>
      </c>
      <c r="AH259" s="77">
        <f t="shared" si="137"/>
        <v>239690.23333333334</v>
      </c>
      <c r="AI259" s="77"/>
      <c r="AJ259" s="77"/>
      <c r="AK259" s="77"/>
      <c r="AL259" s="77"/>
      <c r="AM259" s="77"/>
      <c r="AN259" s="77"/>
      <c r="AO259" s="77"/>
      <c r="AP259" s="77"/>
      <c r="AQ259" s="77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  <c r="JC259" s="24"/>
      <c r="JD259" s="24"/>
      <c r="JE259" s="24"/>
      <c r="JF259" s="24"/>
      <c r="JG259" s="24"/>
      <c r="JH259" s="24"/>
      <c r="JI259" s="24"/>
      <c r="JJ259" s="24"/>
      <c r="JK259" s="24"/>
      <c r="JL259" s="24"/>
      <c r="JM259" s="24"/>
      <c r="JN259" s="24"/>
      <c r="JO259" s="24"/>
      <c r="JP259" s="24"/>
      <c r="JQ259" s="24"/>
      <c r="JR259" s="24"/>
      <c r="JS259" s="24"/>
      <c r="JT259" s="24"/>
      <c r="JU259" s="24"/>
      <c r="JV259" s="24"/>
      <c r="JW259" s="24"/>
      <c r="JX259" s="24"/>
      <c r="JY259" s="24"/>
      <c r="JZ259" s="24"/>
      <c r="KA259" s="24"/>
      <c r="KB259" s="24"/>
      <c r="KC259" s="24"/>
      <c r="KD259" s="24"/>
      <c r="KE259" s="24"/>
      <c r="KF259" s="24"/>
      <c r="KG259" s="24"/>
      <c r="KH259" s="24"/>
      <c r="KI259" s="24"/>
      <c r="KJ259" s="24"/>
      <c r="KK259" s="24"/>
      <c r="KL259" s="24"/>
      <c r="KM259" s="24"/>
      <c r="KN259" s="24"/>
      <c r="KO259" s="24"/>
      <c r="KP259" s="24"/>
      <c r="KQ259" s="24"/>
      <c r="KR259" s="24"/>
      <c r="KS259" s="24"/>
      <c r="KT259" s="24"/>
      <c r="KU259" s="24"/>
      <c r="KV259" s="24"/>
      <c r="KW259" s="24"/>
      <c r="KX259" s="24"/>
      <c r="KY259" s="24"/>
      <c r="KZ259" s="24"/>
      <c r="LA259" s="24"/>
      <c r="LB259" s="24"/>
      <c r="LC259" s="24"/>
      <c r="LD259" s="24"/>
      <c r="LE259" s="24"/>
      <c r="LF259" s="24"/>
      <c r="LG259" s="24"/>
      <c r="LH259" s="24"/>
      <c r="LI259" s="24"/>
      <c r="LJ259" s="24"/>
      <c r="LK259" s="24"/>
      <c r="LL259" s="24"/>
      <c r="LM259" s="24"/>
      <c r="LN259" s="24"/>
      <c r="LO259" s="24"/>
      <c r="LP259" s="24"/>
      <c r="LQ259" s="24"/>
      <c r="LR259" s="24"/>
      <c r="LS259" s="24"/>
      <c r="LT259" s="24"/>
      <c r="LU259" s="24"/>
      <c r="LV259" s="24"/>
      <c r="LW259" s="24"/>
      <c r="LX259" s="24"/>
      <c r="LY259" s="24"/>
      <c r="LZ259" s="24"/>
      <c r="MA259" s="24"/>
      <c r="MB259" s="24"/>
      <c r="MC259" s="24"/>
      <c r="MD259" s="24"/>
      <c r="ME259" s="24"/>
      <c r="MF259" s="24"/>
      <c r="MG259" s="24"/>
      <c r="MH259" s="24"/>
      <c r="MI259" s="24"/>
      <c r="MJ259" s="24"/>
      <c r="MK259" s="24"/>
      <c r="ML259" s="24"/>
      <c r="MM259" s="24"/>
      <c r="MN259" s="24"/>
      <c r="MO259" s="24"/>
      <c r="MP259" s="24"/>
      <c r="MQ259" s="24"/>
      <c r="MR259" s="24"/>
      <c r="MS259" s="24"/>
      <c r="MT259" s="24"/>
      <c r="MU259" s="24"/>
      <c r="MV259" s="24"/>
      <c r="MW259" s="24"/>
      <c r="MX259" s="24"/>
      <c r="MY259" s="24"/>
      <c r="MZ259" s="24"/>
      <c r="NA259" s="24"/>
      <c r="NB259" s="24"/>
      <c r="NC259" s="24"/>
      <c r="ND259" s="24"/>
      <c r="NE259" s="24"/>
      <c r="NF259" s="24"/>
      <c r="NG259" s="24"/>
      <c r="NH259" s="24"/>
      <c r="NI259" s="24"/>
      <c r="NJ259" s="24"/>
      <c r="NK259" s="24"/>
      <c r="NL259" s="24"/>
      <c r="NM259" s="24"/>
      <c r="NN259" s="24"/>
      <c r="NO259" s="24"/>
      <c r="NP259" s="24"/>
      <c r="NQ259" s="24"/>
      <c r="NR259" s="24"/>
      <c r="NS259" s="24"/>
      <c r="NT259" s="24"/>
      <c r="NU259" s="24"/>
      <c r="NV259" s="24"/>
      <c r="NW259" s="24"/>
      <c r="NX259" s="24"/>
      <c r="NY259" s="24"/>
      <c r="NZ259" s="24"/>
      <c r="OA259" s="24"/>
      <c r="OB259" s="24"/>
      <c r="OC259" s="24"/>
      <c r="OD259" s="24"/>
      <c r="OE259" s="24"/>
      <c r="OF259" s="24"/>
      <c r="OG259" s="24"/>
      <c r="OH259" s="24"/>
      <c r="OI259" s="24"/>
      <c r="OJ259" s="24"/>
      <c r="OK259" s="24"/>
      <c r="OL259" s="24"/>
      <c r="OM259" s="24"/>
      <c r="ON259" s="24"/>
      <c r="OO259" s="24"/>
      <c r="OP259" s="24"/>
      <c r="OQ259" s="24"/>
      <c r="OR259" s="24"/>
      <c r="OS259" s="24"/>
      <c r="OT259" s="24"/>
      <c r="OU259" s="24"/>
      <c r="OV259" s="24"/>
      <c r="OW259" s="24"/>
      <c r="OX259" s="24"/>
      <c r="OY259" s="24"/>
      <c r="OZ259" s="24"/>
      <c r="PA259" s="24"/>
      <c r="PB259" s="24"/>
      <c r="PC259" s="24"/>
      <c r="PD259" s="24"/>
      <c r="PE259" s="24"/>
      <c r="PF259" s="24"/>
      <c r="PG259" s="24"/>
      <c r="PH259" s="24"/>
      <c r="PI259" s="24"/>
      <c r="PJ259" s="24"/>
      <c r="PK259" s="24"/>
      <c r="PL259" s="24"/>
      <c r="PM259" s="24"/>
      <c r="PN259" s="24"/>
      <c r="PO259" s="24"/>
      <c r="PP259" s="24"/>
      <c r="PQ259" s="24"/>
      <c r="PR259" s="24"/>
      <c r="PS259" s="24"/>
      <c r="PT259" s="24"/>
      <c r="PU259" s="24"/>
      <c r="PV259" s="24"/>
      <c r="PW259" s="24"/>
      <c r="PX259" s="24"/>
      <c r="PY259" s="24"/>
      <c r="PZ259" s="24"/>
      <c r="QA259" s="24"/>
      <c r="QB259" s="24"/>
      <c r="QC259" s="24"/>
      <c r="QD259" s="24"/>
      <c r="QE259" s="24"/>
      <c r="QF259" s="24"/>
      <c r="QG259" s="24"/>
      <c r="QH259" s="24"/>
      <c r="QI259" s="24"/>
      <c r="QJ259" s="24"/>
      <c r="QK259" s="24"/>
      <c r="QL259" s="24"/>
      <c r="QM259" s="24"/>
      <c r="QN259" s="24"/>
      <c r="QO259" s="24"/>
      <c r="QP259" s="24"/>
      <c r="QQ259" s="24"/>
      <c r="QR259" s="24"/>
      <c r="QS259" s="24"/>
      <c r="QT259" s="24"/>
      <c r="QU259" s="24"/>
      <c r="QV259" s="24"/>
      <c r="QW259" s="24"/>
      <c r="QX259" s="24"/>
      <c r="QY259" s="24"/>
      <c r="QZ259" s="24"/>
      <c r="RA259" s="24"/>
      <c r="RB259" s="24"/>
      <c r="RC259" s="24"/>
      <c r="RD259" s="24"/>
      <c r="RE259" s="24"/>
      <c r="RF259" s="24"/>
      <c r="RG259" s="24"/>
      <c r="RH259" s="24"/>
      <c r="RI259" s="24"/>
      <c r="RJ259" s="24"/>
      <c r="RK259" s="24"/>
      <c r="RL259" s="24"/>
      <c r="RM259" s="24"/>
      <c r="RN259" s="24"/>
      <c r="RO259" s="24"/>
      <c r="RP259" s="24"/>
      <c r="RQ259" s="24"/>
      <c r="RR259" s="24"/>
      <c r="RS259" s="24"/>
      <c r="RT259" s="24"/>
      <c r="RU259" s="24"/>
      <c r="RV259" s="24"/>
      <c r="RW259" s="24"/>
      <c r="RX259" s="24"/>
      <c r="RY259" s="24"/>
      <c r="RZ259" s="24"/>
      <c r="SA259" s="24"/>
      <c r="SB259" s="24"/>
      <c r="SC259" s="24"/>
      <c r="SD259" s="24"/>
      <c r="SE259" s="24"/>
      <c r="SF259" s="24"/>
      <c r="SG259" s="24"/>
      <c r="SH259" s="24"/>
      <c r="SI259" s="24"/>
      <c r="SJ259" s="24"/>
      <c r="SK259" s="24"/>
      <c r="SL259" s="24"/>
      <c r="SM259" s="24"/>
      <c r="SN259" s="24"/>
      <c r="SO259" s="24"/>
      <c r="SP259" s="24"/>
      <c r="SQ259" s="24"/>
      <c r="SR259" s="24"/>
      <c r="SS259" s="24"/>
      <c r="ST259" s="24"/>
      <c r="SU259" s="24"/>
      <c r="SV259" s="24"/>
      <c r="SW259" s="24"/>
      <c r="SX259" s="24"/>
      <c r="SY259" s="24"/>
      <c r="SZ259" s="24"/>
      <c r="TA259" s="24"/>
      <c r="TB259" s="24"/>
      <c r="TC259" s="24"/>
      <c r="TD259" s="24"/>
      <c r="TE259" s="24"/>
      <c r="TF259" s="24"/>
      <c r="TG259" s="24"/>
      <c r="TH259" s="24"/>
      <c r="TI259" s="24"/>
      <c r="TJ259" s="24"/>
      <c r="TK259" s="24"/>
      <c r="TL259" s="24"/>
      <c r="TM259" s="24"/>
      <c r="TN259" s="24"/>
      <c r="TO259" s="24"/>
      <c r="TP259" s="24"/>
      <c r="TQ259" s="24"/>
      <c r="TR259" s="24"/>
      <c r="TS259" s="24"/>
      <c r="TT259" s="24"/>
      <c r="TU259" s="24"/>
      <c r="TV259" s="24"/>
      <c r="TW259" s="24"/>
      <c r="TX259" s="24"/>
      <c r="TY259" s="24"/>
      <c r="TZ259" s="24"/>
      <c r="UA259" s="24"/>
      <c r="UB259" s="24"/>
      <c r="UC259" s="24"/>
      <c r="UD259" s="24"/>
      <c r="UE259" s="24"/>
      <c r="UF259" s="24"/>
      <c r="UG259" s="24"/>
      <c r="UH259" s="24"/>
      <c r="UI259" s="24"/>
      <c r="UJ259" s="24"/>
      <c r="UK259" s="24"/>
      <c r="UL259" s="24"/>
      <c r="UM259" s="24"/>
      <c r="UN259" s="24"/>
      <c r="UO259" s="24"/>
      <c r="UP259" s="24"/>
      <c r="UQ259" s="24"/>
      <c r="UR259" s="24"/>
      <c r="US259" s="24"/>
      <c r="UT259" s="24"/>
      <c r="UU259" s="24"/>
      <c r="UV259" s="24"/>
      <c r="UW259" s="24"/>
      <c r="UX259" s="24"/>
      <c r="UY259" s="24"/>
      <c r="UZ259" s="24"/>
      <c r="VA259" s="24"/>
      <c r="VB259" s="24"/>
      <c r="VC259" s="24"/>
      <c r="VD259" s="24"/>
      <c r="VE259" s="24"/>
      <c r="VF259" s="24"/>
      <c r="VG259" s="24"/>
      <c r="VH259" s="24"/>
      <c r="VI259" s="24"/>
    </row>
    <row r="260" spans="1:581" s="23" customFormat="1" ht="15" customHeight="1" x14ac:dyDescent="0.2">
      <c r="A260" s="18">
        <v>33</v>
      </c>
      <c r="B260" s="102" t="s">
        <v>1188</v>
      </c>
      <c r="C260" s="102" t="s">
        <v>1189</v>
      </c>
      <c r="D260" s="20">
        <v>14</v>
      </c>
      <c r="E260" s="108" t="s">
        <v>926</v>
      </c>
      <c r="F260" s="102" t="s">
        <v>1190</v>
      </c>
      <c r="G260" s="71" t="s">
        <v>1675</v>
      </c>
      <c r="H260" s="70" t="s">
        <v>1676</v>
      </c>
      <c r="I260" s="70" t="s">
        <v>1677</v>
      </c>
      <c r="J260" s="73" t="s">
        <v>955</v>
      </c>
      <c r="K260" s="344">
        <v>41928</v>
      </c>
      <c r="L260" s="146" t="s">
        <v>714</v>
      </c>
      <c r="M260" s="22">
        <v>40</v>
      </c>
      <c r="N260" s="22" t="s">
        <v>704</v>
      </c>
      <c r="O260" s="21" t="s">
        <v>205</v>
      </c>
      <c r="P260" s="21" t="s">
        <v>963</v>
      </c>
      <c r="Q260" s="21" t="s">
        <v>817</v>
      </c>
      <c r="R260" s="22">
        <v>1</v>
      </c>
      <c r="S260" s="75">
        <v>14012</v>
      </c>
      <c r="T260" s="75"/>
      <c r="U260" s="75"/>
      <c r="V260" s="75">
        <f t="shared" ref="V260:V291" si="142">S260+T260+U260</f>
        <v>14012</v>
      </c>
      <c r="W260" s="75"/>
      <c r="X260" s="75">
        <f t="shared" si="130"/>
        <v>2634.166666666667</v>
      </c>
      <c r="Y260" s="75">
        <f t="shared" si="131"/>
        <v>26341.666666666668</v>
      </c>
      <c r="Z260" s="75">
        <f t="shared" si="132"/>
        <v>2452.1</v>
      </c>
      <c r="AA260" s="75">
        <f t="shared" si="133"/>
        <v>420.35999999999996</v>
      </c>
      <c r="AB260" s="75">
        <f t="shared" si="134"/>
        <v>700.6</v>
      </c>
      <c r="AC260" s="75">
        <f t="shared" si="135"/>
        <v>280.24</v>
      </c>
      <c r="AD260" s="75">
        <v>1114</v>
      </c>
      <c r="AE260" s="75">
        <v>679</v>
      </c>
      <c r="AF260" s="77">
        <f>(V260+AD260+AE260)/2</f>
        <v>7902.5</v>
      </c>
      <c r="AG260" s="77">
        <f t="shared" ref="AG260:AG291" si="143">V260+W260+Z260+AA260+AB260+AC260+AD260+AE260+(X260/12+Y260/12+AF260/12)</f>
        <v>22731.494444444445</v>
      </c>
      <c r="AH260" s="77">
        <f t="shared" ref="AH260:AH291" si="144">+AG260*12</f>
        <v>272777.93333333335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  <c r="JC260" s="24"/>
      <c r="JD260" s="24"/>
      <c r="JE260" s="24"/>
      <c r="JF260" s="24"/>
      <c r="JG260" s="24"/>
      <c r="JH260" s="24"/>
      <c r="JI260" s="24"/>
      <c r="JJ260" s="24"/>
      <c r="JK260" s="24"/>
      <c r="JL260" s="24"/>
      <c r="JM260" s="24"/>
      <c r="JN260" s="24"/>
      <c r="JO260" s="24"/>
      <c r="JP260" s="24"/>
      <c r="JQ260" s="24"/>
      <c r="JR260" s="24"/>
      <c r="JS260" s="24"/>
      <c r="JT260" s="24"/>
      <c r="JU260" s="24"/>
      <c r="JV260" s="24"/>
      <c r="JW260" s="24"/>
      <c r="JX260" s="24"/>
      <c r="JY260" s="24"/>
      <c r="JZ260" s="24"/>
      <c r="KA260" s="24"/>
      <c r="KB260" s="24"/>
      <c r="KC260" s="24"/>
      <c r="KD260" s="24"/>
      <c r="KE260" s="24"/>
      <c r="KF260" s="24"/>
      <c r="KG260" s="24"/>
      <c r="KH260" s="24"/>
      <c r="KI260" s="24"/>
      <c r="KJ260" s="24"/>
      <c r="KK260" s="24"/>
      <c r="KL260" s="24"/>
      <c r="KM260" s="24"/>
      <c r="KN260" s="24"/>
      <c r="KO260" s="24"/>
      <c r="KP260" s="24"/>
      <c r="KQ260" s="24"/>
      <c r="KR260" s="24"/>
      <c r="KS260" s="24"/>
      <c r="KT260" s="24"/>
      <c r="KU260" s="24"/>
      <c r="KV260" s="24"/>
      <c r="KW260" s="24"/>
      <c r="KX260" s="24"/>
      <c r="KY260" s="24"/>
      <c r="KZ260" s="24"/>
      <c r="LA260" s="24"/>
      <c r="LB260" s="24"/>
      <c r="LC260" s="24"/>
      <c r="LD260" s="24"/>
      <c r="LE260" s="24"/>
      <c r="LF260" s="24"/>
      <c r="LG260" s="24"/>
      <c r="LH260" s="24"/>
      <c r="LI260" s="24"/>
      <c r="LJ260" s="24"/>
      <c r="LK260" s="24"/>
      <c r="LL260" s="24"/>
      <c r="LM260" s="24"/>
      <c r="LN260" s="24"/>
      <c r="LO260" s="24"/>
      <c r="LP260" s="24"/>
      <c r="LQ260" s="24"/>
      <c r="LR260" s="24"/>
      <c r="LS260" s="24"/>
      <c r="LT260" s="24"/>
      <c r="LU260" s="24"/>
      <c r="LV260" s="24"/>
      <c r="LW260" s="24"/>
      <c r="LX260" s="24"/>
      <c r="LY260" s="24"/>
      <c r="LZ260" s="24"/>
      <c r="MA260" s="24"/>
      <c r="MB260" s="24"/>
      <c r="MC260" s="24"/>
      <c r="MD260" s="24"/>
      <c r="ME260" s="24"/>
      <c r="MF260" s="24"/>
      <c r="MG260" s="24"/>
      <c r="MH260" s="24"/>
      <c r="MI260" s="24"/>
      <c r="MJ260" s="24"/>
      <c r="MK260" s="24"/>
      <c r="ML260" s="24"/>
      <c r="MM260" s="24"/>
      <c r="MN260" s="24"/>
      <c r="MO260" s="24"/>
      <c r="MP260" s="24"/>
      <c r="MQ260" s="24"/>
      <c r="MR260" s="24"/>
      <c r="MS260" s="24"/>
      <c r="MT260" s="24"/>
      <c r="MU260" s="24"/>
      <c r="MV260" s="24"/>
      <c r="MW260" s="24"/>
      <c r="MX260" s="24"/>
      <c r="MY260" s="24"/>
      <c r="MZ260" s="24"/>
      <c r="NA260" s="24"/>
      <c r="NB260" s="24"/>
      <c r="NC260" s="24"/>
      <c r="ND260" s="24"/>
      <c r="NE260" s="24"/>
      <c r="NF260" s="24"/>
      <c r="NG260" s="24"/>
      <c r="NH260" s="24"/>
      <c r="NI260" s="24"/>
      <c r="NJ260" s="24"/>
      <c r="NK260" s="24"/>
      <c r="NL260" s="24"/>
      <c r="NM260" s="24"/>
      <c r="NN260" s="24"/>
      <c r="NO260" s="24"/>
      <c r="NP260" s="24"/>
      <c r="NQ260" s="24"/>
      <c r="NR260" s="24"/>
      <c r="NS260" s="24"/>
      <c r="NT260" s="24"/>
      <c r="NU260" s="24"/>
      <c r="NV260" s="24"/>
      <c r="NW260" s="24"/>
      <c r="NX260" s="24"/>
      <c r="NY260" s="24"/>
      <c r="NZ260" s="24"/>
      <c r="OA260" s="24"/>
      <c r="OB260" s="24"/>
      <c r="OC260" s="24"/>
      <c r="OD260" s="24"/>
      <c r="OE260" s="24"/>
      <c r="OF260" s="24"/>
      <c r="OG260" s="24"/>
      <c r="OH260" s="24"/>
      <c r="OI260" s="24"/>
      <c r="OJ260" s="24"/>
      <c r="OK260" s="24"/>
      <c r="OL260" s="24"/>
      <c r="OM260" s="24"/>
      <c r="ON260" s="24"/>
      <c r="OO260" s="24"/>
      <c r="OP260" s="24"/>
      <c r="OQ260" s="24"/>
      <c r="OR260" s="24"/>
      <c r="OS260" s="24"/>
      <c r="OT260" s="24"/>
      <c r="OU260" s="24"/>
      <c r="OV260" s="24"/>
      <c r="OW260" s="24"/>
      <c r="OX260" s="24"/>
      <c r="OY260" s="24"/>
      <c r="OZ260" s="24"/>
      <c r="PA260" s="24"/>
      <c r="PB260" s="24"/>
      <c r="PC260" s="24"/>
      <c r="PD260" s="24"/>
      <c r="PE260" s="24"/>
      <c r="PF260" s="24"/>
      <c r="PG260" s="24"/>
      <c r="PH260" s="24"/>
      <c r="PI260" s="24"/>
      <c r="PJ260" s="24"/>
      <c r="PK260" s="24"/>
      <c r="PL260" s="24"/>
      <c r="PM260" s="24"/>
      <c r="PN260" s="24"/>
      <c r="PO260" s="24"/>
      <c r="PP260" s="24"/>
      <c r="PQ260" s="24"/>
      <c r="PR260" s="24"/>
      <c r="PS260" s="24"/>
      <c r="PT260" s="24"/>
      <c r="PU260" s="24"/>
      <c r="PV260" s="24"/>
      <c r="PW260" s="24"/>
      <c r="PX260" s="24"/>
      <c r="PY260" s="24"/>
      <c r="PZ260" s="24"/>
      <c r="QA260" s="24"/>
      <c r="QB260" s="24"/>
      <c r="QC260" s="24"/>
      <c r="QD260" s="24"/>
      <c r="QE260" s="24"/>
      <c r="QF260" s="24"/>
      <c r="QG260" s="24"/>
      <c r="QH260" s="24"/>
      <c r="QI260" s="24"/>
      <c r="QJ260" s="24"/>
      <c r="QK260" s="24"/>
      <c r="QL260" s="24"/>
      <c r="QM260" s="24"/>
      <c r="QN260" s="24"/>
      <c r="QO260" s="24"/>
      <c r="QP260" s="24"/>
      <c r="QQ260" s="24"/>
      <c r="QR260" s="24"/>
      <c r="QS260" s="24"/>
      <c r="QT260" s="24"/>
      <c r="QU260" s="24"/>
      <c r="QV260" s="24"/>
      <c r="QW260" s="24"/>
      <c r="QX260" s="24"/>
      <c r="QY260" s="24"/>
      <c r="QZ260" s="24"/>
      <c r="RA260" s="24"/>
      <c r="RB260" s="24"/>
      <c r="RC260" s="24"/>
      <c r="RD260" s="24"/>
      <c r="RE260" s="24"/>
      <c r="RF260" s="24"/>
      <c r="RG260" s="24"/>
      <c r="RH260" s="24"/>
      <c r="RI260" s="24"/>
      <c r="RJ260" s="24"/>
      <c r="RK260" s="24"/>
      <c r="RL260" s="24"/>
      <c r="RM260" s="24"/>
      <c r="RN260" s="24"/>
      <c r="RO260" s="24"/>
      <c r="RP260" s="24"/>
      <c r="RQ260" s="24"/>
      <c r="RR260" s="24"/>
      <c r="RS260" s="24"/>
      <c r="RT260" s="24"/>
      <c r="RU260" s="24"/>
      <c r="RV260" s="24"/>
      <c r="RW260" s="24"/>
      <c r="RX260" s="24"/>
      <c r="RY260" s="24"/>
      <c r="RZ260" s="24"/>
      <c r="SA260" s="24"/>
      <c r="SB260" s="24"/>
      <c r="SC260" s="24"/>
      <c r="SD260" s="24"/>
      <c r="SE260" s="24"/>
      <c r="SF260" s="24"/>
      <c r="SG260" s="24"/>
      <c r="SH260" s="24"/>
      <c r="SI260" s="24"/>
      <c r="SJ260" s="24"/>
      <c r="SK260" s="24"/>
      <c r="SL260" s="24"/>
      <c r="SM260" s="24"/>
      <c r="SN260" s="24"/>
      <c r="SO260" s="24"/>
      <c r="SP260" s="24"/>
      <c r="SQ260" s="24"/>
      <c r="SR260" s="24"/>
      <c r="SS260" s="24"/>
      <c r="ST260" s="24"/>
      <c r="SU260" s="24"/>
      <c r="SV260" s="24"/>
      <c r="SW260" s="24"/>
      <c r="SX260" s="24"/>
      <c r="SY260" s="24"/>
      <c r="SZ260" s="24"/>
      <c r="TA260" s="24"/>
      <c r="TB260" s="24"/>
      <c r="TC260" s="24"/>
      <c r="TD260" s="24"/>
      <c r="TE260" s="24"/>
      <c r="TF260" s="24"/>
      <c r="TG260" s="24"/>
      <c r="TH260" s="24"/>
      <c r="TI260" s="24"/>
      <c r="TJ260" s="24"/>
      <c r="TK260" s="24"/>
      <c r="TL260" s="24"/>
      <c r="TM260" s="24"/>
      <c r="TN260" s="24"/>
      <c r="TO260" s="24"/>
      <c r="TP260" s="24"/>
      <c r="TQ260" s="24"/>
      <c r="TR260" s="24"/>
      <c r="TS260" s="24"/>
      <c r="TT260" s="24"/>
      <c r="TU260" s="24"/>
      <c r="TV260" s="24"/>
      <c r="TW260" s="24"/>
      <c r="TX260" s="24"/>
      <c r="TY260" s="24"/>
      <c r="TZ260" s="24"/>
      <c r="UA260" s="24"/>
      <c r="UB260" s="24"/>
      <c r="UC260" s="24"/>
      <c r="UD260" s="24"/>
      <c r="UE260" s="24"/>
      <c r="UF260" s="24"/>
      <c r="UG260" s="24"/>
      <c r="UH260" s="24"/>
      <c r="UI260" s="24"/>
      <c r="UJ260" s="24"/>
      <c r="UK260" s="24"/>
      <c r="UL260" s="24"/>
      <c r="UM260" s="24"/>
      <c r="UN260" s="24"/>
      <c r="UO260" s="24"/>
      <c r="UP260" s="24"/>
      <c r="UQ260" s="24"/>
      <c r="UR260" s="24"/>
      <c r="US260" s="24"/>
      <c r="UT260" s="24"/>
      <c r="UU260" s="24"/>
      <c r="UV260" s="24"/>
      <c r="UW260" s="24"/>
      <c r="UX260" s="24"/>
      <c r="UY260" s="24"/>
      <c r="UZ260" s="24"/>
      <c r="VA260" s="24"/>
      <c r="VB260" s="24"/>
      <c r="VC260" s="24"/>
      <c r="VD260" s="24"/>
      <c r="VE260" s="24"/>
      <c r="VF260" s="24"/>
      <c r="VG260" s="24"/>
      <c r="VH260" s="24"/>
      <c r="VI260" s="24"/>
    </row>
    <row r="261" spans="1:581" s="23" customFormat="1" ht="15" customHeight="1" x14ac:dyDescent="0.2">
      <c r="A261" s="18">
        <v>34</v>
      </c>
      <c r="B261" s="102" t="s">
        <v>1188</v>
      </c>
      <c r="C261" s="102" t="s">
        <v>1189</v>
      </c>
      <c r="D261" s="20">
        <v>14</v>
      </c>
      <c r="E261" s="102" t="s">
        <v>926</v>
      </c>
      <c r="F261" s="102" t="s">
        <v>1190</v>
      </c>
      <c r="G261" s="102" t="s">
        <v>1420</v>
      </c>
      <c r="H261" s="21" t="s">
        <v>204</v>
      </c>
      <c r="I261" s="21" t="s">
        <v>450</v>
      </c>
      <c r="J261" s="22" t="s">
        <v>955</v>
      </c>
      <c r="K261" s="328">
        <v>37412</v>
      </c>
      <c r="L261" s="150" t="s">
        <v>1711</v>
      </c>
      <c r="M261" s="22">
        <v>40</v>
      </c>
      <c r="N261" s="22" t="s">
        <v>704</v>
      </c>
      <c r="O261" s="21" t="s">
        <v>806</v>
      </c>
      <c r="P261" s="21" t="s">
        <v>963</v>
      </c>
      <c r="Q261" s="21" t="s">
        <v>817</v>
      </c>
      <c r="R261" s="22">
        <v>1</v>
      </c>
      <c r="S261" s="114">
        <v>14024</v>
      </c>
      <c r="T261" s="75"/>
      <c r="U261" s="75"/>
      <c r="V261" s="75">
        <f t="shared" si="142"/>
        <v>14024</v>
      </c>
      <c r="W261" s="75">
        <f>70.1*5</f>
        <v>350.5</v>
      </c>
      <c r="X261" s="75">
        <f t="shared" si="130"/>
        <v>2582</v>
      </c>
      <c r="Y261" s="75">
        <f t="shared" si="131"/>
        <v>25820</v>
      </c>
      <c r="Z261" s="75">
        <f t="shared" si="132"/>
        <v>2454.1999999999998</v>
      </c>
      <c r="AA261" s="75">
        <f t="shared" si="133"/>
        <v>420.71999999999997</v>
      </c>
      <c r="AB261" s="75">
        <f t="shared" si="134"/>
        <v>701.2</v>
      </c>
      <c r="AC261" s="75">
        <f t="shared" si="135"/>
        <v>280.48</v>
      </c>
      <c r="AD261" s="75">
        <v>869</v>
      </c>
      <c r="AE261" s="75">
        <v>599</v>
      </c>
      <c r="AF261" s="77">
        <f>(V261+AD261+AE261)/2</f>
        <v>7746</v>
      </c>
      <c r="AG261" s="77">
        <f t="shared" si="143"/>
        <v>22711.433333333334</v>
      </c>
      <c r="AH261" s="77">
        <f t="shared" si="144"/>
        <v>272537.2</v>
      </c>
      <c r="AI261" s="77"/>
      <c r="AJ261" s="77"/>
      <c r="AK261" s="77"/>
      <c r="AL261" s="77"/>
      <c r="AM261" s="77"/>
      <c r="AN261" s="77"/>
      <c r="AO261" s="77"/>
      <c r="AP261" s="77"/>
      <c r="AQ261" s="77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  <c r="IW261" s="24"/>
      <c r="IX261" s="24"/>
      <c r="IY261" s="24"/>
      <c r="IZ261" s="24"/>
      <c r="JA261" s="24"/>
      <c r="JB261" s="24"/>
      <c r="JC261" s="24"/>
      <c r="JD261" s="24"/>
      <c r="JE261" s="24"/>
      <c r="JF261" s="24"/>
      <c r="JG261" s="24"/>
      <c r="JH261" s="24"/>
      <c r="JI261" s="24"/>
      <c r="JJ261" s="24"/>
      <c r="JK261" s="24"/>
      <c r="JL261" s="24"/>
      <c r="JM261" s="24"/>
      <c r="JN261" s="24"/>
      <c r="JO261" s="24"/>
      <c r="JP261" s="24"/>
      <c r="JQ261" s="24"/>
      <c r="JR261" s="24"/>
      <c r="JS261" s="24"/>
      <c r="JT261" s="24"/>
      <c r="JU261" s="24"/>
      <c r="JV261" s="24"/>
      <c r="JW261" s="24"/>
      <c r="JX261" s="24"/>
      <c r="JY261" s="24"/>
      <c r="JZ261" s="24"/>
      <c r="KA261" s="24"/>
      <c r="KB261" s="24"/>
      <c r="KC261" s="24"/>
      <c r="KD261" s="24"/>
      <c r="KE261" s="24"/>
      <c r="KF261" s="24"/>
      <c r="KG261" s="24"/>
      <c r="KH261" s="24"/>
      <c r="KI261" s="24"/>
      <c r="KJ261" s="24"/>
      <c r="KK261" s="24"/>
      <c r="KL261" s="24"/>
      <c r="KM261" s="24"/>
      <c r="KN261" s="24"/>
      <c r="KO261" s="24"/>
      <c r="KP261" s="24"/>
      <c r="KQ261" s="24"/>
      <c r="KR261" s="24"/>
      <c r="KS261" s="24"/>
      <c r="KT261" s="24"/>
      <c r="KU261" s="24"/>
      <c r="KV261" s="24"/>
      <c r="KW261" s="24"/>
      <c r="KX261" s="24"/>
      <c r="KY261" s="24"/>
      <c r="KZ261" s="24"/>
      <c r="LA261" s="24"/>
      <c r="LB261" s="24"/>
      <c r="LC261" s="24"/>
      <c r="LD261" s="24"/>
      <c r="LE261" s="24"/>
      <c r="LF261" s="24"/>
      <c r="LG261" s="24"/>
      <c r="LH261" s="24"/>
      <c r="LI261" s="24"/>
      <c r="LJ261" s="24"/>
      <c r="LK261" s="24"/>
      <c r="LL261" s="24"/>
      <c r="LM261" s="24"/>
      <c r="LN261" s="24"/>
      <c r="LO261" s="24"/>
      <c r="LP261" s="24"/>
      <c r="LQ261" s="24"/>
      <c r="LR261" s="24"/>
      <c r="LS261" s="24"/>
      <c r="LT261" s="24"/>
      <c r="LU261" s="24"/>
      <c r="LV261" s="24"/>
      <c r="LW261" s="24"/>
      <c r="LX261" s="24"/>
      <c r="LY261" s="24"/>
      <c r="LZ261" s="24"/>
      <c r="MA261" s="24"/>
      <c r="MB261" s="24"/>
      <c r="MC261" s="24"/>
      <c r="MD261" s="24"/>
      <c r="ME261" s="24"/>
      <c r="MF261" s="24"/>
      <c r="MG261" s="24"/>
      <c r="MH261" s="24"/>
      <c r="MI261" s="24"/>
      <c r="MJ261" s="24"/>
      <c r="MK261" s="24"/>
      <c r="ML261" s="24"/>
      <c r="MM261" s="24"/>
      <c r="MN261" s="24"/>
      <c r="MO261" s="24"/>
      <c r="MP261" s="24"/>
      <c r="MQ261" s="24"/>
      <c r="MR261" s="24"/>
      <c r="MS261" s="24"/>
      <c r="MT261" s="24"/>
      <c r="MU261" s="24"/>
      <c r="MV261" s="24"/>
      <c r="MW261" s="24"/>
      <c r="MX261" s="24"/>
      <c r="MY261" s="24"/>
      <c r="MZ261" s="24"/>
      <c r="NA261" s="24"/>
      <c r="NB261" s="24"/>
      <c r="NC261" s="24"/>
      <c r="ND261" s="24"/>
      <c r="NE261" s="24"/>
      <c r="NF261" s="24"/>
      <c r="NG261" s="24"/>
      <c r="NH261" s="24"/>
      <c r="NI261" s="24"/>
      <c r="NJ261" s="24"/>
      <c r="NK261" s="24"/>
      <c r="NL261" s="24"/>
      <c r="NM261" s="24"/>
      <c r="NN261" s="24"/>
      <c r="NO261" s="24"/>
      <c r="NP261" s="24"/>
      <c r="NQ261" s="24"/>
      <c r="NR261" s="24"/>
      <c r="NS261" s="24"/>
      <c r="NT261" s="24"/>
      <c r="NU261" s="24"/>
      <c r="NV261" s="24"/>
      <c r="NW261" s="24"/>
      <c r="NX261" s="24"/>
      <c r="NY261" s="24"/>
      <c r="NZ261" s="24"/>
      <c r="OA261" s="24"/>
      <c r="OB261" s="24"/>
      <c r="OC261" s="24"/>
      <c r="OD261" s="24"/>
      <c r="OE261" s="24"/>
      <c r="OF261" s="24"/>
      <c r="OG261" s="24"/>
      <c r="OH261" s="24"/>
      <c r="OI261" s="24"/>
      <c r="OJ261" s="24"/>
      <c r="OK261" s="24"/>
      <c r="OL261" s="24"/>
      <c r="OM261" s="24"/>
      <c r="ON261" s="24"/>
      <c r="OO261" s="24"/>
      <c r="OP261" s="24"/>
      <c r="OQ261" s="24"/>
      <c r="OR261" s="24"/>
      <c r="OS261" s="24"/>
      <c r="OT261" s="24"/>
      <c r="OU261" s="24"/>
      <c r="OV261" s="24"/>
      <c r="OW261" s="24"/>
      <c r="OX261" s="24"/>
      <c r="OY261" s="24"/>
      <c r="OZ261" s="24"/>
      <c r="PA261" s="24"/>
      <c r="PB261" s="24"/>
      <c r="PC261" s="24"/>
      <c r="PD261" s="24"/>
      <c r="PE261" s="24"/>
      <c r="PF261" s="24"/>
      <c r="PG261" s="24"/>
      <c r="PH261" s="24"/>
      <c r="PI261" s="24"/>
      <c r="PJ261" s="24"/>
      <c r="PK261" s="24"/>
      <c r="PL261" s="24"/>
      <c r="PM261" s="24"/>
      <c r="PN261" s="24"/>
      <c r="PO261" s="24"/>
      <c r="PP261" s="24"/>
      <c r="PQ261" s="24"/>
      <c r="PR261" s="24"/>
      <c r="PS261" s="24"/>
      <c r="PT261" s="24"/>
      <c r="PU261" s="24"/>
      <c r="PV261" s="24"/>
      <c r="PW261" s="24"/>
      <c r="PX261" s="24"/>
      <c r="PY261" s="24"/>
      <c r="PZ261" s="24"/>
      <c r="QA261" s="24"/>
      <c r="QB261" s="24"/>
      <c r="QC261" s="24"/>
      <c r="QD261" s="24"/>
      <c r="QE261" s="24"/>
      <c r="QF261" s="24"/>
      <c r="QG261" s="24"/>
      <c r="QH261" s="24"/>
      <c r="QI261" s="24"/>
      <c r="QJ261" s="24"/>
      <c r="QK261" s="24"/>
      <c r="QL261" s="24"/>
      <c r="QM261" s="24"/>
      <c r="QN261" s="24"/>
      <c r="QO261" s="24"/>
      <c r="QP261" s="24"/>
      <c r="QQ261" s="24"/>
      <c r="QR261" s="24"/>
      <c r="QS261" s="24"/>
      <c r="QT261" s="24"/>
      <c r="QU261" s="24"/>
      <c r="QV261" s="24"/>
      <c r="QW261" s="24"/>
      <c r="QX261" s="24"/>
      <c r="QY261" s="24"/>
      <c r="QZ261" s="24"/>
      <c r="RA261" s="24"/>
      <c r="RB261" s="24"/>
      <c r="RC261" s="24"/>
      <c r="RD261" s="24"/>
      <c r="RE261" s="24"/>
      <c r="RF261" s="24"/>
      <c r="RG261" s="24"/>
      <c r="RH261" s="24"/>
      <c r="RI261" s="24"/>
      <c r="RJ261" s="24"/>
      <c r="RK261" s="24"/>
      <c r="RL261" s="24"/>
      <c r="RM261" s="24"/>
      <c r="RN261" s="24"/>
      <c r="RO261" s="24"/>
      <c r="RP261" s="24"/>
      <c r="RQ261" s="24"/>
      <c r="RR261" s="24"/>
      <c r="RS261" s="24"/>
      <c r="RT261" s="24"/>
      <c r="RU261" s="24"/>
      <c r="RV261" s="24"/>
      <c r="RW261" s="24"/>
      <c r="RX261" s="24"/>
      <c r="RY261" s="24"/>
      <c r="RZ261" s="24"/>
      <c r="SA261" s="24"/>
      <c r="SB261" s="24"/>
      <c r="SC261" s="24"/>
      <c r="SD261" s="24"/>
      <c r="SE261" s="24"/>
      <c r="SF261" s="24"/>
      <c r="SG261" s="24"/>
      <c r="SH261" s="24"/>
      <c r="SI261" s="24"/>
      <c r="SJ261" s="24"/>
      <c r="SK261" s="24"/>
      <c r="SL261" s="24"/>
      <c r="SM261" s="24"/>
      <c r="SN261" s="24"/>
      <c r="SO261" s="24"/>
      <c r="SP261" s="24"/>
      <c r="SQ261" s="24"/>
      <c r="SR261" s="24"/>
      <c r="SS261" s="24"/>
      <c r="ST261" s="24"/>
      <c r="SU261" s="24"/>
      <c r="SV261" s="24"/>
      <c r="SW261" s="24"/>
      <c r="SX261" s="24"/>
      <c r="SY261" s="24"/>
      <c r="SZ261" s="24"/>
      <c r="TA261" s="24"/>
      <c r="TB261" s="24"/>
      <c r="TC261" s="24"/>
      <c r="TD261" s="24"/>
      <c r="TE261" s="24"/>
      <c r="TF261" s="24"/>
      <c r="TG261" s="24"/>
      <c r="TH261" s="24"/>
      <c r="TI261" s="24"/>
      <c r="TJ261" s="24"/>
      <c r="TK261" s="24"/>
      <c r="TL261" s="24"/>
      <c r="TM261" s="24"/>
      <c r="TN261" s="24"/>
      <c r="TO261" s="24"/>
      <c r="TP261" s="24"/>
      <c r="TQ261" s="24"/>
      <c r="TR261" s="24"/>
      <c r="TS261" s="24"/>
      <c r="TT261" s="24"/>
      <c r="TU261" s="24"/>
      <c r="TV261" s="24"/>
      <c r="TW261" s="24"/>
      <c r="TX261" s="24"/>
      <c r="TY261" s="24"/>
      <c r="TZ261" s="24"/>
      <c r="UA261" s="24"/>
      <c r="UB261" s="24"/>
      <c r="UC261" s="24"/>
      <c r="UD261" s="24"/>
      <c r="UE261" s="24"/>
      <c r="UF261" s="24"/>
      <c r="UG261" s="24"/>
      <c r="UH261" s="24"/>
      <c r="UI261" s="24"/>
      <c r="UJ261" s="24"/>
      <c r="UK261" s="24"/>
      <c r="UL261" s="24"/>
      <c r="UM261" s="24"/>
      <c r="UN261" s="24"/>
      <c r="UO261" s="24"/>
      <c r="UP261" s="24"/>
      <c r="UQ261" s="24"/>
      <c r="UR261" s="24"/>
      <c r="US261" s="24"/>
      <c r="UT261" s="24"/>
      <c r="UU261" s="24"/>
      <c r="UV261" s="24"/>
      <c r="UW261" s="24"/>
      <c r="UX261" s="24"/>
      <c r="UY261" s="24"/>
      <c r="UZ261" s="24"/>
      <c r="VA261" s="24"/>
      <c r="VB261" s="24"/>
      <c r="VC261" s="24"/>
      <c r="VD261" s="24"/>
      <c r="VE261" s="24"/>
      <c r="VF261" s="24"/>
      <c r="VG261" s="24"/>
      <c r="VH261" s="24"/>
      <c r="VI261" s="24"/>
    </row>
    <row r="262" spans="1:581" s="23" customFormat="1" ht="15" customHeight="1" x14ac:dyDescent="0.2">
      <c r="A262" s="112">
        <v>35</v>
      </c>
      <c r="B262" s="102" t="s">
        <v>1188</v>
      </c>
      <c r="C262" s="102" t="s">
        <v>1189</v>
      </c>
      <c r="D262" s="20">
        <v>14</v>
      </c>
      <c r="E262" s="105" t="s">
        <v>926</v>
      </c>
      <c r="F262" s="102" t="s">
        <v>1190</v>
      </c>
      <c r="G262" s="102" t="s">
        <v>1872</v>
      </c>
      <c r="H262" s="174" t="s">
        <v>1763</v>
      </c>
      <c r="I262" s="21" t="s">
        <v>1873</v>
      </c>
      <c r="J262" s="176" t="s">
        <v>955</v>
      </c>
      <c r="K262" s="328">
        <v>42401</v>
      </c>
      <c r="L262" s="150" t="s">
        <v>1711</v>
      </c>
      <c r="M262" s="22">
        <v>40</v>
      </c>
      <c r="N262" s="22" t="s">
        <v>704</v>
      </c>
      <c r="O262" s="70" t="s">
        <v>207</v>
      </c>
      <c r="P262" s="21" t="s">
        <v>963</v>
      </c>
      <c r="Q262" s="21" t="s">
        <v>817</v>
      </c>
      <c r="R262" s="22">
        <v>1</v>
      </c>
      <c r="S262" s="114">
        <v>14024</v>
      </c>
      <c r="T262" s="75"/>
      <c r="U262" s="75"/>
      <c r="V262" s="75">
        <f t="shared" si="142"/>
        <v>14024</v>
      </c>
      <c r="W262" s="75"/>
      <c r="X262" s="75">
        <v>2548.666666666667</v>
      </c>
      <c r="Y262" s="75">
        <v>25486.666666666668</v>
      </c>
      <c r="Z262" s="75">
        <v>2073.6</v>
      </c>
      <c r="AA262" s="75">
        <v>414.71999999999997</v>
      </c>
      <c r="AB262" s="75">
        <v>691.2</v>
      </c>
      <c r="AC262" s="75">
        <v>276.48</v>
      </c>
      <c r="AD262" s="75">
        <v>869</v>
      </c>
      <c r="AE262" s="75">
        <v>599</v>
      </c>
      <c r="AF262" s="77">
        <v>7646</v>
      </c>
      <c r="AG262" s="77">
        <f t="shared" si="143"/>
        <v>21921.444444444445</v>
      </c>
      <c r="AH262" s="77">
        <f t="shared" si="144"/>
        <v>263057.33333333337</v>
      </c>
      <c r="AI262" s="77"/>
      <c r="AJ262" s="77"/>
      <c r="AK262" s="77"/>
      <c r="AL262" s="77"/>
      <c r="AM262" s="77"/>
      <c r="AN262" s="77"/>
      <c r="AO262" s="77"/>
      <c r="AP262" s="77"/>
      <c r="AQ262" s="77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  <c r="JC262" s="24"/>
      <c r="JD262" s="24"/>
      <c r="JE262" s="24"/>
      <c r="JF262" s="24"/>
      <c r="JG262" s="24"/>
      <c r="JH262" s="24"/>
      <c r="JI262" s="24"/>
      <c r="JJ262" s="24"/>
      <c r="JK262" s="24"/>
      <c r="JL262" s="24"/>
      <c r="JM262" s="24"/>
      <c r="JN262" s="24"/>
      <c r="JO262" s="24"/>
      <c r="JP262" s="24"/>
      <c r="JQ262" s="24"/>
      <c r="JR262" s="24"/>
      <c r="JS262" s="24"/>
      <c r="JT262" s="24"/>
      <c r="JU262" s="24"/>
      <c r="JV262" s="24"/>
      <c r="JW262" s="24"/>
      <c r="JX262" s="24"/>
      <c r="JY262" s="24"/>
      <c r="JZ262" s="24"/>
      <c r="KA262" s="24"/>
      <c r="KB262" s="24"/>
      <c r="KC262" s="24"/>
      <c r="KD262" s="24"/>
      <c r="KE262" s="24"/>
      <c r="KF262" s="24"/>
      <c r="KG262" s="24"/>
      <c r="KH262" s="24"/>
      <c r="KI262" s="24"/>
      <c r="KJ262" s="24"/>
      <c r="KK262" s="24"/>
      <c r="KL262" s="24"/>
      <c r="KM262" s="24"/>
      <c r="KN262" s="24"/>
      <c r="KO262" s="24"/>
      <c r="KP262" s="24"/>
      <c r="KQ262" s="24"/>
      <c r="KR262" s="24"/>
      <c r="KS262" s="24"/>
      <c r="KT262" s="24"/>
      <c r="KU262" s="24"/>
      <c r="KV262" s="24"/>
      <c r="KW262" s="24"/>
      <c r="KX262" s="24"/>
      <c r="KY262" s="24"/>
      <c r="KZ262" s="24"/>
      <c r="LA262" s="24"/>
      <c r="LB262" s="24"/>
      <c r="LC262" s="24"/>
      <c r="LD262" s="24"/>
      <c r="LE262" s="24"/>
      <c r="LF262" s="24"/>
      <c r="LG262" s="24"/>
      <c r="LH262" s="24"/>
      <c r="LI262" s="24"/>
      <c r="LJ262" s="24"/>
      <c r="LK262" s="24"/>
      <c r="LL262" s="24"/>
      <c r="LM262" s="24"/>
      <c r="LN262" s="24"/>
      <c r="LO262" s="24"/>
      <c r="LP262" s="24"/>
      <c r="LQ262" s="24"/>
      <c r="LR262" s="24"/>
      <c r="LS262" s="24"/>
      <c r="LT262" s="24"/>
      <c r="LU262" s="24"/>
      <c r="LV262" s="24"/>
      <c r="LW262" s="24"/>
      <c r="LX262" s="24"/>
      <c r="LY262" s="24"/>
      <c r="LZ262" s="24"/>
      <c r="MA262" s="24"/>
      <c r="MB262" s="24"/>
      <c r="MC262" s="24"/>
      <c r="MD262" s="24"/>
      <c r="ME262" s="24"/>
      <c r="MF262" s="24"/>
      <c r="MG262" s="24"/>
      <c r="MH262" s="24"/>
      <c r="MI262" s="24"/>
      <c r="MJ262" s="24"/>
      <c r="MK262" s="24"/>
      <c r="ML262" s="24"/>
      <c r="MM262" s="24"/>
      <c r="MN262" s="24"/>
      <c r="MO262" s="24"/>
      <c r="MP262" s="24"/>
      <c r="MQ262" s="24"/>
      <c r="MR262" s="24"/>
      <c r="MS262" s="24"/>
      <c r="MT262" s="24"/>
      <c r="MU262" s="24"/>
      <c r="MV262" s="24"/>
      <c r="MW262" s="24"/>
      <c r="MX262" s="24"/>
      <c r="MY262" s="24"/>
      <c r="MZ262" s="24"/>
      <c r="NA262" s="24"/>
      <c r="NB262" s="24"/>
      <c r="NC262" s="24"/>
      <c r="ND262" s="24"/>
      <c r="NE262" s="24"/>
      <c r="NF262" s="24"/>
      <c r="NG262" s="24"/>
      <c r="NH262" s="24"/>
      <c r="NI262" s="24"/>
      <c r="NJ262" s="24"/>
      <c r="NK262" s="24"/>
      <c r="NL262" s="24"/>
      <c r="NM262" s="24"/>
      <c r="NN262" s="24"/>
      <c r="NO262" s="24"/>
      <c r="NP262" s="24"/>
      <c r="NQ262" s="24"/>
      <c r="NR262" s="24"/>
      <c r="NS262" s="24"/>
      <c r="NT262" s="24"/>
      <c r="NU262" s="24"/>
      <c r="NV262" s="24"/>
      <c r="NW262" s="24"/>
      <c r="NX262" s="24"/>
      <c r="NY262" s="24"/>
      <c r="NZ262" s="24"/>
      <c r="OA262" s="24"/>
      <c r="OB262" s="24"/>
      <c r="OC262" s="24"/>
      <c r="OD262" s="24"/>
      <c r="OE262" s="24"/>
      <c r="OF262" s="24"/>
      <c r="OG262" s="24"/>
      <c r="OH262" s="24"/>
      <c r="OI262" s="24"/>
      <c r="OJ262" s="24"/>
      <c r="OK262" s="24"/>
      <c r="OL262" s="24"/>
      <c r="OM262" s="24"/>
      <c r="ON262" s="24"/>
      <c r="OO262" s="24"/>
      <c r="OP262" s="24"/>
      <c r="OQ262" s="24"/>
      <c r="OR262" s="24"/>
      <c r="OS262" s="24"/>
      <c r="OT262" s="24"/>
      <c r="OU262" s="24"/>
      <c r="OV262" s="24"/>
      <c r="OW262" s="24"/>
      <c r="OX262" s="24"/>
      <c r="OY262" s="24"/>
      <c r="OZ262" s="24"/>
      <c r="PA262" s="24"/>
      <c r="PB262" s="24"/>
      <c r="PC262" s="24"/>
      <c r="PD262" s="24"/>
      <c r="PE262" s="24"/>
      <c r="PF262" s="24"/>
      <c r="PG262" s="24"/>
      <c r="PH262" s="24"/>
      <c r="PI262" s="24"/>
      <c r="PJ262" s="24"/>
      <c r="PK262" s="24"/>
      <c r="PL262" s="24"/>
      <c r="PM262" s="24"/>
      <c r="PN262" s="24"/>
      <c r="PO262" s="24"/>
      <c r="PP262" s="24"/>
      <c r="PQ262" s="24"/>
      <c r="PR262" s="24"/>
      <c r="PS262" s="24"/>
      <c r="PT262" s="24"/>
      <c r="PU262" s="24"/>
      <c r="PV262" s="24"/>
      <c r="PW262" s="24"/>
      <c r="PX262" s="24"/>
      <c r="PY262" s="24"/>
      <c r="PZ262" s="24"/>
      <c r="QA262" s="24"/>
      <c r="QB262" s="24"/>
      <c r="QC262" s="24"/>
      <c r="QD262" s="24"/>
      <c r="QE262" s="24"/>
      <c r="QF262" s="24"/>
      <c r="QG262" s="24"/>
      <c r="QH262" s="24"/>
      <c r="QI262" s="24"/>
      <c r="QJ262" s="24"/>
      <c r="QK262" s="24"/>
      <c r="QL262" s="24"/>
      <c r="QM262" s="24"/>
      <c r="QN262" s="24"/>
      <c r="QO262" s="24"/>
      <c r="QP262" s="24"/>
      <c r="QQ262" s="24"/>
      <c r="QR262" s="24"/>
      <c r="QS262" s="24"/>
      <c r="QT262" s="24"/>
      <c r="QU262" s="24"/>
      <c r="QV262" s="24"/>
      <c r="QW262" s="24"/>
      <c r="QX262" s="24"/>
      <c r="QY262" s="24"/>
      <c r="QZ262" s="24"/>
      <c r="RA262" s="24"/>
      <c r="RB262" s="24"/>
      <c r="RC262" s="24"/>
      <c r="RD262" s="24"/>
      <c r="RE262" s="24"/>
      <c r="RF262" s="24"/>
      <c r="RG262" s="24"/>
      <c r="RH262" s="24"/>
      <c r="RI262" s="24"/>
      <c r="RJ262" s="24"/>
      <c r="RK262" s="24"/>
      <c r="RL262" s="24"/>
      <c r="RM262" s="24"/>
      <c r="RN262" s="24"/>
      <c r="RO262" s="24"/>
      <c r="RP262" s="24"/>
      <c r="RQ262" s="24"/>
      <c r="RR262" s="24"/>
      <c r="RS262" s="24"/>
      <c r="RT262" s="24"/>
      <c r="RU262" s="24"/>
      <c r="RV262" s="24"/>
      <c r="RW262" s="24"/>
      <c r="RX262" s="24"/>
      <c r="RY262" s="24"/>
      <c r="RZ262" s="24"/>
      <c r="SA262" s="24"/>
      <c r="SB262" s="24"/>
      <c r="SC262" s="24"/>
      <c r="SD262" s="24"/>
      <c r="SE262" s="24"/>
      <c r="SF262" s="24"/>
      <c r="SG262" s="24"/>
      <c r="SH262" s="24"/>
      <c r="SI262" s="24"/>
      <c r="SJ262" s="24"/>
      <c r="SK262" s="24"/>
      <c r="SL262" s="24"/>
      <c r="SM262" s="24"/>
      <c r="SN262" s="24"/>
      <c r="SO262" s="24"/>
      <c r="SP262" s="24"/>
      <c r="SQ262" s="24"/>
      <c r="SR262" s="24"/>
      <c r="SS262" s="24"/>
      <c r="ST262" s="24"/>
      <c r="SU262" s="24"/>
      <c r="SV262" s="24"/>
      <c r="SW262" s="24"/>
      <c r="SX262" s="24"/>
      <c r="SY262" s="24"/>
      <c r="SZ262" s="24"/>
      <c r="TA262" s="24"/>
      <c r="TB262" s="24"/>
      <c r="TC262" s="24"/>
      <c r="TD262" s="24"/>
      <c r="TE262" s="24"/>
      <c r="TF262" s="24"/>
      <c r="TG262" s="24"/>
      <c r="TH262" s="24"/>
      <c r="TI262" s="24"/>
      <c r="TJ262" s="24"/>
      <c r="TK262" s="24"/>
      <c r="TL262" s="24"/>
      <c r="TM262" s="24"/>
      <c r="TN262" s="24"/>
      <c r="TO262" s="24"/>
      <c r="TP262" s="24"/>
      <c r="TQ262" s="24"/>
      <c r="TR262" s="24"/>
      <c r="TS262" s="24"/>
      <c r="TT262" s="24"/>
      <c r="TU262" s="24"/>
      <c r="TV262" s="24"/>
      <c r="TW262" s="24"/>
      <c r="TX262" s="24"/>
      <c r="TY262" s="24"/>
      <c r="TZ262" s="24"/>
      <c r="UA262" s="24"/>
      <c r="UB262" s="24"/>
      <c r="UC262" s="24"/>
      <c r="UD262" s="24"/>
      <c r="UE262" s="24"/>
      <c r="UF262" s="24"/>
      <c r="UG262" s="24"/>
      <c r="UH262" s="24"/>
      <c r="UI262" s="24"/>
      <c r="UJ262" s="24"/>
      <c r="UK262" s="24"/>
      <c r="UL262" s="24"/>
      <c r="UM262" s="24"/>
      <c r="UN262" s="24"/>
      <c r="UO262" s="24"/>
      <c r="UP262" s="24"/>
      <c r="UQ262" s="24"/>
      <c r="UR262" s="24"/>
      <c r="US262" s="24"/>
      <c r="UT262" s="24"/>
      <c r="UU262" s="24"/>
      <c r="UV262" s="24"/>
      <c r="UW262" s="24"/>
      <c r="UX262" s="24"/>
      <c r="UY262" s="24"/>
      <c r="UZ262" s="24"/>
      <c r="VA262" s="24"/>
      <c r="VB262" s="24"/>
      <c r="VC262" s="24"/>
      <c r="VD262" s="24"/>
      <c r="VE262" s="24"/>
      <c r="VF262" s="24"/>
      <c r="VG262" s="24"/>
      <c r="VH262" s="24"/>
      <c r="VI262" s="24"/>
    </row>
    <row r="263" spans="1:581" s="23" customFormat="1" ht="15" customHeight="1" x14ac:dyDescent="0.2">
      <c r="A263" s="107">
        <v>36</v>
      </c>
      <c r="B263" s="102" t="s">
        <v>1188</v>
      </c>
      <c r="C263" s="102" t="s">
        <v>1189</v>
      </c>
      <c r="D263" s="20">
        <v>14</v>
      </c>
      <c r="E263" s="108" t="s">
        <v>926</v>
      </c>
      <c r="F263" s="102" t="s">
        <v>1190</v>
      </c>
      <c r="G263" s="102" t="s">
        <v>1421</v>
      </c>
      <c r="H263" s="21" t="s">
        <v>985</v>
      </c>
      <c r="I263" s="21" t="s">
        <v>986</v>
      </c>
      <c r="J263" s="22" t="s">
        <v>955</v>
      </c>
      <c r="K263" s="328">
        <v>40980</v>
      </c>
      <c r="L263" s="150" t="s">
        <v>1711</v>
      </c>
      <c r="M263" s="22">
        <v>40</v>
      </c>
      <c r="N263" s="22" t="s">
        <v>704</v>
      </c>
      <c r="O263" s="21" t="s">
        <v>202</v>
      </c>
      <c r="P263" s="21" t="s">
        <v>963</v>
      </c>
      <c r="Q263" s="21" t="s">
        <v>817</v>
      </c>
      <c r="R263" s="22">
        <v>1</v>
      </c>
      <c r="S263" s="114">
        <v>14024</v>
      </c>
      <c r="T263" s="75"/>
      <c r="U263" s="75"/>
      <c r="V263" s="75">
        <f t="shared" si="142"/>
        <v>14024</v>
      </c>
      <c r="W263" s="75"/>
      <c r="X263" s="75">
        <f t="shared" ref="X263:X294" si="145">(V263+AD263+AE263)/30*5</f>
        <v>2582</v>
      </c>
      <c r="Y263" s="75">
        <f t="shared" ref="Y263:Y294" si="146">(V263+AD263+AE263)/30*50</f>
        <v>25820</v>
      </c>
      <c r="Z263" s="75">
        <f t="shared" ref="Z263:Z294" si="147">V263*17.5%</f>
        <v>2454.1999999999998</v>
      </c>
      <c r="AA263" s="75">
        <f t="shared" ref="AA263:AA294" si="148">V263*3%</f>
        <v>420.71999999999997</v>
      </c>
      <c r="AB263" s="75">
        <f t="shared" ref="AB263:AB294" si="149">V263*5%</f>
        <v>701.2</v>
      </c>
      <c r="AC263" s="75">
        <f t="shared" ref="AC263:AC294" si="150">V263*2%</f>
        <v>280.48</v>
      </c>
      <c r="AD263" s="75">
        <v>869</v>
      </c>
      <c r="AE263" s="75">
        <v>599</v>
      </c>
      <c r="AF263" s="77">
        <f t="shared" ref="AF263:AF280" si="151">(V263+AD263+AE263)/2</f>
        <v>7746</v>
      </c>
      <c r="AG263" s="77">
        <f t="shared" si="143"/>
        <v>22360.933333333334</v>
      </c>
      <c r="AH263" s="77">
        <f t="shared" si="144"/>
        <v>268331.2</v>
      </c>
      <c r="AI263" s="77"/>
      <c r="AJ263" s="77"/>
      <c r="AK263" s="77"/>
      <c r="AL263" s="77"/>
      <c r="AM263" s="77"/>
      <c r="AN263" s="77"/>
      <c r="AO263" s="77"/>
      <c r="AP263" s="77"/>
      <c r="AQ263" s="77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  <c r="IW263" s="24"/>
      <c r="IX263" s="24"/>
      <c r="IY263" s="24"/>
      <c r="IZ263" s="24"/>
      <c r="JA263" s="24"/>
      <c r="JB263" s="24"/>
      <c r="JC263" s="24"/>
      <c r="JD263" s="24"/>
      <c r="JE263" s="24"/>
      <c r="JF263" s="24"/>
      <c r="JG263" s="24"/>
      <c r="JH263" s="24"/>
      <c r="JI263" s="24"/>
      <c r="JJ263" s="24"/>
      <c r="JK263" s="24"/>
      <c r="JL263" s="24"/>
      <c r="JM263" s="24"/>
      <c r="JN263" s="24"/>
      <c r="JO263" s="24"/>
      <c r="JP263" s="24"/>
      <c r="JQ263" s="24"/>
      <c r="JR263" s="24"/>
      <c r="JS263" s="24"/>
      <c r="JT263" s="24"/>
      <c r="JU263" s="24"/>
      <c r="JV263" s="24"/>
      <c r="JW263" s="24"/>
      <c r="JX263" s="24"/>
      <c r="JY263" s="24"/>
      <c r="JZ263" s="24"/>
      <c r="KA263" s="24"/>
      <c r="KB263" s="24"/>
      <c r="KC263" s="24"/>
      <c r="KD263" s="24"/>
      <c r="KE263" s="24"/>
      <c r="KF263" s="24"/>
      <c r="KG263" s="24"/>
      <c r="KH263" s="24"/>
      <c r="KI263" s="24"/>
      <c r="KJ263" s="24"/>
      <c r="KK263" s="24"/>
      <c r="KL263" s="24"/>
      <c r="KM263" s="24"/>
      <c r="KN263" s="24"/>
      <c r="KO263" s="24"/>
      <c r="KP263" s="24"/>
      <c r="KQ263" s="24"/>
      <c r="KR263" s="24"/>
      <c r="KS263" s="24"/>
      <c r="KT263" s="24"/>
      <c r="KU263" s="24"/>
      <c r="KV263" s="24"/>
      <c r="KW263" s="24"/>
      <c r="KX263" s="24"/>
      <c r="KY263" s="24"/>
      <c r="KZ263" s="24"/>
      <c r="LA263" s="24"/>
      <c r="LB263" s="24"/>
      <c r="LC263" s="24"/>
      <c r="LD263" s="24"/>
      <c r="LE263" s="24"/>
      <c r="LF263" s="24"/>
      <c r="LG263" s="24"/>
      <c r="LH263" s="24"/>
      <c r="LI263" s="24"/>
      <c r="LJ263" s="24"/>
      <c r="LK263" s="24"/>
      <c r="LL263" s="24"/>
      <c r="LM263" s="24"/>
      <c r="LN263" s="24"/>
      <c r="LO263" s="24"/>
      <c r="LP263" s="24"/>
      <c r="LQ263" s="24"/>
      <c r="LR263" s="24"/>
      <c r="LS263" s="24"/>
      <c r="LT263" s="24"/>
      <c r="LU263" s="24"/>
      <c r="LV263" s="24"/>
      <c r="LW263" s="24"/>
      <c r="LX263" s="24"/>
      <c r="LY263" s="24"/>
      <c r="LZ263" s="24"/>
      <c r="MA263" s="24"/>
      <c r="MB263" s="24"/>
      <c r="MC263" s="24"/>
      <c r="MD263" s="24"/>
      <c r="ME263" s="24"/>
      <c r="MF263" s="24"/>
      <c r="MG263" s="24"/>
      <c r="MH263" s="24"/>
      <c r="MI263" s="24"/>
      <c r="MJ263" s="24"/>
      <c r="MK263" s="24"/>
      <c r="ML263" s="24"/>
      <c r="MM263" s="24"/>
      <c r="MN263" s="24"/>
      <c r="MO263" s="24"/>
      <c r="MP263" s="24"/>
      <c r="MQ263" s="24"/>
      <c r="MR263" s="24"/>
      <c r="MS263" s="24"/>
      <c r="MT263" s="24"/>
      <c r="MU263" s="24"/>
      <c r="MV263" s="24"/>
      <c r="MW263" s="24"/>
      <c r="MX263" s="24"/>
      <c r="MY263" s="24"/>
      <c r="MZ263" s="24"/>
      <c r="NA263" s="24"/>
      <c r="NB263" s="24"/>
      <c r="NC263" s="24"/>
      <c r="ND263" s="24"/>
      <c r="NE263" s="24"/>
      <c r="NF263" s="24"/>
      <c r="NG263" s="24"/>
      <c r="NH263" s="24"/>
      <c r="NI263" s="24"/>
      <c r="NJ263" s="24"/>
      <c r="NK263" s="24"/>
      <c r="NL263" s="24"/>
      <c r="NM263" s="24"/>
      <c r="NN263" s="24"/>
      <c r="NO263" s="24"/>
      <c r="NP263" s="24"/>
      <c r="NQ263" s="24"/>
      <c r="NR263" s="24"/>
      <c r="NS263" s="24"/>
      <c r="NT263" s="24"/>
      <c r="NU263" s="24"/>
      <c r="NV263" s="24"/>
      <c r="NW263" s="24"/>
      <c r="NX263" s="24"/>
      <c r="NY263" s="24"/>
      <c r="NZ263" s="24"/>
      <c r="OA263" s="24"/>
      <c r="OB263" s="24"/>
      <c r="OC263" s="24"/>
      <c r="OD263" s="24"/>
      <c r="OE263" s="24"/>
      <c r="OF263" s="24"/>
      <c r="OG263" s="24"/>
      <c r="OH263" s="24"/>
      <c r="OI263" s="24"/>
      <c r="OJ263" s="24"/>
      <c r="OK263" s="24"/>
      <c r="OL263" s="24"/>
      <c r="OM263" s="24"/>
      <c r="ON263" s="24"/>
      <c r="OO263" s="24"/>
      <c r="OP263" s="24"/>
      <c r="OQ263" s="24"/>
      <c r="OR263" s="24"/>
      <c r="OS263" s="24"/>
      <c r="OT263" s="24"/>
      <c r="OU263" s="24"/>
      <c r="OV263" s="24"/>
      <c r="OW263" s="24"/>
      <c r="OX263" s="24"/>
      <c r="OY263" s="24"/>
      <c r="OZ263" s="24"/>
      <c r="PA263" s="24"/>
      <c r="PB263" s="24"/>
      <c r="PC263" s="24"/>
      <c r="PD263" s="24"/>
      <c r="PE263" s="24"/>
      <c r="PF263" s="24"/>
      <c r="PG263" s="24"/>
      <c r="PH263" s="24"/>
      <c r="PI263" s="24"/>
      <c r="PJ263" s="24"/>
      <c r="PK263" s="24"/>
      <c r="PL263" s="24"/>
      <c r="PM263" s="24"/>
      <c r="PN263" s="24"/>
      <c r="PO263" s="24"/>
      <c r="PP263" s="24"/>
      <c r="PQ263" s="24"/>
      <c r="PR263" s="24"/>
      <c r="PS263" s="24"/>
      <c r="PT263" s="24"/>
      <c r="PU263" s="24"/>
      <c r="PV263" s="24"/>
      <c r="PW263" s="24"/>
      <c r="PX263" s="24"/>
      <c r="PY263" s="24"/>
      <c r="PZ263" s="24"/>
      <c r="QA263" s="24"/>
      <c r="QB263" s="24"/>
      <c r="QC263" s="24"/>
      <c r="QD263" s="24"/>
      <c r="QE263" s="24"/>
      <c r="QF263" s="24"/>
      <c r="QG263" s="24"/>
      <c r="QH263" s="24"/>
      <c r="QI263" s="24"/>
      <c r="QJ263" s="24"/>
      <c r="QK263" s="24"/>
      <c r="QL263" s="24"/>
      <c r="QM263" s="24"/>
      <c r="QN263" s="24"/>
      <c r="QO263" s="24"/>
      <c r="QP263" s="24"/>
      <c r="QQ263" s="24"/>
      <c r="QR263" s="24"/>
      <c r="QS263" s="24"/>
      <c r="QT263" s="24"/>
      <c r="QU263" s="24"/>
      <c r="QV263" s="24"/>
      <c r="QW263" s="24"/>
      <c r="QX263" s="24"/>
      <c r="QY263" s="24"/>
      <c r="QZ263" s="24"/>
      <c r="RA263" s="24"/>
      <c r="RB263" s="24"/>
      <c r="RC263" s="24"/>
      <c r="RD263" s="24"/>
      <c r="RE263" s="24"/>
      <c r="RF263" s="24"/>
      <c r="RG263" s="24"/>
      <c r="RH263" s="24"/>
      <c r="RI263" s="24"/>
      <c r="RJ263" s="24"/>
      <c r="RK263" s="24"/>
      <c r="RL263" s="24"/>
      <c r="RM263" s="24"/>
      <c r="RN263" s="24"/>
      <c r="RO263" s="24"/>
      <c r="RP263" s="24"/>
      <c r="RQ263" s="24"/>
      <c r="RR263" s="24"/>
      <c r="RS263" s="24"/>
      <c r="RT263" s="24"/>
      <c r="RU263" s="24"/>
      <c r="RV263" s="24"/>
      <c r="RW263" s="24"/>
      <c r="RX263" s="24"/>
      <c r="RY263" s="24"/>
      <c r="RZ263" s="24"/>
      <c r="SA263" s="24"/>
      <c r="SB263" s="24"/>
      <c r="SC263" s="24"/>
      <c r="SD263" s="24"/>
      <c r="SE263" s="24"/>
      <c r="SF263" s="24"/>
      <c r="SG263" s="24"/>
      <c r="SH263" s="24"/>
      <c r="SI263" s="24"/>
      <c r="SJ263" s="24"/>
      <c r="SK263" s="24"/>
      <c r="SL263" s="24"/>
      <c r="SM263" s="24"/>
      <c r="SN263" s="24"/>
      <c r="SO263" s="24"/>
      <c r="SP263" s="24"/>
      <c r="SQ263" s="24"/>
      <c r="SR263" s="24"/>
      <c r="SS263" s="24"/>
      <c r="ST263" s="24"/>
      <c r="SU263" s="24"/>
      <c r="SV263" s="24"/>
      <c r="SW263" s="24"/>
      <c r="SX263" s="24"/>
      <c r="SY263" s="24"/>
      <c r="SZ263" s="24"/>
      <c r="TA263" s="24"/>
      <c r="TB263" s="24"/>
      <c r="TC263" s="24"/>
      <c r="TD263" s="24"/>
      <c r="TE263" s="24"/>
      <c r="TF263" s="24"/>
      <c r="TG263" s="24"/>
      <c r="TH263" s="24"/>
      <c r="TI263" s="24"/>
      <c r="TJ263" s="24"/>
      <c r="TK263" s="24"/>
      <c r="TL263" s="24"/>
      <c r="TM263" s="24"/>
      <c r="TN263" s="24"/>
      <c r="TO263" s="24"/>
      <c r="TP263" s="24"/>
      <c r="TQ263" s="24"/>
      <c r="TR263" s="24"/>
      <c r="TS263" s="24"/>
      <c r="TT263" s="24"/>
      <c r="TU263" s="24"/>
      <c r="TV263" s="24"/>
      <c r="TW263" s="24"/>
      <c r="TX263" s="24"/>
      <c r="TY263" s="24"/>
      <c r="TZ263" s="24"/>
      <c r="UA263" s="24"/>
      <c r="UB263" s="24"/>
      <c r="UC263" s="24"/>
      <c r="UD263" s="24"/>
      <c r="UE263" s="24"/>
      <c r="UF263" s="24"/>
      <c r="UG263" s="24"/>
      <c r="UH263" s="24"/>
      <c r="UI263" s="24"/>
      <c r="UJ263" s="24"/>
      <c r="UK263" s="24"/>
      <c r="UL263" s="24"/>
      <c r="UM263" s="24"/>
      <c r="UN263" s="24"/>
      <c r="UO263" s="24"/>
      <c r="UP263" s="24"/>
      <c r="UQ263" s="24"/>
      <c r="UR263" s="24"/>
      <c r="US263" s="24"/>
      <c r="UT263" s="24"/>
      <c r="UU263" s="24"/>
      <c r="UV263" s="24"/>
      <c r="UW263" s="24"/>
      <c r="UX263" s="24"/>
      <c r="UY263" s="24"/>
      <c r="UZ263" s="24"/>
      <c r="VA263" s="24"/>
      <c r="VB263" s="24"/>
      <c r="VC263" s="24"/>
      <c r="VD263" s="24"/>
      <c r="VE263" s="24"/>
      <c r="VF263" s="24"/>
      <c r="VG263" s="24"/>
      <c r="VH263" s="24"/>
      <c r="VI263" s="24"/>
    </row>
    <row r="264" spans="1:581" s="23" customFormat="1" ht="15" customHeight="1" x14ac:dyDescent="0.2">
      <c r="A264" s="18">
        <v>37</v>
      </c>
      <c r="B264" s="102" t="s">
        <v>1188</v>
      </c>
      <c r="C264" s="102" t="s">
        <v>1189</v>
      </c>
      <c r="D264" s="20">
        <v>14</v>
      </c>
      <c r="E264" s="102" t="s">
        <v>926</v>
      </c>
      <c r="F264" s="102" t="s">
        <v>1190</v>
      </c>
      <c r="G264" s="102" t="s">
        <v>1427</v>
      </c>
      <c r="H264" s="21" t="s">
        <v>197</v>
      </c>
      <c r="I264" s="21" t="s">
        <v>198</v>
      </c>
      <c r="J264" s="22" t="s">
        <v>955</v>
      </c>
      <c r="K264" s="328">
        <v>40185</v>
      </c>
      <c r="L264" s="146">
        <v>10</v>
      </c>
      <c r="M264" s="22">
        <v>40</v>
      </c>
      <c r="N264" s="22" t="s">
        <v>704</v>
      </c>
      <c r="O264" s="21" t="s">
        <v>268</v>
      </c>
      <c r="P264" s="21" t="s">
        <v>963</v>
      </c>
      <c r="Q264" s="21" t="s">
        <v>817</v>
      </c>
      <c r="R264" s="22">
        <v>1</v>
      </c>
      <c r="S264" s="75">
        <f>15856+300</f>
        <v>16156</v>
      </c>
      <c r="T264" s="75"/>
      <c r="U264" s="75"/>
      <c r="V264" s="75">
        <f t="shared" si="142"/>
        <v>16156</v>
      </c>
      <c r="W264" s="75"/>
      <c r="X264" s="75">
        <f t="shared" si="145"/>
        <v>2943</v>
      </c>
      <c r="Y264" s="75">
        <f t="shared" si="146"/>
        <v>29430</v>
      </c>
      <c r="Z264" s="75">
        <f t="shared" si="147"/>
        <v>2827.2999999999997</v>
      </c>
      <c r="AA264" s="75">
        <f t="shared" si="148"/>
        <v>484.68</v>
      </c>
      <c r="AB264" s="75">
        <f t="shared" si="149"/>
        <v>807.80000000000007</v>
      </c>
      <c r="AC264" s="75">
        <f t="shared" si="150"/>
        <v>323.12</v>
      </c>
      <c r="AD264" s="75">
        <v>931</v>
      </c>
      <c r="AE264" s="75">
        <v>571</v>
      </c>
      <c r="AF264" s="77">
        <f t="shared" si="151"/>
        <v>8829</v>
      </c>
      <c r="AG264" s="77">
        <f t="shared" si="143"/>
        <v>25534.399999999998</v>
      </c>
      <c r="AH264" s="77">
        <f t="shared" si="144"/>
        <v>306412.79999999999</v>
      </c>
      <c r="AI264" s="77"/>
      <c r="AJ264" s="77"/>
      <c r="AK264" s="77"/>
      <c r="AL264" s="77"/>
      <c r="AM264" s="77"/>
      <c r="AN264" s="77"/>
      <c r="AO264" s="77"/>
      <c r="AP264" s="77"/>
      <c r="AQ264" s="77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  <c r="IQ264" s="24"/>
      <c r="IR264" s="24"/>
      <c r="IS264" s="24"/>
      <c r="IT264" s="24"/>
      <c r="IU264" s="24"/>
      <c r="IV264" s="24"/>
      <c r="IW264" s="24"/>
      <c r="IX264" s="24"/>
      <c r="IY264" s="24"/>
      <c r="IZ264" s="24"/>
      <c r="JA264" s="24"/>
      <c r="JB264" s="24"/>
      <c r="JC264" s="24"/>
      <c r="JD264" s="24"/>
      <c r="JE264" s="24"/>
      <c r="JF264" s="24"/>
      <c r="JG264" s="24"/>
      <c r="JH264" s="24"/>
      <c r="JI264" s="24"/>
      <c r="JJ264" s="24"/>
      <c r="JK264" s="24"/>
      <c r="JL264" s="24"/>
      <c r="JM264" s="24"/>
      <c r="JN264" s="24"/>
      <c r="JO264" s="24"/>
      <c r="JP264" s="24"/>
      <c r="JQ264" s="24"/>
      <c r="JR264" s="24"/>
      <c r="JS264" s="24"/>
      <c r="JT264" s="24"/>
      <c r="JU264" s="24"/>
      <c r="JV264" s="24"/>
      <c r="JW264" s="24"/>
      <c r="JX264" s="24"/>
      <c r="JY264" s="24"/>
      <c r="JZ264" s="24"/>
      <c r="KA264" s="24"/>
      <c r="KB264" s="24"/>
      <c r="KC264" s="24"/>
      <c r="KD264" s="24"/>
      <c r="KE264" s="24"/>
      <c r="KF264" s="24"/>
      <c r="KG264" s="24"/>
      <c r="KH264" s="24"/>
      <c r="KI264" s="24"/>
      <c r="KJ264" s="24"/>
      <c r="KK264" s="24"/>
      <c r="KL264" s="24"/>
      <c r="KM264" s="24"/>
      <c r="KN264" s="24"/>
      <c r="KO264" s="24"/>
      <c r="KP264" s="24"/>
      <c r="KQ264" s="24"/>
      <c r="KR264" s="24"/>
      <c r="KS264" s="24"/>
      <c r="KT264" s="24"/>
      <c r="KU264" s="24"/>
      <c r="KV264" s="24"/>
      <c r="KW264" s="24"/>
      <c r="KX264" s="24"/>
      <c r="KY264" s="24"/>
      <c r="KZ264" s="24"/>
      <c r="LA264" s="24"/>
      <c r="LB264" s="24"/>
      <c r="LC264" s="24"/>
      <c r="LD264" s="24"/>
      <c r="LE264" s="24"/>
      <c r="LF264" s="24"/>
      <c r="LG264" s="24"/>
      <c r="LH264" s="24"/>
      <c r="LI264" s="24"/>
      <c r="LJ264" s="24"/>
      <c r="LK264" s="24"/>
      <c r="LL264" s="24"/>
      <c r="LM264" s="24"/>
      <c r="LN264" s="24"/>
      <c r="LO264" s="24"/>
      <c r="LP264" s="24"/>
      <c r="LQ264" s="24"/>
      <c r="LR264" s="24"/>
      <c r="LS264" s="24"/>
      <c r="LT264" s="24"/>
      <c r="LU264" s="24"/>
      <c r="LV264" s="24"/>
      <c r="LW264" s="24"/>
      <c r="LX264" s="24"/>
      <c r="LY264" s="24"/>
      <c r="LZ264" s="24"/>
      <c r="MA264" s="24"/>
      <c r="MB264" s="24"/>
      <c r="MC264" s="24"/>
      <c r="MD264" s="24"/>
      <c r="ME264" s="24"/>
      <c r="MF264" s="24"/>
      <c r="MG264" s="24"/>
      <c r="MH264" s="24"/>
      <c r="MI264" s="24"/>
      <c r="MJ264" s="24"/>
      <c r="MK264" s="24"/>
      <c r="ML264" s="24"/>
      <c r="MM264" s="24"/>
      <c r="MN264" s="24"/>
      <c r="MO264" s="24"/>
      <c r="MP264" s="24"/>
      <c r="MQ264" s="24"/>
      <c r="MR264" s="24"/>
      <c r="MS264" s="24"/>
      <c r="MT264" s="24"/>
      <c r="MU264" s="24"/>
      <c r="MV264" s="24"/>
      <c r="MW264" s="24"/>
      <c r="MX264" s="24"/>
      <c r="MY264" s="24"/>
      <c r="MZ264" s="24"/>
      <c r="NA264" s="24"/>
      <c r="NB264" s="24"/>
      <c r="NC264" s="24"/>
      <c r="ND264" s="24"/>
      <c r="NE264" s="24"/>
      <c r="NF264" s="24"/>
      <c r="NG264" s="24"/>
      <c r="NH264" s="24"/>
      <c r="NI264" s="24"/>
      <c r="NJ264" s="24"/>
      <c r="NK264" s="24"/>
      <c r="NL264" s="24"/>
      <c r="NM264" s="24"/>
      <c r="NN264" s="24"/>
      <c r="NO264" s="24"/>
      <c r="NP264" s="24"/>
      <c r="NQ264" s="24"/>
      <c r="NR264" s="24"/>
      <c r="NS264" s="24"/>
      <c r="NT264" s="24"/>
      <c r="NU264" s="24"/>
      <c r="NV264" s="24"/>
      <c r="NW264" s="24"/>
      <c r="NX264" s="24"/>
      <c r="NY264" s="24"/>
      <c r="NZ264" s="24"/>
      <c r="OA264" s="24"/>
      <c r="OB264" s="24"/>
      <c r="OC264" s="24"/>
      <c r="OD264" s="24"/>
      <c r="OE264" s="24"/>
      <c r="OF264" s="24"/>
      <c r="OG264" s="24"/>
      <c r="OH264" s="24"/>
      <c r="OI264" s="24"/>
      <c r="OJ264" s="24"/>
      <c r="OK264" s="24"/>
      <c r="OL264" s="24"/>
      <c r="OM264" s="24"/>
      <c r="ON264" s="24"/>
      <c r="OO264" s="24"/>
      <c r="OP264" s="24"/>
      <c r="OQ264" s="24"/>
      <c r="OR264" s="24"/>
      <c r="OS264" s="24"/>
      <c r="OT264" s="24"/>
      <c r="OU264" s="24"/>
      <c r="OV264" s="24"/>
      <c r="OW264" s="24"/>
      <c r="OX264" s="24"/>
      <c r="OY264" s="24"/>
      <c r="OZ264" s="24"/>
      <c r="PA264" s="24"/>
      <c r="PB264" s="24"/>
      <c r="PC264" s="24"/>
      <c r="PD264" s="24"/>
      <c r="PE264" s="24"/>
      <c r="PF264" s="24"/>
      <c r="PG264" s="24"/>
      <c r="PH264" s="24"/>
      <c r="PI264" s="24"/>
      <c r="PJ264" s="24"/>
      <c r="PK264" s="24"/>
      <c r="PL264" s="24"/>
      <c r="PM264" s="24"/>
      <c r="PN264" s="24"/>
      <c r="PO264" s="24"/>
      <c r="PP264" s="24"/>
      <c r="PQ264" s="24"/>
      <c r="PR264" s="24"/>
      <c r="PS264" s="24"/>
      <c r="PT264" s="24"/>
      <c r="PU264" s="24"/>
      <c r="PV264" s="24"/>
      <c r="PW264" s="24"/>
      <c r="PX264" s="24"/>
      <c r="PY264" s="24"/>
      <c r="PZ264" s="24"/>
      <c r="QA264" s="24"/>
      <c r="QB264" s="24"/>
      <c r="QC264" s="24"/>
      <c r="QD264" s="24"/>
      <c r="QE264" s="24"/>
      <c r="QF264" s="24"/>
      <c r="QG264" s="24"/>
      <c r="QH264" s="24"/>
      <c r="QI264" s="24"/>
      <c r="QJ264" s="24"/>
      <c r="QK264" s="24"/>
      <c r="QL264" s="24"/>
      <c r="QM264" s="24"/>
      <c r="QN264" s="24"/>
      <c r="QO264" s="24"/>
      <c r="QP264" s="24"/>
      <c r="QQ264" s="24"/>
      <c r="QR264" s="24"/>
      <c r="QS264" s="24"/>
      <c r="QT264" s="24"/>
      <c r="QU264" s="24"/>
      <c r="QV264" s="24"/>
      <c r="QW264" s="24"/>
      <c r="QX264" s="24"/>
      <c r="QY264" s="24"/>
      <c r="QZ264" s="24"/>
      <c r="RA264" s="24"/>
      <c r="RB264" s="24"/>
      <c r="RC264" s="24"/>
      <c r="RD264" s="24"/>
      <c r="RE264" s="24"/>
      <c r="RF264" s="24"/>
      <c r="RG264" s="24"/>
      <c r="RH264" s="24"/>
      <c r="RI264" s="24"/>
      <c r="RJ264" s="24"/>
      <c r="RK264" s="24"/>
      <c r="RL264" s="24"/>
      <c r="RM264" s="24"/>
      <c r="RN264" s="24"/>
      <c r="RO264" s="24"/>
      <c r="RP264" s="24"/>
      <c r="RQ264" s="24"/>
      <c r="RR264" s="24"/>
      <c r="RS264" s="24"/>
      <c r="RT264" s="24"/>
      <c r="RU264" s="24"/>
      <c r="RV264" s="24"/>
      <c r="RW264" s="24"/>
      <c r="RX264" s="24"/>
      <c r="RY264" s="24"/>
      <c r="RZ264" s="24"/>
      <c r="SA264" s="24"/>
      <c r="SB264" s="24"/>
      <c r="SC264" s="24"/>
      <c r="SD264" s="24"/>
      <c r="SE264" s="24"/>
      <c r="SF264" s="24"/>
      <c r="SG264" s="24"/>
      <c r="SH264" s="24"/>
      <c r="SI264" s="24"/>
      <c r="SJ264" s="24"/>
      <c r="SK264" s="24"/>
      <c r="SL264" s="24"/>
      <c r="SM264" s="24"/>
      <c r="SN264" s="24"/>
      <c r="SO264" s="24"/>
      <c r="SP264" s="24"/>
      <c r="SQ264" s="24"/>
      <c r="SR264" s="24"/>
      <c r="SS264" s="24"/>
      <c r="ST264" s="24"/>
      <c r="SU264" s="24"/>
      <c r="SV264" s="24"/>
      <c r="SW264" s="24"/>
      <c r="SX264" s="24"/>
      <c r="SY264" s="24"/>
      <c r="SZ264" s="24"/>
      <c r="TA264" s="24"/>
      <c r="TB264" s="24"/>
      <c r="TC264" s="24"/>
      <c r="TD264" s="24"/>
      <c r="TE264" s="24"/>
      <c r="TF264" s="24"/>
      <c r="TG264" s="24"/>
      <c r="TH264" s="24"/>
      <c r="TI264" s="24"/>
      <c r="TJ264" s="24"/>
      <c r="TK264" s="24"/>
      <c r="TL264" s="24"/>
      <c r="TM264" s="24"/>
      <c r="TN264" s="24"/>
      <c r="TO264" s="24"/>
      <c r="TP264" s="24"/>
      <c r="TQ264" s="24"/>
      <c r="TR264" s="24"/>
      <c r="TS264" s="24"/>
      <c r="TT264" s="24"/>
      <c r="TU264" s="24"/>
      <c r="TV264" s="24"/>
      <c r="TW264" s="24"/>
      <c r="TX264" s="24"/>
      <c r="TY264" s="24"/>
      <c r="TZ264" s="24"/>
      <c r="UA264" s="24"/>
      <c r="UB264" s="24"/>
      <c r="UC264" s="24"/>
      <c r="UD264" s="24"/>
      <c r="UE264" s="24"/>
      <c r="UF264" s="24"/>
      <c r="UG264" s="24"/>
      <c r="UH264" s="24"/>
      <c r="UI264" s="24"/>
      <c r="UJ264" s="24"/>
      <c r="UK264" s="24"/>
      <c r="UL264" s="24"/>
      <c r="UM264" s="24"/>
      <c r="UN264" s="24"/>
      <c r="UO264" s="24"/>
      <c r="UP264" s="24"/>
      <c r="UQ264" s="24"/>
      <c r="UR264" s="24"/>
      <c r="US264" s="24"/>
      <c r="UT264" s="24"/>
      <c r="UU264" s="24"/>
      <c r="UV264" s="24"/>
      <c r="UW264" s="24"/>
      <c r="UX264" s="24"/>
      <c r="UY264" s="24"/>
      <c r="UZ264" s="24"/>
      <c r="VA264" s="24"/>
      <c r="VB264" s="24"/>
      <c r="VC264" s="24"/>
      <c r="VD264" s="24"/>
      <c r="VE264" s="24"/>
      <c r="VF264" s="24"/>
      <c r="VG264" s="24"/>
      <c r="VH264" s="24"/>
      <c r="VI264" s="24"/>
    </row>
    <row r="265" spans="1:581" s="23" customFormat="1" ht="15" customHeight="1" x14ac:dyDescent="0.2">
      <c r="A265" s="112">
        <v>38</v>
      </c>
      <c r="B265" s="108" t="s">
        <v>1188</v>
      </c>
      <c r="C265" s="108" t="s">
        <v>1189</v>
      </c>
      <c r="D265" s="109">
        <v>14</v>
      </c>
      <c r="E265" s="116" t="s">
        <v>926</v>
      </c>
      <c r="F265" s="108" t="s">
        <v>1190</v>
      </c>
      <c r="G265" s="108" t="s">
        <v>1701</v>
      </c>
      <c r="H265" s="63" t="s">
        <v>1683</v>
      </c>
      <c r="I265" s="64" t="s">
        <v>1700</v>
      </c>
      <c r="J265" s="322" t="s">
        <v>955</v>
      </c>
      <c r="K265" s="331">
        <v>42036</v>
      </c>
      <c r="L265" s="148">
        <v>11</v>
      </c>
      <c r="M265" s="65">
        <v>40</v>
      </c>
      <c r="N265" s="65" t="s">
        <v>704</v>
      </c>
      <c r="O265" s="64" t="s">
        <v>268</v>
      </c>
      <c r="P265" s="64" t="s">
        <v>963</v>
      </c>
      <c r="Q265" s="64" t="s">
        <v>817</v>
      </c>
      <c r="R265" s="65">
        <v>1</v>
      </c>
      <c r="S265" s="76">
        <v>19633</v>
      </c>
      <c r="T265" s="76"/>
      <c r="U265" s="76"/>
      <c r="V265" s="76">
        <f t="shared" si="142"/>
        <v>19633</v>
      </c>
      <c r="W265" s="76"/>
      <c r="X265" s="76">
        <f t="shared" si="145"/>
        <v>3608.333333333333</v>
      </c>
      <c r="Y265" s="76">
        <f t="shared" si="146"/>
        <v>36083.333333333328</v>
      </c>
      <c r="Z265" s="76">
        <f t="shared" si="147"/>
        <v>3435.7749999999996</v>
      </c>
      <c r="AA265" s="76">
        <f t="shared" si="148"/>
        <v>588.99</v>
      </c>
      <c r="AB265" s="76">
        <f t="shared" si="149"/>
        <v>981.65000000000009</v>
      </c>
      <c r="AC265" s="76">
        <f t="shared" si="150"/>
        <v>392.66</v>
      </c>
      <c r="AD265" s="76">
        <v>1261</v>
      </c>
      <c r="AE265" s="76">
        <v>756</v>
      </c>
      <c r="AF265" s="78">
        <f t="shared" si="151"/>
        <v>10825</v>
      </c>
      <c r="AG265" s="78">
        <f t="shared" si="143"/>
        <v>31258.797222222227</v>
      </c>
      <c r="AH265" s="78">
        <f t="shared" si="144"/>
        <v>375105.56666666671</v>
      </c>
      <c r="AI265" s="78"/>
      <c r="AJ265" s="78"/>
      <c r="AK265" s="78"/>
      <c r="AL265" s="78"/>
      <c r="AM265" s="78"/>
      <c r="AN265" s="78"/>
      <c r="AO265" s="78"/>
      <c r="AP265" s="78"/>
      <c r="AQ265" s="78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  <c r="HB265" s="24"/>
      <c r="HC265" s="24"/>
      <c r="HD265" s="24"/>
      <c r="HE265" s="24"/>
      <c r="HF265" s="24"/>
      <c r="HG265" s="24"/>
      <c r="HH265" s="24"/>
      <c r="HI265" s="24"/>
      <c r="HJ265" s="24"/>
      <c r="HK265" s="24"/>
      <c r="HL265" s="24"/>
      <c r="HM265" s="24"/>
      <c r="HN265" s="24"/>
      <c r="HO265" s="24"/>
      <c r="HP265" s="24"/>
      <c r="HQ265" s="24"/>
      <c r="HR265" s="24"/>
      <c r="HS265" s="24"/>
      <c r="HT265" s="24"/>
      <c r="HU265" s="24"/>
      <c r="HV265" s="24"/>
      <c r="HW265" s="24"/>
      <c r="HX265" s="24"/>
      <c r="HY265" s="24"/>
      <c r="HZ265" s="24"/>
      <c r="IA265" s="24"/>
      <c r="IB265" s="24"/>
      <c r="IC265" s="24"/>
      <c r="ID265" s="24"/>
      <c r="IE265" s="24"/>
      <c r="IF265" s="24"/>
      <c r="IG265" s="24"/>
      <c r="IH265" s="24"/>
      <c r="II265" s="24"/>
      <c r="IJ265" s="24"/>
      <c r="IK265" s="24"/>
      <c r="IL265" s="24"/>
      <c r="IM265" s="24"/>
      <c r="IN265" s="24"/>
      <c r="IO265" s="24"/>
      <c r="IP265" s="24"/>
      <c r="IQ265" s="24"/>
      <c r="IR265" s="24"/>
      <c r="IS265" s="24"/>
      <c r="IT265" s="24"/>
      <c r="IU265" s="24"/>
      <c r="IV265" s="24"/>
      <c r="IW265" s="24"/>
      <c r="IX265" s="24"/>
      <c r="IY265" s="24"/>
      <c r="IZ265" s="24"/>
      <c r="JA265" s="24"/>
      <c r="JB265" s="24"/>
      <c r="JC265" s="24"/>
      <c r="JD265" s="24"/>
      <c r="JE265" s="24"/>
      <c r="JF265" s="24"/>
      <c r="JG265" s="24"/>
      <c r="JH265" s="24"/>
      <c r="JI265" s="24"/>
      <c r="JJ265" s="24"/>
      <c r="JK265" s="24"/>
      <c r="JL265" s="24"/>
      <c r="JM265" s="24"/>
      <c r="JN265" s="24"/>
      <c r="JO265" s="24"/>
      <c r="JP265" s="24"/>
      <c r="JQ265" s="24"/>
      <c r="JR265" s="24"/>
      <c r="JS265" s="24"/>
      <c r="JT265" s="24"/>
      <c r="JU265" s="24"/>
      <c r="JV265" s="24"/>
      <c r="JW265" s="24"/>
      <c r="JX265" s="24"/>
      <c r="JY265" s="24"/>
      <c r="JZ265" s="24"/>
      <c r="KA265" s="24"/>
      <c r="KB265" s="24"/>
      <c r="KC265" s="24"/>
      <c r="KD265" s="24"/>
      <c r="KE265" s="24"/>
      <c r="KF265" s="24"/>
      <c r="KG265" s="24"/>
      <c r="KH265" s="24"/>
      <c r="KI265" s="24"/>
      <c r="KJ265" s="24"/>
      <c r="KK265" s="24"/>
      <c r="KL265" s="24"/>
      <c r="KM265" s="24"/>
      <c r="KN265" s="24"/>
      <c r="KO265" s="24"/>
      <c r="KP265" s="24"/>
      <c r="KQ265" s="24"/>
      <c r="KR265" s="24"/>
      <c r="KS265" s="24"/>
      <c r="KT265" s="24"/>
      <c r="KU265" s="24"/>
      <c r="KV265" s="24"/>
      <c r="KW265" s="24"/>
      <c r="KX265" s="24"/>
      <c r="KY265" s="24"/>
      <c r="KZ265" s="24"/>
      <c r="LA265" s="24"/>
      <c r="LB265" s="24"/>
      <c r="LC265" s="24"/>
      <c r="LD265" s="24"/>
      <c r="LE265" s="24"/>
      <c r="LF265" s="24"/>
      <c r="LG265" s="24"/>
      <c r="LH265" s="24"/>
      <c r="LI265" s="24"/>
      <c r="LJ265" s="24"/>
      <c r="LK265" s="24"/>
      <c r="LL265" s="24"/>
      <c r="LM265" s="24"/>
      <c r="LN265" s="24"/>
      <c r="LO265" s="24"/>
      <c r="LP265" s="24"/>
      <c r="LQ265" s="24"/>
      <c r="LR265" s="24"/>
      <c r="LS265" s="24"/>
      <c r="LT265" s="24"/>
      <c r="LU265" s="24"/>
      <c r="LV265" s="24"/>
      <c r="LW265" s="24"/>
      <c r="LX265" s="24"/>
      <c r="LY265" s="24"/>
      <c r="LZ265" s="24"/>
      <c r="MA265" s="24"/>
      <c r="MB265" s="24"/>
      <c r="MC265" s="24"/>
      <c r="MD265" s="24"/>
      <c r="ME265" s="24"/>
      <c r="MF265" s="24"/>
      <c r="MG265" s="24"/>
      <c r="MH265" s="24"/>
      <c r="MI265" s="24"/>
      <c r="MJ265" s="24"/>
      <c r="MK265" s="24"/>
      <c r="ML265" s="24"/>
      <c r="MM265" s="24"/>
      <c r="MN265" s="24"/>
      <c r="MO265" s="24"/>
      <c r="MP265" s="24"/>
      <c r="MQ265" s="24"/>
      <c r="MR265" s="24"/>
      <c r="MS265" s="24"/>
      <c r="MT265" s="24"/>
      <c r="MU265" s="24"/>
      <c r="MV265" s="24"/>
      <c r="MW265" s="24"/>
      <c r="MX265" s="24"/>
      <c r="MY265" s="24"/>
      <c r="MZ265" s="24"/>
      <c r="NA265" s="24"/>
      <c r="NB265" s="24"/>
      <c r="NC265" s="24"/>
      <c r="ND265" s="24"/>
      <c r="NE265" s="24"/>
      <c r="NF265" s="24"/>
      <c r="NG265" s="24"/>
      <c r="NH265" s="24"/>
      <c r="NI265" s="24"/>
      <c r="NJ265" s="24"/>
      <c r="NK265" s="24"/>
      <c r="NL265" s="24"/>
      <c r="NM265" s="24"/>
      <c r="NN265" s="24"/>
      <c r="NO265" s="24"/>
      <c r="NP265" s="24"/>
      <c r="NQ265" s="24"/>
      <c r="NR265" s="24"/>
      <c r="NS265" s="24"/>
      <c r="NT265" s="24"/>
      <c r="NU265" s="24"/>
      <c r="NV265" s="24"/>
      <c r="NW265" s="24"/>
      <c r="NX265" s="24"/>
      <c r="NY265" s="24"/>
      <c r="NZ265" s="24"/>
      <c r="OA265" s="24"/>
      <c r="OB265" s="24"/>
      <c r="OC265" s="24"/>
      <c r="OD265" s="24"/>
      <c r="OE265" s="24"/>
      <c r="OF265" s="24"/>
      <c r="OG265" s="24"/>
      <c r="OH265" s="24"/>
      <c r="OI265" s="24"/>
      <c r="OJ265" s="24"/>
      <c r="OK265" s="24"/>
      <c r="OL265" s="24"/>
      <c r="OM265" s="24"/>
      <c r="ON265" s="24"/>
      <c r="OO265" s="24"/>
      <c r="OP265" s="24"/>
      <c r="OQ265" s="24"/>
      <c r="OR265" s="24"/>
      <c r="OS265" s="24"/>
      <c r="OT265" s="24"/>
      <c r="OU265" s="24"/>
      <c r="OV265" s="24"/>
      <c r="OW265" s="24"/>
      <c r="OX265" s="24"/>
      <c r="OY265" s="24"/>
      <c r="OZ265" s="24"/>
      <c r="PA265" s="24"/>
      <c r="PB265" s="24"/>
      <c r="PC265" s="24"/>
      <c r="PD265" s="24"/>
      <c r="PE265" s="24"/>
      <c r="PF265" s="24"/>
      <c r="PG265" s="24"/>
      <c r="PH265" s="24"/>
      <c r="PI265" s="24"/>
      <c r="PJ265" s="24"/>
      <c r="PK265" s="24"/>
      <c r="PL265" s="24"/>
      <c r="PM265" s="24"/>
      <c r="PN265" s="24"/>
      <c r="PO265" s="24"/>
      <c r="PP265" s="24"/>
      <c r="PQ265" s="24"/>
      <c r="PR265" s="24"/>
      <c r="PS265" s="24"/>
      <c r="PT265" s="24"/>
      <c r="PU265" s="24"/>
      <c r="PV265" s="24"/>
      <c r="PW265" s="24"/>
      <c r="PX265" s="24"/>
      <c r="PY265" s="24"/>
      <c r="PZ265" s="24"/>
      <c r="QA265" s="24"/>
      <c r="QB265" s="24"/>
      <c r="QC265" s="24"/>
      <c r="QD265" s="24"/>
      <c r="QE265" s="24"/>
      <c r="QF265" s="24"/>
      <c r="QG265" s="24"/>
      <c r="QH265" s="24"/>
      <c r="QI265" s="24"/>
      <c r="QJ265" s="24"/>
      <c r="QK265" s="24"/>
      <c r="QL265" s="24"/>
      <c r="QM265" s="24"/>
      <c r="QN265" s="24"/>
      <c r="QO265" s="24"/>
      <c r="QP265" s="24"/>
      <c r="QQ265" s="24"/>
      <c r="QR265" s="24"/>
      <c r="QS265" s="24"/>
      <c r="QT265" s="24"/>
      <c r="QU265" s="24"/>
      <c r="QV265" s="24"/>
      <c r="QW265" s="24"/>
      <c r="QX265" s="24"/>
      <c r="QY265" s="24"/>
      <c r="QZ265" s="24"/>
      <c r="RA265" s="24"/>
      <c r="RB265" s="24"/>
      <c r="RC265" s="24"/>
      <c r="RD265" s="24"/>
      <c r="RE265" s="24"/>
      <c r="RF265" s="24"/>
      <c r="RG265" s="24"/>
      <c r="RH265" s="24"/>
      <c r="RI265" s="24"/>
      <c r="RJ265" s="24"/>
      <c r="RK265" s="24"/>
      <c r="RL265" s="24"/>
      <c r="RM265" s="24"/>
      <c r="RN265" s="24"/>
      <c r="RO265" s="24"/>
      <c r="RP265" s="24"/>
      <c r="RQ265" s="24"/>
      <c r="RR265" s="24"/>
      <c r="RS265" s="24"/>
      <c r="RT265" s="24"/>
      <c r="RU265" s="24"/>
      <c r="RV265" s="24"/>
      <c r="RW265" s="24"/>
      <c r="RX265" s="24"/>
      <c r="RY265" s="24"/>
      <c r="RZ265" s="24"/>
      <c r="SA265" s="24"/>
      <c r="SB265" s="24"/>
      <c r="SC265" s="24"/>
      <c r="SD265" s="24"/>
      <c r="SE265" s="24"/>
      <c r="SF265" s="24"/>
      <c r="SG265" s="24"/>
      <c r="SH265" s="24"/>
      <c r="SI265" s="24"/>
      <c r="SJ265" s="24"/>
      <c r="SK265" s="24"/>
      <c r="SL265" s="24"/>
      <c r="SM265" s="24"/>
      <c r="SN265" s="24"/>
      <c r="SO265" s="24"/>
      <c r="SP265" s="24"/>
      <c r="SQ265" s="24"/>
      <c r="SR265" s="24"/>
      <c r="SS265" s="24"/>
      <c r="ST265" s="24"/>
      <c r="SU265" s="24"/>
      <c r="SV265" s="24"/>
      <c r="SW265" s="24"/>
      <c r="SX265" s="24"/>
      <c r="SY265" s="24"/>
      <c r="SZ265" s="24"/>
      <c r="TA265" s="24"/>
      <c r="TB265" s="24"/>
      <c r="TC265" s="24"/>
      <c r="TD265" s="24"/>
      <c r="TE265" s="24"/>
      <c r="TF265" s="24"/>
      <c r="TG265" s="24"/>
      <c r="TH265" s="24"/>
      <c r="TI265" s="24"/>
      <c r="TJ265" s="24"/>
      <c r="TK265" s="24"/>
      <c r="TL265" s="24"/>
      <c r="TM265" s="24"/>
      <c r="TN265" s="24"/>
      <c r="TO265" s="24"/>
      <c r="TP265" s="24"/>
      <c r="TQ265" s="24"/>
      <c r="TR265" s="24"/>
      <c r="TS265" s="24"/>
      <c r="TT265" s="24"/>
      <c r="TU265" s="24"/>
      <c r="TV265" s="24"/>
      <c r="TW265" s="24"/>
      <c r="TX265" s="24"/>
      <c r="TY265" s="24"/>
      <c r="TZ265" s="24"/>
      <c r="UA265" s="24"/>
      <c r="UB265" s="24"/>
      <c r="UC265" s="24"/>
      <c r="UD265" s="24"/>
      <c r="UE265" s="24"/>
      <c r="UF265" s="24"/>
      <c r="UG265" s="24"/>
      <c r="UH265" s="24"/>
      <c r="UI265" s="24"/>
      <c r="UJ265" s="24"/>
      <c r="UK265" s="24"/>
      <c r="UL265" s="24"/>
      <c r="UM265" s="24"/>
      <c r="UN265" s="24"/>
      <c r="UO265" s="24"/>
      <c r="UP265" s="24"/>
      <c r="UQ265" s="24"/>
      <c r="UR265" s="24"/>
      <c r="US265" s="24"/>
      <c r="UT265" s="24"/>
      <c r="UU265" s="24"/>
      <c r="UV265" s="24"/>
      <c r="UW265" s="24"/>
      <c r="UX265" s="24"/>
      <c r="UY265" s="24"/>
      <c r="UZ265" s="24"/>
      <c r="VA265" s="24"/>
      <c r="VB265" s="24"/>
      <c r="VC265" s="24"/>
      <c r="VD265" s="24"/>
      <c r="VE265" s="24"/>
      <c r="VF265" s="24"/>
      <c r="VG265" s="24"/>
      <c r="VH265" s="24"/>
      <c r="VI265" s="24"/>
    </row>
    <row r="266" spans="1:581" s="68" customFormat="1" ht="15" customHeight="1" x14ac:dyDescent="0.2">
      <c r="A266" s="18">
        <v>39</v>
      </c>
      <c r="B266" s="102" t="s">
        <v>1188</v>
      </c>
      <c r="C266" s="102" t="s">
        <v>1189</v>
      </c>
      <c r="D266" s="20">
        <v>14</v>
      </c>
      <c r="E266" s="102" t="s">
        <v>926</v>
      </c>
      <c r="F266" s="102" t="s">
        <v>1190</v>
      </c>
      <c r="G266" s="102" t="s">
        <v>1422</v>
      </c>
      <c r="H266" s="21" t="s">
        <v>206</v>
      </c>
      <c r="I266" s="21" t="s">
        <v>493</v>
      </c>
      <c r="J266" s="22" t="s">
        <v>955</v>
      </c>
      <c r="K266" s="328">
        <v>38831</v>
      </c>
      <c r="L266" s="146">
        <v>11</v>
      </c>
      <c r="M266" s="22">
        <v>40</v>
      </c>
      <c r="N266" s="22" t="s">
        <v>704</v>
      </c>
      <c r="O266" s="21" t="s">
        <v>772</v>
      </c>
      <c r="P266" s="21" t="s">
        <v>963</v>
      </c>
      <c r="Q266" s="21" t="s">
        <v>817</v>
      </c>
      <c r="R266" s="22">
        <v>1</v>
      </c>
      <c r="S266" s="75">
        <v>19633</v>
      </c>
      <c r="T266" s="75"/>
      <c r="U266" s="75"/>
      <c r="V266" s="75">
        <f t="shared" si="142"/>
        <v>19633</v>
      </c>
      <c r="W266" s="75">
        <f>70.1*4</f>
        <v>280.39999999999998</v>
      </c>
      <c r="X266" s="75">
        <f t="shared" si="145"/>
        <v>3608.333333333333</v>
      </c>
      <c r="Y266" s="75">
        <f t="shared" si="146"/>
        <v>36083.333333333328</v>
      </c>
      <c r="Z266" s="75">
        <f t="shared" si="147"/>
        <v>3435.7749999999996</v>
      </c>
      <c r="AA266" s="75">
        <f t="shared" si="148"/>
        <v>588.99</v>
      </c>
      <c r="AB266" s="75">
        <f t="shared" si="149"/>
        <v>981.65000000000009</v>
      </c>
      <c r="AC266" s="75">
        <f t="shared" si="150"/>
        <v>392.66</v>
      </c>
      <c r="AD266" s="75">
        <v>1261</v>
      </c>
      <c r="AE266" s="75">
        <v>756</v>
      </c>
      <c r="AF266" s="77">
        <f t="shared" si="151"/>
        <v>10825</v>
      </c>
      <c r="AG266" s="77">
        <f t="shared" si="143"/>
        <v>31539.197222222228</v>
      </c>
      <c r="AH266" s="77">
        <f t="shared" si="144"/>
        <v>378470.36666666676</v>
      </c>
      <c r="AI266" s="77"/>
      <c r="AJ266" s="77"/>
      <c r="AK266" s="77"/>
      <c r="AL266" s="77"/>
      <c r="AM266" s="77"/>
      <c r="AN266" s="77"/>
      <c r="AO266" s="77"/>
      <c r="AP266" s="77"/>
      <c r="AQ266" s="77"/>
    </row>
    <row r="267" spans="1:581" s="68" customFormat="1" ht="15" customHeight="1" x14ac:dyDescent="0.2">
      <c r="A267" s="112">
        <v>40</v>
      </c>
      <c r="B267" s="102" t="s">
        <v>1188</v>
      </c>
      <c r="C267" s="102" t="s">
        <v>1189</v>
      </c>
      <c r="D267" s="20">
        <v>14</v>
      </c>
      <c r="E267" s="102" t="s">
        <v>926</v>
      </c>
      <c r="F267" s="102" t="s">
        <v>1190</v>
      </c>
      <c r="G267" s="68" t="s">
        <v>1874</v>
      </c>
      <c r="H267" s="208" t="s">
        <v>1785</v>
      </c>
      <c r="I267" s="68" t="s">
        <v>1875</v>
      </c>
      <c r="J267" s="176" t="s">
        <v>955</v>
      </c>
      <c r="K267" s="328">
        <v>42467</v>
      </c>
      <c r="L267" s="146">
        <v>11</v>
      </c>
      <c r="M267" s="22">
        <v>40</v>
      </c>
      <c r="N267" s="22" t="s">
        <v>704</v>
      </c>
      <c r="O267" s="21" t="s">
        <v>771</v>
      </c>
      <c r="P267" s="21" t="s">
        <v>963</v>
      </c>
      <c r="Q267" s="21" t="s">
        <v>817</v>
      </c>
      <c r="R267" s="22">
        <v>1</v>
      </c>
      <c r="S267" s="75">
        <v>19633</v>
      </c>
      <c r="T267" s="75"/>
      <c r="U267" s="75"/>
      <c r="V267" s="75">
        <f t="shared" si="142"/>
        <v>19633</v>
      </c>
      <c r="W267" s="75"/>
      <c r="X267" s="75">
        <f t="shared" si="145"/>
        <v>3608.333333333333</v>
      </c>
      <c r="Y267" s="75">
        <f t="shared" si="146"/>
        <v>36083.333333333328</v>
      </c>
      <c r="Z267" s="75">
        <f t="shared" si="147"/>
        <v>3435.7749999999996</v>
      </c>
      <c r="AA267" s="75">
        <f t="shared" si="148"/>
        <v>588.99</v>
      </c>
      <c r="AB267" s="75">
        <f t="shared" si="149"/>
        <v>981.65000000000009</v>
      </c>
      <c r="AC267" s="75">
        <f t="shared" si="150"/>
        <v>392.66</v>
      </c>
      <c r="AD267" s="75">
        <v>1261</v>
      </c>
      <c r="AE267" s="75">
        <v>756</v>
      </c>
      <c r="AF267" s="77">
        <f t="shared" si="151"/>
        <v>10825</v>
      </c>
      <c r="AG267" s="77">
        <f t="shared" si="143"/>
        <v>31258.797222222227</v>
      </c>
      <c r="AH267" s="77">
        <f t="shared" si="144"/>
        <v>375105.56666666671</v>
      </c>
      <c r="AI267" s="77"/>
      <c r="AJ267" s="77"/>
      <c r="AK267" s="77"/>
      <c r="AL267" s="77"/>
      <c r="AM267" s="77"/>
      <c r="AN267" s="77"/>
      <c r="AO267" s="77"/>
      <c r="AP267" s="77"/>
      <c r="AQ267" s="77"/>
    </row>
    <row r="268" spans="1:581" s="23" customFormat="1" ht="15" customHeight="1" x14ac:dyDescent="0.2">
      <c r="A268" s="107">
        <v>41</v>
      </c>
      <c r="B268" s="105" t="s">
        <v>1188</v>
      </c>
      <c r="C268" s="105" t="s">
        <v>1189</v>
      </c>
      <c r="D268" s="110">
        <v>14</v>
      </c>
      <c r="E268" s="116" t="s">
        <v>926</v>
      </c>
      <c r="F268" s="105" t="s">
        <v>1190</v>
      </c>
      <c r="G268" s="105" t="s">
        <v>1425</v>
      </c>
      <c r="H268" s="66" t="s">
        <v>203</v>
      </c>
      <c r="I268" s="66" t="s">
        <v>473</v>
      </c>
      <c r="J268" s="113" t="s">
        <v>955</v>
      </c>
      <c r="K268" s="329">
        <v>37484</v>
      </c>
      <c r="L268" s="147">
        <v>12</v>
      </c>
      <c r="M268" s="113">
        <v>40</v>
      </c>
      <c r="N268" s="113" t="s">
        <v>704</v>
      </c>
      <c r="O268" s="261" t="s">
        <v>1684</v>
      </c>
      <c r="P268" s="66" t="s">
        <v>963</v>
      </c>
      <c r="Q268" s="66" t="s">
        <v>817</v>
      </c>
      <c r="R268" s="113">
        <v>1</v>
      </c>
      <c r="S268" s="114">
        <v>24345</v>
      </c>
      <c r="T268" s="114"/>
      <c r="U268" s="114"/>
      <c r="V268" s="114">
        <f t="shared" si="142"/>
        <v>24345</v>
      </c>
      <c r="W268" s="114">
        <f>70.1*5</f>
        <v>350.5</v>
      </c>
      <c r="X268" s="114">
        <f t="shared" si="145"/>
        <v>4451.333333333333</v>
      </c>
      <c r="Y268" s="114">
        <f t="shared" si="146"/>
        <v>44513.333333333336</v>
      </c>
      <c r="Z268" s="114">
        <f t="shared" si="147"/>
        <v>4260.375</v>
      </c>
      <c r="AA268" s="114">
        <f t="shared" si="148"/>
        <v>730.35</v>
      </c>
      <c r="AB268" s="114">
        <f t="shared" si="149"/>
        <v>1217.25</v>
      </c>
      <c r="AC268" s="114">
        <f t="shared" si="150"/>
        <v>486.90000000000003</v>
      </c>
      <c r="AD268" s="114">
        <v>1455</v>
      </c>
      <c r="AE268" s="114">
        <v>908</v>
      </c>
      <c r="AF268" s="115">
        <f t="shared" si="151"/>
        <v>13354</v>
      </c>
      <c r="AG268" s="115">
        <f t="shared" si="143"/>
        <v>38946.597222222219</v>
      </c>
      <c r="AH268" s="115">
        <f t="shared" si="144"/>
        <v>467359.16666666663</v>
      </c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  <c r="HB268" s="24"/>
      <c r="HC268" s="24"/>
      <c r="HD268" s="24"/>
      <c r="HE268" s="24"/>
      <c r="HF268" s="24"/>
      <c r="HG268" s="24"/>
      <c r="HH268" s="24"/>
      <c r="HI268" s="24"/>
      <c r="HJ268" s="24"/>
      <c r="HK268" s="24"/>
      <c r="HL268" s="24"/>
      <c r="HM268" s="24"/>
      <c r="HN268" s="24"/>
      <c r="HO268" s="24"/>
      <c r="HP268" s="24"/>
      <c r="HQ268" s="24"/>
      <c r="HR268" s="24"/>
      <c r="HS268" s="24"/>
      <c r="HT268" s="24"/>
      <c r="HU268" s="24"/>
      <c r="HV268" s="24"/>
      <c r="HW268" s="24"/>
      <c r="HX268" s="24"/>
      <c r="HY268" s="24"/>
      <c r="HZ268" s="24"/>
      <c r="IA268" s="24"/>
      <c r="IB268" s="24"/>
      <c r="IC268" s="24"/>
      <c r="ID268" s="24"/>
      <c r="IE268" s="24"/>
      <c r="IF268" s="24"/>
      <c r="IG268" s="24"/>
      <c r="IH268" s="24"/>
      <c r="II268" s="24"/>
      <c r="IJ268" s="24"/>
      <c r="IK268" s="24"/>
      <c r="IL268" s="24"/>
      <c r="IM268" s="24"/>
      <c r="IN268" s="24"/>
      <c r="IO268" s="24"/>
      <c r="IP268" s="24"/>
      <c r="IQ268" s="24"/>
      <c r="IR268" s="24"/>
      <c r="IS268" s="24"/>
      <c r="IT268" s="24"/>
      <c r="IU268" s="24"/>
      <c r="IV268" s="24"/>
      <c r="IW268" s="24"/>
      <c r="IX268" s="24"/>
      <c r="IY268" s="24"/>
      <c r="IZ268" s="24"/>
      <c r="JA268" s="24"/>
      <c r="JB268" s="24"/>
      <c r="JC268" s="24"/>
      <c r="JD268" s="24"/>
      <c r="JE268" s="24"/>
      <c r="JF268" s="24"/>
      <c r="JG268" s="24"/>
      <c r="JH268" s="24"/>
      <c r="JI268" s="24"/>
      <c r="JJ268" s="24"/>
      <c r="JK268" s="24"/>
      <c r="JL268" s="24"/>
      <c r="JM268" s="24"/>
      <c r="JN268" s="24"/>
      <c r="JO268" s="24"/>
      <c r="JP268" s="24"/>
      <c r="JQ268" s="24"/>
      <c r="JR268" s="24"/>
      <c r="JS268" s="24"/>
      <c r="JT268" s="24"/>
      <c r="JU268" s="24"/>
      <c r="JV268" s="24"/>
      <c r="JW268" s="24"/>
      <c r="JX268" s="24"/>
      <c r="JY268" s="24"/>
      <c r="JZ268" s="24"/>
      <c r="KA268" s="24"/>
      <c r="KB268" s="24"/>
      <c r="KC268" s="24"/>
      <c r="KD268" s="24"/>
      <c r="KE268" s="24"/>
      <c r="KF268" s="24"/>
      <c r="KG268" s="24"/>
      <c r="KH268" s="24"/>
      <c r="KI268" s="24"/>
      <c r="KJ268" s="24"/>
      <c r="KK268" s="24"/>
      <c r="KL268" s="24"/>
      <c r="KM268" s="24"/>
      <c r="KN268" s="24"/>
      <c r="KO268" s="24"/>
      <c r="KP268" s="24"/>
      <c r="KQ268" s="24"/>
      <c r="KR268" s="24"/>
      <c r="KS268" s="24"/>
      <c r="KT268" s="24"/>
      <c r="KU268" s="24"/>
      <c r="KV268" s="24"/>
      <c r="KW268" s="24"/>
      <c r="KX268" s="24"/>
      <c r="KY268" s="24"/>
      <c r="KZ268" s="24"/>
      <c r="LA268" s="24"/>
      <c r="LB268" s="24"/>
      <c r="LC268" s="24"/>
      <c r="LD268" s="24"/>
      <c r="LE268" s="24"/>
      <c r="LF268" s="24"/>
      <c r="LG268" s="24"/>
      <c r="LH268" s="24"/>
      <c r="LI268" s="24"/>
      <c r="LJ268" s="24"/>
      <c r="LK268" s="24"/>
      <c r="LL268" s="24"/>
      <c r="LM268" s="24"/>
      <c r="LN268" s="24"/>
      <c r="LO268" s="24"/>
      <c r="LP268" s="24"/>
      <c r="LQ268" s="24"/>
      <c r="LR268" s="24"/>
      <c r="LS268" s="24"/>
      <c r="LT268" s="24"/>
      <c r="LU268" s="24"/>
      <c r="LV268" s="24"/>
      <c r="LW268" s="24"/>
      <c r="LX268" s="24"/>
      <c r="LY268" s="24"/>
      <c r="LZ268" s="24"/>
      <c r="MA268" s="24"/>
      <c r="MB268" s="24"/>
      <c r="MC268" s="24"/>
      <c r="MD268" s="24"/>
      <c r="ME268" s="24"/>
      <c r="MF268" s="24"/>
      <c r="MG268" s="24"/>
      <c r="MH268" s="24"/>
      <c r="MI268" s="24"/>
      <c r="MJ268" s="24"/>
      <c r="MK268" s="24"/>
      <c r="ML268" s="24"/>
      <c r="MM268" s="24"/>
      <c r="MN268" s="24"/>
      <c r="MO268" s="24"/>
      <c r="MP268" s="24"/>
      <c r="MQ268" s="24"/>
      <c r="MR268" s="24"/>
      <c r="MS268" s="24"/>
      <c r="MT268" s="24"/>
      <c r="MU268" s="24"/>
      <c r="MV268" s="24"/>
      <c r="MW268" s="24"/>
      <c r="MX268" s="24"/>
      <c r="MY268" s="24"/>
      <c r="MZ268" s="24"/>
      <c r="NA268" s="24"/>
      <c r="NB268" s="24"/>
      <c r="NC268" s="24"/>
      <c r="ND268" s="24"/>
      <c r="NE268" s="24"/>
      <c r="NF268" s="24"/>
      <c r="NG268" s="24"/>
      <c r="NH268" s="24"/>
      <c r="NI268" s="24"/>
      <c r="NJ268" s="24"/>
      <c r="NK268" s="24"/>
      <c r="NL268" s="24"/>
      <c r="NM268" s="24"/>
      <c r="NN268" s="24"/>
      <c r="NO268" s="24"/>
      <c r="NP268" s="24"/>
      <c r="NQ268" s="24"/>
      <c r="NR268" s="24"/>
      <c r="NS268" s="24"/>
      <c r="NT268" s="24"/>
      <c r="NU268" s="24"/>
      <c r="NV268" s="24"/>
      <c r="NW268" s="24"/>
      <c r="NX268" s="24"/>
      <c r="NY268" s="24"/>
      <c r="NZ268" s="24"/>
      <c r="OA268" s="24"/>
      <c r="OB268" s="24"/>
      <c r="OC268" s="24"/>
      <c r="OD268" s="24"/>
      <c r="OE268" s="24"/>
      <c r="OF268" s="24"/>
      <c r="OG268" s="24"/>
      <c r="OH268" s="24"/>
      <c r="OI268" s="24"/>
      <c r="OJ268" s="24"/>
      <c r="OK268" s="24"/>
      <c r="OL268" s="24"/>
      <c r="OM268" s="24"/>
      <c r="ON268" s="24"/>
      <c r="OO268" s="24"/>
      <c r="OP268" s="24"/>
      <c r="OQ268" s="24"/>
      <c r="OR268" s="24"/>
      <c r="OS268" s="24"/>
      <c r="OT268" s="24"/>
      <c r="OU268" s="24"/>
      <c r="OV268" s="24"/>
      <c r="OW268" s="24"/>
      <c r="OX268" s="24"/>
      <c r="OY268" s="24"/>
      <c r="OZ268" s="24"/>
      <c r="PA268" s="24"/>
      <c r="PB268" s="24"/>
      <c r="PC268" s="24"/>
      <c r="PD268" s="24"/>
      <c r="PE268" s="24"/>
      <c r="PF268" s="24"/>
      <c r="PG268" s="24"/>
      <c r="PH268" s="24"/>
      <c r="PI268" s="24"/>
      <c r="PJ268" s="24"/>
      <c r="PK268" s="24"/>
      <c r="PL268" s="24"/>
      <c r="PM268" s="24"/>
      <c r="PN268" s="24"/>
      <c r="PO268" s="24"/>
      <c r="PP268" s="24"/>
      <c r="PQ268" s="24"/>
      <c r="PR268" s="24"/>
      <c r="PS268" s="24"/>
      <c r="PT268" s="24"/>
      <c r="PU268" s="24"/>
      <c r="PV268" s="24"/>
      <c r="PW268" s="24"/>
      <c r="PX268" s="24"/>
      <c r="PY268" s="24"/>
      <c r="PZ268" s="24"/>
      <c r="QA268" s="24"/>
      <c r="QB268" s="24"/>
      <c r="QC268" s="24"/>
      <c r="QD268" s="24"/>
      <c r="QE268" s="24"/>
      <c r="QF268" s="24"/>
      <c r="QG268" s="24"/>
      <c r="QH268" s="24"/>
      <c r="QI268" s="24"/>
      <c r="QJ268" s="24"/>
      <c r="QK268" s="24"/>
      <c r="QL268" s="24"/>
      <c r="QM268" s="24"/>
      <c r="QN268" s="24"/>
      <c r="QO268" s="24"/>
      <c r="QP268" s="24"/>
      <c r="QQ268" s="24"/>
      <c r="QR268" s="24"/>
      <c r="QS268" s="24"/>
      <c r="QT268" s="24"/>
      <c r="QU268" s="24"/>
      <c r="QV268" s="24"/>
      <c r="QW268" s="24"/>
      <c r="QX268" s="24"/>
      <c r="QY268" s="24"/>
      <c r="QZ268" s="24"/>
      <c r="RA268" s="24"/>
      <c r="RB268" s="24"/>
      <c r="RC268" s="24"/>
      <c r="RD268" s="24"/>
      <c r="RE268" s="24"/>
      <c r="RF268" s="24"/>
      <c r="RG268" s="24"/>
      <c r="RH268" s="24"/>
      <c r="RI268" s="24"/>
      <c r="RJ268" s="24"/>
      <c r="RK268" s="24"/>
      <c r="RL268" s="24"/>
      <c r="RM268" s="24"/>
      <c r="RN268" s="24"/>
      <c r="RO268" s="24"/>
      <c r="RP268" s="24"/>
      <c r="RQ268" s="24"/>
      <c r="RR268" s="24"/>
      <c r="RS268" s="24"/>
      <c r="RT268" s="24"/>
      <c r="RU268" s="24"/>
      <c r="RV268" s="24"/>
      <c r="RW268" s="24"/>
      <c r="RX268" s="24"/>
      <c r="RY268" s="24"/>
      <c r="RZ268" s="24"/>
      <c r="SA268" s="24"/>
      <c r="SB268" s="24"/>
      <c r="SC268" s="24"/>
      <c r="SD268" s="24"/>
      <c r="SE268" s="24"/>
      <c r="SF268" s="24"/>
      <c r="SG268" s="24"/>
      <c r="SH268" s="24"/>
      <c r="SI268" s="24"/>
      <c r="SJ268" s="24"/>
      <c r="SK268" s="24"/>
      <c r="SL268" s="24"/>
      <c r="SM268" s="24"/>
      <c r="SN268" s="24"/>
      <c r="SO268" s="24"/>
      <c r="SP268" s="24"/>
      <c r="SQ268" s="24"/>
      <c r="SR268" s="24"/>
      <c r="SS268" s="24"/>
      <c r="ST268" s="24"/>
      <c r="SU268" s="24"/>
      <c r="SV268" s="24"/>
      <c r="SW268" s="24"/>
      <c r="SX268" s="24"/>
      <c r="SY268" s="24"/>
      <c r="SZ268" s="24"/>
      <c r="TA268" s="24"/>
      <c r="TB268" s="24"/>
      <c r="TC268" s="24"/>
      <c r="TD268" s="24"/>
      <c r="TE268" s="24"/>
      <c r="TF268" s="24"/>
      <c r="TG268" s="24"/>
      <c r="TH268" s="24"/>
      <c r="TI268" s="24"/>
      <c r="TJ268" s="24"/>
      <c r="TK268" s="24"/>
      <c r="TL268" s="24"/>
      <c r="TM268" s="24"/>
      <c r="TN268" s="24"/>
      <c r="TO268" s="24"/>
      <c r="TP268" s="24"/>
      <c r="TQ268" s="24"/>
      <c r="TR268" s="24"/>
      <c r="TS268" s="24"/>
      <c r="TT268" s="24"/>
      <c r="TU268" s="24"/>
      <c r="TV268" s="24"/>
      <c r="TW268" s="24"/>
      <c r="TX268" s="24"/>
      <c r="TY268" s="24"/>
      <c r="TZ268" s="24"/>
      <c r="UA268" s="24"/>
      <c r="UB268" s="24"/>
      <c r="UC268" s="24"/>
      <c r="UD268" s="24"/>
      <c r="UE268" s="24"/>
      <c r="UF268" s="24"/>
      <c r="UG268" s="24"/>
      <c r="UH268" s="24"/>
      <c r="UI268" s="24"/>
      <c r="UJ268" s="24"/>
      <c r="UK268" s="24"/>
      <c r="UL268" s="24"/>
      <c r="UM268" s="24"/>
      <c r="UN268" s="24"/>
      <c r="UO268" s="24"/>
      <c r="UP268" s="24"/>
      <c r="UQ268" s="24"/>
      <c r="UR268" s="24"/>
      <c r="US268" s="24"/>
      <c r="UT268" s="24"/>
      <c r="UU268" s="24"/>
      <c r="UV268" s="24"/>
      <c r="UW268" s="24"/>
      <c r="UX268" s="24"/>
      <c r="UY268" s="24"/>
      <c r="UZ268" s="24"/>
      <c r="VA268" s="24"/>
      <c r="VB268" s="24"/>
      <c r="VC268" s="24"/>
      <c r="VD268" s="24"/>
      <c r="VE268" s="24"/>
      <c r="VF268" s="24"/>
      <c r="VG268" s="24"/>
      <c r="VH268" s="24"/>
      <c r="VI268" s="24"/>
    </row>
    <row r="269" spans="1:581" s="23" customFormat="1" ht="15" customHeight="1" x14ac:dyDescent="0.2">
      <c r="A269" s="18">
        <v>42</v>
      </c>
      <c r="B269" s="102" t="s">
        <v>1188</v>
      </c>
      <c r="C269" s="102" t="s">
        <v>1189</v>
      </c>
      <c r="D269" s="20">
        <v>14</v>
      </c>
      <c r="E269" s="102" t="s">
        <v>926</v>
      </c>
      <c r="F269" s="102" t="s">
        <v>1190</v>
      </c>
      <c r="G269" s="102" t="s">
        <v>1436</v>
      </c>
      <c r="H269" s="21" t="s">
        <v>189</v>
      </c>
      <c r="I269" s="21" t="s">
        <v>451</v>
      </c>
      <c r="J269" s="22" t="s">
        <v>955</v>
      </c>
      <c r="K269" s="328">
        <v>37820</v>
      </c>
      <c r="L269" s="146">
        <v>12</v>
      </c>
      <c r="M269" s="22">
        <v>40</v>
      </c>
      <c r="N269" s="22" t="s">
        <v>704</v>
      </c>
      <c r="O269" s="21" t="s">
        <v>808</v>
      </c>
      <c r="P269" s="21" t="s">
        <v>963</v>
      </c>
      <c r="Q269" s="21" t="s">
        <v>817</v>
      </c>
      <c r="R269" s="22">
        <v>1</v>
      </c>
      <c r="S269" s="75">
        <v>24345</v>
      </c>
      <c r="T269" s="75"/>
      <c r="U269" s="75"/>
      <c r="V269" s="75">
        <f t="shared" si="142"/>
        <v>24345</v>
      </c>
      <c r="W269" s="75">
        <f>70.1*5</f>
        <v>350.5</v>
      </c>
      <c r="X269" s="75">
        <f t="shared" si="145"/>
        <v>4451.333333333333</v>
      </c>
      <c r="Y269" s="75">
        <f t="shared" si="146"/>
        <v>44513.333333333336</v>
      </c>
      <c r="Z269" s="75">
        <f t="shared" si="147"/>
        <v>4260.375</v>
      </c>
      <c r="AA269" s="75">
        <f t="shared" si="148"/>
        <v>730.35</v>
      </c>
      <c r="AB269" s="75">
        <f t="shared" si="149"/>
        <v>1217.25</v>
      </c>
      <c r="AC269" s="75">
        <f t="shared" si="150"/>
        <v>486.90000000000003</v>
      </c>
      <c r="AD269" s="75">
        <v>1455</v>
      </c>
      <c r="AE269" s="75">
        <v>908</v>
      </c>
      <c r="AF269" s="77">
        <f t="shared" si="151"/>
        <v>13354</v>
      </c>
      <c r="AG269" s="77">
        <f t="shared" si="143"/>
        <v>38946.597222222219</v>
      </c>
      <c r="AH269" s="77">
        <f t="shared" si="144"/>
        <v>467359.16666666663</v>
      </c>
      <c r="AI269" s="77"/>
      <c r="AJ269" s="77"/>
      <c r="AK269" s="77"/>
      <c r="AL269" s="77"/>
      <c r="AM269" s="77"/>
      <c r="AN269" s="77"/>
      <c r="AO269" s="77"/>
      <c r="AP269" s="77"/>
      <c r="AQ269" s="77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  <c r="IQ269" s="24"/>
      <c r="IR269" s="24"/>
      <c r="IS269" s="24"/>
      <c r="IT269" s="24"/>
      <c r="IU269" s="24"/>
      <c r="IV269" s="24"/>
      <c r="IW269" s="24"/>
      <c r="IX269" s="24"/>
      <c r="IY269" s="24"/>
      <c r="IZ269" s="24"/>
      <c r="JA269" s="24"/>
      <c r="JB269" s="24"/>
      <c r="JC269" s="24"/>
      <c r="JD269" s="24"/>
      <c r="JE269" s="24"/>
      <c r="JF269" s="24"/>
      <c r="JG269" s="24"/>
      <c r="JH269" s="24"/>
      <c r="JI269" s="24"/>
      <c r="JJ269" s="24"/>
      <c r="JK269" s="24"/>
      <c r="JL269" s="24"/>
      <c r="JM269" s="24"/>
      <c r="JN269" s="24"/>
      <c r="JO269" s="24"/>
      <c r="JP269" s="24"/>
      <c r="JQ269" s="24"/>
      <c r="JR269" s="24"/>
      <c r="JS269" s="24"/>
      <c r="JT269" s="24"/>
      <c r="JU269" s="24"/>
      <c r="JV269" s="24"/>
      <c r="JW269" s="24"/>
      <c r="JX269" s="24"/>
      <c r="JY269" s="24"/>
      <c r="JZ269" s="24"/>
      <c r="KA269" s="24"/>
      <c r="KB269" s="24"/>
      <c r="KC269" s="24"/>
      <c r="KD269" s="24"/>
      <c r="KE269" s="24"/>
      <c r="KF269" s="24"/>
      <c r="KG269" s="24"/>
      <c r="KH269" s="24"/>
      <c r="KI269" s="24"/>
      <c r="KJ269" s="24"/>
      <c r="KK269" s="24"/>
      <c r="KL269" s="24"/>
      <c r="KM269" s="24"/>
      <c r="KN269" s="24"/>
      <c r="KO269" s="24"/>
      <c r="KP269" s="24"/>
      <c r="KQ269" s="24"/>
      <c r="KR269" s="24"/>
      <c r="KS269" s="24"/>
      <c r="KT269" s="24"/>
      <c r="KU269" s="24"/>
      <c r="KV269" s="24"/>
      <c r="KW269" s="24"/>
      <c r="KX269" s="24"/>
      <c r="KY269" s="24"/>
      <c r="KZ269" s="24"/>
      <c r="LA269" s="24"/>
      <c r="LB269" s="24"/>
      <c r="LC269" s="24"/>
      <c r="LD269" s="24"/>
      <c r="LE269" s="24"/>
      <c r="LF269" s="24"/>
      <c r="LG269" s="24"/>
      <c r="LH269" s="24"/>
      <c r="LI269" s="24"/>
      <c r="LJ269" s="24"/>
      <c r="LK269" s="24"/>
      <c r="LL269" s="24"/>
      <c r="LM269" s="24"/>
      <c r="LN269" s="24"/>
      <c r="LO269" s="24"/>
      <c r="LP269" s="24"/>
      <c r="LQ269" s="24"/>
      <c r="LR269" s="24"/>
      <c r="LS269" s="24"/>
      <c r="LT269" s="24"/>
      <c r="LU269" s="24"/>
      <c r="LV269" s="24"/>
      <c r="LW269" s="24"/>
      <c r="LX269" s="24"/>
      <c r="LY269" s="24"/>
      <c r="LZ269" s="24"/>
      <c r="MA269" s="24"/>
      <c r="MB269" s="24"/>
      <c r="MC269" s="24"/>
      <c r="MD269" s="24"/>
      <c r="ME269" s="24"/>
      <c r="MF269" s="24"/>
      <c r="MG269" s="24"/>
      <c r="MH269" s="24"/>
      <c r="MI269" s="24"/>
      <c r="MJ269" s="24"/>
      <c r="MK269" s="24"/>
      <c r="ML269" s="24"/>
      <c r="MM269" s="24"/>
      <c r="MN269" s="24"/>
      <c r="MO269" s="24"/>
      <c r="MP269" s="24"/>
      <c r="MQ269" s="24"/>
      <c r="MR269" s="24"/>
      <c r="MS269" s="24"/>
      <c r="MT269" s="24"/>
      <c r="MU269" s="24"/>
      <c r="MV269" s="24"/>
      <c r="MW269" s="24"/>
      <c r="MX269" s="24"/>
      <c r="MY269" s="24"/>
      <c r="MZ269" s="24"/>
      <c r="NA269" s="24"/>
      <c r="NB269" s="24"/>
      <c r="NC269" s="24"/>
      <c r="ND269" s="24"/>
      <c r="NE269" s="24"/>
      <c r="NF269" s="24"/>
      <c r="NG269" s="24"/>
      <c r="NH269" s="24"/>
      <c r="NI269" s="24"/>
      <c r="NJ269" s="24"/>
      <c r="NK269" s="24"/>
      <c r="NL269" s="24"/>
      <c r="NM269" s="24"/>
      <c r="NN269" s="24"/>
      <c r="NO269" s="24"/>
      <c r="NP269" s="24"/>
      <c r="NQ269" s="24"/>
      <c r="NR269" s="24"/>
      <c r="NS269" s="24"/>
      <c r="NT269" s="24"/>
      <c r="NU269" s="24"/>
      <c r="NV269" s="24"/>
      <c r="NW269" s="24"/>
      <c r="NX269" s="24"/>
      <c r="NY269" s="24"/>
      <c r="NZ269" s="24"/>
      <c r="OA269" s="24"/>
      <c r="OB269" s="24"/>
      <c r="OC269" s="24"/>
      <c r="OD269" s="24"/>
      <c r="OE269" s="24"/>
      <c r="OF269" s="24"/>
      <c r="OG269" s="24"/>
      <c r="OH269" s="24"/>
      <c r="OI269" s="24"/>
      <c r="OJ269" s="24"/>
      <c r="OK269" s="24"/>
      <c r="OL269" s="24"/>
      <c r="OM269" s="24"/>
      <c r="ON269" s="24"/>
      <c r="OO269" s="24"/>
      <c r="OP269" s="24"/>
      <c r="OQ269" s="24"/>
      <c r="OR269" s="24"/>
      <c r="OS269" s="24"/>
      <c r="OT269" s="24"/>
      <c r="OU269" s="24"/>
      <c r="OV269" s="24"/>
      <c r="OW269" s="24"/>
      <c r="OX269" s="24"/>
      <c r="OY269" s="24"/>
      <c r="OZ269" s="24"/>
      <c r="PA269" s="24"/>
      <c r="PB269" s="24"/>
      <c r="PC269" s="24"/>
      <c r="PD269" s="24"/>
      <c r="PE269" s="24"/>
      <c r="PF269" s="24"/>
      <c r="PG269" s="24"/>
      <c r="PH269" s="24"/>
      <c r="PI269" s="24"/>
      <c r="PJ269" s="24"/>
      <c r="PK269" s="24"/>
      <c r="PL269" s="24"/>
      <c r="PM269" s="24"/>
      <c r="PN269" s="24"/>
      <c r="PO269" s="24"/>
      <c r="PP269" s="24"/>
      <c r="PQ269" s="24"/>
      <c r="PR269" s="24"/>
      <c r="PS269" s="24"/>
      <c r="PT269" s="24"/>
      <c r="PU269" s="24"/>
      <c r="PV269" s="24"/>
      <c r="PW269" s="24"/>
      <c r="PX269" s="24"/>
      <c r="PY269" s="24"/>
      <c r="PZ269" s="24"/>
      <c r="QA269" s="24"/>
      <c r="QB269" s="24"/>
      <c r="QC269" s="24"/>
      <c r="QD269" s="24"/>
      <c r="QE269" s="24"/>
      <c r="QF269" s="24"/>
      <c r="QG269" s="24"/>
      <c r="QH269" s="24"/>
      <c r="QI269" s="24"/>
      <c r="QJ269" s="24"/>
      <c r="QK269" s="24"/>
      <c r="QL269" s="24"/>
      <c r="QM269" s="24"/>
      <c r="QN269" s="24"/>
      <c r="QO269" s="24"/>
      <c r="QP269" s="24"/>
      <c r="QQ269" s="24"/>
      <c r="QR269" s="24"/>
      <c r="QS269" s="24"/>
      <c r="QT269" s="24"/>
      <c r="QU269" s="24"/>
      <c r="QV269" s="24"/>
      <c r="QW269" s="24"/>
      <c r="QX269" s="24"/>
      <c r="QY269" s="24"/>
      <c r="QZ269" s="24"/>
      <c r="RA269" s="24"/>
      <c r="RB269" s="24"/>
      <c r="RC269" s="24"/>
      <c r="RD269" s="24"/>
      <c r="RE269" s="24"/>
      <c r="RF269" s="24"/>
      <c r="RG269" s="24"/>
      <c r="RH269" s="24"/>
      <c r="RI269" s="24"/>
      <c r="RJ269" s="24"/>
      <c r="RK269" s="24"/>
      <c r="RL269" s="24"/>
      <c r="RM269" s="24"/>
      <c r="RN269" s="24"/>
      <c r="RO269" s="24"/>
      <c r="RP269" s="24"/>
      <c r="RQ269" s="24"/>
      <c r="RR269" s="24"/>
      <c r="RS269" s="24"/>
      <c r="RT269" s="24"/>
      <c r="RU269" s="24"/>
      <c r="RV269" s="24"/>
      <c r="RW269" s="24"/>
      <c r="RX269" s="24"/>
      <c r="RY269" s="24"/>
      <c r="RZ269" s="24"/>
      <c r="SA269" s="24"/>
      <c r="SB269" s="24"/>
      <c r="SC269" s="24"/>
      <c r="SD269" s="24"/>
      <c r="SE269" s="24"/>
      <c r="SF269" s="24"/>
      <c r="SG269" s="24"/>
      <c r="SH269" s="24"/>
      <c r="SI269" s="24"/>
      <c r="SJ269" s="24"/>
      <c r="SK269" s="24"/>
      <c r="SL269" s="24"/>
      <c r="SM269" s="24"/>
      <c r="SN269" s="24"/>
      <c r="SO269" s="24"/>
      <c r="SP269" s="24"/>
      <c r="SQ269" s="24"/>
      <c r="SR269" s="24"/>
      <c r="SS269" s="24"/>
      <c r="ST269" s="24"/>
      <c r="SU269" s="24"/>
      <c r="SV269" s="24"/>
      <c r="SW269" s="24"/>
      <c r="SX269" s="24"/>
      <c r="SY269" s="24"/>
      <c r="SZ269" s="24"/>
      <c r="TA269" s="24"/>
      <c r="TB269" s="24"/>
      <c r="TC269" s="24"/>
      <c r="TD269" s="24"/>
      <c r="TE269" s="24"/>
      <c r="TF269" s="24"/>
      <c r="TG269" s="24"/>
      <c r="TH269" s="24"/>
      <c r="TI269" s="24"/>
      <c r="TJ269" s="24"/>
      <c r="TK269" s="24"/>
      <c r="TL269" s="24"/>
      <c r="TM269" s="24"/>
      <c r="TN269" s="24"/>
      <c r="TO269" s="24"/>
      <c r="TP269" s="24"/>
      <c r="TQ269" s="24"/>
      <c r="TR269" s="24"/>
      <c r="TS269" s="24"/>
      <c r="TT269" s="24"/>
      <c r="TU269" s="24"/>
      <c r="TV269" s="24"/>
      <c r="TW269" s="24"/>
      <c r="TX269" s="24"/>
      <c r="TY269" s="24"/>
      <c r="TZ269" s="24"/>
      <c r="UA269" s="24"/>
      <c r="UB269" s="24"/>
      <c r="UC269" s="24"/>
      <c r="UD269" s="24"/>
      <c r="UE269" s="24"/>
      <c r="UF269" s="24"/>
      <c r="UG269" s="24"/>
      <c r="UH269" s="24"/>
      <c r="UI269" s="24"/>
      <c r="UJ269" s="24"/>
      <c r="UK269" s="24"/>
      <c r="UL269" s="24"/>
      <c r="UM269" s="24"/>
      <c r="UN269" s="24"/>
      <c r="UO269" s="24"/>
      <c r="UP269" s="24"/>
      <c r="UQ269" s="24"/>
      <c r="UR269" s="24"/>
      <c r="US269" s="24"/>
      <c r="UT269" s="24"/>
      <c r="UU269" s="24"/>
      <c r="UV269" s="24"/>
      <c r="UW269" s="24"/>
      <c r="UX269" s="24"/>
      <c r="UY269" s="24"/>
      <c r="UZ269" s="24"/>
      <c r="VA269" s="24"/>
      <c r="VB269" s="24"/>
      <c r="VC269" s="24"/>
      <c r="VD269" s="24"/>
      <c r="VE269" s="24"/>
      <c r="VF269" s="24"/>
      <c r="VG269" s="24"/>
      <c r="VH269" s="24"/>
      <c r="VI269" s="24"/>
    </row>
    <row r="270" spans="1:581" s="23" customFormat="1" ht="15" customHeight="1" x14ac:dyDescent="0.2">
      <c r="A270" s="112">
        <v>43</v>
      </c>
      <c r="B270" s="102" t="s">
        <v>1188</v>
      </c>
      <c r="C270" s="102" t="s">
        <v>1189</v>
      </c>
      <c r="D270" s="20">
        <v>14</v>
      </c>
      <c r="E270" s="105" t="s">
        <v>926</v>
      </c>
      <c r="F270" s="102" t="s">
        <v>1190</v>
      </c>
      <c r="G270" s="102" t="s">
        <v>1441</v>
      </c>
      <c r="H270" s="21" t="s">
        <v>1098</v>
      </c>
      <c r="I270" s="21" t="s">
        <v>1138</v>
      </c>
      <c r="J270" s="22" t="s">
        <v>955</v>
      </c>
      <c r="K270" s="328">
        <v>41052</v>
      </c>
      <c r="L270" s="146">
        <v>14</v>
      </c>
      <c r="M270" s="22">
        <v>40</v>
      </c>
      <c r="N270" s="22" t="s">
        <v>704</v>
      </c>
      <c r="O270" s="21" t="s">
        <v>251</v>
      </c>
      <c r="P270" s="21" t="s">
        <v>963</v>
      </c>
      <c r="Q270" s="21" t="s">
        <v>817</v>
      </c>
      <c r="R270" s="22">
        <v>1</v>
      </c>
      <c r="S270" s="75">
        <v>38087</v>
      </c>
      <c r="T270" s="75"/>
      <c r="U270" s="75"/>
      <c r="V270" s="75">
        <f t="shared" si="142"/>
        <v>38087</v>
      </c>
      <c r="W270" s="75"/>
      <c r="X270" s="75">
        <f t="shared" si="145"/>
        <v>6874.333333333333</v>
      </c>
      <c r="Y270" s="75">
        <f t="shared" si="146"/>
        <v>68743.333333333328</v>
      </c>
      <c r="Z270" s="75">
        <f t="shared" si="147"/>
        <v>6665.2249999999995</v>
      </c>
      <c r="AA270" s="75">
        <f t="shared" si="148"/>
        <v>1142.6099999999999</v>
      </c>
      <c r="AB270" s="75">
        <f t="shared" si="149"/>
        <v>1904.3500000000001</v>
      </c>
      <c r="AC270" s="75">
        <f t="shared" si="150"/>
        <v>761.74</v>
      </c>
      <c r="AD270" s="75">
        <v>1837</v>
      </c>
      <c r="AE270" s="75">
        <v>1322</v>
      </c>
      <c r="AF270" s="77">
        <f t="shared" si="151"/>
        <v>20623</v>
      </c>
      <c r="AG270" s="77">
        <f t="shared" si="143"/>
        <v>59739.98055555555</v>
      </c>
      <c r="AH270" s="77">
        <f t="shared" si="144"/>
        <v>716879.7666666666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  <c r="IQ270" s="24"/>
      <c r="IR270" s="24"/>
      <c r="IS270" s="24"/>
      <c r="IT270" s="24"/>
      <c r="IU270" s="24"/>
      <c r="IV270" s="24"/>
      <c r="IW270" s="24"/>
      <c r="IX270" s="24"/>
      <c r="IY270" s="24"/>
      <c r="IZ270" s="24"/>
      <c r="JA270" s="24"/>
      <c r="JB270" s="24"/>
      <c r="JC270" s="24"/>
      <c r="JD270" s="24"/>
      <c r="JE270" s="24"/>
      <c r="JF270" s="24"/>
      <c r="JG270" s="24"/>
      <c r="JH270" s="24"/>
      <c r="JI270" s="24"/>
      <c r="JJ270" s="24"/>
      <c r="JK270" s="24"/>
      <c r="JL270" s="24"/>
      <c r="JM270" s="24"/>
      <c r="JN270" s="24"/>
      <c r="JO270" s="24"/>
      <c r="JP270" s="24"/>
      <c r="JQ270" s="24"/>
      <c r="JR270" s="24"/>
      <c r="JS270" s="24"/>
      <c r="JT270" s="24"/>
      <c r="JU270" s="24"/>
      <c r="JV270" s="24"/>
      <c r="JW270" s="24"/>
      <c r="JX270" s="24"/>
      <c r="JY270" s="24"/>
      <c r="JZ270" s="24"/>
      <c r="KA270" s="24"/>
      <c r="KB270" s="24"/>
      <c r="KC270" s="24"/>
      <c r="KD270" s="24"/>
      <c r="KE270" s="24"/>
      <c r="KF270" s="24"/>
      <c r="KG270" s="24"/>
      <c r="KH270" s="24"/>
      <c r="KI270" s="24"/>
      <c r="KJ270" s="24"/>
      <c r="KK270" s="24"/>
      <c r="KL270" s="24"/>
      <c r="KM270" s="24"/>
      <c r="KN270" s="24"/>
      <c r="KO270" s="24"/>
      <c r="KP270" s="24"/>
      <c r="KQ270" s="24"/>
      <c r="KR270" s="24"/>
      <c r="KS270" s="24"/>
      <c r="KT270" s="24"/>
      <c r="KU270" s="24"/>
      <c r="KV270" s="24"/>
      <c r="KW270" s="24"/>
      <c r="KX270" s="24"/>
      <c r="KY270" s="24"/>
      <c r="KZ270" s="24"/>
      <c r="LA270" s="24"/>
      <c r="LB270" s="24"/>
      <c r="LC270" s="24"/>
      <c r="LD270" s="24"/>
      <c r="LE270" s="24"/>
      <c r="LF270" s="24"/>
      <c r="LG270" s="24"/>
      <c r="LH270" s="24"/>
      <c r="LI270" s="24"/>
      <c r="LJ270" s="24"/>
      <c r="LK270" s="24"/>
      <c r="LL270" s="24"/>
      <c r="LM270" s="24"/>
      <c r="LN270" s="24"/>
      <c r="LO270" s="24"/>
      <c r="LP270" s="24"/>
      <c r="LQ270" s="24"/>
      <c r="LR270" s="24"/>
      <c r="LS270" s="24"/>
      <c r="LT270" s="24"/>
      <c r="LU270" s="24"/>
      <c r="LV270" s="24"/>
      <c r="LW270" s="24"/>
      <c r="LX270" s="24"/>
      <c r="LY270" s="24"/>
      <c r="LZ270" s="24"/>
      <c r="MA270" s="24"/>
      <c r="MB270" s="24"/>
      <c r="MC270" s="24"/>
      <c r="MD270" s="24"/>
      <c r="ME270" s="24"/>
      <c r="MF270" s="24"/>
      <c r="MG270" s="24"/>
      <c r="MH270" s="24"/>
      <c r="MI270" s="24"/>
      <c r="MJ270" s="24"/>
      <c r="MK270" s="24"/>
      <c r="ML270" s="24"/>
      <c r="MM270" s="24"/>
      <c r="MN270" s="24"/>
      <c r="MO270" s="24"/>
      <c r="MP270" s="24"/>
      <c r="MQ270" s="24"/>
      <c r="MR270" s="24"/>
      <c r="MS270" s="24"/>
      <c r="MT270" s="24"/>
      <c r="MU270" s="24"/>
      <c r="MV270" s="24"/>
      <c r="MW270" s="24"/>
      <c r="MX270" s="24"/>
      <c r="MY270" s="24"/>
      <c r="MZ270" s="24"/>
      <c r="NA270" s="24"/>
      <c r="NB270" s="24"/>
      <c r="NC270" s="24"/>
      <c r="ND270" s="24"/>
      <c r="NE270" s="24"/>
      <c r="NF270" s="24"/>
      <c r="NG270" s="24"/>
      <c r="NH270" s="24"/>
      <c r="NI270" s="24"/>
      <c r="NJ270" s="24"/>
      <c r="NK270" s="24"/>
      <c r="NL270" s="24"/>
      <c r="NM270" s="24"/>
      <c r="NN270" s="24"/>
      <c r="NO270" s="24"/>
      <c r="NP270" s="24"/>
      <c r="NQ270" s="24"/>
      <c r="NR270" s="24"/>
      <c r="NS270" s="24"/>
      <c r="NT270" s="24"/>
      <c r="NU270" s="24"/>
      <c r="NV270" s="24"/>
      <c r="NW270" s="24"/>
      <c r="NX270" s="24"/>
      <c r="NY270" s="24"/>
      <c r="NZ270" s="24"/>
      <c r="OA270" s="24"/>
      <c r="OB270" s="24"/>
      <c r="OC270" s="24"/>
      <c r="OD270" s="24"/>
      <c r="OE270" s="24"/>
      <c r="OF270" s="24"/>
      <c r="OG270" s="24"/>
      <c r="OH270" s="24"/>
      <c r="OI270" s="24"/>
      <c r="OJ270" s="24"/>
      <c r="OK270" s="24"/>
      <c r="OL270" s="24"/>
      <c r="OM270" s="24"/>
      <c r="ON270" s="24"/>
      <c r="OO270" s="24"/>
      <c r="OP270" s="24"/>
      <c r="OQ270" s="24"/>
      <c r="OR270" s="24"/>
      <c r="OS270" s="24"/>
      <c r="OT270" s="24"/>
      <c r="OU270" s="24"/>
      <c r="OV270" s="24"/>
      <c r="OW270" s="24"/>
      <c r="OX270" s="24"/>
      <c r="OY270" s="24"/>
      <c r="OZ270" s="24"/>
      <c r="PA270" s="24"/>
      <c r="PB270" s="24"/>
      <c r="PC270" s="24"/>
      <c r="PD270" s="24"/>
      <c r="PE270" s="24"/>
      <c r="PF270" s="24"/>
      <c r="PG270" s="24"/>
      <c r="PH270" s="24"/>
      <c r="PI270" s="24"/>
      <c r="PJ270" s="24"/>
      <c r="PK270" s="24"/>
      <c r="PL270" s="24"/>
      <c r="PM270" s="24"/>
      <c r="PN270" s="24"/>
      <c r="PO270" s="24"/>
      <c r="PP270" s="24"/>
      <c r="PQ270" s="24"/>
      <c r="PR270" s="24"/>
      <c r="PS270" s="24"/>
      <c r="PT270" s="24"/>
      <c r="PU270" s="24"/>
      <c r="PV270" s="24"/>
      <c r="PW270" s="24"/>
      <c r="PX270" s="24"/>
      <c r="PY270" s="24"/>
      <c r="PZ270" s="24"/>
      <c r="QA270" s="24"/>
      <c r="QB270" s="24"/>
      <c r="QC270" s="24"/>
      <c r="QD270" s="24"/>
      <c r="QE270" s="24"/>
      <c r="QF270" s="24"/>
      <c r="QG270" s="24"/>
      <c r="QH270" s="24"/>
      <c r="QI270" s="24"/>
      <c r="QJ270" s="24"/>
      <c r="QK270" s="24"/>
      <c r="QL270" s="24"/>
      <c r="QM270" s="24"/>
      <c r="QN270" s="24"/>
      <c r="QO270" s="24"/>
      <c r="QP270" s="24"/>
      <c r="QQ270" s="24"/>
      <c r="QR270" s="24"/>
      <c r="QS270" s="24"/>
      <c r="QT270" s="24"/>
      <c r="QU270" s="24"/>
      <c r="QV270" s="24"/>
      <c r="QW270" s="24"/>
      <c r="QX270" s="24"/>
      <c r="QY270" s="24"/>
      <c r="QZ270" s="24"/>
      <c r="RA270" s="24"/>
      <c r="RB270" s="24"/>
      <c r="RC270" s="24"/>
      <c r="RD270" s="24"/>
      <c r="RE270" s="24"/>
      <c r="RF270" s="24"/>
      <c r="RG270" s="24"/>
      <c r="RH270" s="24"/>
      <c r="RI270" s="24"/>
      <c r="RJ270" s="24"/>
      <c r="RK270" s="24"/>
      <c r="RL270" s="24"/>
      <c r="RM270" s="24"/>
      <c r="RN270" s="24"/>
      <c r="RO270" s="24"/>
      <c r="RP270" s="24"/>
      <c r="RQ270" s="24"/>
      <c r="RR270" s="24"/>
      <c r="RS270" s="24"/>
      <c r="RT270" s="24"/>
      <c r="RU270" s="24"/>
      <c r="RV270" s="24"/>
      <c r="RW270" s="24"/>
      <c r="RX270" s="24"/>
      <c r="RY270" s="24"/>
      <c r="RZ270" s="24"/>
      <c r="SA270" s="24"/>
      <c r="SB270" s="24"/>
      <c r="SC270" s="24"/>
      <c r="SD270" s="24"/>
      <c r="SE270" s="24"/>
      <c r="SF270" s="24"/>
      <c r="SG270" s="24"/>
      <c r="SH270" s="24"/>
      <c r="SI270" s="24"/>
      <c r="SJ270" s="24"/>
      <c r="SK270" s="24"/>
      <c r="SL270" s="24"/>
      <c r="SM270" s="24"/>
      <c r="SN270" s="24"/>
      <c r="SO270" s="24"/>
      <c r="SP270" s="24"/>
      <c r="SQ270" s="24"/>
      <c r="SR270" s="24"/>
      <c r="SS270" s="24"/>
      <c r="ST270" s="24"/>
      <c r="SU270" s="24"/>
      <c r="SV270" s="24"/>
      <c r="SW270" s="24"/>
      <c r="SX270" s="24"/>
      <c r="SY270" s="24"/>
      <c r="SZ270" s="24"/>
      <c r="TA270" s="24"/>
      <c r="TB270" s="24"/>
      <c r="TC270" s="24"/>
      <c r="TD270" s="24"/>
      <c r="TE270" s="24"/>
      <c r="TF270" s="24"/>
      <c r="TG270" s="24"/>
      <c r="TH270" s="24"/>
      <c r="TI270" s="24"/>
      <c r="TJ270" s="24"/>
      <c r="TK270" s="24"/>
      <c r="TL270" s="24"/>
      <c r="TM270" s="24"/>
      <c r="TN270" s="24"/>
      <c r="TO270" s="24"/>
      <c r="TP270" s="24"/>
      <c r="TQ270" s="24"/>
      <c r="TR270" s="24"/>
      <c r="TS270" s="24"/>
      <c r="TT270" s="24"/>
      <c r="TU270" s="24"/>
      <c r="TV270" s="24"/>
      <c r="TW270" s="24"/>
      <c r="TX270" s="24"/>
      <c r="TY270" s="24"/>
      <c r="TZ270" s="24"/>
      <c r="UA270" s="24"/>
      <c r="UB270" s="24"/>
      <c r="UC270" s="24"/>
      <c r="UD270" s="24"/>
      <c r="UE270" s="24"/>
      <c r="UF270" s="24"/>
      <c r="UG270" s="24"/>
      <c r="UH270" s="24"/>
      <c r="UI270" s="24"/>
      <c r="UJ270" s="24"/>
      <c r="UK270" s="24"/>
      <c r="UL270" s="24"/>
      <c r="UM270" s="24"/>
      <c r="UN270" s="24"/>
      <c r="UO270" s="24"/>
      <c r="UP270" s="24"/>
      <c r="UQ270" s="24"/>
      <c r="UR270" s="24"/>
      <c r="US270" s="24"/>
      <c r="UT270" s="24"/>
      <c r="UU270" s="24"/>
      <c r="UV270" s="24"/>
      <c r="UW270" s="24"/>
      <c r="UX270" s="24"/>
      <c r="UY270" s="24"/>
      <c r="UZ270" s="24"/>
      <c r="VA270" s="24"/>
      <c r="VB270" s="24"/>
      <c r="VC270" s="24"/>
      <c r="VD270" s="24"/>
      <c r="VE270" s="24"/>
      <c r="VF270" s="24"/>
      <c r="VG270" s="24"/>
      <c r="VH270" s="24"/>
      <c r="VI270" s="24"/>
    </row>
    <row r="271" spans="1:581" s="23" customFormat="1" ht="15" customHeight="1" x14ac:dyDescent="0.2">
      <c r="A271" s="18">
        <v>44</v>
      </c>
      <c r="B271" s="102" t="s">
        <v>1188</v>
      </c>
      <c r="C271" s="102" t="s">
        <v>1189</v>
      </c>
      <c r="D271" s="20">
        <v>14</v>
      </c>
      <c r="E271" s="108" t="s">
        <v>926</v>
      </c>
      <c r="F271" s="102" t="s">
        <v>1190</v>
      </c>
      <c r="G271" s="102" t="s">
        <v>1735</v>
      </c>
      <c r="H271" s="174" t="s">
        <v>1734</v>
      </c>
      <c r="I271" s="21" t="s">
        <v>1746</v>
      </c>
      <c r="J271" s="176" t="s">
        <v>954</v>
      </c>
      <c r="K271" s="328">
        <v>42278</v>
      </c>
      <c r="L271" s="146" t="s">
        <v>740</v>
      </c>
      <c r="M271" s="22">
        <v>40</v>
      </c>
      <c r="N271" s="22" t="s">
        <v>728</v>
      </c>
      <c r="O271" s="21" t="s">
        <v>741</v>
      </c>
      <c r="P271" s="21" t="s">
        <v>962</v>
      </c>
      <c r="Q271" s="21" t="s">
        <v>817</v>
      </c>
      <c r="R271" s="22">
        <v>1</v>
      </c>
      <c r="S271" s="255">
        <v>12087</v>
      </c>
      <c r="T271" s="75"/>
      <c r="U271" s="75"/>
      <c r="V271" s="75">
        <f t="shared" si="142"/>
        <v>12087</v>
      </c>
      <c r="W271" s="75"/>
      <c r="X271" s="75">
        <f t="shared" si="145"/>
        <v>2284.1666666666665</v>
      </c>
      <c r="Y271" s="75">
        <f t="shared" si="146"/>
        <v>22841.666666666664</v>
      </c>
      <c r="Z271" s="75">
        <f t="shared" si="147"/>
        <v>2115.2249999999999</v>
      </c>
      <c r="AA271" s="75">
        <f t="shared" si="148"/>
        <v>362.61</v>
      </c>
      <c r="AB271" s="75">
        <f t="shared" si="149"/>
        <v>604.35</v>
      </c>
      <c r="AC271" s="75">
        <f t="shared" si="150"/>
        <v>241.74</v>
      </c>
      <c r="AD271" s="75">
        <f>887+70</f>
        <v>957</v>
      </c>
      <c r="AE271" s="75">
        <f>631+30</f>
        <v>661</v>
      </c>
      <c r="AF271" s="77">
        <f t="shared" si="151"/>
        <v>6852.5</v>
      </c>
      <c r="AG271" s="77">
        <f t="shared" si="143"/>
        <v>19693.786111111112</v>
      </c>
      <c r="AH271" s="77">
        <f t="shared" si="144"/>
        <v>236325.43333333335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  <c r="IQ271" s="24"/>
      <c r="IR271" s="24"/>
      <c r="IS271" s="24"/>
      <c r="IT271" s="24"/>
      <c r="IU271" s="24"/>
      <c r="IV271" s="24"/>
      <c r="IW271" s="24"/>
      <c r="IX271" s="24"/>
      <c r="IY271" s="24"/>
      <c r="IZ271" s="24"/>
      <c r="JA271" s="24"/>
      <c r="JB271" s="24"/>
      <c r="JC271" s="24"/>
      <c r="JD271" s="24"/>
      <c r="JE271" s="24"/>
      <c r="JF271" s="24"/>
      <c r="JG271" s="24"/>
      <c r="JH271" s="24"/>
      <c r="JI271" s="24"/>
      <c r="JJ271" s="24"/>
      <c r="JK271" s="24"/>
      <c r="JL271" s="24"/>
      <c r="JM271" s="24"/>
      <c r="JN271" s="24"/>
      <c r="JO271" s="24"/>
      <c r="JP271" s="24"/>
      <c r="JQ271" s="24"/>
      <c r="JR271" s="24"/>
      <c r="JS271" s="24"/>
      <c r="JT271" s="24"/>
      <c r="JU271" s="24"/>
      <c r="JV271" s="24"/>
      <c r="JW271" s="24"/>
      <c r="JX271" s="24"/>
      <c r="JY271" s="24"/>
      <c r="JZ271" s="24"/>
      <c r="KA271" s="24"/>
      <c r="KB271" s="24"/>
      <c r="KC271" s="24"/>
      <c r="KD271" s="24"/>
      <c r="KE271" s="24"/>
      <c r="KF271" s="24"/>
      <c r="KG271" s="24"/>
      <c r="KH271" s="24"/>
      <c r="KI271" s="24"/>
      <c r="KJ271" s="24"/>
      <c r="KK271" s="24"/>
      <c r="KL271" s="24"/>
      <c r="KM271" s="24"/>
      <c r="KN271" s="24"/>
      <c r="KO271" s="24"/>
      <c r="KP271" s="24"/>
      <c r="KQ271" s="24"/>
      <c r="KR271" s="24"/>
      <c r="KS271" s="24"/>
      <c r="KT271" s="24"/>
      <c r="KU271" s="24"/>
      <c r="KV271" s="24"/>
      <c r="KW271" s="24"/>
      <c r="KX271" s="24"/>
      <c r="KY271" s="24"/>
      <c r="KZ271" s="24"/>
      <c r="LA271" s="24"/>
      <c r="LB271" s="24"/>
      <c r="LC271" s="24"/>
      <c r="LD271" s="24"/>
      <c r="LE271" s="24"/>
      <c r="LF271" s="24"/>
      <c r="LG271" s="24"/>
      <c r="LH271" s="24"/>
      <c r="LI271" s="24"/>
      <c r="LJ271" s="24"/>
      <c r="LK271" s="24"/>
      <c r="LL271" s="24"/>
      <c r="LM271" s="24"/>
      <c r="LN271" s="24"/>
      <c r="LO271" s="24"/>
      <c r="LP271" s="24"/>
      <c r="LQ271" s="24"/>
      <c r="LR271" s="24"/>
      <c r="LS271" s="24"/>
      <c r="LT271" s="24"/>
      <c r="LU271" s="24"/>
      <c r="LV271" s="24"/>
      <c r="LW271" s="24"/>
      <c r="LX271" s="24"/>
      <c r="LY271" s="24"/>
      <c r="LZ271" s="24"/>
      <c r="MA271" s="24"/>
      <c r="MB271" s="24"/>
      <c r="MC271" s="24"/>
      <c r="MD271" s="24"/>
      <c r="ME271" s="24"/>
      <c r="MF271" s="24"/>
      <c r="MG271" s="24"/>
      <c r="MH271" s="24"/>
      <c r="MI271" s="24"/>
      <c r="MJ271" s="24"/>
      <c r="MK271" s="24"/>
      <c r="ML271" s="24"/>
      <c r="MM271" s="24"/>
      <c r="MN271" s="24"/>
      <c r="MO271" s="24"/>
      <c r="MP271" s="24"/>
      <c r="MQ271" s="24"/>
      <c r="MR271" s="24"/>
      <c r="MS271" s="24"/>
      <c r="MT271" s="24"/>
      <c r="MU271" s="24"/>
      <c r="MV271" s="24"/>
      <c r="MW271" s="24"/>
      <c r="MX271" s="24"/>
      <c r="MY271" s="24"/>
      <c r="MZ271" s="24"/>
      <c r="NA271" s="24"/>
      <c r="NB271" s="24"/>
      <c r="NC271" s="24"/>
      <c r="ND271" s="24"/>
      <c r="NE271" s="24"/>
      <c r="NF271" s="24"/>
      <c r="NG271" s="24"/>
      <c r="NH271" s="24"/>
      <c r="NI271" s="24"/>
      <c r="NJ271" s="24"/>
      <c r="NK271" s="24"/>
      <c r="NL271" s="24"/>
      <c r="NM271" s="24"/>
      <c r="NN271" s="24"/>
      <c r="NO271" s="24"/>
      <c r="NP271" s="24"/>
      <c r="NQ271" s="24"/>
      <c r="NR271" s="24"/>
      <c r="NS271" s="24"/>
      <c r="NT271" s="24"/>
      <c r="NU271" s="24"/>
      <c r="NV271" s="24"/>
      <c r="NW271" s="24"/>
      <c r="NX271" s="24"/>
      <c r="NY271" s="24"/>
      <c r="NZ271" s="24"/>
      <c r="OA271" s="24"/>
      <c r="OB271" s="24"/>
      <c r="OC271" s="24"/>
      <c r="OD271" s="24"/>
      <c r="OE271" s="24"/>
      <c r="OF271" s="24"/>
      <c r="OG271" s="24"/>
      <c r="OH271" s="24"/>
      <c r="OI271" s="24"/>
      <c r="OJ271" s="24"/>
      <c r="OK271" s="24"/>
      <c r="OL271" s="24"/>
      <c r="OM271" s="24"/>
      <c r="ON271" s="24"/>
      <c r="OO271" s="24"/>
      <c r="OP271" s="24"/>
      <c r="OQ271" s="24"/>
      <c r="OR271" s="24"/>
      <c r="OS271" s="24"/>
      <c r="OT271" s="24"/>
      <c r="OU271" s="24"/>
      <c r="OV271" s="24"/>
      <c r="OW271" s="24"/>
      <c r="OX271" s="24"/>
      <c r="OY271" s="24"/>
      <c r="OZ271" s="24"/>
      <c r="PA271" s="24"/>
      <c r="PB271" s="24"/>
      <c r="PC271" s="24"/>
      <c r="PD271" s="24"/>
      <c r="PE271" s="24"/>
      <c r="PF271" s="24"/>
      <c r="PG271" s="24"/>
      <c r="PH271" s="24"/>
      <c r="PI271" s="24"/>
      <c r="PJ271" s="24"/>
      <c r="PK271" s="24"/>
      <c r="PL271" s="24"/>
      <c r="PM271" s="24"/>
      <c r="PN271" s="24"/>
      <c r="PO271" s="24"/>
      <c r="PP271" s="24"/>
      <c r="PQ271" s="24"/>
      <c r="PR271" s="24"/>
      <c r="PS271" s="24"/>
      <c r="PT271" s="24"/>
      <c r="PU271" s="24"/>
      <c r="PV271" s="24"/>
      <c r="PW271" s="24"/>
      <c r="PX271" s="24"/>
      <c r="PY271" s="24"/>
      <c r="PZ271" s="24"/>
      <c r="QA271" s="24"/>
      <c r="QB271" s="24"/>
      <c r="QC271" s="24"/>
      <c r="QD271" s="24"/>
      <c r="QE271" s="24"/>
      <c r="QF271" s="24"/>
      <c r="QG271" s="24"/>
      <c r="QH271" s="24"/>
      <c r="QI271" s="24"/>
      <c r="QJ271" s="24"/>
      <c r="QK271" s="24"/>
      <c r="QL271" s="24"/>
      <c r="QM271" s="24"/>
      <c r="QN271" s="24"/>
      <c r="QO271" s="24"/>
      <c r="QP271" s="24"/>
      <c r="QQ271" s="24"/>
      <c r="QR271" s="24"/>
      <c r="QS271" s="24"/>
      <c r="QT271" s="24"/>
      <c r="QU271" s="24"/>
      <c r="QV271" s="24"/>
      <c r="QW271" s="24"/>
      <c r="QX271" s="24"/>
      <c r="QY271" s="24"/>
      <c r="QZ271" s="24"/>
      <c r="RA271" s="24"/>
      <c r="RB271" s="24"/>
      <c r="RC271" s="24"/>
      <c r="RD271" s="24"/>
      <c r="RE271" s="24"/>
      <c r="RF271" s="24"/>
      <c r="RG271" s="24"/>
      <c r="RH271" s="24"/>
      <c r="RI271" s="24"/>
      <c r="RJ271" s="24"/>
      <c r="RK271" s="24"/>
      <c r="RL271" s="24"/>
      <c r="RM271" s="24"/>
      <c r="RN271" s="24"/>
      <c r="RO271" s="24"/>
      <c r="RP271" s="24"/>
      <c r="RQ271" s="24"/>
      <c r="RR271" s="24"/>
      <c r="RS271" s="24"/>
      <c r="RT271" s="24"/>
      <c r="RU271" s="24"/>
      <c r="RV271" s="24"/>
      <c r="RW271" s="24"/>
      <c r="RX271" s="24"/>
      <c r="RY271" s="24"/>
      <c r="RZ271" s="24"/>
      <c r="SA271" s="24"/>
      <c r="SB271" s="24"/>
      <c r="SC271" s="24"/>
      <c r="SD271" s="24"/>
      <c r="SE271" s="24"/>
      <c r="SF271" s="24"/>
      <c r="SG271" s="24"/>
      <c r="SH271" s="24"/>
      <c r="SI271" s="24"/>
      <c r="SJ271" s="24"/>
      <c r="SK271" s="24"/>
      <c r="SL271" s="24"/>
      <c r="SM271" s="24"/>
      <c r="SN271" s="24"/>
      <c r="SO271" s="24"/>
      <c r="SP271" s="24"/>
      <c r="SQ271" s="24"/>
      <c r="SR271" s="24"/>
      <c r="SS271" s="24"/>
      <c r="ST271" s="24"/>
      <c r="SU271" s="24"/>
      <c r="SV271" s="24"/>
      <c r="SW271" s="24"/>
      <c r="SX271" s="24"/>
      <c r="SY271" s="24"/>
      <c r="SZ271" s="24"/>
      <c r="TA271" s="24"/>
      <c r="TB271" s="24"/>
      <c r="TC271" s="24"/>
      <c r="TD271" s="24"/>
      <c r="TE271" s="24"/>
      <c r="TF271" s="24"/>
      <c r="TG271" s="24"/>
      <c r="TH271" s="24"/>
      <c r="TI271" s="24"/>
      <c r="TJ271" s="24"/>
      <c r="TK271" s="24"/>
      <c r="TL271" s="24"/>
      <c r="TM271" s="24"/>
      <c r="TN271" s="24"/>
      <c r="TO271" s="24"/>
      <c r="TP271" s="24"/>
      <c r="TQ271" s="24"/>
      <c r="TR271" s="24"/>
      <c r="TS271" s="24"/>
      <c r="TT271" s="24"/>
      <c r="TU271" s="24"/>
      <c r="TV271" s="24"/>
      <c r="TW271" s="24"/>
      <c r="TX271" s="24"/>
      <c r="TY271" s="24"/>
      <c r="TZ271" s="24"/>
      <c r="UA271" s="24"/>
      <c r="UB271" s="24"/>
      <c r="UC271" s="24"/>
      <c r="UD271" s="24"/>
      <c r="UE271" s="24"/>
      <c r="UF271" s="24"/>
      <c r="UG271" s="24"/>
      <c r="UH271" s="24"/>
      <c r="UI271" s="24"/>
      <c r="UJ271" s="24"/>
      <c r="UK271" s="24"/>
      <c r="UL271" s="24"/>
      <c r="UM271" s="24"/>
      <c r="UN271" s="24"/>
      <c r="UO271" s="24"/>
      <c r="UP271" s="24"/>
      <c r="UQ271" s="24"/>
      <c r="UR271" s="24"/>
      <c r="US271" s="24"/>
      <c r="UT271" s="24"/>
      <c r="UU271" s="24"/>
      <c r="UV271" s="24"/>
      <c r="UW271" s="24"/>
      <c r="UX271" s="24"/>
      <c r="UY271" s="24"/>
      <c r="UZ271" s="24"/>
      <c r="VA271" s="24"/>
      <c r="VB271" s="24"/>
      <c r="VC271" s="24"/>
      <c r="VD271" s="24"/>
      <c r="VE271" s="24"/>
      <c r="VF271" s="24"/>
      <c r="VG271" s="24"/>
      <c r="VH271" s="24"/>
      <c r="VI271" s="24"/>
    </row>
    <row r="272" spans="1:581" s="23" customFormat="1" ht="15" customHeight="1" x14ac:dyDescent="0.2">
      <c r="A272" s="18">
        <v>45</v>
      </c>
      <c r="B272" s="102" t="s">
        <v>1188</v>
      </c>
      <c r="C272" s="102" t="s">
        <v>1189</v>
      </c>
      <c r="D272" s="20">
        <v>14</v>
      </c>
      <c r="E272" s="102" t="s">
        <v>926</v>
      </c>
      <c r="F272" s="102" t="s">
        <v>1190</v>
      </c>
      <c r="G272" s="102" t="s">
        <v>1727</v>
      </c>
      <c r="H272" s="61" t="s">
        <v>1723</v>
      </c>
      <c r="I272" s="21" t="s">
        <v>1751</v>
      </c>
      <c r="J272" s="176" t="s">
        <v>954</v>
      </c>
      <c r="K272" s="328">
        <v>42186</v>
      </c>
      <c r="L272" s="146" t="s">
        <v>727</v>
      </c>
      <c r="M272" s="22">
        <v>40</v>
      </c>
      <c r="N272" s="176" t="s">
        <v>728</v>
      </c>
      <c r="O272" s="21" t="s">
        <v>188</v>
      </c>
      <c r="P272" s="21" t="s">
        <v>962</v>
      </c>
      <c r="Q272" s="21" t="s">
        <v>817</v>
      </c>
      <c r="R272" s="22">
        <v>1</v>
      </c>
      <c r="S272" s="75">
        <v>12605</v>
      </c>
      <c r="T272" s="75"/>
      <c r="U272" s="75"/>
      <c r="V272" s="75">
        <f t="shared" si="142"/>
        <v>12605</v>
      </c>
      <c r="W272" s="75"/>
      <c r="X272" s="75">
        <f t="shared" si="145"/>
        <v>2386.166666666667</v>
      </c>
      <c r="Y272" s="75">
        <f t="shared" si="146"/>
        <v>23861.666666666668</v>
      </c>
      <c r="Z272" s="75">
        <f t="shared" si="147"/>
        <v>2205.875</v>
      </c>
      <c r="AA272" s="75">
        <f t="shared" si="148"/>
        <v>378.15</v>
      </c>
      <c r="AB272" s="75">
        <f t="shared" si="149"/>
        <v>630.25</v>
      </c>
      <c r="AC272" s="75">
        <f t="shared" si="150"/>
        <v>252.1</v>
      </c>
      <c r="AD272" s="75">
        <f>1021+25</f>
        <v>1046</v>
      </c>
      <c r="AE272" s="75">
        <v>666</v>
      </c>
      <c r="AF272" s="77">
        <f t="shared" si="151"/>
        <v>7158.5</v>
      </c>
      <c r="AG272" s="77">
        <f t="shared" si="143"/>
        <v>20567.236111111109</v>
      </c>
      <c r="AH272" s="77">
        <f t="shared" si="144"/>
        <v>246806.83333333331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  <c r="IQ272" s="24"/>
      <c r="IR272" s="24"/>
      <c r="IS272" s="24"/>
      <c r="IT272" s="24"/>
      <c r="IU272" s="24"/>
      <c r="IV272" s="24"/>
      <c r="IW272" s="24"/>
      <c r="IX272" s="24"/>
      <c r="IY272" s="24"/>
      <c r="IZ272" s="24"/>
      <c r="JA272" s="24"/>
      <c r="JB272" s="24"/>
      <c r="JC272" s="24"/>
      <c r="JD272" s="24"/>
      <c r="JE272" s="24"/>
      <c r="JF272" s="24"/>
      <c r="JG272" s="24"/>
      <c r="JH272" s="24"/>
      <c r="JI272" s="24"/>
      <c r="JJ272" s="24"/>
      <c r="JK272" s="24"/>
      <c r="JL272" s="24"/>
      <c r="JM272" s="24"/>
      <c r="JN272" s="24"/>
      <c r="JO272" s="24"/>
      <c r="JP272" s="24"/>
      <c r="JQ272" s="24"/>
      <c r="JR272" s="24"/>
      <c r="JS272" s="24"/>
      <c r="JT272" s="24"/>
      <c r="JU272" s="24"/>
      <c r="JV272" s="24"/>
      <c r="JW272" s="24"/>
      <c r="JX272" s="24"/>
      <c r="JY272" s="24"/>
      <c r="JZ272" s="24"/>
      <c r="KA272" s="24"/>
      <c r="KB272" s="24"/>
      <c r="KC272" s="24"/>
      <c r="KD272" s="24"/>
      <c r="KE272" s="24"/>
      <c r="KF272" s="24"/>
      <c r="KG272" s="24"/>
      <c r="KH272" s="24"/>
      <c r="KI272" s="24"/>
      <c r="KJ272" s="24"/>
      <c r="KK272" s="24"/>
      <c r="KL272" s="24"/>
      <c r="KM272" s="24"/>
      <c r="KN272" s="24"/>
      <c r="KO272" s="24"/>
      <c r="KP272" s="24"/>
      <c r="KQ272" s="24"/>
      <c r="KR272" s="24"/>
      <c r="KS272" s="24"/>
      <c r="KT272" s="24"/>
      <c r="KU272" s="24"/>
      <c r="KV272" s="24"/>
      <c r="KW272" s="24"/>
      <c r="KX272" s="24"/>
      <c r="KY272" s="24"/>
      <c r="KZ272" s="24"/>
      <c r="LA272" s="24"/>
      <c r="LB272" s="24"/>
      <c r="LC272" s="24"/>
      <c r="LD272" s="24"/>
      <c r="LE272" s="24"/>
      <c r="LF272" s="24"/>
      <c r="LG272" s="24"/>
      <c r="LH272" s="24"/>
      <c r="LI272" s="24"/>
      <c r="LJ272" s="24"/>
      <c r="LK272" s="24"/>
      <c r="LL272" s="24"/>
      <c r="LM272" s="24"/>
      <c r="LN272" s="24"/>
      <c r="LO272" s="24"/>
      <c r="LP272" s="24"/>
      <c r="LQ272" s="24"/>
      <c r="LR272" s="24"/>
      <c r="LS272" s="24"/>
      <c r="LT272" s="24"/>
      <c r="LU272" s="24"/>
      <c r="LV272" s="24"/>
      <c r="LW272" s="24"/>
      <c r="LX272" s="24"/>
      <c r="LY272" s="24"/>
      <c r="LZ272" s="24"/>
      <c r="MA272" s="24"/>
      <c r="MB272" s="24"/>
      <c r="MC272" s="24"/>
      <c r="MD272" s="24"/>
      <c r="ME272" s="24"/>
      <c r="MF272" s="24"/>
      <c r="MG272" s="24"/>
      <c r="MH272" s="24"/>
      <c r="MI272" s="24"/>
      <c r="MJ272" s="24"/>
      <c r="MK272" s="24"/>
      <c r="ML272" s="24"/>
      <c r="MM272" s="24"/>
      <c r="MN272" s="24"/>
      <c r="MO272" s="24"/>
      <c r="MP272" s="24"/>
      <c r="MQ272" s="24"/>
      <c r="MR272" s="24"/>
      <c r="MS272" s="24"/>
      <c r="MT272" s="24"/>
      <c r="MU272" s="24"/>
      <c r="MV272" s="24"/>
      <c r="MW272" s="24"/>
      <c r="MX272" s="24"/>
      <c r="MY272" s="24"/>
      <c r="MZ272" s="24"/>
      <c r="NA272" s="24"/>
      <c r="NB272" s="24"/>
      <c r="NC272" s="24"/>
      <c r="ND272" s="24"/>
      <c r="NE272" s="24"/>
      <c r="NF272" s="24"/>
      <c r="NG272" s="24"/>
      <c r="NH272" s="24"/>
      <c r="NI272" s="24"/>
      <c r="NJ272" s="24"/>
      <c r="NK272" s="24"/>
      <c r="NL272" s="24"/>
      <c r="NM272" s="24"/>
      <c r="NN272" s="24"/>
      <c r="NO272" s="24"/>
      <c r="NP272" s="24"/>
      <c r="NQ272" s="24"/>
      <c r="NR272" s="24"/>
      <c r="NS272" s="24"/>
      <c r="NT272" s="24"/>
      <c r="NU272" s="24"/>
      <c r="NV272" s="24"/>
      <c r="NW272" s="24"/>
      <c r="NX272" s="24"/>
      <c r="NY272" s="24"/>
      <c r="NZ272" s="24"/>
      <c r="OA272" s="24"/>
      <c r="OB272" s="24"/>
      <c r="OC272" s="24"/>
      <c r="OD272" s="24"/>
      <c r="OE272" s="24"/>
      <c r="OF272" s="24"/>
      <c r="OG272" s="24"/>
      <c r="OH272" s="24"/>
      <c r="OI272" s="24"/>
      <c r="OJ272" s="24"/>
      <c r="OK272" s="24"/>
      <c r="OL272" s="24"/>
      <c r="OM272" s="24"/>
      <c r="ON272" s="24"/>
      <c r="OO272" s="24"/>
      <c r="OP272" s="24"/>
      <c r="OQ272" s="24"/>
      <c r="OR272" s="24"/>
      <c r="OS272" s="24"/>
      <c r="OT272" s="24"/>
      <c r="OU272" s="24"/>
      <c r="OV272" s="24"/>
      <c r="OW272" s="24"/>
      <c r="OX272" s="24"/>
      <c r="OY272" s="24"/>
      <c r="OZ272" s="24"/>
      <c r="PA272" s="24"/>
      <c r="PB272" s="24"/>
      <c r="PC272" s="24"/>
      <c r="PD272" s="24"/>
      <c r="PE272" s="24"/>
      <c r="PF272" s="24"/>
      <c r="PG272" s="24"/>
      <c r="PH272" s="24"/>
      <c r="PI272" s="24"/>
      <c r="PJ272" s="24"/>
      <c r="PK272" s="24"/>
      <c r="PL272" s="24"/>
      <c r="PM272" s="24"/>
      <c r="PN272" s="24"/>
      <c r="PO272" s="24"/>
      <c r="PP272" s="24"/>
      <c r="PQ272" s="24"/>
      <c r="PR272" s="24"/>
      <c r="PS272" s="24"/>
      <c r="PT272" s="24"/>
      <c r="PU272" s="24"/>
      <c r="PV272" s="24"/>
      <c r="PW272" s="24"/>
      <c r="PX272" s="24"/>
      <c r="PY272" s="24"/>
      <c r="PZ272" s="24"/>
      <c r="QA272" s="24"/>
      <c r="QB272" s="24"/>
      <c r="QC272" s="24"/>
      <c r="QD272" s="24"/>
      <c r="QE272" s="24"/>
      <c r="QF272" s="24"/>
      <c r="QG272" s="24"/>
      <c r="QH272" s="24"/>
      <c r="QI272" s="24"/>
      <c r="QJ272" s="24"/>
      <c r="QK272" s="24"/>
      <c r="QL272" s="24"/>
      <c r="QM272" s="24"/>
      <c r="QN272" s="24"/>
      <c r="QO272" s="24"/>
      <c r="QP272" s="24"/>
      <c r="QQ272" s="24"/>
      <c r="QR272" s="24"/>
      <c r="QS272" s="24"/>
      <c r="QT272" s="24"/>
      <c r="QU272" s="24"/>
      <c r="QV272" s="24"/>
      <c r="QW272" s="24"/>
      <c r="QX272" s="24"/>
      <c r="QY272" s="24"/>
      <c r="QZ272" s="24"/>
      <c r="RA272" s="24"/>
      <c r="RB272" s="24"/>
      <c r="RC272" s="24"/>
      <c r="RD272" s="24"/>
      <c r="RE272" s="24"/>
      <c r="RF272" s="24"/>
      <c r="RG272" s="24"/>
      <c r="RH272" s="24"/>
      <c r="RI272" s="24"/>
      <c r="RJ272" s="24"/>
      <c r="RK272" s="24"/>
      <c r="RL272" s="24"/>
      <c r="RM272" s="24"/>
      <c r="RN272" s="24"/>
      <c r="RO272" s="24"/>
      <c r="RP272" s="24"/>
      <c r="RQ272" s="24"/>
      <c r="RR272" s="24"/>
      <c r="RS272" s="24"/>
      <c r="RT272" s="24"/>
      <c r="RU272" s="24"/>
      <c r="RV272" s="24"/>
      <c r="RW272" s="24"/>
      <c r="RX272" s="24"/>
      <c r="RY272" s="24"/>
      <c r="RZ272" s="24"/>
      <c r="SA272" s="24"/>
      <c r="SB272" s="24"/>
      <c r="SC272" s="24"/>
      <c r="SD272" s="24"/>
      <c r="SE272" s="24"/>
      <c r="SF272" s="24"/>
      <c r="SG272" s="24"/>
      <c r="SH272" s="24"/>
      <c r="SI272" s="24"/>
      <c r="SJ272" s="24"/>
      <c r="SK272" s="24"/>
      <c r="SL272" s="24"/>
      <c r="SM272" s="24"/>
      <c r="SN272" s="24"/>
      <c r="SO272" s="24"/>
      <c r="SP272" s="24"/>
      <c r="SQ272" s="24"/>
      <c r="SR272" s="24"/>
      <c r="SS272" s="24"/>
      <c r="ST272" s="24"/>
      <c r="SU272" s="24"/>
      <c r="SV272" s="24"/>
      <c r="SW272" s="24"/>
      <c r="SX272" s="24"/>
      <c r="SY272" s="24"/>
      <c r="SZ272" s="24"/>
      <c r="TA272" s="24"/>
      <c r="TB272" s="24"/>
      <c r="TC272" s="24"/>
      <c r="TD272" s="24"/>
      <c r="TE272" s="24"/>
      <c r="TF272" s="24"/>
      <c r="TG272" s="24"/>
      <c r="TH272" s="24"/>
      <c r="TI272" s="24"/>
      <c r="TJ272" s="24"/>
      <c r="TK272" s="24"/>
      <c r="TL272" s="24"/>
      <c r="TM272" s="24"/>
      <c r="TN272" s="24"/>
      <c r="TO272" s="24"/>
      <c r="TP272" s="24"/>
      <c r="TQ272" s="24"/>
      <c r="TR272" s="24"/>
      <c r="TS272" s="24"/>
      <c r="TT272" s="24"/>
      <c r="TU272" s="24"/>
      <c r="TV272" s="24"/>
      <c r="TW272" s="24"/>
      <c r="TX272" s="24"/>
      <c r="TY272" s="24"/>
      <c r="TZ272" s="24"/>
      <c r="UA272" s="24"/>
      <c r="UB272" s="24"/>
      <c r="UC272" s="24"/>
      <c r="UD272" s="24"/>
      <c r="UE272" s="24"/>
      <c r="UF272" s="24"/>
      <c r="UG272" s="24"/>
      <c r="UH272" s="24"/>
      <c r="UI272" s="24"/>
      <c r="UJ272" s="24"/>
      <c r="UK272" s="24"/>
      <c r="UL272" s="24"/>
      <c r="UM272" s="24"/>
      <c r="UN272" s="24"/>
      <c r="UO272" s="24"/>
      <c r="UP272" s="24"/>
      <c r="UQ272" s="24"/>
      <c r="UR272" s="24"/>
      <c r="US272" s="24"/>
      <c r="UT272" s="24"/>
      <c r="UU272" s="24"/>
      <c r="UV272" s="24"/>
      <c r="UW272" s="24"/>
      <c r="UX272" s="24"/>
      <c r="UY272" s="24"/>
      <c r="UZ272" s="24"/>
      <c r="VA272" s="24"/>
      <c r="VB272" s="24"/>
      <c r="VC272" s="24"/>
      <c r="VD272" s="24"/>
      <c r="VE272" s="24"/>
      <c r="VF272" s="24"/>
      <c r="VG272" s="24"/>
      <c r="VH272" s="24"/>
      <c r="VI272" s="24"/>
    </row>
    <row r="273" spans="1:581" s="23" customFormat="1" ht="15" customHeight="1" x14ac:dyDescent="0.2">
      <c r="A273" s="112">
        <v>46</v>
      </c>
      <c r="B273" s="102" t="s">
        <v>1188</v>
      </c>
      <c r="C273" s="102" t="s">
        <v>1189</v>
      </c>
      <c r="D273" s="20">
        <v>14</v>
      </c>
      <c r="E273" s="108" t="s">
        <v>926</v>
      </c>
      <c r="F273" s="102" t="s">
        <v>1190</v>
      </c>
      <c r="G273" s="102" t="s">
        <v>1790</v>
      </c>
      <c r="H273" s="62" t="s">
        <v>1767</v>
      </c>
      <c r="I273" s="21" t="s">
        <v>1791</v>
      </c>
      <c r="J273" s="176" t="s">
        <v>955</v>
      </c>
      <c r="K273" s="328">
        <v>42051</v>
      </c>
      <c r="L273" s="209" t="s">
        <v>714</v>
      </c>
      <c r="M273" s="22">
        <v>40</v>
      </c>
      <c r="N273" s="176" t="s">
        <v>728</v>
      </c>
      <c r="O273" s="174" t="s">
        <v>1696</v>
      </c>
      <c r="P273" s="174" t="s">
        <v>962</v>
      </c>
      <c r="Q273" s="21" t="s">
        <v>817</v>
      </c>
      <c r="R273" s="22">
        <v>1</v>
      </c>
      <c r="S273" s="75">
        <v>14012</v>
      </c>
      <c r="T273" s="75"/>
      <c r="U273" s="75"/>
      <c r="V273" s="75">
        <f t="shared" si="142"/>
        <v>14012</v>
      </c>
      <c r="W273" s="75"/>
      <c r="X273" s="75">
        <f t="shared" si="145"/>
        <v>2616.166666666667</v>
      </c>
      <c r="Y273" s="75">
        <f t="shared" si="146"/>
        <v>26161.666666666668</v>
      </c>
      <c r="Z273" s="75">
        <f t="shared" si="147"/>
        <v>2452.1</v>
      </c>
      <c r="AA273" s="75">
        <f t="shared" si="148"/>
        <v>420.35999999999996</v>
      </c>
      <c r="AB273" s="75">
        <f t="shared" si="149"/>
        <v>700.6</v>
      </c>
      <c r="AC273" s="75">
        <f t="shared" si="150"/>
        <v>280.24</v>
      </c>
      <c r="AD273" s="75">
        <v>1114</v>
      </c>
      <c r="AE273" s="75">
        <v>571</v>
      </c>
      <c r="AF273" s="77">
        <f t="shared" si="151"/>
        <v>7848.5</v>
      </c>
      <c r="AG273" s="77">
        <f t="shared" si="143"/>
        <v>22602.494444444445</v>
      </c>
      <c r="AH273" s="77">
        <f t="shared" si="144"/>
        <v>271229.93333333335</v>
      </c>
      <c r="AI273" s="77"/>
      <c r="AJ273" s="77"/>
      <c r="AK273" s="77"/>
      <c r="AL273" s="77"/>
      <c r="AM273" s="77"/>
      <c r="AN273" s="77"/>
      <c r="AO273" s="77"/>
      <c r="AP273" s="77"/>
      <c r="AQ273" s="77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  <c r="IQ273" s="24"/>
      <c r="IR273" s="24"/>
      <c r="IS273" s="24"/>
      <c r="IT273" s="24"/>
      <c r="IU273" s="24"/>
      <c r="IV273" s="24"/>
      <c r="IW273" s="24"/>
      <c r="IX273" s="24"/>
      <c r="IY273" s="24"/>
      <c r="IZ273" s="24"/>
      <c r="JA273" s="24"/>
      <c r="JB273" s="24"/>
      <c r="JC273" s="24"/>
      <c r="JD273" s="24"/>
      <c r="JE273" s="24"/>
      <c r="JF273" s="24"/>
      <c r="JG273" s="24"/>
      <c r="JH273" s="24"/>
      <c r="JI273" s="24"/>
      <c r="JJ273" s="24"/>
      <c r="JK273" s="24"/>
      <c r="JL273" s="24"/>
      <c r="JM273" s="24"/>
      <c r="JN273" s="24"/>
      <c r="JO273" s="24"/>
      <c r="JP273" s="24"/>
      <c r="JQ273" s="24"/>
      <c r="JR273" s="24"/>
      <c r="JS273" s="24"/>
      <c r="JT273" s="24"/>
      <c r="JU273" s="24"/>
      <c r="JV273" s="24"/>
      <c r="JW273" s="24"/>
      <c r="JX273" s="24"/>
      <c r="JY273" s="24"/>
      <c r="JZ273" s="24"/>
      <c r="KA273" s="24"/>
      <c r="KB273" s="24"/>
      <c r="KC273" s="24"/>
      <c r="KD273" s="24"/>
      <c r="KE273" s="24"/>
      <c r="KF273" s="24"/>
      <c r="KG273" s="24"/>
      <c r="KH273" s="24"/>
      <c r="KI273" s="24"/>
      <c r="KJ273" s="24"/>
      <c r="KK273" s="24"/>
      <c r="KL273" s="24"/>
      <c r="KM273" s="24"/>
      <c r="KN273" s="24"/>
      <c r="KO273" s="24"/>
      <c r="KP273" s="24"/>
      <c r="KQ273" s="24"/>
      <c r="KR273" s="24"/>
      <c r="KS273" s="24"/>
      <c r="KT273" s="24"/>
      <c r="KU273" s="24"/>
      <c r="KV273" s="24"/>
      <c r="KW273" s="24"/>
      <c r="KX273" s="24"/>
      <c r="KY273" s="24"/>
      <c r="KZ273" s="24"/>
      <c r="LA273" s="24"/>
      <c r="LB273" s="24"/>
      <c r="LC273" s="24"/>
      <c r="LD273" s="24"/>
      <c r="LE273" s="24"/>
      <c r="LF273" s="24"/>
      <c r="LG273" s="24"/>
      <c r="LH273" s="24"/>
      <c r="LI273" s="24"/>
      <c r="LJ273" s="24"/>
      <c r="LK273" s="24"/>
      <c r="LL273" s="24"/>
      <c r="LM273" s="24"/>
      <c r="LN273" s="24"/>
      <c r="LO273" s="24"/>
      <c r="LP273" s="24"/>
      <c r="LQ273" s="24"/>
      <c r="LR273" s="24"/>
      <c r="LS273" s="24"/>
      <c r="LT273" s="24"/>
      <c r="LU273" s="24"/>
      <c r="LV273" s="24"/>
      <c r="LW273" s="24"/>
      <c r="LX273" s="24"/>
      <c r="LY273" s="24"/>
      <c r="LZ273" s="24"/>
      <c r="MA273" s="24"/>
      <c r="MB273" s="24"/>
      <c r="MC273" s="24"/>
      <c r="MD273" s="24"/>
      <c r="ME273" s="24"/>
      <c r="MF273" s="24"/>
      <c r="MG273" s="24"/>
      <c r="MH273" s="24"/>
      <c r="MI273" s="24"/>
      <c r="MJ273" s="24"/>
      <c r="MK273" s="24"/>
      <c r="ML273" s="24"/>
      <c r="MM273" s="24"/>
      <c r="MN273" s="24"/>
      <c r="MO273" s="24"/>
      <c r="MP273" s="24"/>
      <c r="MQ273" s="24"/>
      <c r="MR273" s="24"/>
      <c r="MS273" s="24"/>
      <c r="MT273" s="24"/>
      <c r="MU273" s="24"/>
      <c r="MV273" s="24"/>
      <c r="MW273" s="24"/>
      <c r="MX273" s="24"/>
      <c r="MY273" s="24"/>
      <c r="MZ273" s="24"/>
      <c r="NA273" s="24"/>
      <c r="NB273" s="24"/>
      <c r="NC273" s="24"/>
      <c r="ND273" s="24"/>
      <c r="NE273" s="24"/>
      <c r="NF273" s="24"/>
      <c r="NG273" s="24"/>
      <c r="NH273" s="24"/>
      <c r="NI273" s="24"/>
      <c r="NJ273" s="24"/>
      <c r="NK273" s="24"/>
      <c r="NL273" s="24"/>
      <c r="NM273" s="24"/>
      <c r="NN273" s="24"/>
      <c r="NO273" s="24"/>
      <c r="NP273" s="24"/>
      <c r="NQ273" s="24"/>
      <c r="NR273" s="24"/>
      <c r="NS273" s="24"/>
      <c r="NT273" s="24"/>
      <c r="NU273" s="24"/>
      <c r="NV273" s="24"/>
      <c r="NW273" s="24"/>
      <c r="NX273" s="24"/>
      <c r="NY273" s="24"/>
      <c r="NZ273" s="24"/>
      <c r="OA273" s="24"/>
      <c r="OB273" s="24"/>
      <c r="OC273" s="24"/>
      <c r="OD273" s="24"/>
      <c r="OE273" s="24"/>
      <c r="OF273" s="24"/>
      <c r="OG273" s="24"/>
      <c r="OH273" s="24"/>
      <c r="OI273" s="24"/>
      <c r="OJ273" s="24"/>
      <c r="OK273" s="24"/>
      <c r="OL273" s="24"/>
      <c r="OM273" s="24"/>
      <c r="ON273" s="24"/>
      <c r="OO273" s="24"/>
      <c r="OP273" s="24"/>
      <c r="OQ273" s="24"/>
      <c r="OR273" s="24"/>
      <c r="OS273" s="24"/>
      <c r="OT273" s="24"/>
      <c r="OU273" s="24"/>
      <c r="OV273" s="24"/>
      <c r="OW273" s="24"/>
      <c r="OX273" s="24"/>
      <c r="OY273" s="24"/>
      <c r="OZ273" s="24"/>
      <c r="PA273" s="24"/>
      <c r="PB273" s="24"/>
      <c r="PC273" s="24"/>
      <c r="PD273" s="24"/>
      <c r="PE273" s="24"/>
      <c r="PF273" s="24"/>
      <c r="PG273" s="24"/>
      <c r="PH273" s="24"/>
      <c r="PI273" s="24"/>
      <c r="PJ273" s="24"/>
      <c r="PK273" s="24"/>
      <c r="PL273" s="24"/>
      <c r="PM273" s="24"/>
      <c r="PN273" s="24"/>
      <c r="PO273" s="24"/>
      <c r="PP273" s="24"/>
      <c r="PQ273" s="24"/>
      <c r="PR273" s="24"/>
      <c r="PS273" s="24"/>
      <c r="PT273" s="24"/>
      <c r="PU273" s="24"/>
      <c r="PV273" s="24"/>
      <c r="PW273" s="24"/>
      <c r="PX273" s="24"/>
      <c r="PY273" s="24"/>
      <c r="PZ273" s="24"/>
      <c r="QA273" s="24"/>
      <c r="QB273" s="24"/>
      <c r="QC273" s="24"/>
      <c r="QD273" s="24"/>
      <c r="QE273" s="24"/>
      <c r="QF273" s="24"/>
      <c r="QG273" s="24"/>
      <c r="QH273" s="24"/>
      <c r="QI273" s="24"/>
      <c r="QJ273" s="24"/>
      <c r="QK273" s="24"/>
      <c r="QL273" s="24"/>
      <c r="QM273" s="24"/>
      <c r="QN273" s="24"/>
      <c r="QO273" s="24"/>
      <c r="QP273" s="24"/>
      <c r="QQ273" s="24"/>
      <c r="QR273" s="24"/>
      <c r="QS273" s="24"/>
      <c r="QT273" s="24"/>
      <c r="QU273" s="24"/>
      <c r="QV273" s="24"/>
      <c r="QW273" s="24"/>
      <c r="QX273" s="24"/>
      <c r="QY273" s="24"/>
      <c r="QZ273" s="24"/>
      <c r="RA273" s="24"/>
      <c r="RB273" s="24"/>
      <c r="RC273" s="24"/>
      <c r="RD273" s="24"/>
      <c r="RE273" s="24"/>
      <c r="RF273" s="24"/>
      <c r="RG273" s="24"/>
      <c r="RH273" s="24"/>
      <c r="RI273" s="24"/>
      <c r="RJ273" s="24"/>
      <c r="RK273" s="24"/>
      <c r="RL273" s="24"/>
      <c r="RM273" s="24"/>
      <c r="RN273" s="24"/>
      <c r="RO273" s="24"/>
      <c r="RP273" s="24"/>
      <c r="RQ273" s="24"/>
      <c r="RR273" s="24"/>
      <c r="RS273" s="24"/>
      <c r="RT273" s="24"/>
      <c r="RU273" s="24"/>
      <c r="RV273" s="24"/>
      <c r="RW273" s="24"/>
      <c r="RX273" s="24"/>
      <c r="RY273" s="24"/>
      <c r="RZ273" s="24"/>
      <c r="SA273" s="24"/>
      <c r="SB273" s="24"/>
      <c r="SC273" s="24"/>
      <c r="SD273" s="24"/>
      <c r="SE273" s="24"/>
      <c r="SF273" s="24"/>
      <c r="SG273" s="24"/>
      <c r="SH273" s="24"/>
      <c r="SI273" s="24"/>
      <c r="SJ273" s="24"/>
      <c r="SK273" s="24"/>
      <c r="SL273" s="24"/>
      <c r="SM273" s="24"/>
      <c r="SN273" s="24"/>
      <c r="SO273" s="24"/>
      <c r="SP273" s="24"/>
      <c r="SQ273" s="24"/>
      <c r="SR273" s="24"/>
      <c r="SS273" s="24"/>
      <c r="ST273" s="24"/>
      <c r="SU273" s="24"/>
      <c r="SV273" s="24"/>
      <c r="SW273" s="24"/>
      <c r="SX273" s="24"/>
      <c r="SY273" s="24"/>
      <c r="SZ273" s="24"/>
      <c r="TA273" s="24"/>
      <c r="TB273" s="24"/>
      <c r="TC273" s="24"/>
      <c r="TD273" s="24"/>
      <c r="TE273" s="24"/>
      <c r="TF273" s="24"/>
      <c r="TG273" s="24"/>
      <c r="TH273" s="24"/>
      <c r="TI273" s="24"/>
      <c r="TJ273" s="24"/>
      <c r="TK273" s="24"/>
      <c r="TL273" s="24"/>
      <c r="TM273" s="24"/>
      <c r="TN273" s="24"/>
      <c r="TO273" s="24"/>
      <c r="TP273" s="24"/>
      <c r="TQ273" s="24"/>
      <c r="TR273" s="24"/>
      <c r="TS273" s="24"/>
      <c r="TT273" s="24"/>
      <c r="TU273" s="24"/>
      <c r="TV273" s="24"/>
      <c r="TW273" s="24"/>
      <c r="TX273" s="24"/>
      <c r="TY273" s="24"/>
      <c r="TZ273" s="24"/>
      <c r="UA273" s="24"/>
      <c r="UB273" s="24"/>
      <c r="UC273" s="24"/>
      <c r="UD273" s="24"/>
      <c r="UE273" s="24"/>
      <c r="UF273" s="24"/>
      <c r="UG273" s="24"/>
      <c r="UH273" s="24"/>
      <c r="UI273" s="24"/>
      <c r="UJ273" s="24"/>
      <c r="UK273" s="24"/>
      <c r="UL273" s="24"/>
      <c r="UM273" s="24"/>
      <c r="UN273" s="24"/>
      <c r="UO273" s="24"/>
      <c r="UP273" s="24"/>
      <c r="UQ273" s="24"/>
      <c r="UR273" s="24"/>
      <c r="US273" s="24"/>
      <c r="UT273" s="24"/>
      <c r="UU273" s="24"/>
      <c r="UV273" s="24"/>
      <c r="UW273" s="24"/>
      <c r="UX273" s="24"/>
      <c r="UY273" s="24"/>
      <c r="UZ273" s="24"/>
      <c r="VA273" s="24"/>
      <c r="VB273" s="24"/>
      <c r="VC273" s="24"/>
      <c r="VD273" s="24"/>
      <c r="VE273" s="24"/>
      <c r="VF273" s="24"/>
      <c r="VG273" s="24"/>
      <c r="VH273" s="24"/>
      <c r="VI273" s="24"/>
    </row>
    <row r="274" spans="1:581" s="23" customFormat="1" ht="15" customHeight="1" x14ac:dyDescent="0.2">
      <c r="A274" s="107">
        <v>47</v>
      </c>
      <c r="B274" s="102" t="s">
        <v>1188</v>
      </c>
      <c r="C274" s="102" t="s">
        <v>1189</v>
      </c>
      <c r="D274" s="20">
        <v>14</v>
      </c>
      <c r="E274" s="105" t="s">
        <v>926</v>
      </c>
      <c r="F274" s="102" t="s">
        <v>1190</v>
      </c>
      <c r="G274" s="102" t="s">
        <v>1731</v>
      </c>
      <c r="H274" s="174" t="s">
        <v>1732</v>
      </c>
      <c r="I274" s="174" t="s">
        <v>1752</v>
      </c>
      <c r="J274" s="67" t="s">
        <v>955</v>
      </c>
      <c r="K274" s="328">
        <v>41396</v>
      </c>
      <c r="L274" s="146" t="s">
        <v>714</v>
      </c>
      <c r="M274" s="22">
        <v>40</v>
      </c>
      <c r="N274" s="176" t="s">
        <v>728</v>
      </c>
      <c r="O274" s="61" t="s">
        <v>1696</v>
      </c>
      <c r="P274" s="21" t="s">
        <v>962</v>
      </c>
      <c r="Q274" s="21" t="s">
        <v>817</v>
      </c>
      <c r="R274" s="22">
        <v>1</v>
      </c>
      <c r="S274" s="75">
        <v>14012</v>
      </c>
      <c r="T274" s="75"/>
      <c r="U274" s="75"/>
      <c r="V274" s="75">
        <f t="shared" si="142"/>
        <v>14012</v>
      </c>
      <c r="W274" s="75"/>
      <c r="X274" s="75">
        <f t="shared" si="145"/>
        <v>2634.166666666667</v>
      </c>
      <c r="Y274" s="75">
        <f t="shared" si="146"/>
        <v>26341.666666666668</v>
      </c>
      <c r="Z274" s="75">
        <f t="shared" si="147"/>
        <v>2452.1</v>
      </c>
      <c r="AA274" s="75">
        <f t="shared" si="148"/>
        <v>420.35999999999996</v>
      </c>
      <c r="AB274" s="75">
        <f t="shared" si="149"/>
        <v>700.6</v>
      </c>
      <c r="AC274" s="75">
        <f t="shared" si="150"/>
        <v>280.24</v>
      </c>
      <c r="AD274" s="75">
        <v>1114</v>
      </c>
      <c r="AE274" s="75">
        <v>679</v>
      </c>
      <c r="AF274" s="77">
        <f t="shared" si="151"/>
        <v>7902.5</v>
      </c>
      <c r="AG274" s="77">
        <f t="shared" si="143"/>
        <v>22731.494444444445</v>
      </c>
      <c r="AH274" s="77">
        <f t="shared" si="144"/>
        <v>272777.93333333335</v>
      </c>
      <c r="AI274" s="77"/>
      <c r="AJ274" s="77"/>
      <c r="AK274" s="77"/>
      <c r="AL274" s="77"/>
      <c r="AM274" s="77"/>
      <c r="AN274" s="77"/>
      <c r="AO274" s="77"/>
      <c r="AP274" s="77"/>
      <c r="AQ274" s="77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  <c r="IQ274" s="24"/>
      <c r="IR274" s="24"/>
      <c r="IS274" s="24"/>
      <c r="IT274" s="24"/>
      <c r="IU274" s="24"/>
      <c r="IV274" s="24"/>
      <c r="IW274" s="24"/>
      <c r="IX274" s="24"/>
      <c r="IY274" s="24"/>
      <c r="IZ274" s="24"/>
      <c r="JA274" s="24"/>
      <c r="JB274" s="24"/>
      <c r="JC274" s="24"/>
      <c r="JD274" s="24"/>
      <c r="JE274" s="24"/>
      <c r="JF274" s="24"/>
      <c r="JG274" s="24"/>
      <c r="JH274" s="24"/>
      <c r="JI274" s="24"/>
      <c r="JJ274" s="24"/>
      <c r="JK274" s="24"/>
      <c r="JL274" s="24"/>
      <c r="JM274" s="24"/>
      <c r="JN274" s="24"/>
      <c r="JO274" s="24"/>
      <c r="JP274" s="24"/>
      <c r="JQ274" s="24"/>
      <c r="JR274" s="24"/>
      <c r="JS274" s="24"/>
      <c r="JT274" s="24"/>
      <c r="JU274" s="24"/>
      <c r="JV274" s="24"/>
      <c r="JW274" s="24"/>
      <c r="JX274" s="24"/>
      <c r="JY274" s="24"/>
      <c r="JZ274" s="24"/>
      <c r="KA274" s="24"/>
      <c r="KB274" s="24"/>
      <c r="KC274" s="24"/>
      <c r="KD274" s="24"/>
      <c r="KE274" s="24"/>
      <c r="KF274" s="24"/>
      <c r="KG274" s="24"/>
      <c r="KH274" s="24"/>
      <c r="KI274" s="24"/>
      <c r="KJ274" s="24"/>
      <c r="KK274" s="24"/>
      <c r="KL274" s="24"/>
      <c r="KM274" s="24"/>
      <c r="KN274" s="24"/>
      <c r="KO274" s="24"/>
      <c r="KP274" s="24"/>
      <c r="KQ274" s="24"/>
      <c r="KR274" s="24"/>
      <c r="KS274" s="24"/>
      <c r="KT274" s="24"/>
      <c r="KU274" s="24"/>
      <c r="KV274" s="24"/>
      <c r="KW274" s="24"/>
      <c r="KX274" s="24"/>
      <c r="KY274" s="24"/>
      <c r="KZ274" s="24"/>
      <c r="LA274" s="24"/>
      <c r="LB274" s="24"/>
      <c r="LC274" s="24"/>
      <c r="LD274" s="24"/>
      <c r="LE274" s="24"/>
      <c r="LF274" s="24"/>
      <c r="LG274" s="24"/>
      <c r="LH274" s="24"/>
      <c r="LI274" s="24"/>
      <c r="LJ274" s="24"/>
      <c r="LK274" s="24"/>
      <c r="LL274" s="24"/>
      <c r="LM274" s="24"/>
      <c r="LN274" s="24"/>
      <c r="LO274" s="24"/>
      <c r="LP274" s="24"/>
      <c r="LQ274" s="24"/>
      <c r="LR274" s="24"/>
      <c r="LS274" s="24"/>
      <c r="LT274" s="24"/>
      <c r="LU274" s="24"/>
      <c r="LV274" s="24"/>
      <c r="LW274" s="24"/>
      <c r="LX274" s="24"/>
      <c r="LY274" s="24"/>
      <c r="LZ274" s="24"/>
      <c r="MA274" s="24"/>
      <c r="MB274" s="24"/>
      <c r="MC274" s="24"/>
      <c r="MD274" s="24"/>
      <c r="ME274" s="24"/>
      <c r="MF274" s="24"/>
      <c r="MG274" s="24"/>
      <c r="MH274" s="24"/>
      <c r="MI274" s="24"/>
      <c r="MJ274" s="24"/>
      <c r="MK274" s="24"/>
      <c r="ML274" s="24"/>
      <c r="MM274" s="24"/>
      <c r="MN274" s="24"/>
      <c r="MO274" s="24"/>
      <c r="MP274" s="24"/>
      <c r="MQ274" s="24"/>
      <c r="MR274" s="24"/>
      <c r="MS274" s="24"/>
      <c r="MT274" s="24"/>
      <c r="MU274" s="24"/>
      <c r="MV274" s="24"/>
      <c r="MW274" s="24"/>
      <c r="MX274" s="24"/>
      <c r="MY274" s="24"/>
      <c r="MZ274" s="24"/>
      <c r="NA274" s="24"/>
      <c r="NB274" s="24"/>
      <c r="NC274" s="24"/>
      <c r="ND274" s="24"/>
      <c r="NE274" s="24"/>
      <c r="NF274" s="24"/>
      <c r="NG274" s="24"/>
      <c r="NH274" s="24"/>
      <c r="NI274" s="24"/>
      <c r="NJ274" s="24"/>
      <c r="NK274" s="24"/>
      <c r="NL274" s="24"/>
      <c r="NM274" s="24"/>
      <c r="NN274" s="24"/>
      <c r="NO274" s="24"/>
      <c r="NP274" s="24"/>
      <c r="NQ274" s="24"/>
      <c r="NR274" s="24"/>
      <c r="NS274" s="24"/>
      <c r="NT274" s="24"/>
      <c r="NU274" s="24"/>
      <c r="NV274" s="24"/>
      <c r="NW274" s="24"/>
      <c r="NX274" s="24"/>
      <c r="NY274" s="24"/>
      <c r="NZ274" s="24"/>
      <c r="OA274" s="24"/>
      <c r="OB274" s="24"/>
      <c r="OC274" s="24"/>
      <c r="OD274" s="24"/>
      <c r="OE274" s="24"/>
      <c r="OF274" s="24"/>
      <c r="OG274" s="24"/>
      <c r="OH274" s="24"/>
      <c r="OI274" s="24"/>
      <c r="OJ274" s="24"/>
      <c r="OK274" s="24"/>
      <c r="OL274" s="24"/>
      <c r="OM274" s="24"/>
      <c r="ON274" s="24"/>
      <c r="OO274" s="24"/>
      <c r="OP274" s="24"/>
      <c r="OQ274" s="24"/>
      <c r="OR274" s="24"/>
      <c r="OS274" s="24"/>
      <c r="OT274" s="24"/>
      <c r="OU274" s="24"/>
      <c r="OV274" s="24"/>
      <c r="OW274" s="24"/>
      <c r="OX274" s="24"/>
      <c r="OY274" s="24"/>
      <c r="OZ274" s="24"/>
      <c r="PA274" s="24"/>
      <c r="PB274" s="24"/>
      <c r="PC274" s="24"/>
      <c r="PD274" s="24"/>
      <c r="PE274" s="24"/>
      <c r="PF274" s="24"/>
      <c r="PG274" s="24"/>
      <c r="PH274" s="24"/>
      <c r="PI274" s="24"/>
      <c r="PJ274" s="24"/>
      <c r="PK274" s="24"/>
      <c r="PL274" s="24"/>
      <c r="PM274" s="24"/>
      <c r="PN274" s="24"/>
      <c r="PO274" s="24"/>
      <c r="PP274" s="24"/>
      <c r="PQ274" s="24"/>
      <c r="PR274" s="24"/>
      <c r="PS274" s="24"/>
      <c r="PT274" s="24"/>
      <c r="PU274" s="24"/>
      <c r="PV274" s="24"/>
      <c r="PW274" s="24"/>
      <c r="PX274" s="24"/>
      <c r="PY274" s="24"/>
      <c r="PZ274" s="24"/>
      <c r="QA274" s="24"/>
      <c r="QB274" s="24"/>
      <c r="QC274" s="24"/>
      <c r="QD274" s="24"/>
      <c r="QE274" s="24"/>
      <c r="QF274" s="24"/>
      <c r="QG274" s="24"/>
      <c r="QH274" s="24"/>
      <c r="QI274" s="24"/>
      <c r="QJ274" s="24"/>
      <c r="QK274" s="24"/>
      <c r="QL274" s="24"/>
      <c r="QM274" s="24"/>
      <c r="QN274" s="24"/>
      <c r="QO274" s="24"/>
      <c r="QP274" s="24"/>
      <c r="QQ274" s="24"/>
      <c r="QR274" s="24"/>
      <c r="QS274" s="24"/>
      <c r="QT274" s="24"/>
      <c r="QU274" s="24"/>
      <c r="QV274" s="24"/>
      <c r="QW274" s="24"/>
      <c r="QX274" s="24"/>
      <c r="QY274" s="24"/>
      <c r="QZ274" s="24"/>
      <c r="RA274" s="24"/>
      <c r="RB274" s="24"/>
      <c r="RC274" s="24"/>
      <c r="RD274" s="24"/>
      <c r="RE274" s="24"/>
      <c r="RF274" s="24"/>
      <c r="RG274" s="24"/>
      <c r="RH274" s="24"/>
      <c r="RI274" s="24"/>
      <c r="RJ274" s="24"/>
      <c r="RK274" s="24"/>
      <c r="RL274" s="24"/>
      <c r="RM274" s="24"/>
      <c r="RN274" s="24"/>
      <c r="RO274" s="24"/>
      <c r="RP274" s="24"/>
      <c r="RQ274" s="24"/>
      <c r="RR274" s="24"/>
      <c r="RS274" s="24"/>
      <c r="RT274" s="24"/>
      <c r="RU274" s="24"/>
      <c r="RV274" s="24"/>
      <c r="RW274" s="24"/>
      <c r="RX274" s="24"/>
      <c r="RY274" s="24"/>
      <c r="RZ274" s="24"/>
      <c r="SA274" s="24"/>
      <c r="SB274" s="24"/>
      <c r="SC274" s="24"/>
      <c r="SD274" s="24"/>
      <c r="SE274" s="24"/>
      <c r="SF274" s="24"/>
      <c r="SG274" s="24"/>
      <c r="SH274" s="24"/>
      <c r="SI274" s="24"/>
      <c r="SJ274" s="24"/>
      <c r="SK274" s="24"/>
      <c r="SL274" s="24"/>
      <c r="SM274" s="24"/>
      <c r="SN274" s="24"/>
      <c r="SO274" s="24"/>
      <c r="SP274" s="24"/>
      <c r="SQ274" s="24"/>
      <c r="SR274" s="24"/>
      <c r="SS274" s="24"/>
      <c r="ST274" s="24"/>
      <c r="SU274" s="24"/>
      <c r="SV274" s="24"/>
      <c r="SW274" s="24"/>
      <c r="SX274" s="24"/>
      <c r="SY274" s="24"/>
      <c r="SZ274" s="24"/>
      <c r="TA274" s="24"/>
      <c r="TB274" s="24"/>
      <c r="TC274" s="24"/>
      <c r="TD274" s="24"/>
      <c r="TE274" s="24"/>
      <c r="TF274" s="24"/>
      <c r="TG274" s="24"/>
      <c r="TH274" s="24"/>
      <c r="TI274" s="24"/>
      <c r="TJ274" s="24"/>
      <c r="TK274" s="24"/>
      <c r="TL274" s="24"/>
      <c r="TM274" s="24"/>
      <c r="TN274" s="24"/>
      <c r="TO274" s="24"/>
      <c r="TP274" s="24"/>
      <c r="TQ274" s="24"/>
      <c r="TR274" s="24"/>
      <c r="TS274" s="24"/>
      <c r="TT274" s="24"/>
      <c r="TU274" s="24"/>
      <c r="TV274" s="24"/>
      <c r="TW274" s="24"/>
      <c r="TX274" s="24"/>
      <c r="TY274" s="24"/>
      <c r="TZ274" s="24"/>
      <c r="UA274" s="24"/>
      <c r="UB274" s="24"/>
      <c r="UC274" s="24"/>
      <c r="UD274" s="24"/>
      <c r="UE274" s="24"/>
      <c r="UF274" s="24"/>
      <c r="UG274" s="24"/>
      <c r="UH274" s="24"/>
      <c r="UI274" s="24"/>
      <c r="UJ274" s="24"/>
      <c r="UK274" s="24"/>
      <c r="UL274" s="24"/>
      <c r="UM274" s="24"/>
      <c r="UN274" s="24"/>
      <c r="UO274" s="24"/>
      <c r="UP274" s="24"/>
      <c r="UQ274" s="24"/>
      <c r="UR274" s="24"/>
      <c r="US274" s="24"/>
      <c r="UT274" s="24"/>
      <c r="UU274" s="24"/>
      <c r="UV274" s="24"/>
      <c r="UW274" s="24"/>
      <c r="UX274" s="24"/>
      <c r="UY274" s="24"/>
      <c r="UZ274" s="24"/>
      <c r="VA274" s="24"/>
      <c r="VB274" s="24"/>
      <c r="VC274" s="24"/>
      <c r="VD274" s="24"/>
      <c r="VE274" s="24"/>
      <c r="VF274" s="24"/>
      <c r="VG274" s="24"/>
      <c r="VH274" s="24"/>
      <c r="VI274" s="24"/>
    </row>
    <row r="275" spans="1:581" s="23" customFormat="1" ht="15" customHeight="1" x14ac:dyDescent="0.2">
      <c r="A275" s="18">
        <v>48</v>
      </c>
      <c r="B275" s="102" t="s">
        <v>1188</v>
      </c>
      <c r="C275" s="102" t="s">
        <v>1189</v>
      </c>
      <c r="D275" s="20">
        <v>14</v>
      </c>
      <c r="E275" s="102" t="s">
        <v>928</v>
      </c>
      <c r="F275" s="102" t="s">
        <v>1190</v>
      </c>
      <c r="G275" s="102" t="s">
        <v>1703</v>
      </c>
      <c r="H275" s="61" t="s">
        <v>1694</v>
      </c>
      <c r="I275" s="61" t="s">
        <v>1702</v>
      </c>
      <c r="J275" s="58" t="s">
        <v>955</v>
      </c>
      <c r="K275" s="328">
        <v>42095</v>
      </c>
      <c r="L275" s="150" t="s">
        <v>1876</v>
      </c>
      <c r="M275" s="22">
        <v>40</v>
      </c>
      <c r="N275" s="22" t="s">
        <v>704</v>
      </c>
      <c r="O275" s="61" t="s">
        <v>1712</v>
      </c>
      <c r="P275" s="61" t="s">
        <v>962</v>
      </c>
      <c r="Q275" s="21" t="s">
        <v>817</v>
      </c>
      <c r="R275" s="22">
        <v>1</v>
      </c>
      <c r="S275" s="75">
        <v>16756</v>
      </c>
      <c r="T275" s="75"/>
      <c r="U275" s="75"/>
      <c r="V275" s="75">
        <f t="shared" si="142"/>
        <v>16756</v>
      </c>
      <c r="W275" s="75"/>
      <c r="X275" s="75">
        <f t="shared" si="145"/>
        <v>3091.5</v>
      </c>
      <c r="Y275" s="75">
        <f t="shared" si="146"/>
        <v>30914.999999999996</v>
      </c>
      <c r="Z275" s="75">
        <f t="shared" si="147"/>
        <v>2932.2999999999997</v>
      </c>
      <c r="AA275" s="75">
        <f t="shared" si="148"/>
        <v>502.68</v>
      </c>
      <c r="AB275" s="75">
        <f t="shared" si="149"/>
        <v>837.80000000000007</v>
      </c>
      <c r="AC275" s="75">
        <f t="shared" si="150"/>
        <v>335.12</v>
      </c>
      <c r="AD275" s="75">
        <v>1114</v>
      </c>
      <c r="AE275" s="75">
        <v>679</v>
      </c>
      <c r="AF275" s="77">
        <f t="shared" si="151"/>
        <v>9274.5</v>
      </c>
      <c r="AG275" s="77">
        <f t="shared" si="143"/>
        <v>26763.649999999998</v>
      </c>
      <c r="AH275" s="77">
        <f t="shared" si="144"/>
        <v>321163.8</v>
      </c>
      <c r="AI275" s="77"/>
      <c r="AJ275" s="77"/>
      <c r="AK275" s="77"/>
      <c r="AL275" s="77"/>
      <c r="AM275" s="77"/>
      <c r="AN275" s="77"/>
      <c r="AO275" s="77"/>
      <c r="AP275" s="77"/>
      <c r="AQ275" s="77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  <c r="IQ275" s="24"/>
      <c r="IR275" s="24"/>
      <c r="IS275" s="24"/>
      <c r="IT275" s="24"/>
      <c r="IU275" s="24"/>
      <c r="IV275" s="24"/>
      <c r="IW275" s="24"/>
      <c r="IX275" s="24"/>
      <c r="IY275" s="24"/>
      <c r="IZ275" s="24"/>
      <c r="JA275" s="24"/>
      <c r="JB275" s="24"/>
      <c r="JC275" s="24"/>
      <c r="JD275" s="24"/>
      <c r="JE275" s="24"/>
      <c r="JF275" s="24"/>
      <c r="JG275" s="24"/>
      <c r="JH275" s="24"/>
      <c r="JI275" s="24"/>
      <c r="JJ275" s="24"/>
      <c r="JK275" s="24"/>
      <c r="JL275" s="24"/>
      <c r="JM275" s="24"/>
      <c r="JN275" s="24"/>
      <c r="JO275" s="24"/>
      <c r="JP275" s="24"/>
      <c r="JQ275" s="24"/>
      <c r="JR275" s="24"/>
      <c r="JS275" s="24"/>
      <c r="JT275" s="24"/>
      <c r="JU275" s="24"/>
      <c r="JV275" s="24"/>
      <c r="JW275" s="24"/>
      <c r="JX275" s="24"/>
      <c r="JY275" s="24"/>
      <c r="JZ275" s="24"/>
      <c r="KA275" s="24"/>
      <c r="KB275" s="24"/>
      <c r="KC275" s="24"/>
      <c r="KD275" s="24"/>
      <c r="KE275" s="24"/>
      <c r="KF275" s="24"/>
      <c r="KG275" s="24"/>
      <c r="KH275" s="24"/>
      <c r="KI275" s="24"/>
      <c r="KJ275" s="24"/>
      <c r="KK275" s="24"/>
      <c r="KL275" s="24"/>
      <c r="KM275" s="24"/>
      <c r="KN275" s="24"/>
      <c r="KO275" s="24"/>
      <c r="KP275" s="24"/>
      <c r="KQ275" s="24"/>
      <c r="KR275" s="24"/>
      <c r="KS275" s="24"/>
      <c r="KT275" s="24"/>
      <c r="KU275" s="24"/>
      <c r="KV275" s="24"/>
      <c r="KW275" s="24"/>
      <c r="KX275" s="24"/>
      <c r="KY275" s="24"/>
      <c r="KZ275" s="24"/>
      <c r="LA275" s="24"/>
      <c r="LB275" s="24"/>
      <c r="LC275" s="24"/>
      <c r="LD275" s="24"/>
      <c r="LE275" s="24"/>
      <c r="LF275" s="24"/>
      <c r="LG275" s="24"/>
      <c r="LH275" s="24"/>
      <c r="LI275" s="24"/>
      <c r="LJ275" s="24"/>
      <c r="LK275" s="24"/>
      <c r="LL275" s="24"/>
      <c r="LM275" s="24"/>
      <c r="LN275" s="24"/>
      <c r="LO275" s="24"/>
      <c r="LP275" s="24"/>
      <c r="LQ275" s="24"/>
      <c r="LR275" s="24"/>
      <c r="LS275" s="24"/>
      <c r="LT275" s="24"/>
      <c r="LU275" s="24"/>
      <c r="LV275" s="24"/>
      <c r="LW275" s="24"/>
      <c r="LX275" s="24"/>
      <c r="LY275" s="24"/>
      <c r="LZ275" s="24"/>
      <c r="MA275" s="24"/>
      <c r="MB275" s="24"/>
      <c r="MC275" s="24"/>
      <c r="MD275" s="24"/>
      <c r="ME275" s="24"/>
      <c r="MF275" s="24"/>
      <c r="MG275" s="24"/>
      <c r="MH275" s="24"/>
      <c r="MI275" s="24"/>
      <c r="MJ275" s="24"/>
      <c r="MK275" s="24"/>
      <c r="ML275" s="24"/>
      <c r="MM275" s="24"/>
      <c r="MN275" s="24"/>
      <c r="MO275" s="24"/>
      <c r="MP275" s="24"/>
      <c r="MQ275" s="24"/>
      <c r="MR275" s="24"/>
      <c r="MS275" s="24"/>
      <c r="MT275" s="24"/>
      <c r="MU275" s="24"/>
      <c r="MV275" s="24"/>
      <c r="MW275" s="24"/>
      <c r="MX275" s="24"/>
      <c r="MY275" s="24"/>
      <c r="MZ275" s="24"/>
      <c r="NA275" s="24"/>
      <c r="NB275" s="24"/>
      <c r="NC275" s="24"/>
      <c r="ND275" s="24"/>
      <c r="NE275" s="24"/>
      <c r="NF275" s="24"/>
      <c r="NG275" s="24"/>
      <c r="NH275" s="24"/>
      <c r="NI275" s="24"/>
      <c r="NJ275" s="24"/>
      <c r="NK275" s="24"/>
      <c r="NL275" s="24"/>
      <c r="NM275" s="24"/>
      <c r="NN275" s="24"/>
      <c r="NO275" s="24"/>
      <c r="NP275" s="24"/>
      <c r="NQ275" s="24"/>
      <c r="NR275" s="24"/>
      <c r="NS275" s="24"/>
      <c r="NT275" s="24"/>
      <c r="NU275" s="24"/>
      <c r="NV275" s="24"/>
      <c r="NW275" s="24"/>
      <c r="NX275" s="24"/>
      <c r="NY275" s="24"/>
      <c r="NZ275" s="24"/>
      <c r="OA275" s="24"/>
      <c r="OB275" s="24"/>
      <c r="OC275" s="24"/>
      <c r="OD275" s="24"/>
      <c r="OE275" s="24"/>
      <c r="OF275" s="24"/>
      <c r="OG275" s="24"/>
      <c r="OH275" s="24"/>
      <c r="OI275" s="24"/>
      <c r="OJ275" s="24"/>
      <c r="OK275" s="24"/>
      <c r="OL275" s="24"/>
      <c r="OM275" s="24"/>
      <c r="ON275" s="24"/>
      <c r="OO275" s="24"/>
      <c r="OP275" s="24"/>
      <c r="OQ275" s="24"/>
      <c r="OR275" s="24"/>
      <c r="OS275" s="24"/>
      <c r="OT275" s="24"/>
      <c r="OU275" s="24"/>
      <c r="OV275" s="24"/>
      <c r="OW275" s="24"/>
      <c r="OX275" s="24"/>
      <c r="OY275" s="24"/>
      <c r="OZ275" s="24"/>
      <c r="PA275" s="24"/>
      <c r="PB275" s="24"/>
      <c r="PC275" s="24"/>
      <c r="PD275" s="24"/>
      <c r="PE275" s="24"/>
      <c r="PF275" s="24"/>
      <c r="PG275" s="24"/>
      <c r="PH275" s="24"/>
      <c r="PI275" s="24"/>
      <c r="PJ275" s="24"/>
      <c r="PK275" s="24"/>
      <c r="PL275" s="24"/>
      <c r="PM275" s="24"/>
      <c r="PN275" s="24"/>
      <c r="PO275" s="24"/>
      <c r="PP275" s="24"/>
      <c r="PQ275" s="24"/>
      <c r="PR275" s="24"/>
      <c r="PS275" s="24"/>
      <c r="PT275" s="24"/>
      <c r="PU275" s="24"/>
      <c r="PV275" s="24"/>
      <c r="PW275" s="24"/>
      <c r="PX275" s="24"/>
      <c r="PY275" s="24"/>
      <c r="PZ275" s="24"/>
      <c r="QA275" s="24"/>
      <c r="QB275" s="24"/>
      <c r="QC275" s="24"/>
      <c r="QD275" s="24"/>
      <c r="QE275" s="24"/>
      <c r="QF275" s="24"/>
      <c r="QG275" s="24"/>
      <c r="QH275" s="24"/>
      <c r="QI275" s="24"/>
      <c r="QJ275" s="24"/>
      <c r="QK275" s="24"/>
      <c r="QL275" s="24"/>
      <c r="QM275" s="24"/>
      <c r="QN275" s="24"/>
      <c r="QO275" s="24"/>
      <c r="QP275" s="24"/>
      <c r="QQ275" s="24"/>
      <c r="QR275" s="24"/>
      <c r="QS275" s="24"/>
      <c r="QT275" s="24"/>
      <c r="QU275" s="24"/>
      <c r="QV275" s="24"/>
      <c r="QW275" s="24"/>
      <c r="QX275" s="24"/>
      <c r="QY275" s="24"/>
      <c r="QZ275" s="24"/>
      <c r="RA275" s="24"/>
      <c r="RB275" s="24"/>
      <c r="RC275" s="24"/>
      <c r="RD275" s="24"/>
      <c r="RE275" s="24"/>
      <c r="RF275" s="24"/>
      <c r="RG275" s="24"/>
      <c r="RH275" s="24"/>
      <c r="RI275" s="24"/>
      <c r="RJ275" s="24"/>
      <c r="RK275" s="24"/>
      <c r="RL275" s="24"/>
      <c r="RM275" s="24"/>
      <c r="RN275" s="24"/>
      <c r="RO275" s="24"/>
      <c r="RP275" s="24"/>
      <c r="RQ275" s="24"/>
      <c r="RR275" s="24"/>
      <c r="RS275" s="24"/>
      <c r="RT275" s="24"/>
      <c r="RU275" s="24"/>
      <c r="RV275" s="24"/>
      <c r="RW275" s="24"/>
      <c r="RX275" s="24"/>
      <c r="RY275" s="24"/>
      <c r="RZ275" s="24"/>
      <c r="SA275" s="24"/>
      <c r="SB275" s="24"/>
      <c r="SC275" s="24"/>
      <c r="SD275" s="24"/>
      <c r="SE275" s="24"/>
      <c r="SF275" s="24"/>
      <c r="SG275" s="24"/>
      <c r="SH275" s="24"/>
      <c r="SI275" s="24"/>
      <c r="SJ275" s="24"/>
      <c r="SK275" s="24"/>
      <c r="SL275" s="24"/>
      <c r="SM275" s="24"/>
      <c r="SN275" s="24"/>
      <c r="SO275" s="24"/>
      <c r="SP275" s="24"/>
      <c r="SQ275" s="24"/>
      <c r="SR275" s="24"/>
      <c r="SS275" s="24"/>
      <c r="ST275" s="24"/>
      <c r="SU275" s="24"/>
      <c r="SV275" s="24"/>
      <c r="SW275" s="24"/>
      <c r="SX275" s="24"/>
      <c r="SY275" s="24"/>
      <c r="SZ275" s="24"/>
      <c r="TA275" s="24"/>
      <c r="TB275" s="24"/>
      <c r="TC275" s="24"/>
      <c r="TD275" s="24"/>
      <c r="TE275" s="24"/>
      <c r="TF275" s="24"/>
      <c r="TG275" s="24"/>
      <c r="TH275" s="24"/>
      <c r="TI275" s="24"/>
      <c r="TJ275" s="24"/>
      <c r="TK275" s="24"/>
      <c r="TL275" s="24"/>
      <c r="TM275" s="24"/>
      <c r="TN275" s="24"/>
      <c r="TO275" s="24"/>
      <c r="TP275" s="24"/>
      <c r="TQ275" s="24"/>
      <c r="TR275" s="24"/>
      <c r="TS275" s="24"/>
      <c r="TT275" s="24"/>
      <c r="TU275" s="24"/>
      <c r="TV275" s="24"/>
      <c r="TW275" s="24"/>
      <c r="TX275" s="24"/>
      <c r="TY275" s="24"/>
      <c r="TZ275" s="24"/>
      <c r="UA275" s="24"/>
      <c r="UB275" s="24"/>
      <c r="UC275" s="24"/>
      <c r="UD275" s="24"/>
      <c r="UE275" s="24"/>
      <c r="UF275" s="24"/>
      <c r="UG275" s="24"/>
      <c r="UH275" s="24"/>
      <c r="UI275" s="24"/>
      <c r="UJ275" s="24"/>
      <c r="UK275" s="24"/>
      <c r="UL275" s="24"/>
      <c r="UM275" s="24"/>
      <c r="UN275" s="24"/>
      <c r="UO275" s="24"/>
      <c r="UP275" s="24"/>
      <c r="UQ275" s="24"/>
      <c r="UR275" s="24"/>
      <c r="US275" s="24"/>
      <c r="UT275" s="24"/>
      <c r="UU275" s="24"/>
      <c r="UV275" s="24"/>
      <c r="UW275" s="24"/>
      <c r="UX275" s="24"/>
      <c r="UY275" s="24"/>
      <c r="UZ275" s="24"/>
      <c r="VA275" s="24"/>
      <c r="VB275" s="24"/>
      <c r="VC275" s="24"/>
      <c r="VD275" s="24"/>
      <c r="VE275" s="24"/>
      <c r="VF275" s="24"/>
      <c r="VG275" s="24"/>
      <c r="VH275" s="24"/>
      <c r="VI275" s="24"/>
    </row>
    <row r="276" spans="1:581" s="23" customFormat="1" ht="15" customHeight="1" x14ac:dyDescent="0.2">
      <c r="A276" s="112">
        <v>49</v>
      </c>
      <c r="B276" s="102" t="s">
        <v>1188</v>
      </c>
      <c r="C276" s="102" t="s">
        <v>1189</v>
      </c>
      <c r="D276" s="20">
        <v>14</v>
      </c>
      <c r="E276" s="105" t="s">
        <v>926</v>
      </c>
      <c r="F276" s="102" t="s">
        <v>1190</v>
      </c>
      <c r="G276" s="102" t="s">
        <v>1423</v>
      </c>
      <c r="H276" s="21" t="s">
        <v>1092</v>
      </c>
      <c r="I276" s="21" t="s">
        <v>1135</v>
      </c>
      <c r="J276" s="22" t="s">
        <v>955</v>
      </c>
      <c r="K276" s="328">
        <v>41428</v>
      </c>
      <c r="L276" s="150" t="s">
        <v>1876</v>
      </c>
      <c r="M276" s="22">
        <v>40</v>
      </c>
      <c r="N276" s="176" t="s">
        <v>728</v>
      </c>
      <c r="O276" s="174" t="s">
        <v>1877</v>
      </c>
      <c r="P276" s="21" t="s">
        <v>962</v>
      </c>
      <c r="Q276" s="21" t="s">
        <v>817</v>
      </c>
      <c r="R276" s="22">
        <v>1</v>
      </c>
      <c r="S276" s="114">
        <v>16756</v>
      </c>
      <c r="T276" s="75"/>
      <c r="U276" s="75"/>
      <c r="V276" s="75">
        <f t="shared" si="142"/>
        <v>16756</v>
      </c>
      <c r="W276" s="75"/>
      <c r="X276" s="75">
        <f t="shared" si="145"/>
        <v>3037.3333333333335</v>
      </c>
      <c r="Y276" s="75">
        <f t="shared" si="146"/>
        <v>30373.333333333336</v>
      </c>
      <c r="Z276" s="75">
        <f t="shared" si="147"/>
        <v>2932.2999999999997</v>
      </c>
      <c r="AA276" s="75">
        <f t="shared" si="148"/>
        <v>502.68</v>
      </c>
      <c r="AB276" s="75">
        <f t="shared" si="149"/>
        <v>837.80000000000007</v>
      </c>
      <c r="AC276" s="75">
        <f t="shared" si="150"/>
        <v>335.12</v>
      </c>
      <c r="AD276" s="75">
        <v>869</v>
      </c>
      <c r="AE276" s="75">
        <v>599</v>
      </c>
      <c r="AF276" s="77">
        <f t="shared" si="151"/>
        <v>9112</v>
      </c>
      <c r="AG276" s="77">
        <f t="shared" si="143"/>
        <v>26375.455555555553</v>
      </c>
      <c r="AH276" s="77">
        <f t="shared" si="144"/>
        <v>316505.46666666662</v>
      </c>
      <c r="AI276" s="77"/>
      <c r="AJ276" s="77"/>
      <c r="AK276" s="77"/>
      <c r="AL276" s="77"/>
      <c r="AM276" s="77"/>
      <c r="AN276" s="77"/>
      <c r="AO276" s="77"/>
      <c r="AP276" s="77"/>
      <c r="AQ276" s="77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  <c r="HB276" s="24"/>
      <c r="HC276" s="24"/>
      <c r="HD276" s="24"/>
      <c r="HE276" s="24"/>
      <c r="HF276" s="24"/>
      <c r="HG276" s="24"/>
      <c r="HH276" s="24"/>
      <c r="HI276" s="24"/>
      <c r="HJ276" s="24"/>
      <c r="HK276" s="24"/>
      <c r="HL276" s="24"/>
      <c r="HM276" s="24"/>
      <c r="HN276" s="24"/>
      <c r="HO276" s="24"/>
      <c r="HP276" s="24"/>
      <c r="HQ276" s="24"/>
      <c r="HR276" s="24"/>
      <c r="HS276" s="24"/>
      <c r="HT276" s="24"/>
      <c r="HU276" s="24"/>
      <c r="HV276" s="24"/>
      <c r="HW276" s="24"/>
      <c r="HX276" s="24"/>
      <c r="HY276" s="24"/>
      <c r="HZ276" s="24"/>
      <c r="IA276" s="24"/>
      <c r="IB276" s="24"/>
      <c r="IC276" s="24"/>
      <c r="ID276" s="24"/>
      <c r="IE276" s="24"/>
      <c r="IF276" s="24"/>
      <c r="IG276" s="24"/>
      <c r="IH276" s="24"/>
      <c r="II276" s="24"/>
      <c r="IJ276" s="24"/>
      <c r="IK276" s="24"/>
      <c r="IL276" s="24"/>
      <c r="IM276" s="24"/>
      <c r="IN276" s="24"/>
      <c r="IO276" s="24"/>
      <c r="IP276" s="24"/>
      <c r="IQ276" s="24"/>
      <c r="IR276" s="24"/>
      <c r="IS276" s="24"/>
      <c r="IT276" s="24"/>
      <c r="IU276" s="24"/>
      <c r="IV276" s="24"/>
      <c r="IW276" s="24"/>
      <c r="IX276" s="24"/>
      <c r="IY276" s="24"/>
      <c r="IZ276" s="24"/>
      <c r="JA276" s="24"/>
      <c r="JB276" s="24"/>
      <c r="JC276" s="24"/>
      <c r="JD276" s="24"/>
      <c r="JE276" s="24"/>
      <c r="JF276" s="24"/>
      <c r="JG276" s="24"/>
      <c r="JH276" s="24"/>
      <c r="JI276" s="24"/>
      <c r="JJ276" s="24"/>
      <c r="JK276" s="24"/>
      <c r="JL276" s="24"/>
      <c r="JM276" s="24"/>
      <c r="JN276" s="24"/>
      <c r="JO276" s="24"/>
      <c r="JP276" s="24"/>
      <c r="JQ276" s="24"/>
      <c r="JR276" s="24"/>
      <c r="JS276" s="24"/>
      <c r="JT276" s="24"/>
      <c r="JU276" s="24"/>
      <c r="JV276" s="24"/>
      <c r="JW276" s="24"/>
      <c r="JX276" s="24"/>
      <c r="JY276" s="24"/>
      <c r="JZ276" s="24"/>
      <c r="KA276" s="24"/>
      <c r="KB276" s="24"/>
      <c r="KC276" s="24"/>
      <c r="KD276" s="24"/>
      <c r="KE276" s="24"/>
      <c r="KF276" s="24"/>
      <c r="KG276" s="24"/>
      <c r="KH276" s="24"/>
      <c r="KI276" s="24"/>
      <c r="KJ276" s="24"/>
      <c r="KK276" s="24"/>
      <c r="KL276" s="24"/>
      <c r="KM276" s="24"/>
      <c r="KN276" s="24"/>
      <c r="KO276" s="24"/>
      <c r="KP276" s="24"/>
      <c r="KQ276" s="24"/>
      <c r="KR276" s="24"/>
      <c r="KS276" s="24"/>
      <c r="KT276" s="24"/>
      <c r="KU276" s="24"/>
      <c r="KV276" s="24"/>
      <c r="KW276" s="24"/>
      <c r="KX276" s="24"/>
      <c r="KY276" s="24"/>
      <c r="KZ276" s="24"/>
      <c r="LA276" s="24"/>
      <c r="LB276" s="24"/>
      <c r="LC276" s="24"/>
      <c r="LD276" s="24"/>
      <c r="LE276" s="24"/>
      <c r="LF276" s="24"/>
      <c r="LG276" s="24"/>
      <c r="LH276" s="24"/>
      <c r="LI276" s="24"/>
      <c r="LJ276" s="24"/>
      <c r="LK276" s="24"/>
      <c r="LL276" s="24"/>
      <c r="LM276" s="24"/>
      <c r="LN276" s="24"/>
      <c r="LO276" s="24"/>
      <c r="LP276" s="24"/>
      <c r="LQ276" s="24"/>
      <c r="LR276" s="24"/>
      <c r="LS276" s="24"/>
      <c r="LT276" s="24"/>
      <c r="LU276" s="24"/>
      <c r="LV276" s="24"/>
      <c r="LW276" s="24"/>
      <c r="LX276" s="24"/>
      <c r="LY276" s="24"/>
      <c r="LZ276" s="24"/>
      <c r="MA276" s="24"/>
      <c r="MB276" s="24"/>
      <c r="MC276" s="24"/>
      <c r="MD276" s="24"/>
      <c r="ME276" s="24"/>
      <c r="MF276" s="24"/>
      <c r="MG276" s="24"/>
      <c r="MH276" s="24"/>
      <c r="MI276" s="24"/>
      <c r="MJ276" s="24"/>
      <c r="MK276" s="24"/>
      <c r="ML276" s="24"/>
      <c r="MM276" s="24"/>
      <c r="MN276" s="24"/>
      <c r="MO276" s="24"/>
      <c r="MP276" s="24"/>
      <c r="MQ276" s="24"/>
      <c r="MR276" s="24"/>
      <c r="MS276" s="24"/>
      <c r="MT276" s="24"/>
      <c r="MU276" s="24"/>
      <c r="MV276" s="24"/>
      <c r="MW276" s="24"/>
      <c r="MX276" s="24"/>
      <c r="MY276" s="24"/>
      <c r="MZ276" s="24"/>
      <c r="NA276" s="24"/>
      <c r="NB276" s="24"/>
      <c r="NC276" s="24"/>
      <c r="ND276" s="24"/>
      <c r="NE276" s="24"/>
      <c r="NF276" s="24"/>
      <c r="NG276" s="24"/>
      <c r="NH276" s="24"/>
      <c r="NI276" s="24"/>
      <c r="NJ276" s="24"/>
      <c r="NK276" s="24"/>
      <c r="NL276" s="24"/>
      <c r="NM276" s="24"/>
      <c r="NN276" s="24"/>
      <c r="NO276" s="24"/>
      <c r="NP276" s="24"/>
      <c r="NQ276" s="24"/>
      <c r="NR276" s="24"/>
      <c r="NS276" s="24"/>
      <c r="NT276" s="24"/>
      <c r="NU276" s="24"/>
      <c r="NV276" s="24"/>
      <c r="NW276" s="24"/>
      <c r="NX276" s="24"/>
      <c r="NY276" s="24"/>
      <c r="NZ276" s="24"/>
      <c r="OA276" s="24"/>
      <c r="OB276" s="24"/>
      <c r="OC276" s="24"/>
      <c r="OD276" s="24"/>
      <c r="OE276" s="24"/>
      <c r="OF276" s="24"/>
      <c r="OG276" s="24"/>
      <c r="OH276" s="24"/>
      <c r="OI276" s="24"/>
      <c r="OJ276" s="24"/>
      <c r="OK276" s="24"/>
      <c r="OL276" s="24"/>
      <c r="OM276" s="24"/>
      <c r="ON276" s="24"/>
      <c r="OO276" s="24"/>
      <c r="OP276" s="24"/>
      <c r="OQ276" s="24"/>
      <c r="OR276" s="24"/>
      <c r="OS276" s="24"/>
      <c r="OT276" s="24"/>
      <c r="OU276" s="24"/>
      <c r="OV276" s="24"/>
      <c r="OW276" s="24"/>
      <c r="OX276" s="24"/>
      <c r="OY276" s="24"/>
      <c r="OZ276" s="24"/>
      <c r="PA276" s="24"/>
      <c r="PB276" s="24"/>
      <c r="PC276" s="24"/>
      <c r="PD276" s="24"/>
      <c r="PE276" s="24"/>
      <c r="PF276" s="24"/>
      <c r="PG276" s="24"/>
      <c r="PH276" s="24"/>
      <c r="PI276" s="24"/>
      <c r="PJ276" s="24"/>
      <c r="PK276" s="24"/>
      <c r="PL276" s="24"/>
      <c r="PM276" s="24"/>
      <c r="PN276" s="24"/>
      <c r="PO276" s="24"/>
      <c r="PP276" s="24"/>
      <c r="PQ276" s="24"/>
      <c r="PR276" s="24"/>
      <c r="PS276" s="24"/>
      <c r="PT276" s="24"/>
      <c r="PU276" s="24"/>
      <c r="PV276" s="24"/>
      <c r="PW276" s="24"/>
      <c r="PX276" s="24"/>
      <c r="PY276" s="24"/>
      <c r="PZ276" s="24"/>
      <c r="QA276" s="24"/>
      <c r="QB276" s="24"/>
      <c r="QC276" s="24"/>
      <c r="QD276" s="24"/>
      <c r="QE276" s="24"/>
      <c r="QF276" s="24"/>
      <c r="QG276" s="24"/>
      <c r="QH276" s="24"/>
      <c r="QI276" s="24"/>
      <c r="QJ276" s="24"/>
      <c r="QK276" s="24"/>
      <c r="QL276" s="24"/>
      <c r="QM276" s="24"/>
      <c r="QN276" s="24"/>
      <c r="QO276" s="24"/>
      <c r="QP276" s="24"/>
      <c r="QQ276" s="24"/>
      <c r="QR276" s="24"/>
      <c r="QS276" s="24"/>
      <c r="QT276" s="24"/>
      <c r="QU276" s="24"/>
      <c r="QV276" s="24"/>
      <c r="QW276" s="24"/>
      <c r="QX276" s="24"/>
      <c r="QY276" s="24"/>
      <c r="QZ276" s="24"/>
      <c r="RA276" s="24"/>
      <c r="RB276" s="24"/>
      <c r="RC276" s="24"/>
      <c r="RD276" s="24"/>
      <c r="RE276" s="24"/>
      <c r="RF276" s="24"/>
      <c r="RG276" s="24"/>
      <c r="RH276" s="24"/>
      <c r="RI276" s="24"/>
      <c r="RJ276" s="24"/>
      <c r="RK276" s="24"/>
      <c r="RL276" s="24"/>
      <c r="RM276" s="24"/>
      <c r="RN276" s="24"/>
      <c r="RO276" s="24"/>
      <c r="RP276" s="24"/>
      <c r="RQ276" s="24"/>
      <c r="RR276" s="24"/>
      <c r="RS276" s="24"/>
      <c r="RT276" s="24"/>
      <c r="RU276" s="24"/>
      <c r="RV276" s="24"/>
      <c r="RW276" s="24"/>
      <c r="RX276" s="24"/>
      <c r="RY276" s="24"/>
      <c r="RZ276" s="24"/>
      <c r="SA276" s="24"/>
      <c r="SB276" s="24"/>
      <c r="SC276" s="24"/>
      <c r="SD276" s="24"/>
      <c r="SE276" s="24"/>
      <c r="SF276" s="24"/>
      <c r="SG276" s="24"/>
      <c r="SH276" s="24"/>
      <c r="SI276" s="24"/>
      <c r="SJ276" s="24"/>
      <c r="SK276" s="24"/>
      <c r="SL276" s="24"/>
      <c r="SM276" s="24"/>
      <c r="SN276" s="24"/>
      <c r="SO276" s="24"/>
      <c r="SP276" s="24"/>
      <c r="SQ276" s="24"/>
      <c r="SR276" s="24"/>
      <c r="SS276" s="24"/>
      <c r="ST276" s="24"/>
      <c r="SU276" s="24"/>
      <c r="SV276" s="24"/>
      <c r="SW276" s="24"/>
      <c r="SX276" s="24"/>
      <c r="SY276" s="24"/>
      <c r="SZ276" s="24"/>
      <c r="TA276" s="24"/>
      <c r="TB276" s="24"/>
      <c r="TC276" s="24"/>
      <c r="TD276" s="24"/>
      <c r="TE276" s="24"/>
      <c r="TF276" s="24"/>
      <c r="TG276" s="24"/>
      <c r="TH276" s="24"/>
      <c r="TI276" s="24"/>
      <c r="TJ276" s="24"/>
      <c r="TK276" s="24"/>
      <c r="TL276" s="24"/>
      <c r="TM276" s="24"/>
      <c r="TN276" s="24"/>
      <c r="TO276" s="24"/>
      <c r="TP276" s="24"/>
      <c r="TQ276" s="24"/>
      <c r="TR276" s="24"/>
      <c r="TS276" s="24"/>
      <c r="TT276" s="24"/>
      <c r="TU276" s="24"/>
      <c r="TV276" s="24"/>
      <c r="TW276" s="24"/>
      <c r="TX276" s="24"/>
      <c r="TY276" s="24"/>
      <c r="TZ276" s="24"/>
      <c r="UA276" s="24"/>
      <c r="UB276" s="24"/>
      <c r="UC276" s="24"/>
      <c r="UD276" s="24"/>
      <c r="UE276" s="24"/>
      <c r="UF276" s="24"/>
      <c r="UG276" s="24"/>
      <c r="UH276" s="24"/>
      <c r="UI276" s="24"/>
      <c r="UJ276" s="24"/>
      <c r="UK276" s="24"/>
      <c r="UL276" s="24"/>
      <c r="UM276" s="24"/>
      <c r="UN276" s="24"/>
      <c r="UO276" s="24"/>
      <c r="UP276" s="24"/>
      <c r="UQ276" s="24"/>
      <c r="UR276" s="24"/>
      <c r="US276" s="24"/>
      <c r="UT276" s="24"/>
      <c r="UU276" s="24"/>
      <c r="UV276" s="24"/>
      <c r="UW276" s="24"/>
      <c r="UX276" s="24"/>
      <c r="UY276" s="24"/>
      <c r="UZ276" s="24"/>
      <c r="VA276" s="24"/>
      <c r="VB276" s="24"/>
      <c r="VC276" s="24"/>
      <c r="VD276" s="24"/>
      <c r="VE276" s="24"/>
      <c r="VF276" s="24"/>
      <c r="VG276" s="24"/>
      <c r="VH276" s="24"/>
      <c r="VI276" s="24"/>
    </row>
    <row r="277" spans="1:581" s="23" customFormat="1" ht="15" customHeight="1" x14ac:dyDescent="0.2">
      <c r="A277" s="18">
        <v>50</v>
      </c>
      <c r="B277" s="102" t="s">
        <v>1188</v>
      </c>
      <c r="C277" s="102" t="s">
        <v>1189</v>
      </c>
      <c r="D277" s="20">
        <v>14</v>
      </c>
      <c r="E277" s="108" t="s">
        <v>926</v>
      </c>
      <c r="F277" s="102" t="s">
        <v>1190</v>
      </c>
      <c r="G277" s="102" t="s">
        <v>1414</v>
      </c>
      <c r="H277" s="21" t="s">
        <v>234</v>
      </c>
      <c r="I277" s="21" t="s">
        <v>525</v>
      </c>
      <c r="J277" s="22" t="s">
        <v>954</v>
      </c>
      <c r="K277" s="328">
        <v>38945</v>
      </c>
      <c r="L277" s="167">
        <v>10</v>
      </c>
      <c r="M277" s="166">
        <v>40</v>
      </c>
      <c r="N277" s="166" t="s">
        <v>704</v>
      </c>
      <c r="O277" s="168" t="s">
        <v>1004</v>
      </c>
      <c r="P277" s="168" t="s">
        <v>962</v>
      </c>
      <c r="Q277" s="168" t="s">
        <v>817</v>
      </c>
      <c r="R277" s="166">
        <v>1</v>
      </c>
      <c r="S277" s="169">
        <v>16156</v>
      </c>
      <c r="T277" s="169"/>
      <c r="U277" s="169"/>
      <c r="V277" s="75">
        <f t="shared" si="142"/>
        <v>16156</v>
      </c>
      <c r="W277" s="169">
        <f>70.1*4</f>
        <v>280.39999999999998</v>
      </c>
      <c r="X277" s="169">
        <f t="shared" si="145"/>
        <v>2943</v>
      </c>
      <c r="Y277" s="169">
        <f t="shared" si="146"/>
        <v>29430</v>
      </c>
      <c r="Z277" s="169">
        <f t="shared" si="147"/>
        <v>2827.2999999999997</v>
      </c>
      <c r="AA277" s="169">
        <f t="shared" si="148"/>
        <v>484.68</v>
      </c>
      <c r="AB277" s="169">
        <f t="shared" si="149"/>
        <v>807.80000000000007</v>
      </c>
      <c r="AC277" s="169">
        <f t="shared" si="150"/>
        <v>323.12</v>
      </c>
      <c r="AD277" s="169">
        <v>931</v>
      </c>
      <c r="AE277" s="169">
        <v>571</v>
      </c>
      <c r="AF277" s="170">
        <f t="shared" si="151"/>
        <v>8829</v>
      </c>
      <c r="AG277" s="77">
        <f t="shared" si="143"/>
        <v>25814.799999999999</v>
      </c>
      <c r="AH277" s="77">
        <f t="shared" si="144"/>
        <v>309777.59999999998</v>
      </c>
      <c r="AI277" s="77"/>
      <c r="AJ277" s="77"/>
      <c r="AK277" s="77"/>
      <c r="AL277" s="77"/>
      <c r="AM277" s="77"/>
      <c r="AN277" s="77"/>
      <c r="AO277" s="77"/>
      <c r="AP277" s="77"/>
      <c r="AQ277" s="77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  <c r="HB277" s="24"/>
      <c r="HC277" s="24"/>
      <c r="HD277" s="24"/>
      <c r="HE277" s="24"/>
      <c r="HF277" s="24"/>
      <c r="HG277" s="24"/>
      <c r="HH277" s="24"/>
      <c r="HI277" s="24"/>
      <c r="HJ277" s="24"/>
      <c r="HK277" s="24"/>
      <c r="HL277" s="24"/>
      <c r="HM277" s="24"/>
      <c r="HN277" s="24"/>
      <c r="HO277" s="24"/>
      <c r="HP277" s="24"/>
      <c r="HQ277" s="24"/>
      <c r="HR277" s="24"/>
      <c r="HS277" s="24"/>
      <c r="HT277" s="24"/>
      <c r="HU277" s="24"/>
      <c r="HV277" s="24"/>
      <c r="HW277" s="24"/>
      <c r="HX277" s="24"/>
      <c r="HY277" s="24"/>
      <c r="HZ277" s="24"/>
      <c r="IA277" s="24"/>
      <c r="IB277" s="24"/>
      <c r="IC277" s="24"/>
      <c r="ID277" s="24"/>
      <c r="IE277" s="24"/>
      <c r="IF277" s="24"/>
      <c r="IG277" s="24"/>
      <c r="IH277" s="24"/>
      <c r="II277" s="24"/>
      <c r="IJ277" s="24"/>
      <c r="IK277" s="24"/>
      <c r="IL277" s="24"/>
      <c r="IM277" s="24"/>
      <c r="IN277" s="24"/>
      <c r="IO277" s="24"/>
      <c r="IP277" s="24"/>
      <c r="IQ277" s="24"/>
      <c r="IR277" s="24"/>
      <c r="IS277" s="24"/>
      <c r="IT277" s="24"/>
      <c r="IU277" s="24"/>
      <c r="IV277" s="24"/>
      <c r="IW277" s="24"/>
      <c r="IX277" s="24"/>
      <c r="IY277" s="24"/>
      <c r="IZ277" s="24"/>
      <c r="JA277" s="24"/>
      <c r="JB277" s="24"/>
      <c r="JC277" s="24"/>
      <c r="JD277" s="24"/>
      <c r="JE277" s="24"/>
      <c r="JF277" s="24"/>
      <c r="JG277" s="24"/>
      <c r="JH277" s="24"/>
      <c r="JI277" s="24"/>
      <c r="JJ277" s="24"/>
      <c r="JK277" s="24"/>
      <c r="JL277" s="24"/>
      <c r="JM277" s="24"/>
      <c r="JN277" s="24"/>
      <c r="JO277" s="24"/>
      <c r="JP277" s="24"/>
      <c r="JQ277" s="24"/>
      <c r="JR277" s="24"/>
      <c r="JS277" s="24"/>
      <c r="JT277" s="24"/>
      <c r="JU277" s="24"/>
      <c r="JV277" s="24"/>
      <c r="JW277" s="24"/>
      <c r="JX277" s="24"/>
      <c r="JY277" s="24"/>
      <c r="JZ277" s="24"/>
      <c r="KA277" s="24"/>
      <c r="KB277" s="24"/>
      <c r="KC277" s="24"/>
      <c r="KD277" s="24"/>
      <c r="KE277" s="24"/>
      <c r="KF277" s="24"/>
      <c r="KG277" s="24"/>
      <c r="KH277" s="24"/>
      <c r="KI277" s="24"/>
      <c r="KJ277" s="24"/>
      <c r="KK277" s="24"/>
      <c r="KL277" s="24"/>
      <c r="KM277" s="24"/>
      <c r="KN277" s="24"/>
      <c r="KO277" s="24"/>
      <c r="KP277" s="24"/>
      <c r="KQ277" s="24"/>
      <c r="KR277" s="24"/>
      <c r="KS277" s="24"/>
      <c r="KT277" s="24"/>
      <c r="KU277" s="24"/>
      <c r="KV277" s="24"/>
      <c r="KW277" s="24"/>
      <c r="KX277" s="24"/>
      <c r="KY277" s="24"/>
      <c r="KZ277" s="24"/>
      <c r="LA277" s="24"/>
      <c r="LB277" s="24"/>
      <c r="LC277" s="24"/>
      <c r="LD277" s="24"/>
      <c r="LE277" s="24"/>
      <c r="LF277" s="24"/>
      <c r="LG277" s="24"/>
      <c r="LH277" s="24"/>
      <c r="LI277" s="24"/>
      <c r="LJ277" s="24"/>
      <c r="LK277" s="24"/>
      <c r="LL277" s="24"/>
      <c r="LM277" s="24"/>
      <c r="LN277" s="24"/>
      <c r="LO277" s="24"/>
      <c r="LP277" s="24"/>
      <c r="LQ277" s="24"/>
      <c r="LR277" s="24"/>
      <c r="LS277" s="24"/>
      <c r="LT277" s="24"/>
      <c r="LU277" s="24"/>
      <c r="LV277" s="24"/>
      <c r="LW277" s="24"/>
      <c r="LX277" s="24"/>
      <c r="LY277" s="24"/>
      <c r="LZ277" s="24"/>
      <c r="MA277" s="24"/>
      <c r="MB277" s="24"/>
      <c r="MC277" s="24"/>
      <c r="MD277" s="24"/>
      <c r="ME277" s="24"/>
      <c r="MF277" s="24"/>
      <c r="MG277" s="24"/>
      <c r="MH277" s="24"/>
      <c r="MI277" s="24"/>
      <c r="MJ277" s="24"/>
      <c r="MK277" s="24"/>
      <c r="ML277" s="24"/>
      <c r="MM277" s="24"/>
      <c r="MN277" s="24"/>
      <c r="MO277" s="24"/>
      <c r="MP277" s="24"/>
      <c r="MQ277" s="24"/>
      <c r="MR277" s="24"/>
      <c r="MS277" s="24"/>
      <c r="MT277" s="24"/>
      <c r="MU277" s="24"/>
      <c r="MV277" s="24"/>
      <c r="MW277" s="24"/>
      <c r="MX277" s="24"/>
      <c r="MY277" s="24"/>
      <c r="MZ277" s="24"/>
      <c r="NA277" s="24"/>
      <c r="NB277" s="24"/>
      <c r="NC277" s="24"/>
      <c r="ND277" s="24"/>
      <c r="NE277" s="24"/>
      <c r="NF277" s="24"/>
      <c r="NG277" s="24"/>
      <c r="NH277" s="24"/>
      <c r="NI277" s="24"/>
      <c r="NJ277" s="24"/>
      <c r="NK277" s="24"/>
      <c r="NL277" s="24"/>
      <c r="NM277" s="24"/>
      <c r="NN277" s="24"/>
      <c r="NO277" s="24"/>
      <c r="NP277" s="24"/>
      <c r="NQ277" s="24"/>
      <c r="NR277" s="24"/>
      <c r="NS277" s="24"/>
      <c r="NT277" s="24"/>
      <c r="NU277" s="24"/>
      <c r="NV277" s="24"/>
      <c r="NW277" s="24"/>
      <c r="NX277" s="24"/>
      <c r="NY277" s="24"/>
      <c r="NZ277" s="24"/>
      <c r="OA277" s="24"/>
      <c r="OB277" s="24"/>
      <c r="OC277" s="24"/>
      <c r="OD277" s="24"/>
      <c r="OE277" s="24"/>
      <c r="OF277" s="24"/>
      <c r="OG277" s="24"/>
      <c r="OH277" s="24"/>
      <c r="OI277" s="24"/>
      <c r="OJ277" s="24"/>
      <c r="OK277" s="24"/>
      <c r="OL277" s="24"/>
      <c r="OM277" s="24"/>
      <c r="ON277" s="24"/>
      <c r="OO277" s="24"/>
      <c r="OP277" s="24"/>
      <c r="OQ277" s="24"/>
      <c r="OR277" s="24"/>
      <c r="OS277" s="24"/>
      <c r="OT277" s="24"/>
      <c r="OU277" s="24"/>
      <c r="OV277" s="24"/>
      <c r="OW277" s="24"/>
      <c r="OX277" s="24"/>
      <c r="OY277" s="24"/>
      <c r="OZ277" s="24"/>
      <c r="PA277" s="24"/>
      <c r="PB277" s="24"/>
      <c r="PC277" s="24"/>
      <c r="PD277" s="24"/>
      <c r="PE277" s="24"/>
      <c r="PF277" s="24"/>
      <c r="PG277" s="24"/>
      <c r="PH277" s="24"/>
      <c r="PI277" s="24"/>
      <c r="PJ277" s="24"/>
      <c r="PK277" s="24"/>
      <c r="PL277" s="24"/>
      <c r="PM277" s="24"/>
      <c r="PN277" s="24"/>
      <c r="PO277" s="24"/>
      <c r="PP277" s="24"/>
      <c r="PQ277" s="24"/>
      <c r="PR277" s="24"/>
      <c r="PS277" s="24"/>
      <c r="PT277" s="24"/>
      <c r="PU277" s="24"/>
      <c r="PV277" s="24"/>
      <c r="PW277" s="24"/>
      <c r="PX277" s="24"/>
      <c r="PY277" s="24"/>
      <c r="PZ277" s="24"/>
      <c r="QA277" s="24"/>
      <c r="QB277" s="24"/>
      <c r="QC277" s="24"/>
      <c r="QD277" s="24"/>
      <c r="QE277" s="24"/>
      <c r="QF277" s="24"/>
      <c r="QG277" s="24"/>
      <c r="QH277" s="24"/>
      <c r="QI277" s="24"/>
      <c r="QJ277" s="24"/>
      <c r="QK277" s="24"/>
      <c r="QL277" s="24"/>
      <c r="QM277" s="24"/>
      <c r="QN277" s="24"/>
      <c r="QO277" s="24"/>
      <c r="QP277" s="24"/>
      <c r="QQ277" s="24"/>
      <c r="QR277" s="24"/>
      <c r="QS277" s="24"/>
      <c r="QT277" s="24"/>
      <c r="QU277" s="24"/>
      <c r="QV277" s="24"/>
      <c r="QW277" s="24"/>
      <c r="QX277" s="24"/>
      <c r="QY277" s="24"/>
      <c r="QZ277" s="24"/>
      <c r="RA277" s="24"/>
      <c r="RB277" s="24"/>
      <c r="RC277" s="24"/>
      <c r="RD277" s="24"/>
      <c r="RE277" s="24"/>
      <c r="RF277" s="24"/>
      <c r="RG277" s="24"/>
      <c r="RH277" s="24"/>
      <c r="RI277" s="24"/>
      <c r="RJ277" s="24"/>
      <c r="RK277" s="24"/>
      <c r="RL277" s="24"/>
      <c r="RM277" s="24"/>
      <c r="RN277" s="24"/>
      <c r="RO277" s="24"/>
      <c r="RP277" s="24"/>
      <c r="RQ277" s="24"/>
      <c r="RR277" s="24"/>
      <c r="RS277" s="24"/>
      <c r="RT277" s="24"/>
      <c r="RU277" s="24"/>
      <c r="RV277" s="24"/>
      <c r="RW277" s="24"/>
      <c r="RX277" s="24"/>
      <c r="RY277" s="24"/>
      <c r="RZ277" s="24"/>
      <c r="SA277" s="24"/>
      <c r="SB277" s="24"/>
      <c r="SC277" s="24"/>
      <c r="SD277" s="24"/>
      <c r="SE277" s="24"/>
      <c r="SF277" s="24"/>
      <c r="SG277" s="24"/>
      <c r="SH277" s="24"/>
      <c r="SI277" s="24"/>
      <c r="SJ277" s="24"/>
      <c r="SK277" s="24"/>
      <c r="SL277" s="24"/>
      <c r="SM277" s="24"/>
      <c r="SN277" s="24"/>
      <c r="SO277" s="24"/>
      <c r="SP277" s="24"/>
      <c r="SQ277" s="24"/>
      <c r="SR277" s="24"/>
      <c r="SS277" s="24"/>
      <c r="ST277" s="24"/>
      <c r="SU277" s="24"/>
      <c r="SV277" s="24"/>
      <c r="SW277" s="24"/>
      <c r="SX277" s="24"/>
      <c r="SY277" s="24"/>
      <c r="SZ277" s="24"/>
      <c r="TA277" s="24"/>
      <c r="TB277" s="24"/>
      <c r="TC277" s="24"/>
      <c r="TD277" s="24"/>
      <c r="TE277" s="24"/>
      <c r="TF277" s="24"/>
      <c r="TG277" s="24"/>
      <c r="TH277" s="24"/>
      <c r="TI277" s="24"/>
      <c r="TJ277" s="24"/>
      <c r="TK277" s="24"/>
      <c r="TL277" s="24"/>
      <c r="TM277" s="24"/>
      <c r="TN277" s="24"/>
      <c r="TO277" s="24"/>
      <c r="TP277" s="24"/>
      <c r="TQ277" s="24"/>
      <c r="TR277" s="24"/>
      <c r="TS277" s="24"/>
      <c r="TT277" s="24"/>
      <c r="TU277" s="24"/>
      <c r="TV277" s="24"/>
      <c r="TW277" s="24"/>
      <c r="TX277" s="24"/>
      <c r="TY277" s="24"/>
      <c r="TZ277" s="24"/>
      <c r="UA277" s="24"/>
      <c r="UB277" s="24"/>
      <c r="UC277" s="24"/>
      <c r="UD277" s="24"/>
      <c r="UE277" s="24"/>
      <c r="UF277" s="24"/>
      <c r="UG277" s="24"/>
      <c r="UH277" s="24"/>
      <c r="UI277" s="24"/>
      <c r="UJ277" s="24"/>
      <c r="UK277" s="24"/>
      <c r="UL277" s="24"/>
      <c r="UM277" s="24"/>
      <c r="UN277" s="24"/>
      <c r="UO277" s="24"/>
      <c r="UP277" s="24"/>
      <c r="UQ277" s="24"/>
      <c r="UR277" s="24"/>
      <c r="US277" s="24"/>
      <c r="UT277" s="24"/>
      <c r="UU277" s="24"/>
      <c r="UV277" s="24"/>
      <c r="UW277" s="24"/>
      <c r="UX277" s="24"/>
      <c r="UY277" s="24"/>
      <c r="UZ277" s="24"/>
      <c r="VA277" s="24"/>
      <c r="VB277" s="24"/>
      <c r="VC277" s="24"/>
      <c r="VD277" s="24"/>
      <c r="VE277" s="24"/>
      <c r="VF277" s="24"/>
      <c r="VG277" s="24"/>
      <c r="VH277" s="24"/>
      <c r="VI277" s="24"/>
    </row>
    <row r="278" spans="1:581" s="171" customFormat="1" ht="15" customHeight="1" x14ac:dyDescent="0.2">
      <c r="A278" s="112">
        <v>51</v>
      </c>
      <c r="B278" s="102" t="s">
        <v>1188</v>
      </c>
      <c r="C278" s="102" t="s">
        <v>1189</v>
      </c>
      <c r="D278" s="20">
        <v>14</v>
      </c>
      <c r="E278" s="105" t="s">
        <v>926</v>
      </c>
      <c r="F278" s="102" t="s">
        <v>1190</v>
      </c>
      <c r="G278" s="105" t="s">
        <v>1265</v>
      </c>
      <c r="H278" s="261" t="s">
        <v>1141</v>
      </c>
      <c r="I278" s="66" t="s">
        <v>1085</v>
      </c>
      <c r="J278" s="113" t="s">
        <v>954</v>
      </c>
      <c r="K278" s="329">
        <v>41442</v>
      </c>
      <c r="L278" s="146">
        <v>13</v>
      </c>
      <c r="M278" s="22">
        <v>40</v>
      </c>
      <c r="N278" s="22" t="s">
        <v>704</v>
      </c>
      <c r="O278" s="61" t="s">
        <v>1697</v>
      </c>
      <c r="P278" s="21" t="s">
        <v>962</v>
      </c>
      <c r="Q278" s="21" t="s">
        <v>817</v>
      </c>
      <c r="R278" s="22">
        <v>1</v>
      </c>
      <c r="S278" s="75">
        <v>30226</v>
      </c>
      <c r="T278" s="75"/>
      <c r="U278" s="75"/>
      <c r="V278" s="75">
        <f t="shared" si="142"/>
        <v>30226</v>
      </c>
      <c r="W278" s="75"/>
      <c r="X278" s="75">
        <f t="shared" si="145"/>
        <v>5431.5</v>
      </c>
      <c r="Y278" s="75">
        <f t="shared" si="146"/>
        <v>54315</v>
      </c>
      <c r="Z278" s="75">
        <f t="shared" si="147"/>
        <v>5289.5499999999993</v>
      </c>
      <c r="AA278" s="75">
        <f t="shared" si="148"/>
        <v>906.78</v>
      </c>
      <c r="AB278" s="75">
        <f t="shared" si="149"/>
        <v>1511.3000000000002</v>
      </c>
      <c r="AC278" s="75">
        <f t="shared" si="150"/>
        <v>604.52</v>
      </c>
      <c r="AD278" s="75">
        <v>1455</v>
      </c>
      <c r="AE278" s="75">
        <v>908</v>
      </c>
      <c r="AF278" s="77">
        <f t="shared" si="151"/>
        <v>16294.5</v>
      </c>
      <c r="AG278" s="77">
        <f t="shared" si="143"/>
        <v>47237.9</v>
      </c>
      <c r="AH278" s="77">
        <f t="shared" si="144"/>
        <v>566854.80000000005</v>
      </c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2"/>
      <c r="AS278" s="172"/>
      <c r="AT278" s="172"/>
      <c r="AU278" s="172"/>
      <c r="AV278" s="172"/>
      <c r="AW278" s="172"/>
      <c r="AX278" s="172"/>
      <c r="AY278" s="172"/>
      <c r="AZ278" s="172"/>
      <c r="BA278" s="172"/>
      <c r="BB278" s="172"/>
      <c r="BC278" s="172"/>
      <c r="BD278" s="172"/>
      <c r="BE278" s="172"/>
      <c r="BF278" s="172"/>
      <c r="BG278" s="172"/>
      <c r="BH278" s="172"/>
      <c r="BI278" s="172"/>
      <c r="BJ278" s="172"/>
      <c r="BK278" s="172"/>
      <c r="BL278" s="172"/>
      <c r="BM278" s="172"/>
      <c r="BN278" s="172"/>
      <c r="BO278" s="172"/>
      <c r="BP278" s="172"/>
      <c r="BQ278" s="172"/>
      <c r="BR278" s="172"/>
      <c r="BS278" s="172"/>
      <c r="BT278" s="172"/>
      <c r="BU278" s="172"/>
      <c r="BV278" s="172"/>
      <c r="BW278" s="172"/>
      <c r="BX278" s="172"/>
      <c r="BY278" s="172"/>
      <c r="BZ278" s="172"/>
      <c r="CA278" s="172"/>
      <c r="CB278" s="172"/>
      <c r="CC278" s="172"/>
      <c r="CD278" s="172"/>
      <c r="CE278" s="172"/>
      <c r="CF278" s="172"/>
      <c r="CG278" s="172"/>
      <c r="CH278" s="172"/>
      <c r="CI278" s="172"/>
      <c r="CJ278" s="172"/>
      <c r="CK278" s="172"/>
      <c r="CL278" s="172"/>
      <c r="CM278" s="172"/>
      <c r="CN278" s="172"/>
      <c r="CO278" s="172"/>
      <c r="CP278" s="172"/>
      <c r="CQ278" s="172"/>
      <c r="CR278" s="172"/>
      <c r="CS278" s="172"/>
      <c r="CT278" s="172"/>
      <c r="CU278" s="172"/>
      <c r="CV278" s="172"/>
      <c r="CW278" s="172"/>
      <c r="CX278" s="172"/>
      <c r="CY278" s="172"/>
      <c r="CZ278" s="172"/>
      <c r="DA278" s="172"/>
      <c r="DB278" s="172"/>
      <c r="DC278" s="172"/>
      <c r="DD278" s="172"/>
      <c r="DE278" s="172"/>
      <c r="DF278" s="172"/>
      <c r="DG278" s="172"/>
      <c r="DH278" s="172"/>
      <c r="DI278" s="172"/>
      <c r="DJ278" s="172"/>
      <c r="DK278" s="172"/>
      <c r="DL278" s="172"/>
      <c r="DM278" s="172"/>
      <c r="DN278" s="172"/>
      <c r="DO278" s="172"/>
      <c r="DP278" s="172"/>
      <c r="DQ278" s="172"/>
      <c r="DR278" s="172"/>
      <c r="DS278" s="172"/>
      <c r="DT278" s="172"/>
      <c r="DU278" s="172"/>
      <c r="DV278" s="172"/>
      <c r="DW278" s="172"/>
      <c r="DX278" s="172"/>
      <c r="DY278" s="172"/>
      <c r="DZ278" s="172"/>
      <c r="EA278" s="172"/>
      <c r="EB278" s="172"/>
      <c r="EC278" s="172"/>
      <c r="ED278" s="172"/>
      <c r="EE278" s="172"/>
      <c r="EF278" s="172"/>
      <c r="EG278" s="172"/>
      <c r="EH278" s="172"/>
      <c r="EI278" s="172"/>
      <c r="EJ278" s="172"/>
      <c r="EK278" s="172"/>
      <c r="EL278" s="172"/>
      <c r="EM278" s="172"/>
      <c r="EN278" s="172"/>
      <c r="EO278" s="172"/>
      <c r="EP278" s="172"/>
      <c r="EQ278" s="172"/>
      <c r="ER278" s="172"/>
      <c r="ES278" s="172"/>
      <c r="ET278" s="172"/>
      <c r="EU278" s="172"/>
      <c r="EV278" s="172"/>
      <c r="EW278" s="172"/>
      <c r="EX278" s="172"/>
      <c r="EY278" s="172"/>
      <c r="EZ278" s="172"/>
      <c r="FA278" s="172"/>
      <c r="FB278" s="172"/>
      <c r="FC278" s="172"/>
      <c r="FD278" s="172"/>
      <c r="FE278" s="172"/>
      <c r="FF278" s="172"/>
      <c r="FG278" s="172"/>
      <c r="FH278" s="172"/>
      <c r="FI278" s="172"/>
      <c r="FJ278" s="172"/>
      <c r="FK278" s="172"/>
      <c r="FL278" s="172"/>
      <c r="FM278" s="172"/>
      <c r="FN278" s="172"/>
      <c r="FO278" s="172"/>
      <c r="FP278" s="172"/>
      <c r="FQ278" s="172"/>
      <c r="FR278" s="172"/>
      <c r="FS278" s="172"/>
      <c r="FT278" s="172"/>
      <c r="FU278" s="172"/>
      <c r="FV278" s="172"/>
      <c r="FW278" s="172"/>
      <c r="FX278" s="172"/>
      <c r="FY278" s="172"/>
      <c r="FZ278" s="172"/>
      <c r="GA278" s="172"/>
      <c r="GB278" s="172"/>
      <c r="GC278" s="172"/>
      <c r="GD278" s="172"/>
      <c r="GE278" s="172"/>
      <c r="GF278" s="172"/>
      <c r="GG278" s="172"/>
      <c r="GH278" s="172"/>
      <c r="GI278" s="172"/>
      <c r="GJ278" s="172"/>
      <c r="GK278" s="172"/>
      <c r="GL278" s="172"/>
      <c r="GM278" s="172"/>
      <c r="GN278" s="172"/>
      <c r="GO278" s="172"/>
      <c r="GP278" s="172"/>
      <c r="GQ278" s="172"/>
      <c r="GR278" s="172"/>
      <c r="GS278" s="172"/>
      <c r="GT278" s="172"/>
      <c r="GU278" s="172"/>
      <c r="GV278" s="172"/>
      <c r="GW278" s="172"/>
      <c r="GX278" s="172"/>
      <c r="GY278" s="172"/>
      <c r="GZ278" s="172"/>
      <c r="HA278" s="172"/>
      <c r="HB278" s="172"/>
      <c r="HC278" s="172"/>
      <c r="HD278" s="172"/>
      <c r="HE278" s="172"/>
      <c r="HF278" s="172"/>
      <c r="HG278" s="172"/>
      <c r="HH278" s="172"/>
      <c r="HI278" s="172"/>
      <c r="HJ278" s="172"/>
      <c r="HK278" s="172"/>
      <c r="HL278" s="172"/>
      <c r="HM278" s="172"/>
      <c r="HN278" s="172"/>
      <c r="HO278" s="172"/>
      <c r="HP278" s="172"/>
      <c r="HQ278" s="172"/>
      <c r="HR278" s="172"/>
      <c r="HS278" s="172"/>
      <c r="HT278" s="172"/>
      <c r="HU278" s="172"/>
      <c r="HV278" s="172"/>
      <c r="HW278" s="172"/>
      <c r="HX278" s="172"/>
      <c r="HY278" s="172"/>
      <c r="HZ278" s="172"/>
      <c r="IA278" s="172"/>
      <c r="IB278" s="172"/>
      <c r="IC278" s="172"/>
      <c r="ID278" s="172"/>
      <c r="IE278" s="172"/>
      <c r="IF278" s="172"/>
      <c r="IG278" s="172"/>
      <c r="IH278" s="172"/>
      <c r="II278" s="172"/>
      <c r="IJ278" s="172"/>
      <c r="IK278" s="172"/>
      <c r="IL278" s="172"/>
      <c r="IM278" s="172"/>
      <c r="IN278" s="172"/>
      <c r="IO278" s="172"/>
      <c r="IP278" s="172"/>
      <c r="IQ278" s="172"/>
      <c r="IR278" s="172"/>
      <c r="IS278" s="172"/>
      <c r="IT278" s="172"/>
      <c r="IU278" s="172"/>
      <c r="IV278" s="172"/>
      <c r="IW278" s="172"/>
      <c r="IX278" s="172"/>
      <c r="IY278" s="172"/>
      <c r="IZ278" s="172"/>
      <c r="JA278" s="172"/>
      <c r="JB278" s="172"/>
      <c r="JC278" s="172"/>
      <c r="JD278" s="172"/>
      <c r="JE278" s="172"/>
      <c r="JF278" s="172"/>
      <c r="JG278" s="172"/>
      <c r="JH278" s="172"/>
      <c r="JI278" s="172"/>
      <c r="JJ278" s="172"/>
      <c r="JK278" s="172"/>
      <c r="JL278" s="172"/>
      <c r="JM278" s="172"/>
      <c r="JN278" s="172"/>
      <c r="JO278" s="172"/>
      <c r="JP278" s="172"/>
      <c r="JQ278" s="172"/>
      <c r="JR278" s="172"/>
      <c r="JS278" s="172"/>
      <c r="JT278" s="172"/>
      <c r="JU278" s="172"/>
      <c r="JV278" s="172"/>
      <c r="JW278" s="172"/>
      <c r="JX278" s="172"/>
      <c r="JY278" s="172"/>
      <c r="JZ278" s="172"/>
      <c r="KA278" s="172"/>
      <c r="KB278" s="172"/>
      <c r="KC278" s="172"/>
      <c r="KD278" s="172"/>
      <c r="KE278" s="172"/>
      <c r="KF278" s="172"/>
      <c r="KG278" s="172"/>
      <c r="KH278" s="172"/>
      <c r="KI278" s="172"/>
      <c r="KJ278" s="172"/>
      <c r="KK278" s="172"/>
      <c r="KL278" s="172"/>
      <c r="KM278" s="172"/>
      <c r="KN278" s="172"/>
      <c r="KO278" s="172"/>
      <c r="KP278" s="172"/>
      <c r="KQ278" s="172"/>
      <c r="KR278" s="172"/>
      <c r="KS278" s="172"/>
      <c r="KT278" s="172"/>
      <c r="KU278" s="172"/>
      <c r="KV278" s="172"/>
      <c r="KW278" s="172"/>
      <c r="KX278" s="172"/>
      <c r="KY278" s="172"/>
      <c r="KZ278" s="172"/>
      <c r="LA278" s="172"/>
      <c r="LB278" s="172"/>
      <c r="LC278" s="172"/>
      <c r="LD278" s="172"/>
      <c r="LE278" s="172"/>
      <c r="LF278" s="172"/>
      <c r="LG278" s="172"/>
      <c r="LH278" s="172"/>
      <c r="LI278" s="172"/>
      <c r="LJ278" s="172"/>
      <c r="LK278" s="172"/>
      <c r="LL278" s="172"/>
      <c r="LM278" s="172"/>
      <c r="LN278" s="172"/>
      <c r="LO278" s="172"/>
      <c r="LP278" s="172"/>
      <c r="LQ278" s="172"/>
      <c r="LR278" s="172"/>
      <c r="LS278" s="172"/>
      <c r="LT278" s="172"/>
      <c r="LU278" s="172"/>
      <c r="LV278" s="172"/>
      <c r="LW278" s="172"/>
      <c r="LX278" s="172"/>
      <c r="LY278" s="172"/>
      <c r="LZ278" s="172"/>
      <c r="MA278" s="172"/>
      <c r="MB278" s="172"/>
      <c r="MC278" s="172"/>
      <c r="MD278" s="172"/>
      <c r="ME278" s="172"/>
      <c r="MF278" s="172"/>
      <c r="MG278" s="172"/>
      <c r="MH278" s="172"/>
      <c r="MI278" s="172"/>
      <c r="MJ278" s="172"/>
      <c r="MK278" s="172"/>
      <c r="ML278" s="172"/>
      <c r="MM278" s="172"/>
      <c r="MN278" s="172"/>
      <c r="MO278" s="172"/>
      <c r="MP278" s="172"/>
      <c r="MQ278" s="172"/>
      <c r="MR278" s="172"/>
      <c r="MS278" s="172"/>
      <c r="MT278" s="172"/>
      <c r="MU278" s="172"/>
      <c r="MV278" s="172"/>
      <c r="MW278" s="172"/>
      <c r="MX278" s="172"/>
      <c r="MY278" s="172"/>
      <c r="MZ278" s="172"/>
      <c r="NA278" s="172"/>
      <c r="NB278" s="172"/>
      <c r="NC278" s="172"/>
      <c r="ND278" s="172"/>
      <c r="NE278" s="172"/>
      <c r="NF278" s="172"/>
      <c r="NG278" s="172"/>
      <c r="NH278" s="172"/>
      <c r="NI278" s="172"/>
      <c r="NJ278" s="172"/>
      <c r="NK278" s="172"/>
      <c r="NL278" s="172"/>
      <c r="NM278" s="172"/>
      <c r="NN278" s="172"/>
      <c r="NO278" s="172"/>
      <c r="NP278" s="172"/>
      <c r="NQ278" s="172"/>
      <c r="NR278" s="172"/>
      <c r="NS278" s="172"/>
      <c r="NT278" s="172"/>
      <c r="NU278" s="172"/>
      <c r="NV278" s="172"/>
      <c r="NW278" s="172"/>
      <c r="NX278" s="172"/>
      <c r="NY278" s="172"/>
      <c r="NZ278" s="172"/>
      <c r="OA278" s="172"/>
      <c r="OB278" s="172"/>
      <c r="OC278" s="172"/>
      <c r="OD278" s="172"/>
      <c r="OE278" s="172"/>
      <c r="OF278" s="172"/>
      <c r="OG278" s="172"/>
      <c r="OH278" s="172"/>
      <c r="OI278" s="172"/>
      <c r="OJ278" s="172"/>
      <c r="OK278" s="172"/>
      <c r="OL278" s="172"/>
      <c r="OM278" s="172"/>
      <c r="ON278" s="172"/>
      <c r="OO278" s="172"/>
      <c r="OP278" s="172"/>
      <c r="OQ278" s="172"/>
      <c r="OR278" s="172"/>
      <c r="OS278" s="172"/>
      <c r="OT278" s="172"/>
      <c r="OU278" s="172"/>
      <c r="OV278" s="172"/>
      <c r="OW278" s="172"/>
      <c r="OX278" s="172"/>
      <c r="OY278" s="172"/>
      <c r="OZ278" s="172"/>
      <c r="PA278" s="172"/>
      <c r="PB278" s="172"/>
      <c r="PC278" s="172"/>
      <c r="PD278" s="172"/>
      <c r="PE278" s="172"/>
      <c r="PF278" s="172"/>
      <c r="PG278" s="172"/>
      <c r="PH278" s="172"/>
      <c r="PI278" s="172"/>
      <c r="PJ278" s="172"/>
      <c r="PK278" s="172"/>
      <c r="PL278" s="172"/>
      <c r="PM278" s="172"/>
      <c r="PN278" s="172"/>
      <c r="PO278" s="172"/>
      <c r="PP278" s="172"/>
      <c r="PQ278" s="172"/>
      <c r="PR278" s="172"/>
      <c r="PS278" s="172"/>
      <c r="PT278" s="172"/>
      <c r="PU278" s="172"/>
      <c r="PV278" s="172"/>
      <c r="PW278" s="172"/>
      <c r="PX278" s="172"/>
      <c r="PY278" s="172"/>
      <c r="PZ278" s="172"/>
      <c r="QA278" s="172"/>
      <c r="QB278" s="172"/>
      <c r="QC278" s="172"/>
      <c r="QD278" s="172"/>
      <c r="QE278" s="172"/>
      <c r="QF278" s="172"/>
      <c r="QG278" s="172"/>
      <c r="QH278" s="172"/>
      <c r="QI278" s="172"/>
      <c r="QJ278" s="172"/>
      <c r="QK278" s="172"/>
      <c r="QL278" s="172"/>
      <c r="QM278" s="172"/>
      <c r="QN278" s="172"/>
      <c r="QO278" s="172"/>
      <c r="QP278" s="172"/>
      <c r="QQ278" s="172"/>
      <c r="QR278" s="172"/>
      <c r="QS278" s="172"/>
      <c r="QT278" s="172"/>
      <c r="QU278" s="172"/>
      <c r="QV278" s="172"/>
      <c r="QW278" s="172"/>
      <c r="QX278" s="172"/>
      <c r="QY278" s="172"/>
      <c r="QZ278" s="172"/>
      <c r="RA278" s="172"/>
      <c r="RB278" s="172"/>
      <c r="RC278" s="172"/>
      <c r="RD278" s="172"/>
      <c r="RE278" s="172"/>
      <c r="RF278" s="172"/>
      <c r="RG278" s="172"/>
      <c r="RH278" s="172"/>
      <c r="RI278" s="172"/>
      <c r="RJ278" s="172"/>
      <c r="RK278" s="172"/>
      <c r="RL278" s="172"/>
      <c r="RM278" s="172"/>
      <c r="RN278" s="172"/>
      <c r="RO278" s="172"/>
      <c r="RP278" s="172"/>
      <c r="RQ278" s="172"/>
      <c r="RR278" s="172"/>
      <c r="RS278" s="172"/>
      <c r="RT278" s="172"/>
      <c r="RU278" s="172"/>
      <c r="RV278" s="172"/>
      <c r="RW278" s="172"/>
      <c r="RX278" s="172"/>
      <c r="RY278" s="172"/>
      <c r="RZ278" s="172"/>
      <c r="SA278" s="172"/>
      <c r="SB278" s="172"/>
      <c r="SC278" s="172"/>
      <c r="SD278" s="172"/>
      <c r="SE278" s="172"/>
      <c r="SF278" s="172"/>
      <c r="SG278" s="172"/>
      <c r="SH278" s="172"/>
      <c r="SI278" s="172"/>
      <c r="SJ278" s="172"/>
      <c r="SK278" s="172"/>
      <c r="SL278" s="172"/>
      <c r="SM278" s="172"/>
      <c r="SN278" s="172"/>
      <c r="SO278" s="172"/>
      <c r="SP278" s="172"/>
      <c r="SQ278" s="172"/>
      <c r="SR278" s="172"/>
      <c r="SS278" s="172"/>
      <c r="ST278" s="172"/>
      <c r="SU278" s="172"/>
      <c r="SV278" s="172"/>
      <c r="SW278" s="172"/>
      <c r="SX278" s="172"/>
      <c r="SY278" s="172"/>
      <c r="SZ278" s="172"/>
      <c r="TA278" s="172"/>
      <c r="TB278" s="172"/>
      <c r="TC278" s="172"/>
      <c r="TD278" s="172"/>
      <c r="TE278" s="172"/>
      <c r="TF278" s="172"/>
      <c r="TG278" s="172"/>
      <c r="TH278" s="172"/>
      <c r="TI278" s="172"/>
      <c r="TJ278" s="172"/>
      <c r="TK278" s="172"/>
      <c r="TL278" s="172"/>
      <c r="TM278" s="172"/>
      <c r="TN278" s="172"/>
      <c r="TO278" s="172"/>
      <c r="TP278" s="172"/>
      <c r="TQ278" s="172"/>
      <c r="TR278" s="172"/>
      <c r="TS278" s="172"/>
      <c r="TT278" s="172"/>
      <c r="TU278" s="172"/>
      <c r="TV278" s="172"/>
      <c r="TW278" s="172"/>
      <c r="TX278" s="172"/>
      <c r="TY278" s="172"/>
      <c r="TZ278" s="172"/>
      <c r="UA278" s="172"/>
      <c r="UB278" s="172"/>
      <c r="UC278" s="172"/>
      <c r="UD278" s="172"/>
      <c r="UE278" s="172"/>
      <c r="UF278" s="172"/>
      <c r="UG278" s="172"/>
      <c r="UH278" s="172"/>
      <c r="UI278" s="172"/>
      <c r="UJ278" s="172"/>
      <c r="UK278" s="172"/>
      <c r="UL278" s="172"/>
      <c r="UM278" s="172"/>
      <c r="UN278" s="172"/>
      <c r="UO278" s="172"/>
      <c r="UP278" s="172"/>
      <c r="UQ278" s="172"/>
      <c r="UR278" s="172"/>
      <c r="US278" s="172"/>
      <c r="UT278" s="172"/>
      <c r="UU278" s="172"/>
      <c r="UV278" s="172"/>
      <c r="UW278" s="172"/>
      <c r="UX278" s="172"/>
      <c r="UY278" s="172"/>
      <c r="UZ278" s="172"/>
      <c r="VA278" s="172"/>
      <c r="VB278" s="172"/>
      <c r="VC278" s="172"/>
      <c r="VD278" s="172"/>
      <c r="VE278" s="172"/>
      <c r="VF278" s="172"/>
      <c r="VG278" s="172"/>
      <c r="VH278" s="172"/>
      <c r="VI278" s="172"/>
    </row>
    <row r="279" spans="1:581" s="23" customFormat="1" ht="15" customHeight="1" x14ac:dyDescent="0.2">
      <c r="A279" s="107">
        <v>52</v>
      </c>
      <c r="B279" s="102" t="s">
        <v>1188</v>
      </c>
      <c r="C279" s="102" t="s">
        <v>1189</v>
      </c>
      <c r="D279" s="20">
        <v>14</v>
      </c>
      <c r="E279" s="108" t="s">
        <v>926</v>
      </c>
      <c r="F279" s="102" t="s">
        <v>1190</v>
      </c>
      <c r="G279" s="102" t="s">
        <v>1433</v>
      </c>
      <c r="H279" s="21" t="s">
        <v>235</v>
      </c>
      <c r="I279" s="61" t="s">
        <v>1662</v>
      </c>
      <c r="J279" s="22" t="s">
        <v>954</v>
      </c>
      <c r="K279" s="328">
        <v>37335</v>
      </c>
      <c r="L279" s="146">
        <v>12</v>
      </c>
      <c r="M279" s="22">
        <v>40</v>
      </c>
      <c r="N279" s="22" t="s">
        <v>704</v>
      </c>
      <c r="O279" s="61" t="s">
        <v>1698</v>
      </c>
      <c r="P279" s="21" t="s">
        <v>962</v>
      </c>
      <c r="Q279" s="21" t="s">
        <v>817</v>
      </c>
      <c r="R279" s="22">
        <v>1</v>
      </c>
      <c r="S279" s="75">
        <v>24345</v>
      </c>
      <c r="T279" s="75"/>
      <c r="U279" s="75"/>
      <c r="V279" s="75">
        <f t="shared" si="142"/>
        <v>24345</v>
      </c>
      <c r="W279" s="75">
        <f>70.1*4</f>
        <v>280.39999999999998</v>
      </c>
      <c r="X279" s="75">
        <f t="shared" si="145"/>
        <v>4451.333333333333</v>
      </c>
      <c r="Y279" s="75">
        <f t="shared" si="146"/>
        <v>44513.333333333336</v>
      </c>
      <c r="Z279" s="75">
        <f t="shared" si="147"/>
        <v>4260.375</v>
      </c>
      <c r="AA279" s="75">
        <f t="shared" si="148"/>
        <v>730.35</v>
      </c>
      <c r="AB279" s="75">
        <f t="shared" si="149"/>
        <v>1217.25</v>
      </c>
      <c r="AC279" s="75">
        <f t="shared" si="150"/>
        <v>486.90000000000003</v>
      </c>
      <c r="AD279" s="75">
        <v>1455</v>
      </c>
      <c r="AE279" s="75">
        <v>908</v>
      </c>
      <c r="AF279" s="77">
        <f t="shared" si="151"/>
        <v>13354</v>
      </c>
      <c r="AG279" s="77">
        <f t="shared" si="143"/>
        <v>38876.497222222228</v>
      </c>
      <c r="AH279" s="77">
        <f t="shared" si="144"/>
        <v>466517.96666666673</v>
      </c>
      <c r="AI279" s="77"/>
      <c r="AJ279" s="77"/>
      <c r="AK279" s="77"/>
      <c r="AL279" s="77"/>
      <c r="AM279" s="77"/>
      <c r="AN279" s="77"/>
      <c r="AO279" s="77"/>
      <c r="AP279" s="77"/>
      <c r="AQ279" s="77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  <c r="HB279" s="24"/>
      <c r="HC279" s="24"/>
      <c r="HD279" s="24"/>
      <c r="HE279" s="24"/>
      <c r="HF279" s="24"/>
      <c r="HG279" s="24"/>
      <c r="HH279" s="24"/>
      <c r="HI279" s="24"/>
      <c r="HJ279" s="24"/>
      <c r="HK279" s="24"/>
      <c r="HL279" s="24"/>
      <c r="HM279" s="24"/>
      <c r="HN279" s="24"/>
      <c r="HO279" s="24"/>
      <c r="HP279" s="24"/>
      <c r="HQ279" s="24"/>
      <c r="HR279" s="24"/>
      <c r="HS279" s="24"/>
      <c r="HT279" s="24"/>
      <c r="HU279" s="24"/>
      <c r="HV279" s="24"/>
      <c r="HW279" s="24"/>
      <c r="HX279" s="24"/>
      <c r="HY279" s="24"/>
      <c r="HZ279" s="24"/>
      <c r="IA279" s="24"/>
      <c r="IB279" s="24"/>
      <c r="IC279" s="24"/>
      <c r="ID279" s="24"/>
      <c r="IE279" s="24"/>
      <c r="IF279" s="24"/>
      <c r="IG279" s="24"/>
      <c r="IH279" s="24"/>
      <c r="II279" s="24"/>
      <c r="IJ279" s="24"/>
      <c r="IK279" s="24"/>
      <c r="IL279" s="24"/>
      <c r="IM279" s="24"/>
      <c r="IN279" s="24"/>
      <c r="IO279" s="24"/>
      <c r="IP279" s="24"/>
      <c r="IQ279" s="24"/>
      <c r="IR279" s="24"/>
      <c r="IS279" s="24"/>
      <c r="IT279" s="24"/>
      <c r="IU279" s="24"/>
      <c r="IV279" s="24"/>
      <c r="IW279" s="24"/>
      <c r="IX279" s="24"/>
      <c r="IY279" s="24"/>
      <c r="IZ279" s="24"/>
      <c r="JA279" s="24"/>
      <c r="JB279" s="24"/>
      <c r="JC279" s="24"/>
      <c r="JD279" s="24"/>
      <c r="JE279" s="24"/>
      <c r="JF279" s="24"/>
      <c r="JG279" s="24"/>
      <c r="JH279" s="24"/>
      <c r="JI279" s="24"/>
      <c r="JJ279" s="24"/>
      <c r="JK279" s="24"/>
      <c r="JL279" s="24"/>
      <c r="JM279" s="24"/>
      <c r="JN279" s="24"/>
      <c r="JO279" s="24"/>
      <c r="JP279" s="24"/>
      <c r="JQ279" s="24"/>
      <c r="JR279" s="24"/>
      <c r="JS279" s="24"/>
      <c r="JT279" s="24"/>
      <c r="JU279" s="24"/>
      <c r="JV279" s="24"/>
      <c r="JW279" s="24"/>
      <c r="JX279" s="24"/>
      <c r="JY279" s="24"/>
      <c r="JZ279" s="24"/>
      <c r="KA279" s="24"/>
      <c r="KB279" s="24"/>
      <c r="KC279" s="24"/>
      <c r="KD279" s="24"/>
      <c r="KE279" s="24"/>
      <c r="KF279" s="24"/>
      <c r="KG279" s="24"/>
      <c r="KH279" s="24"/>
      <c r="KI279" s="24"/>
      <c r="KJ279" s="24"/>
      <c r="KK279" s="24"/>
      <c r="KL279" s="24"/>
      <c r="KM279" s="24"/>
      <c r="KN279" s="24"/>
      <c r="KO279" s="24"/>
      <c r="KP279" s="24"/>
      <c r="KQ279" s="24"/>
      <c r="KR279" s="24"/>
      <c r="KS279" s="24"/>
      <c r="KT279" s="24"/>
      <c r="KU279" s="24"/>
      <c r="KV279" s="24"/>
      <c r="KW279" s="24"/>
      <c r="KX279" s="24"/>
      <c r="KY279" s="24"/>
      <c r="KZ279" s="24"/>
      <c r="LA279" s="24"/>
      <c r="LB279" s="24"/>
      <c r="LC279" s="24"/>
      <c r="LD279" s="24"/>
      <c r="LE279" s="24"/>
      <c r="LF279" s="24"/>
      <c r="LG279" s="24"/>
      <c r="LH279" s="24"/>
      <c r="LI279" s="24"/>
      <c r="LJ279" s="24"/>
      <c r="LK279" s="24"/>
      <c r="LL279" s="24"/>
      <c r="LM279" s="24"/>
      <c r="LN279" s="24"/>
      <c r="LO279" s="24"/>
      <c r="LP279" s="24"/>
      <c r="LQ279" s="24"/>
      <c r="LR279" s="24"/>
      <c r="LS279" s="24"/>
      <c r="LT279" s="24"/>
      <c r="LU279" s="24"/>
      <c r="LV279" s="24"/>
      <c r="LW279" s="24"/>
      <c r="LX279" s="24"/>
      <c r="LY279" s="24"/>
      <c r="LZ279" s="24"/>
      <c r="MA279" s="24"/>
      <c r="MB279" s="24"/>
      <c r="MC279" s="24"/>
      <c r="MD279" s="24"/>
      <c r="ME279" s="24"/>
      <c r="MF279" s="24"/>
      <c r="MG279" s="24"/>
      <c r="MH279" s="24"/>
      <c r="MI279" s="24"/>
      <c r="MJ279" s="24"/>
      <c r="MK279" s="24"/>
      <c r="ML279" s="24"/>
      <c r="MM279" s="24"/>
      <c r="MN279" s="24"/>
      <c r="MO279" s="24"/>
      <c r="MP279" s="24"/>
      <c r="MQ279" s="24"/>
      <c r="MR279" s="24"/>
      <c r="MS279" s="24"/>
      <c r="MT279" s="24"/>
      <c r="MU279" s="24"/>
      <c r="MV279" s="24"/>
      <c r="MW279" s="24"/>
      <c r="MX279" s="24"/>
      <c r="MY279" s="24"/>
      <c r="MZ279" s="24"/>
      <c r="NA279" s="24"/>
      <c r="NB279" s="24"/>
      <c r="NC279" s="24"/>
      <c r="ND279" s="24"/>
      <c r="NE279" s="24"/>
      <c r="NF279" s="24"/>
      <c r="NG279" s="24"/>
      <c r="NH279" s="24"/>
      <c r="NI279" s="24"/>
      <c r="NJ279" s="24"/>
      <c r="NK279" s="24"/>
      <c r="NL279" s="24"/>
      <c r="NM279" s="24"/>
      <c r="NN279" s="24"/>
      <c r="NO279" s="24"/>
      <c r="NP279" s="24"/>
      <c r="NQ279" s="24"/>
      <c r="NR279" s="24"/>
      <c r="NS279" s="24"/>
      <c r="NT279" s="24"/>
      <c r="NU279" s="24"/>
      <c r="NV279" s="24"/>
      <c r="NW279" s="24"/>
      <c r="NX279" s="24"/>
      <c r="NY279" s="24"/>
      <c r="NZ279" s="24"/>
      <c r="OA279" s="24"/>
      <c r="OB279" s="24"/>
      <c r="OC279" s="24"/>
      <c r="OD279" s="24"/>
      <c r="OE279" s="24"/>
      <c r="OF279" s="24"/>
      <c r="OG279" s="24"/>
      <c r="OH279" s="24"/>
      <c r="OI279" s="24"/>
      <c r="OJ279" s="24"/>
      <c r="OK279" s="24"/>
      <c r="OL279" s="24"/>
      <c r="OM279" s="24"/>
      <c r="ON279" s="24"/>
      <c r="OO279" s="24"/>
      <c r="OP279" s="24"/>
      <c r="OQ279" s="24"/>
      <c r="OR279" s="24"/>
      <c r="OS279" s="24"/>
      <c r="OT279" s="24"/>
      <c r="OU279" s="24"/>
      <c r="OV279" s="24"/>
      <c r="OW279" s="24"/>
      <c r="OX279" s="24"/>
      <c r="OY279" s="24"/>
      <c r="OZ279" s="24"/>
      <c r="PA279" s="24"/>
      <c r="PB279" s="24"/>
      <c r="PC279" s="24"/>
      <c r="PD279" s="24"/>
      <c r="PE279" s="24"/>
      <c r="PF279" s="24"/>
      <c r="PG279" s="24"/>
      <c r="PH279" s="24"/>
      <c r="PI279" s="24"/>
      <c r="PJ279" s="24"/>
      <c r="PK279" s="24"/>
      <c r="PL279" s="24"/>
      <c r="PM279" s="24"/>
      <c r="PN279" s="24"/>
      <c r="PO279" s="24"/>
      <c r="PP279" s="24"/>
      <c r="PQ279" s="24"/>
      <c r="PR279" s="24"/>
      <c r="PS279" s="24"/>
      <c r="PT279" s="24"/>
      <c r="PU279" s="24"/>
      <c r="PV279" s="24"/>
      <c r="PW279" s="24"/>
      <c r="PX279" s="24"/>
      <c r="PY279" s="24"/>
      <c r="PZ279" s="24"/>
      <c r="QA279" s="24"/>
      <c r="QB279" s="24"/>
      <c r="QC279" s="24"/>
      <c r="QD279" s="24"/>
      <c r="QE279" s="24"/>
      <c r="QF279" s="24"/>
      <c r="QG279" s="24"/>
      <c r="QH279" s="24"/>
      <c r="QI279" s="24"/>
      <c r="QJ279" s="24"/>
      <c r="QK279" s="24"/>
      <c r="QL279" s="24"/>
      <c r="QM279" s="24"/>
      <c r="QN279" s="24"/>
      <c r="QO279" s="24"/>
      <c r="QP279" s="24"/>
      <c r="QQ279" s="24"/>
      <c r="QR279" s="24"/>
      <c r="QS279" s="24"/>
      <c r="QT279" s="24"/>
      <c r="QU279" s="24"/>
      <c r="QV279" s="24"/>
      <c r="QW279" s="24"/>
      <c r="QX279" s="24"/>
      <c r="QY279" s="24"/>
      <c r="QZ279" s="24"/>
      <c r="RA279" s="24"/>
      <c r="RB279" s="24"/>
      <c r="RC279" s="24"/>
      <c r="RD279" s="24"/>
      <c r="RE279" s="24"/>
      <c r="RF279" s="24"/>
      <c r="RG279" s="24"/>
      <c r="RH279" s="24"/>
      <c r="RI279" s="24"/>
      <c r="RJ279" s="24"/>
      <c r="RK279" s="24"/>
      <c r="RL279" s="24"/>
      <c r="RM279" s="24"/>
      <c r="RN279" s="24"/>
      <c r="RO279" s="24"/>
      <c r="RP279" s="24"/>
      <c r="RQ279" s="24"/>
      <c r="RR279" s="24"/>
      <c r="RS279" s="24"/>
      <c r="RT279" s="24"/>
      <c r="RU279" s="24"/>
      <c r="RV279" s="24"/>
      <c r="RW279" s="24"/>
      <c r="RX279" s="24"/>
      <c r="RY279" s="24"/>
      <c r="RZ279" s="24"/>
      <c r="SA279" s="24"/>
      <c r="SB279" s="24"/>
      <c r="SC279" s="24"/>
      <c r="SD279" s="24"/>
      <c r="SE279" s="24"/>
      <c r="SF279" s="24"/>
      <c r="SG279" s="24"/>
      <c r="SH279" s="24"/>
      <c r="SI279" s="24"/>
      <c r="SJ279" s="24"/>
      <c r="SK279" s="24"/>
      <c r="SL279" s="24"/>
      <c r="SM279" s="24"/>
      <c r="SN279" s="24"/>
      <c r="SO279" s="24"/>
      <c r="SP279" s="24"/>
      <c r="SQ279" s="24"/>
      <c r="SR279" s="24"/>
      <c r="SS279" s="24"/>
      <c r="ST279" s="24"/>
      <c r="SU279" s="24"/>
      <c r="SV279" s="24"/>
      <c r="SW279" s="24"/>
      <c r="SX279" s="24"/>
      <c r="SY279" s="24"/>
      <c r="SZ279" s="24"/>
      <c r="TA279" s="24"/>
      <c r="TB279" s="24"/>
      <c r="TC279" s="24"/>
      <c r="TD279" s="24"/>
      <c r="TE279" s="24"/>
      <c r="TF279" s="24"/>
      <c r="TG279" s="24"/>
      <c r="TH279" s="24"/>
      <c r="TI279" s="24"/>
      <c r="TJ279" s="24"/>
      <c r="TK279" s="24"/>
      <c r="TL279" s="24"/>
      <c r="TM279" s="24"/>
      <c r="TN279" s="24"/>
      <c r="TO279" s="24"/>
      <c r="TP279" s="24"/>
      <c r="TQ279" s="24"/>
      <c r="TR279" s="24"/>
      <c r="TS279" s="24"/>
      <c r="TT279" s="24"/>
      <c r="TU279" s="24"/>
      <c r="TV279" s="24"/>
      <c r="TW279" s="24"/>
      <c r="TX279" s="24"/>
      <c r="TY279" s="24"/>
      <c r="TZ279" s="24"/>
      <c r="UA279" s="24"/>
      <c r="UB279" s="24"/>
      <c r="UC279" s="24"/>
      <c r="UD279" s="24"/>
      <c r="UE279" s="24"/>
      <c r="UF279" s="24"/>
      <c r="UG279" s="24"/>
      <c r="UH279" s="24"/>
      <c r="UI279" s="24"/>
      <c r="UJ279" s="24"/>
      <c r="UK279" s="24"/>
      <c r="UL279" s="24"/>
      <c r="UM279" s="24"/>
      <c r="UN279" s="24"/>
      <c r="UO279" s="24"/>
      <c r="UP279" s="24"/>
      <c r="UQ279" s="24"/>
      <c r="UR279" s="24"/>
      <c r="US279" s="24"/>
      <c r="UT279" s="24"/>
      <c r="UU279" s="24"/>
      <c r="UV279" s="24"/>
      <c r="UW279" s="24"/>
      <c r="UX279" s="24"/>
      <c r="UY279" s="24"/>
      <c r="UZ279" s="24"/>
      <c r="VA279" s="24"/>
      <c r="VB279" s="24"/>
      <c r="VC279" s="24"/>
      <c r="VD279" s="24"/>
      <c r="VE279" s="24"/>
      <c r="VF279" s="24"/>
      <c r="VG279" s="24"/>
      <c r="VH279" s="24"/>
      <c r="VI279" s="24"/>
    </row>
    <row r="280" spans="1:581" s="23" customFormat="1" ht="15" customHeight="1" x14ac:dyDescent="0.2">
      <c r="A280" s="18">
        <v>53</v>
      </c>
      <c r="B280" s="102" t="s">
        <v>1188</v>
      </c>
      <c r="C280" s="102" t="s">
        <v>1189</v>
      </c>
      <c r="D280" s="20">
        <v>14</v>
      </c>
      <c r="E280" s="102" t="s">
        <v>926</v>
      </c>
      <c r="F280" s="102" t="s">
        <v>1190</v>
      </c>
      <c r="G280" s="102" t="s">
        <v>1439</v>
      </c>
      <c r="H280" s="25" t="s">
        <v>1095</v>
      </c>
      <c r="I280" s="21" t="s">
        <v>1107</v>
      </c>
      <c r="J280" s="176" t="s">
        <v>954</v>
      </c>
      <c r="K280" s="328">
        <v>41396</v>
      </c>
      <c r="L280" s="146">
        <v>13</v>
      </c>
      <c r="M280" s="22">
        <v>40</v>
      </c>
      <c r="N280" s="22" t="s">
        <v>704</v>
      </c>
      <c r="O280" s="21" t="s">
        <v>264</v>
      </c>
      <c r="P280" s="21" t="s">
        <v>962</v>
      </c>
      <c r="Q280" s="21" t="s">
        <v>817</v>
      </c>
      <c r="R280" s="22">
        <v>1</v>
      </c>
      <c r="S280" s="75">
        <v>30226</v>
      </c>
      <c r="T280" s="75"/>
      <c r="U280" s="75"/>
      <c r="V280" s="75">
        <f t="shared" si="142"/>
        <v>30226</v>
      </c>
      <c r="W280" s="75"/>
      <c r="X280" s="75">
        <f t="shared" si="145"/>
        <v>5482.5</v>
      </c>
      <c r="Y280" s="75">
        <f t="shared" si="146"/>
        <v>54825</v>
      </c>
      <c r="Z280" s="75">
        <f t="shared" si="147"/>
        <v>5289.5499999999993</v>
      </c>
      <c r="AA280" s="75">
        <f t="shared" si="148"/>
        <v>906.78</v>
      </c>
      <c r="AB280" s="75">
        <f t="shared" si="149"/>
        <v>1511.3000000000002</v>
      </c>
      <c r="AC280" s="75">
        <f t="shared" si="150"/>
        <v>604.52</v>
      </c>
      <c r="AD280" s="75">
        <v>1595</v>
      </c>
      <c r="AE280" s="75">
        <v>1074</v>
      </c>
      <c r="AF280" s="77">
        <f t="shared" si="151"/>
        <v>16447.5</v>
      </c>
      <c r="AG280" s="77">
        <f t="shared" si="143"/>
        <v>47603.4</v>
      </c>
      <c r="AH280" s="77">
        <f t="shared" si="144"/>
        <v>571240.80000000005</v>
      </c>
      <c r="AI280" s="77"/>
      <c r="AJ280" s="77"/>
      <c r="AK280" s="77"/>
      <c r="AL280" s="77"/>
      <c r="AM280" s="77"/>
      <c r="AN280" s="77"/>
      <c r="AO280" s="77"/>
      <c r="AP280" s="77"/>
      <c r="AQ280" s="77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  <c r="IQ280" s="24"/>
      <c r="IR280" s="24"/>
      <c r="IS280" s="24"/>
      <c r="IT280" s="24"/>
      <c r="IU280" s="24"/>
      <c r="IV280" s="24"/>
      <c r="IW280" s="24"/>
      <c r="IX280" s="24"/>
      <c r="IY280" s="24"/>
      <c r="IZ280" s="24"/>
      <c r="JA280" s="24"/>
      <c r="JB280" s="24"/>
      <c r="JC280" s="24"/>
      <c r="JD280" s="24"/>
      <c r="JE280" s="24"/>
      <c r="JF280" s="24"/>
      <c r="JG280" s="24"/>
      <c r="JH280" s="24"/>
      <c r="JI280" s="24"/>
      <c r="JJ280" s="24"/>
      <c r="JK280" s="24"/>
      <c r="JL280" s="24"/>
      <c r="JM280" s="24"/>
      <c r="JN280" s="24"/>
      <c r="JO280" s="24"/>
      <c r="JP280" s="24"/>
      <c r="JQ280" s="24"/>
      <c r="JR280" s="24"/>
      <c r="JS280" s="24"/>
      <c r="JT280" s="24"/>
      <c r="JU280" s="24"/>
      <c r="JV280" s="24"/>
      <c r="JW280" s="24"/>
      <c r="JX280" s="24"/>
      <c r="JY280" s="24"/>
      <c r="JZ280" s="24"/>
      <c r="KA280" s="24"/>
      <c r="KB280" s="24"/>
      <c r="KC280" s="24"/>
      <c r="KD280" s="24"/>
      <c r="KE280" s="24"/>
      <c r="KF280" s="24"/>
      <c r="KG280" s="24"/>
      <c r="KH280" s="24"/>
      <c r="KI280" s="24"/>
      <c r="KJ280" s="24"/>
      <c r="KK280" s="24"/>
      <c r="KL280" s="24"/>
      <c r="KM280" s="24"/>
      <c r="KN280" s="24"/>
      <c r="KO280" s="24"/>
      <c r="KP280" s="24"/>
      <c r="KQ280" s="24"/>
      <c r="KR280" s="24"/>
      <c r="KS280" s="24"/>
      <c r="KT280" s="24"/>
      <c r="KU280" s="24"/>
      <c r="KV280" s="24"/>
      <c r="KW280" s="24"/>
      <c r="KX280" s="24"/>
      <c r="KY280" s="24"/>
      <c r="KZ280" s="24"/>
      <c r="LA280" s="24"/>
      <c r="LB280" s="24"/>
      <c r="LC280" s="24"/>
      <c r="LD280" s="24"/>
      <c r="LE280" s="24"/>
      <c r="LF280" s="24"/>
      <c r="LG280" s="24"/>
      <c r="LH280" s="24"/>
      <c r="LI280" s="24"/>
      <c r="LJ280" s="24"/>
      <c r="LK280" s="24"/>
      <c r="LL280" s="24"/>
      <c r="LM280" s="24"/>
      <c r="LN280" s="24"/>
      <c r="LO280" s="24"/>
      <c r="LP280" s="24"/>
      <c r="LQ280" s="24"/>
      <c r="LR280" s="24"/>
      <c r="LS280" s="24"/>
      <c r="LT280" s="24"/>
      <c r="LU280" s="24"/>
      <c r="LV280" s="24"/>
      <c r="LW280" s="24"/>
      <c r="LX280" s="24"/>
      <c r="LY280" s="24"/>
      <c r="LZ280" s="24"/>
      <c r="MA280" s="24"/>
      <c r="MB280" s="24"/>
      <c r="MC280" s="24"/>
      <c r="MD280" s="24"/>
      <c r="ME280" s="24"/>
      <c r="MF280" s="24"/>
      <c r="MG280" s="24"/>
      <c r="MH280" s="24"/>
      <c r="MI280" s="24"/>
      <c r="MJ280" s="24"/>
      <c r="MK280" s="24"/>
      <c r="ML280" s="24"/>
      <c r="MM280" s="24"/>
      <c r="MN280" s="24"/>
      <c r="MO280" s="24"/>
      <c r="MP280" s="24"/>
      <c r="MQ280" s="24"/>
      <c r="MR280" s="24"/>
      <c r="MS280" s="24"/>
      <c r="MT280" s="24"/>
      <c r="MU280" s="24"/>
      <c r="MV280" s="24"/>
      <c r="MW280" s="24"/>
      <c r="MX280" s="24"/>
      <c r="MY280" s="24"/>
      <c r="MZ280" s="24"/>
      <c r="NA280" s="24"/>
      <c r="NB280" s="24"/>
      <c r="NC280" s="24"/>
      <c r="ND280" s="24"/>
      <c r="NE280" s="24"/>
      <c r="NF280" s="24"/>
      <c r="NG280" s="24"/>
      <c r="NH280" s="24"/>
      <c r="NI280" s="24"/>
      <c r="NJ280" s="24"/>
      <c r="NK280" s="24"/>
      <c r="NL280" s="24"/>
      <c r="NM280" s="24"/>
      <c r="NN280" s="24"/>
      <c r="NO280" s="24"/>
      <c r="NP280" s="24"/>
      <c r="NQ280" s="24"/>
      <c r="NR280" s="24"/>
      <c r="NS280" s="24"/>
      <c r="NT280" s="24"/>
      <c r="NU280" s="24"/>
      <c r="NV280" s="24"/>
      <c r="NW280" s="24"/>
      <c r="NX280" s="24"/>
      <c r="NY280" s="24"/>
      <c r="NZ280" s="24"/>
      <c r="OA280" s="24"/>
      <c r="OB280" s="24"/>
      <c r="OC280" s="24"/>
      <c r="OD280" s="24"/>
      <c r="OE280" s="24"/>
      <c r="OF280" s="24"/>
      <c r="OG280" s="24"/>
      <c r="OH280" s="24"/>
      <c r="OI280" s="24"/>
      <c r="OJ280" s="24"/>
      <c r="OK280" s="24"/>
      <c r="OL280" s="24"/>
      <c r="OM280" s="24"/>
      <c r="ON280" s="24"/>
      <c r="OO280" s="24"/>
      <c r="OP280" s="24"/>
      <c r="OQ280" s="24"/>
      <c r="OR280" s="24"/>
      <c r="OS280" s="24"/>
      <c r="OT280" s="24"/>
      <c r="OU280" s="24"/>
      <c r="OV280" s="24"/>
      <c r="OW280" s="24"/>
      <c r="OX280" s="24"/>
      <c r="OY280" s="24"/>
      <c r="OZ280" s="24"/>
      <c r="PA280" s="24"/>
      <c r="PB280" s="24"/>
      <c r="PC280" s="24"/>
      <c r="PD280" s="24"/>
      <c r="PE280" s="24"/>
      <c r="PF280" s="24"/>
      <c r="PG280" s="24"/>
      <c r="PH280" s="24"/>
      <c r="PI280" s="24"/>
      <c r="PJ280" s="24"/>
      <c r="PK280" s="24"/>
      <c r="PL280" s="24"/>
      <c r="PM280" s="24"/>
      <c r="PN280" s="24"/>
      <c r="PO280" s="24"/>
      <c r="PP280" s="24"/>
      <c r="PQ280" s="24"/>
      <c r="PR280" s="24"/>
      <c r="PS280" s="24"/>
      <c r="PT280" s="24"/>
      <c r="PU280" s="24"/>
      <c r="PV280" s="24"/>
      <c r="PW280" s="24"/>
      <c r="PX280" s="24"/>
      <c r="PY280" s="24"/>
      <c r="PZ280" s="24"/>
      <c r="QA280" s="24"/>
      <c r="QB280" s="24"/>
      <c r="QC280" s="24"/>
      <c r="QD280" s="24"/>
      <c r="QE280" s="24"/>
      <c r="QF280" s="24"/>
      <c r="QG280" s="24"/>
      <c r="QH280" s="24"/>
      <c r="QI280" s="24"/>
      <c r="QJ280" s="24"/>
      <c r="QK280" s="24"/>
      <c r="QL280" s="24"/>
      <c r="QM280" s="24"/>
      <c r="QN280" s="24"/>
      <c r="QO280" s="24"/>
      <c r="QP280" s="24"/>
      <c r="QQ280" s="24"/>
      <c r="QR280" s="24"/>
      <c r="QS280" s="24"/>
      <c r="QT280" s="24"/>
      <c r="QU280" s="24"/>
      <c r="QV280" s="24"/>
      <c r="QW280" s="24"/>
      <c r="QX280" s="24"/>
      <c r="QY280" s="24"/>
      <c r="QZ280" s="24"/>
      <c r="RA280" s="24"/>
      <c r="RB280" s="24"/>
      <c r="RC280" s="24"/>
      <c r="RD280" s="24"/>
      <c r="RE280" s="24"/>
      <c r="RF280" s="24"/>
      <c r="RG280" s="24"/>
      <c r="RH280" s="24"/>
      <c r="RI280" s="24"/>
      <c r="RJ280" s="24"/>
      <c r="RK280" s="24"/>
      <c r="RL280" s="24"/>
      <c r="RM280" s="24"/>
      <c r="RN280" s="24"/>
      <c r="RO280" s="24"/>
      <c r="RP280" s="24"/>
      <c r="RQ280" s="24"/>
      <c r="RR280" s="24"/>
      <c r="RS280" s="24"/>
      <c r="RT280" s="24"/>
      <c r="RU280" s="24"/>
      <c r="RV280" s="24"/>
      <c r="RW280" s="24"/>
      <c r="RX280" s="24"/>
      <c r="RY280" s="24"/>
      <c r="RZ280" s="24"/>
      <c r="SA280" s="24"/>
      <c r="SB280" s="24"/>
      <c r="SC280" s="24"/>
      <c r="SD280" s="24"/>
      <c r="SE280" s="24"/>
      <c r="SF280" s="24"/>
      <c r="SG280" s="24"/>
      <c r="SH280" s="24"/>
      <c r="SI280" s="24"/>
      <c r="SJ280" s="24"/>
      <c r="SK280" s="24"/>
      <c r="SL280" s="24"/>
      <c r="SM280" s="24"/>
      <c r="SN280" s="24"/>
      <c r="SO280" s="24"/>
      <c r="SP280" s="24"/>
      <c r="SQ280" s="24"/>
      <c r="SR280" s="24"/>
      <c r="SS280" s="24"/>
      <c r="ST280" s="24"/>
      <c r="SU280" s="24"/>
      <c r="SV280" s="24"/>
      <c r="SW280" s="24"/>
      <c r="SX280" s="24"/>
      <c r="SY280" s="24"/>
      <c r="SZ280" s="24"/>
      <c r="TA280" s="24"/>
      <c r="TB280" s="24"/>
      <c r="TC280" s="24"/>
      <c r="TD280" s="24"/>
      <c r="TE280" s="24"/>
      <c r="TF280" s="24"/>
      <c r="TG280" s="24"/>
      <c r="TH280" s="24"/>
      <c r="TI280" s="24"/>
      <c r="TJ280" s="24"/>
      <c r="TK280" s="24"/>
      <c r="TL280" s="24"/>
      <c r="TM280" s="24"/>
      <c r="TN280" s="24"/>
      <c r="TO280" s="24"/>
      <c r="TP280" s="24"/>
      <c r="TQ280" s="24"/>
      <c r="TR280" s="24"/>
      <c r="TS280" s="24"/>
      <c r="TT280" s="24"/>
      <c r="TU280" s="24"/>
      <c r="TV280" s="24"/>
      <c r="TW280" s="24"/>
      <c r="TX280" s="24"/>
      <c r="TY280" s="24"/>
      <c r="TZ280" s="24"/>
      <c r="UA280" s="24"/>
      <c r="UB280" s="24"/>
      <c r="UC280" s="24"/>
      <c r="UD280" s="24"/>
      <c r="UE280" s="24"/>
      <c r="UF280" s="24"/>
      <c r="UG280" s="24"/>
      <c r="UH280" s="24"/>
      <c r="UI280" s="24"/>
      <c r="UJ280" s="24"/>
      <c r="UK280" s="24"/>
      <c r="UL280" s="24"/>
      <c r="UM280" s="24"/>
      <c r="UN280" s="24"/>
      <c r="UO280" s="24"/>
      <c r="UP280" s="24"/>
      <c r="UQ280" s="24"/>
      <c r="UR280" s="24"/>
      <c r="US280" s="24"/>
      <c r="UT280" s="24"/>
      <c r="UU280" s="24"/>
      <c r="UV280" s="24"/>
      <c r="UW280" s="24"/>
      <c r="UX280" s="24"/>
      <c r="UY280" s="24"/>
      <c r="UZ280" s="24"/>
      <c r="VA280" s="24"/>
      <c r="VB280" s="24"/>
      <c r="VC280" s="24"/>
      <c r="VD280" s="24"/>
      <c r="VE280" s="24"/>
      <c r="VF280" s="24"/>
      <c r="VG280" s="24"/>
      <c r="VH280" s="24"/>
      <c r="VI280" s="24"/>
    </row>
    <row r="281" spans="1:581" s="24" customFormat="1" ht="15" customHeight="1" x14ac:dyDescent="0.2">
      <c r="A281" s="112">
        <v>54</v>
      </c>
      <c r="B281" s="108" t="s">
        <v>1188</v>
      </c>
      <c r="C281" s="108" t="s">
        <v>1189</v>
      </c>
      <c r="D281" s="109">
        <v>14</v>
      </c>
      <c r="E281" s="108" t="s">
        <v>926</v>
      </c>
      <c r="F281" s="108" t="s">
        <v>1190</v>
      </c>
      <c r="G281" s="108" t="s">
        <v>1442</v>
      </c>
      <c r="H281" s="64" t="s">
        <v>1043</v>
      </c>
      <c r="I281" s="64" t="s">
        <v>1067</v>
      </c>
      <c r="J281" s="65" t="s">
        <v>954</v>
      </c>
      <c r="K281" s="331">
        <v>41353</v>
      </c>
      <c r="L281" s="266">
        <v>15</v>
      </c>
      <c r="M281" s="65">
        <v>40</v>
      </c>
      <c r="N281" s="65" t="s">
        <v>704</v>
      </c>
      <c r="O281" s="64" t="s">
        <v>252</v>
      </c>
      <c r="P281" s="64" t="s">
        <v>962</v>
      </c>
      <c r="Q281" s="64" t="s">
        <v>817</v>
      </c>
      <c r="R281" s="65">
        <v>1</v>
      </c>
      <c r="S281" s="75">
        <v>48963</v>
      </c>
      <c r="T281" s="76"/>
      <c r="U281" s="76"/>
      <c r="V281" s="75">
        <f t="shared" si="142"/>
        <v>48963</v>
      </c>
      <c r="W281" s="76"/>
      <c r="X281" s="76">
        <f t="shared" si="145"/>
        <v>8728.1666666666679</v>
      </c>
      <c r="Y281" s="76">
        <f t="shared" si="146"/>
        <v>87281.666666666672</v>
      </c>
      <c r="Z281" s="76">
        <f t="shared" si="147"/>
        <v>8568.5249999999996</v>
      </c>
      <c r="AA281" s="76">
        <f t="shared" si="148"/>
        <v>1468.8899999999999</v>
      </c>
      <c r="AB281" s="76">
        <f t="shared" si="149"/>
        <v>2448.15</v>
      </c>
      <c r="AC281" s="76">
        <f t="shared" si="150"/>
        <v>979.26</v>
      </c>
      <c r="AD281" s="76">
        <v>1989</v>
      </c>
      <c r="AE281" s="76">
        <v>1417</v>
      </c>
      <c r="AF281" s="78"/>
      <c r="AG281" s="77">
        <f t="shared" si="143"/>
        <v>73834.64444444445</v>
      </c>
      <c r="AH281" s="77">
        <f t="shared" si="144"/>
        <v>886015.7333333334</v>
      </c>
      <c r="AI281" s="240"/>
      <c r="AJ281" s="237"/>
      <c r="AK281" s="237"/>
      <c r="AL281" s="237"/>
      <c r="AM281" s="237"/>
      <c r="AN281" s="237"/>
      <c r="AO281" s="237"/>
      <c r="AP281" s="237"/>
      <c r="AQ281" s="316"/>
    </row>
    <row r="282" spans="1:581" s="23" customFormat="1" ht="15" customHeight="1" x14ac:dyDescent="0.2">
      <c r="A282" s="18">
        <v>55</v>
      </c>
      <c r="B282" s="102" t="s">
        <v>1188</v>
      </c>
      <c r="C282" s="102" t="s">
        <v>1189</v>
      </c>
      <c r="D282" s="20">
        <v>14</v>
      </c>
      <c r="E282" s="105" t="s">
        <v>926</v>
      </c>
      <c r="F282" s="102" t="s">
        <v>1190</v>
      </c>
      <c r="G282" s="102" t="s">
        <v>1375</v>
      </c>
      <c r="H282" s="21" t="s">
        <v>217</v>
      </c>
      <c r="I282" s="21" t="s">
        <v>533</v>
      </c>
      <c r="J282" s="22" t="s">
        <v>955</v>
      </c>
      <c r="K282" s="328">
        <v>39234</v>
      </c>
      <c r="L282" s="146" t="s">
        <v>138</v>
      </c>
      <c r="M282" s="22">
        <v>40</v>
      </c>
      <c r="N282" s="22" t="s">
        <v>728</v>
      </c>
      <c r="O282" s="21" t="s">
        <v>216</v>
      </c>
      <c r="P282" s="21" t="s">
        <v>961</v>
      </c>
      <c r="Q282" s="21" t="s">
        <v>817</v>
      </c>
      <c r="R282" s="22">
        <v>1</v>
      </c>
      <c r="S282" s="75">
        <v>9369</v>
      </c>
      <c r="T282" s="75"/>
      <c r="U282" s="75"/>
      <c r="V282" s="75">
        <f t="shared" si="142"/>
        <v>9369</v>
      </c>
      <c r="W282" s="75">
        <f>70.1*4</f>
        <v>280.39999999999998</v>
      </c>
      <c r="X282" s="75">
        <f t="shared" si="145"/>
        <v>1770.8333333333335</v>
      </c>
      <c r="Y282" s="75">
        <f t="shared" si="146"/>
        <v>17708.333333333336</v>
      </c>
      <c r="Z282" s="75">
        <f t="shared" si="147"/>
        <v>1639.5749999999998</v>
      </c>
      <c r="AA282" s="75">
        <f t="shared" si="148"/>
        <v>281.07</v>
      </c>
      <c r="AB282" s="75">
        <f t="shared" si="149"/>
        <v>468.45000000000005</v>
      </c>
      <c r="AC282" s="75">
        <f t="shared" si="150"/>
        <v>187.38</v>
      </c>
      <c r="AD282" s="75">
        <f t="shared" ref="AD282:AD293" si="152">718+70</f>
        <v>788</v>
      </c>
      <c r="AE282" s="75">
        <f t="shared" ref="AE282:AE293" si="153">438+30</f>
        <v>468</v>
      </c>
      <c r="AF282" s="77">
        <f t="shared" ref="AF282:AF320" si="154">(V282+AD282+AE282)/2</f>
        <v>5312.5</v>
      </c>
      <c r="AG282" s="77">
        <f t="shared" si="143"/>
        <v>15547.847222222221</v>
      </c>
      <c r="AH282" s="77">
        <f t="shared" si="144"/>
        <v>186574.16666666666</v>
      </c>
      <c r="AI282" s="77"/>
      <c r="AJ282" s="77"/>
      <c r="AK282" s="77"/>
      <c r="AL282" s="77"/>
      <c r="AM282" s="77"/>
      <c r="AN282" s="77"/>
      <c r="AO282" s="77"/>
      <c r="AP282" s="77"/>
      <c r="AQ282" s="77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  <c r="HB282" s="24"/>
      <c r="HC282" s="24"/>
      <c r="HD282" s="24"/>
      <c r="HE282" s="24"/>
      <c r="HF282" s="24"/>
      <c r="HG282" s="24"/>
      <c r="HH282" s="24"/>
      <c r="HI282" s="24"/>
      <c r="HJ282" s="24"/>
      <c r="HK282" s="24"/>
      <c r="HL282" s="24"/>
      <c r="HM282" s="24"/>
      <c r="HN282" s="24"/>
      <c r="HO282" s="24"/>
      <c r="HP282" s="24"/>
      <c r="HQ282" s="24"/>
      <c r="HR282" s="24"/>
      <c r="HS282" s="24"/>
      <c r="HT282" s="24"/>
      <c r="HU282" s="24"/>
      <c r="HV282" s="24"/>
      <c r="HW282" s="24"/>
      <c r="HX282" s="24"/>
      <c r="HY282" s="24"/>
      <c r="HZ282" s="24"/>
      <c r="IA282" s="24"/>
      <c r="IB282" s="24"/>
      <c r="IC282" s="24"/>
      <c r="ID282" s="24"/>
      <c r="IE282" s="24"/>
      <c r="IF282" s="24"/>
      <c r="IG282" s="24"/>
      <c r="IH282" s="24"/>
      <c r="II282" s="24"/>
      <c r="IJ282" s="24"/>
      <c r="IK282" s="24"/>
      <c r="IL282" s="24"/>
      <c r="IM282" s="24"/>
      <c r="IN282" s="24"/>
      <c r="IO282" s="24"/>
      <c r="IP282" s="24"/>
      <c r="IQ282" s="24"/>
      <c r="IR282" s="24"/>
      <c r="IS282" s="24"/>
      <c r="IT282" s="24"/>
      <c r="IU282" s="24"/>
      <c r="IV282" s="24"/>
      <c r="IW282" s="24"/>
      <c r="IX282" s="24"/>
      <c r="IY282" s="24"/>
      <c r="IZ282" s="24"/>
      <c r="JA282" s="24"/>
      <c r="JB282" s="24"/>
      <c r="JC282" s="24"/>
      <c r="JD282" s="24"/>
      <c r="JE282" s="24"/>
      <c r="JF282" s="24"/>
      <c r="JG282" s="24"/>
      <c r="JH282" s="24"/>
      <c r="JI282" s="24"/>
      <c r="JJ282" s="24"/>
      <c r="JK282" s="24"/>
      <c r="JL282" s="24"/>
      <c r="JM282" s="24"/>
      <c r="JN282" s="24"/>
      <c r="JO282" s="24"/>
      <c r="JP282" s="24"/>
      <c r="JQ282" s="24"/>
      <c r="JR282" s="24"/>
      <c r="JS282" s="24"/>
      <c r="JT282" s="24"/>
      <c r="JU282" s="24"/>
      <c r="JV282" s="24"/>
      <c r="JW282" s="24"/>
      <c r="JX282" s="24"/>
      <c r="JY282" s="24"/>
      <c r="JZ282" s="24"/>
      <c r="KA282" s="24"/>
      <c r="KB282" s="24"/>
      <c r="KC282" s="24"/>
      <c r="KD282" s="24"/>
      <c r="KE282" s="24"/>
      <c r="KF282" s="24"/>
      <c r="KG282" s="24"/>
      <c r="KH282" s="24"/>
      <c r="KI282" s="24"/>
      <c r="KJ282" s="24"/>
      <c r="KK282" s="24"/>
      <c r="KL282" s="24"/>
      <c r="KM282" s="24"/>
      <c r="KN282" s="24"/>
      <c r="KO282" s="24"/>
      <c r="KP282" s="24"/>
      <c r="KQ282" s="24"/>
      <c r="KR282" s="24"/>
      <c r="KS282" s="24"/>
      <c r="KT282" s="24"/>
      <c r="KU282" s="24"/>
      <c r="KV282" s="24"/>
      <c r="KW282" s="24"/>
      <c r="KX282" s="24"/>
      <c r="KY282" s="24"/>
      <c r="KZ282" s="24"/>
      <c r="LA282" s="24"/>
      <c r="LB282" s="24"/>
      <c r="LC282" s="24"/>
      <c r="LD282" s="24"/>
      <c r="LE282" s="24"/>
      <c r="LF282" s="24"/>
      <c r="LG282" s="24"/>
      <c r="LH282" s="24"/>
      <c r="LI282" s="24"/>
      <c r="LJ282" s="24"/>
      <c r="LK282" s="24"/>
      <c r="LL282" s="24"/>
      <c r="LM282" s="24"/>
      <c r="LN282" s="24"/>
      <c r="LO282" s="24"/>
      <c r="LP282" s="24"/>
      <c r="LQ282" s="24"/>
      <c r="LR282" s="24"/>
      <c r="LS282" s="24"/>
      <c r="LT282" s="24"/>
      <c r="LU282" s="24"/>
      <c r="LV282" s="24"/>
      <c r="LW282" s="24"/>
      <c r="LX282" s="24"/>
      <c r="LY282" s="24"/>
      <c r="LZ282" s="24"/>
      <c r="MA282" s="24"/>
      <c r="MB282" s="24"/>
      <c r="MC282" s="24"/>
      <c r="MD282" s="24"/>
      <c r="ME282" s="24"/>
      <c r="MF282" s="24"/>
      <c r="MG282" s="24"/>
      <c r="MH282" s="24"/>
      <c r="MI282" s="24"/>
      <c r="MJ282" s="24"/>
      <c r="MK282" s="24"/>
      <c r="ML282" s="24"/>
      <c r="MM282" s="24"/>
      <c r="MN282" s="24"/>
      <c r="MO282" s="24"/>
      <c r="MP282" s="24"/>
      <c r="MQ282" s="24"/>
      <c r="MR282" s="24"/>
      <c r="MS282" s="24"/>
      <c r="MT282" s="24"/>
      <c r="MU282" s="24"/>
      <c r="MV282" s="24"/>
      <c r="MW282" s="24"/>
      <c r="MX282" s="24"/>
      <c r="MY282" s="24"/>
      <c r="MZ282" s="24"/>
      <c r="NA282" s="24"/>
      <c r="NB282" s="24"/>
      <c r="NC282" s="24"/>
      <c r="ND282" s="24"/>
      <c r="NE282" s="24"/>
      <c r="NF282" s="24"/>
      <c r="NG282" s="24"/>
      <c r="NH282" s="24"/>
      <c r="NI282" s="24"/>
      <c r="NJ282" s="24"/>
      <c r="NK282" s="24"/>
      <c r="NL282" s="24"/>
      <c r="NM282" s="24"/>
      <c r="NN282" s="24"/>
      <c r="NO282" s="24"/>
      <c r="NP282" s="24"/>
      <c r="NQ282" s="24"/>
      <c r="NR282" s="24"/>
      <c r="NS282" s="24"/>
      <c r="NT282" s="24"/>
      <c r="NU282" s="24"/>
      <c r="NV282" s="24"/>
      <c r="NW282" s="24"/>
      <c r="NX282" s="24"/>
      <c r="NY282" s="24"/>
      <c r="NZ282" s="24"/>
      <c r="OA282" s="24"/>
      <c r="OB282" s="24"/>
      <c r="OC282" s="24"/>
      <c r="OD282" s="24"/>
      <c r="OE282" s="24"/>
      <c r="OF282" s="24"/>
      <c r="OG282" s="24"/>
      <c r="OH282" s="24"/>
      <c r="OI282" s="24"/>
      <c r="OJ282" s="24"/>
      <c r="OK282" s="24"/>
      <c r="OL282" s="24"/>
      <c r="OM282" s="24"/>
      <c r="ON282" s="24"/>
      <c r="OO282" s="24"/>
      <c r="OP282" s="24"/>
      <c r="OQ282" s="24"/>
      <c r="OR282" s="24"/>
      <c r="OS282" s="24"/>
      <c r="OT282" s="24"/>
      <c r="OU282" s="24"/>
      <c r="OV282" s="24"/>
      <c r="OW282" s="24"/>
      <c r="OX282" s="24"/>
      <c r="OY282" s="24"/>
      <c r="OZ282" s="24"/>
      <c r="PA282" s="24"/>
      <c r="PB282" s="24"/>
      <c r="PC282" s="24"/>
      <c r="PD282" s="24"/>
      <c r="PE282" s="24"/>
      <c r="PF282" s="24"/>
      <c r="PG282" s="24"/>
      <c r="PH282" s="24"/>
      <c r="PI282" s="24"/>
      <c r="PJ282" s="24"/>
      <c r="PK282" s="24"/>
      <c r="PL282" s="24"/>
      <c r="PM282" s="24"/>
      <c r="PN282" s="24"/>
      <c r="PO282" s="24"/>
      <c r="PP282" s="24"/>
      <c r="PQ282" s="24"/>
      <c r="PR282" s="24"/>
      <c r="PS282" s="24"/>
      <c r="PT282" s="24"/>
      <c r="PU282" s="24"/>
      <c r="PV282" s="24"/>
      <c r="PW282" s="24"/>
      <c r="PX282" s="24"/>
      <c r="PY282" s="24"/>
      <c r="PZ282" s="24"/>
      <c r="QA282" s="24"/>
      <c r="QB282" s="24"/>
      <c r="QC282" s="24"/>
      <c r="QD282" s="24"/>
      <c r="QE282" s="24"/>
      <c r="QF282" s="24"/>
      <c r="QG282" s="24"/>
      <c r="QH282" s="24"/>
      <c r="QI282" s="24"/>
      <c r="QJ282" s="24"/>
      <c r="QK282" s="24"/>
      <c r="QL282" s="24"/>
      <c r="QM282" s="24"/>
      <c r="QN282" s="24"/>
      <c r="QO282" s="24"/>
      <c r="QP282" s="24"/>
      <c r="QQ282" s="24"/>
      <c r="QR282" s="24"/>
      <c r="QS282" s="24"/>
      <c r="QT282" s="24"/>
      <c r="QU282" s="24"/>
      <c r="QV282" s="24"/>
      <c r="QW282" s="24"/>
      <c r="QX282" s="24"/>
      <c r="QY282" s="24"/>
      <c r="QZ282" s="24"/>
      <c r="RA282" s="24"/>
      <c r="RB282" s="24"/>
      <c r="RC282" s="24"/>
      <c r="RD282" s="24"/>
      <c r="RE282" s="24"/>
      <c r="RF282" s="24"/>
      <c r="RG282" s="24"/>
      <c r="RH282" s="24"/>
      <c r="RI282" s="24"/>
      <c r="RJ282" s="24"/>
      <c r="RK282" s="24"/>
      <c r="RL282" s="24"/>
      <c r="RM282" s="24"/>
      <c r="RN282" s="24"/>
      <c r="RO282" s="24"/>
      <c r="RP282" s="24"/>
      <c r="RQ282" s="24"/>
      <c r="RR282" s="24"/>
      <c r="RS282" s="24"/>
      <c r="RT282" s="24"/>
      <c r="RU282" s="24"/>
      <c r="RV282" s="24"/>
      <c r="RW282" s="24"/>
      <c r="RX282" s="24"/>
      <c r="RY282" s="24"/>
      <c r="RZ282" s="24"/>
      <c r="SA282" s="24"/>
      <c r="SB282" s="24"/>
      <c r="SC282" s="24"/>
      <c r="SD282" s="24"/>
      <c r="SE282" s="24"/>
      <c r="SF282" s="24"/>
      <c r="SG282" s="24"/>
      <c r="SH282" s="24"/>
      <c r="SI282" s="24"/>
      <c r="SJ282" s="24"/>
      <c r="SK282" s="24"/>
      <c r="SL282" s="24"/>
      <c r="SM282" s="24"/>
      <c r="SN282" s="24"/>
      <c r="SO282" s="24"/>
      <c r="SP282" s="24"/>
      <c r="SQ282" s="24"/>
      <c r="SR282" s="24"/>
      <c r="SS282" s="24"/>
      <c r="ST282" s="24"/>
      <c r="SU282" s="24"/>
      <c r="SV282" s="24"/>
      <c r="SW282" s="24"/>
      <c r="SX282" s="24"/>
      <c r="SY282" s="24"/>
      <c r="SZ282" s="24"/>
      <c r="TA282" s="24"/>
      <c r="TB282" s="24"/>
      <c r="TC282" s="24"/>
      <c r="TD282" s="24"/>
      <c r="TE282" s="24"/>
      <c r="TF282" s="24"/>
      <c r="TG282" s="24"/>
      <c r="TH282" s="24"/>
      <c r="TI282" s="24"/>
      <c r="TJ282" s="24"/>
      <c r="TK282" s="24"/>
      <c r="TL282" s="24"/>
      <c r="TM282" s="24"/>
      <c r="TN282" s="24"/>
      <c r="TO282" s="24"/>
      <c r="TP282" s="24"/>
      <c r="TQ282" s="24"/>
      <c r="TR282" s="24"/>
      <c r="TS282" s="24"/>
      <c r="TT282" s="24"/>
      <c r="TU282" s="24"/>
      <c r="TV282" s="24"/>
      <c r="TW282" s="24"/>
      <c r="TX282" s="24"/>
      <c r="TY282" s="24"/>
      <c r="TZ282" s="24"/>
      <c r="UA282" s="24"/>
      <c r="UB282" s="24"/>
      <c r="UC282" s="24"/>
      <c r="UD282" s="24"/>
      <c r="UE282" s="24"/>
      <c r="UF282" s="24"/>
      <c r="UG282" s="24"/>
      <c r="UH282" s="24"/>
      <c r="UI282" s="24"/>
      <c r="UJ282" s="24"/>
      <c r="UK282" s="24"/>
      <c r="UL282" s="24"/>
      <c r="UM282" s="24"/>
      <c r="UN282" s="24"/>
      <c r="UO282" s="24"/>
      <c r="UP282" s="24"/>
      <c r="UQ282" s="24"/>
      <c r="UR282" s="24"/>
      <c r="US282" s="24"/>
      <c r="UT282" s="24"/>
      <c r="UU282" s="24"/>
      <c r="UV282" s="24"/>
      <c r="UW282" s="24"/>
      <c r="UX282" s="24"/>
      <c r="UY282" s="24"/>
      <c r="UZ282" s="24"/>
      <c r="VA282" s="24"/>
      <c r="VB282" s="24"/>
      <c r="VC282" s="24"/>
      <c r="VD282" s="24"/>
      <c r="VE282" s="24"/>
      <c r="VF282" s="24"/>
      <c r="VG282" s="24"/>
      <c r="VH282" s="24"/>
      <c r="VI282" s="24"/>
    </row>
    <row r="283" spans="1:581" s="23" customFormat="1" ht="15" customHeight="1" x14ac:dyDescent="0.2">
      <c r="A283" s="18">
        <v>56</v>
      </c>
      <c r="B283" s="102" t="s">
        <v>1188</v>
      </c>
      <c r="C283" s="102" t="s">
        <v>1189</v>
      </c>
      <c r="D283" s="20">
        <v>14</v>
      </c>
      <c r="E283" s="108" t="s">
        <v>926</v>
      </c>
      <c r="F283" s="102" t="s">
        <v>1190</v>
      </c>
      <c r="G283" s="102" t="s">
        <v>1376</v>
      </c>
      <c r="H283" s="21" t="s">
        <v>220</v>
      </c>
      <c r="I283" s="21" t="s">
        <v>221</v>
      </c>
      <c r="J283" s="22" t="s">
        <v>955</v>
      </c>
      <c r="K283" s="328">
        <v>37820</v>
      </c>
      <c r="L283" s="146" t="s">
        <v>138</v>
      </c>
      <c r="M283" s="22">
        <v>40</v>
      </c>
      <c r="N283" s="22" t="s">
        <v>728</v>
      </c>
      <c r="O283" s="21" t="s">
        <v>216</v>
      </c>
      <c r="P283" s="21" t="s">
        <v>961</v>
      </c>
      <c r="Q283" s="21" t="s">
        <v>817</v>
      </c>
      <c r="R283" s="22">
        <v>1</v>
      </c>
      <c r="S283" s="75">
        <v>9369</v>
      </c>
      <c r="T283" s="75"/>
      <c r="U283" s="75"/>
      <c r="V283" s="75">
        <f t="shared" si="142"/>
        <v>9369</v>
      </c>
      <c r="W283" s="75">
        <f>70.1*5</f>
        <v>350.5</v>
      </c>
      <c r="X283" s="75">
        <f t="shared" si="145"/>
        <v>1770.8333333333335</v>
      </c>
      <c r="Y283" s="75">
        <f t="shared" si="146"/>
        <v>17708.333333333336</v>
      </c>
      <c r="Z283" s="75">
        <f t="shared" si="147"/>
        <v>1639.5749999999998</v>
      </c>
      <c r="AA283" s="75">
        <f t="shared" si="148"/>
        <v>281.07</v>
      </c>
      <c r="AB283" s="75">
        <f t="shared" si="149"/>
        <v>468.45000000000005</v>
      </c>
      <c r="AC283" s="75">
        <f t="shared" si="150"/>
        <v>187.38</v>
      </c>
      <c r="AD283" s="75">
        <f t="shared" si="152"/>
        <v>788</v>
      </c>
      <c r="AE283" s="75">
        <f t="shared" si="153"/>
        <v>468</v>
      </c>
      <c r="AF283" s="77">
        <f t="shared" si="154"/>
        <v>5312.5</v>
      </c>
      <c r="AG283" s="77">
        <f t="shared" si="143"/>
        <v>15617.947222222223</v>
      </c>
      <c r="AH283" s="77">
        <f t="shared" si="144"/>
        <v>187415.36666666667</v>
      </c>
      <c r="AI283" s="77"/>
      <c r="AJ283" s="77"/>
      <c r="AK283" s="77"/>
      <c r="AL283" s="77"/>
      <c r="AM283" s="77"/>
      <c r="AN283" s="77"/>
      <c r="AO283" s="77"/>
      <c r="AP283" s="77"/>
      <c r="AQ283" s="77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  <c r="HB283" s="24"/>
      <c r="HC283" s="24"/>
      <c r="HD283" s="24"/>
      <c r="HE283" s="24"/>
      <c r="HF283" s="24"/>
      <c r="HG283" s="24"/>
      <c r="HH283" s="24"/>
      <c r="HI283" s="24"/>
      <c r="HJ283" s="24"/>
      <c r="HK283" s="24"/>
      <c r="HL283" s="24"/>
      <c r="HM283" s="24"/>
      <c r="HN283" s="24"/>
      <c r="HO283" s="24"/>
      <c r="HP283" s="24"/>
      <c r="HQ283" s="24"/>
      <c r="HR283" s="24"/>
      <c r="HS283" s="24"/>
      <c r="HT283" s="24"/>
      <c r="HU283" s="24"/>
      <c r="HV283" s="24"/>
      <c r="HW283" s="24"/>
      <c r="HX283" s="24"/>
      <c r="HY283" s="24"/>
      <c r="HZ283" s="24"/>
      <c r="IA283" s="24"/>
      <c r="IB283" s="24"/>
      <c r="IC283" s="24"/>
      <c r="ID283" s="24"/>
      <c r="IE283" s="24"/>
      <c r="IF283" s="24"/>
      <c r="IG283" s="24"/>
      <c r="IH283" s="24"/>
      <c r="II283" s="24"/>
      <c r="IJ283" s="24"/>
      <c r="IK283" s="24"/>
      <c r="IL283" s="24"/>
      <c r="IM283" s="24"/>
      <c r="IN283" s="24"/>
      <c r="IO283" s="24"/>
      <c r="IP283" s="24"/>
      <c r="IQ283" s="24"/>
      <c r="IR283" s="24"/>
      <c r="IS283" s="24"/>
      <c r="IT283" s="24"/>
      <c r="IU283" s="24"/>
      <c r="IV283" s="24"/>
      <c r="IW283" s="24"/>
      <c r="IX283" s="24"/>
      <c r="IY283" s="24"/>
      <c r="IZ283" s="24"/>
      <c r="JA283" s="24"/>
      <c r="JB283" s="24"/>
      <c r="JC283" s="24"/>
      <c r="JD283" s="24"/>
      <c r="JE283" s="24"/>
      <c r="JF283" s="24"/>
      <c r="JG283" s="24"/>
      <c r="JH283" s="24"/>
      <c r="JI283" s="24"/>
      <c r="JJ283" s="24"/>
      <c r="JK283" s="24"/>
      <c r="JL283" s="24"/>
      <c r="JM283" s="24"/>
      <c r="JN283" s="24"/>
      <c r="JO283" s="24"/>
      <c r="JP283" s="24"/>
      <c r="JQ283" s="24"/>
      <c r="JR283" s="24"/>
      <c r="JS283" s="24"/>
      <c r="JT283" s="24"/>
      <c r="JU283" s="24"/>
      <c r="JV283" s="24"/>
      <c r="JW283" s="24"/>
      <c r="JX283" s="24"/>
      <c r="JY283" s="24"/>
      <c r="JZ283" s="24"/>
      <c r="KA283" s="24"/>
      <c r="KB283" s="24"/>
      <c r="KC283" s="24"/>
      <c r="KD283" s="24"/>
      <c r="KE283" s="24"/>
      <c r="KF283" s="24"/>
      <c r="KG283" s="24"/>
      <c r="KH283" s="24"/>
      <c r="KI283" s="24"/>
      <c r="KJ283" s="24"/>
      <c r="KK283" s="24"/>
      <c r="KL283" s="24"/>
      <c r="KM283" s="24"/>
      <c r="KN283" s="24"/>
      <c r="KO283" s="24"/>
      <c r="KP283" s="24"/>
      <c r="KQ283" s="24"/>
      <c r="KR283" s="24"/>
      <c r="KS283" s="24"/>
      <c r="KT283" s="24"/>
      <c r="KU283" s="24"/>
      <c r="KV283" s="24"/>
      <c r="KW283" s="24"/>
      <c r="KX283" s="24"/>
      <c r="KY283" s="24"/>
      <c r="KZ283" s="24"/>
      <c r="LA283" s="24"/>
      <c r="LB283" s="24"/>
      <c r="LC283" s="24"/>
      <c r="LD283" s="24"/>
      <c r="LE283" s="24"/>
      <c r="LF283" s="24"/>
      <c r="LG283" s="24"/>
      <c r="LH283" s="24"/>
      <c r="LI283" s="24"/>
      <c r="LJ283" s="24"/>
      <c r="LK283" s="24"/>
      <c r="LL283" s="24"/>
      <c r="LM283" s="24"/>
      <c r="LN283" s="24"/>
      <c r="LO283" s="24"/>
      <c r="LP283" s="24"/>
      <c r="LQ283" s="24"/>
      <c r="LR283" s="24"/>
      <c r="LS283" s="24"/>
      <c r="LT283" s="24"/>
      <c r="LU283" s="24"/>
      <c r="LV283" s="24"/>
      <c r="LW283" s="24"/>
      <c r="LX283" s="24"/>
      <c r="LY283" s="24"/>
      <c r="LZ283" s="24"/>
      <c r="MA283" s="24"/>
      <c r="MB283" s="24"/>
      <c r="MC283" s="24"/>
      <c r="MD283" s="24"/>
      <c r="ME283" s="24"/>
      <c r="MF283" s="24"/>
      <c r="MG283" s="24"/>
      <c r="MH283" s="24"/>
      <c r="MI283" s="24"/>
      <c r="MJ283" s="24"/>
      <c r="MK283" s="24"/>
      <c r="ML283" s="24"/>
      <c r="MM283" s="24"/>
      <c r="MN283" s="24"/>
      <c r="MO283" s="24"/>
      <c r="MP283" s="24"/>
      <c r="MQ283" s="24"/>
      <c r="MR283" s="24"/>
      <c r="MS283" s="24"/>
      <c r="MT283" s="24"/>
      <c r="MU283" s="24"/>
      <c r="MV283" s="24"/>
      <c r="MW283" s="24"/>
      <c r="MX283" s="24"/>
      <c r="MY283" s="24"/>
      <c r="MZ283" s="24"/>
      <c r="NA283" s="24"/>
      <c r="NB283" s="24"/>
      <c r="NC283" s="24"/>
      <c r="ND283" s="24"/>
      <c r="NE283" s="24"/>
      <c r="NF283" s="24"/>
      <c r="NG283" s="24"/>
      <c r="NH283" s="24"/>
      <c r="NI283" s="24"/>
      <c r="NJ283" s="24"/>
      <c r="NK283" s="24"/>
      <c r="NL283" s="24"/>
      <c r="NM283" s="24"/>
      <c r="NN283" s="24"/>
      <c r="NO283" s="24"/>
      <c r="NP283" s="24"/>
      <c r="NQ283" s="24"/>
      <c r="NR283" s="24"/>
      <c r="NS283" s="24"/>
      <c r="NT283" s="24"/>
      <c r="NU283" s="24"/>
      <c r="NV283" s="24"/>
      <c r="NW283" s="24"/>
      <c r="NX283" s="24"/>
      <c r="NY283" s="24"/>
      <c r="NZ283" s="24"/>
      <c r="OA283" s="24"/>
      <c r="OB283" s="24"/>
      <c r="OC283" s="24"/>
      <c r="OD283" s="24"/>
      <c r="OE283" s="24"/>
      <c r="OF283" s="24"/>
      <c r="OG283" s="24"/>
      <c r="OH283" s="24"/>
      <c r="OI283" s="24"/>
      <c r="OJ283" s="24"/>
      <c r="OK283" s="24"/>
      <c r="OL283" s="24"/>
      <c r="OM283" s="24"/>
      <c r="ON283" s="24"/>
      <c r="OO283" s="24"/>
      <c r="OP283" s="24"/>
      <c r="OQ283" s="24"/>
      <c r="OR283" s="24"/>
      <c r="OS283" s="24"/>
      <c r="OT283" s="24"/>
      <c r="OU283" s="24"/>
      <c r="OV283" s="24"/>
      <c r="OW283" s="24"/>
      <c r="OX283" s="24"/>
      <c r="OY283" s="24"/>
      <c r="OZ283" s="24"/>
      <c r="PA283" s="24"/>
      <c r="PB283" s="24"/>
      <c r="PC283" s="24"/>
      <c r="PD283" s="24"/>
      <c r="PE283" s="24"/>
      <c r="PF283" s="24"/>
      <c r="PG283" s="24"/>
      <c r="PH283" s="24"/>
      <c r="PI283" s="24"/>
      <c r="PJ283" s="24"/>
      <c r="PK283" s="24"/>
      <c r="PL283" s="24"/>
      <c r="PM283" s="24"/>
      <c r="PN283" s="24"/>
      <c r="PO283" s="24"/>
      <c r="PP283" s="24"/>
      <c r="PQ283" s="24"/>
      <c r="PR283" s="24"/>
      <c r="PS283" s="24"/>
      <c r="PT283" s="24"/>
      <c r="PU283" s="24"/>
      <c r="PV283" s="24"/>
      <c r="PW283" s="24"/>
      <c r="PX283" s="24"/>
      <c r="PY283" s="24"/>
      <c r="PZ283" s="24"/>
      <c r="QA283" s="24"/>
      <c r="QB283" s="24"/>
      <c r="QC283" s="24"/>
      <c r="QD283" s="24"/>
      <c r="QE283" s="24"/>
      <c r="QF283" s="24"/>
      <c r="QG283" s="24"/>
      <c r="QH283" s="24"/>
      <c r="QI283" s="24"/>
      <c r="QJ283" s="24"/>
      <c r="QK283" s="24"/>
      <c r="QL283" s="24"/>
      <c r="QM283" s="24"/>
      <c r="QN283" s="24"/>
      <c r="QO283" s="24"/>
      <c r="QP283" s="24"/>
      <c r="QQ283" s="24"/>
      <c r="QR283" s="24"/>
      <c r="QS283" s="24"/>
      <c r="QT283" s="24"/>
      <c r="QU283" s="24"/>
      <c r="QV283" s="24"/>
      <c r="QW283" s="24"/>
      <c r="QX283" s="24"/>
      <c r="QY283" s="24"/>
      <c r="QZ283" s="24"/>
      <c r="RA283" s="24"/>
      <c r="RB283" s="24"/>
      <c r="RC283" s="24"/>
      <c r="RD283" s="24"/>
      <c r="RE283" s="24"/>
      <c r="RF283" s="24"/>
      <c r="RG283" s="24"/>
      <c r="RH283" s="24"/>
      <c r="RI283" s="24"/>
      <c r="RJ283" s="24"/>
      <c r="RK283" s="24"/>
      <c r="RL283" s="24"/>
      <c r="RM283" s="24"/>
      <c r="RN283" s="24"/>
      <c r="RO283" s="24"/>
      <c r="RP283" s="24"/>
      <c r="RQ283" s="24"/>
      <c r="RR283" s="24"/>
      <c r="RS283" s="24"/>
      <c r="RT283" s="24"/>
      <c r="RU283" s="24"/>
      <c r="RV283" s="24"/>
      <c r="RW283" s="24"/>
      <c r="RX283" s="24"/>
      <c r="RY283" s="24"/>
      <c r="RZ283" s="24"/>
      <c r="SA283" s="24"/>
      <c r="SB283" s="24"/>
      <c r="SC283" s="24"/>
      <c r="SD283" s="24"/>
      <c r="SE283" s="24"/>
      <c r="SF283" s="24"/>
      <c r="SG283" s="24"/>
      <c r="SH283" s="24"/>
      <c r="SI283" s="24"/>
      <c r="SJ283" s="24"/>
      <c r="SK283" s="24"/>
      <c r="SL283" s="24"/>
      <c r="SM283" s="24"/>
      <c r="SN283" s="24"/>
      <c r="SO283" s="24"/>
      <c r="SP283" s="24"/>
      <c r="SQ283" s="24"/>
      <c r="SR283" s="24"/>
      <c r="SS283" s="24"/>
      <c r="ST283" s="24"/>
      <c r="SU283" s="24"/>
      <c r="SV283" s="24"/>
      <c r="SW283" s="24"/>
      <c r="SX283" s="24"/>
      <c r="SY283" s="24"/>
      <c r="SZ283" s="24"/>
      <c r="TA283" s="24"/>
      <c r="TB283" s="24"/>
      <c r="TC283" s="24"/>
      <c r="TD283" s="24"/>
      <c r="TE283" s="24"/>
      <c r="TF283" s="24"/>
      <c r="TG283" s="24"/>
      <c r="TH283" s="24"/>
      <c r="TI283" s="24"/>
      <c r="TJ283" s="24"/>
      <c r="TK283" s="24"/>
      <c r="TL283" s="24"/>
      <c r="TM283" s="24"/>
      <c r="TN283" s="24"/>
      <c r="TO283" s="24"/>
      <c r="TP283" s="24"/>
      <c r="TQ283" s="24"/>
      <c r="TR283" s="24"/>
      <c r="TS283" s="24"/>
      <c r="TT283" s="24"/>
      <c r="TU283" s="24"/>
      <c r="TV283" s="24"/>
      <c r="TW283" s="24"/>
      <c r="TX283" s="24"/>
      <c r="TY283" s="24"/>
      <c r="TZ283" s="24"/>
      <c r="UA283" s="24"/>
      <c r="UB283" s="24"/>
      <c r="UC283" s="24"/>
      <c r="UD283" s="24"/>
      <c r="UE283" s="24"/>
      <c r="UF283" s="24"/>
      <c r="UG283" s="24"/>
      <c r="UH283" s="24"/>
      <c r="UI283" s="24"/>
      <c r="UJ283" s="24"/>
      <c r="UK283" s="24"/>
      <c r="UL283" s="24"/>
      <c r="UM283" s="24"/>
      <c r="UN283" s="24"/>
      <c r="UO283" s="24"/>
      <c r="UP283" s="24"/>
      <c r="UQ283" s="24"/>
      <c r="UR283" s="24"/>
      <c r="US283" s="24"/>
      <c r="UT283" s="24"/>
      <c r="UU283" s="24"/>
      <c r="UV283" s="24"/>
      <c r="UW283" s="24"/>
      <c r="UX283" s="24"/>
      <c r="UY283" s="24"/>
      <c r="UZ283" s="24"/>
      <c r="VA283" s="24"/>
      <c r="VB283" s="24"/>
      <c r="VC283" s="24"/>
      <c r="VD283" s="24"/>
      <c r="VE283" s="24"/>
      <c r="VF283" s="24"/>
      <c r="VG283" s="24"/>
      <c r="VH283" s="24"/>
      <c r="VI283" s="24"/>
    </row>
    <row r="284" spans="1:581" s="23" customFormat="1" ht="15" customHeight="1" x14ac:dyDescent="0.2">
      <c r="A284" s="112">
        <v>57</v>
      </c>
      <c r="B284" s="102" t="s">
        <v>1188</v>
      </c>
      <c r="C284" s="102" t="s">
        <v>1189</v>
      </c>
      <c r="D284" s="20">
        <v>14</v>
      </c>
      <c r="E284" s="102" t="s">
        <v>926</v>
      </c>
      <c r="F284" s="102" t="s">
        <v>1190</v>
      </c>
      <c r="G284" s="102" t="s">
        <v>1377</v>
      </c>
      <c r="H284" s="21" t="s">
        <v>222</v>
      </c>
      <c r="I284" s="21" t="s">
        <v>223</v>
      </c>
      <c r="J284" s="22" t="s">
        <v>955</v>
      </c>
      <c r="K284" s="328">
        <v>33525</v>
      </c>
      <c r="L284" s="146" t="s">
        <v>138</v>
      </c>
      <c r="M284" s="22">
        <v>40</v>
      </c>
      <c r="N284" s="22" t="s">
        <v>728</v>
      </c>
      <c r="O284" s="21" t="s">
        <v>216</v>
      </c>
      <c r="P284" s="21" t="s">
        <v>961</v>
      </c>
      <c r="Q284" s="21" t="s">
        <v>817</v>
      </c>
      <c r="R284" s="22">
        <v>1</v>
      </c>
      <c r="S284" s="75">
        <v>9369</v>
      </c>
      <c r="T284" s="75"/>
      <c r="U284" s="75"/>
      <c r="V284" s="75">
        <f t="shared" si="142"/>
        <v>9369</v>
      </c>
      <c r="W284" s="75">
        <f>70.1*7</f>
        <v>490.69999999999993</v>
      </c>
      <c r="X284" s="75">
        <f t="shared" si="145"/>
        <v>1770.8333333333335</v>
      </c>
      <c r="Y284" s="75">
        <f t="shared" si="146"/>
        <v>17708.333333333336</v>
      </c>
      <c r="Z284" s="75">
        <f t="shared" si="147"/>
        <v>1639.5749999999998</v>
      </c>
      <c r="AA284" s="75">
        <f t="shared" si="148"/>
        <v>281.07</v>
      </c>
      <c r="AB284" s="75">
        <f t="shared" si="149"/>
        <v>468.45000000000005</v>
      </c>
      <c r="AC284" s="75">
        <f t="shared" si="150"/>
        <v>187.38</v>
      </c>
      <c r="AD284" s="75">
        <f t="shared" si="152"/>
        <v>788</v>
      </c>
      <c r="AE284" s="75">
        <f t="shared" si="153"/>
        <v>468</v>
      </c>
      <c r="AF284" s="77">
        <f t="shared" si="154"/>
        <v>5312.5</v>
      </c>
      <c r="AG284" s="77">
        <f t="shared" si="143"/>
        <v>15758.147222222224</v>
      </c>
      <c r="AH284" s="77">
        <f t="shared" si="144"/>
        <v>189097.76666666669</v>
      </c>
      <c r="AI284" s="77"/>
      <c r="AJ284" s="77"/>
      <c r="AK284" s="77"/>
      <c r="AL284" s="77"/>
      <c r="AM284" s="77"/>
      <c r="AN284" s="77"/>
      <c r="AO284" s="77"/>
      <c r="AP284" s="77"/>
      <c r="AQ284" s="77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  <c r="HB284" s="24"/>
      <c r="HC284" s="24"/>
      <c r="HD284" s="24"/>
      <c r="HE284" s="24"/>
      <c r="HF284" s="24"/>
      <c r="HG284" s="24"/>
      <c r="HH284" s="24"/>
      <c r="HI284" s="24"/>
      <c r="HJ284" s="24"/>
      <c r="HK284" s="24"/>
      <c r="HL284" s="24"/>
      <c r="HM284" s="24"/>
      <c r="HN284" s="24"/>
      <c r="HO284" s="24"/>
      <c r="HP284" s="24"/>
      <c r="HQ284" s="24"/>
      <c r="HR284" s="24"/>
      <c r="HS284" s="24"/>
      <c r="HT284" s="24"/>
      <c r="HU284" s="24"/>
      <c r="HV284" s="24"/>
      <c r="HW284" s="24"/>
      <c r="HX284" s="24"/>
      <c r="HY284" s="24"/>
      <c r="HZ284" s="24"/>
      <c r="IA284" s="24"/>
      <c r="IB284" s="24"/>
      <c r="IC284" s="24"/>
      <c r="ID284" s="24"/>
      <c r="IE284" s="24"/>
      <c r="IF284" s="24"/>
      <c r="IG284" s="24"/>
      <c r="IH284" s="24"/>
      <c r="II284" s="24"/>
      <c r="IJ284" s="24"/>
      <c r="IK284" s="24"/>
      <c r="IL284" s="24"/>
      <c r="IM284" s="24"/>
      <c r="IN284" s="24"/>
      <c r="IO284" s="24"/>
      <c r="IP284" s="24"/>
      <c r="IQ284" s="24"/>
      <c r="IR284" s="24"/>
      <c r="IS284" s="24"/>
      <c r="IT284" s="24"/>
      <c r="IU284" s="24"/>
      <c r="IV284" s="24"/>
      <c r="IW284" s="24"/>
      <c r="IX284" s="24"/>
      <c r="IY284" s="24"/>
      <c r="IZ284" s="24"/>
      <c r="JA284" s="24"/>
      <c r="JB284" s="24"/>
      <c r="JC284" s="24"/>
      <c r="JD284" s="24"/>
      <c r="JE284" s="24"/>
      <c r="JF284" s="24"/>
      <c r="JG284" s="24"/>
      <c r="JH284" s="24"/>
      <c r="JI284" s="24"/>
      <c r="JJ284" s="24"/>
      <c r="JK284" s="24"/>
      <c r="JL284" s="24"/>
      <c r="JM284" s="24"/>
      <c r="JN284" s="24"/>
      <c r="JO284" s="24"/>
      <c r="JP284" s="24"/>
      <c r="JQ284" s="24"/>
      <c r="JR284" s="24"/>
      <c r="JS284" s="24"/>
      <c r="JT284" s="24"/>
      <c r="JU284" s="24"/>
      <c r="JV284" s="24"/>
      <c r="JW284" s="24"/>
      <c r="JX284" s="24"/>
      <c r="JY284" s="24"/>
      <c r="JZ284" s="24"/>
      <c r="KA284" s="24"/>
      <c r="KB284" s="24"/>
      <c r="KC284" s="24"/>
      <c r="KD284" s="24"/>
      <c r="KE284" s="24"/>
      <c r="KF284" s="24"/>
      <c r="KG284" s="24"/>
      <c r="KH284" s="24"/>
      <c r="KI284" s="24"/>
      <c r="KJ284" s="24"/>
      <c r="KK284" s="24"/>
      <c r="KL284" s="24"/>
      <c r="KM284" s="24"/>
      <c r="KN284" s="24"/>
      <c r="KO284" s="24"/>
      <c r="KP284" s="24"/>
      <c r="KQ284" s="24"/>
      <c r="KR284" s="24"/>
      <c r="KS284" s="24"/>
      <c r="KT284" s="24"/>
      <c r="KU284" s="24"/>
      <c r="KV284" s="24"/>
      <c r="KW284" s="24"/>
      <c r="KX284" s="24"/>
      <c r="KY284" s="24"/>
      <c r="KZ284" s="24"/>
      <c r="LA284" s="24"/>
      <c r="LB284" s="24"/>
      <c r="LC284" s="24"/>
      <c r="LD284" s="24"/>
      <c r="LE284" s="24"/>
      <c r="LF284" s="24"/>
      <c r="LG284" s="24"/>
      <c r="LH284" s="24"/>
      <c r="LI284" s="24"/>
      <c r="LJ284" s="24"/>
      <c r="LK284" s="24"/>
      <c r="LL284" s="24"/>
      <c r="LM284" s="24"/>
      <c r="LN284" s="24"/>
      <c r="LO284" s="24"/>
      <c r="LP284" s="24"/>
      <c r="LQ284" s="24"/>
      <c r="LR284" s="24"/>
      <c r="LS284" s="24"/>
      <c r="LT284" s="24"/>
      <c r="LU284" s="24"/>
      <c r="LV284" s="24"/>
      <c r="LW284" s="24"/>
      <c r="LX284" s="24"/>
      <c r="LY284" s="24"/>
      <c r="LZ284" s="24"/>
      <c r="MA284" s="24"/>
      <c r="MB284" s="24"/>
      <c r="MC284" s="24"/>
      <c r="MD284" s="24"/>
      <c r="ME284" s="24"/>
      <c r="MF284" s="24"/>
      <c r="MG284" s="24"/>
      <c r="MH284" s="24"/>
      <c r="MI284" s="24"/>
      <c r="MJ284" s="24"/>
      <c r="MK284" s="24"/>
      <c r="ML284" s="24"/>
      <c r="MM284" s="24"/>
      <c r="MN284" s="24"/>
      <c r="MO284" s="24"/>
      <c r="MP284" s="24"/>
      <c r="MQ284" s="24"/>
      <c r="MR284" s="24"/>
      <c r="MS284" s="24"/>
      <c r="MT284" s="24"/>
      <c r="MU284" s="24"/>
      <c r="MV284" s="24"/>
      <c r="MW284" s="24"/>
      <c r="MX284" s="24"/>
      <c r="MY284" s="24"/>
      <c r="MZ284" s="24"/>
      <c r="NA284" s="24"/>
      <c r="NB284" s="24"/>
      <c r="NC284" s="24"/>
      <c r="ND284" s="24"/>
      <c r="NE284" s="24"/>
      <c r="NF284" s="24"/>
      <c r="NG284" s="24"/>
      <c r="NH284" s="24"/>
      <c r="NI284" s="24"/>
      <c r="NJ284" s="24"/>
      <c r="NK284" s="24"/>
      <c r="NL284" s="24"/>
      <c r="NM284" s="24"/>
      <c r="NN284" s="24"/>
      <c r="NO284" s="24"/>
      <c r="NP284" s="24"/>
      <c r="NQ284" s="24"/>
      <c r="NR284" s="24"/>
      <c r="NS284" s="24"/>
      <c r="NT284" s="24"/>
      <c r="NU284" s="24"/>
      <c r="NV284" s="24"/>
      <c r="NW284" s="24"/>
      <c r="NX284" s="24"/>
      <c r="NY284" s="24"/>
      <c r="NZ284" s="24"/>
      <c r="OA284" s="24"/>
      <c r="OB284" s="24"/>
      <c r="OC284" s="24"/>
      <c r="OD284" s="24"/>
      <c r="OE284" s="24"/>
      <c r="OF284" s="24"/>
      <c r="OG284" s="24"/>
      <c r="OH284" s="24"/>
      <c r="OI284" s="24"/>
      <c r="OJ284" s="24"/>
      <c r="OK284" s="24"/>
      <c r="OL284" s="24"/>
      <c r="OM284" s="24"/>
      <c r="ON284" s="24"/>
      <c r="OO284" s="24"/>
      <c r="OP284" s="24"/>
      <c r="OQ284" s="24"/>
      <c r="OR284" s="24"/>
      <c r="OS284" s="24"/>
      <c r="OT284" s="24"/>
      <c r="OU284" s="24"/>
      <c r="OV284" s="24"/>
      <c r="OW284" s="24"/>
      <c r="OX284" s="24"/>
      <c r="OY284" s="24"/>
      <c r="OZ284" s="24"/>
      <c r="PA284" s="24"/>
      <c r="PB284" s="24"/>
      <c r="PC284" s="24"/>
      <c r="PD284" s="24"/>
      <c r="PE284" s="24"/>
      <c r="PF284" s="24"/>
      <c r="PG284" s="24"/>
      <c r="PH284" s="24"/>
      <c r="PI284" s="24"/>
      <c r="PJ284" s="24"/>
      <c r="PK284" s="24"/>
      <c r="PL284" s="24"/>
      <c r="PM284" s="24"/>
      <c r="PN284" s="24"/>
      <c r="PO284" s="24"/>
      <c r="PP284" s="24"/>
      <c r="PQ284" s="24"/>
      <c r="PR284" s="24"/>
      <c r="PS284" s="24"/>
      <c r="PT284" s="24"/>
      <c r="PU284" s="24"/>
      <c r="PV284" s="24"/>
      <c r="PW284" s="24"/>
      <c r="PX284" s="24"/>
      <c r="PY284" s="24"/>
      <c r="PZ284" s="24"/>
      <c r="QA284" s="24"/>
      <c r="QB284" s="24"/>
      <c r="QC284" s="24"/>
      <c r="QD284" s="24"/>
      <c r="QE284" s="24"/>
      <c r="QF284" s="24"/>
      <c r="QG284" s="24"/>
      <c r="QH284" s="24"/>
      <c r="QI284" s="24"/>
      <c r="QJ284" s="24"/>
      <c r="QK284" s="24"/>
      <c r="QL284" s="24"/>
      <c r="QM284" s="24"/>
      <c r="QN284" s="24"/>
      <c r="QO284" s="24"/>
      <c r="QP284" s="24"/>
      <c r="QQ284" s="24"/>
      <c r="QR284" s="24"/>
      <c r="QS284" s="24"/>
      <c r="QT284" s="24"/>
      <c r="QU284" s="24"/>
      <c r="QV284" s="24"/>
      <c r="QW284" s="24"/>
      <c r="QX284" s="24"/>
      <c r="QY284" s="24"/>
      <c r="QZ284" s="24"/>
      <c r="RA284" s="24"/>
      <c r="RB284" s="24"/>
      <c r="RC284" s="24"/>
      <c r="RD284" s="24"/>
      <c r="RE284" s="24"/>
      <c r="RF284" s="24"/>
      <c r="RG284" s="24"/>
      <c r="RH284" s="24"/>
      <c r="RI284" s="24"/>
      <c r="RJ284" s="24"/>
      <c r="RK284" s="24"/>
      <c r="RL284" s="24"/>
      <c r="RM284" s="24"/>
      <c r="RN284" s="24"/>
      <c r="RO284" s="24"/>
      <c r="RP284" s="24"/>
      <c r="RQ284" s="24"/>
      <c r="RR284" s="24"/>
      <c r="RS284" s="24"/>
      <c r="RT284" s="24"/>
      <c r="RU284" s="24"/>
      <c r="RV284" s="24"/>
      <c r="RW284" s="24"/>
      <c r="RX284" s="24"/>
      <c r="RY284" s="24"/>
      <c r="RZ284" s="24"/>
      <c r="SA284" s="24"/>
      <c r="SB284" s="24"/>
      <c r="SC284" s="24"/>
      <c r="SD284" s="24"/>
      <c r="SE284" s="24"/>
      <c r="SF284" s="24"/>
      <c r="SG284" s="24"/>
      <c r="SH284" s="24"/>
      <c r="SI284" s="24"/>
      <c r="SJ284" s="24"/>
      <c r="SK284" s="24"/>
      <c r="SL284" s="24"/>
      <c r="SM284" s="24"/>
      <c r="SN284" s="24"/>
      <c r="SO284" s="24"/>
      <c r="SP284" s="24"/>
      <c r="SQ284" s="24"/>
      <c r="SR284" s="24"/>
      <c r="SS284" s="24"/>
      <c r="ST284" s="24"/>
      <c r="SU284" s="24"/>
      <c r="SV284" s="24"/>
      <c r="SW284" s="24"/>
      <c r="SX284" s="24"/>
      <c r="SY284" s="24"/>
      <c r="SZ284" s="24"/>
      <c r="TA284" s="24"/>
      <c r="TB284" s="24"/>
      <c r="TC284" s="24"/>
      <c r="TD284" s="24"/>
      <c r="TE284" s="24"/>
      <c r="TF284" s="24"/>
      <c r="TG284" s="24"/>
      <c r="TH284" s="24"/>
      <c r="TI284" s="24"/>
      <c r="TJ284" s="24"/>
      <c r="TK284" s="24"/>
      <c r="TL284" s="24"/>
      <c r="TM284" s="24"/>
      <c r="TN284" s="24"/>
      <c r="TO284" s="24"/>
      <c r="TP284" s="24"/>
      <c r="TQ284" s="24"/>
      <c r="TR284" s="24"/>
      <c r="TS284" s="24"/>
      <c r="TT284" s="24"/>
      <c r="TU284" s="24"/>
      <c r="TV284" s="24"/>
      <c r="TW284" s="24"/>
      <c r="TX284" s="24"/>
      <c r="TY284" s="24"/>
      <c r="TZ284" s="24"/>
      <c r="UA284" s="24"/>
      <c r="UB284" s="24"/>
      <c r="UC284" s="24"/>
      <c r="UD284" s="24"/>
      <c r="UE284" s="24"/>
      <c r="UF284" s="24"/>
      <c r="UG284" s="24"/>
      <c r="UH284" s="24"/>
      <c r="UI284" s="24"/>
      <c r="UJ284" s="24"/>
      <c r="UK284" s="24"/>
      <c r="UL284" s="24"/>
      <c r="UM284" s="24"/>
      <c r="UN284" s="24"/>
      <c r="UO284" s="24"/>
      <c r="UP284" s="24"/>
      <c r="UQ284" s="24"/>
      <c r="UR284" s="24"/>
      <c r="US284" s="24"/>
      <c r="UT284" s="24"/>
      <c r="UU284" s="24"/>
      <c r="UV284" s="24"/>
      <c r="UW284" s="24"/>
      <c r="UX284" s="24"/>
      <c r="UY284" s="24"/>
      <c r="UZ284" s="24"/>
      <c r="VA284" s="24"/>
      <c r="VB284" s="24"/>
      <c r="VC284" s="24"/>
      <c r="VD284" s="24"/>
      <c r="VE284" s="24"/>
      <c r="VF284" s="24"/>
      <c r="VG284" s="24"/>
      <c r="VH284" s="24"/>
      <c r="VI284" s="24"/>
    </row>
    <row r="285" spans="1:581" s="23" customFormat="1" ht="15" customHeight="1" x14ac:dyDescent="0.2">
      <c r="A285" s="107">
        <v>58</v>
      </c>
      <c r="B285" s="102" t="s">
        <v>1188</v>
      </c>
      <c r="C285" s="102" t="s">
        <v>1189</v>
      </c>
      <c r="D285" s="20">
        <v>14</v>
      </c>
      <c r="E285" s="105" t="s">
        <v>926</v>
      </c>
      <c r="F285" s="102" t="s">
        <v>1190</v>
      </c>
      <c r="G285" s="102" t="s">
        <v>1379</v>
      </c>
      <c r="H285" s="21" t="s">
        <v>990</v>
      </c>
      <c r="I285" s="21" t="s">
        <v>536</v>
      </c>
      <c r="J285" s="22" t="s">
        <v>955</v>
      </c>
      <c r="K285" s="328">
        <v>39279</v>
      </c>
      <c r="L285" s="147" t="s">
        <v>138</v>
      </c>
      <c r="M285" s="22">
        <v>40</v>
      </c>
      <c r="N285" s="22" t="s">
        <v>728</v>
      </c>
      <c r="O285" s="246" t="s">
        <v>216</v>
      </c>
      <c r="P285" s="21" t="s">
        <v>961</v>
      </c>
      <c r="Q285" s="21" t="s">
        <v>817</v>
      </c>
      <c r="R285" s="22">
        <v>1</v>
      </c>
      <c r="S285" s="75">
        <v>9369</v>
      </c>
      <c r="T285" s="75"/>
      <c r="U285" s="75"/>
      <c r="V285" s="75">
        <f t="shared" si="142"/>
        <v>9369</v>
      </c>
      <c r="W285" s="75">
        <f>70.1*4</f>
        <v>280.39999999999998</v>
      </c>
      <c r="X285" s="75">
        <f t="shared" si="145"/>
        <v>1770.8333333333335</v>
      </c>
      <c r="Y285" s="75">
        <f t="shared" si="146"/>
        <v>17708.333333333336</v>
      </c>
      <c r="Z285" s="75">
        <f t="shared" si="147"/>
        <v>1639.5749999999998</v>
      </c>
      <c r="AA285" s="75">
        <f t="shared" si="148"/>
        <v>281.07</v>
      </c>
      <c r="AB285" s="75">
        <f t="shared" si="149"/>
        <v>468.45000000000005</v>
      </c>
      <c r="AC285" s="75">
        <f t="shared" si="150"/>
        <v>187.38</v>
      </c>
      <c r="AD285" s="75">
        <f t="shared" si="152"/>
        <v>788</v>
      </c>
      <c r="AE285" s="75">
        <f t="shared" si="153"/>
        <v>468</v>
      </c>
      <c r="AF285" s="77">
        <f t="shared" si="154"/>
        <v>5312.5</v>
      </c>
      <c r="AG285" s="77">
        <f t="shared" si="143"/>
        <v>15547.847222222221</v>
      </c>
      <c r="AH285" s="77">
        <f t="shared" si="144"/>
        <v>186574.16666666666</v>
      </c>
      <c r="AI285" s="77"/>
      <c r="AJ285" s="77"/>
      <c r="AK285" s="77"/>
      <c r="AL285" s="77"/>
      <c r="AM285" s="77"/>
      <c r="AN285" s="77"/>
      <c r="AO285" s="77"/>
      <c r="AP285" s="77"/>
      <c r="AQ285" s="77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  <c r="HB285" s="24"/>
      <c r="HC285" s="24"/>
      <c r="HD285" s="24"/>
      <c r="HE285" s="24"/>
      <c r="HF285" s="24"/>
      <c r="HG285" s="24"/>
      <c r="HH285" s="24"/>
      <c r="HI285" s="24"/>
      <c r="HJ285" s="24"/>
      <c r="HK285" s="24"/>
      <c r="HL285" s="24"/>
      <c r="HM285" s="24"/>
      <c r="HN285" s="24"/>
      <c r="HO285" s="24"/>
      <c r="HP285" s="24"/>
      <c r="HQ285" s="24"/>
      <c r="HR285" s="24"/>
      <c r="HS285" s="24"/>
      <c r="HT285" s="24"/>
      <c r="HU285" s="24"/>
      <c r="HV285" s="24"/>
      <c r="HW285" s="24"/>
      <c r="HX285" s="24"/>
      <c r="HY285" s="24"/>
      <c r="HZ285" s="24"/>
      <c r="IA285" s="24"/>
      <c r="IB285" s="24"/>
      <c r="IC285" s="24"/>
      <c r="ID285" s="24"/>
      <c r="IE285" s="24"/>
      <c r="IF285" s="24"/>
      <c r="IG285" s="24"/>
      <c r="IH285" s="24"/>
      <c r="II285" s="24"/>
      <c r="IJ285" s="24"/>
      <c r="IK285" s="24"/>
      <c r="IL285" s="24"/>
      <c r="IM285" s="24"/>
      <c r="IN285" s="24"/>
      <c r="IO285" s="24"/>
      <c r="IP285" s="24"/>
      <c r="IQ285" s="24"/>
      <c r="IR285" s="24"/>
      <c r="IS285" s="24"/>
      <c r="IT285" s="24"/>
      <c r="IU285" s="24"/>
      <c r="IV285" s="24"/>
      <c r="IW285" s="24"/>
      <c r="IX285" s="24"/>
      <c r="IY285" s="24"/>
      <c r="IZ285" s="24"/>
      <c r="JA285" s="24"/>
      <c r="JB285" s="24"/>
      <c r="JC285" s="24"/>
      <c r="JD285" s="24"/>
      <c r="JE285" s="24"/>
      <c r="JF285" s="24"/>
      <c r="JG285" s="24"/>
      <c r="JH285" s="24"/>
      <c r="JI285" s="24"/>
      <c r="JJ285" s="24"/>
      <c r="JK285" s="24"/>
      <c r="JL285" s="24"/>
      <c r="JM285" s="24"/>
      <c r="JN285" s="24"/>
      <c r="JO285" s="24"/>
      <c r="JP285" s="24"/>
      <c r="JQ285" s="24"/>
      <c r="JR285" s="24"/>
      <c r="JS285" s="24"/>
      <c r="JT285" s="24"/>
      <c r="JU285" s="24"/>
      <c r="JV285" s="24"/>
      <c r="JW285" s="24"/>
      <c r="JX285" s="24"/>
      <c r="JY285" s="24"/>
      <c r="JZ285" s="24"/>
      <c r="KA285" s="24"/>
      <c r="KB285" s="24"/>
      <c r="KC285" s="24"/>
      <c r="KD285" s="24"/>
      <c r="KE285" s="24"/>
      <c r="KF285" s="24"/>
      <c r="KG285" s="24"/>
      <c r="KH285" s="24"/>
      <c r="KI285" s="24"/>
      <c r="KJ285" s="24"/>
      <c r="KK285" s="24"/>
      <c r="KL285" s="24"/>
      <c r="KM285" s="24"/>
      <c r="KN285" s="24"/>
      <c r="KO285" s="24"/>
      <c r="KP285" s="24"/>
      <c r="KQ285" s="24"/>
      <c r="KR285" s="24"/>
      <c r="KS285" s="24"/>
      <c r="KT285" s="24"/>
      <c r="KU285" s="24"/>
      <c r="KV285" s="24"/>
      <c r="KW285" s="24"/>
      <c r="KX285" s="24"/>
      <c r="KY285" s="24"/>
      <c r="KZ285" s="24"/>
      <c r="LA285" s="24"/>
      <c r="LB285" s="24"/>
      <c r="LC285" s="24"/>
      <c r="LD285" s="24"/>
      <c r="LE285" s="24"/>
      <c r="LF285" s="24"/>
      <c r="LG285" s="24"/>
      <c r="LH285" s="24"/>
      <c r="LI285" s="24"/>
      <c r="LJ285" s="24"/>
      <c r="LK285" s="24"/>
      <c r="LL285" s="24"/>
      <c r="LM285" s="24"/>
      <c r="LN285" s="24"/>
      <c r="LO285" s="24"/>
      <c r="LP285" s="24"/>
      <c r="LQ285" s="24"/>
      <c r="LR285" s="24"/>
      <c r="LS285" s="24"/>
      <c r="LT285" s="24"/>
      <c r="LU285" s="24"/>
      <c r="LV285" s="24"/>
      <c r="LW285" s="24"/>
      <c r="LX285" s="24"/>
      <c r="LY285" s="24"/>
      <c r="LZ285" s="24"/>
      <c r="MA285" s="24"/>
      <c r="MB285" s="24"/>
      <c r="MC285" s="24"/>
      <c r="MD285" s="24"/>
      <c r="ME285" s="24"/>
      <c r="MF285" s="24"/>
      <c r="MG285" s="24"/>
      <c r="MH285" s="24"/>
      <c r="MI285" s="24"/>
      <c r="MJ285" s="24"/>
      <c r="MK285" s="24"/>
      <c r="ML285" s="24"/>
      <c r="MM285" s="24"/>
      <c r="MN285" s="24"/>
      <c r="MO285" s="24"/>
      <c r="MP285" s="24"/>
      <c r="MQ285" s="24"/>
      <c r="MR285" s="24"/>
      <c r="MS285" s="24"/>
      <c r="MT285" s="24"/>
      <c r="MU285" s="24"/>
      <c r="MV285" s="24"/>
      <c r="MW285" s="24"/>
      <c r="MX285" s="24"/>
      <c r="MY285" s="24"/>
      <c r="MZ285" s="24"/>
      <c r="NA285" s="24"/>
      <c r="NB285" s="24"/>
      <c r="NC285" s="24"/>
      <c r="ND285" s="24"/>
      <c r="NE285" s="24"/>
      <c r="NF285" s="24"/>
      <c r="NG285" s="24"/>
      <c r="NH285" s="24"/>
      <c r="NI285" s="24"/>
      <c r="NJ285" s="24"/>
      <c r="NK285" s="24"/>
      <c r="NL285" s="24"/>
      <c r="NM285" s="24"/>
      <c r="NN285" s="24"/>
      <c r="NO285" s="24"/>
      <c r="NP285" s="24"/>
      <c r="NQ285" s="24"/>
      <c r="NR285" s="24"/>
      <c r="NS285" s="24"/>
      <c r="NT285" s="24"/>
      <c r="NU285" s="24"/>
      <c r="NV285" s="24"/>
      <c r="NW285" s="24"/>
      <c r="NX285" s="24"/>
      <c r="NY285" s="24"/>
      <c r="NZ285" s="24"/>
      <c r="OA285" s="24"/>
      <c r="OB285" s="24"/>
      <c r="OC285" s="24"/>
      <c r="OD285" s="24"/>
      <c r="OE285" s="24"/>
      <c r="OF285" s="24"/>
      <c r="OG285" s="24"/>
      <c r="OH285" s="24"/>
      <c r="OI285" s="24"/>
      <c r="OJ285" s="24"/>
      <c r="OK285" s="24"/>
      <c r="OL285" s="24"/>
      <c r="OM285" s="24"/>
      <c r="ON285" s="24"/>
      <c r="OO285" s="24"/>
      <c r="OP285" s="24"/>
      <c r="OQ285" s="24"/>
      <c r="OR285" s="24"/>
      <c r="OS285" s="24"/>
      <c r="OT285" s="24"/>
      <c r="OU285" s="24"/>
      <c r="OV285" s="24"/>
      <c r="OW285" s="24"/>
      <c r="OX285" s="24"/>
      <c r="OY285" s="24"/>
      <c r="OZ285" s="24"/>
      <c r="PA285" s="24"/>
      <c r="PB285" s="24"/>
      <c r="PC285" s="24"/>
      <c r="PD285" s="24"/>
      <c r="PE285" s="24"/>
      <c r="PF285" s="24"/>
      <c r="PG285" s="24"/>
      <c r="PH285" s="24"/>
      <c r="PI285" s="24"/>
      <c r="PJ285" s="24"/>
      <c r="PK285" s="24"/>
      <c r="PL285" s="24"/>
      <c r="PM285" s="24"/>
      <c r="PN285" s="24"/>
      <c r="PO285" s="24"/>
      <c r="PP285" s="24"/>
      <c r="PQ285" s="24"/>
      <c r="PR285" s="24"/>
      <c r="PS285" s="24"/>
      <c r="PT285" s="24"/>
      <c r="PU285" s="24"/>
      <c r="PV285" s="24"/>
      <c r="PW285" s="24"/>
      <c r="PX285" s="24"/>
      <c r="PY285" s="24"/>
      <c r="PZ285" s="24"/>
      <c r="QA285" s="24"/>
      <c r="QB285" s="24"/>
      <c r="QC285" s="24"/>
      <c r="QD285" s="24"/>
      <c r="QE285" s="24"/>
      <c r="QF285" s="24"/>
      <c r="QG285" s="24"/>
      <c r="QH285" s="24"/>
      <c r="QI285" s="24"/>
      <c r="QJ285" s="24"/>
      <c r="QK285" s="24"/>
      <c r="QL285" s="24"/>
      <c r="QM285" s="24"/>
      <c r="QN285" s="24"/>
      <c r="QO285" s="24"/>
      <c r="QP285" s="24"/>
      <c r="QQ285" s="24"/>
      <c r="QR285" s="24"/>
      <c r="QS285" s="24"/>
      <c r="QT285" s="24"/>
      <c r="QU285" s="24"/>
      <c r="QV285" s="24"/>
      <c r="QW285" s="24"/>
      <c r="QX285" s="24"/>
      <c r="QY285" s="24"/>
      <c r="QZ285" s="24"/>
      <c r="RA285" s="24"/>
      <c r="RB285" s="24"/>
      <c r="RC285" s="24"/>
      <c r="RD285" s="24"/>
      <c r="RE285" s="24"/>
      <c r="RF285" s="24"/>
      <c r="RG285" s="24"/>
      <c r="RH285" s="24"/>
      <c r="RI285" s="24"/>
      <c r="RJ285" s="24"/>
      <c r="RK285" s="24"/>
      <c r="RL285" s="24"/>
      <c r="RM285" s="24"/>
      <c r="RN285" s="24"/>
      <c r="RO285" s="24"/>
      <c r="RP285" s="24"/>
      <c r="RQ285" s="24"/>
      <c r="RR285" s="24"/>
      <c r="RS285" s="24"/>
      <c r="RT285" s="24"/>
      <c r="RU285" s="24"/>
      <c r="RV285" s="24"/>
      <c r="RW285" s="24"/>
      <c r="RX285" s="24"/>
      <c r="RY285" s="24"/>
      <c r="RZ285" s="24"/>
      <c r="SA285" s="24"/>
      <c r="SB285" s="24"/>
      <c r="SC285" s="24"/>
      <c r="SD285" s="24"/>
      <c r="SE285" s="24"/>
      <c r="SF285" s="24"/>
      <c r="SG285" s="24"/>
      <c r="SH285" s="24"/>
      <c r="SI285" s="24"/>
      <c r="SJ285" s="24"/>
      <c r="SK285" s="24"/>
      <c r="SL285" s="24"/>
      <c r="SM285" s="24"/>
      <c r="SN285" s="24"/>
      <c r="SO285" s="24"/>
      <c r="SP285" s="24"/>
      <c r="SQ285" s="24"/>
      <c r="SR285" s="24"/>
      <c r="SS285" s="24"/>
      <c r="ST285" s="24"/>
      <c r="SU285" s="24"/>
      <c r="SV285" s="24"/>
      <c r="SW285" s="24"/>
      <c r="SX285" s="24"/>
      <c r="SY285" s="24"/>
      <c r="SZ285" s="24"/>
      <c r="TA285" s="24"/>
      <c r="TB285" s="24"/>
      <c r="TC285" s="24"/>
      <c r="TD285" s="24"/>
      <c r="TE285" s="24"/>
      <c r="TF285" s="24"/>
      <c r="TG285" s="24"/>
      <c r="TH285" s="24"/>
      <c r="TI285" s="24"/>
      <c r="TJ285" s="24"/>
      <c r="TK285" s="24"/>
      <c r="TL285" s="24"/>
      <c r="TM285" s="24"/>
      <c r="TN285" s="24"/>
      <c r="TO285" s="24"/>
      <c r="TP285" s="24"/>
      <c r="TQ285" s="24"/>
      <c r="TR285" s="24"/>
      <c r="TS285" s="24"/>
      <c r="TT285" s="24"/>
      <c r="TU285" s="24"/>
      <c r="TV285" s="24"/>
      <c r="TW285" s="24"/>
      <c r="TX285" s="24"/>
      <c r="TY285" s="24"/>
      <c r="TZ285" s="24"/>
      <c r="UA285" s="24"/>
      <c r="UB285" s="24"/>
      <c r="UC285" s="24"/>
      <c r="UD285" s="24"/>
      <c r="UE285" s="24"/>
      <c r="UF285" s="24"/>
      <c r="UG285" s="24"/>
      <c r="UH285" s="24"/>
      <c r="UI285" s="24"/>
      <c r="UJ285" s="24"/>
      <c r="UK285" s="24"/>
      <c r="UL285" s="24"/>
      <c r="UM285" s="24"/>
      <c r="UN285" s="24"/>
      <c r="UO285" s="24"/>
      <c r="UP285" s="24"/>
      <c r="UQ285" s="24"/>
      <c r="UR285" s="24"/>
      <c r="US285" s="24"/>
      <c r="UT285" s="24"/>
      <c r="UU285" s="24"/>
      <c r="UV285" s="24"/>
      <c r="UW285" s="24"/>
      <c r="UX285" s="24"/>
      <c r="UY285" s="24"/>
      <c r="UZ285" s="24"/>
      <c r="VA285" s="24"/>
      <c r="VB285" s="24"/>
      <c r="VC285" s="24"/>
      <c r="VD285" s="24"/>
      <c r="VE285" s="24"/>
      <c r="VF285" s="24"/>
      <c r="VG285" s="24"/>
      <c r="VH285" s="24"/>
      <c r="VI285" s="24"/>
    </row>
    <row r="286" spans="1:581" s="23" customFormat="1" ht="15" customHeight="1" x14ac:dyDescent="0.2">
      <c r="A286" s="18">
        <v>59</v>
      </c>
      <c r="B286" s="102" t="s">
        <v>1188</v>
      </c>
      <c r="C286" s="102" t="s">
        <v>1189</v>
      </c>
      <c r="D286" s="20">
        <v>14</v>
      </c>
      <c r="E286" s="108" t="s">
        <v>926</v>
      </c>
      <c r="F286" s="102" t="s">
        <v>1190</v>
      </c>
      <c r="G286" s="102" t="s">
        <v>1380</v>
      </c>
      <c r="H286" s="21" t="s">
        <v>983</v>
      </c>
      <c r="I286" s="21" t="s">
        <v>984</v>
      </c>
      <c r="J286" s="22" t="s">
        <v>954</v>
      </c>
      <c r="K286" s="328">
        <v>41092</v>
      </c>
      <c r="L286" s="147" t="s">
        <v>138</v>
      </c>
      <c r="M286" s="22">
        <v>40</v>
      </c>
      <c r="N286" s="22" t="s">
        <v>728</v>
      </c>
      <c r="O286" s="21" t="s">
        <v>216</v>
      </c>
      <c r="P286" s="21" t="s">
        <v>961</v>
      </c>
      <c r="Q286" s="21" t="s">
        <v>817</v>
      </c>
      <c r="R286" s="22">
        <v>1</v>
      </c>
      <c r="S286" s="75">
        <v>9369</v>
      </c>
      <c r="T286" s="75"/>
      <c r="U286" s="75"/>
      <c r="V286" s="75">
        <f t="shared" si="142"/>
        <v>9369</v>
      </c>
      <c r="W286" s="75"/>
      <c r="X286" s="75">
        <f t="shared" si="145"/>
        <v>1770.8333333333335</v>
      </c>
      <c r="Y286" s="75">
        <f t="shared" si="146"/>
        <v>17708.333333333336</v>
      </c>
      <c r="Z286" s="75">
        <f t="shared" si="147"/>
        <v>1639.5749999999998</v>
      </c>
      <c r="AA286" s="75">
        <f t="shared" si="148"/>
        <v>281.07</v>
      </c>
      <c r="AB286" s="75">
        <f t="shared" si="149"/>
        <v>468.45000000000005</v>
      </c>
      <c r="AC286" s="75">
        <f t="shared" si="150"/>
        <v>187.38</v>
      </c>
      <c r="AD286" s="75">
        <f t="shared" si="152"/>
        <v>788</v>
      </c>
      <c r="AE286" s="75">
        <f t="shared" si="153"/>
        <v>468</v>
      </c>
      <c r="AF286" s="77">
        <f t="shared" si="154"/>
        <v>5312.5</v>
      </c>
      <c r="AG286" s="77">
        <f t="shared" si="143"/>
        <v>15267.447222222223</v>
      </c>
      <c r="AH286" s="77">
        <f t="shared" si="144"/>
        <v>183209.36666666667</v>
      </c>
      <c r="AI286" s="77"/>
      <c r="AJ286" s="77"/>
      <c r="AK286" s="77"/>
      <c r="AL286" s="77"/>
      <c r="AM286" s="77"/>
      <c r="AN286" s="77"/>
      <c r="AO286" s="77"/>
      <c r="AP286" s="77"/>
      <c r="AQ286" s="77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  <c r="HB286" s="24"/>
      <c r="HC286" s="24"/>
      <c r="HD286" s="24"/>
      <c r="HE286" s="24"/>
      <c r="HF286" s="24"/>
      <c r="HG286" s="24"/>
      <c r="HH286" s="24"/>
      <c r="HI286" s="24"/>
      <c r="HJ286" s="24"/>
      <c r="HK286" s="24"/>
      <c r="HL286" s="24"/>
      <c r="HM286" s="24"/>
      <c r="HN286" s="24"/>
      <c r="HO286" s="24"/>
      <c r="HP286" s="24"/>
      <c r="HQ286" s="24"/>
      <c r="HR286" s="24"/>
      <c r="HS286" s="24"/>
      <c r="HT286" s="24"/>
      <c r="HU286" s="24"/>
      <c r="HV286" s="24"/>
      <c r="HW286" s="24"/>
      <c r="HX286" s="24"/>
      <c r="HY286" s="24"/>
      <c r="HZ286" s="24"/>
      <c r="IA286" s="24"/>
      <c r="IB286" s="24"/>
      <c r="IC286" s="24"/>
      <c r="ID286" s="24"/>
      <c r="IE286" s="24"/>
      <c r="IF286" s="24"/>
      <c r="IG286" s="24"/>
      <c r="IH286" s="24"/>
      <c r="II286" s="24"/>
      <c r="IJ286" s="24"/>
      <c r="IK286" s="24"/>
      <c r="IL286" s="24"/>
      <c r="IM286" s="24"/>
      <c r="IN286" s="24"/>
      <c r="IO286" s="24"/>
      <c r="IP286" s="24"/>
      <c r="IQ286" s="24"/>
      <c r="IR286" s="24"/>
      <c r="IS286" s="24"/>
      <c r="IT286" s="24"/>
      <c r="IU286" s="24"/>
      <c r="IV286" s="24"/>
      <c r="IW286" s="24"/>
      <c r="IX286" s="24"/>
      <c r="IY286" s="24"/>
      <c r="IZ286" s="24"/>
      <c r="JA286" s="24"/>
      <c r="JB286" s="24"/>
      <c r="JC286" s="24"/>
      <c r="JD286" s="24"/>
      <c r="JE286" s="24"/>
      <c r="JF286" s="24"/>
      <c r="JG286" s="24"/>
      <c r="JH286" s="24"/>
      <c r="JI286" s="24"/>
      <c r="JJ286" s="24"/>
      <c r="JK286" s="24"/>
      <c r="JL286" s="24"/>
      <c r="JM286" s="24"/>
      <c r="JN286" s="24"/>
      <c r="JO286" s="24"/>
      <c r="JP286" s="24"/>
      <c r="JQ286" s="24"/>
      <c r="JR286" s="24"/>
      <c r="JS286" s="24"/>
      <c r="JT286" s="24"/>
      <c r="JU286" s="24"/>
      <c r="JV286" s="24"/>
      <c r="JW286" s="24"/>
      <c r="JX286" s="24"/>
      <c r="JY286" s="24"/>
      <c r="JZ286" s="24"/>
      <c r="KA286" s="24"/>
      <c r="KB286" s="24"/>
      <c r="KC286" s="24"/>
      <c r="KD286" s="24"/>
      <c r="KE286" s="24"/>
      <c r="KF286" s="24"/>
      <c r="KG286" s="24"/>
      <c r="KH286" s="24"/>
      <c r="KI286" s="24"/>
      <c r="KJ286" s="24"/>
      <c r="KK286" s="24"/>
      <c r="KL286" s="24"/>
      <c r="KM286" s="24"/>
      <c r="KN286" s="24"/>
      <c r="KO286" s="24"/>
      <c r="KP286" s="24"/>
      <c r="KQ286" s="24"/>
      <c r="KR286" s="24"/>
      <c r="KS286" s="24"/>
      <c r="KT286" s="24"/>
      <c r="KU286" s="24"/>
      <c r="KV286" s="24"/>
      <c r="KW286" s="24"/>
      <c r="KX286" s="24"/>
      <c r="KY286" s="24"/>
      <c r="KZ286" s="24"/>
      <c r="LA286" s="24"/>
      <c r="LB286" s="24"/>
      <c r="LC286" s="24"/>
      <c r="LD286" s="24"/>
      <c r="LE286" s="24"/>
      <c r="LF286" s="24"/>
      <c r="LG286" s="24"/>
      <c r="LH286" s="24"/>
      <c r="LI286" s="24"/>
      <c r="LJ286" s="24"/>
      <c r="LK286" s="24"/>
      <c r="LL286" s="24"/>
      <c r="LM286" s="24"/>
      <c r="LN286" s="24"/>
      <c r="LO286" s="24"/>
      <c r="LP286" s="24"/>
      <c r="LQ286" s="24"/>
      <c r="LR286" s="24"/>
      <c r="LS286" s="24"/>
      <c r="LT286" s="24"/>
      <c r="LU286" s="24"/>
      <c r="LV286" s="24"/>
      <c r="LW286" s="24"/>
      <c r="LX286" s="24"/>
      <c r="LY286" s="24"/>
      <c r="LZ286" s="24"/>
      <c r="MA286" s="24"/>
      <c r="MB286" s="24"/>
      <c r="MC286" s="24"/>
      <c r="MD286" s="24"/>
      <c r="ME286" s="24"/>
      <c r="MF286" s="24"/>
      <c r="MG286" s="24"/>
      <c r="MH286" s="24"/>
      <c r="MI286" s="24"/>
      <c r="MJ286" s="24"/>
      <c r="MK286" s="24"/>
      <c r="ML286" s="24"/>
      <c r="MM286" s="24"/>
      <c r="MN286" s="24"/>
      <c r="MO286" s="24"/>
      <c r="MP286" s="24"/>
      <c r="MQ286" s="24"/>
      <c r="MR286" s="24"/>
      <c r="MS286" s="24"/>
      <c r="MT286" s="24"/>
      <c r="MU286" s="24"/>
      <c r="MV286" s="24"/>
      <c r="MW286" s="24"/>
      <c r="MX286" s="24"/>
      <c r="MY286" s="24"/>
      <c r="MZ286" s="24"/>
      <c r="NA286" s="24"/>
      <c r="NB286" s="24"/>
      <c r="NC286" s="24"/>
      <c r="ND286" s="24"/>
      <c r="NE286" s="24"/>
      <c r="NF286" s="24"/>
      <c r="NG286" s="24"/>
      <c r="NH286" s="24"/>
      <c r="NI286" s="24"/>
      <c r="NJ286" s="24"/>
      <c r="NK286" s="24"/>
      <c r="NL286" s="24"/>
      <c r="NM286" s="24"/>
      <c r="NN286" s="24"/>
      <c r="NO286" s="24"/>
      <c r="NP286" s="24"/>
      <c r="NQ286" s="24"/>
      <c r="NR286" s="24"/>
      <c r="NS286" s="24"/>
      <c r="NT286" s="24"/>
      <c r="NU286" s="24"/>
      <c r="NV286" s="24"/>
      <c r="NW286" s="24"/>
      <c r="NX286" s="24"/>
      <c r="NY286" s="24"/>
      <c r="NZ286" s="24"/>
      <c r="OA286" s="24"/>
      <c r="OB286" s="24"/>
      <c r="OC286" s="24"/>
      <c r="OD286" s="24"/>
      <c r="OE286" s="24"/>
      <c r="OF286" s="24"/>
      <c r="OG286" s="24"/>
      <c r="OH286" s="24"/>
      <c r="OI286" s="24"/>
      <c r="OJ286" s="24"/>
      <c r="OK286" s="24"/>
      <c r="OL286" s="24"/>
      <c r="OM286" s="24"/>
      <c r="ON286" s="24"/>
      <c r="OO286" s="24"/>
      <c r="OP286" s="24"/>
      <c r="OQ286" s="24"/>
      <c r="OR286" s="24"/>
      <c r="OS286" s="24"/>
      <c r="OT286" s="24"/>
      <c r="OU286" s="24"/>
      <c r="OV286" s="24"/>
      <c r="OW286" s="24"/>
      <c r="OX286" s="24"/>
      <c r="OY286" s="24"/>
      <c r="OZ286" s="24"/>
      <c r="PA286" s="24"/>
      <c r="PB286" s="24"/>
      <c r="PC286" s="24"/>
      <c r="PD286" s="24"/>
      <c r="PE286" s="24"/>
      <c r="PF286" s="24"/>
      <c r="PG286" s="24"/>
      <c r="PH286" s="24"/>
      <c r="PI286" s="24"/>
      <c r="PJ286" s="24"/>
      <c r="PK286" s="24"/>
      <c r="PL286" s="24"/>
      <c r="PM286" s="24"/>
      <c r="PN286" s="24"/>
      <c r="PO286" s="24"/>
      <c r="PP286" s="24"/>
      <c r="PQ286" s="24"/>
      <c r="PR286" s="24"/>
      <c r="PS286" s="24"/>
      <c r="PT286" s="24"/>
      <c r="PU286" s="24"/>
      <c r="PV286" s="24"/>
      <c r="PW286" s="24"/>
      <c r="PX286" s="24"/>
      <c r="PY286" s="24"/>
      <c r="PZ286" s="24"/>
      <c r="QA286" s="24"/>
      <c r="QB286" s="24"/>
      <c r="QC286" s="24"/>
      <c r="QD286" s="24"/>
      <c r="QE286" s="24"/>
      <c r="QF286" s="24"/>
      <c r="QG286" s="24"/>
      <c r="QH286" s="24"/>
      <c r="QI286" s="24"/>
      <c r="QJ286" s="24"/>
      <c r="QK286" s="24"/>
      <c r="QL286" s="24"/>
      <c r="QM286" s="24"/>
      <c r="QN286" s="24"/>
      <c r="QO286" s="24"/>
      <c r="QP286" s="24"/>
      <c r="QQ286" s="24"/>
      <c r="QR286" s="24"/>
      <c r="QS286" s="24"/>
      <c r="QT286" s="24"/>
      <c r="QU286" s="24"/>
      <c r="QV286" s="24"/>
      <c r="QW286" s="24"/>
      <c r="QX286" s="24"/>
      <c r="QY286" s="24"/>
      <c r="QZ286" s="24"/>
      <c r="RA286" s="24"/>
      <c r="RB286" s="24"/>
      <c r="RC286" s="24"/>
      <c r="RD286" s="24"/>
      <c r="RE286" s="24"/>
      <c r="RF286" s="24"/>
      <c r="RG286" s="24"/>
      <c r="RH286" s="24"/>
      <c r="RI286" s="24"/>
      <c r="RJ286" s="24"/>
      <c r="RK286" s="24"/>
      <c r="RL286" s="24"/>
      <c r="RM286" s="24"/>
      <c r="RN286" s="24"/>
      <c r="RO286" s="24"/>
      <c r="RP286" s="24"/>
      <c r="RQ286" s="24"/>
      <c r="RR286" s="24"/>
      <c r="RS286" s="24"/>
      <c r="RT286" s="24"/>
      <c r="RU286" s="24"/>
      <c r="RV286" s="24"/>
      <c r="RW286" s="24"/>
      <c r="RX286" s="24"/>
      <c r="RY286" s="24"/>
      <c r="RZ286" s="24"/>
      <c r="SA286" s="24"/>
      <c r="SB286" s="24"/>
      <c r="SC286" s="24"/>
      <c r="SD286" s="24"/>
      <c r="SE286" s="24"/>
      <c r="SF286" s="24"/>
      <c r="SG286" s="24"/>
      <c r="SH286" s="24"/>
      <c r="SI286" s="24"/>
      <c r="SJ286" s="24"/>
      <c r="SK286" s="24"/>
      <c r="SL286" s="24"/>
      <c r="SM286" s="24"/>
      <c r="SN286" s="24"/>
      <c r="SO286" s="24"/>
      <c r="SP286" s="24"/>
      <c r="SQ286" s="24"/>
      <c r="SR286" s="24"/>
      <c r="SS286" s="24"/>
      <c r="ST286" s="24"/>
      <c r="SU286" s="24"/>
      <c r="SV286" s="24"/>
      <c r="SW286" s="24"/>
      <c r="SX286" s="24"/>
      <c r="SY286" s="24"/>
      <c r="SZ286" s="24"/>
      <c r="TA286" s="24"/>
      <c r="TB286" s="24"/>
      <c r="TC286" s="24"/>
      <c r="TD286" s="24"/>
      <c r="TE286" s="24"/>
      <c r="TF286" s="24"/>
      <c r="TG286" s="24"/>
      <c r="TH286" s="24"/>
      <c r="TI286" s="24"/>
      <c r="TJ286" s="24"/>
      <c r="TK286" s="24"/>
      <c r="TL286" s="24"/>
      <c r="TM286" s="24"/>
      <c r="TN286" s="24"/>
      <c r="TO286" s="24"/>
      <c r="TP286" s="24"/>
      <c r="TQ286" s="24"/>
      <c r="TR286" s="24"/>
      <c r="TS286" s="24"/>
      <c r="TT286" s="24"/>
      <c r="TU286" s="24"/>
      <c r="TV286" s="24"/>
      <c r="TW286" s="24"/>
      <c r="TX286" s="24"/>
      <c r="TY286" s="24"/>
      <c r="TZ286" s="24"/>
      <c r="UA286" s="24"/>
      <c r="UB286" s="24"/>
      <c r="UC286" s="24"/>
      <c r="UD286" s="24"/>
      <c r="UE286" s="24"/>
      <c r="UF286" s="24"/>
      <c r="UG286" s="24"/>
      <c r="UH286" s="24"/>
      <c r="UI286" s="24"/>
      <c r="UJ286" s="24"/>
      <c r="UK286" s="24"/>
      <c r="UL286" s="24"/>
      <c r="UM286" s="24"/>
      <c r="UN286" s="24"/>
      <c r="UO286" s="24"/>
      <c r="UP286" s="24"/>
      <c r="UQ286" s="24"/>
      <c r="UR286" s="24"/>
      <c r="US286" s="24"/>
      <c r="UT286" s="24"/>
      <c r="UU286" s="24"/>
      <c r="UV286" s="24"/>
      <c r="UW286" s="24"/>
      <c r="UX286" s="24"/>
      <c r="UY286" s="24"/>
      <c r="UZ286" s="24"/>
      <c r="VA286" s="24"/>
      <c r="VB286" s="24"/>
      <c r="VC286" s="24"/>
      <c r="VD286" s="24"/>
      <c r="VE286" s="24"/>
      <c r="VF286" s="24"/>
      <c r="VG286" s="24"/>
      <c r="VH286" s="24"/>
      <c r="VI286" s="24"/>
    </row>
    <row r="287" spans="1:581" s="23" customFormat="1" ht="15" customHeight="1" x14ac:dyDescent="0.2">
      <c r="A287" s="112">
        <v>60</v>
      </c>
      <c r="B287" s="102" t="s">
        <v>1188</v>
      </c>
      <c r="C287" s="102" t="s">
        <v>1189</v>
      </c>
      <c r="D287" s="20">
        <v>14</v>
      </c>
      <c r="E287" s="102" t="s">
        <v>926</v>
      </c>
      <c r="F287" s="102" t="s">
        <v>1190</v>
      </c>
      <c r="G287" s="102" t="s">
        <v>1381</v>
      </c>
      <c r="H287" s="21" t="s">
        <v>880</v>
      </c>
      <c r="I287" s="21" t="s">
        <v>285</v>
      </c>
      <c r="J287" s="22" t="s">
        <v>955</v>
      </c>
      <c r="K287" s="328">
        <v>35765</v>
      </c>
      <c r="L287" s="147" t="s">
        <v>138</v>
      </c>
      <c r="M287" s="22">
        <v>40</v>
      </c>
      <c r="N287" s="22" t="s">
        <v>728</v>
      </c>
      <c r="O287" s="21" t="s">
        <v>934</v>
      </c>
      <c r="P287" s="21" t="s">
        <v>961</v>
      </c>
      <c r="Q287" s="21" t="s">
        <v>817</v>
      </c>
      <c r="R287" s="22">
        <v>1</v>
      </c>
      <c r="S287" s="75">
        <v>9369</v>
      </c>
      <c r="T287" s="75"/>
      <c r="U287" s="75"/>
      <c r="V287" s="75">
        <f t="shared" si="142"/>
        <v>9369</v>
      </c>
      <c r="W287" s="75">
        <f>70.1*6</f>
        <v>420.59999999999997</v>
      </c>
      <c r="X287" s="75">
        <f t="shared" si="145"/>
        <v>1770.8333333333335</v>
      </c>
      <c r="Y287" s="75">
        <f t="shared" si="146"/>
        <v>17708.333333333336</v>
      </c>
      <c r="Z287" s="75">
        <f t="shared" si="147"/>
        <v>1639.5749999999998</v>
      </c>
      <c r="AA287" s="75">
        <f t="shared" si="148"/>
        <v>281.07</v>
      </c>
      <c r="AB287" s="75">
        <f t="shared" si="149"/>
        <v>468.45000000000005</v>
      </c>
      <c r="AC287" s="75">
        <f t="shared" si="150"/>
        <v>187.38</v>
      </c>
      <c r="AD287" s="75">
        <f t="shared" si="152"/>
        <v>788</v>
      </c>
      <c r="AE287" s="75">
        <f t="shared" si="153"/>
        <v>468</v>
      </c>
      <c r="AF287" s="77">
        <f t="shared" si="154"/>
        <v>5312.5</v>
      </c>
      <c r="AG287" s="77">
        <f t="shared" si="143"/>
        <v>15688.047222222222</v>
      </c>
      <c r="AH287" s="77">
        <f t="shared" si="144"/>
        <v>188256.56666666665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  <c r="HB287" s="24"/>
      <c r="HC287" s="24"/>
      <c r="HD287" s="24"/>
      <c r="HE287" s="24"/>
      <c r="HF287" s="24"/>
      <c r="HG287" s="24"/>
      <c r="HH287" s="24"/>
      <c r="HI287" s="24"/>
      <c r="HJ287" s="24"/>
      <c r="HK287" s="24"/>
      <c r="HL287" s="24"/>
      <c r="HM287" s="24"/>
      <c r="HN287" s="24"/>
      <c r="HO287" s="24"/>
      <c r="HP287" s="24"/>
      <c r="HQ287" s="24"/>
      <c r="HR287" s="24"/>
      <c r="HS287" s="24"/>
      <c r="HT287" s="24"/>
      <c r="HU287" s="24"/>
      <c r="HV287" s="24"/>
      <c r="HW287" s="24"/>
      <c r="HX287" s="24"/>
      <c r="HY287" s="24"/>
      <c r="HZ287" s="24"/>
      <c r="IA287" s="24"/>
      <c r="IB287" s="24"/>
      <c r="IC287" s="24"/>
      <c r="ID287" s="24"/>
      <c r="IE287" s="24"/>
      <c r="IF287" s="24"/>
      <c r="IG287" s="24"/>
      <c r="IH287" s="24"/>
      <c r="II287" s="24"/>
      <c r="IJ287" s="24"/>
      <c r="IK287" s="24"/>
      <c r="IL287" s="24"/>
      <c r="IM287" s="24"/>
      <c r="IN287" s="24"/>
      <c r="IO287" s="24"/>
      <c r="IP287" s="24"/>
      <c r="IQ287" s="24"/>
      <c r="IR287" s="24"/>
      <c r="IS287" s="24"/>
      <c r="IT287" s="24"/>
      <c r="IU287" s="24"/>
      <c r="IV287" s="24"/>
      <c r="IW287" s="24"/>
      <c r="IX287" s="24"/>
      <c r="IY287" s="24"/>
      <c r="IZ287" s="24"/>
      <c r="JA287" s="24"/>
      <c r="JB287" s="24"/>
      <c r="JC287" s="24"/>
      <c r="JD287" s="24"/>
      <c r="JE287" s="24"/>
      <c r="JF287" s="24"/>
      <c r="JG287" s="24"/>
      <c r="JH287" s="24"/>
      <c r="JI287" s="24"/>
      <c r="JJ287" s="24"/>
      <c r="JK287" s="24"/>
      <c r="JL287" s="24"/>
      <c r="JM287" s="24"/>
      <c r="JN287" s="24"/>
      <c r="JO287" s="24"/>
      <c r="JP287" s="24"/>
      <c r="JQ287" s="24"/>
      <c r="JR287" s="24"/>
      <c r="JS287" s="24"/>
      <c r="JT287" s="24"/>
      <c r="JU287" s="24"/>
      <c r="JV287" s="24"/>
      <c r="JW287" s="24"/>
      <c r="JX287" s="24"/>
      <c r="JY287" s="24"/>
      <c r="JZ287" s="24"/>
      <c r="KA287" s="24"/>
      <c r="KB287" s="24"/>
      <c r="KC287" s="24"/>
      <c r="KD287" s="24"/>
      <c r="KE287" s="24"/>
      <c r="KF287" s="24"/>
      <c r="KG287" s="24"/>
      <c r="KH287" s="24"/>
      <c r="KI287" s="24"/>
      <c r="KJ287" s="24"/>
      <c r="KK287" s="24"/>
      <c r="KL287" s="24"/>
      <c r="KM287" s="24"/>
      <c r="KN287" s="24"/>
      <c r="KO287" s="24"/>
      <c r="KP287" s="24"/>
      <c r="KQ287" s="24"/>
      <c r="KR287" s="24"/>
      <c r="KS287" s="24"/>
      <c r="KT287" s="24"/>
      <c r="KU287" s="24"/>
      <c r="KV287" s="24"/>
      <c r="KW287" s="24"/>
      <c r="KX287" s="24"/>
      <c r="KY287" s="24"/>
      <c r="KZ287" s="24"/>
      <c r="LA287" s="24"/>
      <c r="LB287" s="24"/>
      <c r="LC287" s="24"/>
      <c r="LD287" s="24"/>
      <c r="LE287" s="24"/>
      <c r="LF287" s="24"/>
      <c r="LG287" s="24"/>
      <c r="LH287" s="24"/>
      <c r="LI287" s="24"/>
      <c r="LJ287" s="24"/>
      <c r="LK287" s="24"/>
      <c r="LL287" s="24"/>
      <c r="LM287" s="24"/>
      <c r="LN287" s="24"/>
      <c r="LO287" s="24"/>
      <c r="LP287" s="24"/>
      <c r="LQ287" s="24"/>
      <c r="LR287" s="24"/>
      <c r="LS287" s="24"/>
      <c r="LT287" s="24"/>
      <c r="LU287" s="24"/>
      <c r="LV287" s="24"/>
      <c r="LW287" s="24"/>
      <c r="LX287" s="24"/>
      <c r="LY287" s="24"/>
      <c r="LZ287" s="24"/>
      <c r="MA287" s="24"/>
      <c r="MB287" s="24"/>
      <c r="MC287" s="24"/>
      <c r="MD287" s="24"/>
      <c r="ME287" s="24"/>
      <c r="MF287" s="24"/>
      <c r="MG287" s="24"/>
      <c r="MH287" s="24"/>
      <c r="MI287" s="24"/>
      <c r="MJ287" s="24"/>
      <c r="MK287" s="24"/>
      <c r="ML287" s="24"/>
      <c r="MM287" s="24"/>
      <c r="MN287" s="24"/>
      <c r="MO287" s="24"/>
      <c r="MP287" s="24"/>
      <c r="MQ287" s="24"/>
      <c r="MR287" s="24"/>
      <c r="MS287" s="24"/>
      <c r="MT287" s="24"/>
      <c r="MU287" s="24"/>
      <c r="MV287" s="24"/>
      <c r="MW287" s="24"/>
      <c r="MX287" s="24"/>
      <c r="MY287" s="24"/>
      <c r="MZ287" s="24"/>
      <c r="NA287" s="24"/>
      <c r="NB287" s="24"/>
      <c r="NC287" s="24"/>
      <c r="ND287" s="24"/>
      <c r="NE287" s="24"/>
      <c r="NF287" s="24"/>
      <c r="NG287" s="24"/>
      <c r="NH287" s="24"/>
      <c r="NI287" s="24"/>
      <c r="NJ287" s="24"/>
      <c r="NK287" s="24"/>
      <c r="NL287" s="24"/>
      <c r="NM287" s="24"/>
      <c r="NN287" s="24"/>
      <c r="NO287" s="24"/>
      <c r="NP287" s="24"/>
      <c r="NQ287" s="24"/>
      <c r="NR287" s="24"/>
      <c r="NS287" s="24"/>
      <c r="NT287" s="24"/>
      <c r="NU287" s="24"/>
      <c r="NV287" s="24"/>
      <c r="NW287" s="24"/>
      <c r="NX287" s="24"/>
      <c r="NY287" s="24"/>
      <c r="NZ287" s="24"/>
      <c r="OA287" s="24"/>
      <c r="OB287" s="24"/>
      <c r="OC287" s="24"/>
      <c r="OD287" s="24"/>
      <c r="OE287" s="24"/>
      <c r="OF287" s="24"/>
      <c r="OG287" s="24"/>
      <c r="OH287" s="24"/>
      <c r="OI287" s="24"/>
      <c r="OJ287" s="24"/>
      <c r="OK287" s="24"/>
      <c r="OL287" s="24"/>
      <c r="OM287" s="24"/>
      <c r="ON287" s="24"/>
      <c r="OO287" s="24"/>
      <c r="OP287" s="24"/>
      <c r="OQ287" s="24"/>
      <c r="OR287" s="24"/>
      <c r="OS287" s="24"/>
      <c r="OT287" s="24"/>
      <c r="OU287" s="24"/>
      <c r="OV287" s="24"/>
      <c r="OW287" s="24"/>
      <c r="OX287" s="24"/>
      <c r="OY287" s="24"/>
      <c r="OZ287" s="24"/>
      <c r="PA287" s="24"/>
      <c r="PB287" s="24"/>
      <c r="PC287" s="24"/>
      <c r="PD287" s="24"/>
      <c r="PE287" s="24"/>
      <c r="PF287" s="24"/>
      <c r="PG287" s="24"/>
      <c r="PH287" s="24"/>
      <c r="PI287" s="24"/>
      <c r="PJ287" s="24"/>
      <c r="PK287" s="24"/>
      <c r="PL287" s="24"/>
      <c r="PM287" s="24"/>
      <c r="PN287" s="24"/>
      <c r="PO287" s="24"/>
      <c r="PP287" s="24"/>
      <c r="PQ287" s="24"/>
      <c r="PR287" s="24"/>
      <c r="PS287" s="24"/>
      <c r="PT287" s="24"/>
      <c r="PU287" s="24"/>
      <c r="PV287" s="24"/>
      <c r="PW287" s="24"/>
      <c r="PX287" s="24"/>
      <c r="PY287" s="24"/>
      <c r="PZ287" s="24"/>
      <c r="QA287" s="24"/>
      <c r="QB287" s="24"/>
      <c r="QC287" s="24"/>
      <c r="QD287" s="24"/>
      <c r="QE287" s="24"/>
      <c r="QF287" s="24"/>
      <c r="QG287" s="24"/>
      <c r="QH287" s="24"/>
      <c r="QI287" s="24"/>
      <c r="QJ287" s="24"/>
      <c r="QK287" s="24"/>
      <c r="QL287" s="24"/>
      <c r="QM287" s="24"/>
      <c r="QN287" s="24"/>
      <c r="QO287" s="24"/>
      <c r="QP287" s="24"/>
      <c r="QQ287" s="24"/>
      <c r="QR287" s="24"/>
      <c r="QS287" s="24"/>
      <c r="QT287" s="24"/>
      <c r="QU287" s="24"/>
      <c r="QV287" s="24"/>
      <c r="QW287" s="24"/>
      <c r="QX287" s="24"/>
      <c r="QY287" s="24"/>
      <c r="QZ287" s="24"/>
      <c r="RA287" s="24"/>
      <c r="RB287" s="24"/>
      <c r="RC287" s="24"/>
      <c r="RD287" s="24"/>
      <c r="RE287" s="24"/>
      <c r="RF287" s="24"/>
      <c r="RG287" s="24"/>
      <c r="RH287" s="24"/>
      <c r="RI287" s="24"/>
      <c r="RJ287" s="24"/>
      <c r="RK287" s="24"/>
      <c r="RL287" s="24"/>
      <c r="RM287" s="24"/>
      <c r="RN287" s="24"/>
      <c r="RO287" s="24"/>
      <c r="RP287" s="24"/>
      <c r="RQ287" s="24"/>
      <c r="RR287" s="24"/>
      <c r="RS287" s="24"/>
      <c r="RT287" s="24"/>
      <c r="RU287" s="24"/>
      <c r="RV287" s="24"/>
      <c r="RW287" s="24"/>
      <c r="RX287" s="24"/>
      <c r="RY287" s="24"/>
      <c r="RZ287" s="24"/>
      <c r="SA287" s="24"/>
      <c r="SB287" s="24"/>
      <c r="SC287" s="24"/>
      <c r="SD287" s="24"/>
      <c r="SE287" s="24"/>
      <c r="SF287" s="24"/>
      <c r="SG287" s="24"/>
      <c r="SH287" s="24"/>
      <c r="SI287" s="24"/>
      <c r="SJ287" s="24"/>
      <c r="SK287" s="24"/>
      <c r="SL287" s="24"/>
      <c r="SM287" s="24"/>
      <c r="SN287" s="24"/>
      <c r="SO287" s="24"/>
      <c r="SP287" s="24"/>
      <c r="SQ287" s="24"/>
      <c r="SR287" s="24"/>
      <c r="SS287" s="24"/>
      <c r="ST287" s="24"/>
      <c r="SU287" s="24"/>
      <c r="SV287" s="24"/>
      <c r="SW287" s="24"/>
      <c r="SX287" s="24"/>
      <c r="SY287" s="24"/>
      <c r="SZ287" s="24"/>
      <c r="TA287" s="24"/>
      <c r="TB287" s="24"/>
      <c r="TC287" s="24"/>
      <c r="TD287" s="24"/>
      <c r="TE287" s="24"/>
      <c r="TF287" s="24"/>
      <c r="TG287" s="24"/>
      <c r="TH287" s="24"/>
      <c r="TI287" s="24"/>
      <c r="TJ287" s="24"/>
      <c r="TK287" s="24"/>
      <c r="TL287" s="24"/>
      <c r="TM287" s="24"/>
      <c r="TN287" s="24"/>
      <c r="TO287" s="24"/>
      <c r="TP287" s="24"/>
      <c r="TQ287" s="24"/>
      <c r="TR287" s="24"/>
      <c r="TS287" s="24"/>
      <c r="TT287" s="24"/>
      <c r="TU287" s="24"/>
      <c r="TV287" s="24"/>
      <c r="TW287" s="24"/>
      <c r="TX287" s="24"/>
      <c r="TY287" s="24"/>
      <c r="TZ287" s="24"/>
      <c r="UA287" s="24"/>
      <c r="UB287" s="24"/>
      <c r="UC287" s="24"/>
      <c r="UD287" s="24"/>
      <c r="UE287" s="24"/>
      <c r="UF287" s="24"/>
      <c r="UG287" s="24"/>
      <c r="UH287" s="24"/>
      <c r="UI287" s="24"/>
      <c r="UJ287" s="24"/>
      <c r="UK287" s="24"/>
      <c r="UL287" s="24"/>
      <c r="UM287" s="24"/>
      <c r="UN287" s="24"/>
      <c r="UO287" s="24"/>
      <c r="UP287" s="24"/>
      <c r="UQ287" s="24"/>
      <c r="UR287" s="24"/>
      <c r="US287" s="24"/>
      <c r="UT287" s="24"/>
      <c r="UU287" s="24"/>
      <c r="UV287" s="24"/>
      <c r="UW287" s="24"/>
      <c r="UX287" s="24"/>
      <c r="UY287" s="24"/>
      <c r="UZ287" s="24"/>
      <c r="VA287" s="24"/>
      <c r="VB287" s="24"/>
      <c r="VC287" s="24"/>
      <c r="VD287" s="24"/>
      <c r="VE287" s="24"/>
      <c r="VF287" s="24"/>
      <c r="VG287" s="24"/>
      <c r="VH287" s="24"/>
      <c r="VI287" s="24"/>
    </row>
    <row r="288" spans="1:581" s="159" customFormat="1" ht="15" customHeight="1" x14ac:dyDescent="0.2">
      <c r="A288" s="18">
        <v>61</v>
      </c>
      <c r="B288" s="163" t="s">
        <v>1188</v>
      </c>
      <c r="C288" s="163" t="s">
        <v>1189</v>
      </c>
      <c r="D288" s="164">
        <v>14</v>
      </c>
      <c r="E288" s="163" t="s">
        <v>926</v>
      </c>
      <c r="F288" s="163" t="s">
        <v>1190</v>
      </c>
      <c r="G288" s="102" t="s">
        <v>1382</v>
      </c>
      <c r="H288" s="21" t="s">
        <v>286</v>
      </c>
      <c r="I288" s="21" t="s">
        <v>287</v>
      </c>
      <c r="J288" s="22" t="s">
        <v>955</v>
      </c>
      <c r="K288" s="328">
        <v>35747</v>
      </c>
      <c r="L288" s="147" t="s">
        <v>138</v>
      </c>
      <c r="M288" s="22">
        <v>40</v>
      </c>
      <c r="N288" s="22" t="s">
        <v>728</v>
      </c>
      <c r="O288" s="21" t="s">
        <v>934</v>
      </c>
      <c r="P288" s="21" t="s">
        <v>961</v>
      </c>
      <c r="Q288" s="21" t="s">
        <v>817</v>
      </c>
      <c r="R288" s="22">
        <v>1</v>
      </c>
      <c r="S288" s="75">
        <v>9369</v>
      </c>
      <c r="T288" s="75"/>
      <c r="U288" s="75"/>
      <c r="V288" s="75">
        <f t="shared" si="142"/>
        <v>9369</v>
      </c>
      <c r="W288" s="75">
        <f>70.1*6</f>
        <v>420.59999999999997</v>
      </c>
      <c r="X288" s="75">
        <f t="shared" si="145"/>
        <v>1770.8333333333335</v>
      </c>
      <c r="Y288" s="75">
        <f t="shared" si="146"/>
        <v>17708.333333333336</v>
      </c>
      <c r="Z288" s="75">
        <f t="shared" si="147"/>
        <v>1639.5749999999998</v>
      </c>
      <c r="AA288" s="75">
        <f t="shared" si="148"/>
        <v>281.07</v>
      </c>
      <c r="AB288" s="75">
        <f t="shared" si="149"/>
        <v>468.45000000000005</v>
      </c>
      <c r="AC288" s="75">
        <f t="shared" si="150"/>
        <v>187.38</v>
      </c>
      <c r="AD288" s="75">
        <f t="shared" si="152"/>
        <v>788</v>
      </c>
      <c r="AE288" s="75">
        <f t="shared" si="153"/>
        <v>468</v>
      </c>
      <c r="AF288" s="77">
        <f t="shared" si="154"/>
        <v>5312.5</v>
      </c>
      <c r="AG288" s="77">
        <f t="shared" si="143"/>
        <v>15688.047222222222</v>
      </c>
      <c r="AH288" s="77">
        <f t="shared" si="144"/>
        <v>188256.56666666665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4"/>
      <c r="AS288" s="74"/>
      <c r="AT288" s="74"/>
      <c r="AU288" s="74"/>
      <c r="AV288" s="74"/>
      <c r="AW288" s="74"/>
      <c r="AX288" s="74"/>
      <c r="AY288" s="74"/>
      <c r="AZ288" s="74"/>
      <c r="BA288" s="74"/>
      <c r="BB288" s="74"/>
      <c r="BC288" s="74"/>
      <c r="BD288" s="74"/>
      <c r="BE288" s="74"/>
      <c r="BF288" s="74"/>
      <c r="BG288" s="74"/>
      <c r="BH288" s="74"/>
      <c r="BI288" s="74"/>
      <c r="BJ288" s="74"/>
      <c r="BK288" s="74"/>
      <c r="BL288" s="74"/>
      <c r="BM288" s="74"/>
      <c r="BN288" s="74"/>
      <c r="BO288" s="74"/>
      <c r="BP288" s="74"/>
      <c r="BQ288" s="74"/>
      <c r="BR288" s="74"/>
      <c r="BS288" s="74"/>
      <c r="BT288" s="74"/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  <c r="EK288" s="74"/>
      <c r="EL288" s="74"/>
      <c r="EM288" s="74"/>
      <c r="EN288" s="74"/>
      <c r="EO288" s="74"/>
      <c r="EP288" s="74"/>
      <c r="EQ288" s="74"/>
      <c r="ER288" s="74"/>
      <c r="ES288" s="74"/>
      <c r="ET288" s="74"/>
      <c r="EU288" s="74"/>
      <c r="EV288" s="74"/>
      <c r="EW288" s="74"/>
      <c r="EX288" s="74"/>
      <c r="EY288" s="74"/>
      <c r="EZ288" s="74"/>
      <c r="FA288" s="74"/>
      <c r="FB288" s="74"/>
      <c r="FC288" s="74"/>
      <c r="FD288" s="74"/>
      <c r="FE288" s="74"/>
      <c r="FF288" s="74"/>
      <c r="FG288" s="74"/>
      <c r="FH288" s="74"/>
      <c r="FI288" s="74"/>
      <c r="FJ288" s="74"/>
      <c r="FK288" s="74"/>
      <c r="FL288" s="74"/>
      <c r="FM288" s="74"/>
      <c r="FN288" s="74"/>
      <c r="FO288" s="74"/>
      <c r="FP288" s="74"/>
      <c r="FQ288" s="74"/>
      <c r="FR288" s="74"/>
      <c r="FS288" s="74"/>
      <c r="FT288" s="74"/>
      <c r="FU288" s="74"/>
      <c r="FV288" s="74"/>
      <c r="FW288" s="74"/>
      <c r="FX288" s="74"/>
      <c r="FY288" s="74"/>
      <c r="FZ288" s="74"/>
      <c r="GA288" s="74"/>
      <c r="GB288" s="74"/>
      <c r="GC288" s="74"/>
      <c r="GD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  <c r="IW288" s="74"/>
      <c r="IX288" s="74"/>
      <c r="IY288" s="74"/>
      <c r="IZ288" s="74"/>
      <c r="JA288" s="74"/>
      <c r="JB288" s="74"/>
      <c r="JC288" s="74"/>
      <c r="JD288" s="74"/>
      <c r="JE288" s="74"/>
      <c r="JF288" s="74"/>
      <c r="JG288" s="74"/>
      <c r="JH288" s="74"/>
      <c r="JI288" s="74"/>
      <c r="JJ288" s="74"/>
      <c r="JK288" s="74"/>
      <c r="JL288" s="74"/>
      <c r="JM288" s="74"/>
      <c r="JN288" s="74"/>
      <c r="JO288" s="74"/>
      <c r="JP288" s="74"/>
      <c r="JQ288" s="74"/>
      <c r="JR288" s="74"/>
      <c r="JS288" s="74"/>
      <c r="JT288" s="74"/>
      <c r="JU288" s="74"/>
      <c r="JV288" s="74"/>
      <c r="JW288" s="74"/>
      <c r="JX288" s="74"/>
      <c r="JY288" s="74"/>
      <c r="JZ288" s="74"/>
      <c r="KA288" s="74"/>
      <c r="KB288" s="74"/>
      <c r="KC288" s="74"/>
      <c r="KD288" s="74"/>
      <c r="KE288" s="74"/>
      <c r="KF288" s="74"/>
      <c r="KG288" s="74"/>
      <c r="KH288" s="74"/>
      <c r="KI288" s="74"/>
      <c r="KJ288" s="74"/>
      <c r="KK288" s="74"/>
      <c r="KL288" s="74"/>
      <c r="KM288" s="74"/>
      <c r="KN288" s="74"/>
      <c r="KO288" s="74"/>
      <c r="KP288" s="74"/>
      <c r="KQ288" s="74"/>
      <c r="KR288" s="74"/>
      <c r="KS288" s="74"/>
      <c r="KT288" s="74"/>
      <c r="KU288" s="74"/>
      <c r="KV288" s="74"/>
      <c r="KW288" s="74"/>
      <c r="KX288" s="74"/>
      <c r="KY288" s="74"/>
      <c r="KZ288" s="74"/>
      <c r="LA288" s="74"/>
      <c r="LB288" s="74"/>
      <c r="LC288" s="74"/>
      <c r="LD288" s="74"/>
      <c r="LE288" s="74"/>
      <c r="LF288" s="74"/>
      <c r="LG288" s="74"/>
      <c r="LH288" s="74"/>
      <c r="LI288" s="74"/>
      <c r="LJ288" s="74"/>
      <c r="LK288" s="74"/>
      <c r="LL288" s="74"/>
      <c r="LM288" s="74"/>
      <c r="LN288" s="74"/>
      <c r="LO288" s="74"/>
      <c r="LP288" s="74"/>
      <c r="LQ288" s="74"/>
      <c r="LR288" s="74"/>
      <c r="LS288" s="74"/>
      <c r="LT288" s="74"/>
      <c r="LU288" s="74"/>
      <c r="LV288" s="74"/>
      <c r="LW288" s="74"/>
      <c r="LX288" s="74"/>
      <c r="LY288" s="74"/>
      <c r="LZ288" s="74"/>
      <c r="MA288" s="74"/>
      <c r="MB288" s="74"/>
      <c r="MC288" s="74"/>
      <c r="MD288" s="74"/>
      <c r="ME288" s="74"/>
      <c r="MF288" s="74"/>
      <c r="MG288" s="74"/>
      <c r="MH288" s="74"/>
      <c r="MI288" s="74"/>
      <c r="MJ288" s="74"/>
      <c r="MK288" s="74"/>
      <c r="ML288" s="74"/>
      <c r="MM288" s="74"/>
      <c r="MN288" s="74"/>
      <c r="MO288" s="74"/>
      <c r="MP288" s="74"/>
      <c r="MQ288" s="74"/>
      <c r="MR288" s="74"/>
      <c r="MS288" s="74"/>
      <c r="MT288" s="74"/>
      <c r="MU288" s="74"/>
      <c r="MV288" s="74"/>
      <c r="MW288" s="74"/>
      <c r="MX288" s="74"/>
      <c r="MY288" s="74"/>
      <c r="MZ288" s="74"/>
      <c r="NA288" s="74"/>
      <c r="NB288" s="74"/>
      <c r="NC288" s="74"/>
      <c r="ND288" s="74"/>
      <c r="NE288" s="74"/>
      <c r="NF288" s="74"/>
      <c r="NG288" s="74"/>
      <c r="NH288" s="74"/>
      <c r="NI288" s="74"/>
      <c r="NJ288" s="74"/>
      <c r="NK288" s="74"/>
      <c r="NL288" s="74"/>
      <c r="NM288" s="74"/>
      <c r="NN288" s="74"/>
      <c r="NO288" s="74"/>
      <c r="NP288" s="74"/>
      <c r="NQ288" s="74"/>
      <c r="NR288" s="74"/>
      <c r="NS288" s="74"/>
      <c r="NT288" s="74"/>
      <c r="NU288" s="74"/>
      <c r="NV288" s="74"/>
      <c r="NW288" s="74"/>
      <c r="NX288" s="74"/>
      <c r="NY288" s="74"/>
      <c r="NZ288" s="74"/>
      <c r="OA288" s="74"/>
      <c r="OB288" s="74"/>
      <c r="OC288" s="74"/>
      <c r="OD288" s="74"/>
      <c r="OE288" s="74"/>
      <c r="OF288" s="74"/>
      <c r="OG288" s="74"/>
      <c r="OH288" s="74"/>
      <c r="OI288" s="74"/>
      <c r="OJ288" s="74"/>
      <c r="OK288" s="74"/>
      <c r="OL288" s="74"/>
      <c r="OM288" s="74"/>
      <c r="ON288" s="74"/>
      <c r="OO288" s="74"/>
      <c r="OP288" s="74"/>
      <c r="OQ288" s="74"/>
      <c r="OR288" s="74"/>
      <c r="OS288" s="74"/>
      <c r="OT288" s="74"/>
      <c r="OU288" s="74"/>
      <c r="OV288" s="74"/>
      <c r="OW288" s="74"/>
      <c r="OX288" s="74"/>
      <c r="OY288" s="74"/>
      <c r="OZ288" s="74"/>
      <c r="PA288" s="74"/>
      <c r="PB288" s="74"/>
      <c r="PC288" s="74"/>
      <c r="PD288" s="74"/>
      <c r="PE288" s="74"/>
      <c r="PF288" s="74"/>
      <c r="PG288" s="74"/>
      <c r="PH288" s="74"/>
      <c r="PI288" s="74"/>
      <c r="PJ288" s="74"/>
      <c r="PK288" s="74"/>
      <c r="PL288" s="74"/>
      <c r="PM288" s="74"/>
      <c r="PN288" s="74"/>
      <c r="PO288" s="74"/>
      <c r="PP288" s="74"/>
      <c r="PQ288" s="74"/>
      <c r="PR288" s="74"/>
      <c r="PS288" s="74"/>
      <c r="PT288" s="74"/>
      <c r="PU288" s="74"/>
      <c r="PV288" s="74"/>
      <c r="PW288" s="74"/>
      <c r="PX288" s="74"/>
      <c r="PY288" s="74"/>
      <c r="PZ288" s="74"/>
      <c r="QA288" s="74"/>
      <c r="QB288" s="74"/>
      <c r="QC288" s="74"/>
      <c r="QD288" s="74"/>
      <c r="QE288" s="74"/>
      <c r="QF288" s="74"/>
      <c r="QG288" s="74"/>
      <c r="QH288" s="74"/>
      <c r="QI288" s="74"/>
      <c r="QJ288" s="74"/>
      <c r="QK288" s="74"/>
      <c r="QL288" s="74"/>
      <c r="QM288" s="74"/>
      <c r="QN288" s="74"/>
      <c r="QO288" s="74"/>
      <c r="QP288" s="74"/>
      <c r="QQ288" s="74"/>
      <c r="QR288" s="74"/>
      <c r="QS288" s="74"/>
      <c r="QT288" s="74"/>
      <c r="QU288" s="74"/>
      <c r="QV288" s="74"/>
      <c r="QW288" s="74"/>
      <c r="QX288" s="74"/>
      <c r="QY288" s="74"/>
      <c r="QZ288" s="74"/>
      <c r="RA288" s="74"/>
      <c r="RB288" s="74"/>
      <c r="RC288" s="74"/>
      <c r="RD288" s="74"/>
      <c r="RE288" s="74"/>
      <c r="RF288" s="74"/>
      <c r="RG288" s="74"/>
      <c r="RH288" s="74"/>
      <c r="RI288" s="74"/>
      <c r="RJ288" s="74"/>
      <c r="RK288" s="74"/>
      <c r="RL288" s="74"/>
      <c r="RM288" s="74"/>
      <c r="RN288" s="74"/>
      <c r="RO288" s="74"/>
      <c r="RP288" s="74"/>
      <c r="RQ288" s="74"/>
      <c r="RR288" s="74"/>
      <c r="RS288" s="74"/>
      <c r="RT288" s="74"/>
      <c r="RU288" s="74"/>
      <c r="RV288" s="74"/>
      <c r="RW288" s="74"/>
      <c r="RX288" s="74"/>
      <c r="RY288" s="74"/>
      <c r="RZ288" s="74"/>
      <c r="SA288" s="74"/>
      <c r="SB288" s="74"/>
      <c r="SC288" s="74"/>
      <c r="SD288" s="74"/>
      <c r="SE288" s="74"/>
      <c r="SF288" s="74"/>
      <c r="SG288" s="74"/>
      <c r="SH288" s="74"/>
      <c r="SI288" s="74"/>
      <c r="SJ288" s="74"/>
      <c r="SK288" s="74"/>
      <c r="SL288" s="74"/>
      <c r="SM288" s="74"/>
      <c r="SN288" s="74"/>
      <c r="SO288" s="74"/>
      <c r="SP288" s="74"/>
      <c r="SQ288" s="74"/>
      <c r="SR288" s="74"/>
      <c r="SS288" s="74"/>
      <c r="ST288" s="74"/>
      <c r="SU288" s="74"/>
      <c r="SV288" s="74"/>
      <c r="SW288" s="74"/>
      <c r="SX288" s="74"/>
      <c r="SY288" s="74"/>
      <c r="SZ288" s="74"/>
      <c r="TA288" s="74"/>
      <c r="TB288" s="74"/>
      <c r="TC288" s="74"/>
      <c r="TD288" s="74"/>
      <c r="TE288" s="74"/>
      <c r="TF288" s="74"/>
      <c r="TG288" s="74"/>
      <c r="TH288" s="74"/>
      <c r="TI288" s="74"/>
      <c r="TJ288" s="74"/>
      <c r="TK288" s="74"/>
      <c r="TL288" s="74"/>
      <c r="TM288" s="74"/>
      <c r="TN288" s="74"/>
      <c r="TO288" s="74"/>
      <c r="TP288" s="74"/>
      <c r="TQ288" s="74"/>
      <c r="TR288" s="74"/>
      <c r="TS288" s="74"/>
      <c r="TT288" s="74"/>
      <c r="TU288" s="74"/>
      <c r="TV288" s="74"/>
      <c r="TW288" s="74"/>
      <c r="TX288" s="74"/>
      <c r="TY288" s="74"/>
      <c r="TZ288" s="74"/>
      <c r="UA288" s="74"/>
      <c r="UB288" s="74"/>
      <c r="UC288" s="74"/>
      <c r="UD288" s="74"/>
      <c r="UE288" s="74"/>
      <c r="UF288" s="74"/>
      <c r="UG288" s="74"/>
      <c r="UH288" s="74"/>
      <c r="UI288" s="74"/>
      <c r="UJ288" s="74"/>
      <c r="UK288" s="74"/>
      <c r="UL288" s="74"/>
      <c r="UM288" s="74"/>
      <c r="UN288" s="74"/>
      <c r="UO288" s="74"/>
      <c r="UP288" s="74"/>
      <c r="UQ288" s="74"/>
      <c r="UR288" s="74"/>
      <c r="US288" s="74"/>
      <c r="UT288" s="74"/>
      <c r="UU288" s="74"/>
      <c r="UV288" s="74"/>
      <c r="UW288" s="74"/>
      <c r="UX288" s="74"/>
      <c r="UY288" s="74"/>
      <c r="UZ288" s="74"/>
      <c r="VA288" s="74"/>
      <c r="VB288" s="74"/>
      <c r="VC288" s="74"/>
      <c r="VD288" s="74"/>
      <c r="VE288" s="74"/>
      <c r="VF288" s="74"/>
      <c r="VG288" s="74"/>
      <c r="VH288" s="74"/>
      <c r="VI288" s="74"/>
    </row>
    <row r="289" spans="1:581" s="23" customFormat="1" ht="15" customHeight="1" x14ac:dyDescent="0.2">
      <c r="A289" s="112">
        <v>62</v>
      </c>
      <c r="B289" s="102" t="s">
        <v>1188</v>
      </c>
      <c r="C289" s="102" t="s">
        <v>1189</v>
      </c>
      <c r="D289" s="20">
        <v>14</v>
      </c>
      <c r="E289" s="105" t="s">
        <v>926</v>
      </c>
      <c r="F289" s="102" t="s">
        <v>1190</v>
      </c>
      <c r="G289" s="102" t="s">
        <v>1383</v>
      </c>
      <c r="H289" s="21" t="s">
        <v>291</v>
      </c>
      <c r="I289" s="21" t="s">
        <v>515</v>
      </c>
      <c r="J289" s="22" t="s">
        <v>955</v>
      </c>
      <c r="K289" s="328">
        <v>38792</v>
      </c>
      <c r="L289" s="147" t="s">
        <v>138</v>
      </c>
      <c r="M289" s="22">
        <v>40</v>
      </c>
      <c r="N289" s="22" t="s">
        <v>728</v>
      </c>
      <c r="O289" s="21" t="s">
        <v>934</v>
      </c>
      <c r="P289" s="21" t="s">
        <v>961</v>
      </c>
      <c r="Q289" s="21" t="s">
        <v>817</v>
      </c>
      <c r="R289" s="22">
        <v>1</v>
      </c>
      <c r="S289" s="75">
        <v>9369</v>
      </c>
      <c r="T289" s="75"/>
      <c r="U289" s="75"/>
      <c r="V289" s="75">
        <f t="shared" si="142"/>
        <v>9369</v>
      </c>
      <c r="W289" s="75">
        <f>70.1*4</f>
        <v>280.39999999999998</v>
      </c>
      <c r="X289" s="75">
        <f t="shared" si="145"/>
        <v>1770.8333333333335</v>
      </c>
      <c r="Y289" s="75">
        <f t="shared" si="146"/>
        <v>17708.333333333336</v>
      </c>
      <c r="Z289" s="75">
        <f t="shared" si="147"/>
        <v>1639.5749999999998</v>
      </c>
      <c r="AA289" s="75">
        <f t="shared" si="148"/>
        <v>281.07</v>
      </c>
      <c r="AB289" s="75">
        <f t="shared" si="149"/>
        <v>468.45000000000005</v>
      </c>
      <c r="AC289" s="75">
        <f t="shared" si="150"/>
        <v>187.38</v>
      </c>
      <c r="AD289" s="75">
        <f t="shared" si="152"/>
        <v>788</v>
      </c>
      <c r="AE289" s="75">
        <f t="shared" si="153"/>
        <v>468</v>
      </c>
      <c r="AF289" s="77">
        <f t="shared" si="154"/>
        <v>5312.5</v>
      </c>
      <c r="AG289" s="77">
        <f t="shared" si="143"/>
        <v>15547.847222222221</v>
      </c>
      <c r="AH289" s="77">
        <f t="shared" si="144"/>
        <v>186574.16666666666</v>
      </c>
      <c r="AI289" s="77"/>
      <c r="AJ289" s="77"/>
      <c r="AK289" s="77"/>
      <c r="AL289" s="77"/>
      <c r="AM289" s="77"/>
      <c r="AN289" s="77"/>
      <c r="AO289" s="77"/>
      <c r="AP289" s="77"/>
      <c r="AQ289" s="77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  <c r="HB289" s="24"/>
      <c r="HC289" s="24"/>
      <c r="HD289" s="24"/>
      <c r="HE289" s="24"/>
      <c r="HF289" s="24"/>
      <c r="HG289" s="24"/>
      <c r="HH289" s="24"/>
      <c r="HI289" s="24"/>
      <c r="HJ289" s="24"/>
      <c r="HK289" s="24"/>
      <c r="HL289" s="24"/>
      <c r="HM289" s="24"/>
      <c r="HN289" s="24"/>
      <c r="HO289" s="24"/>
      <c r="HP289" s="24"/>
      <c r="HQ289" s="24"/>
      <c r="HR289" s="24"/>
      <c r="HS289" s="24"/>
      <c r="HT289" s="24"/>
      <c r="HU289" s="24"/>
      <c r="HV289" s="24"/>
      <c r="HW289" s="24"/>
      <c r="HX289" s="24"/>
      <c r="HY289" s="24"/>
      <c r="HZ289" s="24"/>
      <c r="IA289" s="24"/>
      <c r="IB289" s="24"/>
      <c r="IC289" s="24"/>
      <c r="ID289" s="24"/>
      <c r="IE289" s="24"/>
      <c r="IF289" s="24"/>
      <c r="IG289" s="24"/>
      <c r="IH289" s="24"/>
      <c r="II289" s="24"/>
      <c r="IJ289" s="24"/>
      <c r="IK289" s="24"/>
      <c r="IL289" s="24"/>
      <c r="IM289" s="24"/>
      <c r="IN289" s="24"/>
      <c r="IO289" s="24"/>
      <c r="IP289" s="24"/>
      <c r="IQ289" s="24"/>
      <c r="IR289" s="24"/>
      <c r="IS289" s="24"/>
      <c r="IT289" s="24"/>
      <c r="IU289" s="24"/>
      <c r="IV289" s="24"/>
      <c r="IW289" s="24"/>
      <c r="IX289" s="24"/>
      <c r="IY289" s="24"/>
      <c r="IZ289" s="24"/>
      <c r="JA289" s="24"/>
      <c r="JB289" s="24"/>
      <c r="JC289" s="24"/>
      <c r="JD289" s="24"/>
      <c r="JE289" s="24"/>
      <c r="JF289" s="24"/>
      <c r="JG289" s="24"/>
      <c r="JH289" s="24"/>
      <c r="JI289" s="24"/>
      <c r="JJ289" s="24"/>
      <c r="JK289" s="24"/>
      <c r="JL289" s="24"/>
      <c r="JM289" s="24"/>
      <c r="JN289" s="24"/>
      <c r="JO289" s="24"/>
      <c r="JP289" s="24"/>
      <c r="JQ289" s="24"/>
      <c r="JR289" s="24"/>
      <c r="JS289" s="24"/>
      <c r="JT289" s="24"/>
      <c r="JU289" s="24"/>
      <c r="JV289" s="24"/>
      <c r="JW289" s="24"/>
      <c r="JX289" s="24"/>
      <c r="JY289" s="24"/>
      <c r="JZ289" s="24"/>
      <c r="KA289" s="24"/>
      <c r="KB289" s="24"/>
      <c r="KC289" s="24"/>
      <c r="KD289" s="24"/>
      <c r="KE289" s="24"/>
      <c r="KF289" s="24"/>
      <c r="KG289" s="24"/>
      <c r="KH289" s="24"/>
      <c r="KI289" s="24"/>
      <c r="KJ289" s="24"/>
      <c r="KK289" s="24"/>
      <c r="KL289" s="24"/>
      <c r="KM289" s="24"/>
      <c r="KN289" s="24"/>
      <c r="KO289" s="24"/>
      <c r="KP289" s="24"/>
      <c r="KQ289" s="24"/>
      <c r="KR289" s="24"/>
      <c r="KS289" s="24"/>
      <c r="KT289" s="24"/>
      <c r="KU289" s="24"/>
      <c r="KV289" s="24"/>
      <c r="KW289" s="24"/>
      <c r="KX289" s="24"/>
      <c r="KY289" s="24"/>
      <c r="KZ289" s="24"/>
      <c r="LA289" s="24"/>
      <c r="LB289" s="24"/>
      <c r="LC289" s="24"/>
      <c r="LD289" s="24"/>
      <c r="LE289" s="24"/>
      <c r="LF289" s="24"/>
      <c r="LG289" s="24"/>
      <c r="LH289" s="24"/>
      <c r="LI289" s="24"/>
      <c r="LJ289" s="24"/>
      <c r="LK289" s="24"/>
      <c r="LL289" s="24"/>
      <c r="LM289" s="24"/>
      <c r="LN289" s="24"/>
      <c r="LO289" s="24"/>
      <c r="LP289" s="24"/>
      <c r="LQ289" s="24"/>
      <c r="LR289" s="24"/>
      <c r="LS289" s="24"/>
      <c r="LT289" s="24"/>
      <c r="LU289" s="24"/>
      <c r="LV289" s="24"/>
      <c r="LW289" s="24"/>
      <c r="LX289" s="24"/>
      <c r="LY289" s="24"/>
      <c r="LZ289" s="24"/>
      <c r="MA289" s="24"/>
      <c r="MB289" s="24"/>
      <c r="MC289" s="24"/>
      <c r="MD289" s="24"/>
      <c r="ME289" s="24"/>
      <c r="MF289" s="24"/>
      <c r="MG289" s="24"/>
      <c r="MH289" s="24"/>
      <c r="MI289" s="24"/>
      <c r="MJ289" s="24"/>
      <c r="MK289" s="24"/>
      <c r="ML289" s="24"/>
      <c r="MM289" s="24"/>
      <c r="MN289" s="24"/>
      <c r="MO289" s="24"/>
      <c r="MP289" s="24"/>
      <c r="MQ289" s="24"/>
      <c r="MR289" s="24"/>
      <c r="MS289" s="24"/>
      <c r="MT289" s="24"/>
      <c r="MU289" s="24"/>
      <c r="MV289" s="24"/>
      <c r="MW289" s="24"/>
      <c r="MX289" s="24"/>
      <c r="MY289" s="24"/>
      <c r="MZ289" s="24"/>
      <c r="NA289" s="24"/>
      <c r="NB289" s="24"/>
      <c r="NC289" s="24"/>
      <c r="ND289" s="24"/>
      <c r="NE289" s="24"/>
      <c r="NF289" s="24"/>
      <c r="NG289" s="24"/>
      <c r="NH289" s="24"/>
      <c r="NI289" s="24"/>
      <c r="NJ289" s="24"/>
      <c r="NK289" s="24"/>
      <c r="NL289" s="24"/>
      <c r="NM289" s="24"/>
      <c r="NN289" s="24"/>
      <c r="NO289" s="24"/>
      <c r="NP289" s="24"/>
      <c r="NQ289" s="24"/>
      <c r="NR289" s="24"/>
      <c r="NS289" s="24"/>
      <c r="NT289" s="24"/>
      <c r="NU289" s="24"/>
      <c r="NV289" s="24"/>
      <c r="NW289" s="24"/>
      <c r="NX289" s="24"/>
      <c r="NY289" s="24"/>
      <c r="NZ289" s="24"/>
      <c r="OA289" s="24"/>
      <c r="OB289" s="24"/>
      <c r="OC289" s="24"/>
      <c r="OD289" s="24"/>
      <c r="OE289" s="24"/>
      <c r="OF289" s="24"/>
      <c r="OG289" s="24"/>
      <c r="OH289" s="24"/>
      <c r="OI289" s="24"/>
      <c r="OJ289" s="24"/>
      <c r="OK289" s="24"/>
      <c r="OL289" s="24"/>
      <c r="OM289" s="24"/>
      <c r="ON289" s="24"/>
      <c r="OO289" s="24"/>
      <c r="OP289" s="24"/>
      <c r="OQ289" s="24"/>
      <c r="OR289" s="24"/>
      <c r="OS289" s="24"/>
      <c r="OT289" s="24"/>
      <c r="OU289" s="24"/>
      <c r="OV289" s="24"/>
      <c r="OW289" s="24"/>
      <c r="OX289" s="24"/>
      <c r="OY289" s="24"/>
      <c r="OZ289" s="24"/>
      <c r="PA289" s="24"/>
      <c r="PB289" s="24"/>
      <c r="PC289" s="24"/>
      <c r="PD289" s="24"/>
      <c r="PE289" s="24"/>
      <c r="PF289" s="24"/>
      <c r="PG289" s="24"/>
      <c r="PH289" s="24"/>
      <c r="PI289" s="24"/>
      <c r="PJ289" s="24"/>
      <c r="PK289" s="24"/>
      <c r="PL289" s="24"/>
      <c r="PM289" s="24"/>
      <c r="PN289" s="24"/>
      <c r="PO289" s="24"/>
      <c r="PP289" s="24"/>
      <c r="PQ289" s="24"/>
      <c r="PR289" s="24"/>
      <c r="PS289" s="24"/>
      <c r="PT289" s="24"/>
      <c r="PU289" s="24"/>
      <c r="PV289" s="24"/>
      <c r="PW289" s="24"/>
      <c r="PX289" s="24"/>
      <c r="PY289" s="24"/>
      <c r="PZ289" s="24"/>
      <c r="QA289" s="24"/>
      <c r="QB289" s="24"/>
      <c r="QC289" s="24"/>
      <c r="QD289" s="24"/>
      <c r="QE289" s="24"/>
      <c r="QF289" s="24"/>
      <c r="QG289" s="24"/>
      <c r="QH289" s="24"/>
      <c r="QI289" s="24"/>
      <c r="QJ289" s="24"/>
      <c r="QK289" s="24"/>
      <c r="QL289" s="24"/>
      <c r="QM289" s="24"/>
      <c r="QN289" s="24"/>
      <c r="QO289" s="24"/>
      <c r="QP289" s="24"/>
      <c r="QQ289" s="24"/>
      <c r="QR289" s="24"/>
      <c r="QS289" s="24"/>
      <c r="QT289" s="24"/>
      <c r="QU289" s="24"/>
      <c r="QV289" s="24"/>
      <c r="QW289" s="24"/>
      <c r="QX289" s="24"/>
      <c r="QY289" s="24"/>
      <c r="QZ289" s="24"/>
      <c r="RA289" s="24"/>
      <c r="RB289" s="24"/>
      <c r="RC289" s="24"/>
      <c r="RD289" s="24"/>
      <c r="RE289" s="24"/>
      <c r="RF289" s="24"/>
      <c r="RG289" s="24"/>
      <c r="RH289" s="24"/>
      <c r="RI289" s="24"/>
      <c r="RJ289" s="24"/>
      <c r="RK289" s="24"/>
      <c r="RL289" s="24"/>
      <c r="RM289" s="24"/>
      <c r="RN289" s="24"/>
      <c r="RO289" s="24"/>
      <c r="RP289" s="24"/>
      <c r="RQ289" s="24"/>
      <c r="RR289" s="24"/>
      <c r="RS289" s="24"/>
      <c r="RT289" s="24"/>
      <c r="RU289" s="24"/>
      <c r="RV289" s="24"/>
      <c r="RW289" s="24"/>
      <c r="RX289" s="24"/>
      <c r="RY289" s="24"/>
      <c r="RZ289" s="24"/>
      <c r="SA289" s="24"/>
      <c r="SB289" s="24"/>
      <c r="SC289" s="24"/>
      <c r="SD289" s="24"/>
      <c r="SE289" s="24"/>
      <c r="SF289" s="24"/>
      <c r="SG289" s="24"/>
      <c r="SH289" s="24"/>
      <c r="SI289" s="24"/>
      <c r="SJ289" s="24"/>
      <c r="SK289" s="24"/>
      <c r="SL289" s="24"/>
      <c r="SM289" s="24"/>
      <c r="SN289" s="24"/>
      <c r="SO289" s="24"/>
      <c r="SP289" s="24"/>
      <c r="SQ289" s="24"/>
      <c r="SR289" s="24"/>
      <c r="SS289" s="24"/>
      <c r="ST289" s="24"/>
      <c r="SU289" s="24"/>
      <c r="SV289" s="24"/>
      <c r="SW289" s="24"/>
      <c r="SX289" s="24"/>
      <c r="SY289" s="24"/>
      <c r="SZ289" s="24"/>
      <c r="TA289" s="24"/>
      <c r="TB289" s="24"/>
      <c r="TC289" s="24"/>
      <c r="TD289" s="24"/>
      <c r="TE289" s="24"/>
      <c r="TF289" s="24"/>
      <c r="TG289" s="24"/>
      <c r="TH289" s="24"/>
      <c r="TI289" s="24"/>
      <c r="TJ289" s="24"/>
      <c r="TK289" s="24"/>
      <c r="TL289" s="24"/>
      <c r="TM289" s="24"/>
      <c r="TN289" s="24"/>
      <c r="TO289" s="24"/>
      <c r="TP289" s="24"/>
      <c r="TQ289" s="24"/>
      <c r="TR289" s="24"/>
      <c r="TS289" s="24"/>
      <c r="TT289" s="24"/>
      <c r="TU289" s="24"/>
      <c r="TV289" s="24"/>
      <c r="TW289" s="24"/>
      <c r="TX289" s="24"/>
      <c r="TY289" s="24"/>
      <c r="TZ289" s="24"/>
      <c r="UA289" s="24"/>
      <c r="UB289" s="24"/>
      <c r="UC289" s="24"/>
      <c r="UD289" s="24"/>
      <c r="UE289" s="24"/>
      <c r="UF289" s="24"/>
      <c r="UG289" s="24"/>
      <c r="UH289" s="24"/>
      <c r="UI289" s="24"/>
      <c r="UJ289" s="24"/>
      <c r="UK289" s="24"/>
      <c r="UL289" s="24"/>
      <c r="UM289" s="24"/>
      <c r="UN289" s="24"/>
      <c r="UO289" s="24"/>
      <c r="UP289" s="24"/>
      <c r="UQ289" s="24"/>
      <c r="UR289" s="24"/>
      <c r="US289" s="24"/>
      <c r="UT289" s="24"/>
      <c r="UU289" s="24"/>
      <c r="UV289" s="24"/>
      <c r="UW289" s="24"/>
      <c r="UX289" s="24"/>
      <c r="UY289" s="24"/>
      <c r="UZ289" s="24"/>
      <c r="VA289" s="24"/>
      <c r="VB289" s="24"/>
      <c r="VC289" s="24"/>
      <c r="VD289" s="24"/>
      <c r="VE289" s="24"/>
      <c r="VF289" s="24"/>
      <c r="VG289" s="24"/>
      <c r="VH289" s="24"/>
      <c r="VI289" s="24"/>
    </row>
    <row r="290" spans="1:581" s="23" customFormat="1" ht="15" customHeight="1" x14ac:dyDescent="0.2">
      <c r="A290" s="107">
        <v>63</v>
      </c>
      <c r="B290" s="214" t="s">
        <v>1188</v>
      </c>
      <c r="C290" s="214" t="s">
        <v>1189</v>
      </c>
      <c r="D290" s="215">
        <v>14</v>
      </c>
      <c r="E290" s="214" t="s">
        <v>927</v>
      </c>
      <c r="F290" s="214" t="s">
        <v>1190</v>
      </c>
      <c r="G290" s="102" t="s">
        <v>1384</v>
      </c>
      <c r="H290" s="21" t="s">
        <v>634</v>
      </c>
      <c r="I290" s="21" t="s">
        <v>635</v>
      </c>
      <c r="J290" s="22" t="s">
        <v>955</v>
      </c>
      <c r="K290" s="328">
        <v>40560</v>
      </c>
      <c r="L290" s="146" t="s">
        <v>138</v>
      </c>
      <c r="M290" s="22">
        <v>40</v>
      </c>
      <c r="N290" s="22" t="s">
        <v>728</v>
      </c>
      <c r="O290" s="21" t="s">
        <v>934</v>
      </c>
      <c r="P290" s="21" t="s">
        <v>961</v>
      </c>
      <c r="Q290" s="21" t="s">
        <v>817</v>
      </c>
      <c r="R290" s="22">
        <v>1</v>
      </c>
      <c r="S290" s="75">
        <v>9369</v>
      </c>
      <c r="T290" s="75"/>
      <c r="U290" s="75"/>
      <c r="V290" s="75">
        <f t="shared" si="142"/>
        <v>9369</v>
      </c>
      <c r="W290" s="75"/>
      <c r="X290" s="75">
        <f t="shared" si="145"/>
        <v>1770.8333333333335</v>
      </c>
      <c r="Y290" s="75">
        <f t="shared" si="146"/>
        <v>17708.333333333336</v>
      </c>
      <c r="Z290" s="75">
        <f t="shared" si="147"/>
        <v>1639.5749999999998</v>
      </c>
      <c r="AA290" s="75">
        <f t="shared" si="148"/>
        <v>281.07</v>
      </c>
      <c r="AB290" s="75">
        <f t="shared" si="149"/>
        <v>468.45000000000005</v>
      </c>
      <c r="AC290" s="75">
        <f t="shared" si="150"/>
        <v>187.38</v>
      </c>
      <c r="AD290" s="75">
        <f t="shared" si="152"/>
        <v>788</v>
      </c>
      <c r="AE290" s="75">
        <f t="shared" si="153"/>
        <v>468</v>
      </c>
      <c r="AF290" s="77">
        <f t="shared" si="154"/>
        <v>5312.5</v>
      </c>
      <c r="AG290" s="77">
        <f t="shared" si="143"/>
        <v>15267.447222222223</v>
      </c>
      <c r="AH290" s="77">
        <f t="shared" si="144"/>
        <v>183209.36666666667</v>
      </c>
      <c r="AI290" s="77"/>
      <c r="AJ290" s="77"/>
      <c r="AK290" s="77"/>
      <c r="AL290" s="77"/>
      <c r="AM290" s="77"/>
      <c r="AN290" s="77"/>
      <c r="AO290" s="77"/>
      <c r="AP290" s="77"/>
      <c r="AQ290" s="77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  <c r="HB290" s="24"/>
      <c r="HC290" s="24"/>
      <c r="HD290" s="24"/>
      <c r="HE290" s="24"/>
      <c r="HF290" s="24"/>
      <c r="HG290" s="24"/>
      <c r="HH290" s="24"/>
      <c r="HI290" s="24"/>
      <c r="HJ290" s="24"/>
      <c r="HK290" s="24"/>
      <c r="HL290" s="24"/>
      <c r="HM290" s="24"/>
      <c r="HN290" s="24"/>
      <c r="HO290" s="24"/>
      <c r="HP290" s="24"/>
      <c r="HQ290" s="24"/>
      <c r="HR290" s="24"/>
      <c r="HS290" s="24"/>
      <c r="HT290" s="24"/>
      <c r="HU290" s="24"/>
      <c r="HV290" s="24"/>
      <c r="HW290" s="24"/>
      <c r="HX290" s="24"/>
      <c r="HY290" s="24"/>
      <c r="HZ290" s="24"/>
      <c r="IA290" s="24"/>
      <c r="IB290" s="24"/>
      <c r="IC290" s="24"/>
      <c r="ID290" s="24"/>
      <c r="IE290" s="24"/>
      <c r="IF290" s="24"/>
      <c r="IG290" s="24"/>
      <c r="IH290" s="24"/>
      <c r="II290" s="24"/>
      <c r="IJ290" s="24"/>
      <c r="IK290" s="24"/>
      <c r="IL290" s="24"/>
      <c r="IM290" s="24"/>
      <c r="IN290" s="24"/>
      <c r="IO290" s="24"/>
      <c r="IP290" s="24"/>
      <c r="IQ290" s="24"/>
      <c r="IR290" s="24"/>
      <c r="IS290" s="24"/>
      <c r="IT290" s="24"/>
      <c r="IU290" s="24"/>
      <c r="IV290" s="24"/>
      <c r="IW290" s="24"/>
      <c r="IX290" s="24"/>
      <c r="IY290" s="24"/>
      <c r="IZ290" s="24"/>
      <c r="JA290" s="24"/>
      <c r="JB290" s="24"/>
      <c r="JC290" s="24"/>
      <c r="JD290" s="24"/>
      <c r="JE290" s="24"/>
      <c r="JF290" s="24"/>
      <c r="JG290" s="24"/>
      <c r="JH290" s="24"/>
      <c r="JI290" s="24"/>
      <c r="JJ290" s="24"/>
      <c r="JK290" s="24"/>
      <c r="JL290" s="24"/>
      <c r="JM290" s="24"/>
      <c r="JN290" s="24"/>
      <c r="JO290" s="24"/>
      <c r="JP290" s="24"/>
      <c r="JQ290" s="24"/>
      <c r="JR290" s="24"/>
      <c r="JS290" s="24"/>
      <c r="JT290" s="24"/>
      <c r="JU290" s="24"/>
      <c r="JV290" s="24"/>
      <c r="JW290" s="24"/>
      <c r="JX290" s="24"/>
      <c r="JY290" s="24"/>
      <c r="JZ290" s="24"/>
      <c r="KA290" s="24"/>
      <c r="KB290" s="24"/>
      <c r="KC290" s="24"/>
      <c r="KD290" s="24"/>
      <c r="KE290" s="24"/>
      <c r="KF290" s="24"/>
      <c r="KG290" s="24"/>
      <c r="KH290" s="24"/>
      <c r="KI290" s="24"/>
      <c r="KJ290" s="24"/>
      <c r="KK290" s="24"/>
      <c r="KL290" s="24"/>
      <c r="KM290" s="24"/>
      <c r="KN290" s="24"/>
      <c r="KO290" s="24"/>
      <c r="KP290" s="24"/>
      <c r="KQ290" s="24"/>
      <c r="KR290" s="24"/>
      <c r="KS290" s="24"/>
      <c r="KT290" s="24"/>
      <c r="KU290" s="24"/>
      <c r="KV290" s="24"/>
      <c r="KW290" s="24"/>
      <c r="KX290" s="24"/>
      <c r="KY290" s="24"/>
      <c r="KZ290" s="24"/>
      <c r="LA290" s="24"/>
      <c r="LB290" s="24"/>
      <c r="LC290" s="24"/>
      <c r="LD290" s="24"/>
      <c r="LE290" s="24"/>
      <c r="LF290" s="24"/>
      <c r="LG290" s="24"/>
      <c r="LH290" s="24"/>
      <c r="LI290" s="24"/>
      <c r="LJ290" s="24"/>
      <c r="LK290" s="24"/>
      <c r="LL290" s="24"/>
      <c r="LM290" s="24"/>
      <c r="LN290" s="24"/>
      <c r="LO290" s="24"/>
      <c r="LP290" s="24"/>
      <c r="LQ290" s="24"/>
      <c r="LR290" s="24"/>
      <c r="LS290" s="24"/>
      <c r="LT290" s="24"/>
      <c r="LU290" s="24"/>
      <c r="LV290" s="24"/>
      <c r="LW290" s="24"/>
      <c r="LX290" s="24"/>
      <c r="LY290" s="24"/>
      <c r="LZ290" s="24"/>
      <c r="MA290" s="24"/>
      <c r="MB290" s="24"/>
      <c r="MC290" s="24"/>
      <c r="MD290" s="24"/>
      <c r="ME290" s="24"/>
      <c r="MF290" s="24"/>
      <c r="MG290" s="24"/>
      <c r="MH290" s="24"/>
      <c r="MI290" s="24"/>
      <c r="MJ290" s="24"/>
      <c r="MK290" s="24"/>
      <c r="ML290" s="24"/>
      <c r="MM290" s="24"/>
      <c r="MN290" s="24"/>
      <c r="MO290" s="24"/>
      <c r="MP290" s="24"/>
      <c r="MQ290" s="24"/>
      <c r="MR290" s="24"/>
      <c r="MS290" s="24"/>
      <c r="MT290" s="24"/>
      <c r="MU290" s="24"/>
      <c r="MV290" s="24"/>
      <c r="MW290" s="24"/>
      <c r="MX290" s="24"/>
      <c r="MY290" s="24"/>
      <c r="MZ290" s="24"/>
      <c r="NA290" s="24"/>
      <c r="NB290" s="24"/>
      <c r="NC290" s="24"/>
      <c r="ND290" s="24"/>
      <c r="NE290" s="24"/>
      <c r="NF290" s="24"/>
      <c r="NG290" s="24"/>
      <c r="NH290" s="24"/>
      <c r="NI290" s="24"/>
      <c r="NJ290" s="24"/>
      <c r="NK290" s="24"/>
      <c r="NL290" s="24"/>
      <c r="NM290" s="24"/>
      <c r="NN290" s="24"/>
      <c r="NO290" s="24"/>
      <c r="NP290" s="24"/>
      <c r="NQ290" s="24"/>
      <c r="NR290" s="24"/>
      <c r="NS290" s="24"/>
      <c r="NT290" s="24"/>
      <c r="NU290" s="24"/>
      <c r="NV290" s="24"/>
      <c r="NW290" s="24"/>
      <c r="NX290" s="24"/>
      <c r="NY290" s="24"/>
      <c r="NZ290" s="24"/>
      <c r="OA290" s="24"/>
      <c r="OB290" s="24"/>
      <c r="OC290" s="24"/>
      <c r="OD290" s="24"/>
      <c r="OE290" s="24"/>
      <c r="OF290" s="24"/>
      <c r="OG290" s="24"/>
      <c r="OH290" s="24"/>
      <c r="OI290" s="24"/>
      <c r="OJ290" s="24"/>
      <c r="OK290" s="24"/>
      <c r="OL290" s="24"/>
      <c r="OM290" s="24"/>
      <c r="ON290" s="24"/>
      <c r="OO290" s="24"/>
      <c r="OP290" s="24"/>
      <c r="OQ290" s="24"/>
      <c r="OR290" s="24"/>
      <c r="OS290" s="24"/>
      <c r="OT290" s="24"/>
      <c r="OU290" s="24"/>
      <c r="OV290" s="24"/>
      <c r="OW290" s="24"/>
      <c r="OX290" s="24"/>
      <c r="OY290" s="24"/>
      <c r="OZ290" s="24"/>
      <c r="PA290" s="24"/>
      <c r="PB290" s="24"/>
      <c r="PC290" s="24"/>
      <c r="PD290" s="24"/>
      <c r="PE290" s="24"/>
      <c r="PF290" s="24"/>
      <c r="PG290" s="24"/>
      <c r="PH290" s="24"/>
      <c r="PI290" s="24"/>
      <c r="PJ290" s="24"/>
      <c r="PK290" s="24"/>
      <c r="PL290" s="24"/>
      <c r="PM290" s="24"/>
      <c r="PN290" s="24"/>
      <c r="PO290" s="24"/>
      <c r="PP290" s="24"/>
      <c r="PQ290" s="24"/>
      <c r="PR290" s="24"/>
      <c r="PS290" s="24"/>
      <c r="PT290" s="24"/>
      <c r="PU290" s="24"/>
      <c r="PV290" s="24"/>
      <c r="PW290" s="24"/>
      <c r="PX290" s="24"/>
      <c r="PY290" s="24"/>
      <c r="PZ290" s="24"/>
      <c r="QA290" s="24"/>
      <c r="QB290" s="24"/>
      <c r="QC290" s="24"/>
      <c r="QD290" s="24"/>
      <c r="QE290" s="24"/>
      <c r="QF290" s="24"/>
      <c r="QG290" s="24"/>
      <c r="QH290" s="24"/>
      <c r="QI290" s="24"/>
      <c r="QJ290" s="24"/>
      <c r="QK290" s="24"/>
      <c r="QL290" s="24"/>
      <c r="QM290" s="24"/>
      <c r="QN290" s="24"/>
      <c r="QO290" s="24"/>
      <c r="QP290" s="24"/>
      <c r="QQ290" s="24"/>
      <c r="QR290" s="24"/>
      <c r="QS290" s="24"/>
      <c r="QT290" s="24"/>
      <c r="QU290" s="24"/>
      <c r="QV290" s="24"/>
      <c r="QW290" s="24"/>
      <c r="QX290" s="24"/>
      <c r="QY290" s="24"/>
      <c r="QZ290" s="24"/>
      <c r="RA290" s="24"/>
      <c r="RB290" s="24"/>
      <c r="RC290" s="24"/>
      <c r="RD290" s="24"/>
      <c r="RE290" s="24"/>
      <c r="RF290" s="24"/>
      <c r="RG290" s="24"/>
      <c r="RH290" s="24"/>
      <c r="RI290" s="24"/>
      <c r="RJ290" s="24"/>
      <c r="RK290" s="24"/>
      <c r="RL290" s="24"/>
      <c r="RM290" s="24"/>
      <c r="RN290" s="24"/>
      <c r="RO290" s="24"/>
      <c r="RP290" s="24"/>
      <c r="RQ290" s="24"/>
      <c r="RR290" s="24"/>
      <c r="RS290" s="24"/>
      <c r="RT290" s="24"/>
      <c r="RU290" s="24"/>
      <c r="RV290" s="24"/>
      <c r="RW290" s="24"/>
      <c r="RX290" s="24"/>
      <c r="RY290" s="24"/>
      <c r="RZ290" s="24"/>
      <c r="SA290" s="24"/>
      <c r="SB290" s="24"/>
      <c r="SC290" s="24"/>
      <c r="SD290" s="24"/>
      <c r="SE290" s="24"/>
      <c r="SF290" s="24"/>
      <c r="SG290" s="24"/>
      <c r="SH290" s="24"/>
      <c r="SI290" s="24"/>
      <c r="SJ290" s="24"/>
      <c r="SK290" s="24"/>
      <c r="SL290" s="24"/>
      <c r="SM290" s="24"/>
      <c r="SN290" s="24"/>
      <c r="SO290" s="24"/>
      <c r="SP290" s="24"/>
      <c r="SQ290" s="24"/>
      <c r="SR290" s="24"/>
      <c r="SS290" s="24"/>
      <c r="ST290" s="24"/>
      <c r="SU290" s="24"/>
      <c r="SV290" s="24"/>
      <c r="SW290" s="24"/>
      <c r="SX290" s="24"/>
      <c r="SY290" s="24"/>
      <c r="SZ290" s="24"/>
      <c r="TA290" s="24"/>
      <c r="TB290" s="24"/>
      <c r="TC290" s="24"/>
      <c r="TD290" s="24"/>
      <c r="TE290" s="24"/>
      <c r="TF290" s="24"/>
      <c r="TG290" s="24"/>
      <c r="TH290" s="24"/>
      <c r="TI290" s="24"/>
      <c r="TJ290" s="24"/>
      <c r="TK290" s="24"/>
      <c r="TL290" s="24"/>
      <c r="TM290" s="24"/>
      <c r="TN290" s="24"/>
      <c r="TO290" s="24"/>
      <c r="TP290" s="24"/>
      <c r="TQ290" s="24"/>
      <c r="TR290" s="24"/>
      <c r="TS290" s="24"/>
      <c r="TT290" s="24"/>
      <c r="TU290" s="24"/>
      <c r="TV290" s="24"/>
      <c r="TW290" s="24"/>
      <c r="TX290" s="24"/>
      <c r="TY290" s="24"/>
      <c r="TZ290" s="24"/>
      <c r="UA290" s="24"/>
      <c r="UB290" s="24"/>
      <c r="UC290" s="24"/>
      <c r="UD290" s="24"/>
      <c r="UE290" s="24"/>
      <c r="UF290" s="24"/>
      <c r="UG290" s="24"/>
      <c r="UH290" s="24"/>
      <c r="UI290" s="24"/>
      <c r="UJ290" s="24"/>
      <c r="UK290" s="24"/>
      <c r="UL290" s="24"/>
      <c r="UM290" s="24"/>
      <c r="UN290" s="24"/>
      <c r="UO290" s="24"/>
      <c r="UP290" s="24"/>
      <c r="UQ290" s="24"/>
      <c r="UR290" s="24"/>
      <c r="US290" s="24"/>
      <c r="UT290" s="24"/>
      <c r="UU290" s="24"/>
      <c r="UV290" s="24"/>
      <c r="UW290" s="24"/>
      <c r="UX290" s="24"/>
      <c r="UY290" s="24"/>
      <c r="UZ290" s="24"/>
      <c r="VA290" s="24"/>
      <c r="VB290" s="24"/>
      <c r="VC290" s="24"/>
      <c r="VD290" s="24"/>
      <c r="VE290" s="24"/>
      <c r="VF290" s="24"/>
      <c r="VG290" s="24"/>
      <c r="VH290" s="24"/>
      <c r="VI290" s="24"/>
    </row>
    <row r="291" spans="1:581" s="23" customFormat="1" ht="15" customHeight="1" x14ac:dyDescent="0.2">
      <c r="A291" s="18">
        <v>64</v>
      </c>
      <c r="B291" s="102" t="s">
        <v>1188</v>
      </c>
      <c r="C291" s="102" t="s">
        <v>1189</v>
      </c>
      <c r="D291" s="20">
        <v>14</v>
      </c>
      <c r="E291" s="105" t="s">
        <v>926</v>
      </c>
      <c r="F291" s="102" t="s">
        <v>1190</v>
      </c>
      <c r="G291" s="102" t="s">
        <v>1385</v>
      </c>
      <c r="H291" s="21" t="s">
        <v>847</v>
      </c>
      <c r="I291" s="21" t="s">
        <v>848</v>
      </c>
      <c r="J291" s="22" t="s">
        <v>955</v>
      </c>
      <c r="K291" s="328">
        <v>40507</v>
      </c>
      <c r="L291" s="146" t="s">
        <v>138</v>
      </c>
      <c r="M291" s="22">
        <v>40</v>
      </c>
      <c r="N291" s="22" t="s">
        <v>728</v>
      </c>
      <c r="O291" s="21" t="s">
        <v>934</v>
      </c>
      <c r="P291" s="21" t="s">
        <v>961</v>
      </c>
      <c r="Q291" s="21" t="s">
        <v>817</v>
      </c>
      <c r="R291" s="22">
        <v>1</v>
      </c>
      <c r="S291" s="75">
        <v>9369</v>
      </c>
      <c r="T291" s="75"/>
      <c r="U291" s="75"/>
      <c r="V291" s="75">
        <f t="shared" si="142"/>
        <v>9369</v>
      </c>
      <c r="W291" s="75"/>
      <c r="X291" s="75">
        <f t="shared" si="145"/>
        <v>1770.8333333333335</v>
      </c>
      <c r="Y291" s="75">
        <f t="shared" si="146"/>
        <v>17708.333333333336</v>
      </c>
      <c r="Z291" s="75">
        <f t="shared" si="147"/>
        <v>1639.5749999999998</v>
      </c>
      <c r="AA291" s="75">
        <f t="shared" si="148"/>
        <v>281.07</v>
      </c>
      <c r="AB291" s="75">
        <f t="shared" si="149"/>
        <v>468.45000000000005</v>
      </c>
      <c r="AC291" s="75">
        <f t="shared" si="150"/>
        <v>187.38</v>
      </c>
      <c r="AD291" s="75">
        <f t="shared" si="152"/>
        <v>788</v>
      </c>
      <c r="AE291" s="75">
        <f t="shared" si="153"/>
        <v>468</v>
      </c>
      <c r="AF291" s="77">
        <f t="shared" si="154"/>
        <v>5312.5</v>
      </c>
      <c r="AG291" s="77">
        <f t="shared" si="143"/>
        <v>15267.447222222223</v>
      </c>
      <c r="AH291" s="77">
        <f t="shared" si="144"/>
        <v>183209.36666666667</v>
      </c>
      <c r="AI291" s="77"/>
      <c r="AJ291" s="77"/>
      <c r="AK291" s="77"/>
      <c r="AL291" s="77"/>
      <c r="AM291" s="77"/>
      <c r="AN291" s="77"/>
      <c r="AO291" s="77"/>
      <c r="AP291" s="77"/>
      <c r="AQ291" s="77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  <c r="HB291" s="24"/>
      <c r="HC291" s="24"/>
      <c r="HD291" s="24"/>
      <c r="HE291" s="24"/>
      <c r="HF291" s="24"/>
      <c r="HG291" s="24"/>
      <c r="HH291" s="24"/>
      <c r="HI291" s="24"/>
      <c r="HJ291" s="24"/>
      <c r="HK291" s="24"/>
      <c r="HL291" s="24"/>
      <c r="HM291" s="24"/>
      <c r="HN291" s="24"/>
      <c r="HO291" s="24"/>
      <c r="HP291" s="24"/>
      <c r="HQ291" s="24"/>
      <c r="HR291" s="24"/>
      <c r="HS291" s="24"/>
      <c r="HT291" s="24"/>
      <c r="HU291" s="24"/>
      <c r="HV291" s="24"/>
      <c r="HW291" s="24"/>
      <c r="HX291" s="24"/>
      <c r="HY291" s="24"/>
      <c r="HZ291" s="24"/>
      <c r="IA291" s="24"/>
      <c r="IB291" s="24"/>
      <c r="IC291" s="24"/>
      <c r="ID291" s="24"/>
      <c r="IE291" s="24"/>
      <c r="IF291" s="24"/>
      <c r="IG291" s="24"/>
      <c r="IH291" s="24"/>
      <c r="II291" s="24"/>
      <c r="IJ291" s="24"/>
      <c r="IK291" s="24"/>
      <c r="IL291" s="24"/>
      <c r="IM291" s="24"/>
      <c r="IN291" s="24"/>
      <c r="IO291" s="24"/>
      <c r="IP291" s="24"/>
      <c r="IQ291" s="24"/>
      <c r="IR291" s="24"/>
      <c r="IS291" s="24"/>
      <c r="IT291" s="24"/>
      <c r="IU291" s="24"/>
      <c r="IV291" s="24"/>
      <c r="IW291" s="24"/>
      <c r="IX291" s="24"/>
      <c r="IY291" s="24"/>
      <c r="IZ291" s="24"/>
      <c r="JA291" s="24"/>
      <c r="JB291" s="24"/>
      <c r="JC291" s="24"/>
      <c r="JD291" s="24"/>
      <c r="JE291" s="24"/>
      <c r="JF291" s="24"/>
      <c r="JG291" s="24"/>
      <c r="JH291" s="24"/>
      <c r="JI291" s="24"/>
      <c r="JJ291" s="24"/>
      <c r="JK291" s="24"/>
      <c r="JL291" s="24"/>
      <c r="JM291" s="24"/>
      <c r="JN291" s="24"/>
      <c r="JO291" s="24"/>
      <c r="JP291" s="24"/>
      <c r="JQ291" s="24"/>
      <c r="JR291" s="24"/>
      <c r="JS291" s="24"/>
      <c r="JT291" s="24"/>
      <c r="JU291" s="24"/>
      <c r="JV291" s="24"/>
      <c r="JW291" s="24"/>
      <c r="JX291" s="24"/>
      <c r="JY291" s="24"/>
      <c r="JZ291" s="24"/>
      <c r="KA291" s="24"/>
      <c r="KB291" s="24"/>
      <c r="KC291" s="24"/>
      <c r="KD291" s="24"/>
      <c r="KE291" s="24"/>
      <c r="KF291" s="24"/>
      <c r="KG291" s="24"/>
      <c r="KH291" s="24"/>
      <c r="KI291" s="24"/>
      <c r="KJ291" s="24"/>
      <c r="KK291" s="24"/>
      <c r="KL291" s="24"/>
      <c r="KM291" s="24"/>
      <c r="KN291" s="24"/>
      <c r="KO291" s="24"/>
      <c r="KP291" s="24"/>
      <c r="KQ291" s="24"/>
      <c r="KR291" s="24"/>
      <c r="KS291" s="24"/>
      <c r="KT291" s="24"/>
      <c r="KU291" s="24"/>
      <c r="KV291" s="24"/>
      <c r="KW291" s="24"/>
      <c r="KX291" s="24"/>
      <c r="KY291" s="24"/>
      <c r="KZ291" s="24"/>
      <c r="LA291" s="24"/>
      <c r="LB291" s="24"/>
      <c r="LC291" s="24"/>
      <c r="LD291" s="24"/>
      <c r="LE291" s="24"/>
      <c r="LF291" s="24"/>
      <c r="LG291" s="24"/>
      <c r="LH291" s="24"/>
      <c r="LI291" s="24"/>
      <c r="LJ291" s="24"/>
      <c r="LK291" s="24"/>
      <c r="LL291" s="24"/>
      <c r="LM291" s="24"/>
      <c r="LN291" s="24"/>
      <c r="LO291" s="24"/>
      <c r="LP291" s="24"/>
      <c r="LQ291" s="24"/>
      <c r="LR291" s="24"/>
      <c r="LS291" s="24"/>
      <c r="LT291" s="24"/>
      <c r="LU291" s="24"/>
      <c r="LV291" s="24"/>
      <c r="LW291" s="24"/>
      <c r="LX291" s="24"/>
      <c r="LY291" s="24"/>
      <c r="LZ291" s="24"/>
      <c r="MA291" s="24"/>
      <c r="MB291" s="24"/>
      <c r="MC291" s="24"/>
      <c r="MD291" s="24"/>
      <c r="ME291" s="24"/>
      <c r="MF291" s="24"/>
      <c r="MG291" s="24"/>
      <c r="MH291" s="24"/>
      <c r="MI291" s="24"/>
      <c r="MJ291" s="24"/>
      <c r="MK291" s="24"/>
      <c r="ML291" s="24"/>
      <c r="MM291" s="24"/>
      <c r="MN291" s="24"/>
      <c r="MO291" s="24"/>
      <c r="MP291" s="24"/>
      <c r="MQ291" s="24"/>
      <c r="MR291" s="24"/>
      <c r="MS291" s="24"/>
      <c r="MT291" s="24"/>
      <c r="MU291" s="24"/>
      <c r="MV291" s="24"/>
      <c r="MW291" s="24"/>
      <c r="MX291" s="24"/>
      <c r="MY291" s="24"/>
      <c r="MZ291" s="24"/>
      <c r="NA291" s="24"/>
      <c r="NB291" s="24"/>
      <c r="NC291" s="24"/>
      <c r="ND291" s="24"/>
      <c r="NE291" s="24"/>
      <c r="NF291" s="24"/>
      <c r="NG291" s="24"/>
      <c r="NH291" s="24"/>
      <c r="NI291" s="24"/>
      <c r="NJ291" s="24"/>
      <c r="NK291" s="24"/>
      <c r="NL291" s="24"/>
      <c r="NM291" s="24"/>
      <c r="NN291" s="24"/>
      <c r="NO291" s="24"/>
      <c r="NP291" s="24"/>
      <c r="NQ291" s="24"/>
      <c r="NR291" s="24"/>
      <c r="NS291" s="24"/>
      <c r="NT291" s="24"/>
      <c r="NU291" s="24"/>
      <c r="NV291" s="24"/>
      <c r="NW291" s="24"/>
      <c r="NX291" s="24"/>
      <c r="NY291" s="24"/>
      <c r="NZ291" s="24"/>
      <c r="OA291" s="24"/>
      <c r="OB291" s="24"/>
      <c r="OC291" s="24"/>
      <c r="OD291" s="24"/>
      <c r="OE291" s="24"/>
      <c r="OF291" s="24"/>
      <c r="OG291" s="24"/>
      <c r="OH291" s="24"/>
      <c r="OI291" s="24"/>
      <c r="OJ291" s="24"/>
      <c r="OK291" s="24"/>
      <c r="OL291" s="24"/>
      <c r="OM291" s="24"/>
      <c r="ON291" s="24"/>
      <c r="OO291" s="24"/>
      <c r="OP291" s="24"/>
      <c r="OQ291" s="24"/>
      <c r="OR291" s="24"/>
      <c r="OS291" s="24"/>
      <c r="OT291" s="24"/>
      <c r="OU291" s="24"/>
      <c r="OV291" s="24"/>
      <c r="OW291" s="24"/>
      <c r="OX291" s="24"/>
      <c r="OY291" s="24"/>
      <c r="OZ291" s="24"/>
      <c r="PA291" s="24"/>
      <c r="PB291" s="24"/>
      <c r="PC291" s="24"/>
      <c r="PD291" s="24"/>
      <c r="PE291" s="24"/>
      <c r="PF291" s="24"/>
      <c r="PG291" s="24"/>
      <c r="PH291" s="24"/>
      <c r="PI291" s="24"/>
      <c r="PJ291" s="24"/>
      <c r="PK291" s="24"/>
      <c r="PL291" s="24"/>
      <c r="PM291" s="24"/>
      <c r="PN291" s="24"/>
      <c r="PO291" s="24"/>
      <c r="PP291" s="24"/>
      <c r="PQ291" s="24"/>
      <c r="PR291" s="24"/>
      <c r="PS291" s="24"/>
      <c r="PT291" s="24"/>
      <c r="PU291" s="24"/>
      <c r="PV291" s="24"/>
      <c r="PW291" s="24"/>
      <c r="PX291" s="24"/>
      <c r="PY291" s="24"/>
      <c r="PZ291" s="24"/>
      <c r="QA291" s="24"/>
      <c r="QB291" s="24"/>
      <c r="QC291" s="24"/>
      <c r="QD291" s="24"/>
      <c r="QE291" s="24"/>
      <c r="QF291" s="24"/>
      <c r="QG291" s="24"/>
      <c r="QH291" s="24"/>
      <c r="QI291" s="24"/>
      <c r="QJ291" s="24"/>
      <c r="QK291" s="24"/>
      <c r="QL291" s="24"/>
      <c r="QM291" s="24"/>
      <c r="QN291" s="24"/>
      <c r="QO291" s="24"/>
      <c r="QP291" s="24"/>
      <c r="QQ291" s="24"/>
      <c r="QR291" s="24"/>
      <c r="QS291" s="24"/>
      <c r="QT291" s="24"/>
      <c r="QU291" s="24"/>
      <c r="QV291" s="24"/>
      <c r="QW291" s="24"/>
      <c r="QX291" s="24"/>
      <c r="QY291" s="24"/>
      <c r="QZ291" s="24"/>
      <c r="RA291" s="24"/>
      <c r="RB291" s="24"/>
      <c r="RC291" s="24"/>
      <c r="RD291" s="24"/>
      <c r="RE291" s="24"/>
      <c r="RF291" s="24"/>
      <c r="RG291" s="24"/>
      <c r="RH291" s="24"/>
      <c r="RI291" s="24"/>
      <c r="RJ291" s="24"/>
      <c r="RK291" s="24"/>
      <c r="RL291" s="24"/>
      <c r="RM291" s="24"/>
      <c r="RN291" s="24"/>
      <c r="RO291" s="24"/>
      <c r="RP291" s="24"/>
      <c r="RQ291" s="24"/>
      <c r="RR291" s="24"/>
      <c r="RS291" s="24"/>
      <c r="RT291" s="24"/>
      <c r="RU291" s="24"/>
      <c r="RV291" s="24"/>
      <c r="RW291" s="24"/>
      <c r="RX291" s="24"/>
      <c r="RY291" s="24"/>
      <c r="RZ291" s="24"/>
      <c r="SA291" s="24"/>
      <c r="SB291" s="24"/>
      <c r="SC291" s="24"/>
      <c r="SD291" s="24"/>
      <c r="SE291" s="24"/>
      <c r="SF291" s="24"/>
      <c r="SG291" s="24"/>
      <c r="SH291" s="24"/>
      <c r="SI291" s="24"/>
      <c r="SJ291" s="24"/>
      <c r="SK291" s="24"/>
      <c r="SL291" s="24"/>
      <c r="SM291" s="24"/>
      <c r="SN291" s="24"/>
      <c r="SO291" s="24"/>
      <c r="SP291" s="24"/>
      <c r="SQ291" s="24"/>
      <c r="SR291" s="24"/>
      <c r="SS291" s="24"/>
      <c r="ST291" s="24"/>
      <c r="SU291" s="24"/>
      <c r="SV291" s="24"/>
      <c r="SW291" s="24"/>
      <c r="SX291" s="24"/>
      <c r="SY291" s="24"/>
      <c r="SZ291" s="24"/>
      <c r="TA291" s="24"/>
      <c r="TB291" s="24"/>
      <c r="TC291" s="24"/>
      <c r="TD291" s="24"/>
      <c r="TE291" s="24"/>
      <c r="TF291" s="24"/>
      <c r="TG291" s="24"/>
      <c r="TH291" s="24"/>
      <c r="TI291" s="24"/>
      <c r="TJ291" s="24"/>
      <c r="TK291" s="24"/>
      <c r="TL291" s="24"/>
      <c r="TM291" s="24"/>
      <c r="TN291" s="24"/>
      <c r="TO291" s="24"/>
      <c r="TP291" s="24"/>
      <c r="TQ291" s="24"/>
      <c r="TR291" s="24"/>
      <c r="TS291" s="24"/>
      <c r="TT291" s="24"/>
      <c r="TU291" s="24"/>
      <c r="TV291" s="24"/>
      <c r="TW291" s="24"/>
      <c r="TX291" s="24"/>
      <c r="TY291" s="24"/>
      <c r="TZ291" s="24"/>
      <c r="UA291" s="24"/>
      <c r="UB291" s="24"/>
      <c r="UC291" s="24"/>
      <c r="UD291" s="24"/>
      <c r="UE291" s="24"/>
      <c r="UF291" s="24"/>
      <c r="UG291" s="24"/>
      <c r="UH291" s="24"/>
      <c r="UI291" s="24"/>
      <c r="UJ291" s="24"/>
      <c r="UK291" s="24"/>
      <c r="UL291" s="24"/>
      <c r="UM291" s="24"/>
      <c r="UN291" s="24"/>
      <c r="UO291" s="24"/>
      <c r="UP291" s="24"/>
      <c r="UQ291" s="24"/>
      <c r="UR291" s="24"/>
      <c r="US291" s="24"/>
      <c r="UT291" s="24"/>
      <c r="UU291" s="24"/>
      <c r="UV291" s="24"/>
      <c r="UW291" s="24"/>
      <c r="UX291" s="24"/>
      <c r="UY291" s="24"/>
      <c r="UZ291" s="24"/>
      <c r="VA291" s="24"/>
      <c r="VB291" s="24"/>
      <c r="VC291" s="24"/>
      <c r="VD291" s="24"/>
      <c r="VE291" s="24"/>
      <c r="VF291" s="24"/>
      <c r="VG291" s="24"/>
      <c r="VH291" s="24"/>
      <c r="VI291" s="24"/>
    </row>
    <row r="292" spans="1:581" s="23" customFormat="1" ht="15" customHeight="1" x14ac:dyDescent="0.2">
      <c r="A292" s="112">
        <v>65</v>
      </c>
      <c r="B292" s="102" t="s">
        <v>1188</v>
      </c>
      <c r="C292" s="102" t="s">
        <v>1189</v>
      </c>
      <c r="D292" s="20">
        <v>14</v>
      </c>
      <c r="E292" s="108" t="s">
        <v>926</v>
      </c>
      <c r="F292" s="102" t="s">
        <v>1190</v>
      </c>
      <c r="G292" s="102" t="s">
        <v>1386</v>
      </c>
      <c r="H292" s="21" t="s">
        <v>297</v>
      </c>
      <c r="I292" s="21" t="s">
        <v>298</v>
      </c>
      <c r="J292" s="22" t="s">
        <v>955</v>
      </c>
      <c r="K292" s="328">
        <v>37530</v>
      </c>
      <c r="L292" s="146" t="s">
        <v>138</v>
      </c>
      <c r="M292" s="22">
        <v>40</v>
      </c>
      <c r="N292" s="22" t="s">
        <v>728</v>
      </c>
      <c r="O292" s="21" t="s">
        <v>934</v>
      </c>
      <c r="P292" s="21" t="s">
        <v>961</v>
      </c>
      <c r="Q292" s="21" t="s">
        <v>817</v>
      </c>
      <c r="R292" s="22">
        <v>1</v>
      </c>
      <c r="S292" s="75">
        <v>9369</v>
      </c>
      <c r="T292" s="75"/>
      <c r="U292" s="75"/>
      <c r="V292" s="75">
        <f t="shared" ref="V292:V323" si="155">S292+T292+U292</f>
        <v>9369</v>
      </c>
      <c r="W292" s="75">
        <f>70.1*5</f>
        <v>350.5</v>
      </c>
      <c r="X292" s="75">
        <f t="shared" si="145"/>
        <v>1770.8333333333335</v>
      </c>
      <c r="Y292" s="75">
        <f t="shared" si="146"/>
        <v>17708.333333333336</v>
      </c>
      <c r="Z292" s="75">
        <f t="shared" si="147"/>
        <v>1639.5749999999998</v>
      </c>
      <c r="AA292" s="75">
        <f t="shared" si="148"/>
        <v>281.07</v>
      </c>
      <c r="AB292" s="75">
        <f t="shared" si="149"/>
        <v>468.45000000000005</v>
      </c>
      <c r="AC292" s="75">
        <f t="shared" si="150"/>
        <v>187.38</v>
      </c>
      <c r="AD292" s="75">
        <f t="shared" si="152"/>
        <v>788</v>
      </c>
      <c r="AE292" s="75">
        <f t="shared" si="153"/>
        <v>468</v>
      </c>
      <c r="AF292" s="77">
        <f t="shared" si="154"/>
        <v>5312.5</v>
      </c>
      <c r="AG292" s="77">
        <f t="shared" ref="AG292:AG323" si="156">V292+W292+Z292+AA292+AB292+AC292+AD292+AE292+(X292/12+Y292/12+AF292/12)</f>
        <v>15617.947222222223</v>
      </c>
      <c r="AH292" s="77">
        <f t="shared" ref="AH292:AH323" si="157">+AG292*12</f>
        <v>187415.36666666667</v>
      </c>
      <c r="AI292" s="77"/>
      <c r="AJ292" s="77"/>
      <c r="AK292" s="77"/>
      <c r="AL292" s="77"/>
      <c r="AM292" s="77"/>
      <c r="AN292" s="77"/>
      <c r="AO292" s="77"/>
      <c r="AP292" s="77"/>
      <c r="AQ292" s="77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  <c r="HB292" s="24"/>
      <c r="HC292" s="24"/>
      <c r="HD292" s="24"/>
      <c r="HE292" s="24"/>
      <c r="HF292" s="24"/>
      <c r="HG292" s="24"/>
      <c r="HH292" s="24"/>
      <c r="HI292" s="24"/>
      <c r="HJ292" s="24"/>
      <c r="HK292" s="24"/>
      <c r="HL292" s="24"/>
      <c r="HM292" s="24"/>
      <c r="HN292" s="24"/>
      <c r="HO292" s="24"/>
      <c r="HP292" s="24"/>
      <c r="HQ292" s="24"/>
      <c r="HR292" s="24"/>
      <c r="HS292" s="24"/>
      <c r="HT292" s="24"/>
      <c r="HU292" s="24"/>
      <c r="HV292" s="24"/>
      <c r="HW292" s="24"/>
      <c r="HX292" s="24"/>
      <c r="HY292" s="24"/>
      <c r="HZ292" s="24"/>
      <c r="IA292" s="24"/>
      <c r="IB292" s="24"/>
      <c r="IC292" s="24"/>
      <c r="ID292" s="24"/>
      <c r="IE292" s="24"/>
      <c r="IF292" s="24"/>
      <c r="IG292" s="24"/>
      <c r="IH292" s="24"/>
      <c r="II292" s="24"/>
      <c r="IJ292" s="24"/>
      <c r="IK292" s="24"/>
      <c r="IL292" s="24"/>
      <c r="IM292" s="24"/>
      <c r="IN292" s="24"/>
      <c r="IO292" s="24"/>
      <c r="IP292" s="24"/>
      <c r="IQ292" s="24"/>
      <c r="IR292" s="24"/>
      <c r="IS292" s="24"/>
      <c r="IT292" s="24"/>
      <c r="IU292" s="24"/>
      <c r="IV292" s="24"/>
      <c r="IW292" s="24"/>
      <c r="IX292" s="24"/>
      <c r="IY292" s="24"/>
      <c r="IZ292" s="24"/>
      <c r="JA292" s="24"/>
      <c r="JB292" s="24"/>
      <c r="JC292" s="24"/>
      <c r="JD292" s="24"/>
      <c r="JE292" s="24"/>
      <c r="JF292" s="24"/>
      <c r="JG292" s="24"/>
      <c r="JH292" s="24"/>
      <c r="JI292" s="24"/>
      <c r="JJ292" s="24"/>
      <c r="JK292" s="24"/>
      <c r="JL292" s="24"/>
      <c r="JM292" s="24"/>
      <c r="JN292" s="24"/>
      <c r="JO292" s="24"/>
      <c r="JP292" s="24"/>
      <c r="JQ292" s="24"/>
      <c r="JR292" s="24"/>
      <c r="JS292" s="24"/>
      <c r="JT292" s="24"/>
      <c r="JU292" s="24"/>
      <c r="JV292" s="24"/>
      <c r="JW292" s="24"/>
      <c r="JX292" s="24"/>
      <c r="JY292" s="24"/>
      <c r="JZ292" s="24"/>
      <c r="KA292" s="24"/>
      <c r="KB292" s="24"/>
      <c r="KC292" s="24"/>
      <c r="KD292" s="24"/>
      <c r="KE292" s="24"/>
      <c r="KF292" s="24"/>
      <c r="KG292" s="24"/>
      <c r="KH292" s="24"/>
      <c r="KI292" s="24"/>
      <c r="KJ292" s="24"/>
      <c r="KK292" s="24"/>
      <c r="KL292" s="24"/>
      <c r="KM292" s="24"/>
      <c r="KN292" s="24"/>
      <c r="KO292" s="24"/>
      <c r="KP292" s="24"/>
      <c r="KQ292" s="24"/>
      <c r="KR292" s="24"/>
      <c r="KS292" s="24"/>
      <c r="KT292" s="24"/>
      <c r="KU292" s="24"/>
      <c r="KV292" s="24"/>
      <c r="KW292" s="24"/>
      <c r="KX292" s="24"/>
      <c r="KY292" s="24"/>
      <c r="KZ292" s="24"/>
      <c r="LA292" s="24"/>
      <c r="LB292" s="24"/>
      <c r="LC292" s="24"/>
      <c r="LD292" s="24"/>
      <c r="LE292" s="24"/>
      <c r="LF292" s="24"/>
      <c r="LG292" s="24"/>
      <c r="LH292" s="24"/>
      <c r="LI292" s="24"/>
      <c r="LJ292" s="24"/>
      <c r="LK292" s="24"/>
      <c r="LL292" s="24"/>
      <c r="LM292" s="24"/>
      <c r="LN292" s="24"/>
      <c r="LO292" s="24"/>
      <c r="LP292" s="24"/>
      <c r="LQ292" s="24"/>
      <c r="LR292" s="24"/>
      <c r="LS292" s="24"/>
      <c r="LT292" s="24"/>
      <c r="LU292" s="24"/>
      <c r="LV292" s="24"/>
      <c r="LW292" s="24"/>
      <c r="LX292" s="24"/>
      <c r="LY292" s="24"/>
      <c r="LZ292" s="24"/>
      <c r="MA292" s="24"/>
      <c r="MB292" s="24"/>
      <c r="MC292" s="24"/>
      <c r="MD292" s="24"/>
      <c r="ME292" s="24"/>
      <c r="MF292" s="24"/>
      <c r="MG292" s="24"/>
      <c r="MH292" s="24"/>
      <c r="MI292" s="24"/>
      <c r="MJ292" s="24"/>
      <c r="MK292" s="24"/>
      <c r="ML292" s="24"/>
      <c r="MM292" s="24"/>
      <c r="MN292" s="24"/>
      <c r="MO292" s="24"/>
      <c r="MP292" s="24"/>
      <c r="MQ292" s="24"/>
      <c r="MR292" s="24"/>
      <c r="MS292" s="24"/>
      <c r="MT292" s="24"/>
      <c r="MU292" s="24"/>
      <c r="MV292" s="24"/>
      <c r="MW292" s="24"/>
      <c r="MX292" s="24"/>
      <c r="MY292" s="24"/>
      <c r="MZ292" s="24"/>
      <c r="NA292" s="24"/>
      <c r="NB292" s="24"/>
      <c r="NC292" s="24"/>
      <c r="ND292" s="24"/>
      <c r="NE292" s="24"/>
      <c r="NF292" s="24"/>
      <c r="NG292" s="24"/>
      <c r="NH292" s="24"/>
      <c r="NI292" s="24"/>
      <c r="NJ292" s="24"/>
      <c r="NK292" s="24"/>
      <c r="NL292" s="24"/>
      <c r="NM292" s="24"/>
      <c r="NN292" s="24"/>
      <c r="NO292" s="24"/>
      <c r="NP292" s="24"/>
      <c r="NQ292" s="24"/>
      <c r="NR292" s="24"/>
      <c r="NS292" s="24"/>
      <c r="NT292" s="24"/>
      <c r="NU292" s="24"/>
      <c r="NV292" s="24"/>
      <c r="NW292" s="24"/>
      <c r="NX292" s="24"/>
      <c r="NY292" s="24"/>
      <c r="NZ292" s="24"/>
      <c r="OA292" s="24"/>
      <c r="OB292" s="24"/>
      <c r="OC292" s="24"/>
      <c r="OD292" s="24"/>
      <c r="OE292" s="24"/>
      <c r="OF292" s="24"/>
      <c r="OG292" s="24"/>
      <c r="OH292" s="24"/>
      <c r="OI292" s="24"/>
      <c r="OJ292" s="24"/>
      <c r="OK292" s="24"/>
      <c r="OL292" s="24"/>
      <c r="OM292" s="24"/>
      <c r="ON292" s="24"/>
      <c r="OO292" s="24"/>
      <c r="OP292" s="24"/>
      <c r="OQ292" s="24"/>
      <c r="OR292" s="24"/>
      <c r="OS292" s="24"/>
      <c r="OT292" s="24"/>
      <c r="OU292" s="24"/>
      <c r="OV292" s="24"/>
      <c r="OW292" s="24"/>
      <c r="OX292" s="24"/>
      <c r="OY292" s="24"/>
      <c r="OZ292" s="24"/>
      <c r="PA292" s="24"/>
      <c r="PB292" s="24"/>
      <c r="PC292" s="24"/>
      <c r="PD292" s="24"/>
      <c r="PE292" s="24"/>
      <c r="PF292" s="24"/>
      <c r="PG292" s="24"/>
      <c r="PH292" s="24"/>
      <c r="PI292" s="24"/>
      <c r="PJ292" s="24"/>
      <c r="PK292" s="24"/>
      <c r="PL292" s="24"/>
      <c r="PM292" s="24"/>
      <c r="PN292" s="24"/>
      <c r="PO292" s="24"/>
      <c r="PP292" s="24"/>
      <c r="PQ292" s="24"/>
      <c r="PR292" s="24"/>
      <c r="PS292" s="24"/>
      <c r="PT292" s="24"/>
      <c r="PU292" s="24"/>
      <c r="PV292" s="24"/>
      <c r="PW292" s="24"/>
      <c r="PX292" s="24"/>
      <c r="PY292" s="24"/>
      <c r="PZ292" s="24"/>
      <c r="QA292" s="24"/>
      <c r="QB292" s="24"/>
      <c r="QC292" s="24"/>
      <c r="QD292" s="24"/>
      <c r="QE292" s="24"/>
      <c r="QF292" s="24"/>
      <c r="QG292" s="24"/>
      <c r="QH292" s="24"/>
      <c r="QI292" s="24"/>
      <c r="QJ292" s="24"/>
      <c r="QK292" s="24"/>
      <c r="QL292" s="24"/>
      <c r="QM292" s="24"/>
      <c r="QN292" s="24"/>
      <c r="QO292" s="24"/>
      <c r="QP292" s="24"/>
      <c r="QQ292" s="24"/>
      <c r="QR292" s="24"/>
      <c r="QS292" s="24"/>
      <c r="QT292" s="24"/>
      <c r="QU292" s="24"/>
      <c r="QV292" s="24"/>
      <c r="QW292" s="24"/>
      <c r="QX292" s="24"/>
      <c r="QY292" s="24"/>
      <c r="QZ292" s="24"/>
      <c r="RA292" s="24"/>
      <c r="RB292" s="24"/>
      <c r="RC292" s="24"/>
      <c r="RD292" s="24"/>
      <c r="RE292" s="24"/>
      <c r="RF292" s="24"/>
      <c r="RG292" s="24"/>
      <c r="RH292" s="24"/>
      <c r="RI292" s="24"/>
      <c r="RJ292" s="24"/>
      <c r="RK292" s="24"/>
      <c r="RL292" s="24"/>
      <c r="RM292" s="24"/>
      <c r="RN292" s="24"/>
      <c r="RO292" s="24"/>
      <c r="RP292" s="24"/>
      <c r="RQ292" s="24"/>
      <c r="RR292" s="24"/>
      <c r="RS292" s="24"/>
      <c r="RT292" s="24"/>
      <c r="RU292" s="24"/>
      <c r="RV292" s="24"/>
      <c r="RW292" s="24"/>
      <c r="RX292" s="24"/>
      <c r="RY292" s="24"/>
      <c r="RZ292" s="24"/>
      <c r="SA292" s="24"/>
      <c r="SB292" s="24"/>
      <c r="SC292" s="24"/>
      <c r="SD292" s="24"/>
      <c r="SE292" s="24"/>
      <c r="SF292" s="24"/>
      <c r="SG292" s="24"/>
      <c r="SH292" s="24"/>
      <c r="SI292" s="24"/>
      <c r="SJ292" s="24"/>
      <c r="SK292" s="24"/>
      <c r="SL292" s="24"/>
      <c r="SM292" s="24"/>
      <c r="SN292" s="24"/>
      <c r="SO292" s="24"/>
      <c r="SP292" s="24"/>
      <c r="SQ292" s="24"/>
      <c r="SR292" s="24"/>
      <c r="SS292" s="24"/>
      <c r="ST292" s="24"/>
      <c r="SU292" s="24"/>
      <c r="SV292" s="24"/>
      <c r="SW292" s="24"/>
      <c r="SX292" s="24"/>
      <c r="SY292" s="24"/>
      <c r="SZ292" s="24"/>
      <c r="TA292" s="24"/>
      <c r="TB292" s="24"/>
      <c r="TC292" s="24"/>
      <c r="TD292" s="24"/>
      <c r="TE292" s="24"/>
      <c r="TF292" s="24"/>
      <c r="TG292" s="24"/>
      <c r="TH292" s="24"/>
      <c r="TI292" s="24"/>
      <c r="TJ292" s="24"/>
      <c r="TK292" s="24"/>
      <c r="TL292" s="24"/>
      <c r="TM292" s="24"/>
      <c r="TN292" s="24"/>
      <c r="TO292" s="24"/>
      <c r="TP292" s="24"/>
      <c r="TQ292" s="24"/>
      <c r="TR292" s="24"/>
      <c r="TS292" s="24"/>
      <c r="TT292" s="24"/>
      <c r="TU292" s="24"/>
      <c r="TV292" s="24"/>
      <c r="TW292" s="24"/>
      <c r="TX292" s="24"/>
      <c r="TY292" s="24"/>
      <c r="TZ292" s="24"/>
      <c r="UA292" s="24"/>
      <c r="UB292" s="24"/>
      <c r="UC292" s="24"/>
      <c r="UD292" s="24"/>
      <c r="UE292" s="24"/>
      <c r="UF292" s="24"/>
      <c r="UG292" s="24"/>
      <c r="UH292" s="24"/>
      <c r="UI292" s="24"/>
      <c r="UJ292" s="24"/>
      <c r="UK292" s="24"/>
      <c r="UL292" s="24"/>
      <c r="UM292" s="24"/>
      <c r="UN292" s="24"/>
      <c r="UO292" s="24"/>
      <c r="UP292" s="24"/>
      <c r="UQ292" s="24"/>
      <c r="UR292" s="24"/>
      <c r="US292" s="24"/>
      <c r="UT292" s="24"/>
      <c r="UU292" s="24"/>
      <c r="UV292" s="24"/>
      <c r="UW292" s="24"/>
      <c r="UX292" s="24"/>
      <c r="UY292" s="24"/>
      <c r="UZ292" s="24"/>
      <c r="VA292" s="24"/>
      <c r="VB292" s="24"/>
      <c r="VC292" s="24"/>
      <c r="VD292" s="24"/>
      <c r="VE292" s="24"/>
      <c r="VF292" s="24"/>
      <c r="VG292" s="24"/>
      <c r="VH292" s="24"/>
      <c r="VI292" s="24"/>
    </row>
    <row r="293" spans="1:581" s="23" customFormat="1" ht="15" customHeight="1" x14ac:dyDescent="0.2">
      <c r="A293" s="18">
        <v>66</v>
      </c>
      <c r="B293" s="102" t="s">
        <v>1188</v>
      </c>
      <c r="C293" s="102" t="s">
        <v>1189</v>
      </c>
      <c r="D293" s="20">
        <v>14</v>
      </c>
      <c r="E293" s="102" t="s">
        <v>926</v>
      </c>
      <c r="F293" s="102" t="s">
        <v>1190</v>
      </c>
      <c r="G293" s="102" t="s">
        <v>1387</v>
      </c>
      <c r="H293" s="21" t="s">
        <v>300</v>
      </c>
      <c r="I293" s="21" t="s">
        <v>301</v>
      </c>
      <c r="J293" s="22" t="s">
        <v>955</v>
      </c>
      <c r="K293" s="328">
        <v>37999</v>
      </c>
      <c r="L293" s="146" t="s">
        <v>138</v>
      </c>
      <c r="M293" s="22">
        <v>40</v>
      </c>
      <c r="N293" s="22" t="s">
        <v>728</v>
      </c>
      <c r="O293" s="21" t="s">
        <v>934</v>
      </c>
      <c r="P293" s="21" t="s">
        <v>961</v>
      </c>
      <c r="Q293" s="21" t="s">
        <v>817</v>
      </c>
      <c r="R293" s="22">
        <v>1</v>
      </c>
      <c r="S293" s="75">
        <v>9369</v>
      </c>
      <c r="T293" s="75"/>
      <c r="U293" s="75"/>
      <c r="V293" s="75">
        <f t="shared" si="155"/>
        <v>9369</v>
      </c>
      <c r="W293" s="75">
        <f>70.1*4</f>
        <v>280.39999999999998</v>
      </c>
      <c r="X293" s="75">
        <f t="shared" si="145"/>
        <v>1770.8333333333335</v>
      </c>
      <c r="Y293" s="75">
        <f t="shared" si="146"/>
        <v>17708.333333333336</v>
      </c>
      <c r="Z293" s="75">
        <f t="shared" si="147"/>
        <v>1639.5749999999998</v>
      </c>
      <c r="AA293" s="75">
        <f t="shared" si="148"/>
        <v>281.07</v>
      </c>
      <c r="AB293" s="75">
        <f t="shared" si="149"/>
        <v>468.45000000000005</v>
      </c>
      <c r="AC293" s="75">
        <f t="shared" si="150"/>
        <v>187.38</v>
      </c>
      <c r="AD293" s="75">
        <f t="shared" si="152"/>
        <v>788</v>
      </c>
      <c r="AE293" s="75">
        <f t="shared" si="153"/>
        <v>468</v>
      </c>
      <c r="AF293" s="77">
        <f t="shared" si="154"/>
        <v>5312.5</v>
      </c>
      <c r="AG293" s="77">
        <f t="shared" si="156"/>
        <v>15547.847222222221</v>
      </c>
      <c r="AH293" s="77">
        <f t="shared" si="157"/>
        <v>186574.16666666666</v>
      </c>
      <c r="AI293" s="77"/>
      <c r="AJ293" s="77"/>
      <c r="AK293" s="77"/>
      <c r="AL293" s="77"/>
      <c r="AM293" s="77"/>
      <c r="AN293" s="77"/>
      <c r="AO293" s="77"/>
      <c r="AP293" s="77"/>
      <c r="AQ293" s="77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  <c r="HB293" s="24"/>
      <c r="HC293" s="24"/>
      <c r="HD293" s="24"/>
      <c r="HE293" s="24"/>
      <c r="HF293" s="24"/>
      <c r="HG293" s="24"/>
      <c r="HH293" s="24"/>
      <c r="HI293" s="24"/>
      <c r="HJ293" s="24"/>
      <c r="HK293" s="24"/>
      <c r="HL293" s="24"/>
      <c r="HM293" s="24"/>
      <c r="HN293" s="24"/>
      <c r="HO293" s="24"/>
      <c r="HP293" s="24"/>
      <c r="HQ293" s="24"/>
      <c r="HR293" s="24"/>
      <c r="HS293" s="24"/>
      <c r="HT293" s="24"/>
      <c r="HU293" s="24"/>
      <c r="HV293" s="24"/>
      <c r="HW293" s="24"/>
      <c r="HX293" s="24"/>
      <c r="HY293" s="24"/>
      <c r="HZ293" s="24"/>
      <c r="IA293" s="24"/>
      <c r="IB293" s="24"/>
      <c r="IC293" s="24"/>
      <c r="ID293" s="24"/>
      <c r="IE293" s="24"/>
      <c r="IF293" s="24"/>
      <c r="IG293" s="24"/>
      <c r="IH293" s="24"/>
      <c r="II293" s="24"/>
      <c r="IJ293" s="24"/>
      <c r="IK293" s="24"/>
      <c r="IL293" s="24"/>
      <c r="IM293" s="24"/>
      <c r="IN293" s="24"/>
      <c r="IO293" s="24"/>
      <c r="IP293" s="24"/>
      <c r="IQ293" s="24"/>
      <c r="IR293" s="24"/>
      <c r="IS293" s="24"/>
      <c r="IT293" s="24"/>
      <c r="IU293" s="24"/>
      <c r="IV293" s="24"/>
      <c r="IW293" s="24"/>
      <c r="IX293" s="24"/>
      <c r="IY293" s="24"/>
      <c r="IZ293" s="24"/>
      <c r="JA293" s="24"/>
      <c r="JB293" s="24"/>
      <c r="JC293" s="24"/>
      <c r="JD293" s="24"/>
      <c r="JE293" s="24"/>
      <c r="JF293" s="24"/>
      <c r="JG293" s="24"/>
      <c r="JH293" s="24"/>
      <c r="JI293" s="24"/>
      <c r="JJ293" s="24"/>
      <c r="JK293" s="24"/>
      <c r="JL293" s="24"/>
      <c r="JM293" s="24"/>
      <c r="JN293" s="24"/>
      <c r="JO293" s="24"/>
      <c r="JP293" s="24"/>
      <c r="JQ293" s="24"/>
      <c r="JR293" s="24"/>
      <c r="JS293" s="24"/>
      <c r="JT293" s="24"/>
      <c r="JU293" s="24"/>
      <c r="JV293" s="24"/>
      <c r="JW293" s="24"/>
      <c r="JX293" s="24"/>
      <c r="JY293" s="24"/>
      <c r="JZ293" s="24"/>
      <c r="KA293" s="24"/>
      <c r="KB293" s="24"/>
      <c r="KC293" s="24"/>
      <c r="KD293" s="24"/>
      <c r="KE293" s="24"/>
      <c r="KF293" s="24"/>
      <c r="KG293" s="24"/>
      <c r="KH293" s="24"/>
      <c r="KI293" s="24"/>
      <c r="KJ293" s="24"/>
      <c r="KK293" s="24"/>
      <c r="KL293" s="24"/>
      <c r="KM293" s="24"/>
      <c r="KN293" s="24"/>
      <c r="KO293" s="24"/>
      <c r="KP293" s="24"/>
      <c r="KQ293" s="24"/>
      <c r="KR293" s="24"/>
      <c r="KS293" s="24"/>
      <c r="KT293" s="24"/>
      <c r="KU293" s="24"/>
      <c r="KV293" s="24"/>
      <c r="KW293" s="24"/>
      <c r="KX293" s="24"/>
      <c r="KY293" s="24"/>
      <c r="KZ293" s="24"/>
      <c r="LA293" s="24"/>
      <c r="LB293" s="24"/>
      <c r="LC293" s="24"/>
      <c r="LD293" s="24"/>
      <c r="LE293" s="24"/>
      <c r="LF293" s="24"/>
      <c r="LG293" s="24"/>
      <c r="LH293" s="24"/>
      <c r="LI293" s="24"/>
      <c r="LJ293" s="24"/>
      <c r="LK293" s="24"/>
      <c r="LL293" s="24"/>
      <c r="LM293" s="24"/>
      <c r="LN293" s="24"/>
      <c r="LO293" s="24"/>
      <c r="LP293" s="24"/>
      <c r="LQ293" s="24"/>
      <c r="LR293" s="24"/>
      <c r="LS293" s="24"/>
      <c r="LT293" s="24"/>
      <c r="LU293" s="24"/>
      <c r="LV293" s="24"/>
      <c r="LW293" s="24"/>
      <c r="LX293" s="24"/>
      <c r="LY293" s="24"/>
      <c r="LZ293" s="24"/>
      <c r="MA293" s="24"/>
      <c r="MB293" s="24"/>
      <c r="MC293" s="24"/>
      <c r="MD293" s="24"/>
      <c r="ME293" s="24"/>
      <c r="MF293" s="24"/>
      <c r="MG293" s="24"/>
      <c r="MH293" s="24"/>
      <c r="MI293" s="24"/>
      <c r="MJ293" s="24"/>
      <c r="MK293" s="24"/>
      <c r="ML293" s="24"/>
      <c r="MM293" s="24"/>
      <c r="MN293" s="24"/>
      <c r="MO293" s="24"/>
      <c r="MP293" s="24"/>
      <c r="MQ293" s="24"/>
      <c r="MR293" s="24"/>
      <c r="MS293" s="24"/>
      <c r="MT293" s="24"/>
      <c r="MU293" s="24"/>
      <c r="MV293" s="24"/>
      <c r="MW293" s="24"/>
      <c r="MX293" s="24"/>
      <c r="MY293" s="24"/>
      <c r="MZ293" s="24"/>
      <c r="NA293" s="24"/>
      <c r="NB293" s="24"/>
      <c r="NC293" s="24"/>
      <c r="ND293" s="24"/>
      <c r="NE293" s="24"/>
      <c r="NF293" s="24"/>
      <c r="NG293" s="24"/>
      <c r="NH293" s="24"/>
      <c r="NI293" s="24"/>
      <c r="NJ293" s="24"/>
      <c r="NK293" s="24"/>
      <c r="NL293" s="24"/>
      <c r="NM293" s="24"/>
      <c r="NN293" s="24"/>
      <c r="NO293" s="24"/>
      <c r="NP293" s="24"/>
      <c r="NQ293" s="24"/>
      <c r="NR293" s="24"/>
      <c r="NS293" s="24"/>
      <c r="NT293" s="24"/>
      <c r="NU293" s="24"/>
      <c r="NV293" s="24"/>
      <c r="NW293" s="24"/>
      <c r="NX293" s="24"/>
      <c r="NY293" s="24"/>
      <c r="NZ293" s="24"/>
      <c r="OA293" s="24"/>
      <c r="OB293" s="24"/>
      <c r="OC293" s="24"/>
      <c r="OD293" s="24"/>
      <c r="OE293" s="24"/>
      <c r="OF293" s="24"/>
      <c r="OG293" s="24"/>
      <c r="OH293" s="24"/>
      <c r="OI293" s="24"/>
      <c r="OJ293" s="24"/>
      <c r="OK293" s="24"/>
      <c r="OL293" s="24"/>
      <c r="OM293" s="24"/>
      <c r="ON293" s="24"/>
      <c r="OO293" s="24"/>
      <c r="OP293" s="24"/>
      <c r="OQ293" s="24"/>
      <c r="OR293" s="24"/>
      <c r="OS293" s="24"/>
      <c r="OT293" s="24"/>
      <c r="OU293" s="24"/>
      <c r="OV293" s="24"/>
      <c r="OW293" s="24"/>
      <c r="OX293" s="24"/>
      <c r="OY293" s="24"/>
      <c r="OZ293" s="24"/>
      <c r="PA293" s="24"/>
      <c r="PB293" s="24"/>
      <c r="PC293" s="24"/>
      <c r="PD293" s="24"/>
      <c r="PE293" s="24"/>
      <c r="PF293" s="24"/>
      <c r="PG293" s="24"/>
      <c r="PH293" s="24"/>
      <c r="PI293" s="24"/>
      <c r="PJ293" s="24"/>
      <c r="PK293" s="24"/>
      <c r="PL293" s="24"/>
      <c r="PM293" s="24"/>
      <c r="PN293" s="24"/>
      <c r="PO293" s="24"/>
      <c r="PP293" s="24"/>
      <c r="PQ293" s="24"/>
      <c r="PR293" s="24"/>
      <c r="PS293" s="24"/>
      <c r="PT293" s="24"/>
      <c r="PU293" s="24"/>
      <c r="PV293" s="24"/>
      <c r="PW293" s="24"/>
      <c r="PX293" s="24"/>
      <c r="PY293" s="24"/>
      <c r="PZ293" s="24"/>
      <c r="QA293" s="24"/>
      <c r="QB293" s="24"/>
      <c r="QC293" s="24"/>
      <c r="QD293" s="24"/>
      <c r="QE293" s="24"/>
      <c r="QF293" s="24"/>
      <c r="QG293" s="24"/>
      <c r="QH293" s="24"/>
      <c r="QI293" s="24"/>
      <c r="QJ293" s="24"/>
      <c r="QK293" s="24"/>
      <c r="QL293" s="24"/>
      <c r="QM293" s="24"/>
      <c r="QN293" s="24"/>
      <c r="QO293" s="24"/>
      <c r="QP293" s="24"/>
      <c r="QQ293" s="24"/>
      <c r="QR293" s="24"/>
      <c r="QS293" s="24"/>
      <c r="QT293" s="24"/>
      <c r="QU293" s="24"/>
      <c r="QV293" s="24"/>
      <c r="QW293" s="24"/>
      <c r="QX293" s="24"/>
      <c r="QY293" s="24"/>
      <c r="QZ293" s="24"/>
      <c r="RA293" s="24"/>
      <c r="RB293" s="24"/>
      <c r="RC293" s="24"/>
      <c r="RD293" s="24"/>
      <c r="RE293" s="24"/>
      <c r="RF293" s="24"/>
      <c r="RG293" s="24"/>
      <c r="RH293" s="24"/>
      <c r="RI293" s="24"/>
      <c r="RJ293" s="24"/>
      <c r="RK293" s="24"/>
      <c r="RL293" s="24"/>
      <c r="RM293" s="24"/>
      <c r="RN293" s="24"/>
      <c r="RO293" s="24"/>
      <c r="RP293" s="24"/>
      <c r="RQ293" s="24"/>
      <c r="RR293" s="24"/>
      <c r="RS293" s="24"/>
      <c r="RT293" s="24"/>
      <c r="RU293" s="24"/>
      <c r="RV293" s="24"/>
      <c r="RW293" s="24"/>
      <c r="RX293" s="24"/>
      <c r="RY293" s="24"/>
      <c r="RZ293" s="24"/>
      <c r="SA293" s="24"/>
      <c r="SB293" s="24"/>
      <c r="SC293" s="24"/>
      <c r="SD293" s="24"/>
      <c r="SE293" s="24"/>
      <c r="SF293" s="24"/>
      <c r="SG293" s="24"/>
      <c r="SH293" s="24"/>
      <c r="SI293" s="24"/>
      <c r="SJ293" s="24"/>
      <c r="SK293" s="24"/>
      <c r="SL293" s="24"/>
      <c r="SM293" s="24"/>
      <c r="SN293" s="24"/>
      <c r="SO293" s="24"/>
      <c r="SP293" s="24"/>
      <c r="SQ293" s="24"/>
      <c r="SR293" s="24"/>
      <c r="SS293" s="24"/>
      <c r="ST293" s="24"/>
      <c r="SU293" s="24"/>
      <c r="SV293" s="24"/>
      <c r="SW293" s="24"/>
      <c r="SX293" s="24"/>
      <c r="SY293" s="24"/>
      <c r="SZ293" s="24"/>
      <c r="TA293" s="24"/>
      <c r="TB293" s="24"/>
      <c r="TC293" s="24"/>
      <c r="TD293" s="24"/>
      <c r="TE293" s="24"/>
      <c r="TF293" s="24"/>
      <c r="TG293" s="24"/>
      <c r="TH293" s="24"/>
      <c r="TI293" s="24"/>
      <c r="TJ293" s="24"/>
      <c r="TK293" s="24"/>
      <c r="TL293" s="24"/>
      <c r="TM293" s="24"/>
      <c r="TN293" s="24"/>
      <c r="TO293" s="24"/>
      <c r="TP293" s="24"/>
      <c r="TQ293" s="24"/>
      <c r="TR293" s="24"/>
      <c r="TS293" s="24"/>
      <c r="TT293" s="24"/>
      <c r="TU293" s="24"/>
      <c r="TV293" s="24"/>
      <c r="TW293" s="24"/>
      <c r="TX293" s="24"/>
      <c r="TY293" s="24"/>
      <c r="TZ293" s="24"/>
      <c r="UA293" s="24"/>
      <c r="UB293" s="24"/>
      <c r="UC293" s="24"/>
      <c r="UD293" s="24"/>
      <c r="UE293" s="24"/>
      <c r="UF293" s="24"/>
      <c r="UG293" s="24"/>
      <c r="UH293" s="24"/>
      <c r="UI293" s="24"/>
      <c r="UJ293" s="24"/>
      <c r="UK293" s="24"/>
      <c r="UL293" s="24"/>
      <c r="UM293" s="24"/>
      <c r="UN293" s="24"/>
      <c r="UO293" s="24"/>
      <c r="UP293" s="24"/>
      <c r="UQ293" s="24"/>
      <c r="UR293" s="24"/>
      <c r="US293" s="24"/>
      <c r="UT293" s="24"/>
      <c r="UU293" s="24"/>
      <c r="UV293" s="24"/>
      <c r="UW293" s="24"/>
      <c r="UX293" s="24"/>
      <c r="UY293" s="24"/>
      <c r="UZ293" s="24"/>
      <c r="VA293" s="24"/>
      <c r="VB293" s="24"/>
      <c r="VC293" s="24"/>
      <c r="VD293" s="24"/>
      <c r="VE293" s="24"/>
      <c r="VF293" s="24"/>
      <c r="VG293" s="24"/>
      <c r="VH293" s="24"/>
      <c r="VI293" s="24"/>
    </row>
    <row r="294" spans="1:581" s="23" customFormat="1" ht="15" customHeight="1" x14ac:dyDescent="0.2">
      <c r="A294" s="18">
        <v>67</v>
      </c>
      <c r="B294" s="102" t="s">
        <v>1188</v>
      </c>
      <c r="C294" s="102" t="s">
        <v>1189</v>
      </c>
      <c r="D294" s="20">
        <v>14</v>
      </c>
      <c r="E294" s="105" t="s">
        <v>926</v>
      </c>
      <c r="F294" s="102" t="s">
        <v>1190</v>
      </c>
      <c r="G294" s="102" t="s">
        <v>1378</v>
      </c>
      <c r="H294" s="69" t="s">
        <v>1163</v>
      </c>
      <c r="I294" s="68" t="s">
        <v>1164</v>
      </c>
      <c r="J294" s="67" t="s">
        <v>954</v>
      </c>
      <c r="K294" s="328">
        <v>41687</v>
      </c>
      <c r="L294" s="146">
        <v>6</v>
      </c>
      <c r="M294" s="22">
        <v>40</v>
      </c>
      <c r="N294" s="22" t="s">
        <v>728</v>
      </c>
      <c r="O294" s="21" t="s">
        <v>216</v>
      </c>
      <c r="P294" s="21" t="s">
        <v>961</v>
      </c>
      <c r="Q294" s="21" t="s">
        <v>817</v>
      </c>
      <c r="R294" s="22">
        <v>1</v>
      </c>
      <c r="S294" s="114">
        <v>10433</v>
      </c>
      <c r="T294" s="75"/>
      <c r="U294" s="75"/>
      <c r="V294" s="75">
        <f t="shared" si="155"/>
        <v>10433</v>
      </c>
      <c r="W294" s="75"/>
      <c r="X294" s="75">
        <f t="shared" si="145"/>
        <v>1994</v>
      </c>
      <c r="Y294" s="75">
        <f t="shared" si="146"/>
        <v>19940</v>
      </c>
      <c r="Z294" s="75">
        <f t="shared" si="147"/>
        <v>1825.7749999999999</v>
      </c>
      <c r="AA294" s="75">
        <f t="shared" si="148"/>
        <v>312.99</v>
      </c>
      <c r="AB294" s="75">
        <f t="shared" si="149"/>
        <v>521.65</v>
      </c>
      <c r="AC294" s="75">
        <f t="shared" si="150"/>
        <v>208.66</v>
      </c>
      <c r="AD294" s="75">
        <f>845+70</f>
        <v>915</v>
      </c>
      <c r="AE294" s="75">
        <f>586+30</f>
        <v>616</v>
      </c>
      <c r="AF294" s="77">
        <f t="shared" si="154"/>
        <v>5982</v>
      </c>
      <c r="AG294" s="77">
        <f t="shared" si="156"/>
        <v>17159.408333333333</v>
      </c>
      <c r="AH294" s="77">
        <f t="shared" si="157"/>
        <v>205912.9</v>
      </c>
      <c r="AI294" s="77"/>
      <c r="AJ294" s="77"/>
      <c r="AK294" s="77"/>
      <c r="AL294" s="77"/>
      <c r="AM294" s="77"/>
      <c r="AN294" s="77"/>
      <c r="AO294" s="77"/>
      <c r="AP294" s="77"/>
      <c r="AQ294" s="77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  <c r="HB294" s="24"/>
      <c r="HC294" s="24"/>
      <c r="HD294" s="24"/>
      <c r="HE294" s="24"/>
      <c r="HF294" s="24"/>
      <c r="HG294" s="24"/>
      <c r="HH294" s="24"/>
      <c r="HI294" s="24"/>
      <c r="HJ294" s="24"/>
      <c r="HK294" s="24"/>
      <c r="HL294" s="24"/>
      <c r="HM294" s="24"/>
      <c r="HN294" s="24"/>
      <c r="HO294" s="24"/>
      <c r="HP294" s="24"/>
      <c r="HQ294" s="24"/>
      <c r="HR294" s="24"/>
      <c r="HS294" s="24"/>
      <c r="HT294" s="24"/>
      <c r="HU294" s="24"/>
      <c r="HV294" s="24"/>
      <c r="HW294" s="24"/>
      <c r="HX294" s="24"/>
      <c r="HY294" s="24"/>
      <c r="HZ294" s="24"/>
      <c r="IA294" s="24"/>
      <c r="IB294" s="24"/>
      <c r="IC294" s="24"/>
      <c r="ID294" s="24"/>
      <c r="IE294" s="24"/>
      <c r="IF294" s="24"/>
      <c r="IG294" s="24"/>
      <c r="IH294" s="24"/>
      <c r="II294" s="24"/>
      <c r="IJ294" s="24"/>
      <c r="IK294" s="24"/>
      <c r="IL294" s="24"/>
      <c r="IM294" s="24"/>
      <c r="IN294" s="24"/>
      <c r="IO294" s="24"/>
      <c r="IP294" s="24"/>
      <c r="IQ294" s="24"/>
      <c r="IR294" s="24"/>
      <c r="IS294" s="24"/>
      <c r="IT294" s="24"/>
      <c r="IU294" s="24"/>
      <c r="IV294" s="24"/>
      <c r="IW294" s="24"/>
      <c r="IX294" s="24"/>
      <c r="IY294" s="24"/>
      <c r="IZ294" s="24"/>
      <c r="JA294" s="24"/>
      <c r="JB294" s="24"/>
      <c r="JC294" s="24"/>
      <c r="JD294" s="24"/>
      <c r="JE294" s="24"/>
      <c r="JF294" s="24"/>
      <c r="JG294" s="24"/>
      <c r="JH294" s="24"/>
      <c r="JI294" s="24"/>
      <c r="JJ294" s="24"/>
      <c r="JK294" s="24"/>
      <c r="JL294" s="24"/>
      <c r="JM294" s="24"/>
      <c r="JN294" s="24"/>
      <c r="JO294" s="24"/>
      <c r="JP294" s="24"/>
      <c r="JQ294" s="24"/>
      <c r="JR294" s="24"/>
      <c r="JS294" s="24"/>
      <c r="JT294" s="24"/>
      <c r="JU294" s="24"/>
      <c r="JV294" s="24"/>
      <c r="JW294" s="24"/>
      <c r="JX294" s="24"/>
      <c r="JY294" s="24"/>
      <c r="JZ294" s="24"/>
      <c r="KA294" s="24"/>
      <c r="KB294" s="24"/>
      <c r="KC294" s="24"/>
      <c r="KD294" s="24"/>
      <c r="KE294" s="24"/>
      <c r="KF294" s="24"/>
      <c r="KG294" s="24"/>
      <c r="KH294" s="24"/>
      <c r="KI294" s="24"/>
      <c r="KJ294" s="24"/>
      <c r="KK294" s="24"/>
      <c r="KL294" s="24"/>
      <c r="KM294" s="24"/>
      <c r="KN294" s="24"/>
      <c r="KO294" s="24"/>
      <c r="KP294" s="24"/>
      <c r="KQ294" s="24"/>
      <c r="KR294" s="24"/>
      <c r="KS294" s="24"/>
      <c r="KT294" s="24"/>
      <c r="KU294" s="24"/>
      <c r="KV294" s="24"/>
      <c r="KW294" s="24"/>
      <c r="KX294" s="24"/>
      <c r="KY294" s="24"/>
      <c r="KZ294" s="24"/>
      <c r="LA294" s="24"/>
      <c r="LB294" s="24"/>
      <c r="LC294" s="24"/>
      <c r="LD294" s="24"/>
      <c r="LE294" s="24"/>
      <c r="LF294" s="24"/>
      <c r="LG294" s="24"/>
      <c r="LH294" s="24"/>
      <c r="LI294" s="24"/>
      <c r="LJ294" s="24"/>
      <c r="LK294" s="24"/>
      <c r="LL294" s="24"/>
      <c r="LM294" s="24"/>
      <c r="LN294" s="24"/>
      <c r="LO294" s="24"/>
      <c r="LP294" s="24"/>
      <c r="LQ294" s="24"/>
      <c r="LR294" s="24"/>
      <c r="LS294" s="24"/>
      <c r="LT294" s="24"/>
      <c r="LU294" s="24"/>
      <c r="LV294" s="24"/>
      <c r="LW294" s="24"/>
      <c r="LX294" s="24"/>
      <c r="LY294" s="24"/>
      <c r="LZ294" s="24"/>
      <c r="MA294" s="24"/>
      <c r="MB294" s="24"/>
      <c r="MC294" s="24"/>
      <c r="MD294" s="24"/>
      <c r="ME294" s="24"/>
      <c r="MF294" s="24"/>
      <c r="MG294" s="24"/>
      <c r="MH294" s="24"/>
      <c r="MI294" s="24"/>
      <c r="MJ294" s="24"/>
      <c r="MK294" s="24"/>
      <c r="ML294" s="24"/>
      <c r="MM294" s="24"/>
      <c r="MN294" s="24"/>
      <c r="MO294" s="24"/>
      <c r="MP294" s="24"/>
      <c r="MQ294" s="24"/>
      <c r="MR294" s="24"/>
      <c r="MS294" s="24"/>
      <c r="MT294" s="24"/>
      <c r="MU294" s="24"/>
      <c r="MV294" s="24"/>
      <c r="MW294" s="24"/>
      <c r="MX294" s="24"/>
      <c r="MY294" s="24"/>
      <c r="MZ294" s="24"/>
      <c r="NA294" s="24"/>
      <c r="NB294" s="24"/>
      <c r="NC294" s="24"/>
      <c r="ND294" s="24"/>
      <c r="NE294" s="24"/>
      <c r="NF294" s="24"/>
      <c r="NG294" s="24"/>
      <c r="NH294" s="24"/>
      <c r="NI294" s="24"/>
      <c r="NJ294" s="24"/>
      <c r="NK294" s="24"/>
      <c r="NL294" s="24"/>
      <c r="NM294" s="24"/>
      <c r="NN294" s="24"/>
      <c r="NO294" s="24"/>
      <c r="NP294" s="24"/>
      <c r="NQ294" s="24"/>
      <c r="NR294" s="24"/>
      <c r="NS294" s="24"/>
      <c r="NT294" s="24"/>
      <c r="NU294" s="24"/>
      <c r="NV294" s="24"/>
      <c r="NW294" s="24"/>
      <c r="NX294" s="24"/>
      <c r="NY294" s="24"/>
      <c r="NZ294" s="24"/>
      <c r="OA294" s="24"/>
      <c r="OB294" s="24"/>
      <c r="OC294" s="24"/>
      <c r="OD294" s="24"/>
      <c r="OE294" s="24"/>
      <c r="OF294" s="24"/>
      <c r="OG294" s="24"/>
      <c r="OH294" s="24"/>
      <c r="OI294" s="24"/>
      <c r="OJ294" s="24"/>
      <c r="OK294" s="24"/>
      <c r="OL294" s="24"/>
      <c r="OM294" s="24"/>
      <c r="ON294" s="24"/>
      <c r="OO294" s="24"/>
      <c r="OP294" s="24"/>
      <c r="OQ294" s="24"/>
      <c r="OR294" s="24"/>
      <c r="OS294" s="24"/>
      <c r="OT294" s="24"/>
      <c r="OU294" s="24"/>
      <c r="OV294" s="24"/>
      <c r="OW294" s="24"/>
      <c r="OX294" s="24"/>
      <c r="OY294" s="24"/>
      <c r="OZ294" s="24"/>
      <c r="PA294" s="24"/>
      <c r="PB294" s="24"/>
      <c r="PC294" s="24"/>
      <c r="PD294" s="24"/>
      <c r="PE294" s="24"/>
      <c r="PF294" s="24"/>
      <c r="PG294" s="24"/>
      <c r="PH294" s="24"/>
      <c r="PI294" s="24"/>
      <c r="PJ294" s="24"/>
      <c r="PK294" s="24"/>
      <c r="PL294" s="24"/>
      <c r="PM294" s="24"/>
      <c r="PN294" s="24"/>
      <c r="PO294" s="24"/>
      <c r="PP294" s="24"/>
      <c r="PQ294" s="24"/>
      <c r="PR294" s="24"/>
      <c r="PS294" s="24"/>
      <c r="PT294" s="24"/>
      <c r="PU294" s="24"/>
      <c r="PV294" s="24"/>
      <c r="PW294" s="24"/>
      <c r="PX294" s="24"/>
      <c r="PY294" s="24"/>
      <c r="PZ294" s="24"/>
      <c r="QA294" s="24"/>
      <c r="QB294" s="24"/>
      <c r="QC294" s="24"/>
      <c r="QD294" s="24"/>
      <c r="QE294" s="24"/>
      <c r="QF294" s="24"/>
      <c r="QG294" s="24"/>
      <c r="QH294" s="24"/>
      <c r="QI294" s="24"/>
      <c r="QJ294" s="24"/>
      <c r="QK294" s="24"/>
      <c r="QL294" s="24"/>
      <c r="QM294" s="24"/>
      <c r="QN294" s="24"/>
      <c r="QO294" s="24"/>
      <c r="QP294" s="24"/>
      <c r="QQ294" s="24"/>
      <c r="QR294" s="24"/>
      <c r="QS294" s="24"/>
      <c r="QT294" s="24"/>
      <c r="QU294" s="24"/>
      <c r="QV294" s="24"/>
      <c r="QW294" s="24"/>
      <c r="QX294" s="24"/>
      <c r="QY294" s="24"/>
      <c r="QZ294" s="24"/>
      <c r="RA294" s="24"/>
      <c r="RB294" s="24"/>
      <c r="RC294" s="24"/>
      <c r="RD294" s="24"/>
      <c r="RE294" s="24"/>
      <c r="RF294" s="24"/>
      <c r="RG294" s="24"/>
      <c r="RH294" s="24"/>
      <c r="RI294" s="24"/>
      <c r="RJ294" s="24"/>
      <c r="RK294" s="24"/>
      <c r="RL294" s="24"/>
      <c r="RM294" s="24"/>
      <c r="RN294" s="24"/>
      <c r="RO294" s="24"/>
      <c r="RP294" s="24"/>
      <c r="RQ294" s="24"/>
      <c r="RR294" s="24"/>
      <c r="RS294" s="24"/>
      <c r="RT294" s="24"/>
      <c r="RU294" s="24"/>
      <c r="RV294" s="24"/>
      <c r="RW294" s="24"/>
      <c r="RX294" s="24"/>
      <c r="RY294" s="24"/>
      <c r="RZ294" s="24"/>
      <c r="SA294" s="24"/>
      <c r="SB294" s="24"/>
      <c r="SC294" s="24"/>
      <c r="SD294" s="24"/>
      <c r="SE294" s="24"/>
      <c r="SF294" s="24"/>
      <c r="SG294" s="24"/>
      <c r="SH294" s="24"/>
      <c r="SI294" s="24"/>
      <c r="SJ294" s="24"/>
      <c r="SK294" s="24"/>
      <c r="SL294" s="24"/>
      <c r="SM294" s="24"/>
      <c r="SN294" s="24"/>
      <c r="SO294" s="24"/>
      <c r="SP294" s="24"/>
      <c r="SQ294" s="24"/>
      <c r="SR294" s="24"/>
      <c r="SS294" s="24"/>
      <c r="ST294" s="24"/>
      <c r="SU294" s="24"/>
      <c r="SV294" s="24"/>
      <c r="SW294" s="24"/>
      <c r="SX294" s="24"/>
      <c r="SY294" s="24"/>
      <c r="SZ294" s="24"/>
      <c r="TA294" s="24"/>
      <c r="TB294" s="24"/>
      <c r="TC294" s="24"/>
      <c r="TD294" s="24"/>
      <c r="TE294" s="24"/>
      <c r="TF294" s="24"/>
      <c r="TG294" s="24"/>
      <c r="TH294" s="24"/>
      <c r="TI294" s="24"/>
      <c r="TJ294" s="24"/>
      <c r="TK294" s="24"/>
      <c r="TL294" s="24"/>
      <c r="TM294" s="24"/>
      <c r="TN294" s="24"/>
      <c r="TO294" s="24"/>
      <c r="TP294" s="24"/>
      <c r="TQ294" s="24"/>
      <c r="TR294" s="24"/>
      <c r="TS294" s="24"/>
      <c r="TT294" s="24"/>
      <c r="TU294" s="24"/>
      <c r="TV294" s="24"/>
      <c r="TW294" s="24"/>
      <c r="TX294" s="24"/>
      <c r="TY294" s="24"/>
      <c r="TZ294" s="24"/>
      <c r="UA294" s="24"/>
      <c r="UB294" s="24"/>
      <c r="UC294" s="24"/>
      <c r="UD294" s="24"/>
      <c r="UE294" s="24"/>
      <c r="UF294" s="24"/>
      <c r="UG294" s="24"/>
      <c r="UH294" s="24"/>
      <c r="UI294" s="24"/>
      <c r="UJ294" s="24"/>
      <c r="UK294" s="24"/>
      <c r="UL294" s="24"/>
      <c r="UM294" s="24"/>
      <c r="UN294" s="24"/>
      <c r="UO294" s="24"/>
      <c r="UP294" s="24"/>
      <c r="UQ294" s="24"/>
      <c r="UR294" s="24"/>
      <c r="US294" s="24"/>
      <c r="UT294" s="24"/>
      <c r="UU294" s="24"/>
      <c r="UV294" s="24"/>
      <c r="UW294" s="24"/>
      <c r="UX294" s="24"/>
      <c r="UY294" s="24"/>
      <c r="UZ294" s="24"/>
      <c r="VA294" s="24"/>
      <c r="VB294" s="24"/>
      <c r="VC294" s="24"/>
      <c r="VD294" s="24"/>
      <c r="VE294" s="24"/>
      <c r="VF294" s="24"/>
      <c r="VG294" s="24"/>
      <c r="VH294" s="24"/>
      <c r="VI294" s="24"/>
    </row>
    <row r="295" spans="1:581" s="23" customFormat="1" ht="15" customHeight="1" x14ac:dyDescent="0.2">
      <c r="A295" s="112">
        <v>68</v>
      </c>
      <c r="B295" s="102" t="s">
        <v>1188</v>
      </c>
      <c r="C295" s="102" t="s">
        <v>1189</v>
      </c>
      <c r="D295" s="20">
        <v>14</v>
      </c>
      <c r="E295" s="102" t="s">
        <v>926</v>
      </c>
      <c r="F295" s="102" t="s">
        <v>1190</v>
      </c>
      <c r="G295" s="102" t="s">
        <v>1389</v>
      </c>
      <c r="H295" s="21" t="s">
        <v>173</v>
      </c>
      <c r="I295" s="21" t="s">
        <v>174</v>
      </c>
      <c r="J295" s="22" t="s">
        <v>955</v>
      </c>
      <c r="K295" s="328">
        <v>37073</v>
      </c>
      <c r="L295" s="146">
        <v>6</v>
      </c>
      <c r="M295" s="22">
        <v>40</v>
      </c>
      <c r="N295" s="22" t="s">
        <v>704</v>
      </c>
      <c r="O295" s="21" t="s">
        <v>172</v>
      </c>
      <c r="P295" s="21" t="s">
        <v>961</v>
      </c>
      <c r="Q295" s="21" t="s">
        <v>817</v>
      </c>
      <c r="R295" s="22">
        <v>1</v>
      </c>
      <c r="S295" s="114">
        <v>10433</v>
      </c>
      <c r="T295" s="75"/>
      <c r="U295" s="75"/>
      <c r="V295" s="75">
        <f t="shared" si="155"/>
        <v>10433</v>
      </c>
      <c r="W295" s="75">
        <f>70.1*5</f>
        <v>350.5</v>
      </c>
      <c r="X295" s="75">
        <f t="shared" ref="X295:X326" si="158">(V295+AD295+AE295)/30*5</f>
        <v>1994</v>
      </c>
      <c r="Y295" s="75">
        <f t="shared" ref="Y295:Y326" si="159">(V295+AD295+AE295)/30*50</f>
        <v>19940</v>
      </c>
      <c r="Z295" s="75">
        <f t="shared" ref="Z295:Z326" si="160">V295*17.5%</f>
        <v>1825.7749999999999</v>
      </c>
      <c r="AA295" s="75">
        <f t="shared" ref="AA295:AA326" si="161">V295*3%</f>
        <v>312.99</v>
      </c>
      <c r="AB295" s="75">
        <f t="shared" ref="AB295:AB326" si="162">V295*5%</f>
        <v>521.65</v>
      </c>
      <c r="AC295" s="75">
        <f t="shared" ref="AC295:AC326" si="163">V295*2%</f>
        <v>208.66</v>
      </c>
      <c r="AD295" s="75">
        <f>845+70</f>
        <v>915</v>
      </c>
      <c r="AE295" s="75">
        <f>586+30</f>
        <v>616</v>
      </c>
      <c r="AF295" s="77">
        <f t="shared" si="154"/>
        <v>5982</v>
      </c>
      <c r="AG295" s="77">
        <f t="shared" si="156"/>
        <v>17509.908333333333</v>
      </c>
      <c r="AH295" s="77">
        <f t="shared" si="157"/>
        <v>210118.9</v>
      </c>
      <c r="AI295" s="77"/>
      <c r="AJ295" s="77"/>
      <c r="AK295" s="77"/>
      <c r="AL295" s="77"/>
      <c r="AM295" s="77"/>
      <c r="AN295" s="77"/>
      <c r="AO295" s="77"/>
      <c r="AP295" s="77"/>
      <c r="AQ295" s="77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  <c r="HB295" s="24"/>
      <c r="HC295" s="24"/>
      <c r="HD295" s="24"/>
      <c r="HE295" s="24"/>
      <c r="HF295" s="24"/>
      <c r="HG295" s="24"/>
      <c r="HH295" s="24"/>
      <c r="HI295" s="24"/>
      <c r="HJ295" s="24"/>
      <c r="HK295" s="24"/>
      <c r="HL295" s="24"/>
      <c r="HM295" s="24"/>
      <c r="HN295" s="24"/>
      <c r="HO295" s="24"/>
      <c r="HP295" s="24"/>
      <c r="HQ295" s="24"/>
      <c r="HR295" s="24"/>
      <c r="HS295" s="24"/>
      <c r="HT295" s="24"/>
      <c r="HU295" s="24"/>
      <c r="HV295" s="24"/>
      <c r="HW295" s="24"/>
      <c r="HX295" s="24"/>
      <c r="HY295" s="24"/>
      <c r="HZ295" s="24"/>
      <c r="IA295" s="24"/>
      <c r="IB295" s="24"/>
      <c r="IC295" s="24"/>
      <c r="ID295" s="24"/>
      <c r="IE295" s="24"/>
      <c r="IF295" s="24"/>
      <c r="IG295" s="24"/>
      <c r="IH295" s="24"/>
      <c r="II295" s="24"/>
      <c r="IJ295" s="24"/>
      <c r="IK295" s="24"/>
      <c r="IL295" s="24"/>
      <c r="IM295" s="24"/>
      <c r="IN295" s="24"/>
      <c r="IO295" s="24"/>
      <c r="IP295" s="24"/>
      <c r="IQ295" s="24"/>
      <c r="IR295" s="24"/>
      <c r="IS295" s="24"/>
      <c r="IT295" s="24"/>
      <c r="IU295" s="24"/>
      <c r="IV295" s="24"/>
      <c r="IW295" s="24"/>
      <c r="IX295" s="24"/>
      <c r="IY295" s="24"/>
      <c r="IZ295" s="24"/>
      <c r="JA295" s="24"/>
      <c r="JB295" s="24"/>
      <c r="JC295" s="24"/>
      <c r="JD295" s="24"/>
      <c r="JE295" s="24"/>
      <c r="JF295" s="24"/>
      <c r="JG295" s="24"/>
      <c r="JH295" s="24"/>
      <c r="JI295" s="24"/>
      <c r="JJ295" s="24"/>
      <c r="JK295" s="24"/>
      <c r="JL295" s="24"/>
      <c r="JM295" s="24"/>
      <c r="JN295" s="24"/>
      <c r="JO295" s="24"/>
      <c r="JP295" s="24"/>
      <c r="JQ295" s="24"/>
      <c r="JR295" s="24"/>
      <c r="JS295" s="24"/>
      <c r="JT295" s="24"/>
      <c r="JU295" s="24"/>
      <c r="JV295" s="24"/>
      <c r="JW295" s="24"/>
      <c r="JX295" s="24"/>
      <c r="JY295" s="24"/>
      <c r="JZ295" s="24"/>
      <c r="KA295" s="24"/>
      <c r="KB295" s="24"/>
      <c r="KC295" s="24"/>
      <c r="KD295" s="24"/>
      <c r="KE295" s="24"/>
      <c r="KF295" s="24"/>
      <c r="KG295" s="24"/>
      <c r="KH295" s="24"/>
      <c r="KI295" s="24"/>
      <c r="KJ295" s="24"/>
      <c r="KK295" s="24"/>
      <c r="KL295" s="24"/>
      <c r="KM295" s="24"/>
      <c r="KN295" s="24"/>
      <c r="KO295" s="24"/>
      <c r="KP295" s="24"/>
      <c r="KQ295" s="24"/>
      <c r="KR295" s="24"/>
      <c r="KS295" s="24"/>
      <c r="KT295" s="24"/>
      <c r="KU295" s="24"/>
      <c r="KV295" s="24"/>
      <c r="KW295" s="24"/>
      <c r="KX295" s="24"/>
      <c r="KY295" s="24"/>
      <c r="KZ295" s="24"/>
      <c r="LA295" s="24"/>
      <c r="LB295" s="24"/>
      <c r="LC295" s="24"/>
      <c r="LD295" s="24"/>
      <c r="LE295" s="24"/>
      <c r="LF295" s="24"/>
      <c r="LG295" s="24"/>
      <c r="LH295" s="24"/>
      <c r="LI295" s="24"/>
      <c r="LJ295" s="24"/>
      <c r="LK295" s="24"/>
      <c r="LL295" s="24"/>
      <c r="LM295" s="24"/>
      <c r="LN295" s="24"/>
      <c r="LO295" s="24"/>
      <c r="LP295" s="24"/>
      <c r="LQ295" s="24"/>
      <c r="LR295" s="24"/>
      <c r="LS295" s="24"/>
      <c r="LT295" s="24"/>
      <c r="LU295" s="24"/>
      <c r="LV295" s="24"/>
      <c r="LW295" s="24"/>
      <c r="LX295" s="24"/>
      <c r="LY295" s="24"/>
      <c r="LZ295" s="24"/>
      <c r="MA295" s="24"/>
      <c r="MB295" s="24"/>
      <c r="MC295" s="24"/>
      <c r="MD295" s="24"/>
      <c r="ME295" s="24"/>
      <c r="MF295" s="24"/>
      <c r="MG295" s="24"/>
      <c r="MH295" s="24"/>
      <c r="MI295" s="24"/>
      <c r="MJ295" s="24"/>
      <c r="MK295" s="24"/>
      <c r="ML295" s="24"/>
      <c r="MM295" s="24"/>
      <c r="MN295" s="24"/>
      <c r="MO295" s="24"/>
      <c r="MP295" s="24"/>
      <c r="MQ295" s="24"/>
      <c r="MR295" s="24"/>
      <c r="MS295" s="24"/>
      <c r="MT295" s="24"/>
      <c r="MU295" s="24"/>
      <c r="MV295" s="24"/>
      <c r="MW295" s="24"/>
      <c r="MX295" s="24"/>
      <c r="MY295" s="24"/>
      <c r="MZ295" s="24"/>
      <c r="NA295" s="24"/>
      <c r="NB295" s="24"/>
      <c r="NC295" s="24"/>
      <c r="ND295" s="24"/>
      <c r="NE295" s="24"/>
      <c r="NF295" s="24"/>
      <c r="NG295" s="24"/>
      <c r="NH295" s="24"/>
      <c r="NI295" s="24"/>
      <c r="NJ295" s="24"/>
      <c r="NK295" s="24"/>
      <c r="NL295" s="24"/>
      <c r="NM295" s="24"/>
      <c r="NN295" s="24"/>
      <c r="NO295" s="24"/>
      <c r="NP295" s="24"/>
      <c r="NQ295" s="24"/>
      <c r="NR295" s="24"/>
      <c r="NS295" s="24"/>
      <c r="NT295" s="24"/>
      <c r="NU295" s="24"/>
      <c r="NV295" s="24"/>
      <c r="NW295" s="24"/>
      <c r="NX295" s="24"/>
      <c r="NY295" s="24"/>
      <c r="NZ295" s="24"/>
      <c r="OA295" s="24"/>
      <c r="OB295" s="24"/>
      <c r="OC295" s="24"/>
      <c r="OD295" s="24"/>
      <c r="OE295" s="24"/>
      <c r="OF295" s="24"/>
      <c r="OG295" s="24"/>
      <c r="OH295" s="24"/>
      <c r="OI295" s="24"/>
      <c r="OJ295" s="24"/>
      <c r="OK295" s="24"/>
      <c r="OL295" s="24"/>
      <c r="OM295" s="24"/>
      <c r="ON295" s="24"/>
      <c r="OO295" s="24"/>
      <c r="OP295" s="24"/>
      <c r="OQ295" s="24"/>
      <c r="OR295" s="24"/>
      <c r="OS295" s="24"/>
      <c r="OT295" s="24"/>
      <c r="OU295" s="24"/>
      <c r="OV295" s="24"/>
      <c r="OW295" s="24"/>
      <c r="OX295" s="24"/>
      <c r="OY295" s="24"/>
      <c r="OZ295" s="24"/>
      <c r="PA295" s="24"/>
      <c r="PB295" s="24"/>
      <c r="PC295" s="24"/>
      <c r="PD295" s="24"/>
      <c r="PE295" s="24"/>
      <c r="PF295" s="24"/>
      <c r="PG295" s="24"/>
      <c r="PH295" s="24"/>
      <c r="PI295" s="24"/>
      <c r="PJ295" s="24"/>
      <c r="PK295" s="24"/>
      <c r="PL295" s="24"/>
      <c r="PM295" s="24"/>
      <c r="PN295" s="24"/>
      <c r="PO295" s="24"/>
      <c r="PP295" s="24"/>
      <c r="PQ295" s="24"/>
      <c r="PR295" s="24"/>
      <c r="PS295" s="24"/>
      <c r="PT295" s="24"/>
      <c r="PU295" s="24"/>
      <c r="PV295" s="24"/>
      <c r="PW295" s="24"/>
      <c r="PX295" s="24"/>
      <c r="PY295" s="24"/>
      <c r="PZ295" s="24"/>
      <c r="QA295" s="24"/>
      <c r="QB295" s="24"/>
      <c r="QC295" s="24"/>
      <c r="QD295" s="24"/>
      <c r="QE295" s="24"/>
      <c r="QF295" s="24"/>
      <c r="QG295" s="24"/>
      <c r="QH295" s="24"/>
      <c r="QI295" s="24"/>
      <c r="QJ295" s="24"/>
      <c r="QK295" s="24"/>
      <c r="QL295" s="24"/>
      <c r="QM295" s="24"/>
      <c r="QN295" s="24"/>
      <c r="QO295" s="24"/>
      <c r="QP295" s="24"/>
      <c r="QQ295" s="24"/>
      <c r="QR295" s="24"/>
      <c r="QS295" s="24"/>
      <c r="QT295" s="24"/>
      <c r="QU295" s="24"/>
      <c r="QV295" s="24"/>
      <c r="QW295" s="24"/>
      <c r="QX295" s="24"/>
      <c r="QY295" s="24"/>
      <c r="QZ295" s="24"/>
      <c r="RA295" s="24"/>
      <c r="RB295" s="24"/>
      <c r="RC295" s="24"/>
      <c r="RD295" s="24"/>
      <c r="RE295" s="24"/>
      <c r="RF295" s="24"/>
      <c r="RG295" s="24"/>
      <c r="RH295" s="24"/>
      <c r="RI295" s="24"/>
      <c r="RJ295" s="24"/>
      <c r="RK295" s="24"/>
      <c r="RL295" s="24"/>
      <c r="RM295" s="24"/>
      <c r="RN295" s="24"/>
      <c r="RO295" s="24"/>
      <c r="RP295" s="24"/>
      <c r="RQ295" s="24"/>
      <c r="RR295" s="24"/>
      <c r="RS295" s="24"/>
      <c r="RT295" s="24"/>
      <c r="RU295" s="24"/>
      <c r="RV295" s="24"/>
      <c r="RW295" s="24"/>
      <c r="RX295" s="24"/>
      <c r="RY295" s="24"/>
      <c r="RZ295" s="24"/>
      <c r="SA295" s="24"/>
      <c r="SB295" s="24"/>
      <c r="SC295" s="24"/>
      <c r="SD295" s="24"/>
      <c r="SE295" s="24"/>
      <c r="SF295" s="24"/>
      <c r="SG295" s="24"/>
      <c r="SH295" s="24"/>
      <c r="SI295" s="24"/>
      <c r="SJ295" s="24"/>
      <c r="SK295" s="24"/>
      <c r="SL295" s="24"/>
      <c r="SM295" s="24"/>
      <c r="SN295" s="24"/>
      <c r="SO295" s="24"/>
      <c r="SP295" s="24"/>
      <c r="SQ295" s="24"/>
      <c r="SR295" s="24"/>
      <c r="SS295" s="24"/>
      <c r="ST295" s="24"/>
      <c r="SU295" s="24"/>
      <c r="SV295" s="24"/>
      <c r="SW295" s="24"/>
      <c r="SX295" s="24"/>
      <c r="SY295" s="24"/>
      <c r="SZ295" s="24"/>
      <c r="TA295" s="24"/>
      <c r="TB295" s="24"/>
      <c r="TC295" s="24"/>
      <c r="TD295" s="24"/>
      <c r="TE295" s="24"/>
      <c r="TF295" s="24"/>
      <c r="TG295" s="24"/>
      <c r="TH295" s="24"/>
      <c r="TI295" s="24"/>
      <c r="TJ295" s="24"/>
      <c r="TK295" s="24"/>
      <c r="TL295" s="24"/>
      <c r="TM295" s="24"/>
      <c r="TN295" s="24"/>
      <c r="TO295" s="24"/>
      <c r="TP295" s="24"/>
      <c r="TQ295" s="24"/>
      <c r="TR295" s="24"/>
      <c r="TS295" s="24"/>
      <c r="TT295" s="24"/>
      <c r="TU295" s="24"/>
      <c r="TV295" s="24"/>
      <c r="TW295" s="24"/>
      <c r="TX295" s="24"/>
      <c r="TY295" s="24"/>
      <c r="TZ295" s="24"/>
      <c r="UA295" s="24"/>
      <c r="UB295" s="24"/>
      <c r="UC295" s="24"/>
      <c r="UD295" s="24"/>
      <c r="UE295" s="24"/>
      <c r="UF295" s="24"/>
      <c r="UG295" s="24"/>
      <c r="UH295" s="24"/>
      <c r="UI295" s="24"/>
      <c r="UJ295" s="24"/>
      <c r="UK295" s="24"/>
      <c r="UL295" s="24"/>
      <c r="UM295" s="24"/>
      <c r="UN295" s="24"/>
      <c r="UO295" s="24"/>
      <c r="UP295" s="24"/>
      <c r="UQ295" s="24"/>
      <c r="UR295" s="24"/>
      <c r="US295" s="24"/>
      <c r="UT295" s="24"/>
      <c r="UU295" s="24"/>
      <c r="UV295" s="24"/>
      <c r="UW295" s="24"/>
      <c r="UX295" s="24"/>
      <c r="UY295" s="24"/>
      <c r="UZ295" s="24"/>
      <c r="VA295" s="24"/>
      <c r="VB295" s="24"/>
      <c r="VC295" s="24"/>
      <c r="VD295" s="24"/>
      <c r="VE295" s="24"/>
      <c r="VF295" s="24"/>
      <c r="VG295" s="24"/>
      <c r="VH295" s="24"/>
      <c r="VI295" s="24"/>
    </row>
    <row r="296" spans="1:581" s="23" customFormat="1" ht="15" customHeight="1" x14ac:dyDescent="0.2">
      <c r="A296" s="107">
        <v>69</v>
      </c>
      <c r="B296" s="102" t="s">
        <v>1188</v>
      </c>
      <c r="C296" s="102" t="s">
        <v>1189</v>
      </c>
      <c r="D296" s="20">
        <v>14</v>
      </c>
      <c r="E296" s="105" t="s">
        <v>926</v>
      </c>
      <c r="F296" s="102" t="s">
        <v>1190</v>
      </c>
      <c r="G296" s="102" t="s">
        <v>1390</v>
      </c>
      <c r="H296" s="21" t="s">
        <v>224</v>
      </c>
      <c r="I296" s="21" t="s">
        <v>225</v>
      </c>
      <c r="J296" s="22" t="s">
        <v>954</v>
      </c>
      <c r="K296" s="328">
        <v>33392</v>
      </c>
      <c r="L296" s="146" t="s">
        <v>871</v>
      </c>
      <c r="M296" s="22">
        <v>40</v>
      </c>
      <c r="N296" s="22" t="s">
        <v>728</v>
      </c>
      <c r="O296" s="21" t="s">
        <v>236</v>
      </c>
      <c r="P296" s="21" t="s">
        <v>961</v>
      </c>
      <c r="Q296" s="21" t="s">
        <v>817</v>
      </c>
      <c r="R296" s="22">
        <v>1</v>
      </c>
      <c r="S296" s="75">
        <v>10931</v>
      </c>
      <c r="T296" s="75"/>
      <c r="U296" s="75"/>
      <c r="V296" s="75">
        <f t="shared" si="155"/>
        <v>10931</v>
      </c>
      <c r="W296" s="75">
        <v>307</v>
      </c>
      <c r="X296" s="75">
        <f t="shared" si="158"/>
        <v>2081.166666666667</v>
      </c>
      <c r="Y296" s="75">
        <f t="shared" si="159"/>
        <v>20811.666666666668</v>
      </c>
      <c r="Z296" s="75">
        <f t="shared" si="160"/>
        <v>1912.925</v>
      </c>
      <c r="AA296" s="75">
        <f t="shared" si="161"/>
        <v>327.93</v>
      </c>
      <c r="AB296" s="75">
        <f t="shared" si="162"/>
        <v>546.55000000000007</v>
      </c>
      <c r="AC296" s="75">
        <f t="shared" si="163"/>
        <v>218.62</v>
      </c>
      <c r="AD296" s="75">
        <f>856+70</f>
        <v>926</v>
      </c>
      <c r="AE296" s="75">
        <f>600+30</f>
        <v>630</v>
      </c>
      <c r="AF296" s="77">
        <f t="shared" si="154"/>
        <v>6243.5</v>
      </c>
      <c r="AG296" s="77">
        <f t="shared" si="156"/>
        <v>18228.052777777779</v>
      </c>
      <c r="AH296" s="77">
        <f t="shared" si="157"/>
        <v>218736.63333333336</v>
      </c>
      <c r="AI296" s="77"/>
      <c r="AJ296" s="77"/>
      <c r="AK296" s="77"/>
      <c r="AL296" s="77"/>
      <c r="AM296" s="77"/>
      <c r="AN296" s="77"/>
      <c r="AO296" s="77"/>
      <c r="AP296" s="77"/>
      <c r="AQ296" s="77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  <c r="HB296" s="24"/>
      <c r="HC296" s="24"/>
      <c r="HD296" s="24"/>
      <c r="HE296" s="24"/>
      <c r="HF296" s="24"/>
      <c r="HG296" s="24"/>
      <c r="HH296" s="24"/>
      <c r="HI296" s="24"/>
      <c r="HJ296" s="24"/>
      <c r="HK296" s="24"/>
      <c r="HL296" s="24"/>
      <c r="HM296" s="24"/>
      <c r="HN296" s="24"/>
      <c r="HO296" s="24"/>
      <c r="HP296" s="24"/>
      <c r="HQ296" s="24"/>
      <c r="HR296" s="24"/>
      <c r="HS296" s="24"/>
      <c r="HT296" s="24"/>
      <c r="HU296" s="24"/>
      <c r="HV296" s="24"/>
      <c r="HW296" s="24"/>
      <c r="HX296" s="24"/>
      <c r="HY296" s="24"/>
      <c r="HZ296" s="24"/>
      <c r="IA296" s="24"/>
      <c r="IB296" s="24"/>
      <c r="IC296" s="24"/>
      <c r="ID296" s="24"/>
      <c r="IE296" s="24"/>
      <c r="IF296" s="24"/>
      <c r="IG296" s="24"/>
      <c r="IH296" s="24"/>
      <c r="II296" s="24"/>
      <c r="IJ296" s="24"/>
      <c r="IK296" s="24"/>
      <c r="IL296" s="24"/>
      <c r="IM296" s="24"/>
      <c r="IN296" s="24"/>
      <c r="IO296" s="24"/>
      <c r="IP296" s="24"/>
      <c r="IQ296" s="24"/>
      <c r="IR296" s="24"/>
      <c r="IS296" s="24"/>
      <c r="IT296" s="24"/>
      <c r="IU296" s="24"/>
      <c r="IV296" s="24"/>
      <c r="IW296" s="24"/>
      <c r="IX296" s="24"/>
      <c r="IY296" s="24"/>
      <c r="IZ296" s="24"/>
      <c r="JA296" s="24"/>
      <c r="JB296" s="24"/>
      <c r="JC296" s="24"/>
      <c r="JD296" s="24"/>
      <c r="JE296" s="24"/>
      <c r="JF296" s="24"/>
      <c r="JG296" s="24"/>
      <c r="JH296" s="24"/>
      <c r="JI296" s="24"/>
      <c r="JJ296" s="24"/>
      <c r="JK296" s="24"/>
      <c r="JL296" s="24"/>
      <c r="JM296" s="24"/>
      <c r="JN296" s="24"/>
      <c r="JO296" s="24"/>
      <c r="JP296" s="24"/>
      <c r="JQ296" s="24"/>
      <c r="JR296" s="24"/>
      <c r="JS296" s="24"/>
      <c r="JT296" s="24"/>
      <c r="JU296" s="24"/>
      <c r="JV296" s="24"/>
      <c r="JW296" s="24"/>
      <c r="JX296" s="24"/>
      <c r="JY296" s="24"/>
      <c r="JZ296" s="24"/>
      <c r="KA296" s="24"/>
      <c r="KB296" s="24"/>
      <c r="KC296" s="24"/>
      <c r="KD296" s="24"/>
      <c r="KE296" s="24"/>
      <c r="KF296" s="24"/>
      <c r="KG296" s="24"/>
      <c r="KH296" s="24"/>
      <c r="KI296" s="24"/>
      <c r="KJ296" s="24"/>
      <c r="KK296" s="24"/>
      <c r="KL296" s="24"/>
      <c r="KM296" s="24"/>
      <c r="KN296" s="24"/>
      <c r="KO296" s="24"/>
      <c r="KP296" s="24"/>
      <c r="KQ296" s="24"/>
      <c r="KR296" s="24"/>
      <c r="KS296" s="24"/>
      <c r="KT296" s="24"/>
      <c r="KU296" s="24"/>
      <c r="KV296" s="24"/>
      <c r="KW296" s="24"/>
      <c r="KX296" s="24"/>
      <c r="KY296" s="24"/>
      <c r="KZ296" s="24"/>
      <c r="LA296" s="24"/>
      <c r="LB296" s="24"/>
      <c r="LC296" s="24"/>
      <c r="LD296" s="24"/>
      <c r="LE296" s="24"/>
      <c r="LF296" s="24"/>
      <c r="LG296" s="24"/>
      <c r="LH296" s="24"/>
      <c r="LI296" s="24"/>
      <c r="LJ296" s="24"/>
      <c r="LK296" s="24"/>
      <c r="LL296" s="24"/>
      <c r="LM296" s="24"/>
      <c r="LN296" s="24"/>
      <c r="LO296" s="24"/>
      <c r="LP296" s="24"/>
      <c r="LQ296" s="24"/>
      <c r="LR296" s="24"/>
      <c r="LS296" s="24"/>
      <c r="LT296" s="24"/>
      <c r="LU296" s="24"/>
      <c r="LV296" s="24"/>
      <c r="LW296" s="24"/>
      <c r="LX296" s="24"/>
      <c r="LY296" s="24"/>
      <c r="LZ296" s="24"/>
      <c r="MA296" s="24"/>
      <c r="MB296" s="24"/>
      <c r="MC296" s="24"/>
      <c r="MD296" s="24"/>
      <c r="ME296" s="24"/>
      <c r="MF296" s="24"/>
      <c r="MG296" s="24"/>
      <c r="MH296" s="24"/>
      <c r="MI296" s="24"/>
      <c r="MJ296" s="24"/>
      <c r="MK296" s="24"/>
      <c r="ML296" s="24"/>
      <c r="MM296" s="24"/>
      <c r="MN296" s="24"/>
      <c r="MO296" s="24"/>
      <c r="MP296" s="24"/>
      <c r="MQ296" s="24"/>
      <c r="MR296" s="24"/>
      <c r="MS296" s="24"/>
      <c r="MT296" s="24"/>
      <c r="MU296" s="24"/>
      <c r="MV296" s="24"/>
      <c r="MW296" s="24"/>
      <c r="MX296" s="24"/>
      <c r="MY296" s="24"/>
      <c r="MZ296" s="24"/>
      <c r="NA296" s="24"/>
      <c r="NB296" s="24"/>
      <c r="NC296" s="24"/>
      <c r="ND296" s="24"/>
      <c r="NE296" s="24"/>
      <c r="NF296" s="24"/>
      <c r="NG296" s="24"/>
      <c r="NH296" s="24"/>
      <c r="NI296" s="24"/>
      <c r="NJ296" s="24"/>
      <c r="NK296" s="24"/>
      <c r="NL296" s="24"/>
      <c r="NM296" s="24"/>
      <c r="NN296" s="24"/>
      <c r="NO296" s="24"/>
      <c r="NP296" s="24"/>
      <c r="NQ296" s="24"/>
      <c r="NR296" s="24"/>
      <c r="NS296" s="24"/>
      <c r="NT296" s="24"/>
      <c r="NU296" s="24"/>
      <c r="NV296" s="24"/>
      <c r="NW296" s="24"/>
      <c r="NX296" s="24"/>
      <c r="NY296" s="24"/>
      <c r="NZ296" s="24"/>
      <c r="OA296" s="24"/>
      <c r="OB296" s="24"/>
      <c r="OC296" s="24"/>
      <c r="OD296" s="24"/>
      <c r="OE296" s="24"/>
      <c r="OF296" s="24"/>
      <c r="OG296" s="24"/>
      <c r="OH296" s="24"/>
      <c r="OI296" s="24"/>
      <c r="OJ296" s="24"/>
      <c r="OK296" s="24"/>
      <c r="OL296" s="24"/>
      <c r="OM296" s="24"/>
      <c r="ON296" s="24"/>
      <c r="OO296" s="24"/>
      <c r="OP296" s="24"/>
      <c r="OQ296" s="24"/>
      <c r="OR296" s="24"/>
      <c r="OS296" s="24"/>
      <c r="OT296" s="24"/>
      <c r="OU296" s="24"/>
      <c r="OV296" s="24"/>
      <c r="OW296" s="24"/>
      <c r="OX296" s="24"/>
      <c r="OY296" s="24"/>
      <c r="OZ296" s="24"/>
      <c r="PA296" s="24"/>
      <c r="PB296" s="24"/>
      <c r="PC296" s="24"/>
      <c r="PD296" s="24"/>
      <c r="PE296" s="24"/>
      <c r="PF296" s="24"/>
      <c r="PG296" s="24"/>
      <c r="PH296" s="24"/>
      <c r="PI296" s="24"/>
      <c r="PJ296" s="24"/>
      <c r="PK296" s="24"/>
      <c r="PL296" s="24"/>
      <c r="PM296" s="24"/>
      <c r="PN296" s="24"/>
      <c r="PO296" s="24"/>
      <c r="PP296" s="24"/>
      <c r="PQ296" s="24"/>
      <c r="PR296" s="24"/>
      <c r="PS296" s="24"/>
      <c r="PT296" s="24"/>
      <c r="PU296" s="24"/>
      <c r="PV296" s="24"/>
      <c r="PW296" s="24"/>
      <c r="PX296" s="24"/>
      <c r="PY296" s="24"/>
      <c r="PZ296" s="24"/>
      <c r="QA296" s="24"/>
      <c r="QB296" s="24"/>
      <c r="QC296" s="24"/>
      <c r="QD296" s="24"/>
      <c r="QE296" s="24"/>
      <c r="QF296" s="24"/>
      <c r="QG296" s="24"/>
      <c r="QH296" s="24"/>
      <c r="QI296" s="24"/>
      <c r="QJ296" s="24"/>
      <c r="QK296" s="24"/>
      <c r="QL296" s="24"/>
      <c r="QM296" s="24"/>
      <c r="QN296" s="24"/>
      <c r="QO296" s="24"/>
      <c r="QP296" s="24"/>
      <c r="QQ296" s="24"/>
      <c r="QR296" s="24"/>
      <c r="QS296" s="24"/>
      <c r="QT296" s="24"/>
      <c r="QU296" s="24"/>
      <c r="QV296" s="24"/>
      <c r="QW296" s="24"/>
      <c r="QX296" s="24"/>
      <c r="QY296" s="24"/>
      <c r="QZ296" s="24"/>
      <c r="RA296" s="24"/>
      <c r="RB296" s="24"/>
      <c r="RC296" s="24"/>
      <c r="RD296" s="24"/>
      <c r="RE296" s="24"/>
      <c r="RF296" s="24"/>
      <c r="RG296" s="24"/>
      <c r="RH296" s="24"/>
      <c r="RI296" s="24"/>
      <c r="RJ296" s="24"/>
      <c r="RK296" s="24"/>
      <c r="RL296" s="24"/>
      <c r="RM296" s="24"/>
      <c r="RN296" s="24"/>
      <c r="RO296" s="24"/>
      <c r="RP296" s="24"/>
      <c r="RQ296" s="24"/>
      <c r="RR296" s="24"/>
      <c r="RS296" s="24"/>
      <c r="RT296" s="24"/>
      <c r="RU296" s="24"/>
      <c r="RV296" s="24"/>
      <c r="RW296" s="24"/>
      <c r="RX296" s="24"/>
      <c r="RY296" s="24"/>
      <c r="RZ296" s="24"/>
      <c r="SA296" s="24"/>
      <c r="SB296" s="24"/>
      <c r="SC296" s="24"/>
      <c r="SD296" s="24"/>
      <c r="SE296" s="24"/>
      <c r="SF296" s="24"/>
      <c r="SG296" s="24"/>
      <c r="SH296" s="24"/>
      <c r="SI296" s="24"/>
      <c r="SJ296" s="24"/>
      <c r="SK296" s="24"/>
      <c r="SL296" s="24"/>
      <c r="SM296" s="24"/>
      <c r="SN296" s="24"/>
      <c r="SO296" s="24"/>
      <c r="SP296" s="24"/>
      <c r="SQ296" s="24"/>
      <c r="SR296" s="24"/>
      <c r="SS296" s="24"/>
      <c r="ST296" s="24"/>
      <c r="SU296" s="24"/>
      <c r="SV296" s="24"/>
      <c r="SW296" s="24"/>
      <c r="SX296" s="24"/>
      <c r="SY296" s="24"/>
      <c r="SZ296" s="24"/>
      <c r="TA296" s="24"/>
      <c r="TB296" s="24"/>
      <c r="TC296" s="24"/>
      <c r="TD296" s="24"/>
      <c r="TE296" s="24"/>
      <c r="TF296" s="24"/>
      <c r="TG296" s="24"/>
      <c r="TH296" s="24"/>
      <c r="TI296" s="24"/>
      <c r="TJ296" s="24"/>
      <c r="TK296" s="24"/>
      <c r="TL296" s="24"/>
      <c r="TM296" s="24"/>
      <c r="TN296" s="24"/>
      <c r="TO296" s="24"/>
      <c r="TP296" s="24"/>
      <c r="TQ296" s="24"/>
      <c r="TR296" s="24"/>
      <c r="TS296" s="24"/>
      <c r="TT296" s="24"/>
      <c r="TU296" s="24"/>
      <c r="TV296" s="24"/>
      <c r="TW296" s="24"/>
      <c r="TX296" s="24"/>
      <c r="TY296" s="24"/>
      <c r="TZ296" s="24"/>
      <c r="UA296" s="24"/>
      <c r="UB296" s="24"/>
      <c r="UC296" s="24"/>
      <c r="UD296" s="24"/>
      <c r="UE296" s="24"/>
      <c r="UF296" s="24"/>
      <c r="UG296" s="24"/>
      <c r="UH296" s="24"/>
      <c r="UI296" s="24"/>
      <c r="UJ296" s="24"/>
      <c r="UK296" s="24"/>
      <c r="UL296" s="24"/>
      <c r="UM296" s="24"/>
      <c r="UN296" s="24"/>
      <c r="UO296" s="24"/>
      <c r="UP296" s="24"/>
      <c r="UQ296" s="24"/>
      <c r="UR296" s="24"/>
      <c r="US296" s="24"/>
      <c r="UT296" s="24"/>
      <c r="UU296" s="24"/>
      <c r="UV296" s="24"/>
      <c r="UW296" s="24"/>
      <c r="UX296" s="24"/>
      <c r="UY296" s="24"/>
      <c r="UZ296" s="24"/>
      <c r="VA296" s="24"/>
      <c r="VB296" s="24"/>
      <c r="VC296" s="24"/>
      <c r="VD296" s="24"/>
      <c r="VE296" s="24"/>
      <c r="VF296" s="24"/>
      <c r="VG296" s="24"/>
      <c r="VH296" s="24"/>
      <c r="VI296" s="24"/>
    </row>
    <row r="297" spans="1:581" s="23" customFormat="1" ht="15" customHeight="1" x14ac:dyDescent="0.2">
      <c r="A297" s="18">
        <v>70</v>
      </c>
      <c r="B297" s="102" t="s">
        <v>1188</v>
      </c>
      <c r="C297" s="102" t="s">
        <v>1189</v>
      </c>
      <c r="D297" s="20">
        <v>14</v>
      </c>
      <c r="E297" s="108" t="s">
        <v>926</v>
      </c>
      <c r="F297" s="102" t="s">
        <v>1190</v>
      </c>
      <c r="G297" s="102" t="s">
        <v>1391</v>
      </c>
      <c r="H297" s="21" t="s">
        <v>244</v>
      </c>
      <c r="I297" s="21" t="s">
        <v>245</v>
      </c>
      <c r="J297" s="22" t="s">
        <v>955</v>
      </c>
      <c r="K297" s="328">
        <v>38666</v>
      </c>
      <c r="L297" s="146" t="s">
        <v>871</v>
      </c>
      <c r="M297" s="22">
        <v>40</v>
      </c>
      <c r="N297" s="22" t="s">
        <v>728</v>
      </c>
      <c r="O297" s="21" t="s">
        <v>935</v>
      </c>
      <c r="P297" s="21" t="s">
        <v>961</v>
      </c>
      <c r="Q297" s="21" t="s">
        <v>817</v>
      </c>
      <c r="R297" s="22">
        <v>1</v>
      </c>
      <c r="S297" s="75">
        <v>10931</v>
      </c>
      <c r="T297" s="75"/>
      <c r="U297" s="75"/>
      <c r="V297" s="75">
        <f t="shared" si="155"/>
        <v>10931</v>
      </c>
      <c r="W297" s="75">
        <f>70.1*4</f>
        <v>280.39999999999998</v>
      </c>
      <c r="X297" s="75">
        <f t="shared" si="158"/>
        <v>2081.166666666667</v>
      </c>
      <c r="Y297" s="75">
        <f t="shared" si="159"/>
        <v>20811.666666666668</v>
      </c>
      <c r="Z297" s="75">
        <f t="shared" si="160"/>
        <v>1912.925</v>
      </c>
      <c r="AA297" s="75">
        <f t="shared" si="161"/>
        <v>327.93</v>
      </c>
      <c r="AB297" s="75">
        <f t="shared" si="162"/>
        <v>546.55000000000007</v>
      </c>
      <c r="AC297" s="75">
        <f t="shared" si="163"/>
        <v>218.62</v>
      </c>
      <c r="AD297" s="75">
        <f>856+70</f>
        <v>926</v>
      </c>
      <c r="AE297" s="75">
        <f>600+30</f>
        <v>630</v>
      </c>
      <c r="AF297" s="77">
        <f t="shared" si="154"/>
        <v>6243.5</v>
      </c>
      <c r="AG297" s="77">
        <f t="shared" si="156"/>
        <v>18201.452777777777</v>
      </c>
      <c r="AH297" s="77">
        <f t="shared" si="157"/>
        <v>218417.43333333332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  <c r="HB297" s="24"/>
      <c r="HC297" s="24"/>
      <c r="HD297" s="24"/>
      <c r="HE297" s="24"/>
      <c r="HF297" s="24"/>
      <c r="HG297" s="24"/>
      <c r="HH297" s="24"/>
      <c r="HI297" s="24"/>
      <c r="HJ297" s="24"/>
      <c r="HK297" s="24"/>
      <c r="HL297" s="24"/>
      <c r="HM297" s="24"/>
      <c r="HN297" s="24"/>
      <c r="HO297" s="24"/>
      <c r="HP297" s="24"/>
      <c r="HQ297" s="24"/>
      <c r="HR297" s="24"/>
      <c r="HS297" s="24"/>
      <c r="HT297" s="24"/>
      <c r="HU297" s="24"/>
      <c r="HV297" s="24"/>
      <c r="HW297" s="24"/>
      <c r="HX297" s="24"/>
      <c r="HY297" s="24"/>
      <c r="HZ297" s="24"/>
      <c r="IA297" s="24"/>
      <c r="IB297" s="24"/>
      <c r="IC297" s="24"/>
      <c r="ID297" s="24"/>
      <c r="IE297" s="24"/>
      <c r="IF297" s="24"/>
      <c r="IG297" s="24"/>
      <c r="IH297" s="24"/>
      <c r="II297" s="24"/>
      <c r="IJ297" s="24"/>
      <c r="IK297" s="24"/>
      <c r="IL297" s="24"/>
      <c r="IM297" s="24"/>
      <c r="IN297" s="24"/>
      <c r="IO297" s="24"/>
      <c r="IP297" s="24"/>
      <c r="IQ297" s="24"/>
      <c r="IR297" s="24"/>
      <c r="IS297" s="24"/>
      <c r="IT297" s="24"/>
      <c r="IU297" s="24"/>
      <c r="IV297" s="24"/>
      <c r="IW297" s="24"/>
      <c r="IX297" s="24"/>
      <c r="IY297" s="24"/>
      <c r="IZ297" s="24"/>
      <c r="JA297" s="24"/>
      <c r="JB297" s="24"/>
      <c r="JC297" s="24"/>
      <c r="JD297" s="24"/>
      <c r="JE297" s="24"/>
      <c r="JF297" s="24"/>
      <c r="JG297" s="24"/>
      <c r="JH297" s="24"/>
      <c r="JI297" s="24"/>
      <c r="JJ297" s="24"/>
      <c r="JK297" s="24"/>
      <c r="JL297" s="24"/>
      <c r="JM297" s="24"/>
      <c r="JN297" s="24"/>
      <c r="JO297" s="24"/>
      <c r="JP297" s="24"/>
      <c r="JQ297" s="24"/>
      <c r="JR297" s="24"/>
      <c r="JS297" s="24"/>
      <c r="JT297" s="24"/>
      <c r="JU297" s="24"/>
      <c r="JV297" s="24"/>
      <c r="JW297" s="24"/>
      <c r="JX297" s="24"/>
      <c r="JY297" s="24"/>
      <c r="JZ297" s="24"/>
      <c r="KA297" s="24"/>
      <c r="KB297" s="24"/>
      <c r="KC297" s="24"/>
      <c r="KD297" s="24"/>
      <c r="KE297" s="24"/>
      <c r="KF297" s="24"/>
      <c r="KG297" s="24"/>
      <c r="KH297" s="24"/>
      <c r="KI297" s="24"/>
      <c r="KJ297" s="24"/>
      <c r="KK297" s="24"/>
      <c r="KL297" s="24"/>
      <c r="KM297" s="24"/>
      <c r="KN297" s="24"/>
      <c r="KO297" s="24"/>
      <c r="KP297" s="24"/>
      <c r="KQ297" s="24"/>
      <c r="KR297" s="24"/>
      <c r="KS297" s="24"/>
      <c r="KT297" s="24"/>
      <c r="KU297" s="24"/>
      <c r="KV297" s="24"/>
      <c r="KW297" s="24"/>
      <c r="KX297" s="24"/>
      <c r="KY297" s="24"/>
      <c r="KZ297" s="24"/>
      <c r="LA297" s="24"/>
      <c r="LB297" s="24"/>
      <c r="LC297" s="24"/>
      <c r="LD297" s="24"/>
      <c r="LE297" s="24"/>
      <c r="LF297" s="24"/>
      <c r="LG297" s="24"/>
      <c r="LH297" s="24"/>
      <c r="LI297" s="24"/>
      <c r="LJ297" s="24"/>
      <c r="LK297" s="24"/>
      <c r="LL297" s="24"/>
      <c r="LM297" s="24"/>
      <c r="LN297" s="24"/>
      <c r="LO297" s="24"/>
      <c r="LP297" s="24"/>
      <c r="LQ297" s="24"/>
      <c r="LR297" s="24"/>
      <c r="LS297" s="24"/>
      <c r="LT297" s="24"/>
      <c r="LU297" s="24"/>
      <c r="LV297" s="24"/>
      <c r="LW297" s="24"/>
      <c r="LX297" s="24"/>
      <c r="LY297" s="24"/>
      <c r="LZ297" s="24"/>
      <c r="MA297" s="24"/>
      <c r="MB297" s="24"/>
      <c r="MC297" s="24"/>
      <c r="MD297" s="24"/>
      <c r="ME297" s="24"/>
      <c r="MF297" s="24"/>
      <c r="MG297" s="24"/>
      <c r="MH297" s="24"/>
      <c r="MI297" s="24"/>
      <c r="MJ297" s="24"/>
      <c r="MK297" s="24"/>
      <c r="ML297" s="24"/>
      <c r="MM297" s="24"/>
      <c r="MN297" s="24"/>
      <c r="MO297" s="24"/>
      <c r="MP297" s="24"/>
      <c r="MQ297" s="24"/>
      <c r="MR297" s="24"/>
      <c r="MS297" s="24"/>
      <c r="MT297" s="24"/>
      <c r="MU297" s="24"/>
      <c r="MV297" s="24"/>
      <c r="MW297" s="24"/>
      <c r="MX297" s="24"/>
      <c r="MY297" s="24"/>
      <c r="MZ297" s="24"/>
      <c r="NA297" s="24"/>
      <c r="NB297" s="24"/>
      <c r="NC297" s="24"/>
      <c r="ND297" s="24"/>
      <c r="NE297" s="24"/>
      <c r="NF297" s="24"/>
      <c r="NG297" s="24"/>
      <c r="NH297" s="24"/>
      <c r="NI297" s="24"/>
      <c r="NJ297" s="24"/>
      <c r="NK297" s="24"/>
      <c r="NL297" s="24"/>
      <c r="NM297" s="24"/>
      <c r="NN297" s="24"/>
      <c r="NO297" s="24"/>
      <c r="NP297" s="24"/>
      <c r="NQ297" s="24"/>
      <c r="NR297" s="24"/>
      <c r="NS297" s="24"/>
      <c r="NT297" s="24"/>
      <c r="NU297" s="24"/>
      <c r="NV297" s="24"/>
      <c r="NW297" s="24"/>
      <c r="NX297" s="24"/>
      <c r="NY297" s="24"/>
      <c r="NZ297" s="24"/>
      <c r="OA297" s="24"/>
      <c r="OB297" s="24"/>
      <c r="OC297" s="24"/>
      <c r="OD297" s="24"/>
      <c r="OE297" s="24"/>
      <c r="OF297" s="24"/>
      <c r="OG297" s="24"/>
      <c r="OH297" s="24"/>
      <c r="OI297" s="24"/>
      <c r="OJ297" s="24"/>
      <c r="OK297" s="24"/>
      <c r="OL297" s="24"/>
      <c r="OM297" s="24"/>
      <c r="ON297" s="24"/>
      <c r="OO297" s="24"/>
      <c r="OP297" s="24"/>
      <c r="OQ297" s="24"/>
      <c r="OR297" s="24"/>
      <c r="OS297" s="24"/>
      <c r="OT297" s="24"/>
      <c r="OU297" s="24"/>
      <c r="OV297" s="24"/>
      <c r="OW297" s="24"/>
      <c r="OX297" s="24"/>
      <c r="OY297" s="24"/>
      <c r="OZ297" s="24"/>
      <c r="PA297" s="24"/>
      <c r="PB297" s="24"/>
      <c r="PC297" s="24"/>
      <c r="PD297" s="24"/>
      <c r="PE297" s="24"/>
      <c r="PF297" s="24"/>
      <c r="PG297" s="24"/>
      <c r="PH297" s="24"/>
      <c r="PI297" s="24"/>
      <c r="PJ297" s="24"/>
      <c r="PK297" s="24"/>
      <c r="PL297" s="24"/>
      <c r="PM297" s="24"/>
      <c r="PN297" s="24"/>
      <c r="PO297" s="24"/>
      <c r="PP297" s="24"/>
      <c r="PQ297" s="24"/>
      <c r="PR297" s="24"/>
      <c r="PS297" s="24"/>
      <c r="PT297" s="24"/>
      <c r="PU297" s="24"/>
      <c r="PV297" s="24"/>
      <c r="PW297" s="24"/>
      <c r="PX297" s="24"/>
      <c r="PY297" s="24"/>
      <c r="PZ297" s="24"/>
      <c r="QA297" s="24"/>
      <c r="QB297" s="24"/>
      <c r="QC297" s="24"/>
      <c r="QD297" s="24"/>
      <c r="QE297" s="24"/>
      <c r="QF297" s="24"/>
      <c r="QG297" s="24"/>
      <c r="QH297" s="24"/>
      <c r="QI297" s="24"/>
      <c r="QJ297" s="24"/>
      <c r="QK297" s="24"/>
      <c r="QL297" s="24"/>
      <c r="QM297" s="24"/>
      <c r="QN297" s="24"/>
      <c r="QO297" s="24"/>
      <c r="QP297" s="24"/>
      <c r="QQ297" s="24"/>
      <c r="QR297" s="24"/>
      <c r="QS297" s="24"/>
      <c r="QT297" s="24"/>
      <c r="QU297" s="24"/>
      <c r="QV297" s="24"/>
      <c r="QW297" s="24"/>
      <c r="QX297" s="24"/>
      <c r="QY297" s="24"/>
      <c r="QZ297" s="24"/>
      <c r="RA297" s="24"/>
      <c r="RB297" s="24"/>
      <c r="RC297" s="24"/>
      <c r="RD297" s="24"/>
      <c r="RE297" s="24"/>
      <c r="RF297" s="24"/>
      <c r="RG297" s="24"/>
      <c r="RH297" s="24"/>
      <c r="RI297" s="24"/>
      <c r="RJ297" s="24"/>
      <c r="RK297" s="24"/>
      <c r="RL297" s="24"/>
      <c r="RM297" s="24"/>
      <c r="RN297" s="24"/>
      <c r="RO297" s="24"/>
      <c r="RP297" s="24"/>
      <c r="RQ297" s="24"/>
      <c r="RR297" s="24"/>
      <c r="RS297" s="24"/>
      <c r="RT297" s="24"/>
      <c r="RU297" s="24"/>
      <c r="RV297" s="24"/>
      <c r="RW297" s="24"/>
      <c r="RX297" s="24"/>
      <c r="RY297" s="24"/>
      <c r="RZ297" s="24"/>
      <c r="SA297" s="24"/>
      <c r="SB297" s="24"/>
      <c r="SC297" s="24"/>
      <c r="SD297" s="24"/>
      <c r="SE297" s="24"/>
      <c r="SF297" s="24"/>
      <c r="SG297" s="24"/>
      <c r="SH297" s="24"/>
      <c r="SI297" s="24"/>
      <c r="SJ297" s="24"/>
      <c r="SK297" s="24"/>
      <c r="SL297" s="24"/>
      <c r="SM297" s="24"/>
      <c r="SN297" s="24"/>
      <c r="SO297" s="24"/>
      <c r="SP297" s="24"/>
      <c r="SQ297" s="24"/>
      <c r="SR297" s="24"/>
      <c r="SS297" s="24"/>
      <c r="ST297" s="24"/>
      <c r="SU297" s="24"/>
      <c r="SV297" s="24"/>
      <c r="SW297" s="24"/>
      <c r="SX297" s="24"/>
      <c r="SY297" s="24"/>
      <c r="SZ297" s="24"/>
      <c r="TA297" s="24"/>
      <c r="TB297" s="24"/>
      <c r="TC297" s="24"/>
      <c r="TD297" s="24"/>
      <c r="TE297" s="24"/>
      <c r="TF297" s="24"/>
      <c r="TG297" s="24"/>
      <c r="TH297" s="24"/>
      <c r="TI297" s="24"/>
      <c r="TJ297" s="24"/>
      <c r="TK297" s="24"/>
      <c r="TL297" s="24"/>
      <c r="TM297" s="24"/>
      <c r="TN297" s="24"/>
      <c r="TO297" s="24"/>
      <c r="TP297" s="24"/>
      <c r="TQ297" s="24"/>
      <c r="TR297" s="24"/>
      <c r="TS297" s="24"/>
      <c r="TT297" s="24"/>
      <c r="TU297" s="24"/>
      <c r="TV297" s="24"/>
      <c r="TW297" s="24"/>
      <c r="TX297" s="24"/>
      <c r="TY297" s="24"/>
      <c r="TZ297" s="24"/>
      <c r="UA297" s="24"/>
      <c r="UB297" s="24"/>
      <c r="UC297" s="24"/>
      <c r="UD297" s="24"/>
      <c r="UE297" s="24"/>
      <c r="UF297" s="24"/>
      <c r="UG297" s="24"/>
      <c r="UH297" s="24"/>
      <c r="UI297" s="24"/>
      <c r="UJ297" s="24"/>
      <c r="UK297" s="24"/>
      <c r="UL297" s="24"/>
      <c r="UM297" s="24"/>
      <c r="UN297" s="24"/>
      <c r="UO297" s="24"/>
      <c r="UP297" s="24"/>
      <c r="UQ297" s="24"/>
      <c r="UR297" s="24"/>
      <c r="US297" s="24"/>
      <c r="UT297" s="24"/>
      <c r="UU297" s="24"/>
      <c r="UV297" s="24"/>
      <c r="UW297" s="24"/>
      <c r="UX297" s="24"/>
      <c r="UY297" s="24"/>
      <c r="UZ297" s="24"/>
      <c r="VA297" s="24"/>
      <c r="VB297" s="24"/>
      <c r="VC297" s="24"/>
      <c r="VD297" s="24"/>
      <c r="VE297" s="24"/>
      <c r="VF297" s="24"/>
      <c r="VG297" s="24"/>
      <c r="VH297" s="24"/>
      <c r="VI297" s="24"/>
    </row>
    <row r="298" spans="1:581" s="23" customFormat="1" ht="15" customHeight="1" x14ac:dyDescent="0.2">
      <c r="A298" s="112">
        <v>71</v>
      </c>
      <c r="B298" s="102" t="s">
        <v>1188</v>
      </c>
      <c r="C298" s="102" t="s">
        <v>1189</v>
      </c>
      <c r="D298" s="20">
        <v>14</v>
      </c>
      <c r="E298" s="102" t="s">
        <v>926</v>
      </c>
      <c r="F298" s="102" t="s">
        <v>1190</v>
      </c>
      <c r="G298" s="102" t="s">
        <v>1881</v>
      </c>
      <c r="H298" s="174" t="s">
        <v>1798</v>
      </c>
      <c r="I298" s="21" t="s">
        <v>1882</v>
      </c>
      <c r="J298" s="176" t="s">
        <v>955</v>
      </c>
      <c r="K298" s="328">
        <v>42629</v>
      </c>
      <c r="L298" s="146" t="s">
        <v>871</v>
      </c>
      <c r="M298" s="22">
        <v>40</v>
      </c>
      <c r="N298" s="22" t="s">
        <v>728</v>
      </c>
      <c r="O298" s="21" t="s">
        <v>935</v>
      </c>
      <c r="P298" s="21" t="s">
        <v>961</v>
      </c>
      <c r="Q298" s="21" t="s">
        <v>817</v>
      </c>
      <c r="R298" s="22">
        <v>1</v>
      </c>
      <c r="S298" s="75">
        <v>10931</v>
      </c>
      <c r="T298" s="75"/>
      <c r="U298" s="75"/>
      <c r="V298" s="75">
        <f t="shared" si="155"/>
        <v>10931</v>
      </c>
      <c r="W298" s="75"/>
      <c r="X298" s="75">
        <f t="shared" si="158"/>
        <v>2081.166666666667</v>
      </c>
      <c r="Y298" s="75">
        <f t="shared" si="159"/>
        <v>20811.666666666668</v>
      </c>
      <c r="Z298" s="75">
        <f t="shared" si="160"/>
        <v>1912.925</v>
      </c>
      <c r="AA298" s="75">
        <f t="shared" si="161"/>
        <v>327.93</v>
      </c>
      <c r="AB298" s="75">
        <f t="shared" si="162"/>
        <v>546.55000000000007</v>
      </c>
      <c r="AC298" s="75">
        <f t="shared" si="163"/>
        <v>218.62</v>
      </c>
      <c r="AD298" s="75">
        <f>856+70</f>
        <v>926</v>
      </c>
      <c r="AE298" s="75">
        <f>600+30</f>
        <v>630</v>
      </c>
      <c r="AF298" s="77">
        <f t="shared" si="154"/>
        <v>6243.5</v>
      </c>
      <c r="AG298" s="77">
        <f t="shared" si="156"/>
        <v>17921.052777777779</v>
      </c>
      <c r="AH298" s="77">
        <f t="shared" si="157"/>
        <v>215052.63333333336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  <c r="HB298" s="24"/>
      <c r="HC298" s="24"/>
      <c r="HD298" s="24"/>
      <c r="HE298" s="24"/>
      <c r="HF298" s="24"/>
      <c r="HG298" s="24"/>
      <c r="HH298" s="24"/>
      <c r="HI298" s="24"/>
      <c r="HJ298" s="24"/>
      <c r="HK298" s="24"/>
      <c r="HL298" s="24"/>
      <c r="HM298" s="24"/>
      <c r="HN298" s="24"/>
      <c r="HO298" s="24"/>
      <c r="HP298" s="24"/>
      <c r="HQ298" s="24"/>
      <c r="HR298" s="24"/>
      <c r="HS298" s="24"/>
      <c r="HT298" s="24"/>
      <c r="HU298" s="24"/>
      <c r="HV298" s="24"/>
      <c r="HW298" s="24"/>
      <c r="HX298" s="24"/>
      <c r="HY298" s="24"/>
      <c r="HZ298" s="24"/>
      <c r="IA298" s="24"/>
      <c r="IB298" s="24"/>
      <c r="IC298" s="24"/>
      <c r="ID298" s="24"/>
      <c r="IE298" s="24"/>
      <c r="IF298" s="24"/>
      <c r="IG298" s="24"/>
      <c r="IH298" s="24"/>
      <c r="II298" s="24"/>
      <c r="IJ298" s="24"/>
      <c r="IK298" s="24"/>
      <c r="IL298" s="24"/>
      <c r="IM298" s="24"/>
      <c r="IN298" s="24"/>
      <c r="IO298" s="24"/>
      <c r="IP298" s="24"/>
      <c r="IQ298" s="24"/>
      <c r="IR298" s="24"/>
      <c r="IS298" s="24"/>
      <c r="IT298" s="24"/>
      <c r="IU298" s="24"/>
      <c r="IV298" s="24"/>
      <c r="IW298" s="24"/>
      <c r="IX298" s="24"/>
      <c r="IY298" s="24"/>
      <c r="IZ298" s="24"/>
      <c r="JA298" s="24"/>
      <c r="JB298" s="24"/>
      <c r="JC298" s="24"/>
      <c r="JD298" s="24"/>
      <c r="JE298" s="24"/>
      <c r="JF298" s="24"/>
      <c r="JG298" s="24"/>
      <c r="JH298" s="24"/>
      <c r="JI298" s="24"/>
      <c r="JJ298" s="24"/>
      <c r="JK298" s="24"/>
      <c r="JL298" s="24"/>
      <c r="JM298" s="24"/>
      <c r="JN298" s="24"/>
      <c r="JO298" s="24"/>
      <c r="JP298" s="24"/>
      <c r="JQ298" s="24"/>
      <c r="JR298" s="24"/>
      <c r="JS298" s="24"/>
      <c r="JT298" s="24"/>
      <c r="JU298" s="24"/>
      <c r="JV298" s="24"/>
      <c r="JW298" s="24"/>
      <c r="JX298" s="24"/>
      <c r="JY298" s="24"/>
      <c r="JZ298" s="24"/>
      <c r="KA298" s="24"/>
      <c r="KB298" s="24"/>
      <c r="KC298" s="24"/>
      <c r="KD298" s="24"/>
      <c r="KE298" s="24"/>
      <c r="KF298" s="24"/>
      <c r="KG298" s="24"/>
      <c r="KH298" s="24"/>
      <c r="KI298" s="24"/>
      <c r="KJ298" s="24"/>
      <c r="KK298" s="24"/>
      <c r="KL298" s="24"/>
      <c r="KM298" s="24"/>
      <c r="KN298" s="24"/>
      <c r="KO298" s="24"/>
      <c r="KP298" s="24"/>
      <c r="KQ298" s="24"/>
      <c r="KR298" s="24"/>
      <c r="KS298" s="24"/>
      <c r="KT298" s="24"/>
      <c r="KU298" s="24"/>
      <c r="KV298" s="24"/>
      <c r="KW298" s="24"/>
      <c r="KX298" s="24"/>
      <c r="KY298" s="24"/>
      <c r="KZ298" s="24"/>
      <c r="LA298" s="24"/>
      <c r="LB298" s="24"/>
      <c r="LC298" s="24"/>
      <c r="LD298" s="24"/>
      <c r="LE298" s="24"/>
      <c r="LF298" s="24"/>
      <c r="LG298" s="24"/>
      <c r="LH298" s="24"/>
      <c r="LI298" s="24"/>
      <c r="LJ298" s="24"/>
      <c r="LK298" s="24"/>
      <c r="LL298" s="24"/>
      <c r="LM298" s="24"/>
      <c r="LN298" s="24"/>
      <c r="LO298" s="24"/>
      <c r="LP298" s="24"/>
      <c r="LQ298" s="24"/>
      <c r="LR298" s="24"/>
      <c r="LS298" s="24"/>
      <c r="LT298" s="24"/>
      <c r="LU298" s="24"/>
      <c r="LV298" s="24"/>
      <c r="LW298" s="24"/>
      <c r="LX298" s="24"/>
      <c r="LY298" s="24"/>
      <c r="LZ298" s="24"/>
      <c r="MA298" s="24"/>
      <c r="MB298" s="24"/>
      <c r="MC298" s="24"/>
      <c r="MD298" s="24"/>
      <c r="ME298" s="24"/>
      <c r="MF298" s="24"/>
      <c r="MG298" s="24"/>
      <c r="MH298" s="24"/>
      <c r="MI298" s="24"/>
      <c r="MJ298" s="24"/>
      <c r="MK298" s="24"/>
      <c r="ML298" s="24"/>
      <c r="MM298" s="24"/>
      <c r="MN298" s="24"/>
      <c r="MO298" s="24"/>
      <c r="MP298" s="24"/>
      <c r="MQ298" s="24"/>
      <c r="MR298" s="24"/>
      <c r="MS298" s="24"/>
      <c r="MT298" s="24"/>
      <c r="MU298" s="24"/>
      <c r="MV298" s="24"/>
      <c r="MW298" s="24"/>
      <c r="MX298" s="24"/>
      <c r="MY298" s="24"/>
      <c r="MZ298" s="24"/>
      <c r="NA298" s="24"/>
      <c r="NB298" s="24"/>
      <c r="NC298" s="24"/>
      <c r="ND298" s="24"/>
      <c r="NE298" s="24"/>
      <c r="NF298" s="24"/>
      <c r="NG298" s="24"/>
      <c r="NH298" s="24"/>
      <c r="NI298" s="24"/>
      <c r="NJ298" s="24"/>
      <c r="NK298" s="24"/>
      <c r="NL298" s="24"/>
      <c r="NM298" s="24"/>
      <c r="NN298" s="24"/>
      <c r="NO298" s="24"/>
      <c r="NP298" s="24"/>
      <c r="NQ298" s="24"/>
      <c r="NR298" s="24"/>
      <c r="NS298" s="24"/>
      <c r="NT298" s="24"/>
      <c r="NU298" s="24"/>
      <c r="NV298" s="24"/>
      <c r="NW298" s="24"/>
      <c r="NX298" s="24"/>
      <c r="NY298" s="24"/>
      <c r="NZ298" s="24"/>
      <c r="OA298" s="24"/>
      <c r="OB298" s="24"/>
      <c r="OC298" s="24"/>
      <c r="OD298" s="24"/>
      <c r="OE298" s="24"/>
      <c r="OF298" s="24"/>
      <c r="OG298" s="24"/>
      <c r="OH298" s="24"/>
      <c r="OI298" s="24"/>
      <c r="OJ298" s="24"/>
      <c r="OK298" s="24"/>
      <c r="OL298" s="24"/>
      <c r="OM298" s="24"/>
      <c r="ON298" s="24"/>
      <c r="OO298" s="24"/>
      <c r="OP298" s="24"/>
      <c r="OQ298" s="24"/>
      <c r="OR298" s="24"/>
      <c r="OS298" s="24"/>
      <c r="OT298" s="24"/>
      <c r="OU298" s="24"/>
      <c r="OV298" s="24"/>
      <c r="OW298" s="24"/>
      <c r="OX298" s="24"/>
      <c r="OY298" s="24"/>
      <c r="OZ298" s="24"/>
      <c r="PA298" s="24"/>
      <c r="PB298" s="24"/>
      <c r="PC298" s="24"/>
      <c r="PD298" s="24"/>
      <c r="PE298" s="24"/>
      <c r="PF298" s="24"/>
      <c r="PG298" s="24"/>
      <c r="PH298" s="24"/>
      <c r="PI298" s="24"/>
      <c r="PJ298" s="24"/>
      <c r="PK298" s="24"/>
      <c r="PL298" s="24"/>
      <c r="PM298" s="24"/>
      <c r="PN298" s="24"/>
      <c r="PO298" s="24"/>
      <c r="PP298" s="24"/>
      <c r="PQ298" s="24"/>
      <c r="PR298" s="24"/>
      <c r="PS298" s="24"/>
      <c r="PT298" s="24"/>
      <c r="PU298" s="24"/>
      <c r="PV298" s="24"/>
      <c r="PW298" s="24"/>
      <c r="PX298" s="24"/>
      <c r="PY298" s="24"/>
      <c r="PZ298" s="24"/>
      <c r="QA298" s="24"/>
      <c r="QB298" s="24"/>
      <c r="QC298" s="24"/>
      <c r="QD298" s="24"/>
      <c r="QE298" s="24"/>
      <c r="QF298" s="24"/>
      <c r="QG298" s="24"/>
      <c r="QH298" s="24"/>
      <c r="QI298" s="24"/>
      <c r="QJ298" s="24"/>
      <c r="QK298" s="24"/>
      <c r="QL298" s="24"/>
      <c r="QM298" s="24"/>
      <c r="QN298" s="24"/>
      <c r="QO298" s="24"/>
      <c r="QP298" s="24"/>
      <c r="QQ298" s="24"/>
      <c r="QR298" s="24"/>
      <c r="QS298" s="24"/>
      <c r="QT298" s="24"/>
      <c r="QU298" s="24"/>
      <c r="QV298" s="24"/>
      <c r="QW298" s="24"/>
      <c r="QX298" s="24"/>
      <c r="QY298" s="24"/>
      <c r="QZ298" s="24"/>
      <c r="RA298" s="24"/>
      <c r="RB298" s="24"/>
      <c r="RC298" s="24"/>
      <c r="RD298" s="24"/>
      <c r="RE298" s="24"/>
      <c r="RF298" s="24"/>
      <c r="RG298" s="24"/>
      <c r="RH298" s="24"/>
      <c r="RI298" s="24"/>
      <c r="RJ298" s="24"/>
      <c r="RK298" s="24"/>
      <c r="RL298" s="24"/>
      <c r="RM298" s="24"/>
      <c r="RN298" s="24"/>
      <c r="RO298" s="24"/>
      <c r="RP298" s="24"/>
      <c r="RQ298" s="24"/>
      <c r="RR298" s="24"/>
      <c r="RS298" s="24"/>
      <c r="RT298" s="24"/>
      <c r="RU298" s="24"/>
      <c r="RV298" s="24"/>
      <c r="RW298" s="24"/>
      <c r="RX298" s="24"/>
      <c r="RY298" s="24"/>
      <c r="RZ298" s="24"/>
      <c r="SA298" s="24"/>
      <c r="SB298" s="24"/>
      <c r="SC298" s="24"/>
      <c r="SD298" s="24"/>
      <c r="SE298" s="24"/>
      <c r="SF298" s="24"/>
      <c r="SG298" s="24"/>
      <c r="SH298" s="24"/>
      <c r="SI298" s="24"/>
      <c r="SJ298" s="24"/>
      <c r="SK298" s="24"/>
      <c r="SL298" s="24"/>
      <c r="SM298" s="24"/>
      <c r="SN298" s="24"/>
      <c r="SO298" s="24"/>
      <c r="SP298" s="24"/>
      <c r="SQ298" s="24"/>
      <c r="SR298" s="24"/>
      <c r="SS298" s="24"/>
      <c r="ST298" s="24"/>
      <c r="SU298" s="24"/>
      <c r="SV298" s="24"/>
      <c r="SW298" s="24"/>
      <c r="SX298" s="24"/>
      <c r="SY298" s="24"/>
      <c r="SZ298" s="24"/>
      <c r="TA298" s="24"/>
      <c r="TB298" s="24"/>
      <c r="TC298" s="24"/>
      <c r="TD298" s="24"/>
      <c r="TE298" s="24"/>
      <c r="TF298" s="24"/>
      <c r="TG298" s="24"/>
      <c r="TH298" s="24"/>
      <c r="TI298" s="24"/>
      <c r="TJ298" s="24"/>
      <c r="TK298" s="24"/>
      <c r="TL298" s="24"/>
      <c r="TM298" s="24"/>
      <c r="TN298" s="24"/>
      <c r="TO298" s="24"/>
      <c r="TP298" s="24"/>
      <c r="TQ298" s="24"/>
      <c r="TR298" s="24"/>
      <c r="TS298" s="24"/>
      <c r="TT298" s="24"/>
      <c r="TU298" s="24"/>
      <c r="TV298" s="24"/>
      <c r="TW298" s="24"/>
      <c r="TX298" s="24"/>
      <c r="TY298" s="24"/>
      <c r="TZ298" s="24"/>
      <c r="UA298" s="24"/>
      <c r="UB298" s="24"/>
      <c r="UC298" s="24"/>
      <c r="UD298" s="24"/>
      <c r="UE298" s="24"/>
      <c r="UF298" s="24"/>
      <c r="UG298" s="24"/>
      <c r="UH298" s="24"/>
      <c r="UI298" s="24"/>
      <c r="UJ298" s="24"/>
      <c r="UK298" s="24"/>
      <c r="UL298" s="24"/>
      <c r="UM298" s="24"/>
      <c r="UN298" s="24"/>
      <c r="UO298" s="24"/>
      <c r="UP298" s="24"/>
      <c r="UQ298" s="24"/>
      <c r="UR298" s="24"/>
      <c r="US298" s="24"/>
      <c r="UT298" s="24"/>
      <c r="UU298" s="24"/>
      <c r="UV298" s="24"/>
      <c r="UW298" s="24"/>
      <c r="UX298" s="24"/>
      <c r="UY298" s="24"/>
      <c r="UZ298" s="24"/>
      <c r="VA298" s="24"/>
      <c r="VB298" s="24"/>
      <c r="VC298" s="24"/>
      <c r="VD298" s="24"/>
      <c r="VE298" s="24"/>
      <c r="VF298" s="24"/>
      <c r="VG298" s="24"/>
      <c r="VH298" s="24"/>
      <c r="VI298" s="24"/>
    </row>
    <row r="299" spans="1:581" s="23" customFormat="1" ht="15" customHeight="1" x14ac:dyDescent="0.2">
      <c r="A299" s="18">
        <v>72</v>
      </c>
      <c r="B299" s="102" t="s">
        <v>1188</v>
      </c>
      <c r="C299" s="102" t="s">
        <v>1189</v>
      </c>
      <c r="D299" s="20">
        <v>14</v>
      </c>
      <c r="E299" s="105" t="s">
        <v>926</v>
      </c>
      <c r="F299" s="102" t="s">
        <v>1190</v>
      </c>
      <c r="G299" s="102" t="s">
        <v>1678</v>
      </c>
      <c r="H299" s="61" t="s">
        <v>1679</v>
      </c>
      <c r="I299" s="61" t="s">
        <v>1680</v>
      </c>
      <c r="J299" s="67" t="s">
        <v>954</v>
      </c>
      <c r="K299" s="328">
        <v>42020</v>
      </c>
      <c r="L299" s="146" t="s">
        <v>871</v>
      </c>
      <c r="M299" s="22">
        <v>40</v>
      </c>
      <c r="N299" s="22" t="s">
        <v>728</v>
      </c>
      <c r="O299" s="21" t="s">
        <v>269</v>
      </c>
      <c r="P299" s="21" t="s">
        <v>961</v>
      </c>
      <c r="Q299" s="21" t="s">
        <v>817</v>
      </c>
      <c r="R299" s="22">
        <v>1</v>
      </c>
      <c r="S299" s="75">
        <v>10931</v>
      </c>
      <c r="T299" s="75"/>
      <c r="U299" s="75"/>
      <c r="V299" s="75">
        <f t="shared" si="155"/>
        <v>10931</v>
      </c>
      <c r="W299" s="75"/>
      <c r="X299" s="75">
        <f t="shared" si="158"/>
        <v>2081.166666666667</v>
      </c>
      <c r="Y299" s="75">
        <f t="shared" si="159"/>
        <v>20811.666666666668</v>
      </c>
      <c r="Z299" s="75">
        <f t="shared" si="160"/>
        <v>1912.925</v>
      </c>
      <c r="AA299" s="75">
        <f t="shared" si="161"/>
        <v>327.93</v>
      </c>
      <c r="AB299" s="75">
        <f t="shared" si="162"/>
        <v>546.55000000000007</v>
      </c>
      <c r="AC299" s="75">
        <f t="shared" si="163"/>
        <v>218.62</v>
      </c>
      <c r="AD299" s="75">
        <f>856+70</f>
        <v>926</v>
      </c>
      <c r="AE299" s="75">
        <f>600+30</f>
        <v>630</v>
      </c>
      <c r="AF299" s="77">
        <f t="shared" si="154"/>
        <v>6243.5</v>
      </c>
      <c r="AG299" s="77">
        <f t="shared" si="156"/>
        <v>17921.052777777779</v>
      </c>
      <c r="AH299" s="77">
        <f t="shared" si="157"/>
        <v>215052.63333333336</v>
      </c>
      <c r="AI299" s="77"/>
      <c r="AJ299" s="77"/>
      <c r="AK299" s="77"/>
      <c r="AL299" s="77"/>
      <c r="AM299" s="77"/>
      <c r="AN299" s="77"/>
      <c r="AO299" s="77"/>
      <c r="AP299" s="77"/>
      <c r="AQ299" s="77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  <c r="HB299" s="24"/>
      <c r="HC299" s="24"/>
      <c r="HD299" s="24"/>
      <c r="HE299" s="24"/>
      <c r="HF299" s="24"/>
      <c r="HG299" s="24"/>
      <c r="HH299" s="24"/>
      <c r="HI299" s="24"/>
      <c r="HJ299" s="24"/>
      <c r="HK299" s="24"/>
      <c r="HL299" s="24"/>
      <c r="HM299" s="24"/>
      <c r="HN299" s="24"/>
      <c r="HO299" s="24"/>
      <c r="HP299" s="24"/>
      <c r="HQ299" s="24"/>
      <c r="HR299" s="24"/>
      <c r="HS299" s="24"/>
      <c r="HT299" s="24"/>
      <c r="HU299" s="24"/>
      <c r="HV299" s="24"/>
      <c r="HW299" s="24"/>
      <c r="HX299" s="24"/>
      <c r="HY299" s="24"/>
      <c r="HZ299" s="24"/>
      <c r="IA299" s="24"/>
      <c r="IB299" s="24"/>
      <c r="IC299" s="24"/>
      <c r="ID299" s="24"/>
      <c r="IE299" s="24"/>
      <c r="IF299" s="24"/>
      <c r="IG299" s="24"/>
      <c r="IH299" s="24"/>
      <c r="II299" s="24"/>
      <c r="IJ299" s="24"/>
      <c r="IK299" s="24"/>
      <c r="IL299" s="24"/>
      <c r="IM299" s="24"/>
      <c r="IN299" s="24"/>
      <c r="IO299" s="24"/>
      <c r="IP299" s="24"/>
      <c r="IQ299" s="24"/>
      <c r="IR299" s="24"/>
      <c r="IS299" s="24"/>
      <c r="IT299" s="24"/>
      <c r="IU299" s="24"/>
      <c r="IV299" s="24"/>
      <c r="IW299" s="24"/>
      <c r="IX299" s="24"/>
      <c r="IY299" s="24"/>
      <c r="IZ299" s="24"/>
      <c r="JA299" s="24"/>
      <c r="JB299" s="24"/>
      <c r="JC299" s="24"/>
      <c r="JD299" s="24"/>
      <c r="JE299" s="24"/>
      <c r="JF299" s="24"/>
      <c r="JG299" s="24"/>
      <c r="JH299" s="24"/>
      <c r="JI299" s="24"/>
      <c r="JJ299" s="24"/>
      <c r="JK299" s="24"/>
      <c r="JL299" s="24"/>
      <c r="JM299" s="24"/>
      <c r="JN299" s="24"/>
      <c r="JO299" s="24"/>
      <c r="JP299" s="24"/>
      <c r="JQ299" s="24"/>
      <c r="JR299" s="24"/>
      <c r="JS299" s="24"/>
      <c r="JT299" s="24"/>
      <c r="JU299" s="24"/>
      <c r="JV299" s="24"/>
      <c r="JW299" s="24"/>
      <c r="JX299" s="24"/>
      <c r="JY299" s="24"/>
      <c r="JZ299" s="24"/>
      <c r="KA299" s="24"/>
      <c r="KB299" s="24"/>
      <c r="KC299" s="24"/>
      <c r="KD299" s="24"/>
      <c r="KE299" s="24"/>
      <c r="KF299" s="24"/>
      <c r="KG299" s="24"/>
      <c r="KH299" s="24"/>
      <c r="KI299" s="24"/>
      <c r="KJ299" s="24"/>
      <c r="KK299" s="24"/>
      <c r="KL299" s="24"/>
      <c r="KM299" s="24"/>
      <c r="KN299" s="24"/>
      <c r="KO299" s="24"/>
      <c r="KP299" s="24"/>
      <c r="KQ299" s="24"/>
      <c r="KR299" s="24"/>
      <c r="KS299" s="24"/>
      <c r="KT299" s="24"/>
      <c r="KU299" s="24"/>
      <c r="KV299" s="24"/>
      <c r="KW299" s="24"/>
      <c r="KX299" s="24"/>
      <c r="KY299" s="24"/>
      <c r="KZ299" s="24"/>
      <c r="LA299" s="24"/>
      <c r="LB299" s="24"/>
      <c r="LC299" s="24"/>
      <c r="LD299" s="24"/>
      <c r="LE299" s="24"/>
      <c r="LF299" s="24"/>
      <c r="LG299" s="24"/>
      <c r="LH299" s="24"/>
      <c r="LI299" s="24"/>
      <c r="LJ299" s="24"/>
      <c r="LK299" s="24"/>
      <c r="LL299" s="24"/>
      <c r="LM299" s="24"/>
      <c r="LN299" s="24"/>
      <c r="LO299" s="24"/>
      <c r="LP299" s="24"/>
      <c r="LQ299" s="24"/>
      <c r="LR299" s="24"/>
      <c r="LS299" s="24"/>
      <c r="LT299" s="24"/>
      <c r="LU299" s="24"/>
      <c r="LV299" s="24"/>
      <c r="LW299" s="24"/>
      <c r="LX299" s="24"/>
      <c r="LY299" s="24"/>
      <c r="LZ299" s="24"/>
      <c r="MA299" s="24"/>
      <c r="MB299" s="24"/>
      <c r="MC299" s="24"/>
      <c r="MD299" s="24"/>
      <c r="ME299" s="24"/>
      <c r="MF299" s="24"/>
      <c r="MG299" s="24"/>
      <c r="MH299" s="24"/>
      <c r="MI299" s="24"/>
      <c r="MJ299" s="24"/>
      <c r="MK299" s="24"/>
      <c r="ML299" s="24"/>
      <c r="MM299" s="24"/>
      <c r="MN299" s="24"/>
      <c r="MO299" s="24"/>
      <c r="MP299" s="24"/>
      <c r="MQ299" s="24"/>
      <c r="MR299" s="24"/>
      <c r="MS299" s="24"/>
      <c r="MT299" s="24"/>
      <c r="MU299" s="24"/>
      <c r="MV299" s="24"/>
      <c r="MW299" s="24"/>
      <c r="MX299" s="24"/>
      <c r="MY299" s="24"/>
      <c r="MZ299" s="24"/>
      <c r="NA299" s="24"/>
      <c r="NB299" s="24"/>
      <c r="NC299" s="24"/>
      <c r="ND299" s="24"/>
      <c r="NE299" s="24"/>
      <c r="NF299" s="24"/>
      <c r="NG299" s="24"/>
      <c r="NH299" s="24"/>
      <c r="NI299" s="24"/>
      <c r="NJ299" s="24"/>
      <c r="NK299" s="24"/>
      <c r="NL299" s="24"/>
      <c r="NM299" s="24"/>
      <c r="NN299" s="24"/>
      <c r="NO299" s="24"/>
      <c r="NP299" s="24"/>
      <c r="NQ299" s="24"/>
      <c r="NR299" s="24"/>
      <c r="NS299" s="24"/>
      <c r="NT299" s="24"/>
      <c r="NU299" s="24"/>
      <c r="NV299" s="24"/>
      <c r="NW299" s="24"/>
      <c r="NX299" s="24"/>
      <c r="NY299" s="24"/>
      <c r="NZ299" s="24"/>
      <c r="OA299" s="24"/>
      <c r="OB299" s="24"/>
      <c r="OC299" s="24"/>
      <c r="OD299" s="24"/>
      <c r="OE299" s="24"/>
      <c r="OF299" s="24"/>
      <c r="OG299" s="24"/>
      <c r="OH299" s="24"/>
      <c r="OI299" s="24"/>
      <c r="OJ299" s="24"/>
      <c r="OK299" s="24"/>
      <c r="OL299" s="24"/>
      <c r="OM299" s="24"/>
      <c r="ON299" s="24"/>
      <c r="OO299" s="24"/>
      <c r="OP299" s="24"/>
      <c r="OQ299" s="24"/>
      <c r="OR299" s="24"/>
      <c r="OS299" s="24"/>
      <c r="OT299" s="24"/>
      <c r="OU299" s="24"/>
      <c r="OV299" s="24"/>
      <c r="OW299" s="24"/>
      <c r="OX299" s="24"/>
      <c r="OY299" s="24"/>
      <c r="OZ299" s="24"/>
      <c r="PA299" s="24"/>
      <c r="PB299" s="24"/>
      <c r="PC299" s="24"/>
      <c r="PD299" s="24"/>
      <c r="PE299" s="24"/>
      <c r="PF299" s="24"/>
      <c r="PG299" s="24"/>
      <c r="PH299" s="24"/>
      <c r="PI299" s="24"/>
      <c r="PJ299" s="24"/>
      <c r="PK299" s="24"/>
      <c r="PL299" s="24"/>
      <c r="PM299" s="24"/>
      <c r="PN299" s="24"/>
      <c r="PO299" s="24"/>
      <c r="PP299" s="24"/>
      <c r="PQ299" s="24"/>
      <c r="PR299" s="24"/>
      <c r="PS299" s="24"/>
      <c r="PT299" s="24"/>
      <c r="PU299" s="24"/>
      <c r="PV299" s="24"/>
      <c r="PW299" s="24"/>
      <c r="PX299" s="24"/>
      <c r="PY299" s="24"/>
      <c r="PZ299" s="24"/>
      <c r="QA299" s="24"/>
      <c r="QB299" s="24"/>
      <c r="QC299" s="24"/>
      <c r="QD299" s="24"/>
      <c r="QE299" s="24"/>
      <c r="QF299" s="24"/>
      <c r="QG299" s="24"/>
      <c r="QH299" s="24"/>
      <c r="QI299" s="24"/>
      <c r="QJ299" s="24"/>
      <c r="QK299" s="24"/>
      <c r="QL299" s="24"/>
      <c r="QM299" s="24"/>
      <c r="QN299" s="24"/>
      <c r="QO299" s="24"/>
      <c r="QP299" s="24"/>
      <c r="QQ299" s="24"/>
      <c r="QR299" s="24"/>
      <c r="QS299" s="24"/>
      <c r="QT299" s="24"/>
      <c r="QU299" s="24"/>
      <c r="QV299" s="24"/>
      <c r="QW299" s="24"/>
      <c r="QX299" s="24"/>
      <c r="QY299" s="24"/>
      <c r="QZ299" s="24"/>
      <c r="RA299" s="24"/>
      <c r="RB299" s="24"/>
      <c r="RC299" s="24"/>
      <c r="RD299" s="24"/>
      <c r="RE299" s="24"/>
      <c r="RF299" s="24"/>
      <c r="RG299" s="24"/>
      <c r="RH299" s="24"/>
      <c r="RI299" s="24"/>
      <c r="RJ299" s="24"/>
      <c r="RK299" s="24"/>
      <c r="RL299" s="24"/>
      <c r="RM299" s="24"/>
      <c r="RN299" s="24"/>
      <c r="RO299" s="24"/>
      <c r="RP299" s="24"/>
      <c r="RQ299" s="24"/>
      <c r="RR299" s="24"/>
      <c r="RS299" s="24"/>
      <c r="RT299" s="24"/>
      <c r="RU299" s="24"/>
      <c r="RV299" s="24"/>
      <c r="RW299" s="24"/>
      <c r="RX299" s="24"/>
      <c r="RY299" s="24"/>
      <c r="RZ299" s="24"/>
      <c r="SA299" s="24"/>
      <c r="SB299" s="24"/>
      <c r="SC299" s="24"/>
      <c r="SD299" s="24"/>
      <c r="SE299" s="24"/>
      <c r="SF299" s="24"/>
      <c r="SG299" s="24"/>
      <c r="SH299" s="24"/>
      <c r="SI299" s="24"/>
      <c r="SJ299" s="24"/>
      <c r="SK299" s="24"/>
      <c r="SL299" s="24"/>
      <c r="SM299" s="24"/>
      <c r="SN299" s="24"/>
      <c r="SO299" s="24"/>
      <c r="SP299" s="24"/>
      <c r="SQ299" s="24"/>
      <c r="SR299" s="24"/>
      <c r="SS299" s="24"/>
      <c r="ST299" s="24"/>
      <c r="SU299" s="24"/>
      <c r="SV299" s="24"/>
      <c r="SW299" s="24"/>
      <c r="SX299" s="24"/>
      <c r="SY299" s="24"/>
      <c r="SZ299" s="24"/>
      <c r="TA299" s="24"/>
      <c r="TB299" s="24"/>
      <c r="TC299" s="24"/>
      <c r="TD299" s="24"/>
      <c r="TE299" s="24"/>
      <c r="TF299" s="24"/>
      <c r="TG299" s="24"/>
      <c r="TH299" s="24"/>
      <c r="TI299" s="24"/>
      <c r="TJ299" s="24"/>
      <c r="TK299" s="24"/>
      <c r="TL299" s="24"/>
      <c r="TM299" s="24"/>
      <c r="TN299" s="24"/>
      <c r="TO299" s="24"/>
      <c r="TP299" s="24"/>
      <c r="TQ299" s="24"/>
      <c r="TR299" s="24"/>
      <c r="TS299" s="24"/>
      <c r="TT299" s="24"/>
      <c r="TU299" s="24"/>
      <c r="TV299" s="24"/>
      <c r="TW299" s="24"/>
      <c r="TX299" s="24"/>
      <c r="TY299" s="24"/>
      <c r="TZ299" s="24"/>
      <c r="UA299" s="24"/>
      <c r="UB299" s="24"/>
      <c r="UC299" s="24"/>
      <c r="UD299" s="24"/>
      <c r="UE299" s="24"/>
      <c r="UF299" s="24"/>
      <c r="UG299" s="24"/>
      <c r="UH299" s="24"/>
      <c r="UI299" s="24"/>
      <c r="UJ299" s="24"/>
      <c r="UK299" s="24"/>
      <c r="UL299" s="24"/>
      <c r="UM299" s="24"/>
      <c r="UN299" s="24"/>
      <c r="UO299" s="24"/>
      <c r="UP299" s="24"/>
      <c r="UQ299" s="24"/>
      <c r="UR299" s="24"/>
      <c r="US299" s="24"/>
      <c r="UT299" s="24"/>
      <c r="UU299" s="24"/>
      <c r="UV299" s="24"/>
      <c r="UW299" s="24"/>
      <c r="UX299" s="24"/>
      <c r="UY299" s="24"/>
      <c r="UZ299" s="24"/>
      <c r="VA299" s="24"/>
      <c r="VB299" s="24"/>
      <c r="VC299" s="24"/>
      <c r="VD299" s="24"/>
      <c r="VE299" s="24"/>
      <c r="VF299" s="24"/>
      <c r="VG299" s="24"/>
      <c r="VH299" s="24"/>
      <c r="VI299" s="24"/>
    </row>
    <row r="300" spans="1:581" s="23" customFormat="1" ht="15" customHeight="1" x14ac:dyDescent="0.2">
      <c r="A300" s="112">
        <v>73</v>
      </c>
      <c r="B300" s="102" t="s">
        <v>1188</v>
      </c>
      <c r="C300" s="102" t="s">
        <v>1189</v>
      </c>
      <c r="D300" s="20">
        <v>14</v>
      </c>
      <c r="E300" s="108" t="s">
        <v>926</v>
      </c>
      <c r="F300" s="102" t="s">
        <v>1190</v>
      </c>
      <c r="G300" s="102" t="s">
        <v>1393</v>
      </c>
      <c r="H300" s="21" t="s">
        <v>273</v>
      </c>
      <c r="I300" s="21" t="s">
        <v>479</v>
      </c>
      <c r="J300" s="22" t="s">
        <v>954</v>
      </c>
      <c r="K300" s="328">
        <v>37818</v>
      </c>
      <c r="L300" s="146" t="s">
        <v>871</v>
      </c>
      <c r="M300" s="22">
        <v>40</v>
      </c>
      <c r="N300" s="22" t="s">
        <v>728</v>
      </c>
      <c r="O300" s="21" t="s">
        <v>269</v>
      </c>
      <c r="P300" s="21" t="s">
        <v>961</v>
      </c>
      <c r="Q300" s="21" t="s">
        <v>817</v>
      </c>
      <c r="R300" s="22">
        <v>1</v>
      </c>
      <c r="S300" s="75">
        <v>10931</v>
      </c>
      <c r="T300" s="75"/>
      <c r="U300" s="75"/>
      <c r="V300" s="75">
        <f t="shared" si="155"/>
        <v>10931</v>
      </c>
      <c r="W300" s="75">
        <f>70.1*5</f>
        <v>350.5</v>
      </c>
      <c r="X300" s="75">
        <f t="shared" si="158"/>
        <v>2081.166666666667</v>
      </c>
      <c r="Y300" s="75">
        <f t="shared" si="159"/>
        <v>20811.666666666668</v>
      </c>
      <c r="Z300" s="75">
        <f t="shared" si="160"/>
        <v>1912.925</v>
      </c>
      <c r="AA300" s="75">
        <f t="shared" si="161"/>
        <v>327.93</v>
      </c>
      <c r="AB300" s="75">
        <f t="shared" si="162"/>
        <v>546.55000000000007</v>
      </c>
      <c r="AC300" s="75">
        <f t="shared" si="163"/>
        <v>218.62</v>
      </c>
      <c r="AD300" s="75">
        <f>856+70</f>
        <v>926</v>
      </c>
      <c r="AE300" s="75">
        <f>600+30</f>
        <v>630</v>
      </c>
      <c r="AF300" s="77">
        <f t="shared" si="154"/>
        <v>6243.5</v>
      </c>
      <c r="AG300" s="77">
        <f t="shared" si="156"/>
        <v>18271.552777777779</v>
      </c>
      <c r="AH300" s="77">
        <f t="shared" si="157"/>
        <v>219258.63333333336</v>
      </c>
      <c r="AI300" s="77"/>
      <c r="AJ300" s="77"/>
      <c r="AK300" s="77"/>
      <c r="AL300" s="77"/>
      <c r="AM300" s="77"/>
      <c r="AN300" s="77"/>
      <c r="AO300" s="77"/>
      <c r="AP300" s="77"/>
      <c r="AQ300" s="77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  <c r="HB300" s="24"/>
      <c r="HC300" s="24"/>
      <c r="HD300" s="24"/>
      <c r="HE300" s="24"/>
      <c r="HF300" s="24"/>
      <c r="HG300" s="24"/>
      <c r="HH300" s="24"/>
      <c r="HI300" s="24"/>
      <c r="HJ300" s="24"/>
      <c r="HK300" s="24"/>
      <c r="HL300" s="24"/>
      <c r="HM300" s="24"/>
      <c r="HN300" s="24"/>
      <c r="HO300" s="24"/>
      <c r="HP300" s="24"/>
      <c r="HQ300" s="24"/>
      <c r="HR300" s="24"/>
      <c r="HS300" s="24"/>
      <c r="HT300" s="24"/>
      <c r="HU300" s="24"/>
      <c r="HV300" s="24"/>
      <c r="HW300" s="24"/>
      <c r="HX300" s="24"/>
      <c r="HY300" s="24"/>
      <c r="HZ300" s="24"/>
      <c r="IA300" s="24"/>
      <c r="IB300" s="24"/>
      <c r="IC300" s="24"/>
      <c r="ID300" s="24"/>
      <c r="IE300" s="24"/>
      <c r="IF300" s="24"/>
      <c r="IG300" s="24"/>
      <c r="IH300" s="24"/>
      <c r="II300" s="24"/>
      <c r="IJ300" s="24"/>
      <c r="IK300" s="24"/>
      <c r="IL300" s="24"/>
      <c r="IM300" s="24"/>
      <c r="IN300" s="24"/>
      <c r="IO300" s="24"/>
      <c r="IP300" s="24"/>
      <c r="IQ300" s="24"/>
      <c r="IR300" s="24"/>
      <c r="IS300" s="24"/>
      <c r="IT300" s="24"/>
      <c r="IU300" s="24"/>
      <c r="IV300" s="24"/>
      <c r="IW300" s="24"/>
      <c r="IX300" s="24"/>
      <c r="IY300" s="24"/>
      <c r="IZ300" s="24"/>
      <c r="JA300" s="24"/>
      <c r="JB300" s="24"/>
      <c r="JC300" s="24"/>
      <c r="JD300" s="24"/>
      <c r="JE300" s="24"/>
      <c r="JF300" s="24"/>
      <c r="JG300" s="24"/>
      <c r="JH300" s="24"/>
      <c r="JI300" s="24"/>
      <c r="JJ300" s="24"/>
      <c r="JK300" s="24"/>
      <c r="JL300" s="24"/>
      <c r="JM300" s="24"/>
      <c r="JN300" s="24"/>
      <c r="JO300" s="24"/>
      <c r="JP300" s="24"/>
      <c r="JQ300" s="24"/>
      <c r="JR300" s="24"/>
      <c r="JS300" s="24"/>
      <c r="JT300" s="24"/>
      <c r="JU300" s="24"/>
      <c r="JV300" s="24"/>
      <c r="JW300" s="24"/>
      <c r="JX300" s="24"/>
      <c r="JY300" s="24"/>
      <c r="JZ300" s="24"/>
      <c r="KA300" s="24"/>
      <c r="KB300" s="24"/>
      <c r="KC300" s="24"/>
      <c r="KD300" s="24"/>
      <c r="KE300" s="24"/>
      <c r="KF300" s="24"/>
      <c r="KG300" s="24"/>
      <c r="KH300" s="24"/>
      <c r="KI300" s="24"/>
      <c r="KJ300" s="24"/>
      <c r="KK300" s="24"/>
      <c r="KL300" s="24"/>
      <c r="KM300" s="24"/>
      <c r="KN300" s="24"/>
      <c r="KO300" s="24"/>
      <c r="KP300" s="24"/>
      <c r="KQ300" s="24"/>
      <c r="KR300" s="24"/>
      <c r="KS300" s="24"/>
      <c r="KT300" s="24"/>
      <c r="KU300" s="24"/>
      <c r="KV300" s="24"/>
      <c r="KW300" s="24"/>
      <c r="KX300" s="24"/>
      <c r="KY300" s="24"/>
      <c r="KZ300" s="24"/>
      <c r="LA300" s="24"/>
      <c r="LB300" s="24"/>
      <c r="LC300" s="24"/>
      <c r="LD300" s="24"/>
      <c r="LE300" s="24"/>
      <c r="LF300" s="24"/>
      <c r="LG300" s="24"/>
      <c r="LH300" s="24"/>
      <c r="LI300" s="24"/>
      <c r="LJ300" s="24"/>
      <c r="LK300" s="24"/>
      <c r="LL300" s="24"/>
      <c r="LM300" s="24"/>
      <c r="LN300" s="24"/>
      <c r="LO300" s="24"/>
      <c r="LP300" s="24"/>
      <c r="LQ300" s="24"/>
      <c r="LR300" s="24"/>
      <c r="LS300" s="24"/>
      <c r="LT300" s="24"/>
      <c r="LU300" s="24"/>
      <c r="LV300" s="24"/>
      <c r="LW300" s="24"/>
      <c r="LX300" s="24"/>
      <c r="LY300" s="24"/>
      <c r="LZ300" s="24"/>
      <c r="MA300" s="24"/>
      <c r="MB300" s="24"/>
      <c r="MC300" s="24"/>
      <c r="MD300" s="24"/>
      <c r="ME300" s="24"/>
      <c r="MF300" s="24"/>
      <c r="MG300" s="24"/>
      <c r="MH300" s="24"/>
      <c r="MI300" s="24"/>
      <c r="MJ300" s="24"/>
      <c r="MK300" s="24"/>
      <c r="ML300" s="24"/>
      <c r="MM300" s="24"/>
      <c r="MN300" s="24"/>
      <c r="MO300" s="24"/>
      <c r="MP300" s="24"/>
      <c r="MQ300" s="24"/>
      <c r="MR300" s="24"/>
      <c r="MS300" s="24"/>
      <c r="MT300" s="24"/>
      <c r="MU300" s="24"/>
      <c r="MV300" s="24"/>
      <c r="MW300" s="24"/>
      <c r="MX300" s="24"/>
      <c r="MY300" s="24"/>
      <c r="MZ300" s="24"/>
      <c r="NA300" s="24"/>
      <c r="NB300" s="24"/>
      <c r="NC300" s="24"/>
      <c r="ND300" s="24"/>
      <c r="NE300" s="24"/>
      <c r="NF300" s="24"/>
      <c r="NG300" s="24"/>
      <c r="NH300" s="24"/>
      <c r="NI300" s="24"/>
      <c r="NJ300" s="24"/>
      <c r="NK300" s="24"/>
      <c r="NL300" s="24"/>
      <c r="NM300" s="24"/>
      <c r="NN300" s="24"/>
      <c r="NO300" s="24"/>
      <c r="NP300" s="24"/>
      <c r="NQ300" s="24"/>
      <c r="NR300" s="24"/>
      <c r="NS300" s="24"/>
      <c r="NT300" s="24"/>
      <c r="NU300" s="24"/>
      <c r="NV300" s="24"/>
      <c r="NW300" s="24"/>
      <c r="NX300" s="24"/>
      <c r="NY300" s="24"/>
      <c r="NZ300" s="24"/>
      <c r="OA300" s="24"/>
      <c r="OB300" s="24"/>
      <c r="OC300" s="24"/>
      <c r="OD300" s="24"/>
      <c r="OE300" s="24"/>
      <c r="OF300" s="24"/>
      <c r="OG300" s="24"/>
      <c r="OH300" s="24"/>
      <c r="OI300" s="24"/>
      <c r="OJ300" s="24"/>
      <c r="OK300" s="24"/>
      <c r="OL300" s="24"/>
      <c r="OM300" s="24"/>
      <c r="ON300" s="24"/>
      <c r="OO300" s="24"/>
      <c r="OP300" s="24"/>
      <c r="OQ300" s="24"/>
      <c r="OR300" s="24"/>
      <c r="OS300" s="24"/>
      <c r="OT300" s="24"/>
      <c r="OU300" s="24"/>
      <c r="OV300" s="24"/>
      <c r="OW300" s="24"/>
      <c r="OX300" s="24"/>
      <c r="OY300" s="24"/>
      <c r="OZ300" s="24"/>
      <c r="PA300" s="24"/>
      <c r="PB300" s="24"/>
      <c r="PC300" s="24"/>
      <c r="PD300" s="24"/>
      <c r="PE300" s="24"/>
      <c r="PF300" s="24"/>
      <c r="PG300" s="24"/>
      <c r="PH300" s="24"/>
      <c r="PI300" s="24"/>
      <c r="PJ300" s="24"/>
      <c r="PK300" s="24"/>
      <c r="PL300" s="24"/>
      <c r="PM300" s="24"/>
      <c r="PN300" s="24"/>
      <c r="PO300" s="24"/>
      <c r="PP300" s="24"/>
      <c r="PQ300" s="24"/>
      <c r="PR300" s="24"/>
      <c r="PS300" s="24"/>
      <c r="PT300" s="24"/>
      <c r="PU300" s="24"/>
      <c r="PV300" s="24"/>
      <c r="PW300" s="24"/>
      <c r="PX300" s="24"/>
      <c r="PY300" s="24"/>
      <c r="PZ300" s="24"/>
      <c r="QA300" s="24"/>
      <c r="QB300" s="24"/>
      <c r="QC300" s="24"/>
      <c r="QD300" s="24"/>
      <c r="QE300" s="24"/>
      <c r="QF300" s="24"/>
      <c r="QG300" s="24"/>
      <c r="QH300" s="24"/>
      <c r="QI300" s="24"/>
      <c r="QJ300" s="24"/>
      <c r="QK300" s="24"/>
      <c r="QL300" s="24"/>
      <c r="QM300" s="24"/>
      <c r="QN300" s="24"/>
      <c r="QO300" s="24"/>
      <c r="QP300" s="24"/>
      <c r="QQ300" s="24"/>
      <c r="QR300" s="24"/>
      <c r="QS300" s="24"/>
      <c r="QT300" s="24"/>
      <c r="QU300" s="24"/>
      <c r="QV300" s="24"/>
      <c r="QW300" s="24"/>
      <c r="QX300" s="24"/>
      <c r="QY300" s="24"/>
      <c r="QZ300" s="24"/>
      <c r="RA300" s="24"/>
      <c r="RB300" s="24"/>
      <c r="RC300" s="24"/>
      <c r="RD300" s="24"/>
      <c r="RE300" s="24"/>
      <c r="RF300" s="24"/>
      <c r="RG300" s="24"/>
      <c r="RH300" s="24"/>
      <c r="RI300" s="24"/>
      <c r="RJ300" s="24"/>
      <c r="RK300" s="24"/>
      <c r="RL300" s="24"/>
      <c r="RM300" s="24"/>
      <c r="RN300" s="24"/>
      <c r="RO300" s="24"/>
      <c r="RP300" s="24"/>
      <c r="RQ300" s="24"/>
      <c r="RR300" s="24"/>
      <c r="RS300" s="24"/>
      <c r="RT300" s="24"/>
      <c r="RU300" s="24"/>
      <c r="RV300" s="24"/>
      <c r="RW300" s="24"/>
      <c r="RX300" s="24"/>
      <c r="RY300" s="24"/>
      <c r="RZ300" s="24"/>
      <c r="SA300" s="24"/>
      <c r="SB300" s="24"/>
      <c r="SC300" s="24"/>
      <c r="SD300" s="24"/>
      <c r="SE300" s="24"/>
      <c r="SF300" s="24"/>
      <c r="SG300" s="24"/>
      <c r="SH300" s="24"/>
      <c r="SI300" s="24"/>
      <c r="SJ300" s="24"/>
      <c r="SK300" s="24"/>
      <c r="SL300" s="24"/>
      <c r="SM300" s="24"/>
      <c r="SN300" s="24"/>
      <c r="SO300" s="24"/>
      <c r="SP300" s="24"/>
      <c r="SQ300" s="24"/>
      <c r="SR300" s="24"/>
      <c r="SS300" s="24"/>
      <c r="ST300" s="24"/>
      <c r="SU300" s="24"/>
      <c r="SV300" s="24"/>
      <c r="SW300" s="24"/>
      <c r="SX300" s="24"/>
      <c r="SY300" s="24"/>
      <c r="SZ300" s="24"/>
      <c r="TA300" s="24"/>
      <c r="TB300" s="24"/>
      <c r="TC300" s="24"/>
      <c r="TD300" s="24"/>
      <c r="TE300" s="24"/>
      <c r="TF300" s="24"/>
      <c r="TG300" s="24"/>
      <c r="TH300" s="24"/>
      <c r="TI300" s="24"/>
      <c r="TJ300" s="24"/>
      <c r="TK300" s="24"/>
      <c r="TL300" s="24"/>
      <c r="TM300" s="24"/>
      <c r="TN300" s="24"/>
      <c r="TO300" s="24"/>
      <c r="TP300" s="24"/>
      <c r="TQ300" s="24"/>
      <c r="TR300" s="24"/>
      <c r="TS300" s="24"/>
      <c r="TT300" s="24"/>
      <c r="TU300" s="24"/>
      <c r="TV300" s="24"/>
      <c r="TW300" s="24"/>
      <c r="TX300" s="24"/>
      <c r="TY300" s="24"/>
      <c r="TZ300" s="24"/>
      <c r="UA300" s="24"/>
      <c r="UB300" s="24"/>
      <c r="UC300" s="24"/>
      <c r="UD300" s="24"/>
      <c r="UE300" s="24"/>
      <c r="UF300" s="24"/>
      <c r="UG300" s="24"/>
      <c r="UH300" s="24"/>
      <c r="UI300" s="24"/>
      <c r="UJ300" s="24"/>
      <c r="UK300" s="24"/>
      <c r="UL300" s="24"/>
      <c r="UM300" s="24"/>
      <c r="UN300" s="24"/>
      <c r="UO300" s="24"/>
      <c r="UP300" s="24"/>
      <c r="UQ300" s="24"/>
      <c r="UR300" s="24"/>
      <c r="US300" s="24"/>
      <c r="UT300" s="24"/>
      <c r="UU300" s="24"/>
      <c r="UV300" s="24"/>
      <c r="UW300" s="24"/>
      <c r="UX300" s="24"/>
      <c r="UY300" s="24"/>
      <c r="UZ300" s="24"/>
      <c r="VA300" s="24"/>
      <c r="VB300" s="24"/>
      <c r="VC300" s="24"/>
      <c r="VD300" s="24"/>
      <c r="VE300" s="24"/>
      <c r="VF300" s="24"/>
      <c r="VG300" s="24"/>
      <c r="VH300" s="24"/>
      <c r="VI300" s="24"/>
    </row>
    <row r="301" spans="1:581" s="23" customFormat="1" ht="15" customHeight="1" x14ac:dyDescent="0.2">
      <c r="A301" s="107">
        <v>74</v>
      </c>
      <c r="B301" s="102" t="s">
        <v>1188</v>
      </c>
      <c r="C301" s="102" t="s">
        <v>1189</v>
      </c>
      <c r="D301" s="20">
        <v>14</v>
      </c>
      <c r="E301" s="108" t="s">
        <v>926</v>
      </c>
      <c r="F301" s="102" t="s">
        <v>1190</v>
      </c>
      <c r="G301" s="102" t="s">
        <v>1396</v>
      </c>
      <c r="H301" s="21" t="s">
        <v>274</v>
      </c>
      <c r="I301" s="21" t="s">
        <v>275</v>
      </c>
      <c r="J301" s="22" t="s">
        <v>955</v>
      </c>
      <c r="K301" s="328">
        <v>39392</v>
      </c>
      <c r="L301" s="146" t="s">
        <v>740</v>
      </c>
      <c r="M301" s="22">
        <v>40</v>
      </c>
      <c r="N301" s="22" t="s">
        <v>728</v>
      </c>
      <c r="O301" s="21" t="s">
        <v>741</v>
      </c>
      <c r="P301" s="21" t="s">
        <v>961</v>
      </c>
      <c r="Q301" s="21" t="s">
        <v>817</v>
      </c>
      <c r="R301" s="22">
        <v>1</v>
      </c>
      <c r="S301" s="255">
        <v>12087</v>
      </c>
      <c r="T301" s="75"/>
      <c r="U301" s="75"/>
      <c r="V301" s="75">
        <f t="shared" si="155"/>
        <v>12087</v>
      </c>
      <c r="W301" s="75">
        <f>70.1*4</f>
        <v>280.39999999999998</v>
      </c>
      <c r="X301" s="75">
        <f t="shared" si="158"/>
        <v>2284.1666666666665</v>
      </c>
      <c r="Y301" s="75">
        <f t="shared" si="159"/>
        <v>22841.666666666664</v>
      </c>
      <c r="Z301" s="75">
        <f t="shared" si="160"/>
        <v>2115.2249999999999</v>
      </c>
      <c r="AA301" s="75">
        <f t="shared" si="161"/>
        <v>362.61</v>
      </c>
      <c r="AB301" s="75">
        <f t="shared" si="162"/>
        <v>604.35</v>
      </c>
      <c r="AC301" s="75">
        <f t="shared" si="163"/>
        <v>241.74</v>
      </c>
      <c r="AD301" s="75">
        <f>887+70</f>
        <v>957</v>
      </c>
      <c r="AE301" s="75">
        <f>631+30</f>
        <v>661</v>
      </c>
      <c r="AF301" s="77">
        <f t="shared" si="154"/>
        <v>6852.5</v>
      </c>
      <c r="AG301" s="77">
        <f t="shared" si="156"/>
        <v>19974.18611111111</v>
      </c>
      <c r="AH301" s="77">
        <f t="shared" si="157"/>
        <v>239690.23333333334</v>
      </c>
      <c r="AI301" s="77"/>
      <c r="AJ301" s="77"/>
      <c r="AK301" s="77"/>
      <c r="AL301" s="77"/>
      <c r="AM301" s="77"/>
      <c r="AN301" s="77"/>
      <c r="AO301" s="77"/>
      <c r="AP301" s="77"/>
      <c r="AQ301" s="77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  <c r="HB301" s="24"/>
      <c r="HC301" s="24"/>
      <c r="HD301" s="24"/>
      <c r="HE301" s="24"/>
      <c r="HF301" s="24"/>
      <c r="HG301" s="24"/>
      <c r="HH301" s="24"/>
      <c r="HI301" s="24"/>
      <c r="HJ301" s="24"/>
      <c r="HK301" s="24"/>
      <c r="HL301" s="24"/>
      <c r="HM301" s="24"/>
      <c r="HN301" s="24"/>
      <c r="HO301" s="24"/>
      <c r="HP301" s="24"/>
      <c r="HQ301" s="24"/>
      <c r="HR301" s="24"/>
      <c r="HS301" s="24"/>
      <c r="HT301" s="24"/>
      <c r="HU301" s="24"/>
      <c r="HV301" s="24"/>
      <c r="HW301" s="24"/>
      <c r="HX301" s="24"/>
      <c r="HY301" s="24"/>
      <c r="HZ301" s="24"/>
      <c r="IA301" s="24"/>
      <c r="IB301" s="24"/>
      <c r="IC301" s="24"/>
      <c r="ID301" s="24"/>
      <c r="IE301" s="24"/>
      <c r="IF301" s="24"/>
      <c r="IG301" s="24"/>
      <c r="IH301" s="24"/>
      <c r="II301" s="24"/>
      <c r="IJ301" s="24"/>
      <c r="IK301" s="24"/>
      <c r="IL301" s="24"/>
      <c r="IM301" s="24"/>
      <c r="IN301" s="24"/>
      <c r="IO301" s="24"/>
      <c r="IP301" s="24"/>
      <c r="IQ301" s="24"/>
      <c r="IR301" s="24"/>
      <c r="IS301" s="24"/>
      <c r="IT301" s="24"/>
      <c r="IU301" s="24"/>
      <c r="IV301" s="24"/>
      <c r="IW301" s="24"/>
      <c r="IX301" s="24"/>
      <c r="IY301" s="24"/>
      <c r="IZ301" s="24"/>
      <c r="JA301" s="24"/>
      <c r="JB301" s="24"/>
      <c r="JC301" s="24"/>
      <c r="JD301" s="24"/>
      <c r="JE301" s="24"/>
      <c r="JF301" s="24"/>
      <c r="JG301" s="24"/>
      <c r="JH301" s="24"/>
      <c r="JI301" s="24"/>
      <c r="JJ301" s="24"/>
      <c r="JK301" s="24"/>
      <c r="JL301" s="24"/>
      <c r="JM301" s="24"/>
      <c r="JN301" s="24"/>
      <c r="JO301" s="24"/>
      <c r="JP301" s="24"/>
      <c r="JQ301" s="24"/>
      <c r="JR301" s="24"/>
      <c r="JS301" s="24"/>
      <c r="JT301" s="24"/>
      <c r="JU301" s="24"/>
      <c r="JV301" s="24"/>
      <c r="JW301" s="24"/>
      <c r="JX301" s="24"/>
      <c r="JY301" s="24"/>
      <c r="JZ301" s="24"/>
      <c r="KA301" s="24"/>
      <c r="KB301" s="24"/>
      <c r="KC301" s="24"/>
      <c r="KD301" s="24"/>
      <c r="KE301" s="24"/>
      <c r="KF301" s="24"/>
      <c r="KG301" s="24"/>
      <c r="KH301" s="24"/>
      <c r="KI301" s="24"/>
      <c r="KJ301" s="24"/>
      <c r="KK301" s="24"/>
      <c r="KL301" s="24"/>
      <c r="KM301" s="24"/>
      <c r="KN301" s="24"/>
      <c r="KO301" s="24"/>
      <c r="KP301" s="24"/>
      <c r="KQ301" s="24"/>
      <c r="KR301" s="24"/>
      <c r="KS301" s="24"/>
      <c r="KT301" s="24"/>
      <c r="KU301" s="24"/>
      <c r="KV301" s="24"/>
      <c r="KW301" s="24"/>
      <c r="KX301" s="24"/>
      <c r="KY301" s="24"/>
      <c r="KZ301" s="24"/>
      <c r="LA301" s="24"/>
      <c r="LB301" s="24"/>
      <c r="LC301" s="24"/>
      <c r="LD301" s="24"/>
      <c r="LE301" s="24"/>
      <c r="LF301" s="24"/>
      <c r="LG301" s="24"/>
      <c r="LH301" s="24"/>
      <c r="LI301" s="24"/>
      <c r="LJ301" s="24"/>
      <c r="LK301" s="24"/>
      <c r="LL301" s="24"/>
      <c r="LM301" s="24"/>
      <c r="LN301" s="24"/>
      <c r="LO301" s="24"/>
      <c r="LP301" s="24"/>
      <c r="LQ301" s="24"/>
      <c r="LR301" s="24"/>
      <c r="LS301" s="24"/>
      <c r="LT301" s="24"/>
      <c r="LU301" s="24"/>
      <c r="LV301" s="24"/>
      <c r="LW301" s="24"/>
      <c r="LX301" s="24"/>
      <c r="LY301" s="24"/>
      <c r="LZ301" s="24"/>
      <c r="MA301" s="24"/>
      <c r="MB301" s="24"/>
      <c r="MC301" s="24"/>
      <c r="MD301" s="24"/>
      <c r="ME301" s="24"/>
      <c r="MF301" s="24"/>
      <c r="MG301" s="24"/>
      <c r="MH301" s="24"/>
      <c r="MI301" s="24"/>
      <c r="MJ301" s="24"/>
      <c r="MK301" s="24"/>
      <c r="ML301" s="24"/>
      <c r="MM301" s="24"/>
      <c r="MN301" s="24"/>
      <c r="MO301" s="24"/>
      <c r="MP301" s="24"/>
      <c r="MQ301" s="24"/>
      <c r="MR301" s="24"/>
      <c r="MS301" s="24"/>
      <c r="MT301" s="24"/>
      <c r="MU301" s="24"/>
      <c r="MV301" s="24"/>
      <c r="MW301" s="24"/>
      <c r="MX301" s="24"/>
      <c r="MY301" s="24"/>
      <c r="MZ301" s="24"/>
      <c r="NA301" s="24"/>
      <c r="NB301" s="24"/>
      <c r="NC301" s="24"/>
      <c r="ND301" s="24"/>
      <c r="NE301" s="24"/>
      <c r="NF301" s="24"/>
      <c r="NG301" s="24"/>
      <c r="NH301" s="24"/>
      <c r="NI301" s="24"/>
      <c r="NJ301" s="24"/>
      <c r="NK301" s="24"/>
      <c r="NL301" s="24"/>
      <c r="NM301" s="24"/>
      <c r="NN301" s="24"/>
      <c r="NO301" s="24"/>
      <c r="NP301" s="24"/>
      <c r="NQ301" s="24"/>
      <c r="NR301" s="24"/>
      <c r="NS301" s="24"/>
      <c r="NT301" s="24"/>
      <c r="NU301" s="24"/>
      <c r="NV301" s="24"/>
      <c r="NW301" s="24"/>
      <c r="NX301" s="24"/>
      <c r="NY301" s="24"/>
      <c r="NZ301" s="24"/>
      <c r="OA301" s="24"/>
      <c r="OB301" s="24"/>
      <c r="OC301" s="24"/>
      <c r="OD301" s="24"/>
      <c r="OE301" s="24"/>
      <c r="OF301" s="24"/>
      <c r="OG301" s="24"/>
      <c r="OH301" s="24"/>
      <c r="OI301" s="24"/>
      <c r="OJ301" s="24"/>
      <c r="OK301" s="24"/>
      <c r="OL301" s="24"/>
      <c r="OM301" s="24"/>
      <c r="ON301" s="24"/>
      <c r="OO301" s="24"/>
      <c r="OP301" s="24"/>
      <c r="OQ301" s="24"/>
      <c r="OR301" s="24"/>
      <c r="OS301" s="24"/>
      <c r="OT301" s="24"/>
      <c r="OU301" s="24"/>
      <c r="OV301" s="24"/>
      <c r="OW301" s="24"/>
      <c r="OX301" s="24"/>
      <c r="OY301" s="24"/>
      <c r="OZ301" s="24"/>
      <c r="PA301" s="24"/>
      <c r="PB301" s="24"/>
      <c r="PC301" s="24"/>
      <c r="PD301" s="24"/>
      <c r="PE301" s="24"/>
      <c r="PF301" s="24"/>
      <c r="PG301" s="24"/>
      <c r="PH301" s="24"/>
      <c r="PI301" s="24"/>
      <c r="PJ301" s="24"/>
      <c r="PK301" s="24"/>
      <c r="PL301" s="24"/>
      <c r="PM301" s="24"/>
      <c r="PN301" s="24"/>
      <c r="PO301" s="24"/>
      <c r="PP301" s="24"/>
      <c r="PQ301" s="24"/>
      <c r="PR301" s="24"/>
      <c r="PS301" s="24"/>
      <c r="PT301" s="24"/>
      <c r="PU301" s="24"/>
      <c r="PV301" s="24"/>
      <c r="PW301" s="24"/>
      <c r="PX301" s="24"/>
      <c r="PY301" s="24"/>
      <c r="PZ301" s="24"/>
      <c r="QA301" s="24"/>
      <c r="QB301" s="24"/>
      <c r="QC301" s="24"/>
      <c r="QD301" s="24"/>
      <c r="QE301" s="24"/>
      <c r="QF301" s="24"/>
      <c r="QG301" s="24"/>
      <c r="QH301" s="24"/>
      <c r="QI301" s="24"/>
      <c r="QJ301" s="24"/>
      <c r="QK301" s="24"/>
      <c r="QL301" s="24"/>
      <c r="QM301" s="24"/>
      <c r="QN301" s="24"/>
      <c r="QO301" s="24"/>
      <c r="QP301" s="24"/>
      <c r="QQ301" s="24"/>
      <c r="QR301" s="24"/>
      <c r="QS301" s="24"/>
      <c r="QT301" s="24"/>
      <c r="QU301" s="24"/>
      <c r="QV301" s="24"/>
      <c r="QW301" s="24"/>
      <c r="QX301" s="24"/>
      <c r="QY301" s="24"/>
      <c r="QZ301" s="24"/>
      <c r="RA301" s="24"/>
      <c r="RB301" s="24"/>
      <c r="RC301" s="24"/>
      <c r="RD301" s="24"/>
      <c r="RE301" s="24"/>
      <c r="RF301" s="24"/>
      <c r="RG301" s="24"/>
      <c r="RH301" s="24"/>
      <c r="RI301" s="24"/>
      <c r="RJ301" s="24"/>
      <c r="RK301" s="24"/>
      <c r="RL301" s="24"/>
      <c r="RM301" s="24"/>
      <c r="RN301" s="24"/>
      <c r="RO301" s="24"/>
      <c r="RP301" s="24"/>
      <c r="RQ301" s="24"/>
      <c r="RR301" s="24"/>
      <c r="RS301" s="24"/>
      <c r="RT301" s="24"/>
      <c r="RU301" s="24"/>
      <c r="RV301" s="24"/>
      <c r="RW301" s="24"/>
      <c r="RX301" s="24"/>
      <c r="RY301" s="24"/>
      <c r="RZ301" s="24"/>
      <c r="SA301" s="24"/>
      <c r="SB301" s="24"/>
      <c r="SC301" s="24"/>
      <c r="SD301" s="24"/>
      <c r="SE301" s="24"/>
      <c r="SF301" s="24"/>
      <c r="SG301" s="24"/>
      <c r="SH301" s="24"/>
      <c r="SI301" s="24"/>
      <c r="SJ301" s="24"/>
      <c r="SK301" s="24"/>
      <c r="SL301" s="24"/>
      <c r="SM301" s="24"/>
      <c r="SN301" s="24"/>
      <c r="SO301" s="24"/>
      <c r="SP301" s="24"/>
      <c r="SQ301" s="24"/>
      <c r="SR301" s="24"/>
      <c r="SS301" s="24"/>
      <c r="ST301" s="24"/>
      <c r="SU301" s="24"/>
      <c r="SV301" s="24"/>
      <c r="SW301" s="24"/>
      <c r="SX301" s="24"/>
      <c r="SY301" s="24"/>
      <c r="SZ301" s="24"/>
      <c r="TA301" s="24"/>
      <c r="TB301" s="24"/>
      <c r="TC301" s="24"/>
      <c r="TD301" s="24"/>
      <c r="TE301" s="24"/>
      <c r="TF301" s="24"/>
      <c r="TG301" s="24"/>
      <c r="TH301" s="24"/>
      <c r="TI301" s="24"/>
      <c r="TJ301" s="24"/>
      <c r="TK301" s="24"/>
      <c r="TL301" s="24"/>
      <c r="TM301" s="24"/>
      <c r="TN301" s="24"/>
      <c r="TO301" s="24"/>
      <c r="TP301" s="24"/>
      <c r="TQ301" s="24"/>
      <c r="TR301" s="24"/>
      <c r="TS301" s="24"/>
      <c r="TT301" s="24"/>
      <c r="TU301" s="24"/>
      <c r="TV301" s="24"/>
      <c r="TW301" s="24"/>
      <c r="TX301" s="24"/>
      <c r="TY301" s="24"/>
      <c r="TZ301" s="24"/>
      <c r="UA301" s="24"/>
      <c r="UB301" s="24"/>
      <c r="UC301" s="24"/>
      <c r="UD301" s="24"/>
      <c r="UE301" s="24"/>
      <c r="UF301" s="24"/>
      <c r="UG301" s="24"/>
      <c r="UH301" s="24"/>
      <c r="UI301" s="24"/>
      <c r="UJ301" s="24"/>
      <c r="UK301" s="24"/>
      <c r="UL301" s="24"/>
      <c r="UM301" s="24"/>
      <c r="UN301" s="24"/>
      <c r="UO301" s="24"/>
      <c r="UP301" s="24"/>
      <c r="UQ301" s="24"/>
      <c r="UR301" s="24"/>
      <c r="US301" s="24"/>
      <c r="UT301" s="24"/>
      <c r="UU301" s="24"/>
      <c r="UV301" s="24"/>
      <c r="UW301" s="24"/>
      <c r="UX301" s="24"/>
      <c r="UY301" s="24"/>
      <c r="UZ301" s="24"/>
      <c r="VA301" s="24"/>
      <c r="VB301" s="24"/>
      <c r="VC301" s="24"/>
      <c r="VD301" s="24"/>
      <c r="VE301" s="24"/>
      <c r="VF301" s="24"/>
      <c r="VG301" s="24"/>
      <c r="VH301" s="24"/>
      <c r="VI301" s="24"/>
    </row>
    <row r="302" spans="1:581" s="23" customFormat="1" ht="15" customHeight="1" x14ac:dyDescent="0.2">
      <c r="A302" s="18">
        <v>75</v>
      </c>
      <c r="B302" s="102" t="s">
        <v>1188</v>
      </c>
      <c r="C302" s="102" t="s">
        <v>1189</v>
      </c>
      <c r="D302" s="20">
        <v>14</v>
      </c>
      <c r="E302" s="102" t="s">
        <v>926</v>
      </c>
      <c r="F302" s="102" t="s">
        <v>1190</v>
      </c>
      <c r="G302" s="102" t="s">
        <v>1400</v>
      </c>
      <c r="H302" s="21" t="s">
        <v>230</v>
      </c>
      <c r="I302" s="21" t="s">
        <v>231</v>
      </c>
      <c r="J302" s="22" t="s">
        <v>954</v>
      </c>
      <c r="K302" s="328">
        <v>33270</v>
      </c>
      <c r="L302" s="146" t="s">
        <v>727</v>
      </c>
      <c r="M302" s="22">
        <v>40</v>
      </c>
      <c r="N302" s="22" t="s">
        <v>728</v>
      </c>
      <c r="O302" s="21" t="s">
        <v>729</v>
      </c>
      <c r="P302" s="21" t="s">
        <v>961</v>
      </c>
      <c r="Q302" s="21" t="s">
        <v>817</v>
      </c>
      <c r="R302" s="22">
        <v>1</v>
      </c>
      <c r="S302" s="75">
        <v>12605</v>
      </c>
      <c r="T302" s="75"/>
      <c r="U302" s="75"/>
      <c r="V302" s="75">
        <f t="shared" si="155"/>
        <v>12605</v>
      </c>
      <c r="W302" s="75">
        <f>70.1*7</f>
        <v>490.69999999999993</v>
      </c>
      <c r="X302" s="75">
        <f t="shared" si="158"/>
        <v>2386.166666666667</v>
      </c>
      <c r="Y302" s="75">
        <f t="shared" si="159"/>
        <v>23861.666666666668</v>
      </c>
      <c r="Z302" s="75">
        <f t="shared" si="160"/>
        <v>2205.875</v>
      </c>
      <c r="AA302" s="75">
        <f t="shared" si="161"/>
        <v>378.15</v>
      </c>
      <c r="AB302" s="75">
        <f t="shared" si="162"/>
        <v>630.25</v>
      </c>
      <c r="AC302" s="75">
        <f t="shared" si="163"/>
        <v>252.1</v>
      </c>
      <c r="AD302" s="75">
        <f t="shared" ref="AD302:AD308" si="164">1021+25</f>
        <v>1046</v>
      </c>
      <c r="AE302" s="75">
        <v>666</v>
      </c>
      <c r="AF302" s="77">
        <f t="shared" si="154"/>
        <v>7158.5</v>
      </c>
      <c r="AG302" s="77">
        <f t="shared" si="156"/>
        <v>21057.936111111114</v>
      </c>
      <c r="AH302" s="77">
        <f t="shared" si="157"/>
        <v>252695.23333333337</v>
      </c>
      <c r="AI302" s="77"/>
      <c r="AJ302" s="77"/>
      <c r="AK302" s="77"/>
      <c r="AL302" s="77"/>
      <c r="AM302" s="77"/>
      <c r="AN302" s="77"/>
      <c r="AO302" s="77"/>
      <c r="AP302" s="77"/>
      <c r="AQ302" s="77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  <c r="HB302" s="24"/>
      <c r="HC302" s="24"/>
      <c r="HD302" s="24"/>
      <c r="HE302" s="24"/>
      <c r="HF302" s="24"/>
      <c r="HG302" s="24"/>
      <c r="HH302" s="24"/>
      <c r="HI302" s="24"/>
      <c r="HJ302" s="24"/>
      <c r="HK302" s="24"/>
      <c r="HL302" s="24"/>
      <c r="HM302" s="24"/>
      <c r="HN302" s="24"/>
      <c r="HO302" s="24"/>
      <c r="HP302" s="24"/>
      <c r="HQ302" s="24"/>
      <c r="HR302" s="24"/>
      <c r="HS302" s="24"/>
      <c r="HT302" s="24"/>
      <c r="HU302" s="24"/>
      <c r="HV302" s="24"/>
      <c r="HW302" s="24"/>
      <c r="HX302" s="24"/>
      <c r="HY302" s="24"/>
      <c r="HZ302" s="24"/>
      <c r="IA302" s="24"/>
      <c r="IB302" s="24"/>
      <c r="IC302" s="24"/>
      <c r="ID302" s="24"/>
      <c r="IE302" s="24"/>
      <c r="IF302" s="24"/>
      <c r="IG302" s="24"/>
      <c r="IH302" s="24"/>
      <c r="II302" s="24"/>
      <c r="IJ302" s="24"/>
      <c r="IK302" s="24"/>
      <c r="IL302" s="24"/>
      <c r="IM302" s="24"/>
      <c r="IN302" s="24"/>
      <c r="IO302" s="24"/>
      <c r="IP302" s="24"/>
      <c r="IQ302" s="24"/>
      <c r="IR302" s="24"/>
      <c r="IS302" s="24"/>
      <c r="IT302" s="24"/>
      <c r="IU302" s="24"/>
      <c r="IV302" s="24"/>
      <c r="IW302" s="24"/>
      <c r="IX302" s="24"/>
      <c r="IY302" s="24"/>
      <c r="IZ302" s="24"/>
      <c r="JA302" s="24"/>
      <c r="JB302" s="24"/>
      <c r="JC302" s="24"/>
      <c r="JD302" s="24"/>
      <c r="JE302" s="24"/>
      <c r="JF302" s="24"/>
      <c r="JG302" s="24"/>
      <c r="JH302" s="24"/>
      <c r="JI302" s="24"/>
      <c r="JJ302" s="24"/>
      <c r="JK302" s="24"/>
      <c r="JL302" s="24"/>
      <c r="JM302" s="24"/>
      <c r="JN302" s="24"/>
      <c r="JO302" s="24"/>
      <c r="JP302" s="24"/>
      <c r="JQ302" s="24"/>
      <c r="JR302" s="24"/>
      <c r="JS302" s="24"/>
      <c r="JT302" s="24"/>
      <c r="JU302" s="24"/>
      <c r="JV302" s="24"/>
      <c r="JW302" s="24"/>
      <c r="JX302" s="24"/>
      <c r="JY302" s="24"/>
      <c r="JZ302" s="24"/>
      <c r="KA302" s="24"/>
      <c r="KB302" s="24"/>
      <c r="KC302" s="24"/>
      <c r="KD302" s="24"/>
      <c r="KE302" s="24"/>
      <c r="KF302" s="24"/>
      <c r="KG302" s="24"/>
      <c r="KH302" s="24"/>
      <c r="KI302" s="24"/>
      <c r="KJ302" s="24"/>
      <c r="KK302" s="24"/>
      <c r="KL302" s="24"/>
      <c r="KM302" s="24"/>
      <c r="KN302" s="24"/>
      <c r="KO302" s="24"/>
      <c r="KP302" s="24"/>
      <c r="KQ302" s="24"/>
      <c r="KR302" s="24"/>
      <c r="KS302" s="24"/>
      <c r="KT302" s="24"/>
      <c r="KU302" s="24"/>
      <c r="KV302" s="24"/>
      <c r="KW302" s="24"/>
      <c r="KX302" s="24"/>
      <c r="KY302" s="24"/>
      <c r="KZ302" s="24"/>
      <c r="LA302" s="24"/>
      <c r="LB302" s="24"/>
      <c r="LC302" s="24"/>
      <c r="LD302" s="24"/>
      <c r="LE302" s="24"/>
      <c r="LF302" s="24"/>
      <c r="LG302" s="24"/>
      <c r="LH302" s="24"/>
      <c r="LI302" s="24"/>
      <c r="LJ302" s="24"/>
      <c r="LK302" s="24"/>
      <c r="LL302" s="24"/>
      <c r="LM302" s="24"/>
      <c r="LN302" s="24"/>
      <c r="LO302" s="24"/>
      <c r="LP302" s="24"/>
      <c r="LQ302" s="24"/>
      <c r="LR302" s="24"/>
      <c r="LS302" s="24"/>
      <c r="LT302" s="24"/>
      <c r="LU302" s="24"/>
      <c r="LV302" s="24"/>
      <c r="LW302" s="24"/>
      <c r="LX302" s="24"/>
      <c r="LY302" s="24"/>
      <c r="LZ302" s="24"/>
      <c r="MA302" s="24"/>
      <c r="MB302" s="24"/>
      <c r="MC302" s="24"/>
      <c r="MD302" s="24"/>
      <c r="ME302" s="24"/>
      <c r="MF302" s="24"/>
      <c r="MG302" s="24"/>
      <c r="MH302" s="24"/>
      <c r="MI302" s="24"/>
      <c r="MJ302" s="24"/>
      <c r="MK302" s="24"/>
      <c r="ML302" s="24"/>
      <c r="MM302" s="24"/>
      <c r="MN302" s="24"/>
      <c r="MO302" s="24"/>
      <c r="MP302" s="24"/>
      <c r="MQ302" s="24"/>
      <c r="MR302" s="24"/>
      <c r="MS302" s="24"/>
      <c r="MT302" s="24"/>
      <c r="MU302" s="24"/>
      <c r="MV302" s="24"/>
      <c r="MW302" s="24"/>
      <c r="MX302" s="24"/>
      <c r="MY302" s="24"/>
      <c r="MZ302" s="24"/>
      <c r="NA302" s="24"/>
      <c r="NB302" s="24"/>
      <c r="NC302" s="24"/>
      <c r="ND302" s="24"/>
      <c r="NE302" s="24"/>
      <c r="NF302" s="24"/>
      <c r="NG302" s="24"/>
      <c r="NH302" s="24"/>
      <c r="NI302" s="24"/>
      <c r="NJ302" s="24"/>
      <c r="NK302" s="24"/>
      <c r="NL302" s="24"/>
      <c r="NM302" s="24"/>
      <c r="NN302" s="24"/>
      <c r="NO302" s="24"/>
      <c r="NP302" s="24"/>
      <c r="NQ302" s="24"/>
      <c r="NR302" s="24"/>
      <c r="NS302" s="24"/>
      <c r="NT302" s="24"/>
      <c r="NU302" s="24"/>
      <c r="NV302" s="24"/>
      <c r="NW302" s="24"/>
      <c r="NX302" s="24"/>
      <c r="NY302" s="24"/>
      <c r="NZ302" s="24"/>
      <c r="OA302" s="24"/>
      <c r="OB302" s="24"/>
      <c r="OC302" s="24"/>
      <c r="OD302" s="24"/>
      <c r="OE302" s="24"/>
      <c r="OF302" s="24"/>
      <c r="OG302" s="24"/>
      <c r="OH302" s="24"/>
      <c r="OI302" s="24"/>
      <c r="OJ302" s="24"/>
      <c r="OK302" s="24"/>
      <c r="OL302" s="24"/>
      <c r="OM302" s="24"/>
      <c r="ON302" s="24"/>
      <c r="OO302" s="24"/>
      <c r="OP302" s="24"/>
      <c r="OQ302" s="24"/>
      <c r="OR302" s="24"/>
      <c r="OS302" s="24"/>
      <c r="OT302" s="24"/>
      <c r="OU302" s="24"/>
      <c r="OV302" s="24"/>
      <c r="OW302" s="24"/>
      <c r="OX302" s="24"/>
      <c r="OY302" s="24"/>
      <c r="OZ302" s="24"/>
      <c r="PA302" s="24"/>
      <c r="PB302" s="24"/>
      <c r="PC302" s="24"/>
      <c r="PD302" s="24"/>
      <c r="PE302" s="24"/>
      <c r="PF302" s="24"/>
      <c r="PG302" s="24"/>
      <c r="PH302" s="24"/>
      <c r="PI302" s="24"/>
      <c r="PJ302" s="24"/>
      <c r="PK302" s="24"/>
      <c r="PL302" s="24"/>
      <c r="PM302" s="24"/>
      <c r="PN302" s="24"/>
      <c r="PO302" s="24"/>
      <c r="PP302" s="24"/>
      <c r="PQ302" s="24"/>
      <c r="PR302" s="24"/>
      <c r="PS302" s="24"/>
      <c r="PT302" s="24"/>
      <c r="PU302" s="24"/>
      <c r="PV302" s="24"/>
      <c r="PW302" s="24"/>
      <c r="PX302" s="24"/>
      <c r="PY302" s="24"/>
      <c r="PZ302" s="24"/>
      <c r="QA302" s="24"/>
      <c r="QB302" s="24"/>
      <c r="QC302" s="24"/>
      <c r="QD302" s="24"/>
      <c r="QE302" s="24"/>
      <c r="QF302" s="24"/>
      <c r="QG302" s="24"/>
      <c r="QH302" s="24"/>
      <c r="QI302" s="24"/>
      <c r="QJ302" s="24"/>
      <c r="QK302" s="24"/>
      <c r="QL302" s="24"/>
      <c r="QM302" s="24"/>
      <c r="QN302" s="24"/>
      <c r="QO302" s="24"/>
      <c r="QP302" s="24"/>
      <c r="QQ302" s="24"/>
      <c r="QR302" s="24"/>
      <c r="QS302" s="24"/>
      <c r="QT302" s="24"/>
      <c r="QU302" s="24"/>
      <c r="QV302" s="24"/>
      <c r="QW302" s="24"/>
      <c r="QX302" s="24"/>
      <c r="QY302" s="24"/>
      <c r="QZ302" s="24"/>
      <c r="RA302" s="24"/>
      <c r="RB302" s="24"/>
      <c r="RC302" s="24"/>
      <c r="RD302" s="24"/>
      <c r="RE302" s="24"/>
      <c r="RF302" s="24"/>
      <c r="RG302" s="24"/>
      <c r="RH302" s="24"/>
      <c r="RI302" s="24"/>
      <c r="RJ302" s="24"/>
      <c r="RK302" s="24"/>
      <c r="RL302" s="24"/>
      <c r="RM302" s="24"/>
      <c r="RN302" s="24"/>
      <c r="RO302" s="24"/>
      <c r="RP302" s="24"/>
      <c r="RQ302" s="24"/>
      <c r="RR302" s="24"/>
      <c r="RS302" s="24"/>
      <c r="RT302" s="24"/>
      <c r="RU302" s="24"/>
      <c r="RV302" s="24"/>
      <c r="RW302" s="24"/>
      <c r="RX302" s="24"/>
      <c r="RY302" s="24"/>
      <c r="RZ302" s="24"/>
      <c r="SA302" s="24"/>
      <c r="SB302" s="24"/>
      <c r="SC302" s="24"/>
      <c r="SD302" s="24"/>
      <c r="SE302" s="24"/>
      <c r="SF302" s="24"/>
      <c r="SG302" s="24"/>
      <c r="SH302" s="24"/>
      <c r="SI302" s="24"/>
      <c r="SJ302" s="24"/>
      <c r="SK302" s="24"/>
      <c r="SL302" s="24"/>
      <c r="SM302" s="24"/>
      <c r="SN302" s="24"/>
      <c r="SO302" s="24"/>
      <c r="SP302" s="24"/>
      <c r="SQ302" s="24"/>
      <c r="SR302" s="24"/>
      <c r="SS302" s="24"/>
      <c r="ST302" s="24"/>
      <c r="SU302" s="24"/>
      <c r="SV302" s="24"/>
      <c r="SW302" s="24"/>
      <c r="SX302" s="24"/>
      <c r="SY302" s="24"/>
      <c r="SZ302" s="24"/>
      <c r="TA302" s="24"/>
      <c r="TB302" s="24"/>
      <c r="TC302" s="24"/>
      <c r="TD302" s="24"/>
      <c r="TE302" s="24"/>
      <c r="TF302" s="24"/>
      <c r="TG302" s="24"/>
      <c r="TH302" s="24"/>
      <c r="TI302" s="24"/>
      <c r="TJ302" s="24"/>
      <c r="TK302" s="24"/>
      <c r="TL302" s="24"/>
      <c r="TM302" s="24"/>
      <c r="TN302" s="24"/>
      <c r="TO302" s="24"/>
      <c r="TP302" s="24"/>
      <c r="TQ302" s="24"/>
      <c r="TR302" s="24"/>
      <c r="TS302" s="24"/>
      <c r="TT302" s="24"/>
      <c r="TU302" s="24"/>
      <c r="TV302" s="24"/>
      <c r="TW302" s="24"/>
      <c r="TX302" s="24"/>
      <c r="TY302" s="24"/>
      <c r="TZ302" s="24"/>
      <c r="UA302" s="24"/>
      <c r="UB302" s="24"/>
      <c r="UC302" s="24"/>
      <c r="UD302" s="24"/>
      <c r="UE302" s="24"/>
      <c r="UF302" s="24"/>
      <c r="UG302" s="24"/>
      <c r="UH302" s="24"/>
      <c r="UI302" s="24"/>
      <c r="UJ302" s="24"/>
      <c r="UK302" s="24"/>
      <c r="UL302" s="24"/>
      <c r="UM302" s="24"/>
      <c r="UN302" s="24"/>
      <c r="UO302" s="24"/>
      <c r="UP302" s="24"/>
      <c r="UQ302" s="24"/>
      <c r="UR302" s="24"/>
      <c r="US302" s="24"/>
      <c r="UT302" s="24"/>
      <c r="UU302" s="24"/>
      <c r="UV302" s="24"/>
      <c r="UW302" s="24"/>
      <c r="UX302" s="24"/>
      <c r="UY302" s="24"/>
      <c r="UZ302" s="24"/>
      <c r="VA302" s="24"/>
      <c r="VB302" s="24"/>
      <c r="VC302" s="24"/>
      <c r="VD302" s="24"/>
      <c r="VE302" s="24"/>
      <c r="VF302" s="24"/>
      <c r="VG302" s="24"/>
      <c r="VH302" s="24"/>
      <c r="VI302" s="24"/>
    </row>
    <row r="303" spans="1:581" s="23" customFormat="1" ht="15" customHeight="1" x14ac:dyDescent="0.2">
      <c r="A303" s="112">
        <v>76</v>
      </c>
      <c r="B303" s="102" t="s">
        <v>1188</v>
      </c>
      <c r="C303" s="102" t="s">
        <v>1189</v>
      </c>
      <c r="D303" s="20">
        <v>14</v>
      </c>
      <c r="E303" s="105" t="s">
        <v>926</v>
      </c>
      <c r="F303" s="102" t="s">
        <v>1190</v>
      </c>
      <c r="G303" s="102" t="s">
        <v>1728</v>
      </c>
      <c r="H303" s="61" t="s">
        <v>1722</v>
      </c>
      <c r="I303" s="21" t="s">
        <v>1747</v>
      </c>
      <c r="J303" s="176" t="s">
        <v>955</v>
      </c>
      <c r="K303" s="328">
        <v>42171</v>
      </c>
      <c r="L303" s="209" t="s">
        <v>727</v>
      </c>
      <c r="M303" s="22">
        <v>40</v>
      </c>
      <c r="N303" s="22" t="s">
        <v>728</v>
      </c>
      <c r="O303" s="21" t="s">
        <v>729</v>
      </c>
      <c r="P303" s="21" t="s">
        <v>961</v>
      </c>
      <c r="Q303" s="21" t="s">
        <v>817</v>
      </c>
      <c r="R303" s="22">
        <v>1</v>
      </c>
      <c r="S303" s="75">
        <v>12605</v>
      </c>
      <c r="T303" s="75"/>
      <c r="U303" s="75"/>
      <c r="V303" s="75">
        <f t="shared" si="155"/>
        <v>12605</v>
      </c>
      <c r="W303" s="75"/>
      <c r="X303" s="75">
        <f t="shared" si="158"/>
        <v>2386.166666666667</v>
      </c>
      <c r="Y303" s="75">
        <f t="shared" si="159"/>
        <v>23861.666666666668</v>
      </c>
      <c r="Z303" s="75">
        <f t="shared" si="160"/>
        <v>2205.875</v>
      </c>
      <c r="AA303" s="75">
        <f t="shared" si="161"/>
        <v>378.15</v>
      </c>
      <c r="AB303" s="75">
        <f t="shared" si="162"/>
        <v>630.25</v>
      </c>
      <c r="AC303" s="75">
        <f t="shared" si="163"/>
        <v>252.1</v>
      </c>
      <c r="AD303" s="75">
        <f t="shared" si="164"/>
        <v>1046</v>
      </c>
      <c r="AE303" s="75">
        <v>666</v>
      </c>
      <c r="AF303" s="77">
        <f t="shared" si="154"/>
        <v>7158.5</v>
      </c>
      <c r="AG303" s="77">
        <f t="shared" si="156"/>
        <v>20567.236111111109</v>
      </c>
      <c r="AH303" s="77">
        <f t="shared" si="157"/>
        <v>246806.83333333331</v>
      </c>
      <c r="AI303" s="77"/>
      <c r="AJ303" s="77"/>
      <c r="AK303" s="77"/>
      <c r="AL303" s="77"/>
      <c r="AM303" s="77"/>
      <c r="AN303" s="77"/>
      <c r="AO303" s="77"/>
      <c r="AP303" s="77"/>
      <c r="AQ303" s="77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  <c r="HB303" s="24"/>
      <c r="HC303" s="24"/>
      <c r="HD303" s="24"/>
      <c r="HE303" s="24"/>
      <c r="HF303" s="24"/>
      <c r="HG303" s="24"/>
      <c r="HH303" s="24"/>
      <c r="HI303" s="24"/>
      <c r="HJ303" s="24"/>
      <c r="HK303" s="24"/>
      <c r="HL303" s="24"/>
      <c r="HM303" s="24"/>
      <c r="HN303" s="24"/>
      <c r="HO303" s="24"/>
      <c r="HP303" s="24"/>
      <c r="HQ303" s="24"/>
      <c r="HR303" s="24"/>
      <c r="HS303" s="24"/>
      <c r="HT303" s="24"/>
      <c r="HU303" s="24"/>
      <c r="HV303" s="24"/>
      <c r="HW303" s="24"/>
      <c r="HX303" s="24"/>
      <c r="HY303" s="24"/>
      <c r="HZ303" s="24"/>
      <c r="IA303" s="24"/>
      <c r="IB303" s="24"/>
      <c r="IC303" s="24"/>
      <c r="ID303" s="24"/>
      <c r="IE303" s="24"/>
      <c r="IF303" s="24"/>
      <c r="IG303" s="24"/>
      <c r="IH303" s="24"/>
      <c r="II303" s="24"/>
      <c r="IJ303" s="24"/>
      <c r="IK303" s="24"/>
      <c r="IL303" s="24"/>
      <c r="IM303" s="24"/>
      <c r="IN303" s="24"/>
      <c r="IO303" s="24"/>
      <c r="IP303" s="24"/>
      <c r="IQ303" s="24"/>
      <c r="IR303" s="24"/>
      <c r="IS303" s="24"/>
      <c r="IT303" s="24"/>
      <c r="IU303" s="24"/>
      <c r="IV303" s="24"/>
      <c r="IW303" s="24"/>
      <c r="IX303" s="24"/>
      <c r="IY303" s="24"/>
      <c r="IZ303" s="24"/>
      <c r="JA303" s="24"/>
      <c r="JB303" s="24"/>
      <c r="JC303" s="24"/>
      <c r="JD303" s="24"/>
      <c r="JE303" s="24"/>
      <c r="JF303" s="24"/>
      <c r="JG303" s="24"/>
      <c r="JH303" s="24"/>
      <c r="JI303" s="24"/>
      <c r="JJ303" s="24"/>
      <c r="JK303" s="24"/>
      <c r="JL303" s="24"/>
      <c r="JM303" s="24"/>
      <c r="JN303" s="24"/>
      <c r="JO303" s="24"/>
      <c r="JP303" s="24"/>
      <c r="JQ303" s="24"/>
      <c r="JR303" s="24"/>
      <c r="JS303" s="24"/>
      <c r="JT303" s="24"/>
      <c r="JU303" s="24"/>
      <c r="JV303" s="24"/>
      <c r="JW303" s="24"/>
      <c r="JX303" s="24"/>
      <c r="JY303" s="24"/>
      <c r="JZ303" s="24"/>
      <c r="KA303" s="24"/>
      <c r="KB303" s="24"/>
      <c r="KC303" s="24"/>
      <c r="KD303" s="24"/>
      <c r="KE303" s="24"/>
      <c r="KF303" s="24"/>
      <c r="KG303" s="24"/>
      <c r="KH303" s="24"/>
      <c r="KI303" s="24"/>
      <c r="KJ303" s="24"/>
      <c r="KK303" s="24"/>
      <c r="KL303" s="24"/>
      <c r="KM303" s="24"/>
      <c r="KN303" s="24"/>
      <c r="KO303" s="24"/>
      <c r="KP303" s="24"/>
      <c r="KQ303" s="24"/>
      <c r="KR303" s="24"/>
      <c r="KS303" s="24"/>
      <c r="KT303" s="24"/>
      <c r="KU303" s="24"/>
      <c r="KV303" s="24"/>
      <c r="KW303" s="24"/>
      <c r="KX303" s="24"/>
      <c r="KY303" s="24"/>
      <c r="KZ303" s="24"/>
      <c r="LA303" s="24"/>
      <c r="LB303" s="24"/>
      <c r="LC303" s="24"/>
      <c r="LD303" s="24"/>
      <c r="LE303" s="24"/>
      <c r="LF303" s="24"/>
      <c r="LG303" s="24"/>
      <c r="LH303" s="24"/>
      <c r="LI303" s="24"/>
      <c r="LJ303" s="24"/>
      <c r="LK303" s="24"/>
      <c r="LL303" s="24"/>
      <c r="LM303" s="24"/>
      <c r="LN303" s="24"/>
      <c r="LO303" s="24"/>
      <c r="LP303" s="24"/>
      <c r="LQ303" s="24"/>
      <c r="LR303" s="24"/>
      <c r="LS303" s="24"/>
      <c r="LT303" s="24"/>
      <c r="LU303" s="24"/>
      <c r="LV303" s="24"/>
      <c r="LW303" s="24"/>
      <c r="LX303" s="24"/>
      <c r="LY303" s="24"/>
      <c r="LZ303" s="24"/>
      <c r="MA303" s="24"/>
      <c r="MB303" s="24"/>
      <c r="MC303" s="24"/>
      <c r="MD303" s="24"/>
      <c r="ME303" s="24"/>
      <c r="MF303" s="24"/>
      <c r="MG303" s="24"/>
      <c r="MH303" s="24"/>
      <c r="MI303" s="24"/>
      <c r="MJ303" s="24"/>
      <c r="MK303" s="24"/>
      <c r="ML303" s="24"/>
      <c r="MM303" s="24"/>
      <c r="MN303" s="24"/>
      <c r="MO303" s="24"/>
      <c r="MP303" s="24"/>
      <c r="MQ303" s="24"/>
      <c r="MR303" s="24"/>
      <c r="MS303" s="24"/>
      <c r="MT303" s="24"/>
      <c r="MU303" s="24"/>
      <c r="MV303" s="24"/>
      <c r="MW303" s="24"/>
      <c r="MX303" s="24"/>
      <c r="MY303" s="24"/>
      <c r="MZ303" s="24"/>
      <c r="NA303" s="24"/>
      <c r="NB303" s="24"/>
      <c r="NC303" s="24"/>
      <c r="ND303" s="24"/>
      <c r="NE303" s="24"/>
      <c r="NF303" s="24"/>
      <c r="NG303" s="24"/>
      <c r="NH303" s="24"/>
      <c r="NI303" s="24"/>
      <c r="NJ303" s="24"/>
      <c r="NK303" s="24"/>
      <c r="NL303" s="24"/>
      <c r="NM303" s="24"/>
      <c r="NN303" s="24"/>
      <c r="NO303" s="24"/>
      <c r="NP303" s="24"/>
      <c r="NQ303" s="24"/>
      <c r="NR303" s="24"/>
      <c r="NS303" s="24"/>
      <c r="NT303" s="24"/>
      <c r="NU303" s="24"/>
      <c r="NV303" s="24"/>
      <c r="NW303" s="24"/>
      <c r="NX303" s="24"/>
      <c r="NY303" s="24"/>
      <c r="NZ303" s="24"/>
      <c r="OA303" s="24"/>
      <c r="OB303" s="24"/>
      <c r="OC303" s="24"/>
      <c r="OD303" s="24"/>
      <c r="OE303" s="24"/>
      <c r="OF303" s="24"/>
      <c r="OG303" s="24"/>
      <c r="OH303" s="24"/>
      <c r="OI303" s="24"/>
      <c r="OJ303" s="24"/>
      <c r="OK303" s="24"/>
      <c r="OL303" s="24"/>
      <c r="OM303" s="24"/>
      <c r="ON303" s="24"/>
      <c r="OO303" s="24"/>
      <c r="OP303" s="24"/>
      <c r="OQ303" s="24"/>
      <c r="OR303" s="24"/>
      <c r="OS303" s="24"/>
      <c r="OT303" s="24"/>
      <c r="OU303" s="24"/>
      <c r="OV303" s="24"/>
      <c r="OW303" s="24"/>
      <c r="OX303" s="24"/>
      <c r="OY303" s="24"/>
      <c r="OZ303" s="24"/>
      <c r="PA303" s="24"/>
      <c r="PB303" s="24"/>
      <c r="PC303" s="24"/>
      <c r="PD303" s="24"/>
      <c r="PE303" s="24"/>
      <c r="PF303" s="24"/>
      <c r="PG303" s="24"/>
      <c r="PH303" s="24"/>
      <c r="PI303" s="24"/>
      <c r="PJ303" s="24"/>
      <c r="PK303" s="24"/>
      <c r="PL303" s="24"/>
      <c r="PM303" s="24"/>
      <c r="PN303" s="24"/>
      <c r="PO303" s="24"/>
      <c r="PP303" s="24"/>
      <c r="PQ303" s="24"/>
      <c r="PR303" s="24"/>
      <c r="PS303" s="24"/>
      <c r="PT303" s="24"/>
      <c r="PU303" s="24"/>
      <c r="PV303" s="24"/>
      <c r="PW303" s="24"/>
      <c r="PX303" s="24"/>
      <c r="PY303" s="24"/>
      <c r="PZ303" s="24"/>
      <c r="QA303" s="24"/>
      <c r="QB303" s="24"/>
      <c r="QC303" s="24"/>
      <c r="QD303" s="24"/>
      <c r="QE303" s="24"/>
      <c r="QF303" s="24"/>
      <c r="QG303" s="24"/>
      <c r="QH303" s="24"/>
      <c r="QI303" s="24"/>
      <c r="QJ303" s="24"/>
      <c r="QK303" s="24"/>
      <c r="QL303" s="24"/>
      <c r="QM303" s="24"/>
      <c r="QN303" s="24"/>
      <c r="QO303" s="24"/>
      <c r="QP303" s="24"/>
      <c r="QQ303" s="24"/>
      <c r="QR303" s="24"/>
      <c r="QS303" s="24"/>
      <c r="QT303" s="24"/>
      <c r="QU303" s="24"/>
      <c r="QV303" s="24"/>
      <c r="QW303" s="24"/>
      <c r="QX303" s="24"/>
      <c r="QY303" s="24"/>
      <c r="QZ303" s="24"/>
      <c r="RA303" s="24"/>
      <c r="RB303" s="24"/>
      <c r="RC303" s="24"/>
      <c r="RD303" s="24"/>
      <c r="RE303" s="24"/>
      <c r="RF303" s="24"/>
      <c r="RG303" s="24"/>
      <c r="RH303" s="24"/>
      <c r="RI303" s="24"/>
      <c r="RJ303" s="24"/>
      <c r="RK303" s="24"/>
      <c r="RL303" s="24"/>
      <c r="RM303" s="24"/>
      <c r="RN303" s="24"/>
      <c r="RO303" s="24"/>
      <c r="RP303" s="24"/>
      <c r="RQ303" s="24"/>
      <c r="RR303" s="24"/>
      <c r="RS303" s="24"/>
      <c r="RT303" s="24"/>
      <c r="RU303" s="24"/>
      <c r="RV303" s="24"/>
      <c r="RW303" s="24"/>
      <c r="RX303" s="24"/>
      <c r="RY303" s="24"/>
      <c r="RZ303" s="24"/>
      <c r="SA303" s="24"/>
      <c r="SB303" s="24"/>
      <c r="SC303" s="24"/>
      <c r="SD303" s="24"/>
      <c r="SE303" s="24"/>
      <c r="SF303" s="24"/>
      <c r="SG303" s="24"/>
      <c r="SH303" s="24"/>
      <c r="SI303" s="24"/>
      <c r="SJ303" s="24"/>
      <c r="SK303" s="24"/>
      <c r="SL303" s="24"/>
      <c r="SM303" s="24"/>
      <c r="SN303" s="24"/>
      <c r="SO303" s="24"/>
      <c r="SP303" s="24"/>
      <c r="SQ303" s="24"/>
      <c r="SR303" s="24"/>
      <c r="SS303" s="24"/>
      <c r="ST303" s="24"/>
      <c r="SU303" s="24"/>
      <c r="SV303" s="24"/>
      <c r="SW303" s="24"/>
      <c r="SX303" s="24"/>
      <c r="SY303" s="24"/>
      <c r="SZ303" s="24"/>
      <c r="TA303" s="24"/>
      <c r="TB303" s="24"/>
      <c r="TC303" s="24"/>
      <c r="TD303" s="24"/>
      <c r="TE303" s="24"/>
      <c r="TF303" s="24"/>
      <c r="TG303" s="24"/>
      <c r="TH303" s="24"/>
      <c r="TI303" s="24"/>
      <c r="TJ303" s="24"/>
      <c r="TK303" s="24"/>
      <c r="TL303" s="24"/>
      <c r="TM303" s="24"/>
      <c r="TN303" s="24"/>
      <c r="TO303" s="24"/>
      <c r="TP303" s="24"/>
      <c r="TQ303" s="24"/>
      <c r="TR303" s="24"/>
      <c r="TS303" s="24"/>
      <c r="TT303" s="24"/>
      <c r="TU303" s="24"/>
      <c r="TV303" s="24"/>
      <c r="TW303" s="24"/>
      <c r="TX303" s="24"/>
      <c r="TY303" s="24"/>
      <c r="TZ303" s="24"/>
      <c r="UA303" s="24"/>
      <c r="UB303" s="24"/>
      <c r="UC303" s="24"/>
      <c r="UD303" s="24"/>
      <c r="UE303" s="24"/>
      <c r="UF303" s="24"/>
      <c r="UG303" s="24"/>
      <c r="UH303" s="24"/>
      <c r="UI303" s="24"/>
      <c r="UJ303" s="24"/>
      <c r="UK303" s="24"/>
      <c r="UL303" s="24"/>
      <c r="UM303" s="24"/>
      <c r="UN303" s="24"/>
      <c r="UO303" s="24"/>
      <c r="UP303" s="24"/>
      <c r="UQ303" s="24"/>
      <c r="UR303" s="24"/>
      <c r="US303" s="24"/>
      <c r="UT303" s="24"/>
      <c r="UU303" s="24"/>
      <c r="UV303" s="24"/>
      <c r="UW303" s="24"/>
      <c r="UX303" s="24"/>
      <c r="UY303" s="24"/>
      <c r="UZ303" s="24"/>
      <c r="VA303" s="24"/>
      <c r="VB303" s="24"/>
      <c r="VC303" s="24"/>
      <c r="VD303" s="24"/>
      <c r="VE303" s="24"/>
      <c r="VF303" s="24"/>
      <c r="VG303" s="24"/>
      <c r="VH303" s="24"/>
      <c r="VI303" s="24"/>
    </row>
    <row r="304" spans="1:581" s="23" customFormat="1" ht="15" customHeight="1" x14ac:dyDescent="0.2">
      <c r="A304" s="18">
        <v>77</v>
      </c>
      <c r="B304" s="102" t="s">
        <v>1188</v>
      </c>
      <c r="C304" s="102" t="s">
        <v>1189</v>
      </c>
      <c r="D304" s="20">
        <v>14</v>
      </c>
      <c r="E304" s="108" t="s">
        <v>926</v>
      </c>
      <c r="F304" s="102" t="s">
        <v>1190</v>
      </c>
      <c r="G304" s="208" t="s">
        <v>1750</v>
      </c>
      <c r="H304" s="208" t="s">
        <v>1748</v>
      </c>
      <c r="I304" s="68" t="s">
        <v>1749</v>
      </c>
      <c r="J304" s="176" t="s">
        <v>955</v>
      </c>
      <c r="K304" s="337">
        <v>42323</v>
      </c>
      <c r="L304" s="146" t="s">
        <v>727</v>
      </c>
      <c r="M304" s="22">
        <v>40</v>
      </c>
      <c r="N304" s="22" t="s">
        <v>704</v>
      </c>
      <c r="O304" s="21" t="s">
        <v>441</v>
      </c>
      <c r="P304" s="21" t="s">
        <v>961</v>
      </c>
      <c r="Q304" s="21" t="s">
        <v>817</v>
      </c>
      <c r="R304" s="22">
        <v>1</v>
      </c>
      <c r="S304" s="75">
        <v>12605</v>
      </c>
      <c r="T304" s="75"/>
      <c r="U304" s="75"/>
      <c r="V304" s="75">
        <f t="shared" si="155"/>
        <v>12605</v>
      </c>
      <c r="W304" s="75"/>
      <c r="X304" s="75">
        <f t="shared" si="158"/>
        <v>2386.166666666667</v>
      </c>
      <c r="Y304" s="75">
        <f t="shared" si="159"/>
        <v>23861.666666666668</v>
      </c>
      <c r="Z304" s="75">
        <f t="shared" si="160"/>
        <v>2205.875</v>
      </c>
      <c r="AA304" s="75">
        <f t="shared" si="161"/>
        <v>378.15</v>
      </c>
      <c r="AB304" s="75">
        <f t="shared" si="162"/>
        <v>630.25</v>
      </c>
      <c r="AC304" s="75">
        <f t="shared" si="163"/>
        <v>252.1</v>
      </c>
      <c r="AD304" s="75">
        <f t="shared" si="164"/>
        <v>1046</v>
      </c>
      <c r="AE304" s="75">
        <v>666</v>
      </c>
      <c r="AF304" s="77">
        <f t="shared" si="154"/>
        <v>7158.5</v>
      </c>
      <c r="AG304" s="77">
        <f t="shared" si="156"/>
        <v>20567.236111111109</v>
      </c>
      <c r="AH304" s="77">
        <f t="shared" si="157"/>
        <v>246806.83333333331</v>
      </c>
      <c r="AI304" s="77"/>
      <c r="AJ304" s="77"/>
      <c r="AK304" s="77"/>
      <c r="AL304" s="77"/>
      <c r="AM304" s="77"/>
      <c r="AN304" s="77"/>
      <c r="AO304" s="77"/>
      <c r="AP304" s="77"/>
      <c r="AQ304" s="77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  <c r="HB304" s="24"/>
      <c r="HC304" s="24"/>
      <c r="HD304" s="24"/>
      <c r="HE304" s="24"/>
      <c r="HF304" s="24"/>
      <c r="HG304" s="24"/>
      <c r="HH304" s="24"/>
      <c r="HI304" s="24"/>
      <c r="HJ304" s="24"/>
      <c r="HK304" s="24"/>
      <c r="HL304" s="24"/>
      <c r="HM304" s="24"/>
      <c r="HN304" s="24"/>
      <c r="HO304" s="24"/>
      <c r="HP304" s="24"/>
      <c r="HQ304" s="24"/>
      <c r="HR304" s="24"/>
      <c r="HS304" s="24"/>
      <c r="HT304" s="24"/>
      <c r="HU304" s="24"/>
      <c r="HV304" s="24"/>
      <c r="HW304" s="24"/>
      <c r="HX304" s="24"/>
      <c r="HY304" s="24"/>
      <c r="HZ304" s="24"/>
      <c r="IA304" s="24"/>
      <c r="IB304" s="24"/>
      <c r="IC304" s="24"/>
      <c r="ID304" s="24"/>
      <c r="IE304" s="24"/>
      <c r="IF304" s="24"/>
      <c r="IG304" s="24"/>
      <c r="IH304" s="24"/>
      <c r="II304" s="24"/>
      <c r="IJ304" s="24"/>
      <c r="IK304" s="24"/>
      <c r="IL304" s="24"/>
      <c r="IM304" s="24"/>
      <c r="IN304" s="24"/>
      <c r="IO304" s="24"/>
      <c r="IP304" s="24"/>
      <c r="IQ304" s="24"/>
      <c r="IR304" s="24"/>
      <c r="IS304" s="24"/>
      <c r="IT304" s="24"/>
      <c r="IU304" s="24"/>
      <c r="IV304" s="24"/>
      <c r="IW304" s="24"/>
      <c r="IX304" s="24"/>
      <c r="IY304" s="24"/>
      <c r="IZ304" s="24"/>
      <c r="JA304" s="24"/>
      <c r="JB304" s="24"/>
      <c r="JC304" s="24"/>
      <c r="JD304" s="24"/>
      <c r="JE304" s="24"/>
      <c r="JF304" s="24"/>
      <c r="JG304" s="24"/>
      <c r="JH304" s="24"/>
      <c r="JI304" s="24"/>
      <c r="JJ304" s="24"/>
      <c r="JK304" s="24"/>
      <c r="JL304" s="24"/>
      <c r="JM304" s="24"/>
      <c r="JN304" s="24"/>
      <c r="JO304" s="24"/>
      <c r="JP304" s="24"/>
      <c r="JQ304" s="24"/>
      <c r="JR304" s="24"/>
      <c r="JS304" s="24"/>
      <c r="JT304" s="24"/>
      <c r="JU304" s="24"/>
      <c r="JV304" s="24"/>
      <c r="JW304" s="24"/>
      <c r="JX304" s="24"/>
      <c r="JY304" s="24"/>
      <c r="JZ304" s="24"/>
      <c r="KA304" s="24"/>
      <c r="KB304" s="24"/>
      <c r="KC304" s="24"/>
      <c r="KD304" s="24"/>
      <c r="KE304" s="24"/>
      <c r="KF304" s="24"/>
      <c r="KG304" s="24"/>
      <c r="KH304" s="24"/>
      <c r="KI304" s="24"/>
      <c r="KJ304" s="24"/>
      <c r="KK304" s="24"/>
      <c r="KL304" s="24"/>
      <c r="KM304" s="24"/>
      <c r="KN304" s="24"/>
      <c r="KO304" s="24"/>
      <c r="KP304" s="24"/>
      <c r="KQ304" s="24"/>
      <c r="KR304" s="24"/>
      <c r="KS304" s="24"/>
      <c r="KT304" s="24"/>
      <c r="KU304" s="24"/>
      <c r="KV304" s="24"/>
      <c r="KW304" s="24"/>
      <c r="KX304" s="24"/>
      <c r="KY304" s="24"/>
      <c r="KZ304" s="24"/>
      <c r="LA304" s="24"/>
      <c r="LB304" s="24"/>
      <c r="LC304" s="24"/>
      <c r="LD304" s="24"/>
      <c r="LE304" s="24"/>
      <c r="LF304" s="24"/>
      <c r="LG304" s="24"/>
      <c r="LH304" s="24"/>
      <c r="LI304" s="24"/>
      <c r="LJ304" s="24"/>
      <c r="LK304" s="24"/>
      <c r="LL304" s="24"/>
      <c r="LM304" s="24"/>
      <c r="LN304" s="24"/>
      <c r="LO304" s="24"/>
      <c r="LP304" s="24"/>
      <c r="LQ304" s="24"/>
      <c r="LR304" s="24"/>
      <c r="LS304" s="24"/>
      <c r="LT304" s="24"/>
      <c r="LU304" s="24"/>
      <c r="LV304" s="24"/>
      <c r="LW304" s="24"/>
      <c r="LX304" s="24"/>
      <c r="LY304" s="24"/>
      <c r="LZ304" s="24"/>
      <c r="MA304" s="24"/>
      <c r="MB304" s="24"/>
      <c r="MC304" s="24"/>
      <c r="MD304" s="24"/>
      <c r="ME304" s="24"/>
      <c r="MF304" s="24"/>
      <c r="MG304" s="24"/>
      <c r="MH304" s="24"/>
      <c r="MI304" s="24"/>
      <c r="MJ304" s="24"/>
      <c r="MK304" s="24"/>
      <c r="ML304" s="24"/>
      <c r="MM304" s="24"/>
      <c r="MN304" s="24"/>
      <c r="MO304" s="24"/>
      <c r="MP304" s="24"/>
      <c r="MQ304" s="24"/>
      <c r="MR304" s="24"/>
      <c r="MS304" s="24"/>
      <c r="MT304" s="24"/>
      <c r="MU304" s="24"/>
      <c r="MV304" s="24"/>
      <c r="MW304" s="24"/>
      <c r="MX304" s="24"/>
      <c r="MY304" s="24"/>
      <c r="MZ304" s="24"/>
      <c r="NA304" s="24"/>
      <c r="NB304" s="24"/>
      <c r="NC304" s="24"/>
      <c r="ND304" s="24"/>
      <c r="NE304" s="24"/>
      <c r="NF304" s="24"/>
      <c r="NG304" s="24"/>
      <c r="NH304" s="24"/>
      <c r="NI304" s="24"/>
      <c r="NJ304" s="24"/>
      <c r="NK304" s="24"/>
      <c r="NL304" s="24"/>
      <c r="NM304" s="24"/>
      <c r="NN304" s="24"/>
      <c r="NO304" s="24"/>
      <c r="NP304" s="24"/>
      <c r="NQ304" s="24"/>
      <c r="NR304" s="24"/>
      <c r="NS304" s="24"/>
      <c r="NT304" s="24"/>
      <c r="NU304" s="24"/>
      <c r="NV304" s="24"/>
      <c r="NW304" s="24"/>
      <c r="NX304" s="24"/>
      <c r="NY304" s="24"/>
      <c r="NZ304" s="24"/>
      <c r="OA304" s="24"/>
      <c r="OB304" s="24"/>
      <c r="OC304" s="24"/>
      <c r="OD304" s="24"/>
      <c r="OE304" s="24"/>
      <c r="OF304" s="24"/>
      <c r="OG304" s="24"/>
      <c r="OH304" s="24"/>
      <c r="OI304" s="24"/>
      <c r="OJ304" s="24"/>
      <c r="OK304" s="24"/>
      <c r="OL304" s="24"/>
      <c r="OM304" s="24"/>
      <c r="ON304" s="24"/>
      <c r="OO304" s="24"/>
      <c r="OP304" s="24"/>
      <c r="OQ304" s="24"/>
      <c r="OR304" s="24"/>
      <c r="OS304" s="24"/>
      <c r="OT304" s="24"/>
      <c r="OU304" s="24"/>
      <c r="OV304" s="24"/>
      <c r="OW304" s="24"/>
      <c r="OX304" s="24"/>
      <c r="OY304" s="24"/>
      <c r="OZ304" s="24"/>
      <c r="PA304" s="24"/>
      <c r="PB304" s="24"/>
      <c r="PC304" s="24"/>
      <c r="PD304" s="24"/>
      <c r="PE304" s="24"/>
      <c r="PF304" s="24"/>
      <c r="PG304" s="24"/>
      <c r="PH304" s="24"/>
      <c r="PI304" s="24"/>
      <c r="PJ304" s="24"/>
      <c r="PK304" s="24"/>
      <c r="PL304" s="24"/>
      <c r="PM304" s="24"/>
      <c r="PN304" s="24"/>
      <c r="PO304" s="24"/>
      <c r="PP304" s="24"/>
      <c r="PQ304" s="24"/>
      <c r="PR304" s="24"/>
      <c r="PS304" s="24"/>
      <c r="PT304" s="24"/>
      <c r="PU304" s="24"/>
      <c r="PV304" s="24"/>
      <c r="PW304" s="24"/>
      <c r="PX304" s="24"/>
      <c r="PY304" s="24"/>
      <c r="PZ304" s="24"/>
      <c r="QA304" s="24"/>
      <c r="QB304" s="24"/>
      <c r="QC304" s="24"/>
      <c r="QD304" s="24"/>
      <c r="QE304" s="24"/>
      <c r="QF304" s="24"/>
      <c r="QG304" s="24"/>
      <c r="QH304" s="24"/>
      <c r="QI304" s="24"/>
      <c r="QJ304" s="24"/>
      <c r="QK304" s="24"/>
      <c r="QL304" s="24"/>
      <c r="QM304" s="24"/>
      <c r="QN304" s="24"/>
      <c r="QO304" s="24"/>
      <c r="QP304" s="24"/>
      <c r="QQ304" s="24"/>
      <c r="QR304" s="24"/>
      <c r="QS304" s="24"/>
      <c r="QT304" s="24"/>
      <c r="QU304" s="24"/>
      <c r="QV304" s="24"/>
      <c r="QW304" s="24"/>
      <c r="QX304" s="24"/>
      <c r="QY304" s="24"/>
      <c r="QZ304" s="24"/>
      <c r="RA304" s="24"/>
      <c r="RB304" s="24"/>
      <c r="RC304" s="24"/>
      <c r="RD304" s="24"/>
      <c r="RE304" s="24"/>
      <c r="RF304" s="24"/>
      <c r="RG304" s="24"/>
      <c r="RH304" s="24"/>
      <c r="RI304" s="24"/>
      <c r="RJ304" s="24"/>
      <c r="RK304" s="24"/>
      <c r="RL304" s="24"/>
      <c r="RM304" s="24"/>
      <c r="RN304" s="24"/>
      <c r="RO304" s="24"/>
      <c r="RP304" s="24"/>
      <c r="RQ304" s="24"/>
      <c r="RR304" s="24"/>
      <c r="RS304" s="24"/>
      <c r="RT304" s="24"/>
      <c r="RU304" s="24"/>
      <c r="RV304" s="24"/>
      <c r="RW304" s="24"/>
      <c r="RX304" s="24"/>
      <c r="RY304" s="24"/>
      <c r="RZ304" s="24"/>
      <c r="SA304" s="24"/>
      <c r="SB304" s="24"/>
      <c r="SC304" s="24"/>
      <c r="SD304" s="24"/>
      <c r="SE304" s="24"/>
      <c r="SF304" s="24"/>
      <c r="SG304" s="24"/>
      <c r="SH304" s="24"/>
      <c r="SI304" s="24"/>
      <c r="SJ304" s="24"/>
      <c r="SK304" s="24"/>
      <c r="SL304" s="24"/>
      <c r="SM304" s="24"/>
      <c r="SN304" s="24"/>
      <c r="SO304" s="24"/>
      <c r="SP304" s="24"/>
      <c r="SQ304" s="24"/>
      <c r="SR304" s="24"/>
      <c r="SS304" s="24"/>
      <c r="ST304" s="24"/>
      <c r="SU304" s="24"/>
      <c r="SV304" s="24"/>
      <c r="SW304" s="24"/>
      <c r="SX304" s="24"/>
      <c r="SY304" s="24"/>
      <c r="SZ304" s="24"/>
      <c r="TA304" s="24"/>
      <c r="TB304" s="24"/>
      <c r="TC304" s="24"/>
      <c r="TD304" s="24"/>
      <c r="TE304" s="24"/>
      <c r="TF304" s="24"/>
      <c r="TG304" s="24"/>
      <c r="TH304" s="24"/>
      <c r="TI304" s="24"/>
      <c r="TJ304" s="24"/>
      <c r="TK304" s="24"/>
      <c r="TL304" s="24"/>
      <c r="TM304" s="24"/>
      <c r="TN304" s="24"/>
      <c r="TO304" s="24"/>
      <c r="TP304" s="24"/>
      <c r="TQ304" s="24"/>
      <c r="TR304" s="24"/>
      <c r="TS304" s="24"/>
      <c r="TT304" s="24"/>
      <c r="TU304" s="24"/>
      <c r="TV304" s="24"/>
      <c r="TW304" s="24"/>
      <c r="TX304" s="24"/>
      <c r="TY304" s="24"/>
      <c r="TZ304" s="24"/>
      <c r="UA304" s="24"/>
      <c r="UB304" s="24"/>
      <c r="UC304" s="24"/>
      <c r="UD304" s="24"/>
      <c r="UE304" s="24"/>
      <c r="UF304" s="24"/>
      <c r="UG304" s="24"/>
      <c r="UH304" s="24"/>
      <c r="UI304" s="24"/>
      <c r="UJ304" s="24"/>
      <c r="UK304" s="24"/>
      <c r="UL304" s="24"/>
      <c r="UM304" s="24"/>
      <c r="UN304" s="24"/>
      <c r="UO304" s="24"/>
      <c r="UP304" s="24"/>
      <c r="UQ304" s="24"/>
      <c r="UR304" s="24"/>
      <c r="US304" s="24"/>
      <c r="UT304" s="24"/>
      <c r="UU304" s="24"/>
      <c r="UV304" s="24"/>
      <c r="UW304" s="24"/>
      <c r="UX304" s="24"/>
      <c r="UY304" s="24"/>
      <c r="UZ304" s="24"/>
      <c r="VA304" s="24"/>
      <c r="VB304" s="24"/>
      <c r="VC304" s="24"/>
      <c r="VD304" s="24"/>
      <c r="VE304" s="24"/>
      <c r="VF304" s="24"/>
      <c r="VG304" s="24"/>
      <c r="VH304" s="24"/>
      <c r="VI304" s="24"/>
    </row>
    <row r="305" spans="1:581" s="23" customFormat="1" ht="15" customHeight="1" x14ac:dyDescent="0.2">
      <c r="A305" s="18">
        <v>78</v>
      </c>
      <c r="B305" s="102" t="s">
        <v>1188</v>
      </c>
      <c r="C305" s="102" t="s">
        <v>1189</v>
      </c>
      <c r="D305" s="20">
        <v>14</v>
      </c>
      <c r="E305" s="102" t="s">
        <v>926</v>
      </c>
      <c r="F305" s="102" t="s">
        <v>1190</v>
      </c>
      <c r="G305" s="102" t="s">
        <v>1402</v>
      </c>
      <c r="H305" s="21" t="s">
        <v>232</v>
      </c>
      <c r="I305" s="21" t="s">
        <v>233</v>
      </c>
      <c r="J305" s="22" t="s">
        <v>954</v>
      </c>
      <c r="K305" s="328">
        <v>36304</v>
      </c>
      <c r="L305" s="146" t="s">
        <v>727</v>
      </c>
      <c r="M305" s="22">
        <v>40</v>
      </c>
      <c r="N305" s="176" t="s">
        <v>728</v>
      </c>
      <c r="O305" s="21" t="s">
        <v>441</v>
      </c>
      <c r="P305" s="21" t="s">
        <v>961</v>
      </c>
      <c r="Q305" s="21" t="s">
        <v>817</v>
      </c>
      <c r="R305" s="22">
        <v>1</v>
      </c>
      <c r="S305" s="75">
        <v>12605</v>
      </c>
      <c r="T305" s="75"/>
      <c r="U305" s="75"/>
      <c r="V305" s="75">
        <f t="shared" si="155"/>
        <v>12605</v>
      </c>
      <c r="W305" s="75">
        <f>70.1*5</f>
        <v>350.5</v>
      </c>
      <c r="X305" s="75">
        <f t="shared" si="158"/>
        <v>2386.166666666667</v>
      </c>
      <c r="Y305" s="75">
        <f t="shared" si="159"/>
        <v>23861.666666666668</v>
      </c>
      <c r="Z305" s="75">
        <f t="shared" si="160"/>
        <v>2205.875</v>
      </c>
      <c r="AA305" s="75">
        <f t="shared" si="161"/>
        <v>378.15</v>
      </c>
      <c r="AB305" s="75">
        <f t="shared" si="162"/>
        <v>630.25</v>
      </c>
      <c r="AC305" s="75">
        <f t="shared" si="163"/>
        <v>252.1</v>
      </c>
      <c r="AD305" s="75">
        <f t="shared" si="164"/>
        <v>1046</v>
      </c>
      <c r="AE305" s="75">
        <v>666</v>
      </c>
      <c r="AF305" s="77">
        <f t="shared" si="154"/>
        <v>7158.5</v>
      </c>
      <c r="AG305" s="77">
        <f t="shared" si="156"/>
        <v>20917.736111111109</v>
      </c>
      <c r="AH305" s="77">
        <f t="shared" si="157"/>
        <v>251012.83333333331</v>
      </c>
      <c r="AI305" s="77"/>
      <c r="AJ305" s="77"/>
      <c r="AK305" s="77"/>
      <c r="AL305" s="77"/>
      <c r="AM305" s="77"/>
      <c r="AN305" s="77"/>
      <c r="AO305" s="77"/>
      <c r="AP305" s="77"/>
      <c r="AQ305" s="77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  <c r="HB305" s="24"/>
      <c r="HC305" s="24"/>
      <c r="HD305" s="24"/>
      <c r="HE305" s="24"/>
      <c r="HF305" s="24"/>
      <c r="HG305" s="24"/>
      <c r="HH305" s="24"/>
      <c r="HI305" s="24"/>
      <c r="HJ305" s="24"/>
      <c r="HK305" s="24"/>
      <c r="HL305" s="24"/>
      <c r="HM305" s="24"/>
      <c r="HN305" s="24"/>
      <c r="HO305" s="24"/>
      <c r="HP305" s="24"/>
      <c r="HQ305" s="24"/>
      <c r="HR305" s="24"/>
      <c r="HS305" s="24"/>
      <c r="HT305" s="24"/>
      <c r="HU305" s="24"/>
      <c r="HV305" s="24"/>
      <c r="HW305" s="24"/>
      <c r="HX305" s="24"/>
      <c r="HY305" s="24"/>
      <c r="HZ305" s="24"/>
      <c r="IA305" s="24"/>
      <c r="IB305" s="24"/>
      <c r="IC305" s="24"/>
      <c r="ID305" s="24"/>
      <c r="IE305" s="24"/>
      <c r="IF305" s="24"/>
      <c r="IG305" s="24"/>
      <c r="IH305" s="24"/>
      <c r="II305" s="24"/>
      <c r="IJ305" s="24"/>
      <c r="IK305" s="24"/>
      <c r="IL305" s="24"/>
      <c r="IM305" s="24"/>
      <c r="IN305" s="24"/>
      <c r="IO305" s="24"/>
      <c r="IP305" s="24"/>
      <c r="IQ305" s="24"/>
      <c r="IR305" s="24"/>
      <c r="IS305" s="24"/>
      <c r="IT305" s="24"/>
      <c r="IU305" s="24"/>
      <c r="IV305" s="24"/>
      <c r="IW305" s="24"/>
      <c r="IX305" s="24"/>
      <c r="IY305" s="24"/>
      <c r="IZ305" s="24"/>
      <c r="JA305" s="24"/>
      <c r="JB305" s="24"/>
      <c r="JC305" s="24"/>
      <c r="JD305" s="24"/>
      <c r="JE305" s="24"/>
      <c r="JF305" s="24"/>
      <c r="JG305" s="24"/>
      <c r="JH305" s="24"/>
      <c r="JI305" s="24"/>
      <c r="JJ305" s="24"/>
      <c r="JK305" s="24"/>
      <c r="JL305" s="24"/>
      <c r="JM305" s="24"/>
      <c r="JN305" s="24"/>
      <c r="JO305" s="24"/>
      <c r="JP305" s="24"/>
      <c r="JQ305" s="24"/>
      <c r="JR305" s="24"/>
      <c r="JS305" s="24"/>
      <c r="JT305" s="24"/>
      <c r="JU305" s="24"/>
      <c r="JV305" s="24"/>
      <c r="JW305" s="24"/>
      <c r="JX305" s="24"/>
      <c r="JY305" s="24"/>
      <c r="JZ305" s="24"/>
      <c r="KA305" s="24"/>
      <c r="KB305" s="24"/>
      <c r="KC305" s="24"/>
      <c r="KD305" s="24"/>
      <c r="KE305" s="24"/>
      <c r="KF305" s="24"/>
      <c r="KG305" s="24"/>
      <c r="KH305" s="24"/>
      <c r="KI305" s="24"/>
      <c r="KJ305" s="24"/>
      <c r="KK305" s="24"/>
      <c r="KL305" s="24"/>
      <c r="KM305" s="24"/>
      <c r="KN305" s="24"/>
      <c r="KO305" s="24"/>
      <c r="KP305" s="24"/>
      <c r="KQ305" s="24"/>
      <c r="KR305" s="24"/>
      <c r="KS305" s="24"/>
      <c r="KT305" s="24"/>
      <c r="KU305" s="24"/>
      <c r="KV305" s="24"/>
      <c r="KW305" s="24"/>
      <c r="KX305" s="24"/>
      <c r="KY305" s="24"/>
      <c r="KZ305" s="24"/>
      <c r="LA305" s="24"/>
      <c r="LB305" s="24"/>
      <c r="LC305" s="24"/>
      <c r="LD305" s="24"/>
      <c r="LE305" s="24"/>
      <c r="LF305" s="24"/>
      <c r="LG305" s="24"/>
      <c r="LH305" s="24"/>
      <c r="LI305" s="24"/>
      <c r="LJ305" s="24"/>
      <c r="LK305" s="24"/>
      <c r="LL305" s="24"/>
      <c r="LM305" s="24"/>
      <c r="LN305" s="24"/>
      <c r="LO305" s="24"/>
      <c r="LP305" s="24"/>
      <c r="LQ305" s="24"/>
      <c r="LR305" s="24"/>
      <c r="LS305" s="24"/>
      <c r="LT305" s="24"/>
      <c r="LU305" s="24"/>
      <c r="LV305" s="24"/>
      <c r="LW305" s="24"/>
      <c r="LX305" s="24"/>
      <c r="LY305" s="24"/>
      <c r="LZ305" s="24"/>
      <c r="MA305" s="24"/>
      <c r="MB305" s="24"/>
      <c r="MC305" s="24"/>
      <c r="MD305" s="24"/>
      <c r="ME305" s="24"/>
      <c r="MF305" s="24"/>
      <c r="MG305" s="24"/>
      <c r="MH305" s="24"/>
      <c r="MI305" s="24"/>
      <c r="MJ305" s="24"/>
      <c r="MK305" s="24"/>
      <c r="ML305" s="24"/>
      <c r="MM305" s="24"/>
      <c r="MN305" s="24"/>
      <c r="MO305" s="24"/>
      <c r="MP305" s="24"/>
      <c r="MQ305" s="24"/>
      <c r="MR305" s="24"/>
      <c r="MS305" s="24"/>
      <c r="MT305" s="24"/>
      <c r="MU305" s="24"/>
      <c r="MV305" s="24"/>
      <c r="MW305" s="24"/>
      <c r="MX305" s="24"/>
      <c r="MY305" s="24"/>
      <c r="MZ305" s="24"/>
      <c r="NA305" s="24"/>
      <c r="NB305" s="24"/>
      <c r="NC305" s="24"/>
      <c r="ND305" s="24"/>
      <c r="NE305" s="24"/>
      <c r="NF305" s="24"/>
      <c r="NG305" s="24"/>
      <c r="NH305" s="24"/>
      <c r="NI305" s="24"/>
      <c r="NJ305" s="24"/>
      <c r="NK305" s="24"/>
      <c r="NL305" s="24"/>
      <c r="NM305" s="24"/>
      <c r="NN305" s="24"/>
      <c r="NO305" s="24"/>
      <c r="NP305" s="24"/>
      <c r="NQ305" s="24"/>
      <c r="NR305" s="24"/>
      <c r="NS305" s="24"/>
      <c r="NT305" s="24"/>
      <c r="NU305" s="24"/>
      <c r="NV305" s="24"/>
      <c r="NW305" s="24"/>
      <c r="NX305" s="24"/>
      <c r="NY305" s="24"/>
      <c r="NZ305" s="24"/>
      <c r="OA305" s="24"/>
      <c r="OB305" s="24"/>
      <c r="OC305" s="24"/>
      <c r="OD305" s="24"/>
      <c r="OE305" s="24"/>
      <c r="OF305" s="24"/>
      <c r="OG305" s="24"/>
      <c r="OH305" s="24"/>
      <c r="OI305" s="24"/>
      <c r="OJ305" s="24"/>
      <c r="OK305" s="24"/>
      <c r="OL305" s="24"/>
      <c r="OM305" s="24"/>
      <c r="ON305" s="24"/>
      <c r="OO305" s="24"/>
      <c r="OP305" s="24"/>
      <c r="OQ305" s="24"/>
      <c r="OR305" s="24"/>
      <c r="OS305" s="24"/>
      <c r="OT305" s="24"/>
      <c r="OU305" s="24"/>
      <c r="OV305" s="24"/>
      <c r="OW305" s="24"/>
      <c r="OX305" s="24"/>
      <c r="OY305" s="24"/>
      <c r="OZ305" s="24"/>
      <c r="PA305" s="24"/>
      <c r="PB305" s="24"/>
      <c r="PC305" s="24"/>
      <c r="PD305" s="24"/>
      <c r="PE305" s="24"/>
      <c r="PF305" s="24"/>
      <c r="PG305" s="24"/>
      <c r="PH305" s="24"/>
      <c r="PI305" s="24"/>
      <c r="PJ305" s="24"/>
      <c r="PK305" s="24"/>
      <c r="PL305" s="24"/>
      <c r="PM305" s="24"/>
      <c r="PN305" s="24"/>
      <c r="PO305" s="24"/>
      <c r="PP305" s="24"/>
      <c r="PQ305" s="24"/>
      <c r="PR305" s="24"/>
      <c r="PS305" s="24"/>
      <c r="PT305" s="24"/>
      <c r="PU305" s="24"/>
      <c r="PV305" s="24"/>
      <c r="PW305" s="24"/>
      <c r="PX305" s="24"/>
      <c r="PY305" s="24"/>
      <c r="PZ305" s="24"/>
      <c r="QA305" s="24"/>
      <c r="QB305" s="24"/>
      <c r="QC305" s="24"/>
      <c r="QD305" s="24"/>
      <c r="QE305" s="24"/>
      <c r="QF305" s="24"/>
      <c r="QG305" s="24"/>
      <c r="QH305" s="24"/>
      <c r="QI305" s="24"/>
      <c r="QJ305" s="24"/>
      <c r="QK305" s="24"/>
      <c r="QL305" s="24"/>
      <c r="QM305" s="24"/>
      <c r="QN305" s="24"/>
      <c r="QO305" s="24"/>
      <c r="QP305" s="24"/>
      <c r="QQ305" s="24"/>
      <c r="QR305" s="24"/>
      <c r="QS305" s="24"/>
      <c r="QT305" s="24"/>
      <c r="QU305" s="24"/>
      <c r="QV305" s="24"/>
      <c r="QW305" s="24"/>
      <c r="QX305" s="24"/>
      <c r="QY305" s="24"/>
      <c r="QZ305" s="24"/>
      <c r="RA305" s="24"/>
      <c r="RB305" s="24"/>
      <c r="RC305" s="24"/>
      <c r="RD305" s="24"/>
      <c r="RE305" s="24"/>
      <c r="RF305" s="24"/>
      <c r="RG305" s="24"/>
      <c r="RH305" s="24"/>
      <c r="RI305" s="24"/>
      <c r="RJ305" s="24"/>
      <c r="RK305" s="24"/>
      <c r="RL305" s="24"/>
      <c r="RM305" s="24"/>
      <c r="RN305" s="24"/>
      <c r="RO305" s="24"/>
      <c r="RP305" s="24"/>
      <c r="RQ305" s="24"/>
      <c r="RR305" s="24"/>
      <c r="RS305" s="24"/>
      <c r="RT305" s="24"/>
      <c r="RU305" s="24"/>
      <c r="RV305" s="24"/>
      <c r="RW305" s="24"/>
      <c r="RX305" s="24"/>
      <c r="RY305" s="24"/>
      <c r="RZ305" s="24"/>
      <c r="SA305" s="24"/>
      <c r="SB305" s="24"/>
      <c r="SC305" s="24"/>
      <c r="SD305" s="24"/>
      <c r="SE305" s="24"/>
      <c r="SF305" s="24"/>
      <c r="SG305" s="24"/>
      <c r="SH305" s="24"/>
      <c r="SI305" s="24"/>
      <c r="SJ305" s="24"/>
      <c r="SK305" s="24"/>
      <c r="SL305" s="24"/>
      <c r="SM305" s="24"/>
      <c r="SN305" s="24"/>
      <c r="SO305" s="24"/>
      <c r="SP305" s="24"/>
      <c r="SQ305" s="24"/>
      <c r="SR305" s="24"/>
      <c r="SS305" s="24"/>
      <c r="ST305" s="24"/>
      <c r="SU305" s="24"/>
      <c r="SV305" s="24"/>
      <c r="SW305" s="24"/>
      <c r="SX305" s="24"/>
      <c r="SY305" s="24"/>
      <c r="SZ305" s="24"/>
      <c r="TA305" s="24"/>
      <c r="TB305" s="24"/>
      <c r="TC305" s="24"/>
      <c r="TD305" s="24"/>
      <c r="TE305" s="24"/>
      <c r="TF305" s="24"/>
      <c r="TG305" s="24"/>
      <c r="TH305" s="24"/>
      <c r="TI305" s="24"/>
      <c r="TJ305" s="24"/>
      <c r="TK305" s="24"/>
      <c r="TL305" s="24"/>
      <c r="TM305" s="24"/>
      <c r="TN305" s="24"/>
      <c r="TO305" s="24"/>
      <c r="TP305" s="24"/>
      <c r="TQ305" s="24"/>
      <c r="TR305" s="24"/>
      <c r="TS305" s="24"/>
      <c r="TT305" s="24"/>
      <c r="TU305" s="24"/>
      <c r="TV305" s="24"/>
      <c r="TW305" s="24"/>
      <c r="TX305" s="24"/>
      <c r="TY305" s="24"/>
      <c r="TZ305" s="24"/>
      <c r="UA305" s="24"/>
      <c r="UB305" s="24"/>
      <c r="UC305" s="24"/>
      <c r="UD305" s="24"/>
      <c r="UE305" s="24"/>
      <c r="UF305" s="24"/>
      <c r="UG305" s="24"/>
      <c r="UH305" s="24"/>
      <c r="UI305" s="24"/>
      <c r="UJ305" s="24"/>
      <c r="UK305" s="24"/>
      <c r="UL305" s="24"/>
      <c r="UM305" s="24"/>
      <c r="UN305" s="24"/>
      <c r="UO305" s="24"/>
      <c r="UP305" s="24"/>
      <c r="UQ305" s="24"/>
      <c r="UR305" s="24"/>
      <c r="US305" s="24"/>
      <c r="UT305" s="24"/>
      <c r="UU305" s="24"/>
      <c r="UV305" s="24"/>
      <c r="UW305" s="24"/>
      <c r="UX305" s="24"/>
      <c r="UY305" s="24"/>
      <c r="UZ305" s="24"/>
      <c r="VA305" s="24"/>
      <c r="VB305" s="24"/>
      <c r="VC305" s="24"/>
      <c r="VD305" s="24"/>
      <c r="VE305" s="24"/>
      <c r="VF305" s="24"/>
      <c r="VG305" s="24"/>
      <c r="VH305" s="24"/>
      <c r="VI305" s="24"/>
    </row>
    <row r="306" spans="1:581" s="23" customFormat="1" ht="15" customHeight="1" x14ac:dyDescent="0.2">
      <c r="A306" s="112">
        <v>79</v>
      </c>
      <c r="B306" s="214" t="s">
        <v>1188</v>
      </c>
      <c r="C306" s="214" t="s">
        <v>1189</v>
      </c>
      <c r="D306" s="215">
        <v>14</v>
      </c>
      <c r="E306" s="236" t="s">
        <v>927</v>
      </c>
      <c r="F306" s="214" t="s">
        <v>1190</v>
      </c>
      <c r="G306" s="102" t="s">
        <v>1403</v>
      </c>
      <c r="H306" s="21" t="s">
        <v>555</v>
      </c>
      <c r="I306" s="21" t="s">
        <v>226</v>
      </c>
      <c r="J306" s="22" t="s">
        <v>955</v>
      </c>
      <c r="K306" s="328">
        <v>33420</v>
      </c>
      <c r="L306" s="146" t="s">
        <v>727</v>
      </c>
      <c r="M306" s="22">
        <v>40</v>
      </c>
      <c r="N306" s="22" t="s">
        <v>728</v>
      </c>
      <c r="O306" s="21" t="s">
        <v>556</v>
      </c>
      <c r="P306" s="21" t="s">
        <v>961</v>
      </c>
      <c r="Q306" s="21" t="s">
        <v>817</v>
      </c>
      <c r="R306" s="22">
        <v>1</v>
      </c>
      <c r="S306" s="75">
        <v>12605</v>
      </c>
      <c r="T306" s="75"/>
      <c r="U306" s="75"/>
      <c r="V306" s="75">
        <f t="shared" si="155"/>
        <v>12605</v>
      </c>
      <c r="W306" s="75">
        <f>70.1*7</f>
        <v>490.69999999999993</v>
      </c>
      <c r="X306" s="75">
        <f t="shared" si="158"/>
        <v>2386.166666666667</v>
      </c>
      <c r="Y306" s="75">
        <f t="shared" si="159"/>
        <v>23861.666666666668</v>
      </c>
      <c r="Z306" s="75">
        <f t="shared" si="160"/>
        <v>2205.875</v>
      </c>
      <c r="AA306" s="75">
        <f t="shared" si="161"/>
        <v>378.15</v>
      </c>
      <c r="AB306" s="75">
        <f t="shared" si="162"/>
        <v>630.25</v>
      </c>
      <c r="AC306" s="75">
        <f t="shared" si="163"/>
        <v>252.1</v>
      </c>
      <c r="AD306" s="75">
        <f t="shared" si="164"/>
        <v>1046</v>
      </c>
      <c r="AE306" s="75">
        <v>666</v>
      </c>
      <c r="AF306" s="77">
        <f t="shared" si="154"/>
        <v>7158.5</v>
      </c>
      <c r="AG306" s="77">
        <f t="shared" si="156"/>
        <v>21057.936111111114</v>
      </c>
      <c r="AH306" s="77">
        <f t="shared" si="157"/>
        <v>252695.23333333337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  <c r="HB306" s="24"/>
      <c r="HC306" s="24"/>
      <c r="HD306" s="24"/>
      <c r="HE306" s="24"/>
      <c r="HF306" s="24"/>
      <c r="HG306" s="24"/>
      <c r="HH306" s="24"/>
      <c r="HI306" s="24"/>
      <c r="HJ306" s="24"/>
      <c r="HK306" s="24"/>
      <c r="HL306" s="24"/>
      <c r="HM306" s="24"/>
      <c r="HN306" s="24"/>
      <c r="HO306" s="24"/>
      <c r="HP306" s="24"/>
      <c r="HQ306" s="24"/>
      <c r="HR306" s="24"/>
      <c r="HS306" s="24"/>
      <c r="HT306" s="24"/>
      <c r="HU306" s="24"/>
      <c r="HV306" s="24"/>
      <c r="HW306" s="24"/>
      <c r="HX306" s="24"/>
      <c r="HY306" s="24"/>
      <c r="HZ306" s="24"/>
      <c r="IA306" s="24"/>
      <c r="IB306" s="24"/>
      <c r="IC306" s="24"/>
      <c r="ID306" s="24"/>
      <c r="IE306" s="24"/>
      <c r="IF306" s="24"/>
      <c r="IG306" s="24"/>
      <c r="IH306" s="24"/>
      <c r="II306" s="24"/>
      <c r="IJ306" s="24"/>
      <c r="IK306" s="24"/>
      <c r="IL306" s="24"/>
      <c r="IM306" s="24"/>
      <c r="IN306" s="24"/>
      <c r="IO306" s="24"/>
      <c r="IP306" s="24"/>
      <c r="IQ306" s="24"/>
      <c r="IR306" s="24"/>
      <c r="IS306" s="24"/>
      <c r="IT306" s="24"/>
      <c r="IU306" s="24"/>
      <c r="IV306" s="24"/>
      <c r="IW306" s="24"/>
      <c r="IX306" s="24"/>
      <c r="IY306" s="24"/>
      <c r="IZ306" s="24"/>
      <c r="JA306" s="24"/>
      <c r="JB306" s="24"/>
      <c r="JC306" s="24"/>
      <c r="JD306" s="24"/>
      <c r="JE306" s="24"/>
      <c r="JF306" s="24"/>
      <c r="JG306" s="24"/>
      <c r="JH306" s="24"/>
      <c r="JI306" s="24"/>
      <c r="JJ306" s="24"/>
      <c r="JK306" s="24"/>
      <c r="JL306" s="24"/>
      <c r="JM306" s="24"/>
      <c r="JN306" s="24"/>
      <c r="JO306" s="24"/>
      <c r="JP306" s="24"/>
      <c r="JQ306" s="24"/>
      <c r="JR306" s="24"/>
      <c r="JS306" s="24"/>
      <c r="JT306" s="24"/>
      <c r="JU306" s="24"/>
      <c r="JV306" s="24"/>
      <c r="JW306" s="24"/>
      <c r="JX306" s="24"/>
      <c r="JY306" s="24"/>
      <c r="JZ306" s="24"/>
      <c r="KA306" s="24"/>
      <c r="KB306" s="24"/>
      <c r="KC306" s="24"/>
      <c r="KD306" s="24"/>
      <c r="KE306" s="24"/>
      <c r="KF306" s="24"/>
      <c r="KG306" s="24"/>
      <c r="KH306" s="24"/>
      <c r="KI306" s="24"/>
      <c r="KJ306" s="24"/>
      <c r="KK306" s="24"/>
      <c r="KL306" s="24"/>
      <c r="KM306" s="24"/>
      <c r="KN306" s="24"/>
      <c r="KO306" s="24"/>
      <c r="KP306" s="24"/>
      <c r="KQ306" s="24"/>
      <c r="KR306" s="24"/>
      <c r="KS306" s="24"/>
      <c r="KT306" s="24"/>
      <c r="KU306" s="24"/>
      <c r="KV306" s="24"/>
      <c r="KW306" s="24"/>
      <c r="KX306" s="24"/>
      <c r="KY306" s="24"/>
      <c r="KZ306" s="24"/>
      <c r="LA306" s="24"/>
      <c r="LB306" s="24"/>
      <c r="LC306" s="24"/>
      <c r="LD306" s="24"/>
      <c r="LE306" s="24"/>
      <c r="LF306" s="24"/>
      <c r="LG306" s="24"/>
      <c r="LH306" s="24"/>
      <c r="LI306" s="24"/>
      <c r="LJ306" s="24"/>
      <c r="LK306" s="24"/>
      <c r="LL306" s="24"/>
      <c r="LM306" s="24"/>
      <c r="LN306" s="24"/>
      <c r="LO306" s="24"/>
      <c r="LP306" s="24"/>
      <c r="LQ306" s="24"/>
      <c r="LR306" s="24"/>
      <c r="LS306" s="24"/>
      <c r="LT306" s="24"/>
      <c r="LU306" s="24"/>
      <c r="LV306" s="24"/>
      <c r="LW306" s="24"/>
      <c r="LX306" s="24"/>
      <c r="LY306" s="24"/>
      <c r="LZ306" s="24"/>
      <c r="MA306" s="24"/>
      <c r="MB306" s="24"/>
      <c r="MC306" s="24"/>
      <c r="MD306" s="24"/>
      <c r="ME306" s="24"/>
      <c r="MF306" s="24"/>
      <c r="MG306" s="24"/>
      <c r="MH306" s="24"/>
      <c r="MI306" s="24"/>
      <c r="MJ306" s="24"/>
      <c r="MK306" s="24"/>
      <c r="ML306" s="24"/>
      <c r="MM306" s="24"/>
      <c r="MN306" s="24"/>
      <c r="MO306" s="24"/>
      <c r="MP306" s="24"/>
      <c r="MQ306" s="24"/>
      <c r="MR306" s="24"/>
      <c r="MS306" s="24"/>
      <c r="MT306" s="24"/>
      <c r="MU306" s="24"/>
      <c r="MV306" s="24"/>
      <c r="MW306" s="24"/>
      <c r="MX306" s="24"/>
      <c r="MY306" s="24"/>
      <c r="MZ306" s="24"/>
      <c r="NA306" s="24"/>
      <c r="NB306" s="24"/>
      <c r="NC306" s="24"/>
      <c r="ND306" s="24"/>
      <c r="NE306" s="24"/>
      <c r="NF306" s="24"/>
      <c r="NG306" s="24"/>
      <c r="NH306" s="24"/>
      <c r="NI306" s="24"/>
      <c r="NJ306" s="24"/>
      <c r="NK306" s="24"/>
      <c r="NL306" s="24"/>
      <c r="NM306" s="24"/>
      <c r="NN306" s="24"/>
      <c r="NO306" s="24"/>
      <c r="NP306" s="24"/>
      <c r="NQ306" s="24"/>
      <c r="NR306" s="24"/>
      <c r="NS306" s="24"/>
      <c r="NT306" s="24"/>
      <c r="NU306" s="24"/>
      <c r="NV306" s="24"/>
      <c r="NW306" s="24"/>
      <c r="NX306" s="24"/>
      <c r="NY306" s="24"/>
      <c r="NZ306" s="24"/>
      <c r="OA306" s="24"/>
      <c r="OB306" s="24"/>
      <c r="OC306" s="24"/>
      <c r="OD306" s="24"/>
      <c r="OE306" s="24"/>
      <c r="OF306" s="24"/>
      <c r="OG306" s="24"/>
      <c r="OH306" s="24"/>
      <c r="OI306" s="24"/>
      <c r="OJ306" s="24"/>
      <c r="OK306" s="24"/>
      <c r="OL306" s="24"/>
      <c r="OM306" s="24"/>
      <c r="ON306" s="24"/>
      <c r="OO306" s="24"/>
      <c r="OP306" s="24"/>
      <c r="OQ306" s="24"/>
      <c r="OR306" s="24"/>
      <c r="OS306" s="24"/>
      <c r="OT306" s="24"/>
      <c r="OU306" s="24"/>
      <c r="OV306" s="24"/>
      <c r="OW306" s="24"/>
      <c r="OX306" s="24"/>
      <c r="OY306" s="24"/>
      <c r="OZ306" s="24"/>
      <c r="PA306" s="24"/>
      <c r="PB306" s="24"/>
      <c r="PC306" s="24"/>
      <c r="PD306" s="24"/>
      <c r="PE306" s="24"/>
      <c r="PF306" s="24"/>
      <c r="PG306" s="24"/>
      <c r="PH306" s="24"/>
      <c r="PI306" s="24"/>
      <c r="PJ306" s="24"/>
      <c r="PK306" s="24"/>
      <c r="PL306" s="24"/>
      <c r="PM306" s="24"/>
      <c r="PN306" s="24"/>
      <c r="PO306" s="24"/>
      <c r="PP306" s="24"/>
      <c r="PQ306" s="24"/>
      <c r="PR306" s="24"/>
      <c r="PS306" s="24"/>
      <c r="PT306" s="24"/>
      <c r="PU306" s="24"/>
      <c r="PV306" s="24"/>
      <c r="PW306" s="24"/>
      <c r="PX306" s="24"/>
      <c r="PY306" s="24"/>
      <c r="PZ306" s="24"/>
      <c r="QA306" s="24"/>
      <c r="QB306" s="24"/>
      <c r="QC306" s="24"/>
      <c r="QD306" s="24"/>
      <c r="QE306" s="24"/>
      <c r="QF306" s="24"/>
      <c r="QG306" s="24"/>
      <c r="QH306" s="24"/>
      <c r="QI306" s="24"/>
      <c r="QJ306" s="24"/>
      <c r="QK306" s="24"/>
      <c r="QL306" s="24"/>
      <c r="QM306" s="24"/>
      <c r="QN306" s="24"/>
      <c r="QO306" s="24"/>
      <c r="QP306" s="24"/>
      <c r="QQ306" s="24"/>
      <c r="QR306" s="24"/>
      <c r="QS306" s="24"/>
      <c r="QT306" s="24"/>
      <c r="QU306" s="24"/>
      <c r="QV306" s="24"/>
      <c r="QW306" s="24"/>
      <c r="QX306" s="24"/>
      <c r="QY306" s="24"/>
      <c r="QZ306" s="24"/>
      <c r="RA306" s="24"/>
      <c r="RB306" s="24"/>
      <c r="RC306" s="24"/>
      <c r="RD306" s="24"/>
      <c r="RE306" s="24"/>
      <c r="RF306" s="24"/>
      <c r="RG306" s="24"/>
      <c r="RH306" s="24"/>
      <c r="RI306" s="24"/>
      <c r="RJ306" s="24"/>
      <c r="RK306" s="24"/>
      <c r="RL306" s="24"/>
      <c r="RM306" s="24"/>
      <c r="RN306" s="24"/>
      <c r="RO306" s="24"/>
      <c r="RP306" s="24"/>
      <c r="RQ306" s="24"/>
      <c r="RR306" s="24"/>
      <c r="RS306" s="24"/>
      <c r="RT306" s="24"/>
      <c r="RU306" s="24"/>
      <c r="RV306" s="24"/>
      <c r="RW306" s="24"/>
      <c r="RX306" s="24"/>
      <c r="RY306" s="24"/>
      <c r="RZ306" s="24"/>
      <c r="SA306" s="24"/>
      <c r="SB306" s="24"/>
      <c r="SC306" s="24"/>
      <c r="SD306" s="24"/>
      <c r="SE306" s="24"/>
      <c r="SF306" s="24"/>
      <c r="SG306" s="24"/>
      <c r="SH306" s="24"/>
      <c r="SI306" s="24"/>
      <c r="SJ306" s="24"/>
      <c r="SK306" s="24"/>
      <c r="SL306" s="24"/>
      <c r="SM306" s="24"/>
      <c r="SN306" s="24"/>
      <c r="SO306" s="24"/>
      <c r="SP306" s="24"/>
      <c r="SQ306" s="24"/>
      <c r="SR306" s="24"/>
      <c r="SS306" s="24"/>
      <c r="ST306" s="24"/>
      <c r="SU306" s="24"/>
      <c r="SV306" s="24"/>
      <c r="SW306" s="24"/>
      <c r="SX306" s="24"/>
      <c r="SY306" s="24"/>
      <c r="SZ306" s="24"/>
      <c r="TA306" s="24"/>
      <c r="TB306" s="24"/>
      <c r="TC306" s="24"/>
      <c r="TD306" s="24"/>
      <c r="TE306" s="24"/>
      <c r="TF306" s="24"/>
      <c r="TG306" s="24"/>
      <c r="TH306" s="24"/>
      <c r="TI306" s="24"/>
      <c r="TJ306" s="24"/>
      <c r="TK306" s="24"/>
      <c r="TL306" s="24"/>
      <c r="TM306" s="24"/>
      <c r="TN306" s="24"/>
      <c r="TO306" s="24"/>
      <c r="TP306" s="24"/>
      <c r="TQ306" s="24"/>
      <c r="TR306" s="24"/>
      <c r="TS306" s="24"/>
      <c r="TT306" s="24"/>
      <c r="TU306" s="24"/>
      <c r="TV306" s="24"/>
      <c r="TW306" s="24"/>
      <c r="TX306" s="24"/>
      <c r="TY306" s="24"/>
      <c r="TZ306" s="24"/>
      <c r="UA306" s="24"/>
      <c r="UB306" s="24"/>
      <c r="UC306" s="24"/>
      <c r="UD306" s="24"/>
      <c r="UE306" s="24"/>
      <c r="UF306" s="24"/>
      <c r="UG306" s="24"/>
      <c r="UH306" s="24"/>
      <c r="UI306" s="24"/>
      <c r="UJ306" s="24"/>
      <c r="UK306" s="24"/>
      <c r="UL306" s="24"/>
      <c r="UM306" s="24"/>
      <c r="UN306" s="24"/>
      <c r="UO306" s="24"/>
      <c r="UP306" s="24"/>
      <c r="UQ306" s="24"/>
      <c r="UR306" s="24"/>
      <c r="US306" s="24"/>
      <c r="UT306" s="24"/>
      <c r="UU306" s="24"/>
      <c r="UV306" s="24"/>
      <c r="UW306" s="24"/>
      <c r="UX306" s="24"/>
      <c r="UY306" s="24"/>
      <c r="UZ306" s="24"/>
      <c r="VA306" s="24"/>
      <c r="VB306" s="24"/>
      <c r="VC306" s="24"/>
      <c r="VD306" s="24"/>
      <c r="VE306" s="24"/>
      <c r="VF306" s="24"/>
      <c r="VG306" s="24"/>
      <c r="VH306" s="24"/>
      <c r="VI306" s="24"/>
    </row>
    <row r="307" spans="1:581" s="23" customFormat="1" ht="15" customHeight="1" x14ac:dyDescent="0.2">
      <c r="A307" s="107">
        <v>80</v>
      </c>
      <c r="B307" s="102" t="s">
        <v>1188</v>
      </c>
      <c r="C307" s="102" t="s">
        <v>1189</v>
      </c>
      <c r="D307" s="20">
        <v>14</v>
      </c>
      <c r="E307" s="108" t="s">
        <v>926</v>
      </c>
      <c r="F307" s="102" t="s">
        <v>1190</v>
      </c>
      <c r="G307" s="102" t="s">
        <v>1404</v>
      </c>
      <c r="H307" s="21" t="s">
        <v>242</v>
      </c>
      <c r="I307" s="21" t="s">
        <v>527</v>
      </c>
      <c r="J307" s="22" t="s">
        <v>955</v>
      </c>
      <c r="K307" s="328">
        <v>39114</v>
      </c>
      <c r="L307" s="146" t="s">
        <v>727</v>
      </c>
      <c r="M307" s="22">
        <v>40</v>
      </c>
      <c r="N307" s="22" t="s">
        <v>728</v>
      </c>
      <c r="O307" s="21" t="s">
        <v>556</v>
      </c>
      <c r="P307" s="21" t="s">
        <v>961</v>
      </c>
      <c r="Q307" s="21" t="s">
        <v>817</v>
      </c>
      <c r="R307" s="22">
        <v>1</v>
      </c>
      <c r="S307" s="75">
        <v>12605</v>
      </c>
      <c r="T307" s="75"/>
      <c r="U307" s="75"/>
      <c r="V307" s="75">
        <f t="shared" si="155"/>
        <v>12605</v>
      </c>
      <c r="W307" s="75">
        <f>70.1*4</f>
        <v>280.39999999999998</v>
      </c>
      <c r="X307" s="75">
        <f t="shared" si="158"/>
        <v>2386.166666666667</v>
      </c>
      <c r="Y307" s="75">
        <f t="shared" si="159"/>
        <v>23861.666666666668</v>
      </c>
      <c r="Z307" s="75">
        <f t="shared" si="160"/>
        <v>2205.875</v>
      </c>
      <c r="AA307" s="75">
        <f t="shared" si="161"/>
        <v>378.15</v>
      </c>
      <c r="AB307" s="75">
        <f t="shared" si="162"/>
        <v>630.25</v>
      </c>
      <c r="AC307" s="75">
        <f t="shared" si="163"/>
        <v>252.1</v>
      </c>
      <c r="AD307" s="75">
        <f t="shared" si="164"/>
        <v>1046</v>
      </c>
      <c r="AE307" s="75">
        <v>666</v>
      </c>
      <c r="AF307" s="77">
        <f t="shared" si="154"/>
        <v>7158.5</v>
      </c>
      <c r="AG307" s="77">
        <f t="shared" si="156"/>
        <v>20847.636111111111</v>
      </c>
      <c r="AH307" s="77">
        <f t="shared" si="157"/>
        <v>250171.63333333333</v>
      </c>
      <c r="AI307" s="77"/>
      <c r="AJ307" s="77"/>
      <c r="AK307" s="77"/>
      <c r="AL307" s="77"/>
      <c r="AM307" s="77"/>
      <c r="AN307" s="77"/>
      <c r="AO307" s="77"/>
      <c r="AP307" s="77"/>
      <c r="AQ307" s="77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  <c r="HB307" s="24"/>
      <c r="HC307" s="24"/>
      <c r="HD307" s="24"/>
      <c r="HE307" s="24"/>
      <c r="HF307" s="24"/>
      <c r="HG307" s="24"/>
      <c r="HH307" s="24"/>
      <c r="HI307" s="24"/>
      <c r="HJ307" s="24"/>
      <c r="HK307" s="24"/>
      <c r="HL307" s="24"/>
      <c r="HM307" s="24"/>
      <c r="HN307" s="24"/>
      <c r="HO307" s="24"/>
      <c r="HP307" s="24"/>
      <c r="HQ307" s="24"/>
      <c r="HR307" s="24"/>
      <c r="HS307" s="24"/>
      <c r="HT307" s="24"/>
      <c r="HU307" s="24"/>
      <c r="HV307" s="24"/>
      <c r="HW307" s="24"/>
      <c r="HX307" s="24"/>
      <c r="HY307" s="24"/>
      <c r="HZ307" s="24"/>
      <c r="IA307" s="24"/>
      <c r="IB307" s="24"/>
      <c r="IC307" s="24"/>
      <c r="ID307" s="24"/>
      <c r="IE307" s="24"/>
      <c r="IF307" s="24"/>
      <c r="IG307" s="24"/>
      <c r="IH307" s="24"/>
      <c r="II307" s="24"/>
      <c r="IJ307" s="24"/>
      <c r="IK307" s="24"/>
      <c r="IL307" s="24"/>
      <c r="IM307" s="24"/>
      <c r="IN307" s="24"/>
      <c r="IO307" s="24"/>
      <c r="IP307" s="24"/>
      <c r="IQ307" s="24"/>
      <c r="IR307" s="24"/>
      <c r="IS307" s="24"/>
      <c r="IT307" s="24"/>
      <c r="IU307" s="24"/>
      <c r="IV307" s="24"/>
      <c r="IW307" s="24"/>
      <c r="IX307" s="24"/>
      <c r="IY307" s="24"/>
      <c r="IZ307" s="24"/>
      <c r="JA307" s="24"/>
      <c r="JB307" s="24"/>
      <c r="JC307" s="24"/>
      <c r="JD307" s="24"/>
      <c r="JE307" s="24"/>
      <c r="JF307" s="24"/>
      <c r="JG307" s="24"/>
      <c r="JH307" s="24"/>
      <c r="JI307" s="24"/>
      <c r="JJ307" s="24"/>
      <c r="JK307" s="24"/>
      <c r="JL307" s="24"/>
      <c r="JM307" s="24"/>
      <c r="JN307" s="24"/>
      <c r="JO307" s="24"/>
      <c r="JP307" s="24"/>
      <c r="JQ307" s="24"/>
      <c r="JR307" s="24"/>
      <c r="JS307" s="24"/>
      <c r="JT307" s="24"/>
      <c r="JU307" s="24"/>
      <c r="JV307" s="24"/>
      <c r="JW307" s="24"/>
      <c r="JX307" s="24"/>
      <c r="JY307" s="24"/>
      <c r="JZ307" s="24"/>
      <c r="KA307" s="24"/>
      <c r="KB307" s="24"/>
      <c r="KC307" s="24"/>
      <c r="KD307" s="24"/>
      <c r="KE307" s="24"/>
      <c r="KF307" s="24"/>
      <c r="KG307" s="24"/>
      <c r="KH307" s="24"/>
      <c r="KI307" s="24"/>
      <c r="KJ307" s="24"/>
      <c r="KK307" s="24"/>
      <c r="KL307" s="24"/>
      <c r="KM307" s="24"/>
      <c r="KN307" s="24"/>
      <c r="KO307" s="24"/>
      <c r="KP307" s="24"/>
      <c r="KQ307" s="24"/>
      <c r="KR307" s="24"/>
      <c r="KS307" s="24"/>
      <c r="KT307" s="24"/>
      <c r="KU307" s="24"/>
      <c r="KV307" s="24"/>
      <c r="KW307" s="24"/>
      <c r="KX307" s="24"/>
      <c r="KY307" s="24"/>
      <c r="KZ307" s="24"/>
      <c r="LA307" s="24"/>
      <c r="LB307" s="24"/>
      <c r="LC307" s="24"/>
      <c r="LD307" s="24"/>
      <c r="LE307" s="24"/>
      <c r="LF307" s="24"/>
      <c r="LG307" s="24"/>
      <c r="LH307" s="24"/>
      <c r="LI307" s="24"/>
      <c r="LJ307" s="24"/>
      <c r="LK307" s="24"/>
      <c r="LL307" s="24"/>
      <c r="LM307" s="24"/>
      <c r="LN307" s="24"/>
      <c r="LO307" s="24"/>
      <c r="LP307" s="24"/>
      <c r="LQ307" s="24"/>
      <c r="LR307" s="24"/>
      <c r="LS307" s="24"/>
      <c r="LT307" s="24"/>
      <c r="LU307" s="24"/>
      <c r="LV307" s="24"/>
      <c r="LW307" s="24"/>
      <c r="LX307" s="24"/>
      <c r="LY307" s="24"/>
      <c r="LZ307" s="24"/>
      <c r="MA307" s="24"/>
      <c r="MB307" s="24"/>
      <c r="MC307" s="24"/>
      <c r="MD307" s="24"/>
      <c r="ME307" s="24"/>
      <c r="MF307" s="24"/>
      <c r="MG307" s="24"/>
      <c r="MH307" s="24"/>
      <c r="MI307" s="24"/>
      <c r="MJ307" s="24"/>
      <c r="MK307" s="24"/>
      <c r="ML307" s="24"/>
      <c r="MM307" s="24"/>
      <c r="MN307" s="24"/>
      <c r="MO307" s="24"/>
      <c r="MP307" s="24"/>
      <c r="MQ307" s="24"/>
      <c r="MR307" s="24"/>
      <c r="MS307" s="24"/>
      <c r="MT307" s="24"/>
      <c r="MU307" s="24"/>
      <c r="MV307" s="24"/>
      <c r="MW307" s="24"/>
      <c r="MX307" s="24"/>
      <c r="MY307" s="24"/>
      <c r="MZ307" s="24"/>
      <c r="NA307" s="24"/>
      <c r="NB307" s="24"/>
      <c r="NC307" s="24"/>
      <c r="ND307" s="24"/>
      <c r="NE307" s="24"/>
      <c r="NF307" s="24"/>
      <c r="NG307" s="24"/>
      <c r="NH307" s="24"/>
      <c r="NI307" s="24"/>
      <c r="NJ307" s="24"/>
      <c r="NK307" s="24"/>
      <c r="NL307" s="24"/>
      <c r="NM307" s="24"/>
      <c r="NN307" s="24"/>
      <c r="NO307" s="24"/>
      <c r="NP307" s="24"/>
      <c r="NQ307" s="24"/>
      <c r="NR307" s="24"/>
      <c r="NS307" s="24"/>
      <c r="NT307" s="24"/>
      <c r="NU307" s="24"/>
      <c r="NV307" s="24"/>
      <c r="NW307" s="24"/>
      <c r="NX307" s="24"/>
      <c r="NY307" s="24"/>
      <c r="NZ307" s="24"/>
      <c r="OA307" s="24"/>
      <c r="OB307" s="24"/>
      <c r="OC307" s="24"/>
      <c r="OD307" s="24"/>
      <c r="OE307" s="24"/>
      <c r="OF307" s="24"/>
      <c r="OG307" s="24"/>
      <c r="OH307" s="24"/>
      <c r="OI307" s="24"/>
      <c r="OJ307" s="24"/>
      <c r="OK307" s="24"/>
      <c r="OL307" s="24"/>
      <c r="OM307" s="24"/>
      <c r="ON307" s="24"/>
      <c r="OO307" s="24"/>
      <c r="OP307" s="24"/>
      <c r="OQ307" s="24"/>
      <c r="OR307" s="24"/>
      <c r="OS307" s="24"/>
      <c r="OT307" s="24"/>
      <c r="OU307" s="24"/>
      <c r="OV307" s="24"/>
      <c r="OW307" s="24"/>
      <c r="OX307" s="24"/>
      <c r="OY307" s="24"/>
      <c r="OZ307" s="24"/>
      <c r="PA307" s="24"/>
      <c r="PB307" s="24"/>
      <c r="PC307" s="24"/>
      <c r="PD307" s="24"/>
      <c r="PE307" s="24"/>
      <c r="PF307" s="24"/>
      <c r="PG307" s="24"/>
      <c r="PH307" s="24"/>
      <c r="PI307" s="24"/>
      <c r="PJ307" s="24"/>
      <c r="PK307" s="24"/>
      <c r="PL307" s="24"/>
      <c r="PM307" s="24"/>
      <c r="PN307" s="24"/>
      <c r="PO307" s="24"/>
      <c r="PP307" s="24"/>
      <c r="PQ307" s="24"/>
      <c r="PR307" s="24"/>
      <c r="PS307" s="24"/>
      <c r="PT307" s="24"/>
      <c r="PU307" s="24"/>
      <c r="PV307" s="24"/>
      <c r="PW307" s="24"/>
      <c r="PX307" s="24"/>
      <c r="PY307" s="24"/>
      <c r="PZ307" s="24"/>
      <c r="QA307" s="24"/>
      <c r="QB307" s="24"/>
      <c r="QC307" s="24"/>
      <c r="QD307" s="24"/>
      <c r="QE307" s="24"/>
      <c r="QF307" s="24"/>
      <c r="QG307" s="24"/>
      <c r="QH307" s="24"/>
      <c r="QI307" s="24"/>
      <c r="QJ307" s="24"/>
      <c r="QK307" s="24"/>
      <c r="QL307" s="24"/>
      <c r="QM307" s="24"/>
      <c r="QN307" s="24"/>
      <c r="QO307" s="24"/>
      <c r="QP307" s="24"/>
      <c r="QQ307" s="24"/>
      <c r="QR307" s="24"/>
      <c r="QS307" s="24"/>
      <c r="QT307" s="24"/>
      <c r="QU307" s="24"/>
      <c r="QV307" s="24"/>
      <c r="QW307" s="24"/>
      <c r="QX307" s="24"/>
      <c r="QY307" s="24"/>
      <c r="QZ307" s="24"/>
      <c r="RA307" s="24"/>
      <c r="RB307" s="24"/>
      <c r="RC307" s="24"/>
      <c r="RD307" s="24"/>
      <c r="RE307" s="24"/>
      <c r="RF307" s="24"/>
      <c r="RG307" s="24"/>
      <c r="RH307" s="24"/>
      <c r="RI307" s="24"/>
      <c r="RJ307" s="24"/>
      <c r="RK307" s="24"/>
      <c r="RL307" s="24"/>
      <c r="RM307" s="24"/>
      <c r="RN307" s="24"/>
      <c r="RO307" s="24"/>
      <c r="RP307" s="24"/>
      <c r="RQ307" s="24"/>
      <c r="RR307" s="24"/>
      <c r="RS307" s="24"/>
      <c r="RT307" s="24"/>
      <c r="RU307" s="24"/>
      <c r="RV307" s="24"/>
      <c r="RW307" s="24"/>
      <c r="RX307" s="24"/>
      <c r="RY307" s="24"/>
      <c r="RZ307" s="24"/>
      <c r="SA307" s="24"/>
      <c r="SB307" s="24"/>
      <c r="SC307" s="24"/>
      <c r="SD307" s="24"/>
      <c r="SE307" s="24"/>
      <c r="SF307" s="24"/>
      <c r="SG307" s="24"/>
      <c r="SH307" s="24"/>
      <c r="SI307" s="24"/>
      <c r="SJ307" s="24"/>
      <c r="SK307" s="24"/>
      <c r="SL307" s="24"/>
      <c r="SM307" s="24"/>
      <c r="SN307" s="24"/>
      <c r="SO307" s="24"/>
      <c r="SP307" s="24"/>
      <c r="SQ307" s="24"/>
      <c r="SR307" s="24"/>
      <c r="SS307" s="24"/>
      <c r="ST307" s="24"/>
      <c r="SU307" s="24"/>
      <c r="SV307" s="24"/>
      <c r="SW307" s="24"/>
      <c r="SX307" s="24"/>
      <c r="SY307" s="24"/>
      <c r="SZ307" s="24"/>
      <c r="TA307" s="24"/>
      <c r="TB307" s="24"/>
      <c r="TC307" s="24"/>
      <c r="TD307" s="24"/>
      <c r="TE307" s="24"/>
      <c r="TF307" s="24"/>
      <c r="TG307" s="24"/>
      <c r="TH307" s="24"/>
      <c r="TI307" s="24"/>
      <c r="TJ307" s="24"/>
      <c r="TK307" s="24"/>
      <c r="TL307" s="24"/>
      <c r="TM307" s="24"/>
      <c r="TN307" s="24"/>
      <c r="TO307" s="24"/>
      <c r="TP307" s="24"/>
      <c r="TQ307" s="24"/>
      <c r="TR307" s="24"/>
      <c r="TS307" s="24"/>
      <c r="TT307" s="24"/>
      <c r="TU307" s="24"/>
      <c r="TV307" s="24"/>
      <c r="TW307" s="24"/>
      <c r="TX307" s="24"/>
      <c r="TY307" s="24"/>
      <c r="TZ307" s="24"/>
      <c r="UA307" s="24"/>
      <c r="UB307" s="24"/>
      <c r="UC307" s="24"/>
      <c r="UD307" s="24"/>
      <c r="UE307" s="24"/>
      <c r="UF307" s="24"/>
      <c r="UG307" s="24"/>
      <c r="UH307" s="24"/>
      <c r="UI307" s="24"/>
      <c r="UJ307" s="24"/>
      <c r="UK307" s="24"/>
      <c r="UL307" s="24"/>
      <c r="UM307" s="24"/>
      <c r="UN307" s="24"/>
      <c r="UO307" s="24"/>
      <c r="UP307" s="24"/>
      <c r="UQ307" s="24"/>
      <c r="UR307" s="24"/>
      <c r="US307" s="24"/>
      <c r="UT307" s="24"/>
      <c r="UU307" s="24"/>
      <c r="UV307" s="24"/>
      <c r="UW307" s="24"/>
      <c r="UX307" s="24"/>
      <c r="UY307" s="24"/>
      <c r="UZ307" s="24"/>
      <c r="VA307" s="24"/>
      <c r="VB307" s="24"/>
      <c r="VC307" s="24"/>
      <c r="VD307" s="24"/>
      <c r="VE307" s="24"/>
      <c r="VF307" s="24"/>
      <c r="VG307" s="24"/>
      <c r="VH307" s="24"/>
      <c r="VI307" s="24"/>
    </row>
    <row r="308" spans="1:581" s="223" customFormat="1" ht="15" customHeight="1" x14ac:dyDescent="0.2">
      <c r="A308" s="18">
        <v>81</v>
      </c>
      <c r="B308" s="102" t="s">
        <v>1188</v>
      </c>
      <c r="C308" s="102" t="s">
        <v>1189</v>
      </c>
      <c r="D308" s="20">
        <v>14</v>
      </c>
      <c r="E308" s="102" t="s">
        <v>926</v>
      </c>
      <c r="F308" s="102" t="s">
        <v>1190</v>
      </c>
      <c r="G308" s="102" t="s">
        <v>1405</v>
      </c>
      <c r="H308" s="21" t="s">
        <v>1110</v>
      </c>
      <c r="I308" s="21" t="s">
        <v>1111</v>
      </c>
      <c r="J308" s="22" t="s">
        <v>955</v>
      </c>
      <c r="K308" s="328">
        <v>41421</v>
      </c>
      <c r="L308" s="146" t="s">
        <v>727</v>
      </c>
      <c r="M308" s="22">
        <v>40</v>
      </c>
      <c r="N308" s="22" t="s">
        <v>704</v>
      </c>
      <c r="O308" s="21" t="s">
        <v>249</v>
      </c>
      <c r="P308" s="21" t="s">
        <v>961</v>
      </c>
      <c r="Q308" s="21" t="s">
        <v>817</v>
      </c>
      <c r="R308" s="22">
        <v>1</v>
      </c>
      <c r="S308" s="75">
        <v>12605</v>
      </c>
      <c r="T308" s="75"/>
      <c r="U308" s="75"/>
      <c r="V308" s="75">
        <f t="shared" si="155"/>
        <v>12605</v>
      </c>
      <c r="W308" s="75"/>
      <c r="X308" s="75">
        <f t="shared" si="158"/>
        <v>2386.166666666667</v>
      </c>
      <c r="Y308" s="75">
        <f t="shared" si="159"/>
        <v>23861.666666666668</v>
      </c>
      <c r="Z308" s="75">
        <f t="shared" si="160"/>
        <v>2205.875</v>
      </c>
      <c r="AA308" s="75">
        <f t="shared" si="161"/>
        <v>378.15</v>
      </c>
      <c r="AB308" s="75">
        <f t="shared" si="162"/>
        <v>630.25</v>
      </c>
      <c r="AC308" s="75">
        <f t="shared" si="163"/>
        <v>252.1</v>
      </c>
      <c r="AD308" s="75">
        <f t="shared" si="164"/>
        <v>1046</v>
      </c>
      <c r="AE308" s="75">
        <v>666</v>
      </c>
      <c r="AF308" s="77">
        <f t="shared" si="154"/>
        <v>7158.5</v>
      </c>
      <c r="AG308" s="77">
        <f t="shared" si="156"/>
        <v>20567.236111111109</v>
      </c>
      <c r="AH308" s="77">
        <f t="shared" si="157"/>
        <v>246806.83333333331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  <c r="BI308" s="222"/>
      <c r="BJ308" s="222"/>
      <c r="BK308" s="222"/>
      <c r="BL308" s="222"/>
      <c r="BM308" s="222"/>
      <c r="BN308" s="222"/>
      <c r="BO308" s="222"/>
      <c r="BP308" s="222"/>
      <c r="BQ308" s="222"/>
      <c r="BR308" s="222"/>
      <c r="BS308" s="222"/>
      <c r="BT308" s="222"/>
      <c r="BU308" s="222"/>
      <c r="BV308" s="222"/>
      <c r="BW308" s="222"/>
      <c r="BX308" s="222"/>
      <c r="BY308" s="222"/>
      <c r="BZ308" s="222"/>
      <c r="CA308" s="222"/>
      <c r="CB308" s="222"/>
      <c r="CC308" s="222"/>
      <c r="CD308" s="222"/>
      <c r="CE308" s="222"/>
      <c r="CF308" s="222"/>
      <c r="CG308" s="222"/>
      <c r="CH308" s="222"/>
      <c r="CI308" s="222"/>
      <c r="CJ308" s="222"/>
      <c r="CK308" s="222"/>
      <c r="CL308" s="222"/>
      <c r="CM308" s="222"/>
      <c r="CN308" s="222"/>
      <c r="CO308" s="222"/>
      <c r="CP308" s="222"/>
      <c r="CQ308" s="222"/>
      <c r="CR308" s="222"/>
      <c r="CS308" s="222"/>
      <c r="CT308" s="222"/>
      <c r="CU308" s="222"/>
      <c r="CV308" s="222"/>
      <c r="CW308" s="222"/>
      <c r="CX308" s="222"/>
      <c r="CY308" s="222"/>
      <c r="CZ308" s="222"/>
      <c r="DA308" s="222"/>
      <c r="DB308" s="222"/>
      <c r="DC308" s="222"/>
      <c r="DD308" s="222"/>
      <c r="DE308" s="222"/>
      <c r="DF308" s="222"/>
      <c r="DG308" s="222"/>
      <c r="DH308" s="222"/>
      <c r="DI308" s="222"/>
      <c r="DJ308" s="222"/>
      <c r="DK308" s="222"/>
      <c r="DL308" s="222"/>
      <c r="DM308" s="222"/>
      <c r="DN308" s="222"/>
      <c r="DO308" s="222"/>
      <c r="DP308" s="222"/>
      <c r="DQ308" s="222"/>
      <c r="DR308" s="222"/>
      <c r="DS308" s="222"/>
      <c r="DT308" s="222"/>
      <c r="DU308" s="222"/>
      <c r="DV308" s="222"/>
      <c r="DW308" s="222"/>
      <c r="DX308" s="222"/>
      <c r="DY308" s="222"/>
      <c r="DZ308" s="222"/>
      <c r="EA308" s="222"/>
      <c r="EB308" s="222"/>
      <c r="EC308" s="222"/>
      <c r="ED308" s="222"/>
      <c r="EE308" s="222"/>
      <c r="EF308" s="222"/>
      <c r="EG308" s="222"/>
      <c r="EH308" s="222"/>
      <c r="EI308" s="222"/>
      <c r="EJ308" s="222"/>
      <c r="EK308" s="222"/>
      <c r="EL308" s="222"/>
      <c r="EM308" s="222"/>
      <c r="EN308" s="222"/>
      <c r="EO308" s="222"/>
      <c r="EP308" s="222"/>
      <c r="EQ308" s="222"/>
      <c r="ER308" s="222"/>
      <c r="ES308" s="222"/>
      <c r="ET308" s="222"/>
      <c r="EU308" s="222"/>
      <c r="EV308" s="222"/>
      <c r="EW308" s="222"/>
      <c r="EX308" s="222"/>
      <c r="EY308" s="222"/>
      <c r="EZ308" s="222"/>
      <c r="FA308" s="222"/>
      <c r="FB308" s="222"/>
      <c r="FC308" s="222"/>
      <c r="FD308" s="222"/>
      <c r="FE308" s="222"/>
      <c r="FF308" s="222"/>
      <c r="FG308" s="222"/>
      <c r="FH308" s="222"/>
      <c r="FI308" s="222"/>
      <c r="FJ308" s="222"/>
      <c r="FK308" s="222"/>
      <c r="FL308" s="222"/>
      <c r="FM308" s="222"/>
      <c r="FN308" s="222"/>
      <c r="FO308" s="222"/>
      <c r="FP308" s="222"/>
      <c r="FQ308" s="222"/>
      <c r="FR308" s="222"/>
      <c r="FS308" s="222"/>
      <c r="FT308" s="222"/>
      <c r="FU308" s="222"/>
      <c r="FV308" s="222"/>
      <c r="FW308" s="222"/>
      <c r="FX308" s="222"/>
      <c r="FY308" s="222"/>
      <c r="FZ308" s="222"/>
      <c r="GA308" s="222"/>
      <c r="GB308" s="222"/>
      <c r="GC308" s="222"/>
      <c r="GD308" s="222"/>
      <c r="GE308" s="222"/>
      <c r="GF308" s="222"/>
      <c r="GG308" s="222"/>
      <c r="GH308" s="222"/>
      <c r="GI308" s="222"/>
      <c r="GJ308" s="222"/>
      <c r="GK308" s="222"/>
      <c r="GL308" s="222"/>
      <c r="GM308" s="222"/>
      <c r="GN308" s="222"/>
      <c r="GO308" s="222"/>
      <c r="GP308" s="222"/>
      <c r="GQ308" s="222"/>
      <c r="GR308" s="222"/>
      <c r="GS308" s="222"/>
      <c r="GT308" s="222"/>
      <c r="GU308" s="222"/>
      <c r="GV308" s="222"/>
      <c r="GW308" s="222"/>
      <c r="GX308" s="222"/>
      <c r="GY308" s="222"/>
      <c r="GZ308" s="222"/>
      <c r="HA308" s="222"/>
      <c r="HB308" s="222"/>
      <c r="HC308" s="222"/>
      <c r="HD308" s="222"/>
      <c r="HE308" s="222"/>
      <c r="HF308" s="222"/>
      <c r="HG308" s="222"/>
      <c r="HH308" s="222"/>
      <c r="HI308" s="222"/>
      <c r="HJ308" s="222"/>
      <c r="HK308" s="222"/>
      <c r="HL308" s="222"/>
      <c r="HM308" s="222"/>
      <c r="HN308" s="222"/>
      <c r="HO308" s="222"/>
      <c r="HP308" s="222"/>
      <c r="HQ308" s="222"/>
      <c r="HR308" s="222"/>
      <c r="HS308" s="222"/>
      <c r="HT308" s="222"/>
      <c r="HU308" s="222"/>
      <c r="HV308" s="222"/>
      <c r="HW308" s="222"/>
      <c r="HX308" s="222"/>
      <c r="HY308" s="222"/>
      <c r="HZ308" s="222"/>
      <c r="IA308" s="222"/>
      <c r="IB308" s="222"/>
      <c r="IC308" s="222"/>
      <c r="ID308" s="222"/>
      <c r="IE308" s="222"/>
      <c r="IF308" s="222"/>
      <c r="IG308" s="222"/>
      <c r="IH308" s="222"/>
      <c r="II308" s="222"/>
      <c r="IJ308" s="222"/>
      <c r="IK308" s="222"/>
      <c r="IL308" s="222"/>
      <c r="IM308" s="222"/>
      <c r="IN308" s="222"/>
      <c r="IO308" s="222"/>
      <c r="IP308" s="222"/>
      <c r="IQ308" s="222"/>
      <c r="IR308" s="222"/>
      <c r="IS308" s="222"/>
      <c r="IT308" s="222"/>
      <c r="IU308" s="222"/>
      <c r="IV308" s="222"/>
      <c r="IW308" s="222"/>
      <c r="IX308" s="222"/>
      <c r="IY308" s="222"/>
      <c r="IZ308" s="222"/>
      <c r="JA308" s="222"/>
      <c r="JB308" s="222"/>
      <c r="JC308" s="222"/>
      <c r="JD308" s="222"/>
      <c r="JE308" s="222"/>
      <c r="JF308" s="222"/>
      <c r="JG308" s="222"/>
      <c r="JH308" s="222"/>
      <c r="JI308" s="222"/>
      <c r="JJ308" s="222"/>
      <c r="JK308" s="222"/>
      <c r="JL308" s="222"/>
      <c r="JM308" s="222"/>
      <c r="JN308" s="222"/>
      <c r="JO308" s="222"/>
      <c r="JP308" s="222"/>
      <c r="JQ308" s="222"/>
      <c r="JR308" s="222"/>
      <c r="JS308" s="222"/>
      <c r="JT308" s="222"/>
      <c r="JU308" s="222"/>
      <c r="JV308" s="222"/>
      <c r="JW308" s="222"/>
      <c r="JX308" s="222"/>
      <c r="JY308" s="222"/>
      <c r="JZ308" s="222"/>
      <c r="KA308" s="222"/>
      <c r="KB308" s="222"/>
      <c r="KC308" s="222"/>
      <c r="KD308" s="222"/>
      <c r="KE308" s="222"/>
      <c r="KF308" s="222"/>
      <c r="KG308" s="222"/>
      <c r="KH308" s="222"/>
      <c r="KI308" s="222"/>
      <c r="KJ308" s="222"/>
      <c r="KK308" s="222"/>
      <c r="KL308" s="222"/>
      <c r="KM308" s="222"/>
      <c r="KN308" s="222"/>
      <c r="KO308" s="222"/>
      <c r="KP308" s="222"/>
      <c r="KQ308" s="222"/>
      <c r="KR308" s="222"/>
      <c r="KS308" s="222"/>
      <c r="KT308" s="222"/>
      <c r="KU308" s="222"/>
      <c r="KV308" s="222"/>
      <c r="KW308" s="222"/>
      <c r="KX308" s="222"/>
      <c r="KY308" s="222"/>
      <c r="KZ308" s="222"/>
      <c r="LA308" s="222"/>
      <c r="LB308" s="222"/>
      <c r="LC308" s="222"/>
      <c r="LD308" s="222"/>
      <c r="LE308" s="222"/>
      <c r="LF308" s="222"/>
      <c r="LG308" s="222"/>
      <c r="LH308" s="222"/>
      <c r="LI308" s="222"/>
      <c r="LJ308" s="222"/>
      <c r="LK308" s="222"/>
      <c r="LL308" s="222"/>
      <c r="LM308" s="222"/>
      <c r="LN308" s="222"/>
      <c r="LO308" s="222"/>
      <c r="LP308" s="222"/>
      <c r="LQ308" s="222"/>
      <c r="LR308" s="222"/>
      <c r="LS308" s="222"/>
      <c r="LT308" s="222"/>
      <c r="LU308" s="222"/>
      <c r="LV308" s="222"/>
      <c r="LW308" s="222"/>
      <c r="LX308" s="222"/>
      <c r="LY308" s="222"/>
      <c r="LZ308" s="222"/>
      <c r="MA308" s="222"/>
      <c r="MB308" s="222"/>
      <c r="MC308" s="222"/>
      <c r="MD308" s="222"/>
      <c r="ME308" s="222"/>
      <c r="MF308" s="222"/>
      <c r="MG308" s="222"/>
      <c r="MH308" s="222"/>
      <c r="MI308" s="222"/>
      <c r="MJ308" s="222"/>
      <c r="MK308" s="222"/>
      <c r="ML308" s="222"/>
      <c r="MM308" s="222"/>
      <c r="MN308" s="222"/>
      <c r="MO308" s="222"/>
      <c r="MP308" s="222"/>
      <c r="MQ308" s="222"/>
      <c r="MR308" s="222"/>
      <c r="MS308" s="222"/>
      <c r="MT308" s="222"/>
      <c r="MU308" s="222"/>
      <c r="MV308" s="222"/>
      <c r="MW308" s="222"/>
      <c r="MX308" s="222"/>
      <c r="MY308" s="222"/>
      <c r="MZ308" s="222"/>
      <c r="NA308" s="222"/>
      <c r="NB308" s="222"/>
      <c r="NC308" s="222"/>
      <c r="ND308" s="222"/>
      <c r="NE308" s="222"/>
      <c r="NF308" s="222"/>
      <c r="NG308" s="222"/>
      <c r="NH308" s="222"/>
      <c r="NI308" s="222"/>
      <c r="NJ308" s="222"/>
      <c r="NK308" s="222"/>
      <c r="NL308" s="222"/>
      <c r="NM308" s="222"/>
      <c r="NN308" s="222"/>
      <c r="NO308" s="222"/>
      <c r="NP308" s="222"/>
      <c r="NQ308" s="222"/>
      <c r="NR308" s="222"/>
      <c r="NS308" s="222"/>
      <c r="NT308" s="222"/>
      <c r="NU308" s="222"/>
      <c r="NV308" s="222"/>
      <c r="NW308" s="222"/>
      <c r="NX308" s="222"/>
      <c r="NY308" s="222"/>
      <c r="NZ308" s="222"/>
      <c r="OA308" s="222"/>
      <c r="OB308" s="222"/>
      <c r="OC308" s="222"/>
      <c r="OD308" s="222"/>
      <c r="OE308" s="222"/>
      <c r="OF308" s="222"/>
      <c r="OG308" s="222"/>
      <c r="OH308" s="222"/>
      <c r="OI308" s="222"/>
      <c r="OJ308" s="222"/>
      <c r="OK308" s="222"/>
      <c r="OL308" s="222"/>
      <c r="OM308" s="222"/>
      <c r="ON308" s="222"/>
      <c r="OO308" s="222"/>
      <c r="OP308" s="222"/>
      <c r="OQ308" s="222"/>
      <c r="OR308" s="222"/>
      <c r="OS308" s="222"/>
      <c r="OT308" s="222"/>
      <c r="OU308" s="222"/>
      <c r="OV308" s="222"/>
      <c r="OW308" s="222"/>
      <c r="OX308" s="222"/>
      <c r="OY308" s="222"/>
      <c r="OZ308" s="222"/>
      <c r="PA308" s="222"/>
      <c r="PB308" s="222"/>
      <c r="PC308" s="222"/>
      <c r="PD308" s="222"/>
      <c r="PE308" s="222"/>
      <c r="PF308" s="222"/>
      <c r="PG308" s="222"/>
      <c r="PH308" s="222"/>
      <c r="PI308" s="222"/>
      <c r="PJ308" s="222"/>
      <c r="PK308" s="222"/>
      <c r="PL308" s="222"/>
      <c r="PM308" s="222"/>
      <c r="PN308" s="222"/>
      <c r="PO308" s="222"/>
      <c r="PP308" s="222"/>
      <c r="PQ308" s="222"/>
      <c r="PR308" s="222"/>
      <c r="PS308" s="222"/>
      <c r="PT308" s="222"/>
      <c r="PU308" s="222"/>
      <c r="PV308" s="222"/>
      <c r="PW308" s="222"/>
      <c r="PX308" s="222"/>
      <c r="PY308" s="222"/>
      <c r="PZ308" s="222"/>
      <c r="QA308" s="222"/>
      <c r="QB308" s="222"/>
      <c r="QC308" s="222"/>
      <c r="QD308" s="222"/>
      <c r="QE308" s="222"/>
      <c r="QF308" s="222"/>
      <c r="QG308" s="222"/>
      <c r="QH308" s="222"/>
      <c r="QI308" s="222"/>
      <c r="QJ308" s="222"/>
      <c r="QK308" s="222"/>
      <c r="QL308" s="222"/>
      <c r="QM308" s="222"/>
      <c r="QN308" s="222"/>
      <c r="QO308" s="222"/>
      <c r="QP308" s="222"/>
      <c r="QQ308" s="222"/>
      <c r="QR308" s="222"/>
      <c r="QS308" s="222"/>
      <c r="QT308" s="222"/>
      <c r="QU308" s="222"/>
      <c r="QV308" s="222"/>
      <c r="QW308" s="222"/>
      <c r="QX308" s="222"/>
      <c r="QY308" s="222"/>
      <c r="QZ308" s="222"/>
      <c r="RA308" s="222"/>
      <c r="RB308" s="222"/>
      <c r="RC308" s="222"/>
      <c r="RD308" s="222"/>
      <c r="RE308" s="222"/>
      <c r="RF308" s="222"/>
      <c r="RG308" s="222"/>
      <c r="RH308" s="222"/>
      <c r="RI308" s="222"/>
      <c r="RJ308" s="222"/>
      <c r="RK308" s="222"/>
      <c r="RL308" s="222"/>
      <c r="RM308" s="222"/>
      <c r="RN308" s="222"/>
      <c r="RO308" s="222"/>
      <c r="RP308" s="222"/>
      <c r="RQ308" s="222"/>
      <c r="RR308" s="222"/>
      <c r="RS308" s="222"/>
      <c r="RT308" s="222"/>
      <c r="RU308" s="222"/>
      <c r="RV308" s="222"/>
      <c r="RW308" s="222"/>
      <c r="RX308" s="222"/>
      <c r="RY308" s="222"/>
      <c r="RZ308" s="222"/>
      <c r="SA308" s="222"/>
      <c r="SB308" s="222"/>
      <c r="SC308" s="222"/>
      <c r="SD308" s="222"/>
      <c r="SE308" s="222"/>
      <c r="SF308" s="222"/>
      <c r="SG308" s="222"/>
      <c r="SH308" s="222"/>
      <c r="SI308" s="222"/>
      <c r="SJ308" s="222"/>
      <c r="SK308" s="222"/>
      <c r="SL308" s="222"/>
      <c r="SM308" s="222"/>
      <c r="SN308" s="222"/>
      <c r="SO308" s="222"/>
      <c r="SP308" s="222"/>
      <c r="SQ308" s="222"/>
      <c r="SR308" s="222"/>
      <c r="SS308" s="222"/>
      <c r="ST308" s="222"/>
      <c r="SU308" s="222"/>
      <c r="SV308" s="222"/>
      <c r="SW308" s="222"/>
      <c r="SX308" s="222"/>
      <c r="SY308" s="222"/>
      <c r="SZ308" s="222"/>
      <c r="TA308" s="222"/>
      <c r="TB308" s="222"/>
      <c r="TC308" s="222"/>
      <c r="TD308" s="222"/>
      <c r="TE308" s="222"/>
      <c r="TF308" s="222"/>
      <c r="TG308" s="222"/>
      <c r="TH308" s="222"/>
      <c r="TI308" s="222"/>
      <c r="TJ308" s="222"/>
      <c r="TK308" s="222"/>
      <c r="TL308" s="222"/>
      <c r="TM308" s="222"/>
      <c r="TN308" s="222"/>
      <c r="TO308" s="222"/>
      <c r="TP308" s="222"/>
      <c r="TQ308" s="222"/>
      <c r="TR308" s="222"/>
      <c r="TS308" s="222"/>
      <c r="TT308" s="222"/>
      <c r="TU308" s="222"/>
      <c r="TV308" s="222"/>
      <c r="TW308" s="222"/>
      <c r="TX308" s="222"/>
      <c r="TY308" s="222"/>
      <c r="TZ308" s="222"/>
      <c r="UA308" s="222"/>
      <c r="UB308" s="222"/>
      <c r="UC308" s="222"/>
      <c r="UD308" s="222"/>
      <c r="UE308" s="222"/>
      <c r="UF308" s="222"/>
      <c r="UG308" s="222"/>
      <c r="UH308" s="222"/>
      <c r="UI308" s="222"/>
      <c r="UJ308" s="222"/>
      <c r="UK308" s="222"/>
      <c r="UL308" s="222"/>
      <c r="UM308" s="222"/>
      <c r="UN308" s="222"/>
      <c r="UO308" s="222"/>
      <c r="UP308" s="222"/>
      <c r="UQ308" s="222"/>
      <c r="UR308" s="222"/>
      <c r="US308" s="222"/>
      <c r="UT308" s="222"/>
      <c r="UU308" s="222"/>
      <c r="UV308" s="222"/>
      <c r="UW308" s="222"/>
      <c r="UX308" s="222"/>
      <c r="UY308" s="222"/>
      <c r="UZ308" s="222"/>
      <c r="VA308" s="222"/>
      <c r="VB308" s="222"/>
      <c r="VC308" s="222"/>
      <c r="VD308" s="222"/>
      <c r="VE308" s="222"/>
      <c r="VF308" s="222"/>
      <c r="VG308" s="222"/>
      <c r="VH308" s="222"/>
      <c r="VI308" s="222"/>
    </row>
    <row r="309" spans="1:581" s="221" customFormat="1" ht="15" customHeight="1" x14ac:dyDescent="0.2">
      <c r="A309" s="112">
        <v>82</v>
      </c>
      <c r="B309" s="102" t="s">
        <v>1188</v>
      </c>
      <c r="C309" s="102" t="s">
        <v>1189</v>
      </c>
      <c r="D309" s="20">
        <v>14</v>
      </c>
      <c r="E309" s="102" t="s">
        <v>926</v>
      </c>
      <c r="F309" s="102" t="s">
        <v>1190</v>
      </c>
      <c r="G309" s="102" t="s">
        <v>1394</v>
      </c>
      <c r="H309" s="21" t="s">
        <v>276</v>
      </c>
      <c r="I309" s="21" t="s">
        <v>477</v>
      </c>
      <c r="J309" s="22" t="s">
        <v>954</v>
      </c>
      <c r="K309" s="328">
        <v>32769</v>
      </c>
      <c r="L309" s="146" t="s">
        <v>871</v>
      </c>
      <c r="M309" s="22">
        <v>40</v>
      </c>
      <c r="N309" s="22" t="s">
        <v>728</v>
      </c>
      <c r="O309" s="21" t="s">
        <v>269</v>
      </c>
      <c r="P309" s="21" t="s">
        <v>961</v>
      </c>
      <c r="Q309" s="21" t="s">
        <v>817</v>
      </c>
      <c r="R309" s="22">
        <v>1</v>
      </c>
      <c r="S309" s="75">
        <f>11837.7+500+400</f>
        <v>12737.7</v>
      </c>
      <c r="T309" s="75"/>
      <c r="U309" s="75"/>
      <c r="V309" s="75">
        <f t="shared" si="155"/>
        <v>12737.7</v>
      </c>
      <c r="W309" s="75">
        <f>70.1*7</f>
        <v>490.69999999999993</v>
      </c>
      <c r="X309" s="75">
        <f t="shared" si="158"/>
        <v>2382.2833333333338</v>
      </c>
      <c r="Y309" s="75">
        <f t="shared" si="159"/>
        <v>23822.833333333336</v>
      </c>
      <c r="Z309" s="75">
        <f t="shared" si="160"/>
        <v>2229.0974999999999</v>
      </c>
      <c r="AA309" s="75">
        <f t="shared" si="161"/>
        <v>382.13100000000003</v>
      </c>
      <c r="AB309" s="75">
        <f t="shared" si="162"/>
        <v>636.8850000000001</v>
      </c>
      <c r="AC309" s="75">
        <f t="shared" si="163"/>
        <v>254.75400000000002</v>
      </c>
      <c r="AD309" s="75">
        <f>856+70</f>
        <v>926</v>
      </c>
      <c r="AE309" s="75">
        <f>600+30</f>
        <v>630</v>
      </c>
      <c r="AF309" s="77">
        <f t="shared" si="154"/>
        <v>7146.85</v>
      </c>
      <c r="AG309" s="77">
        <f t="shared" si="156"/>
        <v>21066.598055555558</v>
      </c>
      <c r="AH309" s="77">
        <f t="shared" si="157"/>
        <v>252799.1766666667</v>
      </c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  <c r="BI309" s="222"/>
      <c r="BJ309" s="222"/>
      <c r="BK309" s="222"/>
      <c r="BL309" s="222"/>
      <c r="BM309" s="222"/>
      <c r="BN309" s="222"/>
      <c r="BO309" s="222"/>
      <c r="BP309" s="222"/>
      <c r="BQ309" s="222"/>
      <c r="BR309" s="222"/>
      <c r="BS309" s="222"/>
      <c r="BT309" s="222"/>
      <c r="BU309" s="222"/>
      <c r="BV309" s="222"/>
      <c r="BW309" s="222"/>
      <c r="BX309" s="222"/>
      <c r="BY309" s="222"/>
      <c r="BZ309" s="222"/>
      <c r="CA309" s="222"/>
      <c r="CB309" s="222"/>
      <c r="CC309" s="222"/>
      <c r="CD309" s="222"/>
      <c r="CE309" s="222"/>
      <c r="CF309" s="222"/>
      <c r="CG309" s="222"/>
      <c r="CH309" s="222"/>
      <c r="CI309" s="222"/>
      <c r="CJ309" s="222"/>
      <c r="CK309" s="222"/>
      <c r="CL309" s="222"/>
      <c r="CM309" s="222"/>
      <c r="CN309" s="222"/>
      <c r="CO309" s="222"/>
      <c r="CP309" s="222"/>
      <c r="CQ309" s="222"/>
      <c r="CR309" s="222"/>
      <c r="CS309" s="222"/>
      <c r="CT309" s="222"/>
      <c r="CU309" s="222"/>
      <c r="CV309" s="222"/>
      <c r="CW309" s="222"/>
      <c r="CX309" s="222"/>
      <c r="CY309" s="222"/>
      <c r="CZ309" s="222"/>
      <c r="DA309" s="222"/>
      <c r="DB309" s="222"/>
      <c r="DC309" s="222"/>
      <c r="DD309" s="222"/>
      <c r="DE309" s="222"/>
      <c r="DF309" s="222"/>
      <c r="DG309" s="222"/>
      <c r="DH309" s="222"/>
      <c r="DI309" s="222"/>
      <c r="DJ309" s="222"/>
      <c r="DK309" s="222"/>
      <c r="DL309" s="222"/>
      <c r="DM309" s="222"/>
      <c r="DN309" s="222"/>
      <c r="DO309" s="222"/>
      <c r="DP309" s="222"/>
      <c r="DQ309" s="222"/>
      <c r="DR309" s="222"/>
      <c r="DS309" s="222"/>
      <c r="DT309" s="222"/>
      <c r="DU309" s="222"/>
      <c r="DV309" s="222"/>
      <c r="DW309" s="222"/>
      <c r="DX309" s="222"/>
      <c r="DY309" s="222"/>
      <c r="DZ309" s="222"/>
      <c r="EA309" s="222"/>
      <c r="EB309" s="222"/>
      <c r="EC309" s="222"/>
      <c r="ED309" s="222"/>
      <c r="EE309" s="222"/>
      <c r="EF309" s="222"/>
      <c r="EG309" s="222"/>
      <c r="EH309" s="222"/>
      <c r="EI309" s="222"/>
      <c r="EJ309" s="222"/>
      <c r="EK309" s="222"/>
      <c r="EL309" s="222"/>
      <c r="EM309" s="222"/>
      <c r="EN309" s="222"/>
      <c r="EO309" s="222"/>
      <c r="EP309" s="222"/>
      <c r="EQ309" s="222"/>
      <c r="ER309" s="222"/>
      <c r="ES309" s="222"/>
      <c r="ET309" s="222"/>
      <c r="EU309" s="222"/>
      <c r="EV309" s="222"/>
      <c r="EW309" s="222"/>
      <c r="EX309" s="222"/>
      <c r="EY309" s="222"/>
      <c r="EZ309" s="222"/>
      <c r="FA309" s="222"/>
      <c r="FB309" s="222"/>
      <c r="FC309" s="222"/>
      <c r="FD309" s="222"/>
      <c r="FE309" s="222"/>
      <c r="FF309" s="222"/>
      <c r="FG309" s="222"/>
      <c r="FH309" s="222"/>
      <c r="FI309" s="222"/>
      <c r="FJ309" s="222"/>
      <c r="FK309" s="222"/>
      <c r="FL309" s="222"/>
      <c r="FM309" s="222"/>
      <c r="FN309" s="222"/>
      <c r="FO309" s="222"/>
      <c r="FP309" s="222"/>
      <c r="FQ309" s="222"/>
      <c r="FR309" s="222"/>
      <c r="FS309" s="222"/>
      <c r="FT309" s="222"/>
      <c r="FU309" s="222"/>
      <c r="FV309" s="222"/>
      <c r="FW309" s="222"/>
      <c r="FX309" s="222"/>
      <c r="FY309" s="222"/>
      <c r="FZ309" s="222"/>
      <c r="GA309" s="222"/>
      <c r="GB309" s="222"/>
      <c r="GC309" s="222"/>
      <c r="GD309" s="222"/>
      <c r="GE309" s="222"/>
      <c r="GF309" s="222"/>
      <c r="GG309" s="222"/>
      <c r="GH309" s="222"/>
      <c r="GI309" s="222"/>
      <c r="GJ309" s="222"/>
      <c r="GK309" s="222"/>
      <c r="GL309" s="222"/>
      <c r="GM309" s="222"/>
      <c r="GN309" s="222"/>
      <c r="GO309" s="222"/>
      <c r="GP309" s="222"/>
      <c r="GQ309" s="222"/>
      <c r="GR309" s="222"/>
      <c r="GS309" s="222"/>
      <c r="GT309" s="222"/>
      <c r="GU309" s="222"/>
      <c r="GV309" s="222"/>
      <c r="GW309" s="222"/>
      <c r="GX309" s="222"/>
      <c r="GY309" s="222"/>
      <c r="GZ309" s="222"/>
      <c r="HA309" s="222"/>
      <c r="HB309" s="222"/>
      <c r="HC309" s="222"/>
      <c r="HD309" s="222"/>
      <c r="HE309" s="222"/>
      <c r="HF309" s="222"/>
      <c r="HG309" s="222"/>
      <c r="HH309" s="222"/>
      <c r="HI309" s="222"/>
      <c r="HJ309" s="222"/>
      <c r="HK309" s="222"/>
      <c r="HL309" s="222"/>
      <c r="HM309" s="222"/>
      <c r="HN309" s="222"/>
      <c r="HO309" s="222"/>
      <c r="HP309" s="222"/>
      <c r="HQ309" s="222"/>
      <c r="HR309" s="222"/>
      <c r="HS309" s="222"/>
      <c r="HT309" s="222"/>
      <c r="HU309" s="222"/>
      <c r="HV309" s="222"/>
      <c r="HW309" s="222"/>
      <c r="HX309" s="222"/>
      <c r="HY309" s="222"/>
      <c r="HZ309" s="222"/>
      <c r="IA309" s="222"/>
      <c r="IB309" s="222"/>
      <c r="IC309" s="222"/>
      <c r="ID309" s="222"/>
      <c r="IE309" s="222"/>
      <c r="IF309" s="222"/>
      <c r="IG309" s="222"/>
      <c r="IH309" s="222"/>
      <c r="II309" s="222"/>
      <c r="IJ309" s="222"/>
      <c r="IK309" s="222"/>
      <c r="IL309" s="222"/>
      <c r="IM309" s="222"/>
      <c r="IN309" s="222"/>
      <c r="IO309" s="222"/>
      <c r="IP309" s="222"/>
      <c r="IQ309" s="222"/>
      <c r="IR309" s="222"/>
      <c r="IS309" s="222"/>
      <c r="IT309" s="222"/>
      <c r="IU309" s="222"/>
      <c r="IV309" s="222"/>
      <c r="IW309" s="222"/>
      <c r="IX309" s="222"/>
      <c r="IY309" s="222"/>
      <c r="IZ309" s="222"/>
      <c r="JA309" s="222"/>
      <c r="JB309" s="222"/>
      <c r="JC309" s="222"/>
      <c r="JD309" s="222"/>
      <c r="JE309" s="222"/>
      <c r="JF309" s="222"/>
      <c r="JG309" s="222"/>
      <c r="JH309" s="222"/>
      <c r="JI309" s="222"/>
      <c r="JJ309" s="222"/>
      <c r="JK309" s="222"/>
      <c r="JL309" s="222"/>
      <c r="JM309" s="222"/>
      <c r="JN309" s="222"/>
      <c r="JO309" s="222"/>
      <c r="JP309" s="222"/>
      <c r="JQ309" s="222"/>
      <c r="JR309" s="222"/>
      <c r="JS309" s="222"/>
      <c r="JT309" s="222"/>
      <c r="JU309" s="222"/>
      <c r="JV309" s="222"/>
      <c r="JW309" s="222"/>
      <c r="JX309" s="222"/>
      <c r="JY309" s="222"/>
      <c r="JZ309" s="222"/>
      <c r="KA309" s="222"/>
      <c r="KB309" s="222"/>
      <c r="KC309" s="222"/>
      <c r="KD309" s="222"/>
      <c r="KE309" s="222"/>
      <c r="KF309" s="222"/>
      <c r="KG309" s="222"/>
      <c r="KH309" s="222"/>
      <c r="KI309" s="222"/>
      <c r="KJ309" s="222"/>
      <c r="KK309" s="222"/>
      <c r="KL309" s="222"/>
      <c r="KM309" s="222"/>
      <c r="KN309" s="222"/>
      <c r="KO309" s="222"/>
      <c r="KP309" s="222"/>
      <c r="KQ309" s="222"/>
      <c r="KR309" s="222"/>
      <c r="KS309" s="222"/>
      <c r="KT309" s="222"/>
      <c r="KU309" s="222"/>
      <c r="KV309" s="222"/>
      <c r="KW309" s="222"/>
      <c r="KX309" s="222"/>
      <c r="KY309" s="222"/>
      <c r="KZ309" s="222"/>
      <c r="LA309" s="222"/>
      <c r="LB309" s="222"/>
      <c r="LC309" s="222"/>
      <c r="LD309" s="222"/>
      <c r="LE309" s="222"/>
      <c r="LF309" s="222"/>
      <c r="LG309" s="222"/>
      <c r="LH309" s="222"/>
      <c r="LI309" s="222"/>
      <c r="LJ309" s="222"/>
      <c r="LK309" s="222"/>
      <c r="LL309" s="222"/>
      <c r="LM309" s="222"/>
      <c r="LN309" s="222"/>
      <c r="LO309" s="222"/>
      <c r="LP309" s="222"/>
      <c r="LQ309" s="222"/>
      <c r="LR309" s="222"/>
      <c r="LS309" s="222"/>
      <c r="LT309" s="222"/>
      <c r="LU309" s="222"/>
      <c r="LV309" s="222"/>
      <c r="LW309" s="222"/>
      <c r="LX309" s="222"/>
      <c r="LY309" s="222"/>
      <c r="LZ309" s="222"/>
      <c r="MA309" s="222"/>
      <c r="MB309" s="222"/>
      <c r="MC309" s="222"/>
      <c r="MD309" s="222"/>
      <c r="ME309" s="222"/>
      <c r="MF309" s="222"/>
      <c r="MG309" s="222"/>
      <c r="MH309" s="222"/>
      <c r="MI309" s="222"/>
      <c r="MJ309" s="222"/>
      <c r="MK309" s="222"/>
      <c r="ML309" s="222"/>
      <c r="MM309" s="222"/>
      <c r="MN309" s="222"/>
      <c r="MO309" s="222"/>
      <c r="MP309" s="222"/>
      <c r="MQ309" s="222"/>
      <c r="MR309" s="222"/>
      <c r="MS309" s="222"/>
      <c r="MT309" s="222"/>
      <c r="MU309" s="222"/>
      <c r="MV309" s="222"/>
      <c r="MW309" s="222"/>
      <c r="MX309" s="222"/>
      <c r="MY309" s="222"/>
      <c r="MZ309" s="222"/>
      <c r="NA309" s="222"/>
      <c r="NB309" s="222"/>
      <c r="NC309" s="222"/>
      <c r="ND309" s="222"/>
      <c r="NE309" s="222"/>
      <c r="NF309" s="222"/>
      <c r="NG309" s="222"/>
      <c r="NH309" s="222"/>
      <c r="NI309" s="222"/>
      <c r="NJ309" s="222"/>
      <c r="NK309" s="222"/>
      <c r="NL309" s="222"/>
      <c r="NM309" s="222"/>
      <c r="NN309" s="222"/>
      <c r="NO309" s="222"/>
      <c r="NP309" s="222"/>
      <c r="NQ309" s="222"/>
      <c r="NR309" s="222"/>
      <c r="NS309" s="222"/>
      <c r="NT309" s="222"/>
      <c r="NU309" s="222"/>
      <c r="NV309" s="222"/>
      <c r="NW309" s="222"/>
      <c r="NX309" s="222"/>
      <c r="NY309" s="222"/>
      <c r="NZ309" s="222"/>
      <c r="OA309" s="222"/>
      <c r="OB309" s="222"/>
      <c r="OC309" s="222"/>
      <c r="OD309" s="222"/>
      <c r="OE309" s="222"/>
      <c r="OF309" s="222"/>
      <c r="OG309" s="222"/>
      <c r="OH309" s="222"/>
      <c r="OI309" s="222"/>
      <c r="OJ309" s="222"/>
      <c r="OK309" s="222"/>
      <c r="OL309" s="222"/>
      <c r="OM309" s="222"/>
      <c r="ON309" s="222"/>
      <c r="OO309" s="222"/>
      <c r="OP309" s="222"/>
      <c r="OQ309" s="222"/>
      <c r="OR309" s="222"/>
      <c r="OS309" s="222"/>
      <c r="OT309" s="222"/>
      <c r="OU309" s="222"/>
      <c r="OV309" s="222"/>
      <c r="OW309" s="222"/>
      <c r="OX309" s="222"/>
      <c r="OY309" s="222"/>
      <c r="OZ309" s="222"/>
      <c r="PA309" s="222"/>
      <c r="PB309" s="222"/>
      <c r="PC309" s="222"/>
      <c r="PD309" s="222"/>
      <c r="PE309" s="222"/>
      <c r="PF309" s="222"/>
      <c r="PG309" s="222"/>
      <c r="PH309" s="222"/>
      <c r="PI309" s="222"/>
      <c r="PJ309" s="222"/>
      <c r="PK309" s="222"/>
      <c r="PL309" s="222"/>
      <c r="PM309" s="222"/>
      <c r="PN309" s="222"/>
      <c r="PO309" s="222"/>
      <c r="PP309" s="222"/>
      <c r="PQ309" s="222"/>
      <c r="PR309" s="222"/>
      <c r="PS309" s="222"/>
      <c r="PT309" s="222"/>
      <c r="PU309" s="222"/>
      <c r="PV309" s="222"/>
      <c r="PW309" s="222"/>
      <c r="PX309" s="222"/>
      <c r="PY309" s="222"/>
      <c r="PZ309" s="222"/>
      <c r="QA309" s="222"/>
      <c r="QB309" s="222"/>
      <c r="QC309" s="222"/>
      <c r="QD309" s="222"/>
      <c r="QE309" s="222"/>
      <c r="QF309" s="222"/>
      <c r="QG309" s="222"/>
      <c r="QH309" s="222"/>
      <c r="QI309" s="222"/>
      <c r="QJ309" s="222"/>
      <c r="QK309" s="222"/>
      <c r="QL309" s="222"/>
      <c r="QM309" s="222"/>
      <c r="QN309" s="222"/>
      <c r="QO309" s="222"/>
      <c r="QP309" s="222"/>
      <c r="QQ309" s="222"/>
      <c r="QR309" s="222"/>
      <c r="QS309" s="222"/>
      <c r="QT309" s="222"/>
      <c r="QU309" s="222"/>
      <c r="QV309" s="222"/>
      <c r="QW309" s="222"/>
      <c r="QX309" s="222"/>
      <c r="QY309" s="222"/>
      <c r="QZ309" s="222"/>
      <c r="RA309" s="222"/>
      <c r="RB309" s="222"/>
      <c r="RC309" s="222"/>
      <c r="RD309" s="222"/>
      <c r="RE309" s="222"/>
      <c r="RF309" s="222"/>
      <c r="RG309" s="222"/>
      <c r="RH309" s="222"/>
      <c r="RI309" s="222"/>
      <c r="RJ309" s="222"/>
      <c r="RK309" s="222"/>
      <c r="RL309" s="222"/>
      <c r="RM309" s="222"/>
      <c r="RN309" s="222"/>
      <c r="RO309" s="222"/>
      <c r="RP309" s="222"/>
      <c r="RQ309" s="222"/>
      <c r="RR309" s="222"/>
      <c r="RS309" s="222"/>
      <c r="RT309" s="222"/>
      <c r="RU309" s="222"/>
      <c r="RV309" s="222"/>
      <c r="RW309" s="222"/>
      <c r="RX309" s="222"/>
      <c r="RY309" s="222"/>
      <c r="RZ309" s="222"/>
      <c r="SA309" s="222"/>
      <c r="SB309" s="222"/>
      <c r="SC309" s="222"/>
      <c r="SD309" s="222"/>
      <c r="SE309" s="222"/>
      <c r="SF309" s="222"/>
      <c r="SG309" s="222"/>
      <c r="SH309" s="222"/>
      <c r="SI309" s="222"/>
      <c r="SJ309" s="222"/>
      <c r="SK309" s="222"/>
      <c r="SL309" s="222"/>
      <c r="SM309" s="222"/>
      <c r="SN309" s="222"/>
      <c r="SO309" s="222"/>
      <c r="SP309" s="222"/>
      <c r="SQ309" s="222"/>
      <c r="SR309" s="222"/>
      <c r="SS309" s="222"/>
      <c r="ST309" s="222"/>
      <c r="SU309" s="222"/>
      <c r="SV309" s="222"/>
      <c r="SW309" s="222"/>
      <c r="SX309" s="222"/>
      <c r="SY309" s="222"/>
      <c r="SZ309" s="222"/>
      <c r="TA309" s="222"/>
      <c r="TB309" s="222"/>
      <c r="TC309" s="222"/>
      <c r="TD309" s="222"/>
      <c r="TE309" s="222"/>
      <c r="TF309" s="222"/>
      <c r="TG309" s="222"/>
      <c r="TH309" s="222"/>
      <c r="TI309" s="222"/>
      <c r="TJ309" s="222"/>
      <c r="TK309" s="222"/>
      <c r="TL309" s="222"/>
      <c r="TM309" s="222"/>
      <c r="TN309" s="222"/>
      <c r="TO309" s="222"/>
      <c r="TP309" s="222"/>
      <c r="TQ309" s="222"/>
      <c r="TR309" s="222"/>
      <c r="TS309" s="222"/>
      <c r="TT309" s="222"/>
      <c r="TU309" s="222"/>
      <c r="TV309" s="222"/>
      <c r="TW309" s="222"/>
      <c r="TX309" s="222"/>
      <c r="TY309" s="222"/>
      <c r="TZ309" s="222"/>
      <c r="UA309" s="222"/>
      <c r="UB309" s="222"/>
      <c r="UC309" s="222"/>
      <c r="UD309" s="222"/>
      <c r="UE309" s="222"/>
      <c r="UF309" s="222"/>
      <c r="UG309" s="222"/>
      <c r="UH309" s="222"/>
      <c r="UI309" s="222"/>
      <c r="UJ309" s="222"/>
      <c r="UK309" s="222"/>
      <c r="UL309" s="222"/>
      <c r="UM309" s="222"/>
      <c r="UN309" s="222"/>
      <c r="UO309" s="222"/>
      <c r="UP309" s="222"/>
      <c r="UQ309" s="222"/>
      <c r="UR309" s="222"/>
      <c r="US309" s="222"/>
      <c r="UT309" s="222"/>
      <c r="UU309" s="222"/>
      <c r="UV309" s="222"/>
      <c r="UW309" s="222"/>
      <c r="UX309" s="222"/>
      <c r="UY309" s="222"/>
      <c r="UZ309" s="222"/>
      <c r="VA309" s="222"/>
      <c r="VB309" s="222"/>
      <c r="VC309" s="222"/>
      <c r="VD309" s="222"/>
      <c r="VE309" s="222"/>
      <c r="VF309" s="222"/>
      <c r="VG309" s="222"/>
      <c r="VH309" s="222"/>
      <c r="VI309" s="222"/>
    </row>
    <row r="310" spans="1:581" s="223" customFormat="1" ht="15" customHeight="1" x14ac:dyDescent="0.2">
      <c r="A310" s="18">
        <v>83</v>
      </c>
      <c r="B310" s="102" t="s">
        <v>1188</v>
      </c>
      <c r="C310" s="102" t="s">
        <v>1189</v>
      </c>
      <c r="D310" s="20">
        <v>14</v>
      </c>
      <c r="E310" s="102" t="s">
        <v>926</v>
      </c>
      <c r="F310" s="102" t="s">
        <v>1190</v>
      </c>
      <c r="G310" s="102" t="s">
        <v>1399</v>
      </c>
      <c r="H310" s="21" t="s">
        <v>171</v>
      </c>
      <c r="I310" s="21" t="s">
        <v>532</v>
      </c>
      <c r="J310" s="22" t="s">
        <v>955</v>
      </c>
      <c r="K310" s="328">
        <v>39234</v>
      </c>
      <c r="L310" s="146">
        <v>8</v>
      </c>
      <c r="M310" s="22">
        <v>40</v>
      </c>
      <c r="N310" s="22" t="s">
        <v>728</v>
      </c>
      <c r="O310" s="21" t="s">
        <v>729</v>
      </c>
      <c r="P310" s="21" t="s">
        <v>961</v>
      </c>
      <c r="Q310" s="21" t="s">
        <v>817</v>
      </c>
      <c r="R310" s="22">
        <v>1</v>
      </c>
      <c r="S310" s="75">
        <v>13333</v>
      </c>
      <c r="T310" s="75"/>
      <c r="U310" s="75"/>
      <c r="V310" s="75">
        <f t="shared" si="155"/>
        <v>13333</v>
      </c>
      <c r="W310" s="75">
        <f>70.1*4</f>
        <v>280.39999999999998</v>
      </c>
      <c r="X310" s="75">
        <f t="shared" si="158"/>
        <v>2507.5</v>
      </c>
      <c r="Y310" s="75">
        <f t="shared" si="159"/>
        <v>25075</v>
      </c>
      <c r="Z310" s="75">
        <f t="shared" si="160"/>
        <v>2333.2749999999996</v>
      </c>
      <c r="AA310" s="75">
        <f t="shared" si="161"/>
        <v>399.99</v>
      </c>
      <c r="AB310" s="75">
        <f t="shared" si="162"/>
        <v>666.65000000000009</v>
      </c>
      <c r="AC310" s="75">
        <f t="shared" si="163"/>
        <v>266.66000000000003</v>
      </c>
      <c r="AD310" s="75">
        <f>1021+25</f>
        <v>1046</v>
      </c>
      <c r="AE310" s="75">
        <v>666</v>
      </c>
      <c r="AF310" s="77">
        <f t="shared" si="154"/>
        <v>7522.5</v>
      </c>
      <c r="AG310" s="77">
        <f t="shared" si="156"/>
        <v>21917.391666666666</v>
      </c>
      <c r="AH310" s="77">
        <f t="shared" si="157"/>
        <v>263008.7</v>
      </c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  <c r="BI310" s="222"/>
      <c r="BJ310" s="222"/>
      <c r="BK310" s="222"/>
      <c r="BL310" s="222"/>
      <c r="BM310" s="222"/>
      <c r="BN310" s="222"/>
      <c r="BO310" s="222"/>
      <c r="BP310" s="222"/>
      <c r="BQ310" s="222"/>
      <c r="BR310" s="222"/>
      <c r="BS310" s="222"/>
      <c r="BT310" s="222"/>
      <c r="BU310" s="222"/>
      <c r="BV310" s="222"/>
      <c r="BW310" s="222"/>
      <c r="BX310" s="222"/>
      <c r="BY310" s="222"/>
      <c r="BZ310" s="222"/>
      <c r="CA310" s="222"/>
      <c r="CB310" s="222"/>
      <c r="CC310" s="222"/>
      <c r="CD310" s="222"/>
      <c r="CE310" s="222"/>
      <c r="CF310" s="222"/>
      <c r="CG310" s="222"/>
      <c r="CH310" s="222"/>
      <c r="CI310" s="222"/>
      <c r="CJ310" s="222"/>
      <c r="CK310" s="222"/>
      <c r="CL310" s="222"/>
      <c r="CM310" s="222"/>
      <c r="CN310" s="222"/>
      <c r="CO310" s="222"/>
      <c r="CP310" s="222"/>
      <c r="CQ310" s="222"/>
      <c r="CR310" s="222"/>
      <c r="CS310" s="222"/>
      <c r="CT310" s="222"/>
      <c r="CU310" s="222"/>
      <c r="CV310" s="222"/>
      <c r="CW310" s="222"/>
      <c r="CX310" s="222"/>
      <c r="CY310" s="222"/>
      <c r="CZ310" s="222"/>
      <c r="DA310" s="222"/>
      <c r="DB310" s="222"/>
      <c r="DC310" s="222"/>
      <c r="DD310" s="222"/>
      <c r="DE310" s="222"/>
      <c r="DF310" s="222"/>
      <c r="DG310" s="222"/>
      <c r="DH310" s="222"/>
      <c r="DI310" s="222"/>
      <c r="DJ310" s="222"/>
      <c r="DK310" s="222"/>
      <c r="DL310" s="222"/>
      <c r="DM310" s="222"/>
      <c r="DN310" s="222"/>
      <c r="DO310" s="222"/>
      <c r="DP310" s="222"/>
      <c r="DQ310" s="222"/>
      <c r="DR310" s="222"/>
      <c r="DS310" s="222"/>
      <c r="DT310" s="222"/>
      <c r="DU310" s="222"/>
      <c r="DV310" s="222"/>
      <c r="DW310" s="222"/>
      <c r="DX310" s="222"/>
      <c r="DY310" s="222"/>
      <c r="DZ310" s="222"/>
      <c r="EA310" s="222"/>
      <c r="EB310" s="222"/>
      <c r="EC310" s="222"/>
      <c r="ED310" s="222"/>
      <c r="EE310" s="222"/>
      <c r="EF310" s="222"/>
      <c r="EG310" s="222"/>
      <c r="EH310" s="222"/>
      <c r="EI310" s="222"/>
      <c r="EJ310" s="222"/>
      <c r="EK310" s="222"/>
      <c r="EL310" s="222"/>
      <c r="EM310" s="222"/>
      <c r="EN310" s="222"/>
      <c r="EO310" s="222"/>
      <c r="EP310" s="222"/>
      <c r="EQ310" s="222"/>
      <c r="ER310" s="222"/>
      <c r="ES310" s="222"/>
      <c r="ET310" s="222"/>
      <c r="EU310" s="222"/>
      <c r="EV310" s="222"/>
      <c r="EW310" s="222"/>
      <c r="EX310" s="222"/>
      <c r="EY310" s="222"/>
      <c r="EZ310" s="222"/>
      <c r="FA310" s="222"/>
      <c r="FB310" s="222"/>
      <c r="FC310" s="222"/>
      <c r="FD310" s="222"/>
      <c r="FE310" s="222"/>
      <c r="FF310" s="222"/>
      <c r="FG310" s="222"/>
      <c r="FH310" s="222"/>
      <c r="FI310" s="222"/>
      <c r="FJ310" s="222"/>
      <c r="FK310" s="222"/>
      <c r="FL310" s="222"/>
      <c r="FM310" s="222"/>
      <c r="FN310" s="222"/>
      <c r="FO310" s="222"/>
      <c r="FP310" s="222"/>
      <c r="FQ310" s="222"/>
      <c r="FR310" s="222"/>
      <c r="FS310" s="222"/>
      <c r="FT310" s="222"/>
      <c r="FU310" s="222"/>
      <c r="FV310" s="222"/>
      <c r="FW310" s="222"/>
      <c r="FX310" s="222"/>
      <c r="FY310" s="222"/>
      <c r="FZ310" s="222"/>
      <c r="GA310" s="222"/>
      <c r="GB310" s="222"/>
      <c r="GC310" s="222"/>
      <c r="GD310" s="222"/>
      <c r="GE310" s="222"/>
      <c r="GF310" s="222"/>
      <c r="GG310" s="222"/>
      <c r="GH310" s="222"/>
      <c r="GI310" s="222"/>
      <c r="GJ310" s="222"/>
      <c r="GK310" s="222"/>
      <c r="GL310" s="222"/>
      <c r="GM310" s="222"/>
      <c r="GN310" s="222"/>
      <c r="GO310" s="222"/>
      <c r="GP310" s="222"/>
      <c r="GQ310" s="222"/>
      <c r="GR310" s="222"/>
      <c r="GS310" s="222"/>
      <c r="GT310" s="222"/>
      <c r="GU310" s="222"/>
      <c r="GV310" s="222"/>
      <c r="GW310" s="222"/>
      <c r="GX310" s="222"/>
      <c r="GY310" s="222"/>
      <c r="GZ310" s="222"/>
      <c r="HA310" s="222"/>
      <c r="HB310" s="222"/>
      <c r="HC310" s="222"/>
      <c r="HD310" s="222"/>
      <c r="HE310" s="222"/>
      <c r="HF310" s="222"/>
      <c r="HG310" s="222"/>
      <c r="HH310" s="222"/>
      <c r="HI310" s="222"/>
      <c r="HJ310" s="222"/>
      <c r="HK310" s="222"/>
      <c r="HL310" s="222"/>
      <c r="HM310" s="222"/>
      <c r="HN310" s="222"/>
      <c r="HO310" s="222"/>
      <c r="HP310" s="222"/>
      <c r="HQ310" s="222"/>
      <c r="HR310" s="222"/>
      <c r="HS310" s="222"/>
      <c r="HT310" s="222"/>
      <c r="HU310" s="222"/>
      <c r="HV310" s="222"/>
      <c r="HW310" s="222"/>
      <c r="HX310" s="222"/>
      <c r="HY310" s="222"/>
      <c r="HZ310" s="222"/>
      <c r="IA310" s="222"/>
      <c r="IB310" s="222"/>
      <c r="IC310" s="222"/>
      <c r="ID310" s="222"/>
      <c r="IE310" s="222"/>
      <c r="IF310" s="222"/>
      <c r="IG310" s="222"/>
      <c r="IH310" s="222"/>
      <c r="II310" s="222"/>
      <c r="IJ310" s="222"/>
      <c r="IK310" s="222"/>
      <c r="IL310" s="222"/>
      <c r="IM310" s="222"/>
      <c r="IN310" s="222"/>
      <c r="IO310" s="222"/>
      <c r="IP310" s="222"/>
      <c r="IQ310" s="222"/>
      <c r="IR310" s="222"/>
      <c r="IS310" s="222"/>
      <c r="IT310" s="222"/>
      <c r="IU310" s="222"/>
      <c r="IV310" s="222"/>
      <c r="IW310" s="222"/>
      <c r="IX310" s="222"/>
      <c r="IY310" s="222"/>
      <c r="IZ310" s="222"/>
      <c r="JA310" s="222"/>
      <c r="JB310" s="222"/>
      <c r="JC310" s="222"/>
      <c r="JD310" s="222"/>
      <c r="JE310" s="222"/>
      <c r="JF310" s="222"/>
      <c r="JG310" s="222"/>
      <c r="JH310" s="222"/>
      <c r="JI310" s="222"/>
      <c r="JJ310" s="222"/>
      <c r="JK310" s="222"/>
      <c r="JL310" s="222"/>
      <c r="JM310" s="222"/>
      <c r="JN310" s="222"/>
      <c r="JO310" s="222"/>
      <c r="JP310" s="222"/>
      <c r="JQ310" s="222"/>
      <c r="JR310" s="222"/>
      <c r="JS310" s="222"/>
      <c r="JT310" s="222"/>
      <c r="JU310" s="222"/>
      <c r="JV310" s="222"/>
      <c r="JW310" s="222"/>
      <c r="JX310" s="222"/>
      <c r="JY310" s="222"/>
      <c r="JZ310" s="222"/>
      <c r="KA310" s="222"/>
      <c r="KB310" s="222"/>
      <c r="KC310" s="222"/>
      <c r="KD310" s="222"/>
      <c r="KE310" s="222"/>
      <c r="KF310" s="222"/>
      <c r="KG310" s="222"/>
      <c r="KH310" s="222"/>
      <c r="KI310" s="222"/>
      <c r="KJ310" s="222"/>
      <c r="KK310" s="222"/>
      <c r="KL310" s="222"/>
      <c r="KM310" s="222"/>
      <c r="KN310" s="222"/>
      <c r="KO310" s="222"/>
      <c r="KP310" s="222"/>
      <c r="KQ310" s="222"/>
      <c r="KR310" s="222"/>
      <c r="KS310" s="222"/>
      <c r="KT310" s="222"/>
      <c r="KU310" s="222"/>
      <c r="KV310" s="222"/>
      <c r="KW310" s="222"/>
      <c r="KX310" s="222"/>
      <c r="KY310" s="222"/>
      <c r="KZ310" s="222"/>
      <c r="LA310" s="222"/>
      <c r="LB310" s="222"/>
      <c r="LC310" s="222"/>
      <c r="LD310" s="222"/>
      <c r="LE310" s="222"/>
      <c r="LF310" s="222"/>
      <c r="LG310" s="222"/>
      <c r="LH310" s="222"/>
      <c r="LI310" s="222"/>
      <c r="LJ310" s="222"/>
      <c r="LK310" s="222"/>
      <c r="LL310" s="222"/>
      <c r="LM310" s="222"/>
      <c r="LN310" s="222"/>
      <c r="LO310" s="222"/>
      <c r="LP310" s="222"/>
      <c r="LQ310" s="222"/>
      <c r="LR310" s="222"/>
      <c r="LS310" s="222"/>
      <c r="LT310" s="222"/>
      <c r="LU310" s="222"/>
      <c r="LV310" s="222"/>
      <c r="LW310" s="222"/>
      <c r="LX310" s="222"/>
      <c r="LY310" s="222"/>
      <c r="LZ310" s="222"/>
      <c r="MA310" s="222"/>
      <c r="MB310" s="222"/>
      <c r="MC310" s="222"/>
      <c r="MD310" s="222"/>
      <c r="ME310" s="222"/>
      <c r="MF310" s="222"/>
      <c r="MG310" s="222"/>
      <c r="MH310" s="222"/>
      <c r="MI310" s="222"/>
      <c r="MJ310" s="222"/>
      <c r="MK310" s="222"/>
      <c r="ML310" s="222"/>
      <c r="MM310" s="222"/>
      <c r="MN310" s="222"/>
      <c r="MO310" s="222"/>
      <c r="MP310" s="222"/>
      <c r="MQ310" s="222"/>
      <c r="MR310" s="222"/>
      <c r="MS310" s="222"/>
      <c r="MT310" s="222"/>
      <c r="MU310" s="222"/>
      <c r="MV310" s="222"/>
      <c r="MW310" s="222"/>
      <c r="MX310" s="222"/>
      <c r="MY310" s="222"/>
      <c r="MZ310" s="222"/>
      <c r="NA310" s="222"/>
      <c r="NB310" s="222"/>
      <c r="NC310" s="222"/>
      <c r="ND310" s="222"/>
      <c r="NE310" s="222"/>
      <c r="NF310" s="222"/>
      <c r="NG310" s="222"/>
      <c r="NH310" s="222"/>
      <c r="NI310" s="222"/>
      <c r="NJ310" s="222"/>
      <c r="NK310" s="222"/>
      <c r="NL310" s="222"/>
      <c r="NM310" s="222"/>
      <c r="NN310" s="222"/>
      <c r="NO310" s="222"/>
      <c r="NP310" s="222"/>
      <c r="NQ310" s="222"/>
      <c r="NR310" s="222"/>
      <c r="NS310" s="222"/>
      <c r="NT310" s="222"/>
      <c r="NU310" s="222"/>
      <c r="NV310" s="222"/>
      <c r="NW310" s="222"/>
      <c r="NX310" s="222"/>
      <c r="NY310" s="222"/>
      <c r="NZ310" s="222"/>
      <c r="OA310" s="222"/>
      <c r="OB310" s="222"/>
      <c r="OC310" s="222"/>
      <c r="OD310" s="222"/>
      <c r="OE310" s="222"/>
      <c r="OF310" s="222"/>
      <c r="OG310" s="222"/>
      <c r="OH310" s="222"/>
      <c r="OI310" s="222"/>
      <c r="OJ310" s="222"/>
      <c r="OK310" s="222"/>
      <c r="OL310" s="222"/>
      <c r="OM310" s="222"/>
      <c r="ON310" s="222"/>
      <c r="OO310" s="222"/>
      <c r="OP310" s="222"/>
      <c r="OQ310" s="222"/>
      <c r="OR310" s="222"/>
      <c r="OS310" s="222"/>
      <c r="OT310" s="222"/>
      <c r="OU310" s="222"/>
      <c r="OV310" s="222"/>
      <c r="OW310" s="222"/>
      <c r="OX310" s="222"/>
      <c r="OY310" s="222"/>
      <c r="OZ310" s="222"/>
      <c r="PA310" s="222"/>
      <c r="PB310" s="222"/>
      <c r="PC310" s="222"/>
      <c r="PD310" s="222"/>
      <c r="PE310" s="222"/>
      <c r="PF310" s="222"/>
      <c r="PG310" s="222"/>
      <c r="PH310" s="222"/>
      <c r="PI310" s="222"/>
      <c r="PJ310" s="222"/>
      <c r="PK310" s="222"/>
      <c r="PL310" s="222"/>
      <c r="PM310" s="222"/>
      <c r="PN310" s="222"/>
      <c r="PO310" s="222"/>
      <c r="PP310" s="222"/>
      <c r="PQ310" s="222"/>
      <c r="PR310" s="222"/>
      <c r="PS310" s="222"/>
      <c r="PT310" s="222"/>
      <c r="PU310" s="222"/>
      <c r="PV310" s="222"/>
      <c r="PW310" s="222"/>
      <c r="PX310" s="222"/>
      <c r="PY310" s="222"/>
      <c r="PZ310" s="222"/>
      <c r="QA310" s="222"/>
      <c r="QB310" s="222"/>
      <c r="QC310" s="222"/>
      <c r="QD310" s="222"/>
      <c r="QE310" s="222"/>
      <c r="QF310" s="222"/>
      <c r="QG310" s="222"/>
      <c r="QH310" s="222"/>
      <c r="QI310" s="222"/>
      <c r="QJ310" s="222"/>
      <c r="QK310" s="222"/>
      <c r="QL310" s="222"/>
      <c r="QM310" s="222"/>
      <c r="QN310" s="222"/>
      <c r="QO310" s="222"/>
      <c r="QP310" s="222"/>
      <c r="QQ310" s="222"/>
      <c r="QR310" s="222"/>
      <c r="QS310" s="222"/>
      <c r="QT310" s="222"/>
      <c r="QU310" s="222"/>
      <c r="QV310" s="222"/>
      <c r="QW310" s="222"/>
      <c r="QX310" s="222"/>
      <c r="QY310" s="222"/>
      <c r="QZ310" s="222"/>
      <c r="RA310" s="222"/>
      <c r="RB310" s="222"/>
      <c r="RC310" s="222"/>
      <c r="RD310" s="222"/>
      <c r="RE310" s="222"/>
      <c r="RF310" s="222"/>
      <c r="RG310" s="222"/>
      <c r="RH310" s="222"/>
      <c r="RI310" s="222"/>
      <c r="RJ310" s="222"/>
      <c r="RK310" s="222"/>
      <c r="RL310" s="222"/>
      <c r="RM310" s="222"/>
      <c r="RN310" s="222"/>
      <c r="RO310" s="222"/>
      <c r="RP310" s="222"/>
      <c r="RQ310" s="222"/>
      <c r="RR310" s="222"/>
      <c r="RS310" s="222"/>
      <c r="RT310" s="222"/>
      <c r="RU310" s="222"/>
      <c r="RV310" s="222"/>
      <c r="RW310" s="222"/>
      <c r="RX310" s="222"/>
      <c r="RY310" s="222"/>
      <c r="RZ310" s="222"/>
      <c r="SA310" s="222"/>
      <c r="SB310" s="222"/>
      <c r="SC310" s="222"/>
      <c r="SD310" s="222"/>
      <c r="SE310" s="222"/>
      <c r="SF310" s="222"/>
      <c r="SG310" s="222"/>
      <c r="SH310" s="222"/>
      <c r="SI310" s="222"/>
      <c r="SJ310" s="222"/>
      <c r="SK310" s="222"/>
      <c r="SL310" s="222"/>
      <c r="SM310" s="222"/>
      <c r="SN310" s="222"/>
      <c r="SO310" s="222"/>
      <c r="SP310" s="222"/>
      <c r="SQ310" s="222"/>
      <c r="SR310" s="222"/>
      <c r="SS310" s="222"/>
      <c r="ST310" s="222"/>
      <c r="SU310" s="222"/>
      <c r="SV310" s="222"/>
      <c r="SW310" s="222"/>
      <c r="SX310" s="222"/>
      <c r="SY310" s="222"/>
      <c r="SZ310" s="222"/>
      <c r="TA310" s="222"/>
      <c r="TB310" s="222"/>
      <c r="TC310" s="222"/>
      <c r="TD310" s="222"/>
      <c r="TE310" s="222"/>
      <c r="TF310" s="222"/>
      <c r="TG310" s="222"/>
      <c r="TH310" s="222"/>
      <c r="TI310" s="222"/>
      <c r="TJ310" s="222"/>
      <c r="TK310" s="222"/>
      <c r="TL310" s="222"/>
      <c r="TM310" s="222"/>
      <c r="TN310" s="222"/>
      <c r="TO310" s="222"/>
      <c r="TP310" s="222"/>
      <c r="TQ310" s="222"/>
      <c r="TR310" s="222"/>
      <c r="TS310" s="222"/>
      <c r="TT310" s="222"/>
      <c r="TU310" s="222"/>
      <c r="TV310" s="222"/>
      <c r="TW310" s="222"/>
      <c r="TX310" s="222"/>
      <c r="TY310" s="222"/>
      <c r="TZ310" s="222"/>
      <c r="UA310" s="222"/>
      <c r="UB310" s="222"/>
      <c r="UC310" s="222"/>
      <c r="UD310" s="222"/>
      <c r="UE310" s="222"/>
      <c r="UF310" s="222"/>
      <c r="UG310" s="222"/>
      <c r="UH310" s="222"/>
      <c r="UI310" s="222"/>
      <c r="UJ310" s="222"/>
      <c r="UK310" s="222"/>
      <c r="UL310" s="222"/>
      <c r="UM310" s="222"/>
      <c r="UN310" s="222"/>
      <c r="UO310" s="222"/>
      <c r="UP310" s="222"/>
      <c r="UQ310" s="222"/>
      <c r="UR310" s="222"/>
      <c r="US310" s="222"/>
      <c r="UT310" s="222"/>
      <c r="UU310" s="222"/>
      <c r="UV310" s="222"/>
      <c r="UW310" s="222"/>
      <c r="UX310" s="222"/>
      <c r="UY310" s="222"/>
      <c r="UZ310" s="222"/>
      <c r="VA310" s="222"/>
      <c r="VB310" s="222"/>
      <c r="VC310" s="222"/>
      <c r="VD310" s="222"/>
      <c r="VE310" s="222"/>
      <c r="VF310" s="222"/>
      <c r="VG310" s="222"/>
      <c r="VH310" s="222"/>
      <c r="VI310" s="222"/>
    </row>
    <row r="311" spans="1:581" ht="12.75" x14ac:dyDescent="0.2">
      <c r="A311" s="112">
        <v>84</v>
      </c>
      <c r="B311" s="102" t="s">
        <v>1188</v>
      </c>
      <c r="C311" s="102" t="s">
        <v>1189</v>
      </c>
      <c r="D311" s="20">
        <v>14</v>
      </c>
      <c r="E311" s="102" t="s">
        <v>927</v>
      </c>
      <c r="F311" s="102" t="s">
        <v>1190</v>
      </c>
      <c r="G311" s="102" t="s">
        <v>1413</v>
      </c>
      <c r="H311" s="21" t="s">
        <v>1112</v>
      </c>
      <c r="I311" s="21" t="s">
        <v>1113</v>
      </c>
      <c r="J311" s="22" t="s">
        <v>955</v>
      </c>
      <c r="K311" s="328">
        <v>41410</v>
      </c>
      <c r="L311" s="146" t="s">
        <v>714</v>
      </c>
      <c r="M311" s="22">
        <v>40</v>
      </c>
      <c r="N311" s="22" t="s">
        <v>704</v>
      </c>
      <c r="O311" s="21" t="s">
        <v>210</v>
      </c>
      <c r="P311" s="174" t="s">
        <v>961</v>
      </c>
      <c r="Q311" s="21" t="s">
        <v>817</v>
      </c>
      <c r="R311" s="22">
        <v>1</v>
      </c>
      <c r="S311" s="75">
        <v>14012</v>
      </c>
      <c r="T311" s="75"/>
      <c r="U311" s="75"/>
      <c r="V311" s="75">
        <f t="shared" si="155"/>
        <v>14012</v>
      </c>
      <c r="W311" s="75"/>
      <c r="X311" s="75">
        <f t="shared" si="158"/>
        <v>2634.166666666667</v>
      </c>
      <c r="Y311" s="75">
        <f t="shared" si="159"/>
        <v>26341.666666666668</v>
      </c>
      <c r="Z311" s="75">
        <f t="shared" si="160"/>
        <v>2452.1</v>
      </c>
      <c r="AA311" s="75">
        <f t="shared" si="161"/>
        <v>420.35999999999996</v>
      </c>
      <c r="AB311" s="75">
        <f t="shared" si="162"/>
        <v>700.6</v>
      </c>
      <c r="AC311" s="75">
        <f t="shared" si="163"/>
        <v>280.24</v>
      </c>
      <c r="AD311" s="75">
        <v>1114</v>
      </c>
      <c r="AE311" s="75">
        <v>679</v>
      </c>
      <c r="AF311" s="77">
        <f t="shared" si="154"/>
        <v>7902.5</v>
      </c>
      <c r="AG311" s="77">
        <f t="shared" si="156"/>
        <v>22731.494444444445</v>
      </c>
      <c r="AH311" s="77">
        <f t="shared" si="157"/>
        <v>272777.93333333335</v>
      </c>
      <c r="AI311" s="77"/>
      <c r="AJ311" s="77"/>
      <c r="AK311" s="77"/>
      <c r="AL311" s="77"/>
      <c r="AM311" s="77"/>
      <c r="AN311" s="77"/>
      <c r="AO311" s="77"/>
      <c r="AP311" s="77"/>
      <c r="AQ311" s="77"/>
    </row>
    <row r="312" spans="1:581" s="23" customFormat="1" ht="15" customHeight="1" x14ac:dyDescent="0.2">
      <c r="A312" s="107">
        <v>85</v>
      </c>
      <c r="B312" s="102" t="s">
        <v>1188</v>
      </c>
      <c r="C312" s="102" t="s">
        <v>1189</v>
      </c>
      <c r="D312" s="20">
        <v>14</v>
      </c>
      <c r="E312" s="102" t="s">
        <v>927</v>
      </c>
      <c r="F312" s="102" t="s">
        <v>1190</v>
      </c>
      <c r="G312" s="102" t="s">
        <v>1412</v>
      </c>
      <c r="H312" s="21" t="s">
        <v>185</v>
      </c>
      <c r="I312" s="21" t="s">
        <v>186</v>
      </c>
      <c r="J312" s="22" t="s">
        <v>955</v>
      </c>
      <c r="K312" s="328">
        <v>38278</v>
      </c>
      <c r="L312" s="146" t="s">
        <v>714</v>
      </c>
      <c r="M312" s="22">
        <v>40</v>
      </c>
      <c r="N312" s="22" t="s">
        <v>704</v>
      </c>
      <c r="O312" s="21" t="s">
        <v>187</v>
      </c>
      <c r="P312" s="21" t="s">
        <v>961</v>
      </c>
      <c r="Q312" s="21" t="s">
        <v>817</v>
      </c>
      <c r="R312" s="22">
        <v>1</v>
      </c>
      <c r="S312" s="75">
        <v>14012</v>
      </c>
      <c r="T312" s="75"/>
      <c r="U312" s="75"/>
      <c r="V312" s="75">
        <f t="shared" si="155"/>
        <v>14012</v>
      </c>
      <c r="W312" s="75">
        <f>70.1*4</f>
        <v>280.39999999999998</v>
      </c>
      <c r="X312" s="75">
        <f t="shared" si="158"/>
        <v>2634.166666666667</v>
      </c>
      <c r="Y312" s="75">
        <f t="shared" si="159"/>
        <v>26341.666666666668</v>
      </c>
      <c r="Z312" s="75">
        <f t="shared" si="160"/>
        <v>2452.1</v>
      </c>
      <c r="AA312" s="75">
        <f t="shared" si="161"/>
        <v>420.35999999999996</v>
      </c>
      <c r="AB312" s="75">
        <f t="shared" si="162"/>
        <v>700.6</v>
      </c>
      <c r="AC312" s="75">
        <f t="shared" si="163"/>
        <v>280.24</v>
      </c>
      <c r="AD312" s="75">
        <v>1114</v>
      </c>
      <c r="AE312" s="75">
        <v>679</v>
      </c>
      <c r="AF312" s="77">
        <f t="shared" si="154"/>
        <v>7902.5</v>
      </c>
      <c r="AG312" s="77">
        <f t="shared" si="156"/>
        <v>23011.894444444446</v>
      </c>
      <c r="AH312" s="77">
        <f t="shared" si="157"/>
        <v>276142.73333333334</v>
      </c>
      <c r="AI312" s="77"/>
      <c r="AJ312" s="77"/>
      <c r="AK312" s="77"/>
      <c r="AL312" s="77"/>
      <c r="AM312" s="77"/>
      <c r="AN312" s="77"/>
      <c r="AO312" s="77"/>
      <c r="AP312" s="77"/>
      <c r="AQ312" s="77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  <c r="IU312" s="24"/>
      <c r="IV312" s="24"/>
      <c r="IW312" s="24"/>
      <c r="IX312" s="24"/>
      <c r="IY312" s="24"/>
      <c r="IZ312" s="24"/>
      <c r="JA312" s="24"/>
      <c r="JB312" s="24"/>
      <c r="JC312" s="24"/>
      <c r="JD312" s="24"/>
      <c r="JE312" s="24"/>
      <c r="JF312" s="24"/>
      <c r="JG312" s="24"/>
      <c r="JH312" s="24"/>
      <c r="JI312" s="24"/>
      <c r="JJ312" s="24"/>
      <c r="JK312" s="24"/>
      <c r="JL312" s="24"/>
      <c r="JM312" s="24"/>
      <c r="JN312" s="24"/>
      <c r="JO312" s="24"/>
      <c r="JP312" s="24"/>
      <c r="JQ312" s="24"/>
      <c r="JR312" s="24"/>
      <c r="JS312" s="24"/>
      <c r="JT312" s="24"/>
      <c r="JU312" s="24"/>
      <c r="JV312" s="24"/>
      <c r="JW312" s="24"/>
      <c r="JX312" s="24"/>
      <c r="JY312" s="24"/>
      <c r="JZ312" s="24"/>
      <c r="KA312" s="24"/>
      <c r="KB312" s="24"/>
      <c r="KC312" s="24"/>
      <c r="KD312" s="24"/>
      <c r="KE312" s="24"/>
      <c r="KF312" s="24"/>
      <c r="KG312" s="24"/>
      <c r="KH312" s="24"/>
      <c r="KI312" s="24"/>
      <c r="KJ312" s="24"/>
      <c r="KK312" s="24"/>
      <c r="KL312" s="24"/>
      <c r="KM312" s="24"/>
      <c r="KN312" s="24"/>
      <c r="KO312" s="24"/>
      <c r="KP312" s="24"/>
      <c r="KQ312" s="24"/>
      <c r="KR312" s="24"/>
      <c r="KS312" s="24"/>
      <c r="KT312" s="24"/>
      <c r="KU312" s="24"/>
      <c r="KV312" s="24"/>
      <c r="KW312" s="24"/>
      <c r="KX312" s="24"/>
      <c r="KY312" s="24"/>
      <c r="KZ312" s="24"/>
      <c r="LA312" s="24"/>
      <c r="LB312" s="24"/>
      <c r="LC312" s="24"/>
      <c r="LD312" s="24"/>
      <c r="LE312" s="24"/>
      <c r="LF312" s="24"/>
      <c r="LG312" s="24"/>
      <c r="LH312" s="24"/>
      <c r="LI312" s="24"/>
      <c r="LJ312" s="24"/>
      <c r="LK312" s="24"/>
      <c r="LL312" s="24"/>
      <c r="LM312" s="24"/>
      <c r="LN312" s="24"/>
      <c r="LO312" s="24"/>
      <c r="LP312" s="24"/>
      <c r="LQ312" s="24"/>
      <c r="LR312" s="24"/>
      <c r="LS312" s="24"/>
      <c r="LT312" s="24"/>
      <c r="LU312" s="24"/>
      <c r="LV312" s="24"/>
      <c r="LW312" s="24"/>
      <c r="LX312" s="24"/>
      <c r="LY312" s="24"/>
      <c r="LZ312" s="24"/>
      <c r="MA312" s="24"/>
      <c r="MB312" s="24"/>
      <c r="MC312" s="24"/>
      <c r="MD312" s="24"/>
      <c r="ME312" s="24"/>
      <c r="MF312" s="24"/>
      <c r="MG312" s="24"/>
      <c r="MH312" s="24"/>
      <c r="MI312" s="24"/>
      <c r="MJ312" s="24"/>
      <c r="MK312" s="24"/>
      <c r="ML312" s="24"/>
      <c r="MM312" s="24"/>
      <c r="MN312" s="24"/>
      <c r="MO312" s="24"/>
      <c r="MP312" s="24"/>
      <c r="MQ312" s="24"/>
      <c r="MR312" s="24"/>
      <c r="MS312" s="24"/>
      <c r="MT312" s="24"/>
      <c r="MU312" s="24"/>
      <c r="MV312" s="24"/>
      <c r="MW312" s="24"/>
      <c r="MX312" s="24"/>
      <c r="MY312" s="24"/>
      <c r="MZ312" s="24"/>
      <c r="NA312" s="24"/>
      <c r="NB312" s="24"/>
      <c r="NC312" s="24"/>
      <c r="ND312" s="24"/>
      <c r="NE312" s="24"/>
      <c r="NF312" s="24"/>
      <c r="NG312" s="24"/>
      <c r="NH312" s="24"/>
      <c r="NI312" s="24"/>
      <c r="NJ312" s="24"/>
      <c r="NK312" s="24"/>
      <c r="NL312" s="24"/>
      <c r="NM312" s="24"/>
      <c r="NN312" s="24"/>
      <c r="NO312" s="24"/>
      <c r="NP312" s="24"/>
      <c r="NQ312" s="24"/>
      <c r="NR312" s="24"/>
      <c r="NS312" s="24"/>
      <c r="NT312" s="24"/>
      <c r="NU312" s="24"/>
      <c r="NV312" s="24"/>
      <c r="NW312" s="24"/>
      <c r="NX312" s="24"/>
      <c r="NY312" s="24"/>
      <c r="NZ312" s="24"/>
      <c r="OA312" s="24"/>
      <c r="OB312" s="24"/>
      <c r="OC312" s="24"/>
      <c r="OD312" s="24"/>
      <c r="OE312" s="24"/>
      <c r="OF312" s="24"/>
      <c r="OG312" s="24"/>
      <c r="OH312" s="24"/>
      <c r="OI312" s="24"/>
      <c r="OJ312" s="24"/>
      <c r="OK312" s="24"/>
      <c r="OL312" s="24"/>
      <c r="OM312" s="24"/>
      <c r="ON312" s="24"/>
      <c r="OO312" s="24"/>
      <c r="OP312" s="24"/>
      <c r="OQ312" s="24"/>
      <c r="OR312" s="24"/>
      <c r="OS312" s="24"/>
      <c r="OT312" s="24"/>
      <c r="OU312" s="24"/>
      <c r="OV312" s="24"/>
      <c r="OW312" s="24"/>
      <c r="OX312" s="24"/>
      <c r="OY312" s="24"/>
      <c r="OZ312" s="24"/>
      <c r="PA312" s="24"/>
      <c r="PB312" s="24"/>
      <c r="PC312" s="24"/>
      <c r="PD312" s="24"/>
      <c r="PE312" s="24"/>
      <c r="PF312" s="24"/>
      <c r="PG312" s="24"/>
      <c r="PH312" s="24"/>
      <c r="PI312" s="24"/>
      <c r="PJ312" s="24"/>
      <c r="PK312" s="24"/>
      <c r="PL312" s="24"/>
      <c r="PM312" s="24"/>
      <c r="PN312" s="24"/>
      <c r="PO312" s="24"/>
      <c r="PP312" s="24"/>
      <c r="PQ312" s="24"/>
      <c r="PR312" s="24"/>
      <c r="PS312" s="24"/>
      <c r="PT312" s="24"/>
      <c r="PU312" s="24"/>
      <c r="PV312" s="24"/>
      <c r="PW312" s="24"/>
      <c r="PX312" s="24"/>
      <c r="PY312" s="24"/>
      <c r="PZ312" s="24"/>
      <c r="QA312" s="24"/>
      <c r="QB312" s="24"/>
      <c r="QC312" s="24"/>
      <c r="QD312" s="24"/>
      <c r="QE312" s="24"/>
      <c r="QF312" s="24"/>
      <c r="QG312" s="24"/>
      <c r="QH312" s="24"/>
      <c r="QI312" s="24"/>
      <c r="QJ312" s="24"/>
      <c r="QK312" s="24"/>
      <c r="QL312" s="24"/>
      <c r="QM312" s="24"/>
      <c r="QN312" s="24"/>
      <c r="QO312" s="24"/>
      <c r="QP312" s="24"/>
      <c r="QQ312" s="24"/>
      <c r="QR312" s="24"/>
      <c r="QS312" s="24"/>
      <c r="QT312" s="24"/>
      <c r="QU312" s="24"/>
      <c r="QV312" s="24"/>
      <c r="QW312" s="24"/>
      <c r="QX312" s="24"/>
      <c r="QY312" s="24"/>
      <c r="QZ312" s="24"/>
      <c r="RA312" s="24"/>
      <c r="RB312" s="24"/>
      <c r="RC312" s="24"/>
      <c r="RD312" s="24"/>
      <c r="RE312" s="24"/>
      <c r="RF312" s="24"/>
      <c r="RG312" s="24"/>
      <c r="RH312" s="24"/>
      <c r="RI312" s="24"/>
      <c r="RJ312" s="24"/>
      <c r="RK312" s="24"/>
      <c r="RL312" s="24"/>
      <c r="RM312" s="24"/>
      <c r="RN312" s="24"/>
      <c r="RO312" s="24"/>
      <c r="RP312" s="24"/>
      <c r="RQ312" s="24"/>
      <c r="RR312" s="24"/>
      <c r="RS312" s="24"/>
      <c r="RT312" s="24"/>
      <c r="RU312" s="24"/>
      <c r="RV312" s="24"/>
      <c r="RW312" s="24"/>
      <c r="RX312" s="24"/>
      <c r="RY312" s="24"/>
      <c r="RZ312" s="24"/>
      <c r="SA312" s="24"/>
      <c r="SB312" s="24"/>
      <c r="SC312" s="24"/>
      <c r="SD312" s="24"/>
      <c r="SE312" s="24"/>
      <c r="SF312" s="24"/>
      <c r="SG312" s="24"/>
      <c r="SH312" s="24"/>
      <c r="SI312" s="24"/>
      <c r="SJ312" s="24"/>
      <c r="SK312" s="24"/>
      <c r="SL312" s="24"/>
      <c r="SM312" s="24"/>
      <c r="SN312" s="24"/>
      <c r="SO312" s="24"/>
      <c r="SP312" s="24"/>
      <c r="SQ312" s="24"/>
      <c r="SR312" s="24"/>
      <c r="SS312" s="24"/>
      <c r="ST312" s="24"/>
      <c r="SU312" s="24"/>
      <c r="SV312" s="24"/>
      <c r="SW312" s="24"/>
      <c r="SX312" s="24"/>
      <c r="SY312" s="24"/>
      <c r="SZ312" s="24"/>
      <c r="TA312" s="24"/>
      <c r="TB312" s="24"/>
      <c r="TC312" s="24"/>
      <c r="TD312" s="24"/>
      <c r="TE312" s="24"/>
      <c r="TF312" s="24"/>
      <c r="TG312" s="24"/>
      <c r="TH312" s="24"/>
      <c r="TI312" s="24"/>
      <c r="TJ312" s="24"/>
      <c r="TK312" s="24"/>
      <c r="TL312" s="24"/>
      <c r="TM312" s="24"/>
      <c r="TN312" s="24"/>
      <c r="TO312" s="24"/>
      <c r="TP312" s="24"/>
      <c r="TQ312" s="24"/>
      <c r="TR312" s="24"/>
      <c r="TS312" s="24"/>
      <c r="TT312" s="24"/>
      <c r="TU312" s="24"/>
      <c r="TV312" s="24"/>
      <c r="TW312" s="24"/>
      <c r="TX312" s="24"/>
      <c r="TY312" s="24"/>
      <c r="TZ312" s="24"/>
      <c r="UA312" s="24"/>
      <c r="UB312" s="24"/>
      <c r="UC312" s="24"/>
      <c r="UD312" s="24"/>
      <c r="UE312" s="24"/>
      <c r="UF312" s="24"/>
      <c r="UG312" s="24"/>
      <c r="UH312" s="24"/>
      <c r="UI312" s="24"/>
      <c r="UJ312" s="24"/>
      <c r="UK312" s="24"/>
      <c r="UL312" s="24"/>
      <c r="UM312" s="24"/>
      <c r="UN312" s="24"/>
      <c r="UO312" s="24"/>
      <c r="UP312" s="24"/>
      <c r="UQ312" s="24"/>
      <c r="UR312" s="24"/>
      <c r="US312" s="24"/>
      <c r="UT312" s="24"/>
      <c r="UU312" s="24"/>
      <c r="UV312" s="24"/>
      <c r="UW312" s="24"/>
      <c r="UX312" s="24"/>
      <c r="UY312" s="24"/>
      <c r="UZ312" s="24"/>
      <c r="VA312" s="24"/>
      <c r="VB312" s="24"/>
      <c r="VC312" s="24"/>
      <c r="VD312" s="24"/>
      <c r="VE312" s="24"/>
      <c r="VF312" s="24"/>
      <c r="VG312" s="24"/>
      <c r="VH312" s="24"/>
      <c r="VI312" s="24"/>
    </row>
    <row r="313" spans="1:581" s="23" customFormat="1" ht="15" customHeight="1" x14ac:dyDescent="0.2">
      <c r="A313" s="18">
        <v>86</v>
      </c>
      <c r="B313" s="102" t="s">
        <v>1188</v>
      </c>
      <c r="C313" s="102" t="s">
        <v>1189</v>
      </c>
      <c r="D313" s="20">
        <v>14</v>
      </c>
      <c r="E313" s="102" t="s">
        <v>927</v>
      </c>
      <c r="F313" s="102" t="s">
        <v>1190</v>
      </c>
      <c r="G313" s="102" t="s">
        <v>1415</v>
      </c>
      <c r="H313" s="21" t="s">
        <v>208</v>
      </c>
      <c r="I313" s="21" t="s">
        <v>209</v>
      </c>
      <c r="J313" s="22" t="s">
        <v>954</v>
      </c>
      <c r="K313" s="328">
        <v>39847</v>
      </c>
      <c r="L313" s="146" t="s">
        <v>714</v>
      </c>
      <c r="M313" s="22">
        <v>40</v>
      </c>
      <c r="N313" s="176" t="s">
        <v>728</v>
      </c>
      <c r="O313" s="21" t="s">
        <v>248</v>
      </c>
      <c r="P313" s="21" t="s">
        <v>961</v>
      </c>
      <c r="Q313" s="21" t="s">
        <v>817</v>
      </c>
      <c r="R313" s="22">
        <v>1</v>
      </c>
      <c r="S313" s="75">
        <v>14012</v>
      </c>
      <c r="T313" s="75"/>
      <c r="U313" s="75"/>
      <c r="V313" s="75">
        <f t="shared" si="155"/>
        <v>14012</v>
      </c>
      <c r="W313" s="75"/>
      <c r="X313" s="75">
        <f t="shared" si="158"/>
        <v>2634.166666666667</v>
      </c>
      <c r="Y313" s="75">
        <f t="shared" si="159"/>
        <v>26341.666666666668</v>
      </c>
      <c r="Z313" s="75">
        <f t="shared" si="160"/>
        <v>2452.1</v>
      </c>
      <c r="AA313" s="75">
        <f t="shared" si="161"/>
        <v>420.35999999999996</v>
      </c>
      <c r="AB313" s="75">
        <f t="shared" si="162"/>
        <v>700.6</v>
      </c>
      <c r="AC313" s="75">
        <f t="shared" si="163"/>
        <v>280.24</v>
      </c>
      <c r="AD313" s="75">
        <v>1114</v>
      </c>
      <c r="AE313" s="75">
        <v>679</v>
      </c>
      <c r="AF313" s="77">
        <f t="shared" si="154"/>
        <v>7902.5</v>
      </c>
      <c r="AG313" s="77">
        <f t="shared" si="156"/>
        <v>22731.494444444445</v>
      </c>
      <c r="AH313" s="77">
        <f t="shared" si="157"/>
        <v>272777.93333333335</v>
      </c>
      <c r="AI313" s="77"/>
      <c r="AJ313" s="77"/>
      <c r="AK313" s="77"/>
      <c r="AL313" s="77"/>
      <c r="AM313" s="77"/>
      <c r="AN313" s="77"/>
      <c r="AO313" s="77"/>
      <c r="AP313" s="77"/>
      <c r="AQ313" s="77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  <c r="HB313" s="24"/>
      <c r="HC313" s="24"/>
      <c r="HD313" s="24"/>
      <c r="HE313" s="24"/>
      <c r="HF313" s="24"/>
      <c r="HG313" s="24"/>
      <c r="HH313" s="24"/>
      <c r="HI313" s="24"/>
      <c r="HJ313" s="24"/>
      <c r="HK313" s="24"/>
      <c r="HL313" s="24"/>
      <c r="HM313" s="24"/>
      <c r="HN313" s="24"/>
      <c r="HO313" s="24"/>
      <c r="HP313" s="24"/>
      <c r="HQ313" s="24"/>
      <c r="HR313" s="24"/>
      <c r="HS313" s="24"/>
      <c r="HT313" s="24"/>
      <c r="HU313" s="24"/>
      <c r="HV313" s="24"/>
      <c r="HW313" s="24"/>
      <c r="HX313" s="24"/>
      <c r="HY313" s="24"/>
      <c r="HZ313" s="24"/>
      <c r="IA313" s="24"/>
      <c r="IB313" s="24"/>
      <c r="IC313" s="24"/>
      <c r="ID313" s="24"/>
      <c r="IE313" s="24"/>
      <c r="IF313" s="24"/>
      <c r="IG313" s="24"/>
      <c r="IH313" s="24"/>
      <c r="II313" s="24"/>
      <c r="IJ313" s="24"/>
      <c r="IK313" s="24"/>
      <c r="IL313" s="24"/>
      <c r="IM313" s="24"/>
      <c r="IN313" s="24"/>
      <c r="IO313" s="24"/>
      <c r="IP313" s="24"/>
      <c r="IQ313" s="24"/>
      <c r="IR313" s="24"/>
      <c r="IS313" s="24"/>
      <c r="IT313" s="24"/>
      <c r="IU313" s="24"/>
      <c r="IV313" s="24"/>
      <c r="IW313" s="24"/>
      <c r="IX313" s="24"/>
      <c r="IY313" s="24"/>
      <c r="IZ313" s="24"/>
      <c r="JA313" s="24"/>
      <c r="JB313" s="24"/>
      <c r="JC313" s="24"/>
      <c r="JD313" s="24"/>
      <c r="JE313" s="24"/>
      <c r="JF313" s="24"/>
      <c r="JG313" s="24"/>
      <c r="JH313" s="24"/>
      <c r="JI313" s="24"/>
      <c r="JJ313" s="24"/>
      <c r="JK313" s="24"/>
      <c r="JL313" s="24"/>
      <c r="JM313" s="24"/>
      <c r="JN313" s="24"/>
      <c r="JO313" s="24"/>
      <c r="JP313" s="24"/>
      <c r="JQ313" s="24"/>
      <c r="JR313" s="24"/>
      <c r="JS313" s="24"/>
      <c r="JT313" s="24"/>
      <c r="JU313" s="24"/>
      <c r="JV313" s="24"/>
      <c r="JW313" s="24"/>
      <c r="JX313" s="24"/>
      <c r="JY313" s="24"/>
      <c r="JZ313" s="24"/>
      <c r="KA313" s="24"/>
      <c r="KB313" s="24"/>
      <c r="KC313" s="24"/>
      <c r="KD313" s="24"/>
      <c r="KE313" s="24"/>
      <c r="KF313" s="24"/>
      <c r="KG313" s="24"/>
      <c r="KH313" s="24"/>
      <c r="KI313" s="24"/>
      <c r="KJ313" s="24"/>
      <c r="KK313" s="24"/>
      <c r="KL313" s="24"/>
      <c r="KM313" s="24"/>
      <c r="KN313" s="24"/>
      <c r="KO313" s="24"/>
      <c r="KP313" s="24"/>
      <c r="KQ313" s="24"/>
      <c r="KR313" s="24"/>
      <c r="KS313" s="24"/>
      <c r="KT313" s="24"/>
      <c r="KU313" s="24"/>
      <c r="KV313" s="24"/>
      <c r="KW313" s="24"/>
      <c r="KX313" s="24"/>
      <c r="KY313" s="24"/>
      <c r="KZ313" s="24"/>
      <c r="LA313" s="24"/>
      <c r="LB313" s="24"/>
      <c r="LC313" s="24"/>
      <c r="LD313" s="24"/>
      <c r="LE313" s="24"/>
      <c r="LF313" s="24"/>
      <c r="LG313" s="24"/>
      <c r="LH313" s="24"/>
      <c r="LI313" s="24"/>
      <c r="LJ313" s="24"/>
      <c r="LK313" s="24"/>
      <c r="LL313" s="24"/>
      <c r="LM313" s="24"/>
      <c r="LN313" s="24"/>
      <c r="LO313" s="24"/>
      <c r="LP313" s="24"/>
      <c r="LQ313" s="24"/>
      <c r="LR313" s="24"/>
      <c r="LS313" s="24"/>
      <c r="LT313" s="24"/>
      <c r="LU313" s="24"/>
      <c r="LV313" s="24"/>
      <c r="LW313" s="24"/>
      <c r="LX313" s="24"/>
      <c r="LY313" s="24"/>
      <c r="LZ313" s="24"/>
      <c r="MA313" s="24"/>
      <c r="MB313" s="24"/>
      <c r="MC313" s="24"/>
      <c r="MD313" s="24"/>
      <c r="ME313" s="24"/>
      <c r="MF313" s="24"/>
      <c r="MG313" s="24"/>
      <c r="MH313" s="24"/>
      <c r="MI313" s="24"/>
      <c r="MJ313" s="24"/>
      <c r="MK313" s="24"/>
      <c r="ML313" s="24"/>
      <c r="MM313" s="24"/>
      <c r="MN313" s="24"/>
      <c r="MO313" s="24"/>
      <c r="MP313" s="24"/>
      <c r="MQ313" s="24"/>
      <c r="MR313" s="24"/>
      <c r="MS313" s="24"/>
      <c r="MT313" s="24"/>
      <c r="MU313" s="24"/>
      <c r="MV313" s="24"/>
      <c r="MW313" s="24"/>
      <c r="MX313" s="24"/>
      <c r="MY313" s="24"/>
      <c r="MZ313" s="24"/>
      <c r="NA313" s="24"/>
      <c r="NB313" s="24"/>
      <c r="NC313" s="24"/>
      <c r="ND313" s="24"/>
      <c r="NE313" s="24"/>
      <c r="NF313" s="24"/>
      <c r="NG313" s="24"/>
      <c r="NH313" s="24"/>
      <c r="NI313" s="24"/>
      <c r="NJ313" s="24"/>
      <c r="NK313" s="24"/>
      <c r="NL313" s="24"/>
      <c r="NM313" s="24"/>
      <c r="NN313" s="24"/>
      <c r="NO313" s="24"/>
      <c r="NP313" s="24"/>
      <c r="NQ313" s="24"/>
      <c r="NR313" s="24"/>
      <c r="NS313" s="24"/>
      <c r="NT313" s="24"/>
      <c r="NU313" s="24"/>
      <c r="NV313" s="24"/>
      <c r="NW313" s="24"/>
      <c r="NX313" s="24"/>
      <c r="NY313" s="24"/>
      <c r="NZ313" s="24"/>
      <c r="OA313" s="24"/>
      <c r="OB313" s="24"/>
      <c r="OC313" s="24"/>
      <c r="OD313" s="24"/>
      <c r="OE313" s="24"/>
      <c r="OF313" s="24"/>
      <c r="OG313" s="24"/>
      <c r="OH313" s="24"/>
      <c r="OI313" s="24"/>
      <c r="OJ313" s="24"/>
      <c r="OK313" s="24"/>
      <c r="OL313" s="24"/>
      <c r="OM313" s="24"/>
      <c r="ON313" s="24"/>
      <c r="OO313" s="24"/>
      <c r="OP313" s="24"/>
      <c r="OQ313" s="24"/>
      <c r="OR313" s="24"/>
      <c r="OS313" s="24"/>
      <c r="OT313" s="24"/>
      <c r="OU313" s="24"/>
      <c r="OV313" s="24"/>
      <c r="OW313" s="24"/>
      <c r="OX313" s="24"/>
      <c r="OY313" s="24"/>
      <c r="OZ313" s="24"/>
      <c r="PA313" s="24"/>
      <c r="PB313" s="24"/>
      <c r="PC313" s="24"/>
      <c r="PD313" s="24"/>
      <c r="PE313" s="24"/>
      <c r="PF313" s="24"/>
      <c r="PG313" s="24"/>
      <c r="PH313" s="24"/>
      <c r="PI313" s="24"/>
      <c r="PJ313" s="24"/>
      <c r="PK313" s="24"/>
      <c r="PL313" s="24"/>
      <c r="PM313" s="24"/>
      <c r="PN313" s="24"/>
      <c r="PO313" s="24"/>
      <c r="PP313" s="24"/>
      <c r="PQ313" s="24"/>
      <c r="PR313" s="24"/>
      <c r="PS313" s="24"/>
      <c r="PT313" s="24"/>
      <c r="PU313" s="24"/>
      <c r="PV313" s="24"/>
      <c r="PW313" s="24"/>
      <c r="PX313" s="24"/>
      <c r="PY313" s="24"/>
      <c r="PZ313" s="24"/>
      <c r="QA313" s="24"/>
      <c r="QB313" s="24"/>
      <c r="QC313" s="24"/>
      <c r="QD313" s="24"/>
      <c r="QE313" s="24"/>
      <c r="QF313" s="24"/>
      <c r="QG313" s="24"/>
      <c r="QH313" s="24"/>
      <c r="QI313" s="24"/>
      <c r="QJ313" s="24"/>
      <c r="QK313" s="24"/>
      <c r="QL313" s="24"/>
      <c r="QM313" s="24"/>
      <c r="QN313" s="24"/>
      <c r="QO313" s="24"/>
      <c r="QP313" s="24"/>
      <c r="QQ313" s="24"/>
      <c r="QR313" s="24"/>
      <c r="QS313" s="24"/>
      <c r="QT313" s="24"/>
      <c r="QU313" s="24"/>
      <c r="QV313" s="24"/>
      <c r="QW313" s="24"/>
      <c r="QX313" s="24"/>
      <c r="QY313" s="24"/>
      <c r="QZ313" s="24"/>
      <c r="RA313" s="24"/>
      <c r="RB313" s="24"/>
      <c r="RC313" s="24"/>
      <c r="RD313" s="24"/>
      <c r="RE313" s="24"/>
      <c r="RF313" s="24"/>
      <c r="RG313" s="24"/>
      <c r="RH313" s="24"/>
      <c r="RI313" s="24"/>
      <c r="RJ313" s="24"/>
      <c r="RK313" s="24"/>
      <c r="RL313" s="24"/>
      <c r="RM313" s="24"/>
      <c r="RN313" s="24"/>
      <c r="RO313" s="24"/>
      <c r="RP313" s="24"/>
      <c r="RQ313" s="24"/>
      <c r="RR313" s="24"/>
      <c r="RS313" s="24"/>
      <c r="RT313" s="24"/>
      <c r="RU313" s="24"/>
      <c r="RV313" s="24"/>
      <c r="RW313" s="24"/>
      <c r="RX313" s="24"/>
      <c r="RY313" s="24"/>
      <c r="RZ313" s="24"/>
      <c r="SA313" s="24"/>
      <c r="SB313" s="24"/>
      <c r="SC313" s="24"/>
      <c r="SD313" s="24"/>
      <c r="SE313" s="24"/>
      <c r="SF313" s="24"/>
      <c r="SG313" s="24"/>
      <c r="SH313" s="24"/>
      <c r="SI313" s="24"/>
      <c r="SJ313" s="24"/>
      <c r="SK313" s="24"/>
      <c r="SL313" s="24"/>
      <c r="SM313" s="24"/>
      <c r="SN313" s="24"/>
      <c r="SO313" s="24"/>
      <c r="SP313" s="24"/>
      <c r="SQ313" s="24"/>
      <c r="SR313" s="24"/>
      <c r="SS313" s="24"/>
      <c r="ST313" s="24"/>
      <c r="SU313" s="24"/>
      <c r="SV313" s="24"/>
      <c r="SW313" s="24"/>
      <c r="SX313" s="24"/>
      <c r="SY313" s="24"/>
      <c r="SZ313" s="24"/>
      <c r="TA313" s="24"/>
      <c r="TB313" s="24"/>
      <c r="TC313" s="24"/>
      <c r="TD313" s="24"/>
      <c r="TE313" s="24"/>
      <c r="TF313" s="24"/>
      <c r="TG313" s="24"/>
      <c r="TH313" s="24"/>
      <c r="TI313" s="24"/>
      <c r="TJ313" s="24"/>
      <c r="TK313" s="24"/>
      <c r="TL313" s="24"/>
      <c r="TM313" s="24"/>
      <c r="TN313" s="24"/>
      <c r="TO313" s="24"/>
      <c r="TP313" s="24"/>
      <c r="TQ313" s="24"/>
      <c r="TR313" s="24"/>
      <c r="TS313" s="24"/>
      <c r="TT313" s="24"/>
      <c r="TU313" s="24"/>
      <c r="TV313" s="24"/>
      <c r="TW313" s="24"/>
      <c r="TX313" s="24"/>
      <c r="TY313" s="24"/>
      <c r="TZ313" s="24"/>
      <c r="UA313" s="24"/>
      <c r="UB313" s="24"/>
      <c r="UC313" s="24"/>
      <c r="UD313" s="24"/>
      <c r="UE313" s="24"/>
      <c r="UF313" s="24"/>
      <c r="UG313" s="24"/>
      <c r="UH313" s="24"/>
      <c r="UI313" s="24"/>
      <c r="UJ313" s="24"/>
      <c r="UK313" s="24"/>
      <c r="UL313" s="24"/>
      <c r="UM313" s="24"/>
      <c r="UN313" s="24"/>
      <c r="UO313" s="24"/>
      <c r="UP313" s="24"/>
      <c r="UQ313" s="24"/>
      <c r="UR313" s="24"/>
      <c r="US313" s="24"/>
      <c r="UT313" s="24"/>
      <c r="UU313" s="24"/>
      <c r="UV313" s="24"/>
      <c r="UW313" s="24"/>
      <c r="UX313" s="24"/>
      <c r="UY313" s="24"/>
      <c r="UZ313" s="24"/>
      <c r="VA313" s="24"/>
      <c r="VB313" s="24"/>
      <c r="VC313" s="24"/>
      <c r="VD313" s="24"/>
      <c r="VE313" s="24"/>
      <c r="VF313" s="24"/>
      <c r="VG313" s="24"/>
      <c r="VH313" s="24"/>
      <c r="VI313" s="24"/>
    </row>
    <row r="314" spans="1:581" s="23" customFormat="1" ht="15" customHeight="1" x14ac:dyDescent="0.2">
      <c r="A314" s="112">
        <v>87</v>
      </c>
      <c r="B314" s="102" t="s">
        <v>1188</v>
      </c>
      <c r="C314" s="102" t="s">
        <v>1189</v>
      </c>
      <c r="D314" s="20">
        <v>14</v>
      </c>
      <c r="E314" s="102" t="s">
        <v>927</v>
      </c>
      <c r="F314" s="102" t="s">
        <v>1190</v>
      </c>
      <c r="G314" s="102" t="s">
        <v>1416</v>
      </c>
      <c r="H314" s="61" t="s">
        <v>1165</v>
      </c>
      <c r="I314" s="21" t="s">
        <v>1166</v>
      </c>
      <c r="J314" s="22" t="s">
        <v>955</v>
      </c>
      <c r="K314" s="328">
        <v>41959</v>
      </c>
      <c r="L314" s="146" t="s">
        <v>714</v>
      </c>
      <c r="M314" s="22">
        <v>40</v>
      </c>
      <c r="N314" s="22" t="s">
        <v>704</v>
      </c>
      <c r="O314" s="21" t="s">
        <v>248</v>
      </c>
      <c r="P314" s="21" t="s">
        <v>961</v>
      </c>
      <c r="Q314" s="21" t="s">
        <v>817</v>
      </c>
      <c r="R314" s="22">
        <v>1</v>
      </c>
      <c r="S314" s="75">
        <v>14012</v>
      </c>
      <c r="T314" s="75"/>
      <c r="U314" s="75"/>
      <c r="V314" s="75">
        <f t="shared" si="155"/>
        <v>14012</v>
      </c>
      <c r="W314" s="75"/>
      <c r="X314" s="75">
        <f t="shared" si="158"/>
        <v>2634.166666666667</v>
      </c>
      <c r="Y314" s="75">
        <f t="shared" si="159"/>
        <v>26341.666666666668</v>
      </c>
      <c r="Z314" s="75">
        <f t="shared" si="160"/>
        <v>2452.1</v>
      </c>
      <c r="AA314" s="75">
        <f t="shared" si="161"/>
        <v>420.35999999999996</v>
      </c>
      <c r="AB314" s="75">
        <f t="shared" si="162"/>
        <v>700.6</v>
      </c>
      <c r="AC314" s="75">
        <f t="shared" si="163"/>
        <v>280.24</v>
      </c>
      <c r="AD314" s="75">
        <v>1114</v>
      </c>
      <c r="AE314" s="75">
        <v>679</v>
      </c>
      <c r="AF314" s="77">
        <f t="shared" si="154"/>
        <v>7902.5</v>
      </c>
      <c r="AG314" s="77">
        <f t="shared" si="156"/>
        <v>22731.494444444445</v>
      </c>
      <c r="AH314" s="77">
        <f t="shared" si="157"/>
        <v>272777.93333333335</v>
      </c>
      <c r="AI314" s="77"/>
      <c r="AJ314" s="77"/>
      <c r="AK314" s="77"/>
      <c r="AL314" s="77"/>
      <c r="AM314" s="77"/>
      <c r="AN314" s="77"/>
      <c r="AO314" s="77"/>
      <c r="AP314" s="77"/>
      <c r="AQ314" s="77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  <c r="HB314" s="24"/>
      <c r="HC314" s="24"/>
      <c r="HD314" s="24"/>
      <c r="HE314" s="24"/>
      <c r="HF314" s="24"/>
      <c r="HG314" s="24"/>
      <c r="HH314" s="24"/>
      <c r="HI314" s="24"/>
      <c r="HJ314" s="24"/>
      <c r="HK314" s="24"/>
      <c r="HL314" s="24"/>
      <c r="HM314" s="24"/>
      <c r="HN314" s="24"/>
      <c r="HO314" s="24"/>
      <c r="HP314" s="24"/>
      <c r="HQ314" s="24"/>
      <c r="HR314" s="24"/>
      <c r="HS314" s="24"/>
      <c r="HT314" s="24"/>
      <c r="HU314" s="24"/>
      <c r="HV314" s="24"/>
      <c r="HW314" s="24"/>
      <c r="HX314" s="24"/>
      <c r="HY314" s="24"/>
      <c r="HZ314" s="24"/>
      <c r="IA314" s="24"/>
      <c r="IB314" s="24"/>
      <c r="IC314" s="24"/>
      <c r="ID314" s="24"/>
      <c r="IE314" s="24"/>
      <c r="IF314" s="24"/>
      <c r="IG314" s="24"/>
      <c r="IH314" s="24"/>
      <c r="II314" s="24"/>
      <c r="IJ314" s="24"/>
      <c r="IK314" s="24"/>
      <c r="IL314" s="24"/>
      <c r="IM314" s="24"/>
      <c r="IN314" s="24"/>
      <c r="IO314" s="24"/>
      <c r="IP314" s="24"/>
      <c r="IQ314" s="24"/>
      <c r="IR314" s="24"/>
      <c r="IS314" s="24"/>
      <c r="IT314" s="24"/>
      <c r="IU314" s="24"/>
      <c r="IV314" s="24"/>
      <c r="IW314" s="24"/>
      <c r="IX314" s="24"/>
      <c r="IY314" s="24"/>
      <c r="IZ314" s="24"/>
      <c r="JA314" s="24"/>
      <c r="JB314" s="24"/>
      <c r="JC314" s="24"/>
      <c r="JD314" s="24"/>
      <c r="JE314" s="24"/>
      <c r="JF314" s="24"/>
      <c r="JG314" s="24"/>
      <c r="JH314" s="24"/>
      <c r="JI314" s="24"/>
      <c r="JJ314" s="24"/>
      <c r="JK314" s="24"/>
      <c r="JL314" s="24"/>
      <c r="JM314" s="24"/>
      <c r="JN314" s="24"/>
      <c r="JO314" s="24"/>
      <c r="JP314" s="24"/>
      <c r="JQ314" s="24"/>
      <c r="JR314" s="24"/>
      <c r="JS314" s="24"/>
      <c r="JT314" s="24"/>
      <c r="JU314" s="24"/>
      <c r="JV314" s="24"/>
      <c r="JW314" s="24"/>
      <c r="JX314" s="24"/>
      <c r="JY314" s="24"/>
      <c r="JZ314" s="24"/>
      <c r="KA314" s="24"/>
      <c r="KB314" s="24"/>
      <c r="KC314" s="24"/>
      <c r="KD314" s="24"/>
      <c r="KE314" s="24"/>
      <c r="KF314" s="24"/>
      <c r="KG314" s="24"/>
      <c r="KH314" s="24"/>
      <c r="KI314" s="24"/>
      <c r="KJ314" s="24"/>
      <c r="KK314" s="24"/>
      <c r="KL314" s="24"/>
      <c r="KM314" s="24"/>
      <c r="KN314" s="24"/>
      <c r="KO314" s="24"/>
      <c r="KP314" s="24"/>
      <c r="KQ314" s="24"/>
      <c r="KR314" s="24"/>
      <c r="KS314" s="24"/>
      <c r="KT314" s="24"/>
      <c r="KU314" s="24"/>
      <c r="KV314" s="24"/>
      <c r="KW314" s="24"/>
      <c r="KX314" s="24"/>
      <c r="KY314" s="24"/>
      <c r="KZ314" s="24"/>
      <c r="LA314" s="24"/>
      <c r="LB314" s="24"/>
      <c r="LC314" s="24"/>
      <c r="LD314" s="24"/>
      <c r="LE314" s="24"/>
      <c r="LF314" s="24"/>
      <c r="LG314" s="24"/>
      <c r="LH314" s="24"/>
      <c r="LI314" s="24"/>
      <c r="LJ314" s="24"/>
      <c r="LK314" s="24"/>
      <c r="LL314" s="24"/>
      <c r="LM314" s="24"/>
      <c r="LN314" s="24"/>
      <c r="LO314" s="24"/>
      <c r="LP314" s="24"/>
      <c r="LQ314" s="24"/>
      <c r="LR314" s="24"/>
      <c r="LS314" s="24"/>
      <c r="LT314" s="24"/>
      <c r="LU314" s="24"/>
      <c r="LV314" s="24"/>
      <c r="LW314" s="24"/>
      <c r="LX314" s="24"/>
      <c r="LY314" s="24"/>
      <c r="LZ314" s="24"/>
      <c r="MA314" s="24"/>
      <c r="MB314" s="24"/>
      <c r="MC314" s="24"/>
      <c r="MD314" s="24"/>
      <c r="ME314" s="24"/>
      <c r="MF314" s="24"/>
      <c r="MG314" s="24"/>
      <c r="MH314" s="24"/>
      <c r="MI314" s="24"/>
      <c r="MJ314" s="24"/>
      <c r="MK314" s="24"/>
      <c r="ML314" s="24"/>
      <c r="MM314" s="24"/>
      <c r="MN314" s="24"/>
      <c r="MO314" s="24"/>
      <c r="MP314" s="24"/>
      <c r="MQ314" s="24"/>
      <c r="MR314" s="24"/>
      <c r="MS314" s="24"/>
      <c r="MT314" s="24"/>
      <c r="MU314" s="24"/>
      <c r="MV314" s="24"/>
      <c r="MW314" s="24"/>
      <c r="MX314" s="24"/>
      <c r="MY314" s="24"/>
      <c r="MZ314" s="24"/>
      <c r="NA314" s="24"/>
      <c r="NB314" s="24"/>
      <c r="NC314" s="24"/>
      <c r="ND314" s="24"/>
      <c r="NE314" s="24"/>
      <c r="NF314" s="24"/>
      <c r="NG314" s="24"/>
      <c r="NH314" s="24"/>
      <c r="NI314" s="24"/>
      <c r="NJ314" s="24"/>
      <c r="NK314" s="24"/>
      <c r="NL314" s="24"/>
      <c r="NM314" s="24"/>
      <c r="NN314" s="24"/>
      <c r="NO314" s="24"/>
      <c r="NP314" s="24"/>
      <c r="NQ314" s="24"/>
      <c r="NR314" s="24"/>
      <c r="NS314" s="24"/>
      <c r="NT314" s="24"/>
      <c r="NU314" s="24"/>
      <c r="NV314" s="24"/>
      <c r="NW314" s="24"/>
      <c r="NX314" s="24"/>
      <c r="NY314" s="24"/>
      <c r="NZ314" s="24"/>
      <c r="OA314" s="24"/>
      <c r="OB314" s="24"/>
      <c r="OC314" s="24"/>
      <c r="OD314" s="24"/>
      <c r="OE314" s="24"/>
      <c r="OF314" s="24"/>
      <c r="OG314" s="24"/>
      <c r="OH314" s="24"/>
      <c r="OI314" s="24"/>
      <c r="OJ314" s="24"/>
      <c r="OK314" s="24"/>
      <c r="OL314" s="24"/>
      <c r="OM314" s="24"/>
      <c r="ON314" s="24"/>
      <c r="OO314" s="24"/>
      <c r="OP314" s="24"/>
      <c r="OQ314" s="24"/>
      <c r="OR314" s="24"/>
      <c r="OS314" s="24"/>
      <c r="OT314" s="24"/>
      <c r="OU314" s="24"/>
      <c r="OV314" s="24"/>
      <c r="OW314" s="24"/>
      <c r="OX314" s="24"/>
      <c r="OY314" s="24"/>
      <c r="OZ314" s="24"/>
      <c r="PA314" s="24"/>
      <c r="PB314" s="24"/>
      <c r="PC314" s="24"/>
      <c r="PD314" s="24"/>
      <c r="PE314" s="24"/>
      <c r="PF314" s="24"/>
      <c r="PG314" s="24"/>
      <c r="PH314" s="24"/>
      <c r="PI314" s="24"/>
      <c r="PJ314" s="24"/>
      <c r="PK314" s="24"/>
      <c r="PL314" s="24"/>
      <c r="PM314" s="24"/>
      <c r="PN314" s="24"/>
      <c r="PO314" s="24"/>
      <c r="PP314" s="24"/>
      <c r="PQ314" s="24"/>
      <c r="PR314" s="24"/>
      <c r="PS314" s="24"/>
      <c r="PT314" s="24"/>
      <c r="PU314" s="24"/>
      <c r="PV314" s="24"/>
      <c r="PW314" s="24"/>
      <c r="PX314" s="24"/>
      <c r="PY314" s="24"/>
      <c r="PZ314" s="24"/>
      <c r="QA314" s="24"/>
      <c r="QB314" s="24"/>
      <c r="QC314" s="24"/>
      <c r="QD314" s="24"/>
      <c r="QE314" s="24"/>
      <c r="QF314" s="24"/>
      <c r="QG314" s="24"/>
      <c r="QH314" s="24"/>
      <c r="QI314" s="24"/>
      <c r="QJ314" s="24"/>
      <c r="QK314" s="24"/>
      <c r="QL314" s="24"/>
      <c r="QM314" s="24"/>
      <c r="QN314" s="24"/>
      <c r="QO314" s="24"/>
      <c r="QP314" s="24"/>
      <c r="QQ314" s="24"/>
      <c r="QR314" s="24"/>
      <c r="QS314" s="24"/>
      <c r="QT314" s="24"/>
      <c r="QU314" s="24"/>
      <c r="QV314" s="24"/>
      <c r="QW314" s="24"/>
      <c r="QX314" s="24"/>
      <c r="QY314" s="24"/>
      <c r="QZ314" s="24"/>
      <c r="RA314" s="24"/>
      <c r="RB314" s="24"/>
      <c r="RC314" s="24"/>
      <c r="RD314" s="24"/>
      <c r="RE314" s="24"/>
      <c r="RF314" s="24"/>
      <c r="RG314" s="24"/>
      <c r="RH314" s="24"/>
      <c r="RI314" s="24"/>
      <c r="RJ314" s="24"/>
      <c r="RK314" s="24"/>
      <c r="RL314" s="24"/>
      <c r="RM314" s="24"/>
      <c r="RN314" s="24"/>
      <c r="RO314" s="24"/>
      <c r="RP314" s="24"/>
      <c r="RQ314" s="24"/>
      <c r="RR314" s="24"/>
      <c r="RS314" s="24"/>
      <c r="RT314" s="24"/>
      <c r="RU314" s="24"/>
      <c r="RV314" s="24"/>
      <c r="RW314" s="24"/>
      <c r="RX314" s="24"/>
      <c r="RY314" s="24"/>
      <c r="RZ314" s="24"/>
      <c r="SA314" s="24"/>
      <c r="SB314" s="24"/>
      <c r="SC314" s="24"/>
      <c r="SD314" s="24"/>
      <c r="SE314" s="24"/>
      <c r="SF314" s="24"/>
      <c r="SG314" s="24"/>
      <c r="SH314" s="24"/>
      <c r="SI314" s="24"/>
      <c r="SJ314" s="24"/>
      <c r="SK314" s="24"/>
      <c r="SL314" s="24"/>
      <c r="SM314" s="24"/>
      <c r="SN314" s="24"/>
      <c r="SO314" s="24"/>
      <c r="SP314" s="24"/>
      <c r="SQ314" s="24"/>
      <c r="SR314" s="24"/>
      <c r="SS314" s="24"/>
      <c r="ST314" s="24"/>
      <c r="SU314" s="24"/>
      <c r="SV314" s="24"/>
      <c r="SW314" s="24"/>
      <c r="SX314" s="24"/>
      <c r="SY314" s="24"/>
      <c r="SZ314" s="24"/>
      <c r="TA314" s="24"/>
      <c r="TB314" s="24"/>
      <c r="TC314" s="24"/>
      <c r="TD314" s="24"/>
      <c r="TE314" s="24"/>
      <c r="TF314" s="24"/>
      <c r="TG314" s="24"/>
      <c r="TH314" s="24"/>
      <c r="TI314" s="24"/>
      <c r="TJ314" s="24"/>
      <c r="TK314" s="24"/>
      <c r="TL314" s="24"/>
      <c r="TM314" s="24"/>
      <c r="TN314" s="24"/>
      <c r="TO314" s="24"/>
      <c r="TP314" s="24"/>
      <c r="TQ314" s="24"/>
      <c r="TR314" s="24"/>
      <c r="TS314" s="24"/>
      <c r="TT314" s="24"/>
      <c r="TU314" s="24"/>
      <c r="TV314" s="24"/>
      <c r="TW314" s="24"/>
      <c r="TX314" s="24"/>
      <c r="TY314" s="24"/>
      <c r="TZ314" s="24"/>
      <c r="UA314" s="24"/>
      <c r="UB314" s="24"/>
      <c r="UC314" s="24"/>
      <c r="UD314" s="24"/>
      <c r="UE314" s="24"/>
      <c r="UF314" s="24"/>
      <c r="UG314" s="24"/>
      <c r="UH314" s="24"/>
      <c r="UI314" s="24"/>
      <c r="UJ314" s="24"/>
      <c r="UK314" s="24"/>
      <c r="UL314" s="24"/>
      <c r="UM314" s="24"/>
      <c r="UN314" s="24"/>
      <c r="UO314" s="24"/>
      <c r="UP314" s="24"/>
      <c r="UQ314" s="24"/>
      <c r="UR314" s="24"/>
      <c r="US314" s="24"/>
      <c r="UT314" s="24"/>
      <c r="UU314" s="24"/>
      <c r="UV314" s="24"/>
      <c r="UW314" s="24"/>
      <c r="UX314" s="24"/>
      <c r="UY314" s="24"/>
      <c r="UZ314" s="24"/>
      <c r="VA314" s="24"/>
      <c r="VB314" s="24"/>
      <c r="VC314" s="24"/>
      <c r="VD314" s="24"/>
      <c r="VE314" s="24"/>
      <c r="VF314" s="24"/>
      <c r="VG314" s="24"/>
      <c r="VH314" s="24"/>
      <c r="VI314" s="24"/>
    </row>
    <row r="315" spans="1:581" s="23" customFormat="1" ht="15" customHeight="1" x14ac:dyDescent="0.2">
      <c r="A315" s="18">
        <v>88</v>
      </c>
      <c r="B315" s="102" t="s">
        <v>1188</v>
      </c>
      <c r="C315" s="102" t="s">
        <v>1189</v>
      </c>
      <c r="D315" s="20">
        <v>14</v>
      </c>
      <c r="E315" s="102" t="s">
        <v>927</v>
      </c>
      <c r="F315" s="102" t="s">
        <v>1190</v>
      </c>
      <c r="G315" s="19" t="s">
        <v>1424</v>
      </c>
      <c r="H315" s="21" t="s">
        <v>1654</v>
      </c>
      <c r="I315" s="21" t="s">
        <v>1670</v>
      </c>
      <c r="J315" s="67" t="s">
        <v>955</v>
      </c>
      <c r="K315" s="328">
        <v>41745</v>
      </c>
      <c r="L315" s="150" t="s">
        <v>1711</v>
      </c>
      <c r="M315" s="22">
        <v>40</v>
      </c>
      <c r="N315" s="22" t="s">
        <v>704</v>
      </c>
      <c r="O315" s="21" t="s">
        <v>807</v>
      </c>
      <c r="P315" s="21" t="s">
        <v>961</v>
      </c>
      <c r="Q315" s="21" t="s">
        <v>817</v>
      </c>
      <c r="R315" s="22">
        <v>1</v>
      </c>
      <c r="S315" s="114">
        <v>14024</v>
      </c>
      <c r="T315" s="75"/>
      <c r="U315" s="75"/>
      <c r="V315" s="75">
        <f t="shared" si="155"/>
        <v>14024</v>
      </c>
      <c r="W315" s="75"/>
      <c r="X315" s="75">
        <f t="shared" si="158"/>
        <v>2582</v>
      </c>
      <c r="Y315" s="75">
        <f t="shared" si="159"/>
        <v>25820</v>
      </c>
      <c r="Z315" s="75">
        <f t="shared" si="160"/>
        <v>2454.1999999999998</v>
      </c>
      <c r="AA315" s="75">
        <f t="shared" si="161"/>
        <v>420.71999999999997</v>
      </c>
      <c r="AB315" s="75">
        <f t="shared" si="162"/>
        <v>701.2</v>
      </c>
      <c r="AC315" s="75">
        <f t="shared" si="163"/>
        <v>280.48</v>
      </c>
      <c r="AD315" s="75">
        <v>869</v>
      </c>
      <c r="AE315" s="75">
        <v>599</v>
      </c>
      <c r="AF315" s="77">
        <f t="shared" si="154"/>
        <v>7746</v>
      </c>
      <c r="AG315" s="77">
        <f t="shared" si="156"/>
        <v>22360.933333333334</v>
      </c>
      <c r="AH315" s="77">
        <f t="shared" si="157"/>
        <v>268331.2</v>
      </c>
      <c r="AI315" s="77"/>
      <c r="AJ315" s="77"/>
      <c r="AK315" s="77"/>
      <c r="AL315" s="77"/>
      <c r="AM315" s="77"/>
      <c r="AN315" s="77"/>
      <c r="AO315" s="77"/>
      <c r="AP315" s="77"/>
      <c r="AQ315" s="77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  <c r="HB315" s="24"/>
      <c r="HC315" s="24"/>
      <c r="HD315" s="24"/>
      <c r="HE315" s="24"/>
      <c r="HF315" s="24"/>
      <c r="HG315" s="24"/>
      <c r="HH315" s="24"/>
      <c r="HI315" s="24"/>
      <c r="HJ315" s="24"/>
      <c r="HK315" s="24"/>
      <c r="HL315" s="24"/>
      <c r="HM315" s="24"/>
      <c r="HN315" s="24"/>
      <c r="HO315" s="24"/>
      <c r="HP315" s="24"/>
      <c r="HQ315" s="24"/>
      <c r="HR315" s="24"/>
      <c r="HS315" s="24"/>
      <c r="HT315" s="24"/>
      <c r="HU315" s="24"/>
      <c r="HV315" s="24"/>
      <c r="HW315" s="24"/>
      <c r="HX315" s="24"/>
      <c r="HY315" s="24"/>
      <c r="HZ315" s="24"/>
      <c r="IA315" s="24"/>
      <c r="IB315" s="24"/>
      <c r="IC315" s="24"/>
      <c r="ID315" s="24"/>
      <c r="IE315" s="24"/>
      <c r="IF315" s="24"/>
      <c r="IG315" s="24"/>
      <c r="IH315" s="24"/>
      <c r="II315" s="24"/>
      <c r="IJ315" s="24"/>
      <c r="IK315" s="24"/>
      <c r="IL315" s="24"/>
      <c r="IM315" s="24"/>
      <c r="IN315" s="24"/>
      <c r="IO315" s="24"/>
      <c r="IP315" s="24"/>
      <c r="IQ315" s="24"/>
      <c r="IR315" s="24"/>
      <c r="IS315" s="24"/>
      <c r="IT315" s="24"/>
      <c r="IU315" s="24"/>
      <c r="IV315" s="24"/>
      <c r="IW315" s="24"/>
      <c r="IX315" s="24"/>
      <c r="IY315" s="24"/>
      <c r="IZ315" s="24"/>
      <c r="JA315" s="24"/>
      <c r="JB315" s="24"/>
      <c r="JC315" s="24"/>
      <c r="JD315" s="24"/>
      <c r="JE315" s="24"/>
      <c r="JF315" s="24"/>
      <c r="JG315" s="24"/>
      <c r="JH315" s="24"/>
      <c r="JI315" s="24"/>
      <c r="JJ315" s="24"/>
      <c r="JK315" s="24"/>
      <c r="JL315" s="24"/>
      <c r="JM315" s="24"/>
      <c r="JN315" s="24"/>
      <c r="JO315" s="24"/>
      <c r="JP315" s="24"/>
      <c r="JQ315" s="24"/>
      <c r="JR315" s="24"/>
      <c r="JS315" s="24"/>
      <c r="JT315" s="24"/>
      <c r="JU315" s="24"/>
      <c r="JV315" s="24"/>
      <c r="JW315" s="24"/>
      <c r="JX315" s="24"/>
      <c r="JY315" s="24"/>
      <c r="JZ315" s="24"/>
      <c r="KA315" s="24"/>
      <c r="KB315" s="24"/>
      <c r="KC315" s="24"/>
      <c r="KD315" s="24"/>
      <c r="KE315" s="24"/>
      <c r="KF315" s="24"/>
      <c r="KG315" s="24"/>
      <c r="KH315" s="24"/>
      <c r="KI315" s="24"/>
      <c r="KJ315" s="24"/>
      <c r="KK315" s="24"/>
      <c r="KL315" s="24"/>
      <c r="KM315" s="24"/>
      <c r="KN315" s="24"/>
      <c r="KO315" s="24"/>
      <c r="KP315" s="24"/>
      <c r="KQ315" s="24"/>
      <c r="KR315" s="24"/>
      <c r="KS315" s="24"/>
      <c r="KT315" s="24"/>
      <c r="KU315" s="24"/>
      <c r="KV315" s="24"/>
      <c r="KW315" s="24"/>
      <c r="KX315" s="24"/>
      <c r="KY315" s="24"/>
      <c r="KZ315" s="24"/>
      <c r="LA315" s="24"/>
      <c r="LB315" s="24"/>
      <c r="LC315" s="24"/>
      <c r="LD315" s="24"/>
      <c r="LE315" s="24"/>
      <c r="LF315" s="24"/>
      <c r="LG315" s="24"/>
      <c r="LH315" s="24"/>
      <c r="LI315" s="24"/>
      <c r="LJ315" s="24"/>
      <c r="LK315" s="24"/>
      <c r="LL315" s="24"/>
      <c r="LM315" s="24"/>
      <c r="LN315" s="24"/>
      <c r="LO315" s="24"/>
      <c r="LP315" s="24"/>
      <c r="LQ315" s="24"/>
      <c r="LR315" s="24"/>
      <c r="LS315" s="24"/>
      <c r="LT315" s="24"/>
      <c r="LU315" s="24"/>
      <c r="LV315" s="24"/>
      <c r="LW315" s="24"/>
      <c r="LX315" s="24"/>
      <c r="LY315" s="24"/>
      <c r="LZ315" s="24"/>
      <c r="MA315" s="24"/>
      <c r="MB315" s="24"/>
      <c r="MC315" s="24"/>
      <c r="MD315" s="24"/>
      <c r="ME315" s="24"/>
      <c r="MF315" s="24"/>
      <c r="MG315" s="24"/>
      <c r="MH315" s="24"/>
      <c r="MI315" s="24"/>
      <c r="MJ315" s="24"/>
      <c r="MK315" s="24"/>
      <c r="ML315" s="24"/>
      <c r="MM315" s="24"/>
      <c r="MN315" s="24"/>
      <c r="MO315" s="24"/>
      <c r="MP315" s="24"/>
      <c r="MQ315" s="24"/>
      <c r="MR315" s="24"/>
      <c r="MS315" s="24"/>
      <c r="MT315" s="24"/>
      <c r="MU315" s="24"/>
      <c r="MV315" s="24"/>
      <c r="MW315" s="24"/>
      <c r="MX315" s="24"/>
      <c r="MY315" s="24"/>
      <c r="MZ315" s="24"/>
      <c r="NA315" s="24"/>
      <c r="NB315" s="24"/>
      <c r="NC315" s="24"/>
      <c r="ND315" s="24"/>
      <c r="NE315" s="24"/>
      <c r="NF315" s="24"/>
      <c r="NG315" s="24"/>
      <c r="NH315" s="24"/>
      <c r="NI315" s="24"/>
      <c r="NJ315" s="24"/>
      <c r="NK315" s="24"/>
      <c r="NL315" s="24"/>
      <c r="NM315" s="24"/>
      <c r="NN315" s="24"/>
      <c r="NO315" s="24"/>
      <c r="NP315" s="24"/>
      <c r="NQ315" s="24"/>
      <c r="NR315" s="24"/>
      <c r="NS315" s="24"/>
      <c r="NT315" s="24"/>
      <c r="NU315" s="24"/>
      <c r="NV315" s="24"/>
      <c r="NW315" s="24"/>
      <c r="NX315" s="24"/>
      <c r="NY315" s="24"/>
      <c r="NZ315" s="24"/>
      <c r="OA315" s="24"/>
      <c r="OB315" s="24"/>
      <c r="OC315" s="24"/>
      <c r="OD315" s="24"/>
      <c r="OE315" s="24"/>
      <c r="OF315" s="24"/>
      <c r="OG315" s="24"/>
      <c r="OH315" s="24"/>
      <c r="OI315" s="24"/>
      <c r="OJ315" s="24"/>
      <c r="OK315" s="24"/>
      <c r="OL315" s="24"/>
      <c r="OM315" s="24"/>
      <c r="ON315" s="24"/>
      <c r="OO315" s="24"/>
      <c r="OP315" s="24"/>
      <c r="OQ315" s="24"/>
      <c r="OR315" s="24"/>
      <c r="OS315" s="24"/>
      <c r="OT315" s="24"/>
      <c r="OU315" s="24"/>
      <c r="OV315" s="24"/>
      <c r="OW315" s="24"/>
      <c r="OX315" s="24"/>
      <c r="OY315" s="24"/>
      <c r="OZ315" s="24"/>
      <c r="PA315" s="24"/>
      <c r="PB315" s="24"/>
      <c r="PC315" s="24"/>
      <c r="PD315" s="24"/>
      <c r="PE315" s="24"/>
      <c r="PF315" s="24"/>
      <c r="PG315" s="24"/>
      <c r="PH315" s="24"/>
      <c r="PI315" s="24"/>
      <c r="PJ315" s="24"/>
      <c r="PK315" s="24"/>
      <c r="PL315" s="24"/>
      <c r="PM315" s="24"/>
      <c r="PN315" s="24"/>
      <c r="PO315" s="24"/>
      <c r="PP315" s="24"/>
      <c r="PQ315" s="24"/>
      <c r="PR315" s="24"/>
      <c r="PS315" s="24"/>
      <c r="PT315" s="24"/>
      <c r="PU315" s="24"/>
      <c r="PV315" s="24"/>
      <c r="PW315" s="24"/>
      <c r="PX315" s="24"/>
      <c r="PY315" s="24"/>
      <c r="PZ315" s="24"/>
      <c r="QA315" s="24"/>
      <c r="QB315" s="24"/>
      <c r="QC315" s="24"/>
      <c r="QD315" s="24"/>
      <c r="QE315" s="24"/>
      <c r="QF315" s="24"/>
      <c r="QG315" s="24"/>
      <c r="QH315" s="24"/>
      <c r="QI315" s="24"/>
      <c r="QJ315" s="24"/>
      <c r="QK315" s="24"/>
      <c r="QL315" s="24"/>
      <c r="QM315" s="24"/>
      <c r="QN315" s="24"/>
      <c r="QO315" s="24"/>
      <c r="QP315" s="24"/>
      <c r="QQ315" s="24"/>
      <c r="QR315" s="24"/>
      <c r="QS315" s="24"/>
      <c r="QT315" s="24"/>
      <c r="QU315" s="24"/>
      <c r="QV315" s="24"/>
      <c r="QW315" s="24"/>
      <c r="QX315" s="24"/>
      <c r="QY315" s="24"/>
      <c r="QZ315" s="24"/>
      <c r="RA315" s="24"/>
      <c r="RB315" s="24"/>
      <c r="RC315" s="24"/>
      <c r="RD315" s="24"/>
      <c r="RE315" s="24"/>
      <c r="RF315" s="24"/>
      <c r="RG315" s="24"/>
      <c r="RH315" s="24"/>
      <c r="RI315" s="24"/>
      <c r="RJ315" s="24"/>
      <c r="RK315" s="24"/>
      <c r="RL315" s="24"/>
      <c r="RM315" s="24"/>
      <c r="RN315" s="24"/>
      <c r="RO315" s="24"/>
      <c r="RP315" s="24"/>
      <c r="RQ315" s="24"/>
      <c r="RR315" s="24"/>
      <c r="RS315" s="24"/>
      <c r="RT315" s="24"/>
      <c r="RU315" s="24"/>
      <c r="RV315" s="24"/>
      <c r="RW315" s="24"/>
      <c r="RX315" s="24"/>
      <c r="RY315" s="24"/>
      <c r="RZ315" s="24"/>
      <c r="SA315" s="24"/>
      <c r="SB315" s="24"/>
      <c r="SC315" s="24"/>
      <c r="SD315" s="24"/>
      <c r="SE315" s="24"/>
      <c r="SF315" s="24"/>
      <c r="SG315" s="24"/>
      <c r="SH315" s="24"/>
      <c r="SI315" s="24"/>
      <c r="SJ315" s="24"/>
      <c r="SK315" s="24"/>
      <c r="SL315" s="24"/>
      <c r="SM315" s="24"/>
      <c r="SN315" s="24"/>
      <c r="SO315" s="24"/>
      <c r="SP315" s="24"/>
      <c r="SQ315" s="24"/>
      <c r="SR315" s="24"/>
      <c r="SS315" s="24"/>
      <c r="ST315" s="24"/>
      <c r="SU315" s="24"/>
      <c r="SV315" s="24"/>
      <c r="SW315" s="24"/>
      <c r="SX315" s="24"/>
      <c r="SY315" s="24"/>
      <c r="SZ315" s="24"/>
      <c r="TA315" s="24"/>
      <c r="TB315" s="24"/>
      <c r="TC315" s="24"/>
      <c r="TD315" s="24"/>
      <c r="TE315" s="24"/>
      <c r="TF315" s="24"/>
      <c r="TG315" s="24"/>
      <c r="TH315" s="24"/>
      <c r="TI315" s="24"/>
      <c r="TJ315" s="24"/>
      <c r="TK315" s="24"/>
      <c r="TL315" s="24"/>
      <c r="TM315" s="24"/>
      <c r="TN315" s="24"/>
      <c r="TO315" s="24"/>
      <c r="TP315" s="24"/>
      <c r="TQ315" s="24"/>
      <c r="TR315" s="24"/>
      <c r="TS315" s="24"/>
      <c r="TT315" s="24"/>
      <c r="TU315" s="24"/>
      <c r="TV315" s="24"/>
      <c r="TW315" s="24"/>
      <c r="TX315" s="24"/>
      <c r="TY315" s="24"/>
      <c r="TZ315" s="24"/>
      <c r="UA315" s="24"/>
      <c r="UB315" s="24"/>
      <c r="UC315" s="24"/>
      <c r="UD315" s="24"/>
      <c r="UE315" s="24"/>
      <c r="UF315" s="24"/>
      <c r="UG315" s="24"/>
      <c r="UH315" s="24"/>
      <c r="UI315" s="24"/>
      <c r="UJ315" s="24"/>
      <c r="UK315" s="24"/>
      <c r="UL315" s="24"/>
      <c r="UM315" s="24"/>
      <c r="UN315" s="24"/>
      <c r="UO315" s="24"/>
      <c r="UP315" s="24"/>
      <c r="UQ315" s="24"/>
      <c r="UR315" s="24"/>
      <c r="US315" s="24"/>
      <c r="UT315" s="24"/>
      <c r="UU315" s="24"/>
      <c r="UV315" s="24"/>
      <c r="UW315" s="24"/>
      <c r="UX315" s="24"/>
      <c r="UY315" s="24"/>
      <c r="UZ315" s="24"/>
      <c r="VA315" s="24"/>
      <c r="VB315" s="24"/>
      <c r="VC315" s="24"/>
      <c r="VD315" s="24"/>
      <c r="VE315" s="24"/>
      <c r="VF315" s="24"/>
      <c r="VG315" s="24"/>
      <c r="VH315" s="24"/>
      <c r="VI315" s="24"/>
    </row>
    <row r="316" spans="1:581" s="23" customFormat="1" ht="15" customHeight="1" x14ac:dyDescent="0.2">
      <c r="A316" s="18">
        <v>89</v>
      </c>
      <c r="B316" s="102" t="s">
        <v>1188</v>
      </c>
      <c r="C316" s="102" t="s">
        <v>1189</v>
      </c>
      <c r="D316" s="20">
        <v>14</v>
      </c>
      <c r="E316" s="102" t="s">
        <v>927</v>
      </c>
      <c r="F316" s="102" t="s">
        <v>1190</v>
      </c>
      <c r="G316" s="102" t="s">
        <v>1717</v>
      </c>
      <c r="H316" s="61" t="s">
        <v>1716</v>
      </c>
      <c r="I316" s="21" t="s">
        <v>1718</v>
      </c>
      <c r="J316" s="67" t="s">
        <v>955</v>
      </c>
      <c r="K316" s="328">
        <v>42126</v>
      </c>
      <c r="L316" s="150" t="s">
        <v>1711</v>
      </c>
      <c r="M316" s="22">
        <v>40</v>
      </c>
      <c r="N316" s="22" t="s">
        <v>704</v>
      </c>
      <c r="O316" s="21" t="s">
        <v>282</v>
      </c>
      <c r="P316" s="21" t="s">
        <v>961</v>
      </c>
      <c r="Q316" s="21" t="s">
        <v>817</v>
      </c>
      <c r="R316" s="22">
        <v>1</v>
      </c>
      <c r="S316" s="114">
        <v>14024</v>
      </c>
      <c r="T316" s="75"/>
      <c r="U316" s="75"/>
      <c r="V316" s="75">
        <f t="shared" si="155"/>
        <v>14024</v>
      </c>
      <c r="W316" s="75"/>
      <c r="X316" s="75">
        <f t="shared" si="158"/>
        <v>2582</v>
      </c>
      <c r="Y316" s="75">
        <f t="shared" si="159"/>
        <v>25820</v>
      </c>
      <c r="Z316" s="75">
        <f t="shared" si="160"/>
        <v>2454.1999999999998</v>
      </c>
      <c r="AA316" s="75">
        <f t="shared" si="161"/>
        <v>420.71999999999997</v>
      </c>
      <c r="AB316" s="75">
        <f t="shared" si="162"/>
        <v>701.2</v>
      </c>
      <c r="AC316" s="75">
        <f t="shared" si="163"/>
        <v>280.48</v>
      </c>
      <c r="AD316" s="75">
        <v>869</v>
      </c>
      <c r="AE316" s="75">
        <v>599</v>
      </c>
      <c r="AF316" s="77">
        <f t="shared" si="154"/>
        <v>7746</v>
      </c>
      <c r="AG316" s="77">
        <f t="shared" si="156"/>
        <v>22360.933333333334</v>
      </c>
      <c r="AH316" s="77">
        <f t="shared" si="157"/>
        <v>268331.2</v>
      </c>
      <c r="AI316" s="77"/>
      <c r="AJ316" s="77"/>
      <c r="AK316" s="77"/>
      <c r="AL316" s="77"/>
      <c r="AM316" s="77"/>
      <c r="AN316" s="77"/>
      <c r="AO316" s="77"/>
      <c r="AP316" s="77"/>
      <c r="AQ316" s="77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  <c r="HB316" s="24"/>
      <c r="HC316" s="24"/>
      <c r="HD316" s="24"/>
      <c r="HE316" s="24"/>
      <c r="HF316" s="24"/>
      <c r="HG316" s="24"/>
      <c r="HH316" s="24"/>
      <c r="HI316" s="24"/>
      <c r="HJ316" s="24"/>
      <c r="HK316" s="24"/>
      <c r="HL316" s="24"/>
      <c r="HM316" s="24"/>
      <c r="HN316" s="24"/>
      <c r="HO316" s="24"/>
      <c r="HP316" s="24"/>
      <c r="HQ316" s="24"/>
      <c r="HR316" s="24"/>
      <c r="HS316" s="24"/>
      <c r="HT316" s="24"/>
      <c r="HU316" s="24"/>
      <c r="HV316" s="24"/>
      <c r="HW316" s="24"/>
      <c r="HX316" s="24"/>
      <c r="HY316" s="24"/>
      <c r="HZ316" s="24"/>
      <c r="IA316" s="24"/>
      <c r="IB316" s="24"/>
      <c r="IC316" s="24"/>
      <c r="ID316" s="24"/>
      <c r="IE316" s="24"/>
      <c r="IF316" s="24"/>
      <c r="IG316" s="24"/>
      <c r="IH316" s="24"/>
      <c r="II316" s="24"/>
      <c r="IJ316" s="24"/>
      <c r="IK316" s="24"/>
      <c r="IL316" s="24"/>
      <c r="IM316" s="24"/>
      <c r="IN316" s="24"/>
      <c r="IO316" s="24"/>
      <c r="IP316" s="24"/>
      <c r="IQ316" s="24"/>
      <c r="IR316" s="24"/>
      <c r="IS316" s="24"/>
      <c r="IT316" s="24"/>
      <c r="IU316" s="24"/>
      <c r="IV316" s="24"/>
      <c r="IW316" s="24"/>
      <c r="IX316" s="24"/>
      <c r="IY316" s="24"/>
      <c r="IZ316" s="24"/>
      <c r="JA316" s="24"/>
      <c r="JB316" s="24"/>
      <c r="JC316" s="24"/>
      <c r="JD316" s="24"/>
      <c r="JE316" s="24"/>
      <c r="JF316" s="24"/>
      <c r="JG316" s="24"/>
      <c r="JH316" s="24"/>
      <c r="JI316" s="24"/>
      <c r="JJ316" s="24"/>
      <c r="JK316" s="24"/>
      <c r="JL316" s="24"/>
      <c r="JM316" s="24"/>
      <c r="JN316" s="24"/>
      <c r="JO316" s="24"/>
      <c r="JP316" s="24"/>
      <c r="JQ316" s="24"/>
      <c r="JR316" s="24"/>
      <c r="JS316" s="24"/>
      <c r="JT316" s="24"/>
      <c r="JU316" s="24"/>
      <c r="JV316" s="24"/>
      <c r="JW316" s="24"/>
      <c r="JX316" s="24"/>
      <c r="JY316" s="24"/>
      <c r="JZ316" s="24"/>
      <c r="KA316" s="24"/>
      <c r="KB316" s="24"/>
      <c r="KC316" s="24"/>
      <c r="KD316" s="24"/>
      <c r="KE316" s="24"/>
      <c r="KF316" s="24"/>
      <c r="KG316" s="24"/>
      <c r="KH316" s="24"/>
      <c r="KI316" s="24"/>
      <c r="KJ316" s="24"/>
      <c r="KK316" s="24"/>
      <c r="KL316" s="24"/>
      <c r="KM316" s="24"/>
      <c r="KN316" s="24"/>
      <c r="KO316" s="24"/>
      <c r="KP316" s="24"/>
      <c r="KQ316" s="24"/>
      <c r="KR316" s="24"/>
      <c r="KS316" s="24"/>
      <c r="KT316" s="24"/>
      <c r="KU316" s="24"/>
      <c r="KV316" s="24"/>
      <c r="KW316" s="24"/>
      <c r="KX316" s="24"/>
      <c r="KY316" s="24"/>
      <c r="KZ316" s="24"/>
      <c r="LA316" s="24"/>
      <c r="LB316" s="24"/>
      <c r="LC316" s="24"/>
      <c r="LD316" s="24"/>
      <c r="LE316" s="24"/>
      <c r="LF316" s="24"/>
      <c r="LG316" s="24"/>
      <c r="LH316" s="24"/>
      <c r="LI316" s="24"/>
      <c r="LJ316" s="24"/>
      <c r="LK316" s="24"/>
      <c r="LL316" s="24"/>
      <c r="LM316" s="24"/>
      <c r="LN316" s="24"/>
      <c r="LO316" s="24"/>
      <c r="LP316" s="24"/>
      <c r="LQ316" s="24"/>
      <c r="LR316" s="24"/>
      <c r="LS316" s="24"/>
      <c r="LT316" s="24"/>
      <c r="LU316" s="24"/>
      <c r="LV316" s="24"/>
      <c r="LW316" s="24"/>
      <c r="LX316" s="24"/>
      <c r="LY316" s="24"/>
      <c r="LZ316" s="24"/>
      <c r="MA316" s="24"/>
      <c r="MB316" s="24"/>
      <c r="MC316" s="24"/>
      <c r="MD316" s="24"/>
      <c r="ME316" s="24"/>
      <c r="MF316" s="24"/>
      <c r="MG316" s="24"/>
      <c r="MH316" s="24"/>
      <c r="MI316" s="24"/>
      <c r="MJ316" s="24"/>
      <c r="MK316" s="24"/>
      <c r="ML316" s="24"/>
      <c r="MM316" s="24"/>
      <c r="MN316" s="24"/>
      <c r="MO316" s="24"/>
      <c r="MP316" s="24"/>
      <c r="MQ316" s="24"/>
      <c r="MR316" s="24"/>
      <c r="MS316" s="24"/>
      <c r="MT316" s="24"/>
      <c r="MU316" s="24"/>
      <c r="MV316" s="24"/>
      <c r="MW316" s="24"/>
      <c r="MX316" s="24"/>
      <c r="MY316" s="24"/>
      <c r="MZ316" s="24"/>
      <c r="NA316" s="24"/>
      <c r="NB316" s="24"/>
      <c r="NC316" s="24"/>
      <c r="ND316" s="24"/>
      <c r="NE316" s="24"/>
      <c r="NF316" s="24"/>
      <c r="NG316" s="24"/>
      <c r="NH316" s="24"/>
      <c r="NI316" s="24"/>
      <c r="NJ316" s="24"/>
      <c r="NK316" s="24"/>
      <c r="NL316" s="24"/>
      <c r="NM316" s="24"/>
      <c r="NN316" s="24"/>
      <c r="NO316" s="24"/>
      <c r="NP316" s="24"/>
      <c r="NQ316" s="24"/>
      <c r="NR316" s="24"/>
      <c r="NS316" s="24"/>
      <c r="NT316" s="24"/>
      <c r="NU316" s="24"/>
      <c r="NV316" s="24"/>
      <c r="NW316" s="24"/>
      <c r="NX316" s="24"/>
      <c r="NY316" s="24"/>
      <c r="NZ316" s="24"/>
      <c r="OA316" s="24"/>
      <c r="OB316" s="24"/>
      <c r="OC316" s="24"/>
      <c r="OD316" s="24"/>
      <c r="OE316" s="24"/>
      <c r="OF316" s="24"/>
      <c r="OG316" s="24"/>
      <c r="OH316" s="24"/>
      <c r="OI316" s="24"/>
      <c r="OJ316" s="24"/>
      <c r="OK316" s="24"/>
      <c r="OL316" s="24"/>
      <c r="OM316" s="24"/>
      <c r="ON316" s="24"/>
      <c r="OO316" s="24"/>
      <c r="OP316" s="24"/>
      <c r="OQ316" s="24"/>
      <c r="OR316" s="24"/>
      <c r="OS316" s="24"/>
      <c r="OT316" s="24"/>
      <c r="OU316" s="24"/>
      <c r="OV316" s="24"/>
      <c r="OW316" s="24"/>
      <c r="OX316" s="24"/>
      <c r="OY316" s="24"/>
      <c r="OZ316" s="24"/>
      <c r="PA316" s="24"/>
      <c r="PB316" s="24"/>
      <c r="PC316" s="24"/>
      <c r="PD316" s="24"/>
      <c r="PE316" s="24"/>
      <c r="PF316" s="24"/>
      <c r="PG316" s="24"/>
      <c r="PH316" s="24"/>
      <c r="PI316" s="24"/>
      <c r="PJ316" s="24"/>
      <c r="PK316" s="24"/>
      <c r="PL316" s="24"/>
      <c r="PM316" s="24"/>
      <c r="PN316" s="24"/>
      <c r="PO316" s="24"/>
      <c r="PP316" s="24"/>
      <c r="PQ316" s="24"/>
      <c r="PR316" s="24"/>
      <c r="PS316" s="24"/>
      <c r="PT316" s="24"/>
      <c r="PU316" s="24"/>
      <c r="PV316" s="24"/>
      <c r="PW316" s="24"/>
      <c r="PX316" s="24"/>
      <c r="PY316" s="24"/>
      <c r="PZ316" s="24"/>
      <c r="QA316" s="24"/>
      <c r="QB316" s="24"/>
      <c r="QC316" s="24"/>
      <c r="QD316" s="24"/>
      <c r="QE316" s="24"/>
      <c r="QF316" s="24"/>
      <c r="QG316" s="24"/>
      <c r="QH316" s="24"/>
      <c r="QI316" s="24"/>
      <c r="QJ316" s="24"/>
      <c r="QK316" s="24"/>
      <c r="QL316" s="24"/>
      <c r="QM316" s="24"/>
      <c r="QN316" s="24"/>
      <c r="QO316" s="24"/>
      <c r="QP316" s="24"/>
      <c r="QQ316" s="24"/>
      <c r="QR316" s="24"/>
      <c r="QS316" s="24"/>
      <c r="QT316" s="24"/>
      <c r="QU316" s="24"/>
      <c r="QV316" s="24"/>
      <c r="QW316" s="24"/>
      <c r="QX316" s="24"/>
      <c r="QY316" s="24"/>
      <c r="QZ316" s="24"/>
      <c r="RA316" s="24"/>
      <c r="RB316" s="24"/>
      <c r="RC316" s="24"/>
      <c r="RD316" s="24"/>
      <c r="RE316" s="24"/>
      <c r="RF316" s="24"/>
      <c r="RG316" s="24"/>
      <c r="RH316" s="24"/>
      <c r="RI316" s="24"/>
      <c r="RJ316" s="24"/>
      <c r="RK316" s="24"/>
      <c r="RL316" s="24"/>
      <c r="RM316" s="24"/>
      <c r="RN316" s="24"/>
      <c r="RO316" s="24"/>
      <c r="RP316" s="24"/>
      <c r="RQ316" s="24"/>
      <c r="RR316" s="24"/>
      <c r="RS316" s="24"/>
      <c r="RT316" s="24"/>
      <c r="RU316" s="24"/>
      <c r="RV316" s="24"/>
      <c r="RW316" s="24"/>
      <c r="RX316" s="24"/>
      <c r="RY316" s="24"/>
      <c r="RZ316" s="24"/>
      <c r="SA316" s="24"/>
      <c r="SB316" s="24"/>
      <c r="SC316" s="24"/>
      <c r="SD316" s="24"/>
      <c r="SE316" s="24"/>
      <c r="SF316" s="24"/>
      <c r="SG316" s="24"/>
      <c r="SH316" s="24"/>
      <c r="SI316" s="24"/>
      <c r="SJ316" s="24"/>
      <c r="SK316" s="24"/>
      <c r="SL316" s="24"/>
      <c r="SM316" s="24"/>
      <c r="SN316" s="24"/>
      <c r="SO316" s="24"/>
      <c r="SP316" s="24"/>
      <c r="SQ316" s="24"/>
      <c r="SR316" s="24"/>
      <c r="SS316" s="24"/>
      <c r="ST316" s="24"/>
      <c r="SU316" s="24"/>
      <c r="SV316" s="24"/>
      <c r="SW316" s="24"/>
      <c r="SX316" s="24"/>
      <c r="SY316" s="24"/>
      <c r="SZ316" s="24"/>
      <c r="TA316" s="24"/>
      <c r="TB316" s="24"/>
      <c r="TC316" s="24"/>
      <c r="TD316" s="24"/>
      <c r="TE316" s="24"/>
      <c r="TF316" s="24"/>
      <c r="TG316" s="24"/>
      <c r="TH316" s="24"/>
      <c r="TI316" s="24"/>
      <c r="TJ316" s="24"/>
      <c r="TK316" s="24"/>
      <c r="TL316" s="24"/>
      <c r="TM316" s="24"/>
      <c r="TN316" s="24"/>
      <c r="TO316" s="24"/>
      <c r="TP316" s="24"/>
      <c r="TQ316" s="24"/>
      <c r="TR316" s="24"/>
      <c r="TS316" s="24"/>
      <c r="TT316" s="24"/>
      <c r="TU316" s="24"/>
      <c r="TV316" s="24"/>
      <c r="TW316" s="24"/>
      <c r="TX316" s="24"/>
      <c r="TY316" s="24"/>
      <c r="TZ316" s="24"/>
      <c r="UA316" s="24"/>
      <c r="UB316" s="24"/>
      <c r="UC316" s="24"/>
      <c r="UD316" s="24"/>
      <c r="UE316" s="24"/>
      <c r="UF316" s="24"/>
      <c r="UG316" s="24"/>
      <c r="UH316" s="24"/>
      <c r="UI316" s="24"/>
      <c r="UJ316" s="24"/>
      <c r="UK316" s="24"/>
      <c r="UL316" s="24"/>
      <c r="UM316" s="24"/>
      <c r="UN316" s="24"/>
      <c r="UO316" s="24"/>
      <c r="UP316" s="24"/>
      <c r="UQ316" s="24"/>
      <c r="UR316" s="24"/>
      <c r="US316" s="24"/>
      <c r="UT316" s="24"/>
      <c r="UU316" s="24"/>
      <c r="UV316" s="24"/>
      <c r="UW316" s="24"/>
      <c r="UX316" s="24"/>
      <c r="UY316" s="24"/>
      <c r="UZ316" s="24"/>
      <c r="VA316" s="24"/>
      <c r="VB316" s="24"/>
      <c r="VC316" s="24"/>
      <c r="VD316" s="24"/>
      <c r="VE316" s="24"/>
      <c r="VF316" s="24"/>
      <c r="VG316" s="24"/>
      <c r="VH316" s="24"/>
      <c r="VI316" s="24"/>
    </row>
    <row r="317" spans="1:581" s="23" customFormat="1" ht="15" customHeight="1" x14ac:dyDescent="0.2">
      <c r="A317" s="112">
        <v>90</v>
      </c>
      <c r="B317" s="102" t="s">
        <v>1188</v>
      </c>
      <c r="C317" s="102" t="s">
        <v>1189</v>
      </c>
      <c r="D317" s="20">
        <v>14</v>
      </c>
      <c r="E317" s="102" t="s">
        <v>927</v>
      </c>
      <c r="F317" s="102" t="s">
        <v>1190</v>
      </c>
      <c r="G317" s="102" t="s">
        <v>1428</v>
      </c>
      <c r="H317" s="21" t="s">
        <v>279</v>
      </c>
      <c r="I317" s="21" t="s">
        <v>280</v>
      </c>
      <c r="J317" s="22" t="s">
        <v>955</v>
      </c>
      <c r="K317" s="328">
        <v>37303</v>
      </c>
      <c r="L317" s="146">
        <v>10</v>
      </c>
      <c r="M317" s="22">
        <v>40</v>
      </c>
      <c r="N317" s="22" t="s">
        <v>704</v>
      </c>
      <c r="O317" s="21" t="s">
        <v>281</v>
      </c>
      <c r="P317" s="21" t="s">
        <v>961</v>
      </c>
      <c r="Q317" s="21" t="s">
        <v>817</v>
      </c>
      <c r="R317" s="22">
        <v>1</v>
      </c>
      <c r="S317" s="75">
        <f>15856+300</f>
        <v>16156</v>
      </c>
      <c r="T317" s="75"/>
      <c r="U317" s="75"/>
      <c r="V317" s="75">
        <f t="shared" si="155"/>
        <v>16156</v>
      </c>
      <c r="W317" s="75">
        <f>70.1*5</f>
        <v>350.5</v>
      </c>
      <c r="X317" s="75">
        <f t="shared" si="158"/>
        <v>2943</v>
      </c>
      <c r="Y317" s="75">
        <f t="shared" si="159"/>
        <v>29430</v>
      </c>
      <c r="Z317" s="75">
        <f t="shared" si="160"/>
        <v>2827.2999999999997</v>
      </c>
      <c r="AA317" s="75">
        <f t="shared" si="161"/>
        <v>484.68</v>
      </c>
      <c r="AB317" s="75">
        <f t="shared" si="162"/>
        <v>807.80000000000007</v>
      </c>
      <c r="AC317" s="75">
        <f t="shared" si="163"/>
        <v>323.12</v>
      </c>
      <c r="AD317" s="75">
        <v>931</v>
      </c>
      <c r="AE317" s="75">
        <v>571</v>
      </c>
      <c r="AF317" s="77">
        <f t="shared" si="154"/>
        <v>8829</v>
      </c>
      <c r="AG317" s="77">
        <f t="shared" si="156"/>
        <v>25884.899999999998</v>
      </c>
      <c r="AH317" s="77">
        <f t="shared" si="157"/>
        <v>310618.8</v>
      </c>
      <c r="AI317" s="77"/>
      <c r="AJ317" s="77"/>
      <c r="AK317" s="77"/>
      <c r="AL317" s="77"/>
      <c r="AM317" s="77"/>
      <c r="AN317" s="77"/>
      <c r="AO317" s="77"/>
      <c r="AP317" s="77"/>
      <c r="AQ317" s="77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  <c r="HB317" s="24"/>
      <c r="HC317" s="24"/>
      <c r="HD317" s="24"/>
      <c r="HE317" s="24"/>
      <c r="HF317" s="24"/>
      <c r="HG317" s="24"/>
      <c r="HH317" s="24"/>
      <c r="HI317" s="24"/>
      <c r="HJ317" s="24"/>
      <c r="HK317" s="24"/>
      <c r="HL317" s="24"/>
      <c r="HM317" s="24"/>
      <c r="HN317" s="24"/>
      <c r="HO317" s="24"/>
      <c r="HP317" s="24"/>
      <c r="HQ317" s="24"/>
      <c r="HR317" s="24"/>
      <c r="HS317" s="24"/>
      <c r="HT317" s="24"/>
      <c r="HU317" s="24"/>
      <c r="HV317" s="24"/>
      <c r="HW317" s="24"/>
      <c r="HX317" s="24"/>
      <c r="HY317" s="24"/>
      <c r="HZ317" s="24"/>
      <c r="IA317" s="24"/>
      <c r="IB317" s="24"/>
      <c r="IC317" s="24"/>
      <c r="ID317" s="24"/>
      <c r="IE317" s="24"/>
      <c r="IF317" s="24"/>
      <c r="IG317" s="24"/>
      <c r="IH317" s="24"/>
      <c r="II317" s="24"/>
      <c r="IJ317" s="24"/>
      <c r="IK317" s="24"/>
      <c r="IL317" s="24"/>
      <c r="IM317" s="24"/>
      <c r="IN317" s="24"/>
      <c r="IO317" s="24"/>
      <c r="IP317" s="24"/>
      <c r="IQ317" s="24"/>
      <c r="IR317" s="24"/>
      <c r="IS317" s="24"/>
      <c r="IT317" s="24"/>
      <c r="IU317" s="24"/>
      <c r="IV317" s="24"/>
      <c r="IW317" s="24"/>
      <c r="IX317" s="24"/>
      <c r="IY317" s="24"/>
      <c r="IZ317" s="24"/>
      <c r="JA317" s="24"/>
      <c r="JB317" s="24"/>
      <c r="JC317" s="24"/>
      <c r="JD317" s="24"/>
      <c r="JE317" s="24"/>
      <c r="JF317" s="24"/>
      <c r="JG317" s="24"/>
      <c r="JH317" s="24"/>
      <c r="JI317" s="24"/>
      <c r="JJ317" s="24"/>
      <c r="JK317" s="24"/>
      <c r="JL317" s="24"/>
      <c r="JM317" s="24"/>
      <c r="JN317" s="24"/>
      <c r="JO317" s="24"/>
      <c r="JP317" s="24"/>
      <c r="JQ317" s="24"/>
      <c r="JR317" s="24"/>
      <c r="JS317" s="24"/>
      <c r="JT317" s="24"/>
      <c r="JU317" s="24"/>
      <c r="JV317" s="24"/>
      <c r="JW317" s="24"/>
      <c r="JX317" s="24"/>
      <c r="JY317" s="24"/>
      <c r="JZ317" s="24"/>
      <c r="KA317" s="24"/>
      <c r="KB317" s="24"/>
      <c r="KC317" s="24"/>
      <c r="KD317" s="24"/>
      <c r="KE317" s="24"/>
      <c r="KF317" s="24"/>
      <c r="KG317" s="24"/>
      <c r="KH317" s="24"/>
      <c r="KI317" s="24"/>
      <c r="KJ317" s="24"/>
      <c r="KK317" s="24"/>
      <c r="KL317" s="24"/>
      <c r="KM317" s="24"/>
      <c r="KN317" s="24"/>
      <c r="KO317" s="24"/>
      <c r="KP317" s="24"/>
      <c r="KQ317" s="24"/>
      <c r="KR317" s="24"/>
      <c r="KS317" s="24"/>
      <c r="KT317" s="24"/>
      <c r="KU317" s="24"/>
      <c r="KV317" s="24"/>
      <c r="KW317" s="24"/>
      <c r="KX317" s="24"/>
      <c r="KY317" s="24"/>
      <c r="KZ317" s="24"/>
      <c r="LA317" s="24"/>
      <c r="LB317" s="24"/>
      <c r="LC317" s="24"/>
      <c r="LD317" s="24"/>
      <c r="LE317" s="24"/>
      <c r="LF317" s="24"/>
      <c r="LG317" s="24"/>
      <c r="LH317" s="24"/>
      <c r="LI317" s="24"/>
      <c r="LJ317" s="24"/>
      <c r="LK317" s="24"/>
      <c r="LL317" s="24"/>
      <c r="LM317" s="24"/>
      <c r="LN317" s="24"/>
      <c r="LO317" s="24"/>
      <c r="LP317" s="24"/>
      <c r="LQ317" s="24"/>
      <c r="LR317" s="24"/>
      <c r="LS317" s="24"/>
      <c r="LT317" s="24"/>
      <c r="LU317" s="24"/>
      <c r="LV317" s="24"/>
      <c r="LW317" s="24"/>
      <c r="LX317" s="24"/>
      <c r="LY317" s="24"/>
      <c r="LZ317" s="24"/>
      <c r="MA317" s="24"/>
      <c r="MB317" s="24"/>
      <c r="MC317" s="24"/>
      <c r="MD317" s="24"/>
      <c r="ME317" s="24"/>
      <c r="MF317" s="24"/>
      <c r="MG317" s="24"/>
      <c r="MH317" s="24"/>
      <c r="MI317" s="24"/>
      <c r="MJ317" s="24"/>
      <c r="MK317" s="24"/>
      <c r="ML317" s="24"/>
      <c r="MM317" s="24"/>
      <c r="MN317" s="24"/>
      <c r="MO317" s="24"/>
      <c r="MP317" s="24"/>
      <c r="MQ317" s="24"/>
      <c r="MR317" s="24"/>
      <c r="MS317" s="24"/>
      <c r="MT317" s="24"/>
      <c r="MU317" s="24"/>
      <c r="MV317" s="24"/>
      <c r="MW317" s="24"/>
      <c r="MX317" s="24"/>
      <c r="MY317" s="24"/>
      <c r="MZ317" s="24"/>
      <c r="NA317" s="24"/>
      <c r="NB317" s="24"/>
      <c r="NC317" s="24"/>
      <c r="ND317" s="24"/>
      <c r="NE317" s="24"/>
      <c r="NF317" s="24"/>
      <c r="NG317" s="24"/>
      <c r="NH317" s="24"/>
      <c r="NI317" s="24"/>
      <c r="NJ317" s="24"/>
      <c r="NK317" s="24"/>
      <c r="NL317" s="24"/>
      <c r="NM317" s="24"/>
      <c r="NN317" s="24"/>
      <c r="NO317" s="24"/>
      <c r="NP317" s="24"/>
      <c r="NQ317" s="24"/>
      <c r="NR317" s="24"/>
      <c r="NS317" s="24"/>
      <c r="NT317" s="24"/>
      <c r="NU317" s="24"/>
      <c r="NV317" s="24"/>
      <c r="NW317" s="24"/>
      <c r="NX317" s="24"/>
      <c r="NY317" s="24"/>
      <c r="NZ317" s="24"/>
      <c r="OA317" s="24"/>
      <c r="OB317" s="24"/>
      <c r="OC317" s="24"/>
      <c r="OD317" s="24"/>
      <c r="OE317" s="24"/>
      <c r="OF317" s="24"/>
      <c r="OG317" s="24"/>
      <c r="OH317" s="24"/>
      <c r="OI317" s="24"/>
      <c r="OJ317" s="24"/>
      <c r="OK317" s="24"/>
      <c r="OL317" s="24"/>
      <c r="OM317" s="24"/>
      <c r="ON317" s="24"/>
      <c r="OO317" s="24"/>
      <c r="OP317" s="24"/>
      <c r="OQ317" s="24"/>
      <c r="OR317" s="24"/>
      <c r="OS317" s="24"/>
      <c r="OT317" s="24"/>
      <c r="OU317" s="24"/>
      <c r="OV317" s="24"/>
      <c r="OW317" s="24"/>
      <c r="OX317" s="24"/>
      <c r="OY317" s="24"/>
      <c r="OZ317" s="24"/>
      <c r="PA317" s="24"/>
      <c r="PB317" s="24"/>
      <c r="PC317" s="24"/>
      <c r="PD317" s="24"/>
      <c r="PE317" s="24"/>
      <c r="PF317" s="24"/>
      <c r="PG317" s="24"/>
      <c r="PH317" s="24"/>
      <c r="PI317" s="24"/>
      <c r="PJ317" s="24"/>
      <c r="PK317" s="24"/>
      <c r="PL317" s="24"/>
      <c r="PM317" s="24"/>
      <c r="PN317" s="24"/>
      <c r="PO317" s="24"/>
      <c r="PP317" s="24"/>
      <c r="PQ317" s="24"/>
      <c r="PR317" s="24"/>
      <c r="PS317" s="24"/>
      <c r="PT317" s="24"/>
      <c r="PU317" s="24"/>
      <c r="PV317" s="24"/>
      <c r="PW317" s="24"/>
      <c r="PX317" s="24"/>
      <c r="PY317" s="24"/>
      <c r="PZ317" s="24"/>
      <c r="QA317" s="24"/>
      <c r="QB317" s="24"/>
      <c r="QC317" s="24"/>
      <c r="QD317" s="24"/>
      <c r="QE317" s="24"/>
      <c r="QF317" s="24"/>
      <c r="QG317" s="24"/>
      <c r="QH317" s="24"/>
      <c r="QI317" s="24"/>
      <c r="QJ317" s="24"/>
      <c r="QK317" s="24"/>
      <c r="QL317" s="24"/>
      <c r="QM317" s="24"/>
      <c r="QN317" s="24"/>
      <c r="QO317" s="24"/>
      <c r="QP317" s="24"/>
      <c r="QQ317" s="24"/>
      <c r="QR317" s="24"/>
      <c r="QS317" s="24"/>
      <c r="QT317" s="24"/>
      <c r="QU317" s="24"/>
      <c r="QV317" s="24"/>
      <c r="QW317" s="24"/>
      <c r="QX317" s="24"/>
      <c r="QY317" s="24"/>
      <c r="QZ317" s="24"/>
      <c r="RA317" s="24"/>
      <c r="RB317" s="24"/>
      <c r="RC317" s="24"/>
      <c r="RD317" s="24"/>
      <c r="RE317" s="24"/>
      <c r="RF317" s="24"/>
      <c r="RG317" s="24"/>
      <c r="RH317" s="24"/>
      <c r="RI317" s="24"/>
      <c r="RJ317" s="24"/>
      <c r="RK317" s="24"/>
      <c r="RL317" s="24"/>
      <c r="RM317" s="24"/>
      <c r="RN317" s="24"/>
      <c r="RO317" s="24"/>
      <c r="RP317" s="24"/>
      <c r="RQ317" s="24"/>
      <c r="RR317" s="24"/>
      <c r="RS317" s="24"/>
      <c r="RT317" s="24"/>
      <c r="RU317" s="24"/>
      <c r="RV317" s="24"/>
      <c r="RW317" s="24"/>
      <c r="RX317" s="24"/>
      <c r="RY317" s="24"/>
      <c r="RZ317" s="24"/>
      <c r="SA317" s="24"/>
      <c r="SB317" s="24"/>
      <c r="SC317" s="24"/>
      <c r="SD317" s="24"/>
      <c r="SE317" s="24"/>
      <c r="SF317" s="24"/>
      <c r="SG317" s="24"/>
      <c r="SH317" s="24"/>
      <c r="SI317" s="24"/>
      <c r="SJ317" s="24"/>
      <c r="SK317" s="24"/>
      <c r="SL317" s="24"/>
      <c r="SM317" s="24"/>
      <c r="SN317" s="24"/>
      <c r="SO317" s="24"/>
      <c r="SP317" s="24"/>
      <c r="SQ317" s="24"/>
      <c r="SR317" s="24"/>
      <c r="SS317" s="24"/>
      <c r="ST317" s="24"/>
      <c r="SU317" s="24"/>
      <c r="SV317" s="24"/>
      <c r="SW317" s="24"/>
      <c r="SX317" s="24"/>
      <c r="SY317" s="24"/>
      <c r="SZ317" s="24"/>
      <c r="TA317" s="24"/>
      <c r="TB317" s="24"/>
      <c r="TC317" s="24"/>
      <c r="TD317" s="24"/>
      <c r="TE317" s="24"/>
      <c r="TF317" s="24"/>
      <c r="TG317" s="24"/>
      <c r="TH317" s="24"/>
      <c r="TI317" s="24"/>
      <c r="TJ317" s="24"/>
      <c r="TK317" s="24"/>
      <c r="TL317" s="24"/>
      <c r="TM317" s="24"/>
      <c r="TN317" s="24"/>
      <c r="TO317" s="24"/>
      <c r="TP317" s="24"/>
      <c r="TQ317" s="24"/>
      <c r="TR317" s="24"/>
      <c r="TS317" s="24"/>
      <c r="TT317" s="24"/>
      <c r="TU317" s="24"/>
      <c r="TV317" s="24"/>
      <c r="TW317" s="24"/>
      <c r="TX317" s="24"/>
      <c r="TY317" s="24"/>
      <c r="TZ317" s="24"/>
      <c r="UA317" s="24"/>
      <c r="UB317" s="24"/>
      <c r="UC317" s="24"/>
      <c r="UD317" s="24"/>
      <c r="UE317" s="24"/>
      <c r="UF317" s="24"/>
      <c r="UG317" s="24"/>
      <c r="UH317" s="24"/>
      <c r="UI317" s="24"/>
      <c r="UJ317" s="24"/>
      <c r="UK317" s="24"/>
      <c r="UL317" s="24"/>
      <c r="UM317" s="24"/>
      <c r="UN317" s="24"/>
      <c r="UO317" s="24"/>
      <c r="UP317" s="24"/>
      <c r="UQ317" s="24"/>
      <c r="UR317" s="24"/>
      <c r="US317" s="24"/>
      <c r="UT317" s="24"/>
      <c r="UU317" s="24"/>
      <c r="UV317" s="24"/>
      <c r="UW317" s="24"/>
      <c r="UX317" s="24"/>
      <c r="UY317" s="24"/>
      <c r="UZ317" s="24"/>
      <c r="VA317" s="24"/>
      <c r="VB317" s="24"/>
      <c r="VC317" s="24"/>
      <c r="VD317" s="24"/>
      <c r="VE317" s="24"/>
      <c r="VF317" s="24"/>
      <c r="VG317" s="24"/>
      <c r="VH317" s="24"/>
      <c r="VI317" s="24"/>
    </row>
    <row r="318" spans="1:581" s="23" customFormat="1" ht="15" customHeight="1" x14ac:dyDescent="0.2">
      <c r="A318" s="107">
        <v>91</v>
      </c>
      <c r="B318" s="102" t="s">
        <v>1188</v>
      </c>
      <c r="C318" s="102" t="s">
        <v>1189</v>
      </c>
      <c r="D318" s="20">
        <v>14</v>
      </c>
      <c r="E318" s="102" t="s">
        <v>927</v>
      </c>
      <c r="F318" s="102" t="s">
        <v>1190</v>
      </c>
      <c r="G318" s="102" t="s">
        <v>1437</v>
      </c>
      <c r="H318" s="61" t="s">
        <v>1096</v>
      </c>
      <c r="I318" s="61" t="s">
        <v>1661</v>
      </c>
      <c r="J318" s="22" t="s">
        <v>955</v>
      </c>
      <c r="K318" s="328">
        <v>41400</v>
      </c>
      <c r="L318" s="146">
        <v>11</v>
      </c>
      <c r="M318" s="22">
        <v>40</v>
      </c>
      <c r="N318" s="22" t="s">
        <v>704</v>
      </c>
      <c r="O318" s="21" t="s">
        <v>258</v>
      </c>
      <c r="P318" s="21" t="s">
        <v>961</v>
      </c>
      <c r="Q318" s="21" t="s">
        <v>817</v>
      </c>
      <c r="R318" s="22">
        <v>1</v>
      </c>
      <c r="S318" s="75">
        <v>19633</v>
      </c>
      <c r="T318" s="75"/>
      <c r="U318" s="75"/>
      <c r="V318" s="75">
        <f t="shared" si="155"/>
        <v>19633</v>
      </c>
      <c r="W318" s="75"/>
      <c r="X318" s="75">
        <f t="shared" si="158"/>
        <v>3608.333333333333</v>
      </c>
      <c r="Y318" s="75">
        <f t="shared" si="159"/>
        <v>36083.333333333328</v>
      </c>
      <c r="Z318" s="75">
        <f t="shared" si="160"/>
        <v>3435.7749999999996</v>
      </c>
      <c r="AA318" s="75">
        <f t="shared" si="161"/>
        <v>588.99</v>
      </c>
      <c r="AB318" s="75">
        <f t="shared" si="162"/>
        <v>981.65000000000009</v>
      </c>
      <c r="AC318" s="75">
        <f t="shared" si="163"/>
        <v>392.66</v>
      </c>
      <c r="AD318" s="75">
        <v>1261</v>
      </c>
      <c r="AE318" s="75">
        <v>756</v>
      </c>
      <c r="AF318" s="77">
        <f t="shared" si="154"/>
        <v>10825</v>
      </c>
      <c r="AG318" s="77">
        <f t="shared" si="156"/>
        <v>31258.797222222227</v>
      </c>
      <c r="AH318" s="77">
        <f t="shared" si="157"/>
        <v>375105.56666666671</v>
      </c>
      <c r="AI318" s="77"/>
      <c r="AJ318" s="77"/>
      <c r="AK318" s="77"/>
      <c r="AL318" s="77"/>
      <c r="AM318" s="77"/>
      <c r="AN318" s="77"/>
      <c r="AO318" s="77"/>
      <c r="AP318" s="77"/>
      <c r="AQ318" s="77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  <c r="HB318" s="24"/>
      <c r="HC318" s="24"/>
      <c r="HD318" s="24"/>
      <c r="HE318" s="24"/>
      <c r="HF318" s="24"/>
      <c r="HG318" s="24"/>
      <c r="HH318" s="24"/>
      <c r="HI318" s="24"/>
      <c r="HJ318" s="24"/>
      <c r="HK318" s="24"/>
      <c r="HL318" s="24"/>
      <c r="HM318" s="24"/>
      <c r="HN318" s="24"/>
      <c r="HO318" s="24"/>
      <c r="HP318" s="24"/>
      <c r="HQ318" s="24"/>
      <c r="HR318" s="24"/>
      <c r="HS318" s="24"/>
      <c r="HT318" s="24"/>
      <c r="HU318" s="24"/>
      <c r="HV318" s="24"/>
      <c r="HW318" s="24"/>
      <c r="HX318" s="24"/>
      <c r="HY318" s="24"/>
      <c r="HZ318" s="24"/>
      <c r="IA318" s="24"/>
      <c r="IB318" s="24"/>
      <c r="IC318" s="24"/>
      <c r="ID318" s="24"/>
      <c r="IE318" s="24"/>
      <c r="IF318" s="24"/>
      <c r="IG318" s="24"/>
      <c r="IH318" s="24"/>
      <c r="II318" s="24"/>
      <c r="IJ318" s="24"/>
      <c r="IK318" s="24"/>
      <c r="IL318" s="24"/>
      <c r="IM318" s="24"/>
      <c r="IN318" s="24"/>
      <c r="IO318" s="24"/>
      <c r="IP318" s="24"/>
      <c r="IQ318" s="24"/>
      <c r="IR318" s="24"/>
      <c r="IS318" s="24"/>
      <c r="IT318" s="24"/>
      <c r="IU318" s="24"/>
      <c r="IV318" s="24"/>
      <c r="IW318" s="24"/>
      <c r="IX318" s="24"/>
      <c r="IY318" s="24"/>
      <c r="IZ318" s="24"/>
      <c r="JA318" s="24"/>
      <c r="JB318" s="24"/>
      <c r="JC318" s="24"/>
      <c r="JD318" s="24"/>
      <c r="JE318" s="24"/>
      <c r="JF318" s="24"/>
      <c r="JG318" s="24"/>
      <c r="JH318" s="24"/>
      <c r="JI318" s="24"/>
      <c r="JJ318" s="24"/>
      <c r="JK318" s="24"/>
      <c r="JL318" s="24"/>
      <c r="JM318" s="24"/>
      <c r="JN318" s="24"/>
      <c r="JO318" s="24"/>
      <c r="JP318" s="24"/>
      <c r="JQ318" s="24"/>
      <c r="JR318" s="24"/>
      <c r="JS318" s="24"/>
      <c r="JT318" s="24"/>
      <c r="JU318" s="24"/>
      <c r="JV318" s="24"/>
      <c r="JW318" s="24"/>
      <c r="JX318" s="24"/>
      <c r="JY318" s="24"/>
      <c r="JZ318" s="24"/>
      <c r="KA318" s="24"/>
      <c r="KB318" s="24"/>
      <c r="KC318" s="24"/>
      <c r="KD318" s="24"/>
      <c r="KE318" s="24"/>
      <c r="KF318" s="24"/>
      <c r="KG318" s="24"/>
      <c r="KH318" s="24"/>
      <c r="KI318" s="24"/>
      <c r="KJ318" s="24"/>
      <c r="KK318" s="24"/>
      <c r="KL318" s="24"/>
      <c r="KM318" s="24"/>
      <c r="KN318" s="24"/>
      <c r="KO318" s="24"/>
      <c r="KP318" s="24"/>
      <c r="KQ318" s="24"/>
      <c r="KR318" s="24"/>
      <c r="KS318" s="24"/>
      <c r="KT318" s="24"/>
      <c r="KU318" s="24"/>
      <c r="KV318" s="24"/>
      <c r="KW318" s="24"/>
      <c r="KX318" s="24"/>
      <c r="KY318" s="24"/>
      <c r="KZ318" s="24"/>
      <c r="LA318" s="24"/>
      <c r="LB318" s="24"/>
      <c r="LC318" s="24"/>
      <c r="LD318" s="24"/>
      <c r="LE318" s="24"/>
      <c r="LF318" s="24"/>
      <c r="LG318" s="24"/>
      <c r="LH318" s="24"/>
      <c r="LI318" s="24"/>
      <c r="LJ318" s="24"/>
      <c r="LK318" s="24"/>
      <c r="LL318" s="24"/>
      <c r="LM318" s="24"/>
      <c r="LN318" s="24"/>
      <c r="LO318" s="24"/>
      <c r="LP318" s="24"/>
      <c r="LQ318" s="24"/>
      <c r="LR318" s="24"/>
      <c r="LS318" s="24"/>
      <c r="LT318" s="24"/>
      <c r="LU318" s="24"/>
      <c r="LV318" s="24"/>
      <c r="LW318" s="24"/>
      <c r="LX318" s="24"/>
      <c r="LY318" s="24"/>
      <c r="LZ318" s="24"/>
      <c r="MA318" s="24"/>
      <c r="MB318" s="24"/>
      <c r="MC318" s="24"/>
      <c r="MD318" s="24"/>
      <c r="ME318" s="24"/>
      <c r="MF318" s="24"/>
      <c r="MG318" s="24"/>
      <c r="MH318" s="24"/>
      <c r="MI318" s="24"/>
      <c r="MJ318" s="24"/>
      <c r="MK318" s="24"/>
      <c r="ML318" s="24"/>
      <c r="MM318" s="24"/>
      <c r="MN318" s="24"/>
      <c r="MO318" s="24"/>
      <c r="MP318" s="24"/>
      <c r="MQ318" s="24"/>
      <c r="MR318" s="24"/>
      <c r="MS318" s="24"/>
      <c r="MT318" s="24"/>
      <c r="MU318" s="24"/>
      <c r="MV318" s="24"/>
      <c r="MW318" s="24"/>
      <c r="MX318" s="24"/>
      <c r="MY318" s="24"/>
      <c r="MZ318" s="24"/>
      <c r="NA318" s="24"/>
      <c r="NB318" s="24"/>
      <c r="NC318" s="24"/>
      <c r="ND318" s="24"/>
      <c r="NE318" s="24"/>
      <c r="NF318" s="24"/>
      <c r="NG318" s="24"/>
      <c r="NH318" s="24"/>
      <c r="NI318" s="24"/>
      <c r="NJ318" s="24"/>
      <c r="NK318" s="24"/>
      <c r="NL318" s="24"/>
      <c r="NM318" s="24"/>
      <c r="NN318" s="24"/>
      <c r="NO318" s="24"/>
      <c r="NP318" s="24"/>
      <c r="NQ318" s="24"/>
      <c r="NR318" s="24"/>
      <c r="NS318" s="24"/>
      <c r="NT318" s="24"/>
      <c r="NU318" s="24"/>
      <c r="NV318" s="24"/>
      <c r="NW318" s="24"/>
      <c r="NX318" s="24"/>
      <c r="NY318" s="24"/>
      <c r="NZ318" s="24"/>
      <c r="OA318" s="24"/>
      <c r="OB318" s="24"/>
      <c r="OC318" s="24"/>
      <c r="OD318" s="24"/>
      <c r="OE318" s="24"/>
      <c r="OF318" s="24"/>
      <c r="OG318" s="24"/>
      <c r="OH318" s="24"/>
      <c r="OI318" s="24"/>
      <c r="OJ318" s="24"/>
      <c r="OK318" s="24"/>
      <c r="OL318" s="24"/>
      <c r="OM318" s="24"/>
      <c r="ON318" s="24"/>
      <c r="OO318" s="24"/>
      <c r="OP318" s="24"/>
      <c r="OQ318" s="24"/>
      <c r="OR318" s="24"/>
      <c r="OS318" s="24"/>
      <c r="OT318" s="24"/>
      <c r="OU318" s="24"/>
      <c r="OV318" s="24"/>
      <c r="OW318" s="24"/>
      <c r="OX318" s="24"/>
      <c r="OY318" s="24"/>
      <c r="OZ318" s="24"/>
      <c r="PA318" s="24"/>
      <c r="PB318" s="24"/>
      <c r="PC318" s="24"/>
      <c r="PD318" s="24"/>
      <c r="PE318" s="24"/>
      <c r="PF318" s="24"/>
      <c r="PG318" s="24"/>
      <c r="PH318" s="24"/>
      <c r="PI318" s="24"/>
      <c r="PJ318" s="24"/>
      <c r="PK318" s="24"/>
      <c r="PL318" s="24"/>
      <c r="PM318" s="24"/>
      <c r="PN318" s="24"/>
      <c r="PO318" s="24"/>
      <c r="PP318" s="24"/>
      <c r="PQ318" s="24"/>
      <c r="PR318" s="24"/>
      <c r="PS318" s="24"/>
      <c r="PT318" s="24"/>
      <c r="PU318" s="24"/>
      <c r="PV318" s="24"/>
      <c r="PW318" s="24"/>
      <c r="PX318" s="24"/>
      <c r="PY318" s="24"/>
      <c r="PZ318" s="24"/>
      <c r="QA318" s="24"/>
      <c r="QB318" s="24"/>
      <c r="QC318" s="24"/>
      <c r="QD318" s="24"/>
      <c r="QE318" s="24"/>
      <c r="QF318" s="24"/>
      <c r="QG318" s="24"/>
      <c r="QH318" s="24"/>
      <c r="QI318" s="24"/>
      <c r="QJ318" s="24"/>
      <c r="QK318" s="24"/>
      <c r="QL318" s="24"/>
      <c r="QM318" s="24"/>
      <c r="QN318" s="24"/>
      <c r="QO318" s="24"/>
      <c r="QP318" s="24"/>
      <c r="QQ318" s="24"/>
      <c r="QR318" s="24"/>
      <c r="QS318" s="24"/>
      <c r="QT318" s="24"/>
      <c r="QU318" s="24"/>
      <c r="QV318" s="24"/>
      <c r="QW318" s="24"/>
      <c r="QX318" s="24"/>
      <c r="QY318" s="24"/>
      <c r="QZ318" s="24"/>
      <c r="RA318" s="24"/>
      <c r="RB318" s="24"/>
      <c r="RC318" s="24"/>
      <c r="RD318" s="24"/>
      <c r="RE318" s="24"/>
      <c r="RF318" s="24"/>
      <c r="RG318" s="24"/>
      <c r="RH318" s="24"/>
      <c r="RI318" s="24"/>
      <c r="RJ318" s="24"/>
      <c r="RK318" s="24"/>
      <c r="RL318" s="24"/>
      <c r="RM318" s="24"/>
      <c r="RN318" s="24"/>
      <c r="RO318" s="24"/>
      <c r="RP318" s="24"/>
      <c r="RQ318" s="24"/>
      <c r="RR318" s="24"/>
      <c r="RS318" s="24"/>
      <c r="RT318" s="24"/>
      <c r="RU318" s="24"/>
      <c r="RV318" s="24"/>
      <c r="RW318" s="24"/>
      <c r="RX318" s="24"/>
      <c r="RY318" s="24"/>
      <c r="RZ318" s="24"/>
      <c r="SA318" s="24"/>
      <c r="SB318" s="24"/>
      <c r="SC318" s="24"/>
      <c r="SD318" s="24"/>
      <c r="SE318" s="24"/>
      <c r="SF318" s="24"/>
      <c r="SG318" s="24"/>
      <c r="SH318" s="24"/>
      <c r="SI318" s="24"/>
      <c r="SJ318" s="24"/>
      <c r="SK318" s="24"/>
      <c r="SL318" s="24"/>
      <c r="SM318" s="24"/>
      <c r="SN318" s="24"/>
      <c r="SO318" s="24"/>
      <c r="SP318" s="24"/>
      <c r="SQ318" s="24"/>
      <c r="SR318" s="24"/>
      <c r="SS318" s="24"/>
      <c r="ST318" s="24"/>
      <c r="SU318" s="24"/>
      <c r="SV318" s="24"/>
      <c r="SW318" s="24"/>
      <c r="SX318" s="24"/>
      <c r="SY318" s="24"/>
      <c r="SZ318" s="24"/>
      <c r="TA318" s="24"/>
      <c r="TB318" s="24"/>
      <c r="TC318" s="24"/>
      <c r="TD318" s="24"/>
      <c r="TE318" s="24"/>
      <c r="TF318" s="24"/>
      <c r="TG318" s="24"/>
      <c r="TH318" s="24"/>
      <c r="TI318" s="24"/>
      <c r="TJ318" s="24"/>
      <c r="TK318" s="24"/>
      <c r="TL318" s="24"/>
      <c r="TM318" s="24"/>
      <c r="TN318" s="24"/>
      <c r="TO318" s="24"/>
      <c r="TP318" s="24"/>
      <c r="TQ318" s="24"/>
      <c r="TR318" s="24"/>
      <c r="TS318" s="24"/>
      <c r="TT318" s="24"/>
      <c r="TU318" s="24"/>
      <c r="TV318" s="24"/>
      <c r="TW318" s="24"/>
      <c r="TX318" s="24"/>
      <c r="TY318" s="24"/>
      <c r="TZ318" s="24"/>
      <c r="UA318" s="24"/>
      <c r="UB318" s="24"/>
      <c r="UC318" s="24"/>
      <c r="UD318" s="24"/>
      <c r="UE318" s="24"/>
      <c r="UF318" s="24"/>
      <c r="UG318" s="24"/>
      <c r="UH318" s="24"/>
      <c r="UI318" s="24"/>
      <c r="UJ318" s="24"/>
      <c r="UK318" s="24"/>
      <c r="UL318" s="24"/>
      <c r="UM318" s="24"/>
      <c r="UN318" s="24"/>
      <c r="UO318" s="24"/>
      <c r="UP318" s="24"/>
      <c r="UQ318" s="24"/>
      <c r="UR318" s="24"/>
      <c r="US318" s="24"/>
      <c r="UT318" s="24"/>
      <c r="UU318" s="24"/>
      <c r="UV318" s="24"/>
      <c r="UW318" s="24"/>
      <c r="UX318" s="24"/>
      <c r="UY318" s="24"/>
      <c r="UZ318" s="24"/>
      <c r="VA318" s="24"/>
      <c r="VB318" s="24"/>
      <c r="VC318" s="24"/>
      <c r="VD318" s="24"/>
      <c r="VE318" s="24"/>
      <c r="VF318" s="24"/>
      <c r="VG318" s="24"/>
      <c r="VH318" s="24"/>
      <c r="VI318" s="24"/>
    </row>
    <row r="319" spans="1:581" s="23" customFormat="1" ht="15" customHeight="1" x14ac:dyDescent="0.2">
      <c r="A319" s="18">
        <v>92</v>
      </c>
      <c r="B319" s="102" t="s">
        <v>1188</v>
      </c>
      <c r="C319" s="102" t="s">
        <v>1189</v>
      </c>
      <c r="D319" s="20">
        <v>14</v>
      </c>
      <c r="E319" s="102" t="s">
        <v>927</v>
      </c>
      <c r="F319" s="102" t="s">
        <v>1190</v>
      </c>
      <c r="G319" s="102" t="s">
        <v>1431</v>
      </c>
      <c r="H319" s="21" t="s">
        <v>1094</v>
      </c>
      <c r="I319" s="21" t="s">
        <v>1136</v>
      </c>
      <c r="J319" s="22" t="s">
        <v>954</v>
      </c>
      <c r="K319" s="328">
        <v>41410</v>
      </c>
      <c r="L319" s="146">
        <v>12</v>
      </c>
      <c r="M319" s="22">
        <v>40</v>
      </c>
      <c r="N319" s="22" t="s">
        <v>704</v>
      </c>
      <c r="O319" s="21" t="s">
        <v>265</v>
      </c>
      <c r="P319" s="21" t="s">
        <v>961</v>
      </c>
      <c r="Q319" s="21" t="s">
        <v>817</v>
      </c>
      <c r="R319" s="22">
        <v>1</v>
      </c>
      <c r="S319" s="75">
        <v>24345</v>
      </c>
      <c r="T319" s="75"/>
      <c r="U319" s="75"/>
      <c r="V319" s="75">
        <f t="shared" si="155"/>
        <v>24345</v>
      </c>
      <c r="W319" s="75"/>
      <c r="X319" s="75">
        <f t="shared" si="158"/>
        <v>4393.666666666667</v>
      </c>
      <c r="Y319" s="75">
        <f t="shared" si="159"/>
        <v>43936.666666666664</v>
      </c>
      <c r="Z319" s="75">
        <f t="shared" si="160"/>
        <v>4260.375</v>
      </c>
      <c r="AA319" s="75">
        <f t="shared" si="161"/>
        <v>730.35</v>
      </c>
      <c r="AB319" s="75">
        <f t="shared" si="162"/>
        <v>1217.25</v>
      </c>
      <c r="AC319" s="75">
        <f t="shared" si="163"/>
        <v>486.90000000000003</v>
      </c>
      <c r="AD319" s="75">
        <v>1261</v>
      </c>
      <c r="AE319" s="75">
        <v>756</v>
      </c>
      <c r="AF319" s="77">
        <f t="shared" si="154"/>
        <v>13181</v>
      </c>
      <c r="AG319" s="77">
        <f t="shared" si="156"/>
        <v>38182.819444444445</v>
      </c>
      <c r="AH319" s="77">
        <f t="shared" si="157"/>
        <v>458193.83333333337</v>
      </c>
      <c r="AI319" s="77"/>
      <c r="AJ319" s="77"/>
      <c r="AK319" s="77"/>
      <c r="AL319" s="77"/>
      <c r="AM319" s="77"/>
      <c r="AN319" s="77"/>
      <c r="AO319" s="77"/>
      <c r="AP319" s="77"/>
      <c r="AQ319" s="77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  <c r="HB319" s="24"/>
      <c r="HC319" s="24"/>
      <c r="HD319" s="24"/>
      <c r="HE319" s="24"/>
      <c r="HF319" s="24"/>
      <c r="HG319" s="24"/>
      <c r="HH319" s="24"/>
      <c r="HI319" s="24"/>
      <c r="HJ319" s="24"/>
      <c r="HK319" s="24"/>
      <c r="HL319" s="24"/>
      <c r="HM319" s="24"/>
      <c r="HN319" s="24"/>
      <c r="HO319" s="24"/>
      <c r="HP319" s="24"/>
      <c r="HQ319" s="24"/>
      <c r="HR319" s="24"/>
      <c r="HS319" s="24"/>
      <c r="HT319" s="24"/>
      <c r="HU319" s="24"/>
      <c r="HV319" s="24"/>
      <c r="HW319" s="24"/>
      <c r="HX319" s="24"/>
      <c r="HY319" s="24"/>
      <c r="HZ319" s="24"/>
      <c r="IA319" s="24"/>
      <c r="IB319" s="24"/>
      <c r="IC319" s="24"/>
      <c r="ID319" s="24"/>
      <c r="IE319" s="24"/>
      <c r="IF319" s="24"/>
      <c r="IG319" s="24"/>
      <c r="IH319" s="24"/>
      <c r="II319" s="24"/>
      <c r="IJ319" s="24"/>
      <c r="IK319" s="24"/>
      <c r="IL319" s="24"/>
      <c r="IM319" s="24"/>
      <c r="IN319" s="24"/>
      <c r="IO319" s="24"/>
      <c r="IP319" s="24"/>
      <c r="IQ319" s="24"/>
      <c r="IR319" s="24"/>
      <c r="IS319" s="24"/>
      <c r="IT319" s="24"/>
      <c r="IU319" s="24"/>
      <c r="IV319" s="24"/>
      <c r="IW319" s="24"/>
      <c r="IX319" s="24"/>
      <c r="IY319" s="24"/>
      <c r="IZ319" s="24"/>
      <c r="JA319" s="24"/>
      <c r="JB319" s="24"/>
      <c r="JC319" s="24"/>
      <c r="JD319" s="24"/>
      <c r="JE319" s="24"/>
      <c r="JF319" s="24"/>
      <c r="JG319" s="24"/>
      <c r="JH319" s="24"/>
      <c r="JI319" s="24"/>
      <c r="JJ319" s="24"/>
      <c r="JK319" s="24"/>
      <c r="JL319" s="24"/>
      <c r="JM319" s="24"/>
      <c r="JN319" s="24"/>
      <c r="JO319" s="24"/>
      <c r="JP319" s="24"/>
      <c r="JQ319" s="24"/>
      <c r="JR319" s="24"/>
      <c r="JS319" s="24"/>
      <c r="JT319" s="24"/>
      <c r="JU319" s="24"/>
      <c r="JV319" s="24"/>
      <c r="JW319" s="24"/>
      <c r="JX319" s="24"/>
      <c r="JY319" s="24"/>
      <c r="JZ319" s="24"/>
      <c r="KA319" s="24"/>
      <c r="KB319" s="24"/>
      <c r="KC319" s="24"/>
      <c r="KD319" s="24"/>
      <c r="KE319" s="24"/>
      <c r="KF319" s="24"/>
      <c r="KG319" s="24"/>
      <c r="KH319" s="24"/>
      <c r="KI319" s="24"/>
      <c r="KJ319" s="24"/>
      <c r="KK319" s="24"/>
      <c r="KL319" s="24"/>
      <c r="KM319" s="24"/>
      <c r="KN319" s="24"/>
      <c r="KO319" s="24"/>
      <c r="KP319" s="24"/>
      <c r="KQ319" s="24"/>
      <c r="KR319" s="24"/>
      <c r="KS319" s="24"/>
      <c r="KT319" s="24"/>
      <c r="KU319" s="24"/>
      <c r="KV319" s="24"/>
      <c r="KW319" s="24"/>
      <c r="KX319" s="24"/>
      <c r="KY319" s="24"/>
      <c r="KZ319" s="24"/>
      <c r="LA319" s="24"/>
      <c r="LB319" s="24"/>
      <c r="LC319" s="24"/>
      <c r="LD319" s="24"/>
      <c r="LE319" s="24"/>
      <c r="LF319" s="24"/>
      <c r="LG319" s="24"/>
      <c r="LH319" s="24"/>
      <c r="LI319" s="24"/>
      <c r="LJ319" s="24"/>
      <c r="LK319" s="24"/>
      <c r="LL319" s="24"/>
      <c r="LM319" s="24"/>
      <c r="LN319" s="24"/>
      <c r="LO319" s="24"/>
      <c r="LP319" s="24"/>
      <c r="LQ319" s="24"/>
      <c r="LR319" s="24"/>
      <c r="LS319" s="24"/>
      <c r="LT319" s="24"/>
      <c r="LU319" s="24"/>
      <c r="LV319" s="24"/>
      <c r="LW319" s="24"/>
      <c r="LX319" s="24"/>
      <c r="LY319" s="24"/>
      <c r="LZ319" s="24"/>
      <c r="MA319" s="24"/>
      <c r="MB319" s="24"/>
      <c r="MC319" s="24"/>
      <c r="MD319" s="24"/>
      <c r="ME319" s="24"/>
      <c r="MF319" s="24"/>
      <c r="MG319" s="24"/>
      <c r="MH319" s="24"/>
      <c r="MI319" s="24"/>
      <c r="MJ319" s="24"/>
      <c r="MK319" s="24"/>
      <c r="ML319" s="24"/>
      <c r="MM319" s="24"/>
      <c r="MN319" s="24"/>
      <c r="MO319" s="24"/>
      <c r="MP319" s="24"/>
      <c r="MQ319" s="24"/>
      <c r="MR319" s="24"/>
      <c r="MS319" s="24"/>
      <c r="MT319" s="24"/>
      <c r="MU319" s="24"/>
      <c r="MV319" s="24"/>
      <c r="MW319" s="24"/>
      <c r="MX319" s="24"/>
      <c r="MY319" s="24"/>
      <c r="MZ319" s="24"/>
      <c r="NA319" s="24"/>
      <c r="NB319" s="24"/>
      <c r="NC319" s="24"/>
      <c r="ND319" s="24"/>
      <c r="NE319" s="24"/>
      <c r="NF319" s="24"/>
      <c r="NG319" s="24"/>
      <c r="NH319" s="24"/>
      <c r="NI319" s="24"/>
      <c r="NJ319" s="24"/>
      <c r="NK319" s="24"/>
      <c r="NL319" s="24"/>
      <c r="NM319" s="24"/>
      <c r="NN319" s="24"/>
      <c r="NO319" s="24"/>
      <c r="NP319" s="24"/>
      <c r="NQ319" s="24"/>
      <c r="NR319" s="24"/>
      <c r="NS319" s="24"/>
      <c r="NT319" s="24"/>
      <c r="NU319" s="24"/>
      <c r="NV319" s="24"/>
      <c r="NW319" s="24"/>
      <c r="NX319" s="24"/>
      <c r="NY319" s="24"/>
      <c r="NZ319" s="24"/>
      <c r="OA319" s="24"/>
      <c r="OB319" s="24"/>
      <c r="OC319" s="24"/>
      <c r="OD319" s="24"/>
      <c r="OE319" s="24"/>
      <c r="OF319" s="24"/>
      <c r="OG319" s="24"/>
      <c r="OH319" s="24"/>
      <c r="OI319" s="24"/>
      <c r="OJ319" s="24"/>
      <c r="OK319" s="24"/>
      <c r="OL319" s="24"/>
      <c r="OM319" s="24"/>
      <c r="ON319" s="24"/>
      <c r="OO319" s="24"/>
      <c r="OP319" s="24"/>
      <c r="OQ319" s="24"/>
      <c r="OR319" s="24"/>
      <c r="OS319" s="24"/>
      <c r="OT319" s="24"/>
      <c r="OU319" s="24"/>
      <c r="OV319" s="24"/>
      <c r="OW319" s="24"/>
      <c r="OX319" s="24"/>
      <c r="OY319" s="24"/>
      <c r="OZ319" s="24"/>
      <c r="PA319" s="24"/>
      <c r="PB319" s="24"/>
      <c r="PC319" s="24"/>
      <c r="PD319" s="24"/>
      <c r="PE319" s="24"/>
      <c r="PF319" s="24"/>
      <c r="PG319" s="24"/>
      <c r="PH319" s="24"/>
      <c r="PI319" s="24"/>
      <c r="PJ319" s="24"/>
      <c r="PK319" s="24"/>
      <c r="PL319" s="24"/>
      <c r="PM319" s="24"/>
      <c r="PN319" s="24"/>
      <c r="PO319" s="24"/>
      <c r="PP319" s="24"/>
      <c r="PQ319" s="24"/>
      <c r="PR319" s="24"/>
      <c r="PS319" s="24"/>
      <c r="PT319" s="24"/>
      <c r="PU319" s="24"/>
      <c r="PV319" s="24"/>
      <c r="PW319" s="24"/>
      <c r="PX319" s="24"/>
      <c r="PY319" s="24"/>
      <c r="PZ319" s="24"/>
      <c r="QA319" s="24"/>
      <c r="QB319" s="24"/>
      <c r="QC319" s="24"/>
      <c r="QD319" s="24"/>
      <c r="QE319" s="24"/>
      <c r="QF319" s="24"/>
      <c r="QG319" s="24"/>
      <c r="QH319" s="24"/>
      <c r="QI319" s="24"/>
      <c r="QJ319" s="24"/>
      <c r="QK319" s="24"/>
      <c r="QL319" s="24"/>
      <c r="QM319" s="24"/>
      <c r="QN319" s="24"/>
      <c r="QO319" s="24"/>
      <c r="QP319" s="24"/>
      <c r="QQ319" s="24"/>
      <c r="QR319" s="24"/>
      <c r="QS319" s="24"/>
      <c r="QT319" s="24"/>
      <c r="QU319" s="24"/>
      <c r="QV319" s="24"/>
      <c r="QW319" s="24"/>
      <c r="QX319" s="24"/>
      <c r="QY319" s="24"/>
      <c r="QZ319" s="24"/>
      <c r="RA319" s="24"/>
      <c r="RB319" s="24"/>
      <c r="RC319" s="24"/>
      <c r="RD319" s="24"/>
      <c r="RE319" s="24"/>
      <c r="RF319" s="24"/>
      <c r="RG319" s="24"/>
      <c r="RH319" s="24"/>
      <c r="RI319" s="24"/>
      <c r="RJ319" s="24"/>
      <c r="RK319" s="24"/>
      <c r="RL319" s="24"/>
      <c r="RM319" s="24"/>
      <c r="RN319" s="24"/>
      <c r="RO319" s="24"/>
      <c r="RP319" s="24"/>
      <c r="RQ319" s="24"/>
      <c r="RR319" s="24"/>
      <c r="RS319" s="24"/>
      <c r="RT319" s="24"/>
      <c r="RU319" s="24"/>
      <c r="RV319" s="24"/>
      <c r="RW319" s="24"/>
      <c r="RX319" s="24"/>
      <c r="RY319" s="24"/>
      <c r="RZ319" s="24"/>
      <c r="SA319" s="24"/>
      <c r="SB319" s="24"/>
      <c r="SC319" s="24"/>
      <c r="SD319" s="24"/>
      <c r="SE319" s="24"/>
      <c r="SF319" s="24"/>
      <c r="SG319" s="24"/>
      <c r="SH319" s="24"/>
      <c r="SI319" s="24"/>
      <c r="SJ319" s="24"/>
      <c r="SK319" s="24"/>
      <c r="SL319" s="24"/>
      <c r="SM319" s="24"/>
      <c r="SN319" s="24"/>
      <c r="SO319" s="24"/>
      <c r="SP319" s="24"/>
      <c r="SQ319" s="24"/>
      <c r="SR319" s="24"/>
      <c r="SS319" s="24"/>
      <c r="ST319" s="24"/>
      <c r="SU319" s="24"/>
      <c r="SV319" s="24"/>
      <c r="SW319" s="24"/>
      <c r="SX319" s="24"/>
      <c r="SY319" s="24"/>
      <c r="SZ319" s="24"/>
      <c r="TA319" s="24"/>
      <c r="TB319" s="24"/>
      <c r="TC319" s="24"/>
      <c r="TD319" s="24"/>
      <c r="TE319" s="24"/>
      <c r="TF319" s="24"/>
      <c r="TG319" s="24"/>
      <c r="TH319" s="24"/>
      <c r="TI319" s="24"/>
      <c r="TJ319" s="24"/>
      <c r="TK319" s="24"/>
      <c r="TL319" s="24"/>
      <c r="TM319" s="24"/>
      <c r="TN319" s="24"/>
      <c r="TO319" s="24"/>
      <c r="TP319" s="24"/>
      <c r="TQ319" s="24"/>
      <c r="TR319" s="24"/>
      <c r="TS319" s="24"/>
      <c r="TT319" s="24"/>
      <c r="TU319" s="24"/>
      <c r="TV319" s="24"/>
      <c r="TW319" s="24"/>
      <c r="TX319" s="24"/>
      <c r="TY319" s="24"/>
      <c r="TZ319" s="24"/>
      <c r="UA319" s="24"/>
      <c r="UB319" s="24"/>
      <c r="UC319" s="24"/>
      <c r="UD319" s="24"/>
      <c r="UE319" s="24"/>
      <c r="UF319" s="24"/>
      <c r="UG319" s="24"/>
      <c r="UH319" s="24"/>
      <c r="UI319" s="24"/>
      <c r="UJ319" s="24"/>
      <c r="UK319" s="24"/>
      <c r="UL319" s="24"/>
      <c r="UM319" s="24"/>
      <c r="UN319" s="24"/>
      <c r="UO319" s="24"/>
      <c r="UP319" s="24"/>
      <c r="UQ319" s="24"/>
      <c r="UR319" s="24"/>
      <c r="US319" s="24"/>
      <c r="UT319" s="24"/>
      <c r="UU319" s="24"/>
      <c r="UV319" s="24"/>
      <c r="UW319" s="24"/>
      <c r="UX319" s="24"/>
      <c r="UY319" s="24"/>
      <c r="UZ319" s="24"/>
      <c r="VA319" s="24"/>
      <c r="VB319" s="24"/>
      <c r="VC319" s="24"/>
      <c r="VD319" s="24"/>
      <c r="VE319" s="24"/>
      <c r="VF319" s="24"/>
      <c r="VG319" s="24"/>
      <c r="VH319" s="24"/>
      <c r="VI319" s="24"/>
    </row>
    <row r="320" spans="1:581" s="23" customFormat="1" ht="15" customHeight="1" x14ac:dyDescent="0.2">
      <c r="A320" s="112">
        <v>93</v>
      </c>
      <c r="B320" s="102" t="s">
        <v>1188</v>
      </c>
      <c r="C320" s="102" t="s">
        <v>1189</v>
      </c>
      <c r="D320" s="20">
        <v>14</v>
      </c>
      <c r="E320" s="102" t="s">
        <v>927</v>
      </c>
      <c r="F320" s="102" t="s">
        <v>1190</v>
      </c>
      <c r="G320" s="102" t="s">
        <v>1629</v>
      </c>
      <c r="H320" s="174" t="s">
        <v>1733</v>
      </c>
      <c r="I320" s="21" t="s">
        <v>1137</v>
      </c>
      <c r="J320" s="22" t="s">
        <v>955</v>
      </c>
      <c r="K320" s="328">
        <v>41397</v>
      </c>
      <c r="L320" s="146">
        <v>12</v>
      </c>
      <c r="M320" s="22">
        <v>40</v>
      </c>
      <c r="N320" s="22" t="s">
        <v>704</v>
      </c>
      <c r="O320" s="21" t="s">
        <v>263</v>
      </c>
      <c r="P320" s="21" t="s">
        <v>961</v>
      </c>
      <c r="Q320" s="21" t="s">
        <v>817</v>
      </c>
      <c r="R320" s="22">
        <v>1</v>
      </c>
      <c r="S320" s="75">
        <v>24345</v>
      </c>
      <c r="T320" s="75"/>
      <c r="U320" s="75"/>
      <c r="V320" s="75">
        <f t="shared" si="155"/>
        <v>24345</v>
      </c>
      <c r="W320" s="75"/>
      <c r="X320" s="75">
        <f t="shared" si="158"/>
        <v>4451.333333333333</v>
      </c>
      <c r="Y320" s="75">
        <f t="shared" si="159"/>
        <v>44513.333333333336</v>
      </c>
      <c r="Z320" s="75">
        <f t="shared" si="160"/>
        <v>4260.375</v>
      </c>
      <c r="AA320" s="75">
        <f t="shared" si="161"/>
        <v>730.35</v>
      </c>
      <c r="AB320" s="75">
        <f t="shared" si="162"/>
        <v>1217.25</v>
      </c>
      <c r="AC320" s="75">
        <f t="shared" si="163"/>
        <v>486.90000000000003</v>
      </c>
      <c r="AD320" s="75">
        <v>1455</v>
      </c>
      <c r="AE320" s="75">
        <v>908</v>
      </c>
      <c r="AF320" s="77">
        <f t="shared" si="154"/>
        <v>13354</v>
      </c>
      <c r="AG320" s="77">
        <f t="shared" si="156"/>
        <v>38596.097222222219</v>
      </c>
      <c r="AH320" s="77">
        <f t="shared" si="157"/>
        <v>463153.16666666663</v>
      </c>
      <c r="AI320" s="77"/>
      <c r="AJ320" s="77"/>
      <c r="AK320" s="77"/>
      <c r="AL320" s="77"/>
      <c r="AM320" s="77"/>
      <c r="AN320" s="77"/>
      <c r="AO320" s="77"/>
      <c r="AP320" s="77"/>
      <c r="AQ320" s="77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  <c r="HB320" s="24"/>
      <c r="HC320" s="24"/>
      <c r="HD320" s="24"/>
      <c r="HE320" s="24"/>
      <c r="HF320" s="24"/>
      <c r="HG320" s="24"/>
      <c r="HH320" s="24"/>
      <c r="HI320" s="24"/>
      <c r="HJ320" s="24"/>
      <c r="HK320" s="24"/>
      <c r="HL320" s="24"/>
      <c r="HM320" s="24"/>
      <c r="HN320" s="24"/>
      <c r="HO320" s="24"/>
      <c r="HP320" s="24"/>
      <c r="HQ320" s="24"/>
      <c r="HR320" s="24"/>
      <c r="HS320" s="24"/>
      <c r="HT320" s="24"/>
      <c r="HU320" s="24"/>
      <c r="HV320" s="24"/>
      <c r="HW320" s="24"/>
      <c r="HX320" s="24"/>
      <c r="HY320" s="24"/>
      <c r="HZ320" s="24"/>
      <c r="IA320" s="24"/>
      <c r="IB320" s="24"/>
      <c r="IC320" s="24"/>
      <c r="ID320" s="24"/>
      <c r="IE320" s="24"/>
      <c r="IF320" s="24"/>
      <c r="IG320" s="24"/>
      <c r="IH320" s="24"/>
      <c r="II320" s="24"/>
      <c r="IJ320" s="24"/>
      <c r="IK320" s="24"/>
      <c r="IL320" s="24"/>
      <c r="IM320" s="24"/>
      <c r="IN320" s="24"/>
      <c r="IO320" s="24"/>
      <c r="IP320" s="24"/>
      <c r="IQ320" s="24"/>
      <c r="IR320" s="24"/>
      <c r="IS320" s="24"/>
      <c r="IT320" s="24"/>
      <c r="IU320" s="24"/>
      <c r="IV320" s="24"/>
      <c r="IW320" s="24"/>
      <c r="IX320" s="24"/>
      <c r="IY320" s="24"/>
      <c r="IZ320" s="24"/>
      <c r="JA320" s="24"/>
      <c r="JB320" s="24"/>
      <c r="JC320" s="24"/>
      <c r="JD320" s="24"/>
      <c r="JE320" s="24"/>
      <c r="JF320" s="24"/>
      <c r="JG320" s="24"/>
      <c r="JH320" s="24"/>
      <c r="JI320" s="24"/>
      <c r="JJ320" s="24"/>
      <c r="JK320" s="24"/>
      <c r="JL320" s="24"/>
      <c r="JM320" s="24"/>
      <c r="JN320" s="24"/>
      <c r="JO320" s="24"/>
      <c r="JP320" s="24"/>
      <c r="JQ320" s="24"/>
      <c r="JR320" s="24"/>
      <c r="JS320" s="24"/>
      <c r="JT320" s="24"/>
      <c r="JU320" s="24"/>
      <c r="JV320" s="24"/>
      <c r="JW320" s="24"/>
      <c r="JX320" s="24"/>
      <c r="JY320" s="24"/>
      <c r="JZ320" s="24"/>
      <c r="KA320" s="24"/>
      <c r="KB320" s="24"/>
      <c r="KC320" s="24"/>
      <c r="KD320" s="24"/>
      <c r="KE320" s="24"/>
      <c r="KF320" s="24"/>
      <c r="KG320" s="24"/>
      <c r="KH320" s="24"/>
      <c r="KI320" s="24"/>
      <c r="KJ320" s="24"/>
      <c r="KK320" s="24"/>
      <c r="KL320" s="24"/>
      <c r="KM320" s="24"/>
      <c r="KN320" s="24"/>
      <c r="KO320" s="24"/>
      <c r="KP320" s="24"/>
      <c r="KQ320" s="24"/>
      <c r="KR320" s="24"/>
      <c r="KS320" s="24"/>
      <c r="KT320" s="24"/>
      <c r="KU320" s="24"/>
      <c r="KV320" s="24"/>
      <c r="KW320" s="24"/>
      <c r="KX320" s="24"/>
      <c r="KY320" s="24"/>
      <c r="KZ320" s="24"/>
      <c r="LA320" s="24"/>
      <c r="LB320" s="24"/>
      <c r="LC320" s="24"/>
      <c r="LD320" s="24"/>
      <c r="LE320" s="24"/>
      <c r="LF320" s="24"/>
      <c r="LG320" s="24"/>
      <c r="LH320" s="24"/>
      <c r="LI320" s="24"/>
      <c r="LJ320" s="24"/>
      <c r="LK320" s="24"/>
      <c r="LL320" s="24"/>
      <c r="LM320" s="24"/>
      <c r="LN320" s="24"/>
      <c r="LO320" s="24"/>
      <c r="LP320" s="24"/>
      <c r="LQ320" s="24"/>
      <c r="LR320" s="24"/>
      <c r="LS320" s="24"/>
      <c r="LT320" s="24"/>
      <c r="LU320" s="24"/>
      <c r="LV320" s="24"/>
      <c r="LW320" s="24"/>
      <c r="LX320" s="24"/>
      <c r="LY320" s="24"/>
      <c r="LZ320" s="24"/>
      <c r="MA320" s="24"/>
      <c r="MB320" s="24"/>
      <c r="MC320" s="24"/>
      <c r="MD320" s="24"/>
      <c r="ME320" s="24"/>
      <c r="MF320" s="24"/>
      <c r="MG320" s="24"/>
      <c r="MH320" s="24"/>
      <c r="MI320" s="24"/>
      <c r="MJ320" s="24"/>
      <c r="MK320" s="24"/>
      <c r="ML320" s="24"/>
      <c r="MM320" s="24"/>
      <c r="MN320" s="24"/>
      <c r="MO320" s="24"/>
      <c r="MP320" s="24"/>
      <c r="MQ320" s="24"/>
      <c r="MR320" s="24"/>
      <c r="MS320" s="24"/>
      <c r="MT320" s="24"/>
      <c r="MU320" s="24"/>
      <c r="MV320" s="24"/>
      <c r="MW320" s="24"/>
      <c r="MX320" s="24"/>
      <c r="MY320" s="24"/>
      <c r="MZ320" s="24"/>
      <c r="NA320" s="24"/>
      <c r="NB320" s="24"/>
      <c r="NC320" s="24"/>
      <c r="ND320" s="24"/>
      <c r="NE320" s="24"/>
      <c r="NF320" s="24"/>
      <c r="NG320" s="24"/>
      <c r="NH320" s="24"/>
      <c r="NI320" s="24"/>
      <c r="NJ320" s="24"/>
      <c r="NK320" s="24"/>
      <c r="NL320" s="24"/>
      <c r="NM320" s="24"/>
      <c r="NN320" s="24"/>
      <c r="NO320" s="24"/>
      <c r="NP320" s="24"/>
      <c r="NQ320" s="24"/>
      <c r="NR320" s="24"/>
      <c r="NS320" s="24"/>
      <c r="NT320" s="24"/>
      <c r="NU320" s="24"/>
      <c r="NV320" s="24"/>
      <c r="NW320" s="24"/>
      <c r="NX320" s="24"/>
      <c r="NY320" s="24"/>
      <c r="NZ320" s="24"/>
      <c r="OA320" s="24"/>
      <c r="OB320" s="24"/>
      <c r="OC320" s="24"/>
      <c r="OD320" s="24"/>
      <c r="OE320" s="24"/>
      <c r="OF320" s="24"/>
      <c r="OG320" s="24"/>
      <c r="OH320" s="24"/>
      <c r="OI320" s="24"/>
      <c r="OJ320" s="24"/>
      <c r="OK320" s="24"/>
      <c r="OL320" s="24"/>
      <c r="OM320" s="24"/>
      <c r="ON320" s="24"/>
      <c r="OO320" s="24"/>
      <c r="OP320" s="24"/>
      <c r="OQ320" s="24"/>
      <c r="OR320" s="24"/>
      <c r="OS320" s="24"/>
      <c r="OT320" s="24"/>
      <c r="OU320" s="24"/>
      <c r="OV320" s="24"/>
      <c r="OW320" s="24"/>
      <c r="OX320" s="24"/>
      <c r="OY320" s="24"/>
      <c r="OZ320" s="24"/>
      <c r="PA320" s="24"/>
      <c r="PB320" s="24"/>
      <c r="PC320" s="24"/>
      <c r="PD320" s="24"/>
      <c r="PE320" s="24"/>
      <c r="PF320" s="24"/>
      <c r="PG320" s="24"/>
      <c r="PH320" s="24"/>
      <c r="PI320" s="24"/>
      <c r="PJ320" s="24"/>
      <c r="PK320" s="24"/>
      <c r="PL320" s="24"/>
      <c r="PM320" s="24"/>
      <c r="PN320" s="24"/>
      <c r="PO320" s="24"/>
      <c r="PP320" s="24"/>
      <c r="PQ320" s="24"/>
      <c r="PR320" s="24"/>
      <c r="PS320" s="24"/>
      <c r="PT320" s="24"/>
      <c r="PU320" s="24"/>
      <c r="PV320" s="24"/>
      <c r="PW320" s="24"/>
      <c r="PX320" s="24"/>
      <c r="PY320" s="24"/>
      <c r="PZ320" s="24"/>
      <c r="QA320" s="24"/>
      <c r="QB320" s="24"/>
      <c r="QC320" s="24"/>
      <c r="QD320" s="24"/>
      <c r="QE320" s="24"/>
      <c r="QF320" s="24"/>
      <c r="QG320" s="24"/>
      <c r="QH320" s="24"/>
      <c r="QI320" s="24"/>
      <c r="QJ320" s="24"/>
      <c r="QK320" s="24"/>
      <c r="QL320" s="24"/>
      <c r="QM320" s="24"/>
      <c r="QN320" s="24"/>
      <c r="QO320" s="24"/>
      <c r="QP320" s="24"/>
      <c r="QQ320" s="24"/>
      <c r="QR320" s="24"/>
      <c r="QS320" s="24"/>
      <c r="QT320" s="24"/>
      <c r="QU320" s="24"/>
      <c r="QV320" s="24"/>
      <c r="QW320" s="24"/>
      <c r="QX320" s="24"/>
      <c r="QY320" s="24"/>
      <c r="QZ320" s="24"/>
      <c r="RA320" s="24"/>
      <c r="RB320" s="24"/>
      <c r="RC320" s="24"/>
      <c r="RD320" s="24"/>
      <c r="RE320" s="24"/>
      <c r="RF320" s="24"/>
      <c r="RG320" s="24"/>
      <c r="RH320" s="24"/>
      <c r="RI320" s="24"/>
      <c r="RJ320" s="24"/>
      <c r="RK320" s="24"/>
      <c r="RL320" s="24"/>
      <c r="RM320" s="24"/>
      <c r="RN320" s="24"/>
      <c r="RO320" s="24"/>
      <c r="RP320" s="24"/>
      <c r="RQ320" s="24"/>
      <c r="RR320" s="24"/>
      <c r="RS320" s="24"/>
      <c r="RT320" s="24"/>
      <c r="RU320" s="24"/>
      <c r="RV320" s="24"/>
      <c r="RW320" s="24"/>
      <c r="RX320" s="24"/>
      <c r="RY320" s="24"/>
      <c r="RZ320" s="24"/>
      <c r="SA320" s="24"/>
      <c r="SB320" s="24"/>
      <c r="SC320" s="24"/>
      <c r="SD320" s="24"/>
      <c r="SE320" s="24"/>
      <c r="SF320" s="24"/>
      <c r="SG320" s="24"/>
      <c r="SH320" s="24"/>
      <c r="SI320" s="24"/>
      <c r="SJ320" s="24"/>
      <c r="SK320" s="24"/>
      <c r="SL320" s="24"/>
      <c r="SM320" s="24"/>
      <c r="SN320" s="24"/>
      <c r="SO320" s="24"/>
      <c r="SP320" s="24"/>
      <c r="SQ320" s="24"/>
      <c r="SR320" s="24"/>
      <c r="SS320" s="24"/>
      <c r="ST320" s="24"/>
      <c r="SU320" s="24"/>
      <c r="SV320" s="24"/>
      <c r="SW320" s="24"/>
      <c r="SX320" s="24"/>
      <c r="SY320" s="24"/>
      <c r="SZ320" s="24"/>
      <c r="TA320" s="24"/>
      <c r="TB320" s="24"/>
      <c r="TC320" s="24"/>
      <c r="TD320" s="24"/>
      <c r="TE320" s="24"/>
      <c r="TF320" s="24"/>
      <c r="TG320" s="24"/>
      <c r="TH320" s="24"/>
      <c r="TI320" s="24"/>
      <c r="TJ320" s="24"/>
      <c r="TK320" s="24"/>
      <c r="TL320" s="24"/>
      <c r="TM320" s="24"/>
      <c r="TN320" s="24"/>
      <c r="TO320" s="24"/>
      <c r="TP320" s="24"/>
      <c r="TQ320" s="24"/>
      <c r="TR320" s="24"/>
      <c r="TS320" s="24"/>
      <c r="TT320" s="24"/>
      <c r="TU320" s="24"/>
      <c r="TV320" s="24"/>
      <c r="TW320" s="24"/>
      <c r="TX320" s="24"/>
      <c r="TY320" s="24"/>
      <c r="TZ320" s="24"/>
      <c r="UA320" s="24"/>
      <c r="UB320" s="24"/>
      <c r="UC320" s="24"/>
      <c r="UD320" s="24"/>
      <c r="UE320" s="24"/>
      <c r="UF320" s="24"/>
      <c r="UG320" s="24"/>
      <c r="UH320" s="24"/>
      <c r="UI320" s="24"/>
      <c r="UJ320" s="24"/>
      <c r="UK320" s="24"/>
      <c r="UL320" s="24"/>
      <c r="UM320" s="24"/>
      <c r="UN320" s="24"/>
      <c r="UO320" s="24"/>
      <c r="UP320" s="24"/>
      <c r="UQ320" s="24"/>
      <c r="UR320" s="24"/>
      <c r="US320" s="24"/>
      <c r="UT320" s="24"/>
      <c r="UU320" s="24"/>
      <c r="UV320" s="24"/>
      <c r="UW320" s="24"/>
      <c r="UX320" s="24"/>
      <c r="UY320" s="24"/>
      <c r="UZ320" s="24"/>
      <c r="VA320" s="24"/>
      <c r="VB320" s="24"/>
      <c r="VC320" s="24"/>
      <c r="VD320" s="24"/>
      <c r="VE320" s="24"/>
      <c r="VF320" s="24"/>
      <c r="VG320" s="24"/>
      <c r="VH320" s="24"/>
      <c r="VI320" s="24"/>
    </row>
    <row r="321" spans="1:581" s="23" customFormat="1" ht="15" customHeight="1" x14ac:dyDescent="0.2">
      <c r="A321" s="18">
        <v>94</v>
      </c>
      <c r="B321" s="102" t="s">
        <v>1188</v>
      </c>
      <c r="C321" s="102" t="s">
        <v>1189</v>
      </c>
      <c r="D321" s="20">
        <v>14</v>
      </c>
      <c r="E321" s="102" t="s">
        <v>927</v>
      </c>
      <c r="F321" s="102" t="s">
        <v>1190</v>
      </c>
      <c r="G321" s="102" t="s">
        <v>1443</v>
      </c>
      <c r="H321" s="21" t="s">
        <v>1044</v>
      </c>
      <c r="I321" s="21" t="s">
        <v>1068</v>
      </c>
      <c r="J321" s="22" t="s">
        <v>955</v>
      </c>
      <c r="K321" s="328">
        <v>41353</v>
      </c>
      <c r="L321" s="146">
        <v>15</v>
      </c>
      <c r="M321" s="22">
        <v>40</v>
      </c>
      <c r="N321" s="22" t="s">
        <v>704</v>
      </c>
      <c r="O321" s="21" t="s">
        <v>253</v>
      </c>
      <c r="P321" s="21" t="s">
        <v>961</v>
      </c>
      <c r="Q321" s="21" t="s">
        <v>817</v>
      </c>
      <c r="R321" s="22">
        <v>1</v>
      </c>
      <c r="S321" s="75">
        <v>48963</v>
      </c>
      <c r="T321" s="75"/>
      <c r="U321" s="75"/>
      <c r="V321" s="75">
        <f t="shared" si="155"/>
        <v>48963</v>
      </c>
      <c r="W321" s="75"/>
      <c r="X321" s="75">
        <f t="shared" si="158"/>
        <v>8728.1666666666679</v>
      </c>
      <c r="Y321" s="75">
        <f t="shared" si="159"/>
        <v>87281.666666666672</v>
      </c>
      <c r="Z321" s="75">
        <f t="shared" si="160"/>
        <v>8568.5249999999996</v>
      </c>
      <c r="AA321" s="75">
        <f t="shared" si="161"/>
        <v>1468.8899999999999</v>
      </c>
      <c r="AB321" s="75">
        <f t="shared" si="162"/>
        <v>2448.15</v>
      </c>
      <c r="AC321" s="75">
        <f t="shared" si="163"/>
        <v>979.26</v>
      </c>
      <c r="AD321" s="75">
        <v>1989</v>
      </c>
      <c r="AE321" s="75">
        <v>1417</v>
      </c>
      <c r="AF321" s="77"/>
      <c r="AG321" s="77">
        <f t="shared" si="156"/>
        <v>73834.64444444445</v>
      </c>
      <c r="AH321" s="77">
        <f t="shared" si="157"/>
        <v>886015.7333333334</v>
      </c>
      <c r="AI321" s="77"/>
      <c r="AJ321" s="77"/>
      <c r="AK321" s="77"/>
      <c r="AL321" s="77"/>
      <c r="AM321" s="77"/>
      <c r="AN321" s="77"/>
      <c r="AO321" s="77"/>
      <c r="AP321" s="77"/>
      <c r="AQ321" s="77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  <c r="HB321" s="24"/>
      <c r="HC321" s="24"/>
      <c r="HD321" s="24"/>
      <c r="HE321" s="24"/>
      <c r="HF321" s="24"/>
      <c r="HG321" s="24"/>
      <c r="HH321" s="24"/>
      <c r="HI321" s="24"/>
      <c r="HJ321" s="24"/>
      <c r="HK321" s="24"/>
      <c r="HL321" s="24"/>
      <c r="HM321" s="24"/>
      <c r="HN321" s="24"/>
      <c r="HO321" s="24"/>
      <c r="HP321" s="24"/>
      <c r="HQ321" s="24"/>
      <c r="HR321" s="24"/>
      <c r="HS321" s="24"/>
      <c r="HT321" s="24"/>
      <c r="HU321" s="24"/>
      <c r="HV321" s="24"/>
      <c r="HW321" s="24"/>
      <c r="HX321" s="24"/>
      <c r="HY321" s="24"/>
      <c r="HZ321" s="24"/>
      <c r="IA321" s="24"/>
      <c r="IB321" s="24"/>
      <c r="IC321" s="24"/>
      <c r="ID321" s="24"/>
      <c r="IE321" s="24"/>
      <c r="IF321" s="24"/>
      <c r="IG321" s="24"/>
      <c r="IH321" s="24"/>
      <c r="II321" s="24"/>
      <c r="IJ321" s="24"/>
      <c r="IK321" s="24"/>
      <c r="IL321" s="24"/>
      <c r="IM321" s="24"/>
      <c r="IN321" s="24"/>
      <c r="IO321" s="24"/>
      <c r="IP321" s="24"/>
      <c r="IQ321" s="24"/>
      <c r="IR321" s="24"/>
      <c r="IS321" s="24"/>
      <c r="IT321" s="24"/>
      <c r="IU321" s="24"/>
      <c r="IV321" s="24"/>
      <c r="IW321" s="24"/>
      <c r="IX321" s="24"/>
      <c r="IY321" s="24"/>
      <c r="IZ321" s="24"/>
      <c r="JA321" s="24"/>
      <c r="JB321" s="24"/>
      <c r="JC321" s="24"/>
      <c r="JD321" s="24"/>
      <c r="JE321" s="24"/>
      <c r="JF321" s="24"/>
      <c r="JG321" s="24"/>
      <c r="JH321" s="24"/>
      <c r="JI321" s="24"/>
      <c r="JJ321" s="24"/>
      <c r="JK321" s="24"/>
      <c r="JL321" s="24"/>
      <c r="JM321" s="24"/>
      <c r="JN321" s="24"/>
      <c r="JO321" s="24"/>
      <c r="JP321" s="24"/>
      <c r="JQ321" s="24"/>
      <c r="JR321" s="24"/>
      <c r="JS321" s="24"/>
      <c r="JT321" s="24"/>
      <c r="JU321" s="24"/>
      <c r="JV321" s="24"/>
      <c r="JW321" s="24"/>
      <c r="JX321" s="24"/>
      <c r="JY321" s="24"/>
      <c r="JZ321" s="24"/>
      <c r="KA321" s="24"/>
      <c r="KB321" s="24"/>
      <c r="KC321" s="24"/>
      <c r="KD321" s="24"/>
      <c r="KE321" s="24"/>
      <c r="KF321" s="24"/>
      <c r="KG321" s="24"/>
      <c r="KH321" s="24"/>
      <c r="KI321" s="24"/>
      <c r="KJ321" s="24"/>
      <c r="KK321" s="24"/>
      <c r="KL321" s="24"/>
      <c r="KM321" s="24"/>
      <c r="KN321" s="24"/>
      <c r="KO321" s="24"/>
      <c r="KP321" s="24"/>
      <c r="KQ321" s="24"/>
      <c r="KR321" s="24"/>
      <c r="KS321" s="24"/>
      <c r="KT321" s="24"/>
      <c r="KU321" s="24"/>
      <c r="KV321" s="24"/>
      <c r="KW321" s="24"/>
      <c r="KX321" s="24"/>
      <c r="KY321" s="24"/>
      <c r="KZ321" s="24"/>
      <c r="LA321" s="24"/>
      <c r="LB321" s="24"/>
      <c r="LC321" s="24"/>
      <c r="LD321" s="24"/>
      <c r="LE321" s="24"/>
      <c r="LF321" s="24"/>
      <c r="LG321" s="24"/>
      <c r="LH321" s="24"/>
      <c r="LI321" s="24"/>
      <c r="LJ321" s="24"/>
      <c r="LK321" s="24"/>
      <c r="LL321" s="24"/>
      <c r="LM321" s="24"/>
      <c r="LN321" s="24"/>
      <c r="LO321" s="24"/>
      <c r="LP321" s="24"/>
      <c r="LQ321" s="24"/>
      <c r="LR321" s="24"/>
      <c r="LS321" s="24"/>
      <c r="LT321" s="24"/>
      <c r="LU321" s="24"/>
      <c r="LV321" s="24"/>
      <c r="LW321" s="24"/>
      <c r="LX321" s="24"/>
      <c r="LY321" s="24"/>
      <c r="LZ321" s="24"/>
      <c r="MA321" s="24"/>
      <c r="MB321" s="24"/>
      <c r="MC321" s="24"/>
      <c r="MD321" s="24"/>
      <c r="ME321" s="24"/>
      <c r="MF321" s="24"/>
      <c r="MG321" s="24"/>
      <c r="MH321" s="24"/>
      <c r="MI321" s="24"/>
      <c r="MJ321" s="24"/>
      <c r="MK321" s="24"/>
      <c r="ML321" s="24"/>
      <c r="MM321" s="24"/>
      <c r="MN321" s="24"/>
      <c r="MO321" s="24"/>
      <c r="MP321" s="24"/>
      <c r="MQ321" s="24"/>
      <c r="MR321" s="24"/>
      <c r="MS321" s="24"/>
      <c r="MT321" s="24"/>
      <c r="MU321" s="24"/>
      <c r="MV321" s="24"/>
      <c r="MW321" s="24"/>
      <c r="MX321" s="24"/>
      <c r="MY321" s="24"/>
      <c r="MZ321" s="24"/>
      <c r="NA321" s="24"/>
      <c r="NB321" s="24"/>
      <c r="NC321" s="24"/>
      <c r="ND321" s="24"/>
      <c r="NE321" s="24"/>
      <c r="NF321" s="24"/>
      <c r="NG321" s="24"/>
      <c r="NH321" s="24"/>
      <c r="NI321" s="24"/>
      <c r="NJ321" s="24"/>
      <c r="NK321" s="24"/>
      <c r="NL321" s="24"/>
      <c r="NM321" s="24"/>
      <c r="NN321" s="24"/>
      <c r="NO321" s="24"/>
      <c r="NP321" s="24"/>
      <c r="NQ321" s="24"/>
      <c r="NR321" s="24"/>
      <c r="NS321" s="24"/>
      <c r="NT321" s="24"/>
      <c r="NU321" s="24"/>
      <c r="NV321" s="24"/>
      <c r="NW321" s="24"/>
      <c r="NX321" s="24"/>
      <c r="NY321" s="24"/>
      <c r="NZ321" s="24"/>
      <c r="OA321" s="24"/>
      <c r="OB321" s="24"/>
      <c r="OC321" s="24"/>
      <c r="OD321" s="24"/>
      <c r="OE321" s="24"/>
      <c r="OF321" s="24"/>
      <c r="OG321" s="24"/>
      <c r="OH321" s="24"/>
      <c r="OI321" s="24"/>
      <c r="OJ321" s="24"/>
      <c r="OK321" s="24"/>
      <c r="OL321" s="24"/>
      <c r="OM321" s="24"/>
      <c r="ON321" s="24"/>
      <c r="OO321" s="24"/>
      <c r="OP321" s="24"/>
      <c r="OQ321" s="24"/>
      <c r="OR321" s="24"/>
      <c r="OS321" s="24"/>
      <c r="OT321" s="24"/>
      <c r="OU321" s="24"/>
      <c r="OV321" s="24"/>
      <c r="OW321" s="24"/>
      <c r="OX321" s="24"/>
      <c r="OY321" s="24"/>
      <c r="OZ321" s="24"/>
      <c r="PA321" s="24"/>
      <c r="PB321" s="24"/>
      <c r="PC321" s="24"/>
      <c r="PD321" s="24"/>
      <c r="PE321" s="24"/>
      <c r="PF321" s="24"/>
      <c r="PG321" s="24"/>
      <c r="PH321" s="24"/>
      <c r="PI321" s="24"/>
      <c r="PJ321" s="24"/>
      <c r="PK321" s="24"/>
      <c r="PL321" s="24"/>
      <c r="PM321" s="24"/>
      <c r="PN321" s="24"/>
      <c r="PO321" s="24"/>
      <c r="PP321" s="24"/>
      <c r="PQ321" s="24"/>
      <c r="PR321" s="24"/>
      <c r="PS321" s="24"/>
      <c r="PT321" s="24"/>
      <c r="PU321" s="24"/>
      <c r="PV321" s="24"/>
      <c r="PW321" s="24"/>
      <c r="PX321" s="24"/>
      <c r="PY321" s="24"/>
      <c r="PZ321" s="24"/>
      <c r="QA321" s="24"/>
      <c r="QB321" s="24"/>
      <c r="QC321" s="24"/>
      <c r="QD321" s="24"/>
      <c r="QE321" s="24"/>
      <c r="QF321" s="24"/>
      <c r="QG321" s="24"/>
      <c r="QH321" s="24"/>
      <c r="QI321" s="24"/>
      <c r="QJ321" s="24"/>
      <c r="QK321" s="24"/>
      <c r="QL321" s="24"/>
      <c r="QM321" s="24"/>
      <c r="QN321" s="24"/>
      <c r="QO321" s="24"/>
      <c r="QP321" s="24"/>
      <c r="QQ321" s="24"/>
      <c r="QR321" s="24"/>
      <c r="QS321" s="24"/>
      <c r="QT321" s="24"/>
      <c r="QU321" s="24"/>
      <c r="QV321" s="24"/>
      <c r="QW321" s="24"/>
      <c r="QX321" s="24"/>
      <c r="QY321" s="24"/>
      <c r="QZ321" s="24"/>
      <c r="RA321" s="24"/>
      <c r="RB321" s="24"/>
      <c r="RC321" s="24"/>
      <c r="RD321" s="24"/>
      <c r="RE321" s="24"/>
      <c r="RF321" s="24"/>
      <c r="RG321" s="24"/>
      <c r="RH321" s="24"/>
      <c r="RI321" s="24"/>
      <c r="RJ321" s="24"/>
      <c r="RK321" s="24"/>
      <c r="RL321" s="24"/>
      <c r="RM321" s="24"/>
      <c r="RN321" s="24"/>
      <c r="RO321" s="24"/>
      <c r="RP321" s="24"/>
      <c r="RQ321" s="24"/>
      <c r="RR321" s="24"/>
      <c r="RS321" s="24"/>
      <c r="RT321" s="24"/>
      <c r="RU321" s="24"/>
      <c r="RV321" s="24"/>
      <c r="RW321" s="24"/>
      <c r="RX321" s="24"/>
      <c r="RY321" s="24"/>
      <c r="RZ321" s="24"/>
      <c r="SA321" s="24"/>
      <c r="SB321" s="24"/>
      <c r="SC321" s="24"/>
      <c r="SD321" s="24"/>
      <c r="SE321" s="24"/>
      <c r="SF321" s="24"/>
      <c r="SG321" s="24"/>
      <c r="SH321" s="24"/>
      <c r="SI321" s="24"/>
      <c r="SJ321" s="24"/>
      <c r="SK321" s="24"/>
      <c r="SL321" s="24"/>
      <c r="SM321" s="24"/>
      <c r="SN321" s="24"/>
      <c r="SO321" s="24"/>
      <c r="SP321" s="24"/>
      <c r="SQ321" s="24"/>
      <c r="SR321" s="24"/>
      <c r="SS321" s="24"/>
      <c r="ST321" s="24"/>
      <c r="SU321" s="24"/>
      <c r="SV321" s="24"/>
      <c r="SW321" s="24"/>
      <c r="SX321" s="24"/>
      <c r="SY321" s="24"/>
      <c r="SZ321" s="24"/>
      <c r="TA321" s="24"/>
      <c r="TB321" s="24"/>
      <c r="TC321" s="24"/>
      <c r="TD321" s="24"/>
      <c r="TE321" s="24"/>
      <c r="TF321" s="24"/>
      <c r="TG321" s="24"/>
      <c r="TH321" s="24"/>
      <c r="TI321" s="24"/>
      <c r="TJ321" s="24"/>
      <c r="TK321" s="24"/>
      <c r="TL321" s="24"/>
      <c r="TM321" s="24"/>
      <c r="TN321" s="24"/>
      <c r="TO321" s="24"/>
      <c r="TP321" s="24"/>
      <c r="TQ321" s="24"/>
      <c r="TR321" s="24"/>
      <c r="TS321" s="24"/>
      <c r="TT321" s="24"/>
      <c r="TU321" s="24"/>
      <c r="TV321" s="24"/>
      <c r="TW321" s="24"/>
      <c r="TX321" s="24"/>
      <c r="TY321" s="24"/>
      <c r="TZ321" s="24"/>
      <c r="UA321" s="24"/>
      <c r="UB321" s="24"/>
      <c r="UC321" s="24"/>
      <c r="UD321" s="24"/>
      <c r="UE321" s="24"/>
      <c r="UF321" s="24"/>
      <c r="UG321" s="24"/>
      <c r="UH321" s="24"/>
      <c r="UI321" s="24"/>
      <c r="UJ321" s="24"/>
      <c r="UK321" s="24"/>
      <c r="UL321" s="24"/>
      <c r="UM321" s="24"/>
      <c r="UN321" s="24"/>
      <c r="UO321" s="24"/>
      <c r="UP321" s="24"/>
      <c r="UQ321" s="24"/>
      <c r="UR321" s="24"/>
      <c r="US321" s="24"/>
      <c r="UT321" s="24"/>
      <c r="UU321" s="24"/>
      <c r="UV321" s="24"/>
      <c r="UW321" s="24"/>
      <c r="UX321" s="24"/>
      <c r="UY321" s="24"/>
      <c r="UZ321" s="24"/>
      <c r="VA321" s="24"/>
      <c r="VB321" s="24"/>
      <c r="VC321" s="24"/>
      <c r="VD321" s="24"/>
      <c r="VE321" s="24"/>
      <c r="VF321" s="24"/>
      <c r="VG321" s="24"/>
      <c r="VH321" s="24"/>
      <c r="VI321" s="24"/>
    </row>
    <row r="322" spans="1:581" s="23" customFormat="1" ht="15" customHeight="1" x14ac:dyDescent="0.2">
      <c r="A322" s="112">
        <v>95</v>
      </c>
      <c r="B322" s="102" t="s">
        <v>1188</v>
      </c>
      <c r="C322" s="102" t="s">
        <v>1189</v>
      </c>
      <c r="D322" s="20">
        <v>14</v>
      </c>
      <c r="E322" s="102" t="s">
        <v>927</v>
      </c>
      <c r="F322" s="102" t="s">
        <v>1190</v>
      </c>
      <c r="G322" s="102" t="s">
        <v>1395</v>
      </c>
      <c r="H322" s="21" t="s">
        <v>942</v>
      </c>
      <c r="I322" s="21" t="s">
        <v>943</v>
      </c>
      <c r="J322" s="22" t="s">
        <v>955</v>
      </c>
      <c r="K322" s="328">
        <v>40994</v>
      </c>
      <c r="L322" s="146" t="s">
        <v>740</v>
      </c>
      <c r="M322" s="22">
        <v>40</v>
      </c>
      <c r="N322" s="22" t="s">
        <v>728</v>
      </c>
      <c r="O322" s="21" t="s">
        <v>741</v>
      </c>
      <c r="P322" s="174" t="s">
        <v>1771</v>
      </c>
      <c r="Q322" s="21" t="s">
        <v>817</v>
      </c>
      <c r="R322" s="22">
        <v>1</v>
      </c>
      <c r="S322" s="255">
        <v>12087</v>
      </c>
      <c r="T322" s="75"/>
      <c r="U322" s="75"/>
      <c r="V322" s="75">
        <f t="shared" si="155"/>
        <v>12087</v>
      </c>
      <c r="W322" s="75"/>
      <c r="X322" s="75">
        <f t="shared" si="158"/>
        <v>2284.1666666666665</v>
      </c>
      <c r="Y322" s="75">
        <f t="shared" si="159"/>
        <v>22841.666666666664</v>
      </c>
      <c r="Z322" s="75">
        <f t="shared" si="160"/>
        <v>2115.2249999999999</v>
      </c>
      <c r="AA322" s="75">
        <f t="shared" si="161"/>
        <v>362.61</v>
      </c>
      <c r="AB322" s="75">
        <f t="shared" si="162"/>
        <v>604.35</v>
      </c>
      <c r="AC322" s="75">
        <f t="shared" si="163"/>
        <v>241.74</v>
      </c>
      <c r="AD322" s="75">
        <f>887+70</f>
        <v>957</v>
      </c>
      <c r="AE322" s="75">
        <f>631+30</f>
        <v>661</v>
      </c>
      <c r="AF322" s="77">
        <f>(V322+AD322+AE322)/2</f>
        <v>6852.5</v>
      </c>
      <c r="AG322" s="77">
        <f t="shared" si="156"/>
        <v>19693.786111111112</v>
      </c>
      <c r="AH322" s="77">
        <f t="shared" si="157"/>
        <v>236325.43333333335</v>
      </c>
      <c r="AI322" s="77"/>
      <c r="AJ322" s="77"/>
      <c r="AK322" s="77"/>
      <c r="AL322" s="77"/>
      <c r="AM322" s="77"/>
      <c r="AN322" s="77"/>
      <c r="AO322" s="77"/>
      <c r="AP322" s="77"/>
      <c r="AQ322" s="77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  <c r="IQ322" s="24"/>
      <c r="IR322" s="24"/>
      <c r="IS322" s="24"/>
      <c r="IT322" s="24"/>
      <c r="IU322" s="24"/>
      <c r="IV322" s="24"/>
      <c r="IW322" s="24"/>
      <c r="IX322" s="24"/>
      <c r="IY322" s="24"/>
      <c r="IZ322" s="24"/>
      <c r="JA322" s="24"/>
      <c r="JB322" s="24"/>
      <c r="JC322" s="24"/>
      <c r="JD322" s="24"/>
      <c r="JE322" s="24"/>
      <c r="JF322" s="24"/>
      <c r="JG322" s="24"/>
      <c r="JH322" s="24"/>
      <c r="JI322" s="24"/>
      <c r="JJ322" s="24"/>
      <c r="JK322" s="24"/>
      <c r="JL322" s="24"/>
      <c r="JM322" s="24"/>
      <c r="JN322" s="24"/>
      <c r="JO322" s="24"/>
      <c r="JP322" s="24"/>
      <c r="JQ322" s="24"/>
      <c r="JR322" s="24"/>
      <c r="JS322" s="24"/>
      <c r="JT322" s="24"/>
      <c r="JU322" s="24"/>
      <c r="JV322" s="24"/>
      <c r="JW322" s="24"/>
      <c r="JX322" s="24"/>
      <c r="JY322" s="24"/>
      <c r="JZ322" s="24"/>
      <c r="KA322" s="24"/>
      <c r="KB322" s="24"/>
      <c r="KC322" s="24"/>
      <c r="KD322" s="24"/>
      <c r="KE322" s="24"/>
      <c r="KF322" s="24"/>
      <c r="KG322" s="24"/>
      <c r="KH322" s="24"/>
      <c r="KI322" s="24"/>
      <c r="KJ322" s="24"/>
      <c r="KK322" s="24"/>
      <c r="KL322" s="24"/>
      <c r="KM322" s="24"/>
      <c r="KN322" s="24"/>
      <c r="KO322" s="24"/>
      <c r="KP322" s="24"/>
      <c r="KQ322" s="24"/>
      <c r="KR322" s="24"/>
      <c r="KS322" s="24"/>
      <c r="KT322" s="24"/>
      <c r="KU322" s="24"/>
      <c r="KV322" s="24"/>
      <c r="KW322" s="24"/>
      <c r="KX322" s="24"/>
      <c r="KY322" s="24"/>
      <c r="KZ322" s="24"/>
      <c r="LA322" s="24"/>
      <c r="LB322" s="24"/>
      <c r="LC322" s="24"/>
      <c r="LD322" s="24"/>
      <c r="LE322" s="24"/>
      <c r="LF322" s="24"/>
      <c r="LG322" s="24"/>
      <c r="LH322" s="24"/>
      <c r="LI322" s="24"/>
      <c r="LJ322" s="24"/>
      <c r="LK322" s="24"/>
      <c r="LL322" s="24"/>
      <c r="LM322" s="24"/>
      <c r="LN322" s="24"/>
      <c r="LO322" s="24"/>
      <c r="LP322" s="24"/>
      <c r="LQ322" s="24"/>
      <c r="LR322" s="24"/>
      <c r="LS322" s="24"/>
      <c r="LT322" s="24"/>
      <c r="LU322" s="24"/>
      <c r="LV322" s="24"/>
      <c r="LW322" s="24"/>
      <c r="LX322" s="24"/>
      <c r="LY322" s="24"/>
      <c r="LZ322" s="24"/>
      <c r="MA322" s="24"/>
      <c r="MB322" s="24"/>
      <c r="MC322" s="24"/>
      <c r="MD322" s="24"/>
      <c r="ME322" s="24"/>
      <c r="MF322" s="24"/>
      <c r="MG322" s="24"/>
      <c r="MH322" s="24"/>
      <c r="MI322" s="24"/>
      <c r="MJ322" s="24"/>
      <c r="MK322" s="24"/>
      <c r="ML322" s="24"/>
      <c r="MM322" s="24"/>
      <c r="MN322" s="24"/>
      <c r="MO322" s="24"/>
      <c r="MP322" s="24"/>
      <c r="MQ322" s="24"/>
      <c r="MR322" s="24"/>
      <c r="MS322" s="24"/>
      <c r="MT322" s="24"/>
      <c r="MU322" s="24"/>
      <c r="MV322" s="24"/>
      <c r="MW322" s="24"/>
      <c r="MX322" s="24"/>
      <c r="MY322" s="24"/>
      <c r="MZ322" s="24"/>
      <c r="NA322" s="24"/>
      <c r="NB322" s="24"/>
      <c r="NC322" s="24"/>
      <c r="ND322" s="24"/>
      <c r="NE322" s="24"/>
      <c r="NF322" s="24"/>
      <c r="NG322" s="24"/>
      <c r="NH322" s="24"/>
      <c r="NI322" s="24"/>
      <c r="NJ322" s="24"/>
      <c r="NK322" s="24"/>
      <c r="NL322" s="24"/>
      <c r="NM322" s="24"/>
      <c r="NN322" s="24"/>
      <c r="NO322" s="24"/>
      <c r="NP322" s="24"/>
      <c r="NQ322" s="24"/>
      <c r="NR322" s="24"/>
      <c r="NS322" s="24"/>
      <c r="NT322" s="24"/>
      <c r="NU322" s="24"/>
      <c r="NV322" s="24"/>
      <c r="NW322" s="24"/>
      <c r="NX322" s="24"/>
      <c r="NY322" s="24"/>
      <c r="NZ322" s="24"/>
      <c r="OA322" s="24"/>
      <c r="OB322" s="24"/>
      <c r="OC322" s="24"/>
      <c r="OD322" s="24"/>
      <c r="OE322" s="24"/>
      <c r="OF322" s="24"/>
      <c r="OG322" s="24"/>
      <c r="OH322" s="24"/>
      <c r="OI322" s="24"/>
      <c r="OJ322" s="24"/>
      <c r="OK322" s="24"/>
      <c r="OL322" s="24"/>
      <c r="OM322" s="24"/>
      <c r="ON322" s="24"/>
      <c r="OO322" s="24"/>
      <c r="OP322" s="24"/>
      <c r="OQ322" s="24"/>
      <c r="OR322" s="24"/>
      <c r="OS322" s="24"/>
      <c r="OT322" s="24"/>
      <c r="OU322" s="24"/>
      <c r="OV322" s="24"/>
      <c r="OW322" s="24"/>
      <c r="OX322" s="24"/>
      <c r="OY322" s="24"/>
      <c r="OZ322" s="24"/>
      <c r="PA322" s="24"/>
      <c r="PB322" s="24"/>
      <c r="PC322" s="24"/>
      <c r="PD322" s="24"/>
      <c r="PE322" s="24"/>
      <c r="PF322" s="24"/>
      <c r="PG322" s="24"/>
      <c r="PH322" s="24"/>
      <c r="PI322" s="24"/>
      <c r="PJ322" s="24"/>
      <c r="PK322" s="24"/>
      <c r="PL322" s="24"/>
      <c r="PM322" s="24"/>
      <c r="PN322" s="24"/>
      <c r="PO322" s="24"/>
      <c r="PP322" s="24"/>
      <c r="PQ322" s="24"/>
      <c r="PR322" s="24"/>
      <c r="PS322" s="24"/>
      <c r="PT322" s="24"/>
      <c r="PU322" s="24"/>
      <c r="PV322" s="24"/>
      <c r="PW322" s="24"/>
      <c r="PX322" s="24"/>
      <c r="PY322" s="24"/>
      <c r="PZ322" s="24"/>
      <c r="QA322" s="24"/>
      <c r="QB322" s="24"/>
      <c r="QC322" s="24"/>
      <c r="QD322" s="24"/>
      <c r="QE322" s="24"/>
      <c r="QF322" s="24"/>
      <c r="QG322" s="24"/>
      <c r="QH322" s="24"/>
      <c r="QI322" s="24"/>
      <c r="QJ322" s="24"/>
      <c r="QK322" s="24"/>
      <c r="QL322" s="24"/>
      <c r="QM322" s="24"/>
      <c r="QN322" s="24"/>
      <c r="QO322" s="24"/>
      <c r="QP322" s="24"/>
      <c r="QQ322" s="24"/>
      <c r="QR322" s="24"/>
      <c r="QS322" s="24"/>
      <c r="QT322" s="24"/>
      <c r="QU322" s="24"/>
      <c r="QV322" s="24"/>
      <c r="QW322" s="24"/>
      <c r="QX322" s="24"/>
      <c r="QY322" s="24"/>
      <c r="QZ322" s="24"/>
      <c r="RA322" s="24"/>
      <c r="RB322" s="24"/>
      <c r="RC322" s="24"/>
      <c r="RD322" s="24"/>
      <c r="RE322" s="24"/>
      <c r="RF322" s="24"/>
      <c r="RG322" s="24"/>
      <c r="RH322" s="24"/>
      <c r="RI322" s="24"/>
      <c r="RJ322" s="24"/>
      <c r="RK322" s="24"/>
      <c r="RL322" s="24"/>
      <c r="RM322" s="24"/>
      <c r="RN322" s="24"/>
      <c r="RO322" s="24"/>
      <c r="RP322" s="24"/>
      <c r="RQ322" s="24"/>
      <c r="RR322" s="24"/>
      <c r="RS322" s="24"/>
      <c r="RT322" s="24"/>
      <c r="RU322" s="24"/>
      <c r="RV322" s="24"/>
      <c r="RW322" s="24"/>
      <c r="RX322" s="24"/>
      <c r="RY322" s="24"/>
      <c r="RZ322" s="24"/>
      <c r="SA322" s="24"/>
      <c r="SB322" s="24"/>
      <c r="SC322" s="24"/>
      <c r="SD322" s="24"/>
      <c r="SE322" s="24"/>
      <c r="SF322" s="24"/>
      <c r="SG322" s="24"/>
      <c r="SH322" s="24"/>
      <c r="SI322" s="24"/>
      <c r="SJ322" s="24"/>
      <c r="SK322" s="24"/>
      <c r="SL322" s="24"/>
      <c r="SM322" s="24"/>
      <c r="SN322" s="24"/>
      <c r="SO322" s="24"/>
      <c r="SP322" s="24"/>
      <c r="SQ322" s="24"/>
      <c r="SR322" s="24"/>
      <c r="SS322" s="24"/>
      <c r="ST322" s="24"/>
      <c r="SU322" s="24"/>
      <c r="SV322" s="24"/>
      <c r="SW322" s="24"/>
      <c r="SX322" s="24"/>
      <c r="SY322" s="24"/>
      <c r="SZ322" s="24"/>
      <c r="TA322" s="24"/>
      <c r="TB322" s="24"/>
      <c r="TC322" s="24"/>
      <c r="TD322" s="24"/>
      <c r="TE322" s="24"/>
      <c r="TF322" s="24"/>
      <c r="TG322" s="24"/>
      <c r="TH322" s="24"/>
      <c r="TI322" s="24"/>
      <c r="TJ322" s="24"/>
      <c r="TK322" s="24"/>
      <c r="TL322" s="24"/>
      <c r="TM322" s="24"/>
      <c r="TN322" s="24"/>
      <c r="TO322" s="24"/>
      <c r="TP322" s="24"/>
      <c r="TQ322" s="24"/>
      <c r="TR322" s="24"/>
      <c r="TS322" s="24"/>
      <c r="TT322" s="24"/>
      <c r="TU322" s="24"/>
      <c r="TV322" s="24"/>
      <c r="TW322" s="24"/>
      <c r="TX322" s="24"/>
      <c r="TY322" s="24"/>
      <c r="TZ322" s="24"/>
      <c r="UA322" s="24"/>
      <c r="UB322" s="24"/>
      <c r="UC322" s="24"/>
      <c r="UD322" s="24"/>
      <c r="UE322" s="24"/>
      <c r="UF322" s="24"/>
      <c r="UG322" s="24"/>
      <c r="UH322" s="24"/>
      <c r="UI322" s="24"/>
      <c r="UJ322" s="24"/>
      <c r="UK322" s="24"/>
      <c r="UL322" s="24"/>
      <c r="UM322" s="24"/>
      <c r="UN322" s="24"/>
      <c r="UO322" s="24"/>
      <c r="UP322" s="24"/>
      <c r="UQ322" s="24"/>
      <c r="UR322" s="24"/>
      <c r="US322" s="24"/>
      <c r="UT322" s="24"/>
      <c r="UU322" s="24"/>
      <c r="UV322" s="24"/>
      <c r="UW322" s="24"/>
      <c r="UX322" s="24"/>
      <c r="UY322" s="24"/>
      <c r="UZ322" s="24"/>
      <c r="VA322" s="24"/>
      <c r="VB322" s="24"/>
      <c r="VC322" s="24"/>
      <c r="VD322" s="24"/>
      <c r="VE322" s="24"/>
      <c r="VF322" s="24"/>
      <c r="VG322" s="24"/>
      <c r="VH322" s="24"/>
      <c r="VI322" s="24"/>
    </row>
    <row r="323" spans="1:581" s="23" customFormat="1" ht="15" customHeight="1" x14ac:dyDescent="0.2">
      <c r="A323" s="107">
        <v>96</v>
      </c>
      <c r="B323" s="102" t="s">
        <v>1188</v>
      </c>
      <c r="C323" s="102" t="s">
        <v>1189</v>
      </c>
      <c r="D323" s="20">
        <v>14</v>
      </c>
      <c r="E323" s="102" t="s">
        <v>927</v>
      </c>
      <c r="F323" s="102" t="s">
        <v>1190</v>
      </c>
      <c r="G323" s="102" t="s">
        <v>1388</v>
      </c>
      <c r="H323" s="21" t="s">
        <v>227</v>
      </c>
      <c r="I323" s="21" t="s">
        <v>1119</v>
      </c>
      <c r="J323" s="22" t="s">
        <v>955</v>
      </c>
      <c r="K323" s="328">
        <v>36717</v>
      </c>
      <c r="L323" s="150" t="s">
        <v>727</v>
      </c>
      <c r="M323" s="22">
        <v>40</v>
      </c>
      <c r="N323" s="22" t="s">
        <v>728</v>
      </c>
      <c r="O323" s="61" t="s">
        <v>1715</v>
      </c>
      <c r="P323" s="174" t="s">
        <v>1771</v>
      </c>
      <c r="Q323" s="21" t="s">
        <v>817</v>
      </c>
      <c r="R323" s="22">
        <v>1</v>
      </c>
      <c r="S323" s="75">
        <v>12605</v>
      </c>
      <c r="T323" s="75"/>
      <c r="U323" s="75"/>
      <c r="V323" s="75">
        <f t="shared" si="155"/>
        <v>12605</v>
      </c>
      <c r="W323" s="75">
        <f>70.1*5</f>
        <v>350.5</v>
      </c>
      <c r="X323" s="75">
        <f t="shared" si="158"/>
        <v>2319.3333333333335</v>
      </c>
      <c r="Y323" s="75">
        <f t="shared" si="159"/>
        <v>23193.333333333332</v>
      </c>
      <c r="Z323" s="75">
        <f t="shared" si="160"/>
        <v>2205.875</v>
      </c>
      <c r="AA323" s="75">
        <f t="shared" si="161"/>
        <v>378.15</v>
      </c>
      <c r="AB323" s="75">
        <f t="shared" si="162"/>
        <v>630.25</v>
      </c>
      <c r="AC323" s="75">
        <f t="shared" si="163"/>
        <v>252.1</v>
      </c>
      <c r="AD323" s="75">
        <f>745+70</f>
        <v>815</v>
      </c>
      <c r="AE323" s="75">
        <f>466+30</f>
        <v>496</v>
      </c>
      <c r="AF323" s="77">
        <f>(V323+AD323+AE323)/2</f>
        <v>6958</v>
      </c>
      <c r="AG323" s="77">
        <f t="shared" si="156"/>
        <v>20438.763888888891</v>
      </c>
      <c r="AH323" s="77">
        <f t="shared" si="157"/>
        <v>245265.16666666669</v>
      </c>
      <c r="AI323" s="77"/>
      <c r="AJ323" s="77"/>
      <c r="AK323" s="77"/>
      <c r="AL323" s="77"/>
      <c r="AM323" s="77"/>
      <c r="AN323" s="77"/>
      <c r="AO323" s="77"/>
      <c r="AP323" s="77"/>
      <c r="AQ323" s="77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  <c r="HB323" s="24"/>
      <c r="HC323" s="24"/>
      <c r="HD323" s="24"/>
      <c r="HE323" s="24"/>
      <c r="HF323" s="24"/>
      <c r="HG323" s="24"/>
      <c r="HH323" s="24"/>
      <c r="HI323" s="24"/>
      <c r="HJ323" s="24"/>
      <c r="HK323" s="24"/>
      <c r="HL323" s="24"/>
      <c r="HM323" s="24"/>
      <c r="HN323" s="24"/>
      <c r="HO323" s="24"/>
      <c r="HP323" s="24"/>
      <c r="HQ323" s="24"/>
      <c r="HR323" s="24"/>
      <c r="HS323" s="24"/>
      <c r="HT323" s="24"/>
      <c r="HU323" s="24"/>
      <c r="HV323" s="24"/>
      <c r="HW323" s="24"/>
      <c r="HX323" s="24"/>
      <c r="HY323" s="24"/>
      <c r="HZ323" s="24"/>
      <c r="IA323" s="24"/>
      <c r="IB323" s="24"/>
      <c r="IC323" s="24"/>
      <c r="ID323" s="24"/>
      <c r="IE323" s="24"/>
      <c r="IF323" s="24"/>
      <c r="IG323" s="24"/>
      <c r="IH323" s="24"/>
      <c r="II323" s="24"/>
      <c r="IJ323" s="24"/>
      <c r="IK323" s="24"/>
      <c r="IL323" s="24"/>
      <c r="IM323" s="24"/>
      <c r="IN323" s="24"/>
      <c r="IO323" s="24"/>
      <c r="IP323" s="24"/>
      <c r="IQ323" s="24"/>
      <c r="IR323" s="24"/>
      <c r="IS323" s="24"/>
      <c r="IT323" s="24"/>
      <c r="IU323" s="24"/>
      <c r="IV323" s="24"/>
      <c r="IW323" s="24"/>
      <c r="IX323" s="24"/>
      <c r="IY323" s="24"/>
      <c r="IZ323" s="24"/>
      <c r="JA323" s="24"/>
      <c r="JB323" s="24"/>
      <c r="JC323" s="24"/>
      <c r="JD323" s="24"/>
      <c r="JE323" s="24"/>
      <c r="JF323" s="24"/>
      <c r="JG323" s="24"/>
      <c r="JH323" s="24"/>
      <c r="JI323" s="24"/>
      <c r="JJ323" s="24"/>
      <c r="JK323" s="24"/>
      <c r="JL323" s="24"/>
      <c r="JM323" s="24"/>
      <c r="JN323" s="24"/>
      <c r="JO323" s="24"/>
      <c r="JP323" s="24"/>
      <c r="JQ323" s="24"/>
      <c r="JR323" s="24"/>
      <c r="JS323" s="24"/>
      <c r="JT323" s="24"/>
      <c r="JU323" s="24"/>
      <c r="JV323" s="24"/>
      <c r="JW323" s="24"/>
      <c r="JX323" s="24"/>
      <c r="JY323" s="24"/>
      <c r="JZ323" s="24"/>
      <c r="KA323" s="24"/>
      <c r="KB323" s="24"/>
      <c r="KC323" s="24"/>
      <c r="KD323" s="24"/>
      <c r="KE323" s="24"/>
      <c r="KF323" s="24"/>
      <c r="KG323" s="24"/>
      <c r="KH323" s="24"/>
      <c r="KI323" s="24"/>
      <c r="KJ323" s="24"/>
      <c r="KK323" s="24"/>
      <c r="KL323" s="24"/>
      <c r="KM323" s="24"/>
      <c r="KN323" s="24"/>
      <c r="KO323" s="24"/>
      <c r="KP323" s="24"/>
      <c r="KQ323" s="24"/>
      <c r="KR323" s="24"/>
      <c r="KS323" s="24"/>
      <c r="KT323" s="24"/>
      <c r="KU323" s="24"/>
      <c r="KV323" s="24"/>
      <c r="KW323" s="24"/>
      <c r="KX323" s="24"/>
      <c r="KY323" s="24"/>
      <c r="KZ323" s="24"/>
      <c r="LA323" s="24"/>
      <c r="LB323" s="24"/>
      <c r="LC323" s="24"/>
      <c r="LD323" s="24"/>
      <c r="LE323" s="24"/>
      <c r="LF323" s="24"/>
      <c r="LG323" s="24"/>
      <c r="LH323" s="24"/>
      <c r="LI323" s="24"/>
      <c r="LJ323" s="24"/>
      <c r="LK323" s="24"/>
      <c r="LL323" s="24"/>
      <c r="LM323" s="24"/>
      <c r="LN323" s="24"/>
      <c r="LO323" s="24"/>
      <c r="LP323" s="24"/>
      <c r="LQ323" s="24"/>
      <c r="LR323" s="24"/>
      <c r="LS323" s="24"/>
      <c r="LT323" s="24"/>
      <c r="LU323" s="24"/>
      <c r="LV323" s="24"/>
      <c r="LW323" s="24"/>
      <c r="LX323" s="24"/>
      <c r="LY323" s="24"/>
      <c r="LZ323" s="24"/>
      <c r="MA323" s="24"/>
      <c r="MB323" s="24"/>
      <c r="MC323" s="24"/>
      <c r="MD323" s="24"/>
      <c r="ME323" s="24"/>
      <c r="MF323" s="24"/>
      <c r="MG323" s="24"/>
      <c r="MH323" s="24"/>
      <c r="MI323" s="24"/>
      <c r="MJ323" s="24"/>
      <c r="MK323" s="24"/>
      <c r="ML323" s="24"/>
      <c r="MM323" s="24"/>
      <c r="MN323" s="24"/>
      <c r="MO323" s="24"/>
      <c r="MP323" s="24"/>
      <c r="MQ323" s="24"/>
      <c r="MR323" s="24"/>
      <c r="MS323" s="24"/>
      <c r="MT323" s="24"/>
      <c r="MU323" s="24"/>
      <c r="MV323" s="24"/>
      <c r="MW323" s="24"/>
      <c r="MX323" s="24"/>
      <c r="MY323" s="24"/>
      <c r="MZ323" s="24"/>
      <c r="NA323" s="24"/>
      <c r="NB323" s="24"/>
      <c r="NC323" s="24"/>
      <c r="ND323" s="24"/>
      <c r="NE323" s="24"/>
      <c r="NF323" s="24"/>
      <c r="NG323" s="24"/>
      <c r="NH323" s="24"/>
      <c r="NI323" s="24"/>
      <c r="NJ323" s="24"/>
      <c r="NK323" s="24"/>
      <c r="NL323" s="24"/>
      <c r="NM323" s="24"/>
      <c r="NN323" s="24"/>
      <c r="NO323" s="24"/>
      <c r="NP323" s="24"/>
      <c r="NQ323" s="24"/>
      <c r="NR323" s="24"/>
      <c r="NS323" s="24"/>
      <c r="NT323" s="24"/>
      <c r="NU323" s="24"/>
      <c r="NV323" s="24"/>
      <c r="NW323" s="24"/>
      <c r="NX323" s="24"/>
      <c r="NY323" s="24"/>
      <c r="NZ323" s="24"/>
      <c r="OA323" s="24"/>
      <c r="OB323" s="24"/>
      <c r="OC323" s="24"/>
      <c r="OD323" s="24"/>
      <c r="OE323" s="24"/>
      <c r="OF323" s="24"/>
      <c r="OG323" s="24"/>
      <c r="OH323" s="24"/>
      <c r="OI323" s="24"/>
      <c r="OJ323" s="24"/>
      <c r="OK323" s="24"/>
      <c r="OL323" s="24"/>
      <c r="OM323" s="24"/>
      <c r="ON323" s="24"/>
      <c r="OO323" s="24"/>
      <c r="OP323" s="24"/>
      <c r="OQ323" s="24"/>
      <c r="OR323" s="24"/>
      <c r="OS323" s="24"/>
      <c r="OT323" s="24"/>
      <c r="OU323" s="24"/>
      <c r="OV323" s="24"/>
      <c r="OW323" s="24"/>
      <c r="OX323" s="24"/>
      <c r="OY323" s="24"/>
      <c r="OZ323" s="24"/>
      <c r="PA323" s="24"/>
      <c r="PB323" s="24"/>
      <c r="PC323" s="24"/>
      <c r="PD323" s="24"/>
      <c r="PE323" s="24"/>
      <c r="PF323" s="24"/>
      <c r="PG323" s="24"/>
      <c r="PH323" s="24"/>
      <c r="PI323" s="24"/>
      <c r="PJ323" s="24"/>
      <c r="PK323" s="24"/>
      <c r="PL323" s="24"/>
      <c r="PM323" s="24"/>
      <c r="PN323" s="24"/>
      <c r="PO323" s="24"/>
      <c r="PP323" s="24"/>
      <c r="PQ323" s="24"/>
      <c r="PR323" s="24"/>
      <c r="PS323" s="24"/>
      <c r="PT323" s="24"/>
      <c r="PU323" s="24"/>
      <c r="PV323" s="24"/>
      <c r="PW323" s="24"/>
      <c r="PX323" s="24"/>
      <c r="PY323" s="24"/>
      <c r="PZ323" s="24"/>
      <c r="QA323" s="24"/>
      <c r="QB323" s="24"/>
      <c r="QC323" s="24"/>
      <c r="QD323" s="24"/>
      <c r="QE323" s="24"/>
      <c r="QF323" s="24"/>
      <c r="QG323" s="24"/>
      <c r="QH323" s="24"/>
      <c r="QI323" s="24"/>
      <c r="QJ323" s="24"/>
      <c r="QK323" s="24"/>
      <c r="QL323" s="24"/>
      <c r="QM323" s="24"/>
      <c r="QN323" s="24"/>
      <c r="QO323" s="24"/>
      <c r="QP323" s="24"/>
      <c r="QQ323" s="24"/>
      <c r="QR323" s="24"/>
      <c r="QS323" s="24"/>
      <c r="QT323" s="24"/>
      <c r="QU323" s="24"/>
      <c r="QV323" s="24"/>
      <c r="QW323" s="24"/>
      <c r="QX323" s="24"/>
      <c r="QY323" s="24"/>
      <c r="QZ323" s="24"/>
      <c r="RA323" s="24"/>
      <c r="RB323" s="24"/>
      <c r="RC323" s="24"/>
      <c r="RD323" s="24"/>
      <c r="RE323" s="24"/>
      <c r="RF323" s="24"/>
      <c r="RG323" s="24"/>
      <c r="RH323" s="24"/>
      <c r="RI323" s="24"/>
      <c r="RJ323" s="24"/>
      <c r="RK323" s="24"/>
      <c r="RL323" s="24"/>
      <c r="RM323" s="24"/>
      <c r="RN323" s="24"/>
      <c r="RO323" s="24"/>
      <c r="RP323" s="24"/>
      <c r="RQ323" s="24"/>
      <c r="RR323" s="24"/>
      <c r="RS323" s="24"/>
      <c r="RT323" s="24"/>
      <c r="RU323" s="24"/>
      <c r="RV323" s="24"/>
      <c r="RW323" s="24"/>
      <c r="RX323" s="24"/>
      <c r="RY323" s="24"/>
      <c r="RZ323" s="24"/>
      <c r="SA323" s="24"/>
      <c r="SB323" s="24"/>
      <c r="SC323" s="24"/>
      <c r="SD323" s="24"/>
      <c r="SE323" s="24"/>
      <c r="SF323" s="24"/>
      <c r="SG323" s="24"/>
      <c r="SH323" s="24"/>
      <c r="SI323" s="24"/>
      <c r="SJ323" s="24"/>
      <c r="SK323" s="24"/>
      <c r="SL323" s="24"/>
      <c r="SM323" s="24"/>
      <c r="SN323" s="24"/>
      <c r="SO323" s="24"/>
      <c r="SP323" s="24"/>
      <c r="SQ323" s="24"/>
      <c r="SR323" s="24"/>
      <c r="SS323" s="24"/>
      <c r="ST323" s="24"/>
      <c r="SU323" s="24"/>
      <c r="SV323" s="24"/>
      <c r="SW323" s="24"/>
      <c r="SX323" s="24"/>
      <c r="SY323" s="24"/>
      <c r="SZ323" s="24"/>
      <c r="TA323" s="24"/>
      <c r="TB323" s="24"/>
      <c r="TC323" s="24"/>
      <c r="TD323" s="24"/>
      <c r="TE323" s="24"/>
      <c r="TF323" s="24"/>
      <c r="TG323" s="24"/>
      <c r="TH323" s="24"/>
      <c r="TI323" s="24"/>
      <c r="TJ323" s="24"/>
      <c r="TK323" s="24"/>
      <c r="TL323" s="24"/>
      <c r="TM323" s="24"/>
      <c r="TN323" s="24"/>
      <c r="TO323" s="24"/>
      <c r="TP323" s="24"/>
      <c r="TQ323" s="24"/>
      <c r="TR323" s="24"/>
      <c r="TS323" s="24"/>
      <c r="TT323" s="24"/>
      <c r="TU323" s="24"/>
      <c r="TV323" s="24"/>
      <c r="TW323" s="24"/>
      <c r="TX323" s="24"/>
      <c r="TY323" s="24"/>
      <c r="TZ323" s="24"/>
      <c r="UA323" s="24"/>
      <c r="UB323" s="24"/>
      <c r="UC323" s="24"/>
      <c r="UD323" s="24"/>
      <c r="UE323" s="24"/>
      <c r="UF323" s="24"/>
      <c r="UG323" s="24"/>
      <c r="UH323" s="24"/>
      <c r="UI323" s="24"/>
      <c r="UJ323" s="24"/>
      <c r="UK323" s="24"/>
      <c r="UL323" s="24"/>
      <c r="UM323" s="24"/>
      <c r="UN323" s="24"/>
      <c r="UO323" s="24"/>
      <c r="UP323" s="24"/>
      <c r="UQ323" s="24"/>
      <c r="UR323" s="24"/>
      <c r="US323" s="24"/>
      <c r="UT323" s="24"/>
      <c r="UU323" s="24"/>
      <c r="UV323" s="24"/>
      <c r="UW323" s="24"/>
      <c r="UX323" s="24"/>
      <c r="UY323" s="24"/>
      <c r="UZ323" s="24"/>
      <c r="VA323" s="24"/>
      <c r="VB323" s="24"/>
      <c r="VC323" s="24"/>
      <c r="VD323" s="24"/>
      <c r="VE323" s="24"/>
      <c r="VF323" s="24"/>
      <c r="VG323" s="24"/>
      <c r="VH323" s="24"/>
      <c r="VI323" s="24"/>
    </row>
    <row r="324" spans="1:581" s="23" customFormat="1" ht="15" customHeight="1" x14ac:dyDescent="0.2">
      <c r="A324" s="18">
        <v>97</v>
      </c>
      <c r="B324" s="102" t="s">
        <v>1188</v>
      </c>
      <c r="C324" s="102" t="s">
        <v>1189</v>
      </c>
      <c r="D324" s="20">
        <v>14</v>
      </c>
      <c r="E324" s="102" t="s">
        <v>927</v>
      </c>
      <c r="F324" s="102" t="s">
        <v>1190</v>
      </c>
      <c r="G324" s="102" t="s">
        <v>1392</v>
      </c>
      <c r="H324" s="25" t="s">
        <v>2</v>
      </c>
      <c r="I324" s="21" t="s">
        <v>893</v>
      </c>
      <c r="J324" s="22" t="s">
        <v>955</v>
      </c>
      <c r="K324" s="328">
        <v>39371</v>
      </c>
      <c r="L324" s="150" t="s">
        <v>727</v>
      </c>
      <c r="M324" s="22">
        <v>40</v>
      </c>
      <c r="N324" s="22" t="s">
        <v>728</v>
      </c>
      <c r="O324" s="21" t="s">
        <v>1120</v>
      </c>
      <c r="P324" s="174" t="s">
        <v>1771</v>
      </c>
      <c r="Q324" s="21" t="s">
        <v>817</v>
      </c>
      <c r="R324" s="22">
        <v>1</v>
      </c>
      <c r="S324" s="75">
        <v>12605</v>
      </c>
      <c r="T324" s="75"/>
      <c r="U324" s="75"/>
      <c r="V324" s="75">
        <f t="shared" ref="V324:V326" si="165">S324+T324+U324</f>
        <v>12605</v>
      </c>
      <c r="W324" s="75">
        <f>70.1*4</f>
        <v>280.39999999999998</v>
      </c>
      <c r="X324" s="75">
        <f t="shared" si="158"/>
        <v>2360.166666666667</v>
      </c>
      <c r="Y324" s="75">
        <f t="shared" si="159"/>
        <v>23601.666666666668</v>
      </c>
      <c r="Z324" s="75">
        <f t="shared" si="160"/>
        <v>2205.875</v>
      </c>
      <c r="AA324" s="75">
        <f t="shared" si="161"/>
        <v>378.15</v>
      </c>
      <c r="AB324" s="75">
        <f t="shared" si="162"/>
        <v>630.25</v>
      </c>
      <c r="AC324" s="75">
        <f t="shared" si="163"/>
        <v>252.1</v>
      </c>
      <c r="AD324" s="75">
        <f>856+70</f>
        <v>926</v>
      </c>
      <c r="AE324" s="75">
        <f>600+30</f>
        <v>630</v>
      </c>
      <c r="AF324" s="77">
        <f>(V324+AD324+AE324)/2</f>
        <v>7080.5</v>
      </c>
      <c r="AG324" s="77">
        <f t="shared" ref="AG324:AG327" si="166">V324+W324+Z324+AA324+AB324+AC324+AD324+AE324+(X324/12+Y324/12+AF324/12)</f>
        <v>20661.302777777779</v>
      </c>
      <c r="AH324" s="77">
        <f t="shared" ref="AH324:AH326" si="167">+AG324*12</f>
        <v>247935.63333333336</v>
      </c>
      <c r="AI324" s="77"/>
      <c r="AJ324" s="77"/>
      <c r="AK324" s="77"/>
      <c r="AL324" s="77"/>
      <c r="AM324" s="77"/>
      <c r="AN324" s="77"/>
      <c r="AO324" s="77"/>
      <c r="AP324" s="77"/>
      <c r="AQ324" s="77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  <c r="HB324" s="24"/>
      <c r="HC324" s="24"/>
      <c r="HD324" s="24"/>
      <c r="HE324" s="24"/>
      <c r="HF324" s="24"/>
      <c r="HG324" s="24"/>
      <c r="HH324" s="24"/>
      <c r="HI324" s="24"/>
      <c r="HJ324" s="24"/>
      <c r="HK324" s="24"/>
      <c r="HL324" s="24"/>
      <c r="HM324" s="24"/>
      <c r="HN324" s="24"/>
      <c r="HO324" s="24"/>
      <c r="HP324" s="24"/>
      <c r="HQ324" s="24"/>
      <c r="HR324" s="24"/>
      <c r="HS324" s="24"/>
      <c r="HT324" s="24"/>
      <c r="HU324" s="24"/>
      <c r="HV324" s="24"/>
      <c r="HW324" s="24"/>
      <c r="HX324" s="24"/>
      <c r="HY324" s="24"/>
      <c r="HZ324" s="24"/>
      <c r="IA324" s="24"/>
      <c r="IB324" s="24"/>
      <c r="IC324" s="24"/>
      <c r="ID324" s="24"/>
      <c r="IE324" s="24"/>
      <c r="IF324" s="24"/>
      <c r="IG324" s="24"/>
      <c r="IH324" s="24"/>
      <c r="II324" s="24"/>
      <c r="IJ324" s="24"/>
      <c r="IK324" s="24"/>
      <c r="IL324" s="24"/>
      <c r="IM324" s="24"/>
      <c r="IN324" s="24"/>
      <c r="IO324" s="24"/>
      <c r="IP324" s="24"/>
      <c r="IQ324" s="24"/>
      <c r="IR324" s="24"/>
      <c r="IS324" s="24"/>
      <c r="IT324" s="24"/>
      <c r="IU324" s="24"/>
      <c r="IV324" s="24"/>
      <c r="IW324" s="24"/>
      <c r="IX324" s="24"/>
      <c r="IY324" s="24"/>
      <c r="IZ324" s="24"/>
      <c r="JA324" s="24"/>
      <c r="JB324" s="24"/>
      <c r="JC324" s="24"/>
      <c r="JD324" s="24"/>
      <c r="JE324" s="24"/>
      <c r="JF324" s="24"/>
      <c r="JG324" s="24"/>
      <c r="JH324" s="24"/>
      <c r="JI324" s="24"/>
      <c r="JJ324" s="24"/>
      <c r="JK324" s="24"/>
      <c r="JL324" s="24"/>
      <c r="JM324" s="24"/>
      <c r="JN324" s="24"/>
      <c r="JO324" s="24"/>
      <c r="JP324" s="24"/>
      <c r="JQ324" s="24"/>
      <c r="JR324" s="24"/>
      <c r="JS324" s="24"/>
      <c r="JT324" s="24"/>
      <c r="JU324" s="24"/>
      <c r="JV324" s="24"/>
      <c r="JW324" s="24"/>
      <c r="JX324" s="24"/>
      <c r="JY324" s="24"/>
      <c r="JZ324" s="24"/>
      <c r="KA324" s="24"/>
      <c r="KB324" s="24"/>
      <c r="KC324" s="24"/>
      <c r="KD324" s="24"/>
      <c r="KE324" s="24"/>
      <c r="KF324" s="24"/>
      <c r="KG324" s="24"/>
      <c r="KH324" s="24"/>
      <c r="KI324" s="24"/>
      <c r="KJ324" s="24"/>
      <c r="KK324" s="24"/>
      <c r="KL324" s="24"/>
      <c r="KM324" s="24"/>
      <c r="KN324" s="24"/>
      <c r="KO324" s="24"/>
      <c r="KP324" s="24"/>
      <c r="KQ324" s="24"/>
      <c r="KR324" s="24"/>
      <c r="KS324" s="24"/>
      <c r="KT324" s="24"/>
      <c r="KU324" s="24"/>
      <c r="KV324" s="24"/>
      <c r="KW324" s="24"/>
      <c r="KX324" s="24"/>
      <c r="KY324" s="24"/>
      <c r="KZ324" s="24"/>
      <c r="LA324" s="24"/>
      <c r="LB324" s="24"/>
      <c r="LC324" s="24"/>
      <c r="LD324" s="24"/>
      <c r="LE324" s="24"/>
      <c r="LF324" s="24"/>
      <c r="LG324" s="24"/>
      <c r="LH324" s="24"/>
      <c r="LI324" s="24"/>
      <c r="LJ324" s="24"/>
      <c r="LK324" s="24"/>
      <c r="LL324" s="24"/>
      <c r="LM324" s="24"/>
      <c r="LN324" s="24"/>
      <c r="LO324" s="24"/>
      <c r="LP324" s="24"/>
      <c r="LQ324" s="24"/>
      <c r="LR324" s="24"/>
      <c r="LS324" s="24"/>
      <c r="LT324" s="24"/>
      <c r="LU324" s="24"/>
      <c r="LV324" s="24"/>
      <c r="LW324" s="24"/>
      <c r="LX324" s="24"/>
      <c r="LY324" s="24"/>
      <c r="LZ324" s="24"/>
      <c r="MA324" s="24"/>
      <c r="MB324" s="24"/>
      <c r="MC324" s="24"/>
      <c r="MD324" s="24"/>
      <c r="ME324" s="24"/>
      <c r="MF324" s="24"/>
      <c r="MG324" s="24"/>
      <c r="MH324" s="24"/>
      <c r="MI324" s="24"/>
      <c r="MJ324" s="24"/>
      <c r="MK324" s="24"/>
      <c r="ML324" s="24"/>
      <c r="MM324" s="24"/>
      <c r="MN324" s="24"/>
      <c r="MO324" s="24"/>
      <c r="MP324" s="24"/>
      <c r="MQ324" s="24"/>
      <c r="MR324" s="24"/>
      <c r="MS324" s="24"/>
      <c r="MT324" s="24"/>
      <c r="MU324" s="24"/>
      <c r="MV324" s="24"/>
      <c r="MW324" s="24"/>
      <c r="MX324" s="24"/>
      <c r="MY324" s="24"/>
      <c r="MZ324" s="24"/>
      <c r="NA324" s="24"/>
      <c r="NB324" s="24"/>
      <c r="NC324" s="24"/>
      <c r="ND324" s="24"/>
      <c r="NE324" s="24"/>
      <c r="NF324" s="24"/>
      <c r="NG324" s="24"/>
      <c r="NH324" s="24"/>
      <c r="NI324" s="24"/>
      <c r="NJ324" s="24"/>
      <c r="NK324" s="24"/>
      <c r="NL324" s="24"/>
      <c r="NM324" s="24"/>
      <c r="NN324" s="24"/>
      <c r="NO324" s="24"/>
      <c r="NP324" s="24"/>
      <c r="NQ324" s="24"/>
      <c r="NR324" s="24"/>
      <c r="NS324" s="24"/>
      <c r="NT324" s="24"/>
      <c r="NU324" s="24"/>
      <c r="NV324" s="24"/>
      <c r="NW324" s="24"/>
      <c r="NX324" s="24"/>
      <c r="NY324" s="24"/>
      <c r="NZ324" s="24"/>
      <c r="OA324" s="24"/>
      <c r="OB324" s="24"/>
      <c r="OC324" s="24"/>
      <c r="OD324" s="24"/>
      <c r="OE324" s="24"/>
      <c r="OF324" s="24"/>
      <c r="OG324" s="24"/>
      <c r="OH324" s="24"/>
      <c r="OI324" s="24"/>
      <c r="OJ324" s="24"/>
      <c r="OK324" s="24"/>
      <c r="OL324" s="24"/>
      <c r="OM324" s="24"/>
      <c r="ON324" s="24"/>
      <c r="OO324" s="24"/>
      <c r="OP324" s="24"/>
      <c r="OQ324" s="24"/>
      <c r="OR324" s="24"/>
      <c r="OS324" s="24"/>
      <c r="OT324" s="24"/>
      <c r="OU324" s="24"/>
      <c r="OV324" s="24"/>
      <c r="OW324" s="24"/>
      <c r="OX324" s="24"/>
      <c r="OY324" s="24"/>
      <c r="OZ324" s="24"/>
      <c r="PA324" s="24"/>
      <c r="PB324" s="24"/>
      <c r="PC324" s="24"/>
      <c r="PD324" s="24"/>
      <c r="PE324" s="24"/>
      <c r="PF324" s="24"/>
      <c r="PG324" s="24"/>
      <c r="PH324" s="24"/>
      <c r="PI324" s="24"/>
      <c r="PJ324" s="24"/>
      <c r="PK324" s="24"/>
      <c r="PL324" s="24"/>
      <c r="PM324" s="24"/>
      <c r="PN324" s="24"/>
      <c r="PO324" s="24"/>
      <c r="PP324" s="24"/>
      <c r="PQ324" s="24"/>
      <c r="PR324" s="24"/>
      <c r="PS324" s="24"/>
      <c r="PT324" s="24"/>
      <c r="PU324" s="24"/>
      <c r="PV324" s="24"/>
      <c r="PW324" s="24"/>
      <c r="PX324" s="24"/>
      <c r="PY324" s="24"/>
      <c r="PZ324" s="24"/>
      <c r="QA324" s="24"/>
      <c r="QB324" s="24"/>
      <c r="QC324" s="24"/>
      <c r="QD324" s="24"/>
      <c r="QE324" s="24"/>
      <c r="QF324" s="24"/>
      <c r="QG324" s="24"/>
      <c r="QH324" s="24"/>
      <c r="QI324" s="24"/>
      <c r="QJ324" s="24"/>
      <c r="QK324" s="24"/>
      <c r="QL324" s="24"/>
      <c r="QM324" s="24"/>
      <c r="QN324" s="24"/>
      <c r="QO324" s="24"/>
      <c r="QP324" s="24"/>
      <c r="QQ324" s="24"/>
      <c r="QR324" s="24"/>
      <c r="QS324" s="24"/>
      <c r="QT324" s="24"/>
      <c r="QU324" s="24"/>
      <c r="QV324" s="24"/>
      <c r="QW324" s="24"/>
      <c r="QX324" s="24"/>
      <c r="QY324" s="24"/>
      <c r="QZ324" s="24"/>
      <c r="RA324" s="24"/>
      <c r="RB324" s="24"/>
      <c r="RC324" s="24"/>
      <c r="RD324" s="24"/>
      <c r="RE324" s="24"/>
      <c r="RF324" s="24"/>
      <c r="RG324" s="24"/>
      <c r="RH324" s="24"/>
      <c r="RI324" s="24"/>
      <c r="RJ324" s="24"/>
      <c r="RK324" s="24"/>
      <c r="RL324" s="24"/>
      <c r="RM324" s="24"/>
      <c r="RN324" s="24"/>
      <c r="RO324" s="24"/>
      <c r="RP324" s="24"/>
      <c r="RQ324" s="24"/>
      <c r="RR324" s="24"/>
      <c r="RS324" s="24"/>
      <c r="RT324" s="24"/>
      <c r="RU324" s="24"/>
      <c r="RV324" s="24"/>
      <c r="RW324" s="24"/>
      <c r="RX324" s="24"/>
      <c r="RY324" s="24"/>
      <c r="RZ324" s="24"/>
      <c r="SA324" s="24"/>
      <c r="SB324" s="24"/>
      <c r="SC324" s="24"/>
      <c r="SD324" s="24"/>
      <c r="SE324" s="24"/>
      <c r="SF324" s="24"/>
      <c r="SG324" s="24"/>
      <c r="SH324" s="24"/>
      <c r="SI324" s="24"/>
      <c r="SJ324" s="24"/>
      <c r="SK324" s="24"/>
      <c r="SL324" s="24"/>
      <c r="SM324" s="24"/>
      <c r="SN324" s="24"/>
      <c r="SO324" s="24"/>
      <c r="SP324" s="24"/>
      <c r="SQ324" s="24"/>
      <c r="SR324" s="24"/>
      <c r="SS324" s="24"/>
      <c r="ST324" s="24"/>
      <c r="SU324" s="24"/>
      <c r="SV324" s="24"/>
      <c r="SW324" s="24"/>
      <c r="SX324" s="24"/>
      <c r="SY324" s="24"/>
      <c r="SZ324" s="24"/>
      <c r="TA324" s="24"/>
      <c r="TB324" s="24"/>
      <c r="TC324" s="24"/>
      <c r="TD324" s="24"/>
      <c r="TE324" s="24"/>
      <c r="TF324" s="24"/>
      <c r="TG324" s="24"/>
      <c r="TH324" s="24"/>
      <c r="TI324" s="24"/>
      <c r="TJ324" s="24"/>
      <c r="TK324" s="24"/>
      <c r="TL324" s="24"/>
      <c r="TM324" s="24"/>
      <c r="TN324" s="24"/>
      <c r="TO324" s="24"/>
      <c r="TP324" s="24"/>
      <c r="TQ324" s="24"/>
      <c r="TR324" s="24"/>
      <c r="TS324" s="24"/>
      <c r="TT324" s="24"/>
      <c r="TU324" s="24"/>
      <c r="TV324" s="24"/>
      <c r="TW324" s="24"/>
      <c r="TX324" s="24"/>
      <c r="TY324" s="24"/>
      <c r="TZ324" s="24"/>
      <c r="UA324" s="24"/>
      <c r="UB324" s="24"/>
      <c r="UC324" s="24"/>
      <c r="UD324" s="24"/>
      <c r="UE324" s="24"/>
      <c r="UF324" s="24"/>
      <c r="UG324" s="24"/>
      <c r="UH324" s="24"/>
      <c r="UI324" s="24"/>
      <c r="UJ324" s="24"/>
      <c r="UK324" s="24"/>
      <c r="UL324" s="24"/>
      <c r="UM324" s="24"/>
      <c r="UN324" s="24"/>
      <c r="UO324" s="24"/>
      <c r="UP324" s="24"/>
      <c r="UQ324" s="24"/>
      <c r="UR324" s="24"/>
      <c r="US324" s="24"/>
      <c r="UT324" s="24"/>
      <c r="UU324" s="24"/>
      <c r="UV324" s="24"/>
      <c r="UW324" s="24"/>
      <c r="UX324" s="24"/>
      <c r="UY324" s="24"/>
      <c r="UZ324" s="24"/>
      <c r="VA324" s="24"/>
      <c r="VB324" s="24"/>
      <c r="VC324" s="24"/>
      <c r="VD324" s="24"/>
      <c r="VE324" s="24"/>
      <c r="VF324" s="24"/>
      <c r="VG324" s="24"/>
      <c r="VH324" s="24"/>
      <c r="VI324" s="24"/>
    </row>
    <row r="325" spans="1:581" s="23" customFormat="1" ht="15" customHeight="1" x14ac:dyDescent="0.2">
      <c r="A325" s="112">
        <v>98</v>
      </c>
      <c r="B325" s="102" t="s">
        <v>1188</v>
      </c>
      <c r="C325" s="102" t="s">
        <v>1189</v>
      </c>
      <c r="D325" s="20">
        <v>14</v>
      </c>
      <c r="E325" s="102" t="s">
        <v>927</v>
      </c>
      <c r="F325" s="102" t="s">
        <v>1190</v>
      </c>
      <c r="G325" s="102" t="s">
        <v>1419</v>
      </c>
      <c r="H325" s="21" t="s">
        <v>161</v>
      </c>
      <c r="I325" s="21" t="s">
        <v>162</v>
      </c>
      <c r="J325" s="22" t="s">
        <v>955</v>
      </c>
      <c r="K325" s="328">
        <v>37303</v>
      </c>
      <c r="L325" s="150" t="s">
        <v>1876</v>
      </c>
      <c r="M325" s="22">
        <v>40</v>
      </c>
      <c r="N325" s="22" t="s">
        <v>728</v>
      </c>
      <c r="O325" s="174" t="s">
        <v>1878</v>
      </c>
      <c r="P325" s="174" t="s">
        <v>1771</v>
      </c>
      <c r="Q325" s="21" t="s">
        <v>817</v>
      </c>
      <c r="R325" s="22">
        <v>1</v>
      </c>
      <c r="S325" s="75">
        <v>16756</v>
      </c>
      <c r="T325" s="75"/>
      <c r="U325" s="75">
        <f>+S325*0.15</f>
        <v>2513.4</v>
      </c>
      <c r="V325" s="75">
        <f t="shared" si="165"/>
        <v>19269.400000000001</v>
      </c>
      <c r="W325" s="75">
        <f>70.1*5</f>
        <v>350.5</v>
      </c>
      <c r="X325" s="75">
        <f t="shared" si="158"/>
        <v>3510.4</v>
      </c>
      <c r="Y325" s="75">
        <f t="shared" si="159"/>
        <v>35104</v>
      </c>
      <c r="Z325" s="75">
        <f t="shared" si="160"/>
        <v>3372.145</v>
      </c>
      <c r="AA325" s="75">
        <f t="shared" si="161"/>
        <v>578.08199999999999</v>
      </c>
      <c r="AB325" s="75">
        <f t="shared" si="162"/>
        <v>963.47000000000014</v>
      </c>
      <c r="AC325" s="75">
        <f t="shared" si="163"/>
        <v>385.38800000000003</v>
      </c>
      <c r="AD325" s="75">
        <v>1114</v>
      </c>
      <c r="AE325" s="75">
        <v>679</v>
      </c>
      <c r="AF325" s="77">
        <f>(V325+AD325+AE325)/2</f>
        <v>10531.2</v>
      </c>
      <c r="AG325" s="77">
        <f t="shared" si="166"/>
        <v>30807.451666666668</v>
      </c>
      <c r="AH325" s="77">
        <f t="shared" si="167"/>
        <v>369689.42000000004</v>
      </c>
      <c r="AI325" s="77"/>
      <c r="AJ325" s="77"/>
      <c r="AK325" s="77"/>
      <c r="AL325" s="77"/>
      <c r="AM325" s="77"/>
      <c r="AN325" s="77"/>
      <c r="AO325" s="77"/>
      <c r="AP325" s="77"/>
      <c r="AQ325" s="77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  <c r="HB325" s="24"/>
      <c r="HC325" s="24"/>
      <c r="HD325" s="24"/>
      <c r="HE325" s="24"/>
      <c r="HF325" s="24"/>
      <c r="HG325" s="24"/>
      <c r="HH325" s="24"/>
      <c r="HI325" s="24"/>
      <c r="HJ325" s="24"/>
      <c r="HK325" s="24"/>
      <c r="HL325" s="24"/>
      <c r="HM325" s="24"/>
      <c r="HN325" s="24"/>
      <c r="HO325" s="24"/>
      <c r="HP325" s="24"/>
      <c r="HQ325" s="24"/>
      <c r="HR325" s="24"/>
      <c r="HS325" s="24"/>
      <c r="HT325" s="24"/>
      <c r="HU325" s="24"/>
      <c r="HV325" s="24"/>
      <c r="HW325" s="24"/>
      <c r="HX325" s="24"/>
      <c r="HY325" s="24"/>
      <c r="HZ325" s="24"/>
      <c r="IA325" s="24"/>
      <c r="IB325" s="24"/>
      <c r="IC325" s="24"/>
      <c r="ID325" s="24"/>
      <c r="IE325" s="24"/>
      <c r="IF325" s="24"/>
      <c r="IG325" s="24"/>
      <c r="IH325" s="24"/>
      <c r="II325" s="24"/>
      <c r="IJ325" s="24"/>
      <c r="IK325" s="24"/>
      <c r="IL325" s="24"/>
      <c r="IM325" s="24"/>
      <c r="IN325" s="24"/>
      <c r="IO325" s="24"/>
      <c r="IP325" s="24"/>
      <c r="IQ325" s="24"/>
      <c r="IR325" s="24"/>
      <c r="IS325" s="24"/>
      <c r="IT325" s="24"/>
      <c r="IU325" s="24"/>
      <c r="IV325" s="24"/>
      <c r="IW325" s="24"/>
      <c r="IX325" s="24"/>
      <c r="IY325" s="24"/>
      <c r="IZ325" s="24"/>
      <c r="JA325" s="24"/>
      <c r="JB325" s="24"/>
      <c r="JC325" s="24"/>
      <c r="JD325" s="24"/>
      <c r="JE325" s="24"/>
      <c r="JF325" s="24"/>
      <c r="JG325" s="24"/>
      <c r="JH325" s="24"/>
      <c r="JI325" s="24"/>
      <c r="JJ325" s="24"/>
      <c r="JK325" s="24"/>
      <c r="JL325" s="24"/>
      <c r="JM325" s="24"/>
      <c r="JN325" s="24"/>
      <c r="JO325" s="24"/>
      <c r="JP325" s="24"/>
      <c r="JQ325" s="24"/>
      <c r="JR325" s="24"/>
      <c r="JS325" s="24"/>
      <c r="JT325" s="24"/>
      <c r="JU325" s="24"/>
      <c r="JV325" s="24"/>
      <c r="JW325" s="24"/>
      <c r="JX325" s="24"/>
      <c r="JY325" s="24"/>
      <c r="JZ325" s="24"/>
      <c r="KA325" s="24"/>
      <c r="KB325" s="24"/>
      <c r="KC325" s="24"/>
      <c r="KD325" s="24"/>
      <c r="KE325" s="24"/>
      <c r="KF325" s="24"/>
      <c r="KG325" s="24"/>
      <c r="KH325" s="24"/>
      <c r="KI325" s="24"/>
      <c r="KJ325" s="24"/>
      <c r="KK325" s="24"/>
      <c r="KL325" s="24"/>
      <c r="KM325" s="24"/>
      <c r="KN325" s="24"/>
      <c r="KO325" s="24"/>
      <c r="KP325" s="24"/>
      <c r="KQ325" s="24"/>
      <c r="KR325" s="24"/>
      <c r="KS325" s="24"/>
      <c r="KT325" s="24"/>
      <c r="KU325" s="24"/>
      <c r="KV325" s="24"/>
      <c r="KW325" s="24"/>
      <c r="KX325" s="24"/>
      <c r="KY325" s="24"/>
      <c r="KZ325" s="24"/>
      <c r="LA325" s="24"/>
      <c r="LB325" s="24"/>
      <c r="LC325" s="24"/>
      <c r="LD325" s="24"/>
      <c r="LE325" s="24"/>
      <c r="LF325" s="24"/>
      <c r="LG325" s="24"/>
      <c r="LH325" s="24"/>
      <c r="LI325" s="24"/>
      <c r="LJ325" s="24"/>
      <c r="LK325" s="24"/>
      <c r="LL325" s="24"/>
      <c r="LM325" s="24"/>
      <c r="LN325" s="24"/>
      <c r="LO325" s="24"/>
      <c r="LP325" s="24"/>
      <c r="LQ325" s="24"/>
      <c r="LR325" s="24"/>
      <c r="LS325" s="24"/>
      <c r="LT325" s="24"/>
      <c r="LU325" s="24"/>
      <c r="LV325" s="24"/>
      <c r="LW325" s="24"/>
      <c r="LX325" s="24"/>
      <c r="LY325" s="24"/>
      <c r="LZ325" s="24"/>
      <c r="MA325" s="24"/>
      <c r="MB325" s="24"/>
      <c r="MC325" s="24"/>
      <c r="MD325" s="24"/>
      <c r="ME325" s="24"/>
      <c r="MF325" s="24"/>
      <c r="MG325" s="24"/>
      <c r="MH325" s="24"/>
      <c r="MI325" s="24"/>
      <c r="MJ325" s="24"/>
      <c r="MK325" s="24"/>
      <c r="ML325" s="24"/>
      <c r="MM325" s="24"/>
      <c r="MN325" s="24"/>
      <c r="MO325" s="24"/>
      <c r="MP325" s="24"/>
      <c r="MQ325" s="24"/>
      <c r="MR325" s="24"/>
      <c r="MS325" s="24"/>
      <c r="MT325" s="24"/>
      <c r="MU325" s="24"/>
      <c r="MV325" s="24"/>
      <c r="MW325" s="24"/>
      <c r="MX325" s="24"/>
      <c r="MY325" s="24"/>
      <c r="MZ325" s="24"/>
      <c r="NA325" s="24"/>
      <c r="NB325" s="24"/>
      <c r="NC325" s="24"/>
      <c r="ND325" s="24"/>
      <c r="NE325" s="24"/>
      <c r="NF325" s="24"/>
      <c r="NG325" s="24"/>
      <c r="NH325" s="24"/>
      <c r="NI325" s="24"/>
      <c r="NJ325" s="24"/>
      <c r="NK325" s="24"/>
      <c r="NL325" s="24"/>
      <c r="NM325" s="24"/>
      <c r="NN325" s="24"/>
      <c r="NO325" s="24"/>
      <c r="NP325" s="24"/>
      <c r="NQ325" s="24"/>
      <c r="NR325" s="24"/>
      <c r="NS325" s="24"/>
      <c r="NT325" s="24"/>
      <c r="NU325" s="24"/>
      <c r="NV325" s="24"/>
      <c r="NW325" s="24"/>
      <c r="NX325" s="24"/>
      <c r="NY325" s="24"/>
      <c r="NZ325" s="24"/>
      <c r="OA325" s="24"/>
      <c r="OB325" s="24"/>
      <c r="OC325" s="24"/>
      <c r="OD325" s="24"/>
      <c r="OE325" s="24"/>
      <c r="OF325" s="24"/>
      <c r="OG325" s="24"/>
      <c r="OH325" s="24"/>
      <c r="OI325" s="24"/>
      <c r="OJ325" s="24"/>
      <c r="OK325" s="24"/>
      <c r="OL325" s="24"/>
      <c r="OM325" s="24"/>
      <c r="ON325" s="24"/>
      <c r="OO325" s="24"/>
      <c r="OP325" s="24"/>
      <c r="OQ325" s="24"/>
      <c r="OR325" s="24"/>
      <c r="OS325" s="24"/>
      <c r="OT325" s="24"/>
      <c r="OU325" s="24"/>
      <c r="OV325" s="24"/>
      <c r="OW325" s="24"/>
      <c r="OX325" s="24"/>
      <c r="OY325" s="24"/>
      <c r="OZ325" s="24"/>
      <c r="PA325" s="24"/>
      <c r="PB325" s="24"/>
      <c r="PC325" s="24"/>
      <c r="PD325" s="24"/>
      <c r="PE325" s="24"/>
      <c r="PF325" s="24"/>
      <c r="PG325" s="24"/>
      <c r="PH325" s="24"/>
      <c r="PI325" s="24"/>
      <c r="PJ325" s="24"/>
      <c r="PK325" s="24"/>
      <c r="PL325" s="24"/>
      <c r="PM325" s="24"/>
      <c r="PN325" s="24"/>
      <c r="PO325" s="24"/>
      <c r="PP325" s="24"/>
      <c r="PQ325" s="24"/>
      <c r="PR325" s="24"/>
      <c r="PS325" s="24"/>
      <c r="PT325" s="24"/>
      <c r="PU325" s="24"/>
      <c r="PV325" s="24"/>
      <c r="PW325" s="24"/>
      <c r="PX325" s="24"/>
      <c r="PY325" s="24"/>
      <c r="PZ325" s="24"/>
      <c r="QA325" s="24"/>
      <c r="QB325" s="24"/>
      <c r="QC325" s="24"/>
      <c r="QD325" s="24"/>
      <c r="QE325" s="24"/>
      <c r="QF325" s="24"/>
      <c r="QG325" s="24"/>
      <c r="QH325" s="24"/>
      <c r="QI325" s="24"/>
      <c r="QJ325" s="24"/>
      <c r="QK325" s="24"/>
      <c r="QL325" s="24"/>
      <c r="QM325" s="24"/>
      <c r="QN325" s="24"/>
      <c r="QO325" s="24"/>
      <c r="QP325" s="24"/>
      <c r="QQ325" s="24"/>
      <c r="QR325" s="24"/>
      <c r="QS325" s="24"/>
      <c r="QT325" s="24"/>
      <c r="QU325" s="24"/>
      <c r="QV325" s="24"/>
      <c r="QW325" s="24"/>
      <c r="QX325" s="24"/>
      <c r="QY325" s="24"/>
      <c r="QZ325" s="24"/>
      <c r="RA325" s="24"/>
      <c r="RB325" s="24"/>
      <c r="RC325" s="24"/>
      <c r="RD325" s="24"/>
      <c r="RE325" s="24"/>
      <c r="RF325" s="24"/>
      <c r="RG325" s="24"/>
      <c r="RH325" s="24"/>
      <c r="RI325" s="24"/>
      <c r="RJ325" s="24"/>
      <c r="RK325" s="24"/>
      <c r="RL325" s="24"/>
      <c r="RM325" s="24"/>
      <c r="RN325" s="24"/>
      <c r="RO325" s="24"/>
      <c r="RP325" s="24"/>
      <c r="RQ325" s="24"/>
      <c r="RR325" s="24"/>
      <c r="RS325" s="24"/>
      <c r="RT325" s="24"/>
      <c r="RU325" s="24"/>
      <c r="RV325" s="24"/>
      <c r="RW325" s="24"/>
      <c r="RX325" s="24"/>
      <c r="RY325" s="24"/>
      <c r="RZ325" s="24"/>
      <c r="SA325" s="24"/>
      <c r="SB325" s="24"/>
      <c r="SC325" s="24"/>
      <c r="SD325" s="24"/>
      <c r="SE325" s="24"/>
      <c r="SF325" s="24"/>
      <c r="SG325" s="24"/>
      <c r="SH325" s="24"/>
      <c r="SI325" s="24"/>
      <c r="SJ325" s="24"/>
      <c r="SK325" s="24"/>
      <c r="SL325" s="24"/>
      <c r="SM325" s="24"/>
      <c r="SN325" s="24"/>
      <c r="SO325" s="24"/>
      <c r="SP325" s="24"/>
      <c r="SQ325" s="24"/>
      <c r="SR325" s="24"/>
      <c r="SS325" s="24"/>
      <c r="ST325" s="24"/>
      <c r="SU325" s="24"/>
      <c r="SV325" s="24"/>
      <c r="SW325" s="24"/>
      <c r="SX325" s="24"/>
      <c r="SY325" s="24"/>
      <c r="SZ325" s="24"/>
      <c r="TA325" s="24"/>
      <c r="TB325" s="24"/>
      <c r="TC325" s="24"/>
      <c r="TD325" s="24"/>
      <c r="TE325" s="24"/>
      <c r="TF325" s="24"/>
      <c r="TG325" s="24"/>
      <c r="TH325" s="24"/>
      <c r="TI325" s="24"/>
      <c r="TJ325" s="24"/>
      <c r="TK325" s="24"/>
      <c r="TL325" s="24"/>
      <c r="TM325" s="24"/>
      <c r="TN325" s="24"/>
      <c r="TO325" s="24"/>
      <c r="TP325" s="24"/>
      <c r="TQ325" s="24"/>
      <c r="TR325" s="24"/>
      <c r="TS325" s="24"/>
      <c r="TT325" s="24"/>
      <c r="TU325" s="24"/>
      <c r="TV325" s="24"/>
      <c r="TW325" s="24"/>
      <c r="TX325" s="24"/>
      <c r="TY325" s="24"/>
      <c r="TZ325" s="24"/>
      <c r="UA325" s="24"/>
      <c r="UB325" s="24"/>
      <c r="UC325" s="24"/>
      <c r="UD325" s="24"/>
      <c r="UE325" s="24"/>
      <c r="UF325" s="24"/>
      <c r="UG325" s="24"/>
      <c r="UH325" s="24"/>
      <c r="UI325" s="24"/>
      <c r="UJ325" s="24"/>
      <c r="UK325" s="24"/>
      <c r="UL325" s="24"/>
      <c r="UM325" s="24"/>
      <c r="UN325" s="24"/>
      <c r="UO325" s="24"/>
      <c r="UP325" s="24"/>
      <c r="UQ325" s="24"/>
      <c r="UR325" s="24"/>
      <c r="US325" s="24"/>
      <c r="UT325" s="24"/>
      <c r="UU325" s="24"/>
      <c r="UV325" s="24"/>
      <c r="UW325" s="24"/>
      <c r="UX325" s="24"/>
      <c r="UY325" s="24"/>
      <c r="UZ325" s="24"/>
      <c r="VA325" s="24"/>
      <c r="VB325" s="24"/>
      <c r="VC325" s="24"/>
      <c r="VD325" s="24"/>
      <c r="VE325" s="24"/>
      <c r="VF325" s="24"/>
      <c r="VG325" s="24"/>
      <c r="VH325" s="24"/>
      <c r="VI325" s="24"/>
    </row>
    <row r="326" spans="1:581" s="23" customFormat="1" ht="15" customHeight="1" x14ac:dyDescent="0.2">
      <c r="A326" s="18">
        <v>99</v>
      </c>
      <c r="B326" s="102" t="s">
        <v>1188</v>
      </c>
      <c r="C326" s="102" t="s">
        <v>1189</v>
      </c>
      <c r="D326" s="20">
        <v>14</v>
      </c>
      <c r="E326" s="102" t="s">
        <v>926</v>
      </c>
      <c r="F326" s="102" t="s">
        <v>1190</v>
      </c>
      <c r="G326" s="102" t="s">
        <v>1418</v>
      </c>
      <c r="H326" s="21" t="s">
        <v>39</v>
      </c>
      <c r="I326" s="21" t="s">
        <v>40</v>
      </c>
      <c r="J326" s="22" t="s">
        <v>955</v>
      </c>
      <c r="K326" s="328">
        <v>33270</v>
      </c>
      <c r="L326" s="146" t="s">
        <v>714</v>
      </c>
      <c r="M326" s="22">
        <v>40</v>
      </c>
      <c r="N326" s="22" t="s">
        <v>728</v>
      </c>
      <c r="O326" s="21" t="s">
        <v>36</v>
      </c>
      <c r="P326" s="174" t="s">
        <v>1771</v>
      </c>
      <c r="Q326" s="21" t="s">
        <v>817</v>
      </c>
      <c r="R326" s="22">
        <v>1</v>
      </c>
      <c r="S326" s="75">
        <v>24345</v>
      </c>
      <c r="T326" s="75">
        <f>+S326*20%</f>
        <v>4869</v>
      </c>
      <c r="U326" s="75"/>
      <c r="V326" s="75">
        <f t="shared" si="165"/>
        <v>29214</v>
      </c>
      <c r="W326" s="75">
        <f>70.1*7</f>
        <v>490.69999999999993</v>
      </c>
      <c r="X326" s="75">
        <f t="shared" si="158"/>
        <v>5167.833333333333</v>
      </c>
      <c r="Y326" s="75">
        <f t="shared" si="159"/>
        <v>51678.333333333328</v>
      </c>
      <c r="Z326" s="75">
        <f t="shared" si="160"/>
        <v>5112.45</v>
      </c>
      <c r="AA326" s="75">
        <f t="shared" si="161"/>
        <v>876.42</v>
      </c>
      <c r="AB326" s="75">
        <f t="shared" si="162"/>
        <v>1460.7</v>
      </c>
      <c r="AC326" s="75">
        <f t="shared" si="163"/>
        <v>584.28</v>
      </c>
      <c r="AD326" s="75">
        <v>1114</v>
      </c>
      <c r="AE326" s="75">
        <v>679</v>
      </c>
      <c r="AF326" s="77">
        <f>(V326+AD326+AE326)/2</f>
        <v>15503.5</v>
      </c>
      <c r="AG326" s="77">
        <f t="shared" si="166"/>
        <v>45560.688888888886</v>
      </c>
      <c r="AH326" s="77">
        <f t="shared" si="167"/>
        <v>546728.2666666666</v>
      </c>
      <c r="AI326" s="77"/>
      <c r="AJ326" s="77"/>
      <c r="AK326" s="77"/>
      <c r="AL326" s="77"/>
      <c r="AM326" s="77"/>
      <c r="AN326" s="77"/>
      <c r="AO326" s="77"/>
      <c r="AP326" s="77"/>
      <c r="AQ326" s="77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  <c r="HB326" s="24"/>
      <c r="HC326" s="24"/>
      <c r="HD326" s="24"/>
      <c r="HE326" s="24"/>
      <c r="HF326" s="24"/>
      <c r="HG326" s="24"/>
      <c r="HH326" s="24"/>
      <c r="HI326" s="24"/>
      <c r="HJ326" s="24"/>
      <c r="HK326" s="24"/>
      <c r="HL326" s="24"/>
      <c r="HM326" s="24"/>
      <c r="HN326" s="24"/>
      <c r="HO326" s="24"/>
      <c r="HP326" s="24"/>
      <c r="HQ326" s="24"/>
      <c r="HR326" s="24"/>
      <c r="HS326" s="24"/>
      <c r="HT326" s="24"/>
      <c r="HU326" s="24"/>
      <c r="HV326" s="24"/>
      <c r="HW326" s="24"/>
      <c r="HX326" s="24"/>
      <c r="HY326" s="24"/>
      <c r="HZ326" s="24"/>
      <c r="IA326" s="24"/>
      <c r="IB326" s="24"/>
      <c r="IC326" s="24"/>
      <c r="ID326" s="24"/>
      <c r="IE326" s="24"/>
      <c r="IF326" s="24"/>
      <c r="IG326" s="24"/>
      <c r="IH326" s="24"/>
      <c r="II326" s="24"/>
      <c r="IJ326" s="24"/>
      <c r="IK326" s="24"/>
      <c r="IL326" s="24"/>
      <c r="IM326" s="24"/>
      <c r="IN326" s="24"/>
      <c r="IO326" s="24"/>
      <c r="IP326" s="24"/>
      <c r="IQ326" s="24"/>
      <c r="IR326" s="24"/>
      <c r="IS326" s="24"/>
      <c r="IT326" s="24"/>
      <c r="IU326" s="24"/>
      <c r="IV326" s="24"/>
      <c r="IW326" s="24"/>
      <c r="IX326" s="24"/>
      <c r="IY326" s="24"/>
      <c r="IZ326" s="24"/>
      <c r="JA326" s="24"/>
      <c r="JB326" s="24"/>
      <c r="JC326" s="24"/>
      <c r="JD326" s="24"/>
      <c r="JE326" s="24"/>
      <c r="JF326" s="24"/>
      <c r="JG326" s="24"/>
      <c r="JH326" s="24"/>
      <c r="JI326" s="24"/>
      <c r="JJ326" s="24"/>
      <c r="JK326" s="24"/>
      <c r="JL326" s="24"/>
      <c r="JM326" s="24"/>
      <c r="JN326" s="24"/>
      <c r="JO326" s="24"/>
      <c r="JP326" s="24"/>
      <c r="JQ326" s="24"/>
      <c r="JR326" s="24"/>
      <c r="JS326" s="24"/>
      <c r="JT326" s="24"/>
      <c r="JU326" s="24"/>
      <c r="JV326" s="24"/>
      <c r="JW326" s="24"/>
      <c r="JX326" s="24"/>
      <c r="JY326" s="24"/>
      <c r="JZ326" s="24"/>
      <c r="KA326" s="24"/>
      <c r="KB326" s="24"/>
      <c r="KC326" s="24"/>
      <c r="KD326" s="24"/>
      <c r="KE326" s="24"/>
      <c r="KF326" s="24"/>
      <c r="KG326" s="24"/>
      <c r="KH326" s="24"/>
      <c r="KI326" s="24"/>
      <c r="KJ326" s="24"/>
      <c r="KK326" s="24"/>
      <c r="KL326" s="24"/>
      <c r="KM326" s="24"/>
      <c r="KN326" s="24"/>
      <c r="KO326" s="24"/>
      <c r="KP326" s="24"/>
      <c r="KQ326" s="24"/>
      <c r="KR326" s="24"/>
      <c r="KS326" s="24"/>
      <c r="KT326" s="24"/>
      <c r="KU326" s="24"/>
      <c r="KV326" s="24"/>
      <c r="KW326" s="24"/>
      <c r="KX326" s="24"/>
      <c r="KY326" s="24"/>
      <c r="KZ326" s="24"/>
      <c r="LA326" s="24"/>
      <c r="LB326" s="24"/>
      <c r="LC326" s="24"/>
      <c r="LD326" s="24"/>
      <c r="LE326" s="24"/>
      <c r="LF326" s="24"/>
      <c r="LG326" s="24"/>
      <c r="LH326" s="24"/>
      <c r="LI326" s="24"/>
      <c r="LJ326" s="24"/>
      <c r="LK326" s="24"/>
      <c r="LL326" s="24"/>
      <c r="LM326" s="24"/>
      <c r="LN326" s="24"/>
      <c r="LO326" s="24"/>
      <c r="LP326" s="24"/>
      <c r="LQ326" s="24"/>
      <c r="LR326" s="24"/>
      <c r="LS326" s="24"/>
      <c r="LT326" s="24"/>
      <c r="LU326" s="24"/>
      <c r="LV326" s="24"/>
      <c r="LW326" s="24"/>
      <c r="LX326" s="24"/>
      <c r="LY326" s="24"/>
      <c r="LZ326" s="24"/>
      <c r="MA326" s="24"/>
      <c r="MB326" s="24"/>
      <c r="MC326" s="24"/>
      <c r="MD326" s="24"/>
      <c r="ME326" s="24"/>
      <c r="MF326" s="24"/>
      <c r="MG326" s="24"/>
      <c r="MH326" s="24"/>
      <c r="MI326" s="24"/>
      <c r="MJ326" s="24"/>
      <c r="MK326" s="24"/>
      <c r="ML326" s="24"/>
      <c r="MM326" s="24"/>
      <c r="MN326" s="24"/>
      <c r="MO326" s="24"/>
      <c r="MP326" s="24"/>
      <c r="MQ326" s="24"/>
      <c r="MR326" s="24"/>
      <c r="MS326" s="24"/>
      <c r="MT326" s="24"/>
      <c r="MU326" s="24"/>
      <c r="MV326" s="24"/>
      <c r="MW326" s="24"/>
      <c r="MX326" s="24"/>
      <c r="MY326" s="24"/>
      <c r="MZ326" s="24"/>
      <c r="NA326" s="24"/>
      <c r="NB326" s="24"/>
      <c r="NC326" s="24"/>
      <c r="ND326" s="24"/>
      <c r="NE326" s="24"/>
      <c r="NF326" s="24"/>
      <c r="NG326" s="24"/>
      <c r="NH326" s="24"/>
      <c r="NI326" s="24"/>
      <c r="NJ326" s="24"/>
      <c r="NK326" s="24"/>
      <c r="NL326" s="24"/>
      <c r="NM326" s="24"/>
      <c r="NN326" s="24"/>
      <c r="NO326" s="24"/>
      <c r="NP326" s="24"/>
      <c r="NQ326" s="24"/>
      <c r="NR326" s="24"/>
      <c r="NS326" s="24"/>
      <c r="NT326" s="24"/>
      <c r="NU326" s="24"/>
      <c r="NV326" s="24"/>
      <c r="NW326" s="24"/>
      <c r="NX326" s="24"/>
      <c r="NY326" s="24"/>
      <c r="NZ326" s="24"/>
      <c r="OA326" s="24"/>
      <c r="OB326" s="24"/>
      <c r="OC326" s="24"/>
      <c r="OD326" s="24"/>
      <c r="OE326" s="24"/>
      <c r="OF326" s="24"/>
      <c r="OG326" s="24"/>
      <c r="OH326" s="24"/>
      <c r="OI326" s="24"/>
      <c r="OJ326" s="24"/>
      <c r="OK326" s="24"/>
      <c r="OL326" s="24"/>
      <c r="OM326" s="24"/>
      <c r="ON326" s="24"/>
      <c r="OO326" s="24"/>
      <c r="OP326" s="24"/>
      <c r="OQ326" s="24"/>
      <c r="OR326" s="24"/>
      <c r="OS326" s="24"/>
      <c r="OT326" s="24"/>
      <c r="OU326" s="24"/>
      <c r="OV326" s="24"/>
      <c r="OW326" s="24"/>
      <c r="OX326" s="24"/>
      <c r="OY326" s="24"/>
      <c r="OZ326" s="24"/>
      <c r="PA326" s="24"/>
      <c r="PB326" s="24"/>
      <c r="PC326" s="24"/>
      <c r="PD326" s="24"/>
      <c r="PE326" s="24"/>
      <c r="PF326" s="24"/>
      <c r="PG326" s="24"/>
      <c r="PH326" s="24"/>
      <c r="PI326" s="24"/>
      <c r="PJ326" s="24"/>
      <c r="PK326" s="24"/>
      <c r="PL326" s="24"/>
      <c r="PM326" s="24"/>
      <c r="PN326" s="24"/>
      <c r="PO326" s="24"/>
      <c r="PP326" s="24"/>
      <c r="PQ326" s="24"/>
      <c r="PR326" s="24"/>
      <c r="PS326" s="24"/>
      <c r="PT326" s="24"/>
      <c r="PU326" s="24"/>
      <c r="PV326" s="24"/>
      <c r="PW326" s="24"/>
      <c r="PX326" s="24"/>
      <c r="PY326" s="24"/>
      <c r="PZ326" s="24"/>
      <c r="QA326" s="24"/>
      <c r="QB326" s="24"/>
      <c r="QC326" s="24"/>
      <c r="QD326" s="24"/>
      <c r="QE326" s="24"/>
      <c r="QF326" s="24"/>
      <c r="QG326" s="24"/>
      <c r="QH326" s="24"/>
      <c r="QI326" s="24"/>
      <c r="QJ326" s="24"/>
      <c r="QK326" s="24"/>
      <c r="QL326" s="24"/>
      <c r="QM326" s="24"/>
      <c r="QN326" s="24"/>
      <c r="QO326" s="24"/>
      <c r="QP326" s="24"/>
      <c r="QQ326" s="24"/>
      <c r="QR326" s="24"/>
      <c r="QS326" s="24"/>
      <c r="QT326" s="24"/>
      <c r="QU326" s="24"/>
      <c r="QV326" s="24"/>
      <c r="QW326" s="24"/>
      <c r="QX326" s="24"/>
      <c r="QY326" s="24"/>
      <c r="QZ326" s="24"/>
      <c r="RA326" s="24"/>
      <c r="RB326" s="24"/>
      <c r="RC326" s="24"/>
      <c r="RD326" s="24"/>
      <c r="RE326" s="24"/>
      <c r="RF326" s="24"/>
      <c r="RG326" s="24"/>
      <c r="RH326" s="24"/>
      <c r="RI326" s="24"/>
      <c r="RJ326" s="24"/>
      <c r="RK326" s="24"/>
      <c r="RL326" s="24"/>
      <c r="RM326" s="24"/>
      <c r="RN326" s="24"/>
      <c r="RO326" s="24"/>
      <c r="RP326" s="24"/>
      <c r="RQ326" s="24"/>
      <c r="RR326" s="24"/>
      <c r="RS326" s="24"/>
      <c r="RT326" s="24"/>
      <c r="RU326" s="24"/>
      <c r="RV326" s="24"/>
      <c r="RW326" s="24"/>
      <c r="RX326" s="24"/>
      <c r="RY326" s="24"/>
      <c r="RZ326" s="24"/>
      <c r="SA326" s="24"/>
      <c r="SB326" s="24"/>
      <c r="SC326" s="24"/>
      <c r="SD326" s="24"/>
      <c r="SE326" s="24"/>
      <c r="SF326" s="24"/>
      <c r="SG326" s="24"/>
      <c r="SH326" s="24"/>
      <c r="SI326" s="24"/>
      <c r="SJ326" s="24"/>
      <c r="SK326" s="24"/>
      <c r="SL326" s="24"/>
      <c r="SM326" s="24"/>
      <c r="SN326" s="24"/>
      <c r="SO326" s="24"/>
      <c r="SP326" s="24"/>
      <c r="SQ326" s="24"/>
      <c r="SR326" s="24"/>
      <c r="SS326" s="24"/>
      <c r="ST326" s="24"/>
      <c r="SU326" s="24"/>
      <c r="SV326" s="24"/>
      <c r="SW326" s="24"/>
      <c r="SX326" s="24"/>
      <c r="SY326" s="24"/>
      <c r="SZ326" s="24"/>
      <c r="TA326" s="24"/>
      <c r="TB326" s="24"/>
      <c r="TC326" s="24"/>
      <c r="TD326" s="24"/>
      <c r="TE326" s="24"/>
      <c r="TF326" s="24"/>
      <c r="TG326" s="24"/>
      <c r="TH326" s="24"/>
      <c r="TI326" s="24"/>
      <c r="TJ326" s="24"/>
      <c r="TK326" s="24"/>
      <c r="TL326" s="24"/>
      <c r="TM326" s="24"/>
      <c r="TN326" s="24"/>
      <c r="TO326" s="24"/>
      <c r="TP326" s="24"/>
      <c r="TQ326" s="24"/>
      <c r="TR326" s="24"/>
      <c r="TS326" s="24"/>
      <c r="TT326" s="24"/>
      <c r="TU326" s="24"/>
      <c r="TV326" s="24"/>
      <c r="TW326" s="24"/>
      <c r="TX326" s="24"/>
      <c r="TY326" s="24"/>
      <c r="TZ326" s="24"/>
      <c r="UA326" s="24"/>
      <c r="UB326" s="24"/>
      <c r="UC326" s="24"/>
      <c r="UD326" s="24"/>
      <c r="UE326" s="24"/>
      <c r="UF326" s="24"/>
      <c r="UG326" s="24"/>
      <c r="UH326" s="24"/>
      <c r="UI326" s="24"/>
      <c r="UJ326" s="24"/>
      <c r="UK326" s="24"/>
      <c r="UL326" s="24"/>
      <c r="UM326" s="24"/>
      <c r="UN326" s="24"/>
      <c r="UO326" s="24"/>
      <c r="UP326" s="24"/>
      <c r="UQ326" s="24"/>
      <c r="UR326" s="24"/>
      <c r="US326" s="24"/>
      <c r="UT326" s="24"/>
      <c r="UU326" s="24"/>
      <c r="UV326" s="24"/>
      <c r="UW326" s="24"/>
      <c r="UX326" s="24"/>
      <c r="UY326" s="24"/>
      <c r="UZ326" s="24"/>
      <c r="VA326" s="24"/>
      <c r="VB326" s="24"/>
      <c r="VC326" s="24"/>
      <c r="VD326" s="24"/>
      <c r="VE326" s="24"/>
      <c r="VF326" s="24"/>
      <c r="VG326" s="24"/>
      <c r="VH326" s="24"/>
      <c r="VI326" s="24"/>
    </row>
    <row r="327" spans="1:581" s="23" customFormat="1" ht="15" customHeight="1" x14ac:dyDescent="0.2">
      <c r="A327" s="179"/>
      <c r="B327" s="180"/>
      <c r="C327" s="102"/>
      <c r="D327" s="20"/>
      <c r="E327" s="180"/>
      <c r="F327" s="102"/>
      <c r="G327" s="180"/>
      <c r="H327" s="181"/>
      <c r="I327" s="181"/>
      <c r="J327" s="103"/>
      <c r="K327" s="332"/>
      <c r="L327" s="182"/>
      <c r="M327" s="103"/>
      <c r="N327" s="103"/>
      <c r="O327" s="21"/>
      <c r="P327" s="21"/>
      <c r="Q327" s="104" t="s">
        <v>718</v>
      </c>
      <c r="R327" s="103"/>
      <c r="S327" s="84">
        <f t="shared" ref="S327:AF327" si="168">SUM(S228:S326)</f>
        <v>1599125.7</v>
      </c>
      <c r="T327" s="84">
        <f t="shared" si="168"/>
        <v>4869</v>
      </c>
      <c r="U327" s="84">
        <f t="shared" si="168"/>
        <v>2513.4</v>
      </c>
      <c r="V327" s="84">
        <f t="shared" si="168"/>
        <v>1606508.0999999999</v>
      </c>
      <c r="W327" s="84">
        <f t="shared" si="168"/>
        <v>17481.5</v>
      </c>
      <c r="X327" s="84">
        <f t="shared" si="168"/>
        <v>296712.18333333329</v>
      </c>
      <c r="Y327" s="84">
        <f t="shared" si="168"/>
        <v>2967121.8333333298</v>
      </c>
      <c r="Z327" s="84">
        <f t="shared" si="168"/>
        <v>280758.31750000006</v>
      </c>
      <c r="AA327" s="84">
        <f t="shared" si="168"/>
        <v>48189.243000000009</v>
      </c>
      <c r="AB327" s="84">
        <f t="shared" si="168"/>
        <v>80315.405000000013</v>
      </c>
      <c r="AC327" s="84">
        <f t="shared" si="168"/>
        <v>32126.161999999997</v>
      </c>
      <c r="AD327" s="84">
        <f t="shared" si="168"/>
        <v>106315</v>
      </c>
      <c r="AE327" s="84">
        <f t="shared" si="168"/>
        <v>67650</v>
      </c>
      <c r="AF327" s="84">
        <f t="shared" si="168"/>
        <v>770524.04999999993</v>
      </c>
      <c r="AG327" s="245">
        <f t="shared" si="166"/>
        <v>2575540.2330555553</v>
      </c>
      <c r="AH327" s="84">
        <f>SUM(AH228:AH326)</f>
        <v>30906482.796666667</v>
      </c>
      <c r="AI327" s="84"/>
      <c r="AJ327" s="84">
        <v>0</v>
      </c>
      <c r="AK327" s="84">
        <v>300000</v>
      </c>
      <c r="AL327" s="84">
        <v>20000</v>
      </c>
      <c r="AM327" s="84">
        <v>302046.49</v>
      </c>
      <c r="AN327" s="84">
        <v>0</v>
      </c>
      <c r="AO327" s="84">
        <v>0</v>
      </c>
      <c r="AP327" s="84">
        <v>0</v>
      </c>
      <c r="AQ327" s="84">
        <v>399570.01</v>
      </c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  <c r="HB327" s="24"/>
      <c r="HC327" s="24"/>
      <c r="HD327" s="24"/>
      <c r="HE327" s="24"/>
      <c r="HF327" s="24"/>
      <c r="HG327" s="24"/>
      <c r="HH327" s="24"/>
      <c r="HI327" s="24"/>
      <c r="HJ327" s="24"/>
      <c r="HK327" s="24"/>
      <c r="HL327" s="24"/>
      <c r="HM327" s="24"/>
      <c r="HN327" s="24"/>
      <c r="HO327" s="24"/>
      <c r="HP327" s="24"/>
      <c r="HQ327" s="24"/>
      <c r="HR327" s="24"/>
      <c r="HS327" s="24"/>
      <c r="HT327" s="24"/>
      <c r="HU327" s="24"/>
      <c r="HV327" s="24"/>
      <c r="HW327" s="24"/>
      <c r="HX327" s="24"/>
      <c r="HY327" s="24"/>
      <c r="HZ327" s="24"/>
      <c r="IA327" s="24"/>
      <c r="IB327" s="24"/>
      <c r="IC327" s="24"/>
      <c r="ID327" s="24"/>
      <c r="IE327" s="24"/>
      <c r="IF327" s="24"/>
      <c r="IG327" s="24"/>
      <c r="IH327" s="24"/>
      <c r="II327" s="24"/>
      <c r="IJ327" s="24"/>
      <c r="IK327" s="24"/>
      <c r="IL327" s="24"/>
      <c r="IM327" s="24"/>
      <c r="IN327" s="24"/>
      <c r="IO327" s="24"/>
      <c r="IP327" s="24"/>
      <c r="IQ327" s="24"/>
      <c r="IR327" s="24"/>
      <c r="IS327" s="24"/>
      <c r="IT327" s="24"/>
      <c r="IU327" s="24"/>
      <c r="IV327" s="24"/>
      <c r="IW327" s="24"/>
      <c r="IX327" s="24"/>
      <c r="IY327" s="24"/>
      <c r="IZ327" s="24"/>
      <c r="JA327" s="24"/>
      <c r="JB327" s="24"/>
      <c r="JC327" s="24"/>
      <c r="JD327" s="24"/>
      <c r="JE327" s="24"/>
      <c r="JF327" s="24"/>
      <c r="JG327" s="24"/>
      <c r="JH327" s="24"/>
      <c r="JI327" s="24"/>
      <c r="JJ327" s="24"/>
      <c r="JK327" s="24"/>
      <c r="JL327" s="24"/>
      <c r="JM327" s="24"/>
      <c r="JN327" s="24"/>
      <c r="JO327" s="24"/>
      <c r="JP327" s="24"/>
      <c r="JQ327" s="24"/>
      <c r="JR327" s="24"/>
      <c r="JS327" s="24"/>
      <c r="JT327" s="24"/>
      <c r="JU327" s="24"/>
      <c r="JV327" s="24"/>
      <c r="JW327" s="24"/>
      <c r="JX327" s="24"/>
      <c r="JY327" s="24"/>
      <c r="JZ327" s="24"/>
      <c r="KA327" s="24"/>
      <c r="KB327" s="24"/>
      <c r="KC327" s="24"/>
      <c r="KD327" s="24"/>
      <c r="KE327" s="24"/>
      <c r="KF327" s="24"/>
      <c r="KG327" s="24"/>
      <c r="KH327" s="24"/>
      <c r="KI327" s="24"/>
      <c r="KJ327" s="24"/>
      <c r="KK327" s="24"/>
      <c r="KL327" s="24"/>
      <c r="KM327" s="24"/>
      <c r="KN327" s="24"/>
      <c r="KO327" s="24"/>
      <c r="KP327" s="24"/>
      <c r="KQ327" s="24"/>
      <c r="KR327" s="24"/>
      <c r="KS327" s="24"/>
      <c r="KT327" s="24"/>
      <c r="KU327" s="24"/>
      <c r="KV327" s="24"/>
      <c r="KW327" s="24"/>
      <c r="KX327" s="24"/>
      <c r="KY327" s="24"/>
      <c r="KZ327" s="24"/>
      <c r="LA327" s="24"/>
      <c r="LB327" s="24"/>
      <c r="LC327" s="24"/>
      <c r="LD327" s="24"/>
      <c r="LE327" s="24"/>
      <c r="LF327" s="24"/>
      <c r="LG327" s="24"/>
      <c r="LH327" s="24"/>
      <c r="LI327" s="24"/>
      <c r="LJ327" s="24"/>
      <c r="LK327" s="24"/>
      <c r="LL327" s="24"/>
      <c r="LM327" s="24"/>
      <c r="LN327" s="24"/>
      <c r="LO327" s="24"/>
      <c r="LP327" s="24"/>
      <c r="LQ327" s="24"/>
      <c r="LR327" s="24"/>
      <c r="LS327" s="24"/>
      <c r="LT327" s="24"/>
      <c r="LU327" s="24"/>
      <c r="LV327" s="24"/>
      <c r="LW327" s="24"/>
      <c r="LX327" s="24"/>
      <c r="LY327" s="24"/>
      <c r="LZ327" s="24"/>
      <c r="MA327" s="24"/>
      <c r="MB327" s="24"/>
      <c r="MC327" s="24"/>
      <c r="MD327" s="24"/>
      <c r="ME327" s="24"/>
      <c r="MF327" s="24"/>
      <c r="MG327" s="24"/>
      <c r="MH327" s="24"/>
      <c r="MI327" s="24"/>
      <c r="MJ327" s="24"/>
      <c r="MK327" s="24"/>
      <c r="ML327" s="24"/>
      <c r="MM327" s="24"/>
      <c r="MN327" s="24"/>
      <c r="MO327" s="24"/>
      <c r="MP327" s="24"/>
      <c r="MQ327" s="24"/>
      <c r="MR327" s="24"/>
      <c r="MS327" s="24"/>
      <c r="MT327" s="24"/>
      <c r="MU327" s="24"/>
      <c r="MV327" s="24"/>
      <c r="MW327" s="24"/>
      <c r="MX327" s="24"/>
      <c r="MY327" s="24"/>
      <c r="MZ327" s="24"/>
      <c r="NA327" s="24"/>
      <c r="NB327" s="24"/>
      <c r="NC327" s="24"/>
      <c r="ND327" s="24"/>
      <c r="NE327" s="24"/>
      <c r="NF327" s="24"/>
      <c r="NG327" s="24"/>
      <c r="NH327" s="24"/>
      <c r="NI327" s="24"/>
      <c r="NJ327" s="24"/>
      <c r="NK327" s="24"/>
      <c r="NL327" s="24"/>
      <c r="NM327" s="24"/>
      <c r="NN327" s="24"/>
      <c r="NO327" s="24"/>
      <c r="NP327" s="24"/>
      <c r="NQ327" s="24"/>
      <c r="NR327" s="24"/>
      <c r="NS327" s="24"/>
      <c r="NT327" s="24"/>
      <c r="NU327" s="24"/>
      <c r="NV327" s="24"/>
      <c r="NW327" s="24"/>
      <c r="NX327" s="24"/>
      <c r="NY327" s="24"/>
      <c r="NZ327" s="24"/>
      <c r="OA327" s="24"/>
      <c r="OB327" s="24"/>
      <c r="OC327" s="24"/>
      <c r="OD327" s="24"/>
      <c r="OE327" s="24"/>
      <c r="OF327" s="24"/>
      <c r="OG327" s="24"/>
      <c r="OH327" s="24"/>
      <c r="OI327" s="24"/>
      <c r="OJ327" s="24"/>
      <c r="OK327" s="24"/>
      <c r="OL327" s="24"/>
      <c r="OM327" s="24"/>
      <c r="ON327" s="24"/>
      <c r="OO327" s="24"/>
      <c r="OP327" s="24"/>
      <c r="OQ327" s="24"/>
      <c r="OR327" s="24"/>
      <c r="OS327" s="24"/>
      <c r="OT327" s="24"/>
      <c r="OU327" s="24"/>
      <c r="OV327" s="24"/>
      <c r="OW327" s="24"/>
      <c r="OX327" s="24"/>
      <c r="OY327" s="24"/>
      <c r="OZ327" s="24"/>
      <c r="PA327" s="24"/>
      <c r="PB327" s="24"/>
      <c r="PC327" s="24"/>
      <c r="PD327" s="24"/>
      <c r="PE327" s="24"/>
      <c r="PF327" s="24"/>
      <c r="PG327" s="24"/>
      <c r="PH327" s="24"/>
      <c r="PI327" s="24"/>
      <c r="PJ327" s="24"/>
      <c r="PK327" s="24"/>
      <c r="PL327" s="24"/>
      <c r="PM327" s="24"/>
      <c r="PN327" s="24"/>
      <c r="PO327" s="24"/>
      <c r="PP327" s="24"/>
      <c r="PQ327" s="24"/>
      <c r="PR327" s="24"/>
      <c r="PS327" s="24"/>
      <c r="PT327" s="24"/>
      <c r="PU327" s="24"/>
      <c r="PV327" s="24"/>
      <c r="PW327" s="24"/>
      <c r="PX327" s="24"/>
      <c r="PY327" s="24"/>
      <c r="PZ327" s="24"/>
      <c r="QA327" s="24"/>
      <c r="QB327" s="24"/>
      <c r="QC327" s="24"/>
      <c r="QD327" s="24"/>
      <c r="QE327" s="24"/>
      <c r="QF327" s="24"/>
      <c r="QG327" s="24"/>
      <c r="QH327" s="24"/>
      <c r="QI327" s="24"/>
      <c r="QJ327" s="24"/>
      <c r="QK327" s="24"/>
      <c r="QL327" s="24"/>
      <c r="QM327" s="24"/>
      <c r="QN327" s="24"/>
      <c r="QO327" s="24"/>
      <c r="QP327" s="24"/>
      <c r="QQ327" s="24"/>
      <c r="QR327" s="24"/>
      <c r="QS327" s="24"/>
      <c r="QT327" s="24"/>
      <c r="QU327" s="24"/>
      <c r="QV327" s="24"/>
      <c r="QW327" s="24"/>
      <c r="QX327" s="24"/>
      <c r="QY327" s="24"/>
      <c r="QZ327" s="24"/>
      <c r="RA327" s="24"/>
      <c r="RB327" s="24"/>
      <c r="RC327" s="24"/>
      <c r="RD327" s="24"/>
      <c r="RE327" s="24"/>
      <c r="RF327" s="24"/>
      <c r="RG327" s="24"/>
      <c r="RH327" s="24"/>
      <c r="RI327" s="24"/>
      <c r="RJ327" s="24"/>
      <c r="RK327" s="24"/>
      <c r="RL327" s="24"/>
      <c r="RM327" s="24"/>
      <c r="RN327" s="24"/>
      <c r="RO327" s="24"/>
      <c r="RP327" s="24"/>
      <c r="RQ327" s="24"/>
      <c r="RR327" s="24"/>
      <c r="RS327" s="24"/>
      <c r="RT327" s="24"/>
      <c r="RU327" s="24"/>
      <c r="RV327" s="24"/>
      <c r="RW327" s="24"/>
      <c r="RX327" s="24"/>
      <c r="RY327" s="24"/>
      <c r="RZ327" s="24"/>
      <c r="SA327" s="24"/>
      <c r="SB327" s="24"/>
      <c r="SC327" s="24"/>
      <c r="SD327" s="24"/>
      <c r="SE327" s="24"/>
      <c r="SF327" s="24"/>
      <c r="SG327" s="24"/>
      <c r="SH327" s="24"/>
      <c r="SI327" s="24"/>
      <c r="SJ327" s="24"/>
      <c r="SK327" s="24"/>
      <c r="SL327" s="24"/>
      <c r="SM327" s="24"/>
      <c r="SN327" s="24"/>
      <c r="SO327" s="24"/>
      <c r="SP327" s="24"/>
      <c r="SQ327" s="24"/>
      <c r="SR327" s="24"/>
      <c r="SS327" s="24"/>
      <c r="ST327" s="24"/>
      <c r="SU327" s="24"/>
      <c r="SV327" s="24"/>
      <c r="SW327" s="24"/>
      <c r="SX327" s="24"/>
      <c r="SY327" s="24"/>
      <c r="SZ327" s="24"/>
      <c r="TA327" s="24"/>
      <c r="TB327" s="24"/>
      <c r="TC327" s="24"/>
      <c r="TD327" s="24"/>
      <c r="TE327" s="24"/>
      <c r="TF327" s="24"/>
      <c r="TG327" s="24"/>
      <c r="TH327" s="24"/>
      <c r="TI327" s="24"/>
      <c r="TJ327" s="24"/>
      <c r="TK327" s="24"/>
      <c r="TL327" s="24"/>
      <c r="TM327" s="24"/>
      <c r="TN327" s="24"/>
      <c r="TO327" s="24"/>
      <c r="TP327" s="24"/>
      <c r="TQ327" s="24"/>
      <c r="TR327" s="24"/>
      <c r="TS327" s="24"/>
      <c r="TT327" s="24"/>
      <c r="TU327" s="24"/>
      <c r="TV327" s="24"/>
      <c r="TW327" s="24"/>
      <c r="TX327" s="24"/>
      <c r="TY327" s="24"/>
      <c r="TZ327" s="24"/>
      <c r="UA327" s="24"/>
      <c r="UB327" s="24"/>
      <c r="UC327" s="24"/>
      <c r="UD327" s="24"/>
      <c r="UE327" s="24"/>
      <c r="UF327" s="24"/>
      <c r="UG327" s="24"/>
      <c r="UH327" s="24"/>
      <c r="UI327" s="24"/>
      <c r="UJ327" s="24"/>
      <c r="UK327" s="24"/>
      <c r="UL327" s="24"/>
      <c r="UM327" s="24"/>
      <c r="UN327" s="24"/>
      <c r="UO327" s="24"/>
      <c r="UP327" s="24"/>
      <c r="UQ327" s="24"/>
      <c r="UR327" s="24"/>
      <c r="US327" s="24"/>
      <c r="UT327" s="24"/>
      <c r="UU327" s="24"/>
      <c r="UV327" s="24"/>
      <c r="UW327" s="24"/>
      <c r="UX327" s="24"/>
      <c r="UY327" s="24"/>
      <c r="UZ327" s="24"/>
      <c r="VA327" s="24"/>
      <c r="VB327" s="24"/>
      <c r="VC327" s="24"/>
      <c r="VD327" s="24"/>
      <c r="VE327" s="24"/>
      <c r="VF327" s="24"/>
      <c r="VG327" s="24"/>
      <c r="VH327" s="24"/>
      <c r="VI327" s="24"/>
    </row>
    <row r="328" spans="1:581" s="183" customFormat="1" ht="17.25" customHeight="1" x14ac:dyDescent="0.25">
      <c r="A328" s="34"/>
      <c r="B328" s="35" t="s">
        <v>991</v>
      </c>
      <c r="C328" s="106"/>
      <c r="D328" s="111"/>
      <c r="E328" s="35"/>
      <c r="F328" s="106"/>
      <c r="G328" s="35"/>
      <c r="H328" s="36"/>
      <c r="I328" s="36"/>
      <c r="J328" s="37"/>
      <c r="K328" s="333"/>
      <c r="L328" s="151"/>
      <c r="M328" s="38"/>
      <c r="N328" s="38"/>
      <c r="O328" s="40"/>
      <c r="P328" s="40"/>
      <c r="Q328" s="33"/>
      <c r="R328" s="38"/>
      <c r="S328" s="85"/>
      <c r="T328" s="79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>
        <f>AG327*12</f>
        <v>30906482.796666663</v>
      </c>
      <c r="AI328" s="79"/>
      <c r="AJ328" s="81"/>
      <c r="AK328" s="81"/>
      <c r="AL328" s="81"/>
      <c r="AM328" s="81"/>
      <c r="AN328" s="81"/>
      <c r="AO328" s="81"/>
      <c r="AP328" s="81"/>
      <c r="AQ328" s="314"/>
      <c r="AR328" s="306"/>
      <c r="AS328" s="306"/>
      <c r="AT328" s="306"/>
      <c r="AU328" s="306"/>
      <c r="AV328" s="306"/>
      <c r="AW328" s="306"/>
      <c r="AX328" s="306"/>
      <c r="AY328" s="306"/>
      <c r="AZ328" s="306"/>
      <c r="BA328" s="306"/>
      <c r="BB328" s="306"/>
      <c r="BC328" s="306"/>
      <c r="BD328" s="306"/>
      <c r="BE328" s="306"/>
      <c r="BF328" s="306"/>
      <c r="BG328" s="306"/>
      <c r="BH328" s="306"/>
      <c r="BI328" s="306"/>
      <c r="BJ328" s="306"/>
      <c r="BK328" s="306"/>
      <c r="BL328" s="306"/>
      <c r="BM328" s="306"/>
      <c r="BN328" s="306"/>
      <c r="BO328" s="306"/>
      <c r="BP328" s="306"/>
      <c r="BQ328" s="306"/>
      <c r="BR328" s="306"/>
      <c r="BS328" s="306"/>
      <c r="BT328" s="306"/>
      <c r="BU328" s="306"/>
      <c r="BV328" s="306"/>
      <c r="BW328" s="306"/>
      <c r="BX328" s="306"/>
      <c r="BY328" s="306"/>
      <c r="BZ328" s="306"/>
      <c r="CA328" s="306"/>
      <c r="CB328" s="306"/>
      <c r="CC328" s="306"/>
      <c r="CD328" s="306"/>
      <c r="CE328" s="306"/>
      <c r="CF328" s="306"/>
      <c r="CG328" s="306"/>
      <c r="CH328" s="306"/>
      <c r="CI328" s="306"/>
      <c r="CJ328" s="306"/>
      <c r="CK328" s="306"/>
      <c r="CL328" s="306"/>
      <c r="CM328" s="306"/>
      <c r="CN328" s="306"/>
      <c r="CO328" s="306"/>
      <c r="CP328" s="306"/>
      <c r="CQ328" s="306"/>
      <c r="CR328" s="306"/>
      <c r="CS328" s="306"/>
      <c r="CT328" s="306"/>
      <c r="CU328" s="306"/>
      <c r="CV328" s="306"/>
      <c r="CW328" s="306"/>
      <c r="CX328" s="306"/>
      <c r="CY328" s="306"/>
      <c r="CZ328" s="306"/>
      <c r="DA328" s="306"/>
      <c r="DB328" s="306"/>
      <c r="DC328" s="306"/>
      <c r="DD328" s="306"/>
      <c r="DE328" s="306"/>
      <c r="DF328" s="306"/>
      <c r="DG328" s="306"/>
      <c r="DH328" s="306"/>
      <c r="DI328" s="306"/>
      <c r="DJ328" s="306"/>
      <c r="DK328" s="306"/>
      <c r="DL328" s="306"/>
      <c r="DM328" s="306"/>
      <c r="DN328" s="306"/>
      <c r="DO328" s="306"/>
      <c r="DP328" s="306"/>
      <c r="DQ328" s="306"/>
      <c r="DR328" s="306"/>
      <c r="DS328" s="306"/>
      <c r="DT328" s="306"/>
      <c r="DU328" s="306"/>
      <c r="DV328" s="306"/>
      <c r="DW328" s="306"/>
      <c r="DX328" s="306"/>
      <c r="DY328" s="306"/>
      <c r="DZ328" s="306"/>
      <c r="EA328" s="306"/>
      <c r="EB328" s="306"/>
      <c r="EC328" s="306"/>
      <c r="ED328" s="306"/>
      <c r="EE328" s="306"/>
      <c r="EF328" s="306"/>
      <c r="EG328" s="306"/>
      <c r="EH328" s="306"/>
      <c r="EI328" s="306"/>
      <c r="EJ328" s="306"/>
      <c r="EK328" s="306"/>
      <c r="EL328" s="306"/>
      <c r="EM328" s="306"/>
      <c r="EN328" s="306"/>
      <c r="EO328" s="306"/>
      <c r="EP328" s="306"/>
      <c r="EQ328" s="306"/>
      <c r="ER328" s="306"/>
      <c r="ES328" s="306"/>
      <c r="ET328" s="306"/>
      <c r="EU328" s="306"/>
      <c r="EV328" s="306"/>
      <c r="EW328" s="306"/>
      <c r="EX328" s="306"/>
      <c r="EY328" s="306"/>
      <c r="EZ328" s="306"/>
      <c r="FA328" s="306"/>
      <c r="FB328" s="306"/>
      <c r="FC328" s="306"/>
      <c r="FD328" s="306"/>
      <c r="FE328" s="306"/>
      <c r="FF328" s="306"/>
      <c r="FG328" s="306"/>
      <c r="FH328" s="306"/>
      <c r="FI328" s="306"/>
      <c r="FJ328" s="306"/>
      <c r="FK328" s="306"/>
      <c r="FL328" s="306"/>
      <c r="FM328" s="306"/>
      <c r="FN328" s="306"/>
      <c r="FO328" s="306"/>
      <c r="FP328" s="306"/>
      <c r="FQ328" s="306"/>
      <c r="FR328" s="306"/>
      <c r="FS328" s="306"/>
      <c r="FT328" s="306"/>
      <c r="FU328" s="306"/>
      <c r="FV328" s="306"/>
      <c r="FW328" s="306"/>
      <c r="FX328" s="306"/>
      <c r="FY328" s="306"/>
      <c r="FZ328" s="306"/>
      <c r="GA328" s="306"/>
      <c r="GB328" s="306"/>
      <c r="GC328" s="306"/>
      <c r="GD328" s="306"/>
      <c r="GE328" s="306"/>
      <c r="GF328" s="306"/>
      <c r="GG328" s="306"/>
      <c r="GH328" s="306"/>
      <c r="GI328" s="306"/>
      <c r="GJ328" s="306"/>
      <c r="GK328" s="306"/>
      <c r="GL328" s="306"/>
      <c r="GM328" s="306"/>
      <c r="GN328" s="306"/>
      <c r="GO328" s="306"/>
      <c r="GP328" s="306"/>
      <c r="GQ328" s="306"/>
      <c r="GR328" s="306"/>
      <c r="GS328" s="306"/>
      <c r="GT328" s="306"/>
      <c r="GU328" s="306"/>
      <c r="GV328" s="306"/>
      <c r="GW328" s="306"/>
      <c r="GX328" s="306"/>
      <c r="GY328" s="306"/>
      <c r="GZ328" s="306"/>
      <c r="HA328" s="306"/>
      <c r="HB328" s="306"/>
      <c r="HC328" s="306"/>
      <c r="HD328" s="306"/>
      <c r="HE328" s="306"/>
      <c r="HF328" s="306"/>
      <c r="HG328" s="306"/>
      <c r="HH328" s="306"/>
      <c r="HI328" s="306"/>
      <c r="HJ328" s="306"/>
      <c r="HK328" s="306"/>
      <c r="HL328" s="306"/>
      <c r="HM328" s="306"/>
      <c r="HN328" s="306"/>
      <c r="HO328" s="306"/>
      <c r="HP328" s="306"/>
      <c r="HQ328" s="306"/>
      <c r="HR328" s="306"/>
      <c r="HS328" s="306"/>
      <c r="HT328" s="306"/>
      <c r="HU328" s="306"/>
      <c r="HV328" s="306"/>
      <c r="HW328" s="306"/>
      <c r="HX328" s="306"/>
      <c r="HY328" s="306"/>
      <c r="HZ328" s="306"/>
      <c r="IA328" s="306"/>
      <c r="IB328" s="306"/>
      <c r="IC328" s="306"/>
      <c r="ID328" s="306"/>
      <c r="IE328" s="306"/>
      <c r="IF328" s="306"/>
      <c r="IG328" s="306"/>
      <c r="IH328" s="306"/>
      <c r="II328" s="306"/>
      <c r="IJ328" s="306"/>
      <c r="IK328" s="306"/>
      <c r="IL328" s="306"/>
      <c r="IM328" s="306"/>
      <c r="IN328" s="306"/>
      <c r="IO328" s="306"/>
      <c r="IP328" s="306"/>
      <c r="IQ328" s="306"/>
      <c r="IR328" s="306"/>
      <c r="IS328" s="306"/>
      <c r="IT328" s="306"/>
      <c r="IU328" s="306"/>
      <c r="IV328" s="306"/>
      <c r="IW328" s="306"/>
      <c r="IX328" s="306"/>
      <c r="IY328" s="306"/>
      <c r="IZ328" s="306"/>
      <c r="JA328" s="306"/>
      <c r="JB328" s="306"/>
      <c r="JC328" s="306"/>
      <c r="JD328" s="306"/>
      <c r="JE328" s="306"/>
      <c r="JF328" s="306"/>
      <c r="JG328" s="306"/>
      <c r="JH328" s="306"/>
      <c r="JI328" s="306"/>
      <c r="JJ328" s="306"/>
      <c r="JK328" s="306"/>
      <c r="JL328" s="306"/>
      <c r="JM328" s="306"/>
      <c r="JN328" s="306"/>
      <c r="JO328" s="306"/>
      <c r="JP328" s="306"/>
      <c r="JQ328" s="306"/>
      <c r="JR328" s="306"/>
      <c r="JS328" s="306"/>
      <c r="JT328" s="306"/>
      <c r="JU328" s="306"/>
      <c r="JV328" s="306"/>
      <c r="JW328" s="306"/>
      <c r="JX328" s="306"/>
      <c r="JY328" s="306"/>
      <c r="JZ328" s="306"/>
      <c r="KA328" s="306"/>
      <c r="KB328" s="306"/>
      <c r="KC328" s="306"/>
      <c r="KD328" s="306"/>
      <c r="KE328" s="306"/>
      <c r="KF328" s="306"/>
      <c r="KG328" s="306"/>
      <c r="KH328" s="306"/>
      <c r="KI328" s="306"/>
      <c r="KJ328" s="306"/>
      <c r="KK328" s="306"/>
      <c r="KL328" s="306"/>
      <c r="KM328" s="306"/>
      <c r="KN328" s="306"/>
      <c r="KO328" s="306"/>
      <c r="KP328" s="306"/>
      <c r="KQ328" s="306"/>
      <c r="KR328" s="306"/>
      <c r="KS328" s="306"/>
      <c r="KT328" s="306"/>
      <c r="KU328" s="306"/>
      <c r="KV328" s="306"/>
      <c r="KW328" s="306"/>
      <c r="KX328" s="306"/>
      <c r="KY328" s="306"/>
      <c r="KZ328" s="306"/>
      <c r="LA328" s="306"/>
      <c r="LB328" s="306"/>
      <c r="LC328" s="306"/>
      <c r="LD328" s="306"/>
      <c r="LE328" s="306"/>
      <c r="LF328" s="306"/>
      <c r="LG328" s="306"/>
      <c r="LH328" s="306"/>
      <c r="LI328" s="306"/>
      <c r="LJ328" s="306"/>
      <c r="LK328" s="306"/>
      <c r="LL328" s="306"/>
      <c r="LM328" s="306"/>
      <c r="LN328" s="306"/>
      <c r="LO328" s="306"/>
      <c r="LP328" s="306"/>
      <c r="LQ328" s="306"/>
      <c r="LR328" s="306"/>
      <c r="LS328" s="306"/>
      <c r="LT328" s="306"/>
      <c r="LU328" s="306"/>
      <c r="LV328" s="306"/>
      <c r="LW328" s="306"/>
      <c r="LX328" s="306"/>
      <c r="LY328" s="306"/>
      <c r="LZ328" s="306"/>
      <c r="MA328" s="306"/>
      <c r="MB328" s="306"/>
      <c r="MC328" s="306"/>
      <c r="MD328" s="306"/>
      <c r="ME328" s="306"/>
      <c r="MF328" s="306"/>
      <c r="MG328" s="306"/>
      <c r="MH328" s="306"/>
      <c r="MI328" s="306"/>
      <c r="MJ328" s="306"/>
      <c r="MK328" s="306"/>
      <c r="ML328" s="306"/>
      <c r="MM328" s="306"/>
      <c r="MN328" s="306"/>
      <c r="MO328" s="306"/>
      <c r="MP328" s="306"/>
      <c r="MQ328" s="306"/>
      <c r="MR328" s="306"/>
      <c r="MS328" s="306"/>
      <c r="MT328" s="306"/>
      <c r="MU328" s="306"/>
      <c r="MV328" s="306"/>
      <c r="MW328" s="306"/>
      <c r="MX328" s="306"/>
      <c r="MY328" s="306"/>
      <c r="MZ328" s="306"/>
      <c r="NA328" s="306"/>
      <c r="NB328" s="306"/>
      <c r="NC328" s="306"/>
      <c r="ND328" s="306"/>
      <c r="NE328" s="306"/>
      <c r="NF328" s="306"/>
      <c r="NG328" s="306"/>
      <c r="NH328" s="306"/>
      <c r="NI328" s="306"/>
      <c r="NJ328" s="306"/>
      <c r="NK328" s="306"/>
      <c r="NL328" s="306"/>
      <c r="NM328" s="306"/>
      <c r="NN328" s="306"/>
      <c r="NO328" s="306"/>
      <c r="NP328" s="306"/>
      <c r="NQ328" s="306"/>
      <c r="NR328" s="306"/>
      <c r="NS328" s="306"/>
      <c r="NT328" s="306"/>
      <c r="NU328" s="306"/>
      <c r="NV328" s="306"/>
      <c r="NW328" s="306"/>
      <c r="NX328" s="306"/>
      <c r="NY328" s="306"/>
      <c r="NZ328" s="306"/>
      <c r="OA328" s="306"/>
      <c r="OB328" s="306"/>
      <c r="OC328" s="306"/>
      <c r="OD328" s="306"/>
      <c r="OE328" s="306"/>
      <c r="OF328" s="306"/>
      <c r="OG328" s="306"/>
      <c r="OH328" s="306"/>
      <c r="OI328" s="306"/>
      <c r="OJ328" s="306"/>
      <c r="OK328" s="306"/>
      <c r="OL328" s="306"/>
      <c r="OM328" s="306"/>
      <c r="ON328" s="306"/>
      <c r="OO328" s="306"/>
      <c r="OP328" s="306"/>
      <c r="OQ328" s="306"/>
      <c r="OR328" s="306"/>
      <c r="OS328" s="306"/>
      <c r="OT328" s="306"/>
      <c r="OU328" s="306"/>
      <c r="OV328" s="306"/>
      <c r="OW328" s="306"/>
      <c r="OX328" s="306"/>
      <c r="OY328" s="306"/>
      <c r="OZ328" s="306"/>
      <c r="PA328" s="306"/>
      <c r="PB328" s="306"/>
      <c r="PC328" s="290"/>
      <c r="PD328" s="290"/>
      <c r="PE328" s="290"/>
      <c r="PF328" s="290"/>
      <c r="PG328" s="290"/>
      <c r="PH328" s="290"/>
      <c r="PI328" s="290"/>
      <c r="PJ328" s="290"/>
      <c r="PK328" s="290"/>
      <c r="PL328" s="290"/>
      <c r="PM328" s="290"/>
      <c r="PN328" s="290"/>
      <c r="PO328" s="290"/>
      <c r="PP328" s="290"/>
      <c r="PQ328" s="290"/>
      <c r="PR328" s="290"/>
      <c r="PS328" s="290"/>
      <c r="PT328" s="290"/>
      <c r="PU328" s="290"/>
      <c r="PV328" s="290"/>
      <c r="PW328" s="290"/>
      <c r="PX328" s="290"/>
      <c r="PY328" s="290"/>
      <c r="PZ328" s="290"/>
      <c r="QA328" s="290"/>
      <c r="QB328" s="290"/>
      <c r="QC328" s="290"/>
      <c r="QD328" s="290"/>
      <c r="QE328" s="290"/>
      <c r="QF328" s="290"/>
      <c r="QG328" s="290"/>
      <c r="QH328" s="290"/>
      <c r="QI328" s="290"/>
      <c r="QJ328" s="290"/>
      <c r="QK328" s="290"/>
      <c r="QL328" s="290"/>
      <c r="QM328" s="290"/>
      <c r="QN328" s="290"/>
      <c r="QO328" s="290"/>
      <c r="QP328" s="290"/>
      <c r="QQ328" s="290"/>
      <c r="QR328" s="290"/>
      <c r="QS328" s="290"/>
      <c r="QT328" s="290"/>
      <c r="QU328" s="290"/>
      <c r="QV328" s="290"/>
      <c r="QW328" s="290"/>
      <c r="QX328" s="290"/>
      <c r="QY328" s="290"/>
      <c r="QZ328" s="290"/>
      <c r="RA328" s="290"/>
      <c r="RB328" s="290"/>
      <c r="RC328" s="290"/>
      <c r="RD328" s="290"/>
      <c r="RE328" s="290"/>
      <c r="RF328" s="290"/>
      <c r="RG328" s="290"/>
      <c r="RH328" s="290"/>
      <c r="RI328" s="290"/>
      <c r="RJ328" s="290"/>
      <c r="RK328" s="290"/>
      <c r="RL328" s="290"/>
      <c r="RM328" s="290"/>
      <c r="RN328" s="290"/>
      <c r="RO328" s="290"/>
      <c r="RP328" s="290"/>
      <c r="RQ328" s="290"/>
      <c r="RR328" s="290"/>
      <c r="RS328" s="290"/>
      <c r="RT328" s="290"/>
      <c r="RU328" s="290"/>
      <c r="RV328" s="290"/>
      <c r="RW328" s="290"/>
      <c r="RX328" s="290"/>
      <c r="RY328" s="290"/>
      <c r="RZ328" s="290"/>
      <c r="SA328" s="290"/>
      <c r="SB328" s="290"/>
      <c r="SC328" s="290"/>
      <c r="SD328" s="290"/>
      <c r="SE328" s="290"/>
      <c r="SF328" s="290"/>
      <c r="SG328" s="290"/>
      <c r="SH328" s="290"/>
      <c r="SI328" s="290"/>
      <c r="SJ328" s="290"/>
      <c r="SK328" s="290"/>
      <c r="SL328" s="290"/>
      <c r="SM328" s="290"/>
      <c r="SN328" s="290"/>
      <c r="SO328" s="290"/>
      <c r="SP328" s="290"/>
      <c r="SQ328" s="290"/>
      <c r="SR328" s="290"/>
      <c r="SS328" s="290"/>
      <c r="ST328" s="290"/>
      <c r="SU328" s="290"/>
      <c r="SV328" s="290"/>
      <c r="SW328" s="290"/>
      <c r="SX328" s="290"/>
      <c r="SY328" s="290"/>
      <c r="SZ328" s="290"/>
      <c r="TA328" s="290"/>
      <c r="TB328" s="290"/>
      <c r="TC328" s="290"/>
      <c r="TD328" s="290"/>
      <c r="TE328" s="290"/>
      <c r="TF328" s="290"/>
      <c r="TG328" s="290"/>
      <c r="TH328" s="290"/>
      <c r="TI328" s="290"/>
      <c r="TJ328" s="290"/>
      <c r="TK328" s="290"/>
      <c r="TL328" s="290"/>
      <c r="TM328" s="290"/>
      <c r="TN328" s="290"/>
      <c r="TO328" s="290"/>
      <c r="TP328" s="290"/>
      <c r="TQ328" s="290"/>
      <c r="TR328" s="290"/>
      <c r="TS328" s="290"/>
      <c r="TT328" s="290"/>
      <c r="TU328" s="290"/>
      <c r="TV328" s="290"/>
      <c r="TW328" s="290"/>
      <c r="TX328" s="290"/>
      <c r="TY328" s="290"/>
      <c r="TZ328" s="290"/>
      <c r="UA328" s="290"/>
      <c r="UB328" s="290"/>
      <c r="UC328" s="290"/>
      <c r="UD328" s="290"/>
      <c r="UE328" s="290"/>
      <c r="UF328" s="290"/>
      <c r="UG328" s="290"/>
      <c r="UH328" s="290"/>
      <c r="UI328" s="290"/>
      <c r="UJ328" s="290"/>
      <c r="UK328" s="290"/>
      <c r="UL328" s="290"/>
      <c r="UM328" s="290"/>
      <c r="UN328" s="290"/>
      <c r="UO328" s="290"/>
      <c r="UP328" s="290"/>
      <c r="UQ328" s="290"/>
      <c r="UR328" s="290"/>
      <c r="US328" s="290"/>
      <c r="UT328" s="290"/>
      <c r="UU328" s="290"/>
      <c r="UV328" s="290"/>
      <c r="UW328" s="290"/>
      <c r="UX328" s="290"/>
      <c r="UY328" s="290"/>
      <c r="UZ328" s="290"/>
      <c r="VA328" s="290"/>
      <c r="VB328" s="290"/>
      <c r="VC328" s="290"/>
      <c r="VD328" s="290"/>
      <c r="VE328" s="290"/>
      <c r="VF328" s="290"/>
      <c r="VG328" s="290"/>
      <c r="VH328" s="290"/>
      <c r="VI328" s="290"/>
    </row>
    <row r="329" spans="1:581" ht="20.100000000000001" customHeight="1" x14ac:dyDescent="0.25">
      <c r="A329" s="125" t="s">
        <v>1194</v>
      </c>
      <c r="C329" s="105"/>
      <c r="D329" s="110"/>
      <c r="F329" s="105"/>
      <c r="Q329" s="32"/>
      <c r="S329" s="80"/>
      <c r="T329" s="80"/>
      <c r="U329" s="80"/>
      <c r="V329" s="81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1"/>
      <c r="AH329" s="80"/>
      <c r="AI329" s="80"/>
      <c r="AJ329" s="86"/>
      <c r="AK329" s="86"/>
      <c r="AL329" s="86"/>
      <c r="AM329" s="86"/>
      <c r="AN329" s="86"/>
      <c r="AO329" s="86"/>
      <c r="AP329" s="86"/>
      <c r="AQ329" s="320"/>
    </row>
    <row r="330" spans="1:581" ht="12.75" x14ac:dyDescent="0.2">
      <c r="A330" s="18">
        <v>1</v>
      </c>
      <c r="B330" s="102" t="s">
        <v>1188</v>
      </c>
      <c r="C330" s="102" t="s">
        <v>1189</v>
      </c>
      <c r="D330" s="20">
        <v>14</v>
      </c>
      <c r="E330" s="102" t="s">
        <v>929</v>
      </c>
      <c r="F330" s="102" t="s">
        <v>1190</v>
      </c>
      <c r="G330" s="102" t="s">
        <v>1446</v>
      </c>
      <c r="H330" s="21" t="s">
        <v>906</v>
      </c>
      <c r="I330" s="21" t="s">
        <v>907</v>
      </c>
      <c r="J330" s="22" t="s">
        <v>955</v>
      </c>
      <c r="K330" s="328">
        <v>40819</v>
      </c>
      <c r="L330" s="146">
        <v>4</v>
      </c>
      <c r="M330" s="22">
        <v>40</v>
      </c>
      <c r="N330" s="22" t="s">
        <v>728</v>
      </c>
      <c r="O330" s="21" t="s">
        <v>891</v>
      </c>
      <c r="P330" s="21" t="s">
        <v>973</v>
      </c>
      <c r="Q330" s="21" t="s">
        <v>994</v>
      </c>
      <c r="R330" s="22">
        <v>1</v>
      </c>
      <c r="S330" s="142">
        <v>9269</v>
      </c>
      <c r="T330" s="75">
        <f t="shared" ref="T330:T361" si="169">+S330*20%</f>
        <v>1853.8000000000002</v>
      </c>
      <c r="U330" s="75"/>
      <c r="V330" s="75">
        <f t="shared" ref="V330:V361" si="170">S330+T330+U330</f>
        <v>11122.8</v>
      </c>
      <c r="W330" s="75"/>
      <c r="X330" s="75">
        <f t="shared" ref="X330:X361" si="171">(V330+AD330+AE330)/30*5</f>
        <v>2047.8</v>
      </c>
      <c r="Y330" s="75">
        <f t="shared" ref="Y330:Y361" si="172">(V330+AD330+AE330)/30*50</f>
        <v>20478</v>
      </c>
      <c r="Z330" s="75">
        <f t="shared" ref="Z330:Z361" si="173">V330*17.5%</f>
        <v>1946.4899999999998</v>
      </c>
      <c r="AA330" s="75">
        <f t="shared" ref="AA330:AA361" si="174">V330*3%</f>
        <v>333.68399999999997</v>
      </c>
      <c r="AB330" s="75">
        <f t="shared" ref="AB330:AB361" si="175">V330*5%</f>
        <v>556.14</v>
      </c>
      <c r="AC330" s="75">
        <f t="shared" ref="AC330:AC361" si="176">V330*2%</f>
        <v>222.45599999999999</v>
      </c>
      <c r="AD330" s="75">
        <f t="shared" ref="AD330:AD346" si="177">647+70</f>
        <v>717</v>
      </c>
      <c r="AE330" s="75">
        <f t="shared" ref="AE330:AE346" si="178">417+30</f>
        <v>447</v>
      </c>
      <c r="AF330" s="77">
        <f t="shared" ref="AF330:AF361" si="179">(V330+AD330+AE330)/2</f>
        <v>6143.4</v>
      </c>
      <c r="AG330" s="77">
        <f t="shared" ref="AG330:AG361" si="180">V330+W330+Z330+AA330+AB330+AC330+AD330+AE330+(X330/12+Y330/12+AF330/12)</f>
        <v>17734.669999999998</v>
      </c>
      <c r="AH330" s="77">
        <f t="shared" ref="AH330:AH361" si="181">+AG330*12</f>
        <v>212816.03999999998</v>
      </c>
      <c r="AI330" s="77"/>
      <c r="AJ330" s="77"/>
      <c r="AK330" s="77"/>
      <c r="AL330" s="77"/>
      <c r="AM330" s="77"/>
      <c r="AN330" s="77"/>
      <c r="AO330" s="77"/>
      <c r="AP330" s="77"/>
      <c r="AQ330" s="77"/>
    </row>
    <row r="331" spans="1:581" s="23" customFormat="1" ht="15" customHeight="1" x14ac:dyDescent="0.2">
      <c r="A331" s="18">
        <v>2</v>
      </c>
      <c r="B331" s="102" t="s">
        <v>1188</v>
      </c>
      <c r="C331" s="102" t="s">
        <v>1189</v>
      </c>
      <c r="D331" s="20">
        <v>14</v>
      </c>
      <c r="E331" s="102" t="s">
        <v>929</v>
      </c>
      <c r="F331" s="102" t="s">
        <v>1190</v>
      </c>
      <c r="G331" s="102" t="s">
        <v>1447</v>
      </c>
      <c r="H331" s="61" t="s">
        <v>1784</v>
      </c>
      <c r="I331" s="61" t="s">
        <v>1167</v>
      </c>
      <c r="J331" s="67" t="s">
        <v>954</v>
      </c>
      <c r="K331" s="328">
        <v>41694</v>
      </c>
      <c r="L331" s="146">
        <v>4</v>
      </c>
      <c r="M331" s="22">
        <v>40</v>
      </c>
      <c r="N331" s="22" t="s">
        <v>728</v>
      </c>
      <c r="O331" s="21" t="s">
        <v>891</v>
      </c>
      <c r="P331" s="21" t="s">
        <v>973</v>
      </c>
      <c r="Q331" s="21" t="s">
        <v>994</v>
      </c>
      <c r="R331" s="22">
        <v>1</v>
      </c>
      <c r="S331" s="142">
        <v>9269</v>
      </c>
      <c r="T331" s="75">
        <f t="shared" si="169"/>
        <v>1853.8000000000002</v>
      </c>
      <c r="U331" s="75"/>
      <c r="V331" s="75">
        <f t="shared" si="170"/>
        <v>11122.8</v>
      </c>
      <c r="W331" s="75"/>
      <c r="X331" s="75">
        <f t="shared" si="171"/>
        <v>2047.8</v>
      </c>
      <c r="Y331" s="75">
        <f t="shared" si="172"/>
        <v>20478</v>
      </c>
      <c r="Z331" s="75">
        <f t="shared" si="173"/>
        <v>1946.4899999999998</v>
      </c>
      <c r="AA331" s="75">
        <f t="shared" si="174"/>
        <v>333.68399999999997</v>
      </c>
      <c r="AB331" s="75">
        <f t="shared" si="175"/>
        <v>556.14</v>
      </c>
      <c r="AC331" s="75">
        <f t="shared" si="176"/>
        <v>222.45599999999999</v>
      </c>
      <c r="AD331" s="75">
        <f t="shared" si="177"/>
        <v>717</v>
      </c>
      <c r="AE331" s="75">
        <f t="shared" si="178"/>
        <v>447</v>
      </c>
      <c r="AF331" s="77">
        <f t="shared" si="179"/>
        <v>6143.4</v>
      </c>
      <c r="AG331" s="77">
        <f t="shared" si="180"/>
        <v>17734.669999999998</v>
      </c>
      <c r="AH331" s="77">
        <f t="shared" si="181"/>
        <v>212816.03999999998</v>
      </c>
      <c r="AI331" s="77"/>
      <c r="AJ331" s="77"/>
      <c r="AK331" s="77"/>
      <c r="AL331" s="77"/>
      <c r="AM331" s="77"/>
      <c r="AN331" s="77"/>
      <c r="AO331" s="77"/>
      <c r="AP331" s="77"/>
      <c r="AQ331" s="77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  <c r="HB331" s="24"/>
      <c r="HC331" s="24"/>
      <c r="HD331" s="24"/>
      <c r="HE331" s="24"/>
      <c r="HF331" s="24"/>
      <c r="HG331" s="24"/>
      <c r="HH331" s="24"/>
      <c r="HI331" s="24"/>
      <c r="HJ331" s="24"/>
      <c r="HK331" s="24"/>
      <c r="HL331" s="24"/>
      <c r="HM331" s="24"/>
      <c r="HN331" s="24"/>
      <c r="HO331" s="24"/>
      <c r="HP331" s="24"/>
      <c r="HQ331" s="24"/>
      <c r="HR331" s="24"/>
      <c r="HS331" s="24"/>
      <c r="HT331" s="24"/>
      <c r="HU331" s="24"/>
      <c r="HV331" s="24"/>
      <c r="HW331" s="24"/>
      <c r="HX331" s="24"/>
      <c r="HY331" s="24"/>
      <c r="HZ331" s="24"/>
      <c r="IA331" s="24"/>
      <c r="IB331" s="24"/>
      <c r="IC331" s="24"/>
      <c r="ID331" s="24"/>
      <c r="IE331" s="24"/>
      <c r="IF331" s="24"/>
      <c r="IG331" s="24"/>
      <c r="IH331" s="24"/>
      <c r="II331" s="24"/>
      <c r="IJ331" s="24"/>
      <c r="IK331" s="24"/>
      <c r="IL331" s="24"/>
      <c r="IM331" s="24"/>
      <c r="IN331" s="24"/>
      <c r="IO331" s="24"/>
      <c r="IP331" s="24"/>
      <c r="IQ331" s="24"/>
      <c r="IR331" s="24"/>
      <c r="IS331" s="24"/>
      <c r="IT331" s="24"/>
      <c r="IU331" s="24"/>
      <c r="IV331" s="24"/>
      <c r="IW331" s="24"/>
      <c r="IX331" s="24"/>
      <c r="IY331" s="24"/>
      <c r="IZ331" s="24"/>
      <c r="JA331" s="24"/>
      <c r="JB331" s="24"/>
      <c r="JC331" s="24"/>
      <c r="JD331" s="24"/>
      <c r="JE331" s="24"/>
      <c r="JF331" s="24"/>
      <c r="JG331" s="24"/>
      <c r="JH331" s="24"/>
      <c r="JI331" s="24"/>
      <c r="JJ331" s="24"/>
      <c r="JK331" s="24"/>
      <c r="JL331" s="24"/>
      <c r="JM331" s="24"/>
      <c r="JN331" s="24"/>
      <c r="JO331" s="24"/>
      <c r="JP331" s="24"/>
      <c r="JQ331" s="24"/>
      <c r="JR331" s="24"/>
      <c r="JS331" s="24"/>
      <c r="JT331" s="24"/>
      <c r="JU331" s="24"/>
      <c r="JV331" s="24"/>
      <c r="JW331" s="24"/>
      <c r="JX331" s="24"/>
      <c r="JY331" s="24"/>
      <c r="JZ331" s="24"/>
      <c r="KA331" s="24"/>
      <c r="KB331" s="24"/>
      <c r="KC331" s="24"/>
      <c r="KD331" s="24"/>
      <c r="KE331" s="24"/>
      <c r="KF331" s="24"/>
      <c r="KG331" s="24"/>
      <c r="KH331" s="24"/>
      <c r="KI331" s="24"/>
      <c r="KJ331" s="24"/>
      <c r="KK331" s="24"/>
      <c r="KL331" s="24"/>
      <c r="KM331" s="24"/>
      <c r="KN331" s="24"/>
      <c r="KO331" s="24"/>
      <c r="KP331" s="24"/>
      <c r="KQ331" s="24"/>
      <c r="KR331" s="24"/>
      <c r="KS331" s="24"/>
      <c r="KT331" s="24"/>
      <c r="KU331" s="24"/>
      <c r="KV331" s="24"/>
      <c r="KW331" s="24"/>
      <c r="KX331" s="24"/>
      <c r="KY331" s="24"/>
      <c r="KZ331" s="24"/>
      <c r="LA331" s="24"/>
      <c r="LB331" s="24"/>
      <c r="LC331" s="24"/>
      <c r="LD331" s="24"/>
      <c r="LE331" s="24"/>
      <c r="LF331" s="24"/>
      <c r="LG331" s="24"/>
      <c r="LH331" s="24"/>
      <c r="LI331" s="24"/>
      <c r="LJ331" s="24"/>
      <c r="LK331" s="24"/>
      <c r="LL331" s="24"/>
      <c r="LM331" s="24"/>
      <c r="LN331" s="24"/>
      <c r="LO331" s="24"/>
      <c r="LP331" s="24"/>
      <c r="LQ331" s="24"/>
      <c r="LR331" s="24"/>
      <c r="LS331" s="24"/>
      <c r="LT331" s="24"/>
      <c r="LU331" s="24"/>
      <c r="LV331" s="24"/>
      <c r="LW331" s="24"/>
      <c r="LX331" s="24"/>
      <c r="LY331" s="24"/>
      <c r="LZ331" s="24"/>
      <c r="MA331" s="24"/>
      <c r="MB331" s="24"/>
      <c r="MC331" s="24"/>
      <c r="MD331" s="24"/>
      <c r="ME331" s="24"/>
      <c r="MF331" s="24"/>
      <c r="MG331" s="24"/>
      <c r="MH331" s="24"/>
      <c r="MI331" s="24"/>
      <c r="MJ331" s="24"/>
      <c r="MK331" s="24"/>
      <c r="ML331" s="24"/>
      <c r="MM331" s="24"/>
      <c r="MN331" s="24"/>
      <c r="MO331" s="24"/>
      <c r="MP331" s="24"/>
      <c r="MQ331" s="24"/>
      <c r="MR331" s="24"/>
      <c r="MS331" s="24"/>
      <c r="MT331" s="24"/>
      <c r="MU331" s="24"/>
      <c r="MV331" s="24"/>
      <c r="MW331" s="24"/>
      <c r="MX331" s="24"/>
      <c r="MY331" s="24"/>
      <c r="MZ331" s="24"/>
      <c r="NA331" s="24"/>
      <c r="NB331" s="24"/>
      <c r="NC331" s="24"/>
      <c r="ND331" s="24"/>
      <c r="NE331" s="24"/>
      <c r="NF331" s="24"/>
      <c r="NG331" s="24"/>
      <c r="NH331" s="24"/>
      <c r="NI331" s="24"/>
      <c r="NJ331" s="24"/>
      <c r="NK331" s="24"/>
      <c r="NL331" s="24"/>
      <c r="NM331" s="24"/>
      <c r="NN331" s="24"/>
      <c r="NO331" s="24"/>
      <c r="NP331" s="24"/>
      <c r="NQ331" s="24"/>
      <c r="NR331" s="24"/>
      <c r="NS331" s="24"/>
      <c r="NT331" s="24"/>
      <c r="NU331" s="24"/>
      <c r="NV331" s="24"/>
      <c r="NW331" s="24"/>
      <c r="NX331" s="24"/>
      <c r="NY331" s="24"/>
      <c r="NZ331" s="24"/>
      <c r="OA331" s="24"/>
      <c r="OB331" s="24"/>
      <c r="OC331" s="24"/>
      <c r="OD331" s="24"/>
      <c r="OE331" s="24"/>
      <c r="OF331" s="24"/>
      <c r="OG331" s="24"/>
      <c r="OH331" s="24"/>
      <c r="OI331" s="24"/>
      <c r="OJ331" s="24"/>
      <c r="OK331" s="24"/>
      <c r="OL331" s="24"/>
      <c r="OM331" s="24"/>
      <c r="ON331" s="24"/>
      <c r="OO331" s="24"/>
      <c r="OP331" s="24"/>
      <c r="OQ331" s="24"/>
      <c r="OR331" s="24"/>
      <c r="OS331" s="24"/>
      <c r="OT331" s="24"/>
      <c r="OU331" s="24"/>
      <c r="OV331" s="24"/>
      <c r="OW331" s="24"/>
      <c r="OX331" s="24"/>
      <c r="OY331" s="24"/>
      <c r="OZ331" s="24"/>
      <c r="PA331" s="24"/>
      <c r="PB331" s="24"/>
      <c r="PC331" s="24"/>
      <c r="PD331" s="24"/>
      <c r="PE331" s="24"/>
      <c r="PF331" s="24"/>
      <c r="PG331" s="24"/>
      <c r="PH331" s="24"/>
      <c r="PI331" s="24"/>
      <c r="PJ331" s="24"/>
      <c r="PK331" s="24"/>
      <c r="PL331" s="24"/>
      <c r="PM331" s="24"/>
      <c r="PN331" s="24"/>
      <c r="PO331" s="24"/>
      <c r="PP331" s="24"/>
      <c r="PQ331" s="24"/>
      <c r="PR331" s="24"/>
      <c r="PS331" s="24"/>
      <c r="PT331" s="24"/>
      <c r="PU331" s="24"/>
      <c r="PV331" s="24"/>
      <c r="PW331" s="24"/>
      <c r="PX331" s="24"/>
      <c r="PY331" s="24"/>
      <c r="PZ331" s="24"/>
      <c r="QA331" s="24"/>
      <c r="QB331" s="24"/>
      <c r="QC331" s="24"/>
      <c r="QD331" s="24"/>
      <c r="QE331" s="24"/>
      <c r="QF331" s="24"/>
      <c r="QG331" s="24"/>
      <c r="QH331" s="24"/>
      <c r="QI331" s="24"/>
      <c r="QJ331" s="24"/>
      <c r="QK331" s="24"/>
      <c r="QL331" s="24"/>
      <c r="QM331" s="24"/>
      <c r="QN331" s="24"/>
      <c r="QO331" s="24"/>
      <c r="QP331" s="24"/>
      <c r="QQ331" s="24"/>
      <c r="QR331" s="24"/>
      <c r="QS331" s="24"/>
      <c r="QT331" s="24"/>
      <c r="QU331" s="24"/>
      <c r="QV331" s="24"/>
      <c r="QW331" s="24"/>
      <c r="QX331" s="24"/>
      <c r="QY331" s="24"/>
      <c r="QZ331" s="24"/>
      <c r="RA331" s="24"/>
      <c r="RB331" s="24"/>
      <c r="RC331" s="24"/>
      <c r="RD331" s="24"/>
      <c r="RE331" s="24"/>
      <c r="RF331" s="24"/>
      <c r="RG331" s="24"/>
      <c r="RH331" s="24"/>
      <c r="RI331" s="24"/>
      <c r="RJ331" s="24"/>
      <c r="RK331" s="24"/>
      <c r="RL331" s="24"/>
      <c r="RM331" s="24"/>
      <c r="RN331" s="24"/>
      <c r="RO331" s="24"/>
      <c r="RP331" s="24"/>
      <c r="RQ331" s="24"/>
      <c r="RR331" s="24"/>
      <c r="RS331" s="24"/>
      <c r="RT331" s="24"/>
      <c r="RU331" s="24"/>
      <c r="RV331" s="24"/>
      <c r="RW331" s="24"/>
      <c r="RX331" s="24"/>
      <c r="RY331" s="24"/>
      <c r="RZ331" s="24"/>
      <c r="SA331" s="24"/>
      <c r="SB331" s="24"/>
      <c r="SC331" s="24"/>
      <c r="SD331" s="24"/>
      <c r="SE331" s="24"/>
      <c r="SF331" s="24"/>
      <c r="SG331" s="24"/>
      <c r="SH331" s="24"/>
      <c r="SI331" s="24"/>
      <c r="SJ331" s="24"/>
      <c r="SK331" s="24"/>
      <c r="SL331" s="24"/>
      <c r="SM331" s="24"/>
      <c r="SN331" s="24"/>
      <c r="SO331" s="24"/>
      <c r="SP331" s="24"/>
      <c r="SQ331" s="24"/>
      <c r="SR331" s="24"/>
      <c r="SS331" s="24"/>
      <c r="ST331" s="24"/>
      <c r="SU331" s="24"/>
      <c r="SV331" s="24"/>
      <c r="SW331" s="24"/>
      <c r="SX331" s="24"/>
      <c r="SY331" s="24"/>
      <c r="SZ331" s="24"/>
      <c r="TA331" s="24"/>
      <c r="TB331" s="24"/>
      <c r="TC331" s="24"/>
      <c r="TD331" s="24"/>
      <c r="TE331" s="24"/>
      <c r="TF331" s="24"/>
      <c r="TG331" s="24"/>
      <c r="TH331" s="24"/>
      <c r="TI331" s="24"/>
      <c r="TJ331" s="24"/>
      <c r="TK331" s="24"/>
      <c r="TL331" s="24"/>
      <c r="TM331" s="24"/>
      <c r="TN331" s="24"/>
      <c r="TO331" s="24"/>
      <c r="TP331" s="24"/>
      <c r="TQ331" s="24"/>
      <c r="TR331" s="24"/>
      <c r="TS331" s="24"/>
      <c r="TT331" s="24"/>
      <c r="TU331" s="24"/>
      <c r="TV331" s="24"/>
      <c r="TW331" s="24"/>
      <c r="TX331" s="24"/>
      <c r="TY331" s="24"/>
      <c r="TZ331" s="24"/>
      <c r="UA331" s="24"/>
      <c r="UB331" s="24"/>
      <c r="UC331" s="24"/>
      <c r="UD331" s="24"/>
      <c r="UE331" s="24"/>
      <c r="UF331" s="24"/>
      <c r="UG331" s="24"/>
      <c r="UH331" s="24"/>
      <c r="UI331" s="24"/>
      <c r="UJ331" s="24"/>
      <c r="UK331" s="24"/>
      <c r="UL331" s="24"/>
      <c r="UM331" s="24"/>
      <c r="UN331" s="24"/>
      <c r="UO331" s="24"/>
      <c r="UP331" s="24"/>
      <c r="UQ331" s="24"/>
      <c r="UR331" s="24"/>
      <c r="US331" s="24"/>
      <c r="UT331" s="24"/>
      <c r="UU331" s="24"/>
      <c r="UV331" s="24"/>
      <c r="UW331" s="24"/>
      <c r="UX331" s="24"/>
      <c r="UY331" s="24"/>
      <c r="UZ331" s="24"/>
      <c r="VA331" s="24"/>
      <c r="VB331" s="24"/>
      <c r="VC331" s="24"/>
      <c r="VD331" s="24"/>
      <c r="VE331" s="24"/>
      <c r="VF331" s="24"/>
      <c r="VG331" s="24"/>
      <c r="VH331" s="24"/>
      <c r="VI331" s="24"/>
    </row>
    <row r="332" spans="1:581" s="23" customFormat="1" ht="15" customHeight="1" x14ac:dyDescent="0.2">
      <c r="A332" s="18">
        <v>3</v>
      </c>
      <c r="B332" s="102" t="s">
        <v>1188</v>
      </c>
      <c r="C332" s="102" t="s">
        <v>1189</v>
      </c>
      <c r="D332" s="20">
        <v>14</v>
      </c>
      <c r="E332" s="102" t="s">
        <v>929</v>
      </c>
      <c r="F332" s="102" t="s">
        <v>1190</v>
      </c>
      <c r="G332" s="67" t="s">
        <v>1719</v>
      </c>
      <c r="H332" s="69" t="s">
        <v>1720</v>
      </c>
      <c r="I332" s="68" t="s">
        <v>1721</v>
      </c>
      <c r="J332" s="67" t="s">
        <v>955</v>
      </c>
      <c r="K332" s="328">
        <v>42110</v>
      </c>
      <c r="L332" s="146">
        <v>4</v>
      </c>
      <c r="M332" s="22">
        <v>40</v>
      </c>
      <c r="N332" s="22" t="s">
        <v>728</v>
      </c>
      <c r="O332" s="21" t="s">
        <v>891</v>
      </c>
      <c r="P332" s="21" t="s">
        <v>973</v>
      </c>
      <c r="Q332" s="21" t="s">
        <v>994</v>
      </c>
      <c r="R332" s="22">
        <v>1</v>
      </c>
      <c r="S332" s="142">
        <v>9269</v>
      </c>
      <c r="T332" s="75">
        <f t="shared" si="169"/>
        <v>1853.8000000000002</v>
      </c>
      <c r="U332" s="75"/>
      <c r="V332" s="75">
        <f t="shared" si="170"/>
        <v>11122.8</v>
      </c>
      <c r="W332" s="75"/>
      <c r="X332" s="75">
        <f t="shared" si="171"/>
        <v>2047.8</v>
      </c>
      <c r="Y332" s="75">
        <f t="shared" si="172"/>
        <v>20478</v>
      </c>
      <c r="Z332" s="75">
        <f t="shared" si="173"/>
        <v>1946.4899999999998</v>
      </c>
      <c r="AA332" s="75">
        <f t="shared" si="174"/>
        <v>333.68399999999997</v>
      </c>
      <c r="AB332" s="75">
        <f t="shared" si="175"/>
        <v>556.14</v>
      </c>
      <c r="AC332" s="75">
        <f t="shared" si="176"/>
        <v>222.45599999999999</v>
      </c>
      <c r="AD332" s="75">
        <f t="shared" si="177"/>
        <v>717</v>
      </c>
      <c r="AE332" s="75">
        <f t="shared" si="178"/>
        <v>447</v>
      </c>
      <c r="AF332" s="77">
        <f t="shared" si="179"/>
        <v>6143.4</v>
      </c>
      <c r="AG332" s="77">
        <f t="shared" si="180"/>
        <v>17734.669999999998</v>
      </c>
      <c r="AH332" s="77">
        <f t="shared" si="181"/>
        <v>212816.03999999998</v>
      </c>
      <c r="AI332" s="77"/>
      <c r="AJ332" s="77"/>
      <c r="AK332" s="77"/>
      <c r="AL332" s="77"/>
      <c r="AM332" s="77"/>
      <c r="AN332" s="77"/>
      <c r="AO332" s="77"/>
      <c r="AP332" s="77"/>
      <c r="AQ332" s="77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  <c r="IQ332" s="24"/>
      <c r="IR332" s="24"/>
      <c r="IS332" s="24"/>
      <c r="IT332" s="24"/>
      <c r="IU332" s="24"/>
      <c r="IV332" s="24"/>
      <c r="IW332" s="24"/>
      <c r="IX332" s="24"/>
      <c r="IY332" s="24"/>
      <c r="IZ332" s="24"/>
      <c r="JA332" s="24"/>
      <c r="JB332" s="24"/>
      <c r="JC332" s="24"/>
      <c r="JD332" s="24"/>
      <c r="JE332" s="24"/>
      <c r="JF332" s="24"/>
      <c r="JG332" s="24"/>
      <c r="JH332" s="24"/>
      <c r="JI332" s="24"/>
      <c r="JJ332" s="24"/>
      <c r="JK332" s="24"/>
      <c r="JL332" s="24"/>
      <c r="JM332" s="24"/>
      <c r="JN332" s="24"/>
      <c r="JO332" s="24"/>
      <c r="JP332" s="24"/>
      <c r="JQ332" s="24"/>
      <c r="JR332" s="24"/>
      <c r="JS332" s="24"/>
      <c r="JT332" s="24"/>
      <c r="JU332" s="24"/>
      <c r="JV332" s="24"/>
      <c r="JW332" s="24"/>
      <c r="JX332" s="24"/>
      <c r="JY332" s="24"/>
      <c r="JZ332" s="24"/>
      <c r="KA332" s="24"/>
      <c r="KB332" s="24"/>
      <c r="KC332" s="24"/>
      <c r="KD332" s="24"/>
      <c r="KE332" s="24"/>
      <c r="KF332" s="24"/>
      <c r="KG332" s="24"/>
      <c r="KH332" s="24"/>
      <c r="KI332" s="24"/>
      <c r="KJ332" s="24"/>
      <c r="KK332" s="24"/>
      <c r="KL332" s="24"/>
      <c r="KM332" s="24"/>
      <c r="KN332" s="24"/>
      <c r="KO332" s="24"/>
      <c r="KP332" s="24"/>
      <c r="KQ332" s="24"/>
      <c r="KR332" s="24"/>
      <c r="KS332" s="24"/>
      <c r="KT332" s="24"/>
      <c r="KU332" s="24"/>
      <c r="KV332" s="24"/>
      <c r="KW332" s="24"/>
      <c r="KX332" s="24"/>
      <c r="KY332" s="24"/>
      <c r="KZ332" s="24"/>
      <c r="LA332" s="24"/>
      <c r="LB332" s="24"/>
      <c r="LC332" s="24"/>
      <c r="LD332" s="24"/>
      <c r="LE332" s="24"/>
      <c r="LF332" s="24"/>
      <c r="LG332" s="24"/>
      <c r="LH332" s="24"/>
      <c r="LI332" s="24"/>
      <c r="LJ332" s="24"/>
      <c r="LK332" s="24"/>
      <c r="LL332" s="24"/>
      <c r="LM332" s="24"/>
      <c r="LN332" s="24"/>
      <c r="LO332" s="24"/>
      <c r="LP332" s="24"/>
      <c r="LQ332" s="24"/>
      <c r="LR332" s="24"/>
      <c r="LS332" s="24"/>
      <c r="LT332" s="24"/>
      <c r="LU332" s="24"/>
      <c r="LV332" s="24"/>
      <c r="LW332" s="24"/>
      <c r="LX332" s="24"/>
      <c r="LY332" s="24"/>
      <c r="LZ332" s="24"/>
      <c r="MA332" s="24"/>
      <c r="MB332" s="24"/>
      <c r="MC332" s="24"/>
      <c r="MD332" s="24"/>
      <c r="ME332" s="24"/>
      <c r="MF332" s="24"/>
      <c r="MG332" s="24"/>
      <c r="MH332" s="24"/>
      <c r="MI332" s="24"/>
      <c r="MJ332" s="24"/>
      <c r="MK332" s="24"/>
      <c r="ML332" s="24"/>
      <c r="MM332" s="24"/>
      <c r="MN332" s="24"/>
      <c r="MO332" s="24"/>
      <c r="MP332" s="24"/>
      <c r="MQ332" s="24"/>
      <c r="MR332" s="24"/>
      <c r="MS332" s="24"/>
      <c r="MT332" s="24"/>
      <c r="MU332" s="24"/>
      <c r="MV332" s="24"/>
      <c r="MW332" s="24"/>
      <c r="MX332" s="24"/>
      <c r="MY332" s="24"/>
      <c r="MZ332" s="24"/>
      <c r="NA332" s="24"/>
      <c r="NB332" s="24"/>
      <c r="NC332" s="24"/>
      <c r="ND332" s="24"/>
      <c r="NE332" s="24"/>
      <c r="NF332" s="24"/>
      <c r="NG332" s="24"/>
      <c r="NH332" s="24"/>
      <c r="NI332" s="24"/>
      <c r="NJ332" s="24"/>
      <c r="NK332" s="24"/>
      <c r="NL332" s="24"/>
      <c r="NM332" s="24"/>
      <c r="NN332" s="24"/>
      <c r="NO332" s="24"/>
      <c r="NP332" s="24"/>
      <c r="NQ332" s="24"/>
      <c r="NR332" s="24"/>
      <c r="NS332" s="24"/>
      <c r="NT332" s="24"/>
      <c r="NU332" s="24"/>
      <c r="NV332" s="24"/>
      <c r="NW332" s="24"/>
      <c r="NX332" s="24"/>
      <c r="NY332" s="24"/>
      <c r="NZ332" s="24"/>
      <c r="OA332" s="24"/>
      <c r="OB332" s="24"/>
      <c r="OC332" s="24"/>
      <c r="OD332" s="24"/>
      <c r="OE332" s="24"/>
      <c r="OF332" s="24"/>
      <c r="OG332" s="24"/>
      <c r="OH332" s="24"/>
      <c r="OI332" s="24"/>
      <c r="OJ332" s="24"/>
      <c r="OK332" s="24"/>
      <c r="OL332" s="24"/>
      <c r="OM332" s="24"/>
      <c r="ON332" s="24"/>
      <c r="OO332" s="24"/>
      <c r="OP332" s="24"/>
      <c r="OQ332" s="24"/>
      <c r="OR332" s="24"/>
      <c r="OS332" s="24"/>
      <c r="OT332" s="24"/>
      <c r="OU332" s="24"/>
      <c r="OV332" s="24"/>
      <c r="OW332" s="24"/>
      <c r="OX332" s="24"/>
      <c r="OY332" s="24"/>
      <c r="OZ332" s="24"/>
      <c r="PA332" s="24"/>
      <c r="PB332" s="24"/>
      <c r="PC332" s="24"/>
      <c r="PD332" s="24"/>
      <c r="PE332" s="24"/>
      <c r="PF332" s="24"/>
      <c r="PG332" s="24"/>
      <c r="PH332" s="24"/>
      <c r="PI332" s="24"/>
      <c r="PJ332" s="24"/>
      <c r="PK332" s="24"/>
      <c r="PL332" s="24"/>
      <c r="PM332" s="24"/>
      <c r="PN332" s="24"/>
      <c r="PO332" s="24"/>
      <c r="PP332" s="24"/>
      <c r="PQ332" s="24"/>
      <c r="PR332" s="24"/>
      <c r="PS332" s="24"/>
      <c r="PT332" s="24"/>
      <c r="PU332" s="24"/>
      <c r="PV332" s="24"/>
      <c r="PW332" s="24"/>
      <c r="PX332" s="24"/>
      <c r="PY332" s="24"/>
      <c r="PZ332" s="24"/>
      <c r="QA332" s="24"/>
      <c r="QB332" s="24"/>
      <c r="QC332" s="24"/>
      <c r="QD332" s="24"/>
      <c r="QE332" s="24"/>
      <c r="QF332" s="24"/>
      <c r="QG332" s="24"/>
      <c r="QH332" s="24"/>
      <c r="QI332" s="24"/>
      <c r="QJ332" s="24"/>
      <c r="QK332" s="24"/>
      <c r="QL332" s="24"/>
      <c r="QM332" s="24"/>
      <c r="QN332" s="24"/>
      <c r="QO332" s="24"/>
      <c r="QP332" s="24"/>
      <c r="QQ332" s="24"/>
      <c r="QR332" s="24"/>
      <c r="QS332" s="24"/>
      <c r="QT332" s="24"/>
      <c r="QU332" s="24"/>
      <c r="QV332" s="24"/>
      <c r="QW332" s="24"/>
      <c r="QX332" s="24"/>
      <c r="QY332" s="24"/>
      <c r="QZ332" s="24"/>
      <c r="RA332" s="24"/>
      <c r="RB332" s="24"/>
      <c r="RC332" s="24"/>
      <c r="RD332" s="24"/>
      <c r="RE332" s="24"/>
      <c r="RF332" s="24"/>
      <c r="RG332" s="24"/>
      <c r="RH332" s="24"/>
      <c r="RI332" s="24"/>
      <c r="RJ332" s="24"/>
      <c r="RK332" s="24"/>
      <c r="RL332" s="24"/>
      <c r="RM332" s="24"/>
      <c r="RN332" s="24"/>
      <c r="RO332" s="24"/>
      <c r="RP332" s="24"/>
      <c r="RQ332" s="24"/>
      <c r="RR332" s="24"/>
      <c r="RS332" s="24"/>
      <c r="RT332" s="24"/>
      <c r="RU332" s="24"/>
      <c r="RV332" s="24"/>
      <c r="RW332" s="24"/>
      <c r="RX332" s="24"/>
      <c r="RY332" s="24"/>
      <c r="RZ332" s="24"/>
      <c r="SA332" s="24"/>
      <c r="SB332" s="24"/>
      <c r="SC332" s="24"/>
      <c r="SD332" s="24"/>
      <c r="SE332" s="24"/>
      <c r="SF332" s="24"/>
      <c r="SG332" s="24"/>
      <c r="SH332" s="24"/>
      <c r="SI332" s="24"/>
      <c r="SJ332" s="24"/>
      <c r="SK332" s="24"/>
      <c r="SL332" s="24"/>
      <c r="SM332" s="24"/>
      <c r="SN332" s="24"/>
      <c r="SO332" s="24"/>
      <c r="SP332" s="24"/>
      <c r="SQ332" s="24"/>
      <c r="SR332" s="24"/>
      <c r="SS332" s="24"/>
      <c r="ST332" s="24"/>
      <c r="SU332" s="24"/>
      <c r="SV332" s="24"/>
      <c r="SW332" s="24"/>
      <c r="SX332" s="24"/>
      <c r="SY332" s="24"/>
      <c r="SZ332" s="24"/>
      <c r="TA332" s="24"/>
      <c r="TB332" s="24"/>
      <c r="TC332" s="24"/>
      <c r="TD332" s="24"/>
      <c r="TE332" s="24"/>
      <c r="TF332" s="24"/>
      <c r="TG332" s="24"/>
      <c r="TH332" s="24"/>
      <c r="TI332" s="24"/>
      <c r="TJ332" s="24"/>
      <c r="TK332" s="24"/>
      <c r="TL332" s="24"/>
      <c r="TM332" s="24"/>
      <c r="TN332" s="24"/>
      <c r="TO332" s="24"/>
      <c r="TP332" s="24"/>
      <c r="TQ332" s="24"/>
      <c r="TR332" s="24"/>
      <c r="TS332" s="24"/>
      <c r="TT332" s="24"/>
      <c r="TU332" s="24"/>
      <c r="TV332" s="24"/>
      <c r="TW332" s="24"/>
      <c r="TX332" s="24"/>
      <c r="TY332" s="24"/>
      <c r="TZ332" s="24"/>
      <c r="UA332" s="24"/>
      <c r="UB332" s="24"/>
      <c r="UC332" s="24"/>
      <c r="UD332" s="24"/>
      <c r="UE332" s="24"/>
      <c r="UF332" s="24"/>
      <c r="UG332" s="24"/>
      <c r="UH332" s="24"/>
      <c r="UI332" s="24"/>
      <c r="UJ332" s="24"/>
      <c r="UK332" s="24"/>
      <c r="UL332" s="24"/>
      <c r="UM332" s="24"/>
      <c r="UN332" s="24"/>
      <c r="UO332" s="24"/>
      <c r="UP332" s="24"/>
      <c r="UQ332" s="24"/>
      <c r="UR332" s="24"/>
      <c r="US332" s="24"/>
      <c r="UT332" s="24"/>
      <c r="UU332" s="24"/>
      <c r="UV332" s="24"/>
      <c r="UW332" s="24"/>
      <c r="UX332" s="24"/>
      <c r="UY332" s="24"/>
      <c r="UZ332" s="24"/>
      <c r="VA332" s="24"/>
      <c r="VB332" s="24"/>
      <c r="VC332" s="24"/>
      <c r="VD332" s="24"/>
      <c r="VE332" s="24"/>
      <c r="VF332" s="24"/>
      <c r="VG332" s="24"/>
      <c r="VH332" s="24"/>
      <c r="VI332" s="24"/>
    </row>
    <row r="333" spans="1:581" s="23" customFormat="1" ht="15" customHeight="1" x14ac:dyDescent="0.2">
      <c r="A333" s="18">
        <v>4</v>
      </c>
      <c r="B333" s="102" t="s">
        <v>1188</v>
      </c>
      <c r="C333" s="102" t="s">
        <v>1189</v>
      </c>
      <c r="D333" s="20">
        <v>14</v>
      </c>
      <c r="E333" s="102" t="s">
        <v>929</v>
      </c>
      <c r="F333" s="102" t="s">
        <v>1190</v>
      </c>
      <c r="G333" s="67" t="s">
        <v>1691</v>
      </c>
      <c r="H333" s="69" t="s">
        <v>1689</v>
      </c>
      <c r="I333" s="68" t="s">
        <v>1690</v>
      </c>
      <c r="J333" s="67" t="s">
        <v>955</v>
      </c>
      <c r="K333" s="328">
        <v>42067</v>
      </c>
      <c r="L333" s="146">
        <v>4</v>
      </c>
      <c r="M333" s="22">
        <v>40</v>
      </c>
      <c r="N333" s="22" t="s">
        <v>728</v>
      </c>
      <c r="O333" s="21" t="s">
        <v>891</v>
      </c>
      <c r="P333" s="21" t="s">
        <v>973</v>
      </c>
      <c r="Q333" s="21" t="s">
        <v>994</v>
      </c>
      <c r="R333" s="22">
        <v>1</v>
      </c>
      <c r="S333" s="142">
        <v>9269</v>
      </c>
      <c r="T333" s="75">
        <f t="shared" si="169"/>
        <v>1853.8000000000002</v>
      </c>
      <c r="U333" s="75"/>
      <c r="V333" s="75">
        <f t="shared" si="170"/>
        <v>11122.8</v>
      </c>
      <c r="W333" s="75"/>
      <c r="X333" s="75">
        <f t="shared" si="171"/>
        <v>2047.8</v>
      </c>
      <c r="Y333" s="75">
        <f t="shared" si="172"/>
        <v>20478</v>
      </c>
      <c r="Z333" s="75">
        <f t="shared" si="173"/>
        <v>1946.4899999999998</v>
      </c>
      <c r="AA333" s="75">
        <f t="shared" si="174"/>
        <v>333.68399999999997</v>
      </c>
      <c r="AB333" s="75">
        <f t="shared" si="175"/>
        <v>556.14</v>
      </c>
      <c r="AC333" s="75">
        <f t="shared" si="176"/>
        <v>222.45599999999999</v>
      </c>
      <c r="AD333" s="75">
        <f t="shared" si="177"/>
        <v>717</v>
      </c>
      <c r="AE333" s="75">
        <f t="shared" si="178"/>
        <v>447</v>
      </c>
      <c r="AF333" s="77">
        <f t="shared" si="179"/>
        <v>6143.4</v>
      </c>
      <c r="AG333" s="77">
        <f t="shared" si="180"/>
        <v>17734.669999999998</v>
      </c>
      <c r="AH333" s="77">
        <f t="shared" si="181"/>
        <v>212816.03999999998</v>
      </c>
      <c r="AI333" s="77"/>
      <c r="AJ333" s="77"/>
      <c r="AK333" s="77"/>
      <c r="AL333" s="77"/>
      <c r="AM333" s="77"/>
      <c r="AN333" s="77"/>
      <c r="AO333" s="77"/>
      <c r="AP333" s="77"/>
      <c r="AQ333" s="77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  <c r="HB333" s="24"/>
      <c r="HC333" s="24"/>
      <c r="HD333" s="24"/>
      <c r="HE333" s="24"/>
      <c r="HF333" s="24"/>
      <c r="HG333" s="24"/>
      <c r="HH333" s="24"/>
      <c r="HI333" s="24"/>
      <c r="HJ333" s="24"/>
      <c r="HK333" s="24"/>
      <c r="HL333" s="24"/>
      <c r="HM333" s="24"/>
      <c r="HN333" s="24"/>
      <c r="HO333" s="24"/>
      <c r="HP333" s="24"/>
      <c r="HQ333" s="24"/>
      <c r="HR333" s="24"/>
      <c r="HS333" s="24"/>
      <c r="HT333" s="24"/>
      <c r="HU333" s="24"/>
      <c r="HV333" s="24"/>
      <c r="HW333" s="24"/>
      <c r="HX333" s="24"/>
      <c r="HY333" s="24"/>
      <c r="HZ333" s="24"/>
      <c r="IA333" s="24"/>
      <c r="IB333" s="24"/>
      <c r="IC333" s="24"/>
      <c r="ID333" s="24"/>
      <c r="IE333" s="24"/>
      <c r="IF333" s="24"/>
      <c r="IG333" s="24"/>
      <c r="IH333" s="24"/>
      <c r="II333" s="24"/>
      <c r="IJ333" s="24"/>
      <c r="IK333" s="24"/>
      <c r="IL333" s="24"/>
      <c r="IM333" s="24"/>
      <c r="IN333" s="24"/>
      <c r="IO333" s="24"/>
      <c r="IP333" s="24"/>
      <c r="IQ333" s="24"/>
      <c r="IR333" s="24"/>
      <c r="IS333" s="24"/>
      <c r="IT333" s="24"/>
      <c r="IU333" s="24"/>
      <c r="IV333" s="24"/>
      <c r="IW333" s="24"/>
      <c r="IX333" s="24"/>
      <c r="IY333" s="24"/>
      <c r="IZ333" s="24"/>
      <c r="JA333" s="24"/>
      <c r="JB333" s="24"/>
      <c r="JC333" s="24"/>
      <c r="JD333" s="24"/>
      <c r="JE333" s="24"/>
      <c r="JF333" s="24"/>
      <c r="JG333" s="24"/>
      <c r="JH333" s="24"/>
      <c r="JI333" s="24"/>
      <c r="JJ333" s="24"/>
      <c r="JK333" s="24"/>
      <c r="JL333" s="24"/>
      <c r="JM333" s="24"/>
      <c r="JN333" s="24"/>
      <c r="JO333" s="24"/>
      <c r="JP333" s="24"/>
      <c r="JQ333" s="24"/>
      <c r="JR333" s="24"/>
      <c r="JS333" s="24"/>
      <c r="JT333" s="24"/>
      <c r="JU333" s="24"/>
      <c r="JV333" s="24"/>
      <c r="JW333" s="24"/>
      <c r="JX333" s="24"/>
      <c r="JY333" s="24"/>
      <c r="JZ333" s="24"/>
      <c r="KA333" s="24"/>
      <c r="KB333" s="24"/>
      <c r="KC333" s="24"/>
      <c r="KD333" s="24"/>
      <c r="KE333" s="24"/>
      <c r="KF333" s="24"/>
      <c r="KG333" s="24"/>
      <c r="KH333" s="24"/>
      <c r="KI333" s="24"/>
      <c r="KJ333" s="24"/>
      <c r="KK333" s="24"/>
      <c r="KL333" s="24"/>
      <c r="KM333" s="24"/>
      <c r="KN333" s="24"/>
      <c r="KO333" s="24"/>
      <c r="KP333" s="24"/>
      <c r="KQ333" s="24"/>
      <c r="KR333" s="24"/>
      <c r="KS333" s="24"/>
      <c r="KT333" s="24"/>
      <c r="KU333" s="24"/>
      <c r="KV333" s="24"/>
      <c r="KW333" s="24"/>
      <c r="KX333" s="24"/>
      <c r="KY333" s="24"/>
      <c r="KZ333" s="24"/>
      <c r="LA333" s="24"/>
      <c r="LB333" s="24"/>
      <c r="LC333" s="24"/>
      <c r="LD333" s="24"/>
      <c r="LE333" s="24"/>
      <c r="LF333" s="24"/>
      <c r="LG333" s="24"/>
      <c r="LH333" s="24"/>
      <c r="LI333" s="24"/>
      <c r="LJ333" s="24"/>
      <c r="LK333" s="24"/>
      <c r="LL333" s="24"/>
      <c r="LM333" s="24"/>
      <c r="LN333" s="24"/>
      <c r="LO333" s="24"/>
      <c r="LP333" s="24"/>
      <c r="LQ333" s="24"/>
      <c r="LR333" s="24"/>
      <c r="LS333" s="24"/>
      <c r="LT333" s="24"/>
      <c r="LU333" s="24"/>
      <c r="LV333" s="24"/>
      <c r="LW333" s="24"/>
      <c r="LX333" s="24"/>
      <c r="LY333" s="24"/>
      <c r="LZ333" s="24"/>
      <c r="MA333" s="24"/>
      <c r="MB333" s="24"/>
      <c r="MC333" s="24"/>
      <c r="MD333" s="24"/>
      <c r="ME333" s="24"/>
      <c r="MF333" s="24"/>
      <c r="MG333" s="24"/>
      <c r="MH333" s="24"/>
      <c r="MI333" s="24"/>
      <c r="MJ333" s="24"/>
      <c r="MK333" s="24"/>
      <c r="ML333" s="24"/>
      <c r="MM333" s="24"/>
      <c r="MN333" s="24"/>
      <c r="MO333" s="24"/>
      <c r="MP333" s="24"/>
      <c r="MQ333" s="24"/>
      <c r="MR333" s="24"/>
      <c r="MS333" s="24"/>
      <c r="MT333" s="24"/>
      <c r="MU333" s="24"/>
      <c r="MV333" s="24"/>
      <c r="MW333" s="24"/>
      <c r="MX333" s="24"/>
      <c r="MY333" s="24"/>
      <c r="MZ333" s="24"/>
      <c r="NA333" s="24"/>
      <c r="NB333" s="24"/>
      <c r="NC333" s="24"/>
      <c r="ND333" s="24"/>
      <c r="NE333" s="24"/>
      <c r="NF333" s="24"/>
      <c r="NG333" s="24"/>
      <c r="NH333" s="24"/>
      <c r="NI333" s="24"/>
      <c r="NJ333" s="24"/>
      <c r="NK333" s="24"/>
      <c r="NL333" s="24"/>
      <c r="NM333" s="24"/>
      <c r="NN333" s="24"/>
      <c r="NO333" s="24"/>
      <c r="NP333" s="24"/>
      <c r="NQ333" s="24"/>
      <c r="NR333" s="24"/>
      <c r="NS333" s="24"/>
      <c r="NT333" s="24"/>
      <c r="NU333" s="24"/>
      <c r="NV333" s="24"/>
      <c r="NW333" s="24"/>
      <c r="NX333" s="24"/>
      <c r="NY333" s="24"/>
      <c r="NZ333" s="24"/>
      <c r="OA333" s="24"/>
      <c r="OB333" s="24"/>
      <c r="OC333" s="24"/>
      <c r="OD333" s="24"/>
      <c r="OE333" s="24"/>
      <c r="OF333" s="24"/>
      <c r="OG333" s="24"/>
      <c r="OH333" s="24"/>
      <c r="OI333" s="24"/>
      <c r="OJ333" s="24"/>
      <c r="OK333" s="24"/>
      <c r="OL333" s="24"/>
      <c r="OM333" s="24"/>
      <c r="ON333" s="24"/>
      <c r="OO333" s="24"/>
      <c r="OP333" s="24"/>
      <c r="OQ333" s="24"/>
      <c r="OR333" s="24"/>
      <c r="OS333" s="24"/>
      <c r="OT333" s="24"/>
      <c r="OU333" s="24"/>
      <c r="OV333" s="24"/>
      <c r="OW333" s="24"/>
      <c r="OX333" s="24"/>
      <c r="OY333" s="24"/>
      <c r="OZ333" s="24"/>
      <c r="PA333" s="24"/>
      <c r="PB333" s="24"/>
      <c r="PC333" s="24"/>
      <c r="PD333" s="24"/>
      <c r="PE333" s="24"/>
      <c r="PF333" s="24"/>
      <c r="PG333" s="24"/>
      <c r="PH333" s="24"/>
      <c r="PI333" s="24"/>
      <c r="PJ333" s="24"/>
      <c r="PK333" s="24"/>
      <c r="PL333" s="24"/>
      <c r="PM333" s="24"/>
      <c r="PN333" s="24"/>
      <c r="PO333" s="24"/>
      <c r="PP333" s="24"/>
      <c r="PQ333" s="24"/>
      <c r="PR333" s="24"/>
      <c r="PS333" s="24"/>
      <c r="PT333" s="24"/>
      <c r="PU333" s="24"/>
      <c r="PV333" s="24"/>
      <c r="PW333" s="24"/>
      <c r="PX333" s="24"/>
      <c r="PY333" s="24"/>
      <c r="PZ333" s="24"/>
      <c r="QA333" s="24"/>
      <c r="QB333" s="24"/>
      <c r="QC333" s="24"/>
      <c r="QD333" s="24"/>
      <c r="QE333" s="24"/>
      <c r="QF333" s="24"/>
      <c r="QG333" s="24"/>
      <c r="QH333" s="24"/>
      <c r="QI333" s="24"/>
      <c r="QJ333" s="24"/>
      <c r="QK333" s="24"/>
      <c r="QL333" s="24"/>
      <c r="QM333" s="24"/>
      <c r="QN333" s="24"/>
      <c r="QO333" s="24"/>
      <c r="QP333" s="24"/>
      <c r="QQ333" s="24"/>
      <c r="QR333" s="24"/>
      <c r="QS333" s="24"/>
      <c r="QT333" s="24"/>
      <c r="QU333" s="24"/>
      <c r="QV333" s="24"/>
      <c r="QW333" s="24"/>
      <c r="QX333" s="24"/>
      <c r="QY333" s="24"/>
      <c r="QZ333" s="24"/>
      <c r="RA333" s="24"/>
      <c r="RB333" s="24"/>
      <c r="RC333" s="24"/>
      <c r="RD333" s="24"/>
      <c r="RE333" s="24"/>
      <c r="RF333" s="24"/>
      <c r="RG333" s="24"/>
      <c r="RH333" s="24"/>
      <c r="RI333" s="24"/>
      <c r="RJ333" s="24"/>
      <c r="RK333" s="24"/>
      <c r="RL333" s="24"/>
      <c r="RM333" s="24"/>
      <c r="RN333" s="24"/>
      <c r="RO333" s="24"/>
      <c r="RP333" s="24"/>
      <c r="RQ333" s="24"/>
      <c r="RR333" s="24"/>
      <c r="RS333" s="24"/>
      <c r="RT333" s="24"/>
      <c r="RU333" s="24"/>
      <c r="RV333" s="24"/>
      <c r="RW333" s="24"/>
      <c r="RX333" s="24"/>
      <c r="RY333" s="24"/>
      <c r="RZ333" s="24"/>
      <c r="SA333" s="24"/>
      <c r="SB333" s="24"/>
      <c r="SC333" s="24"/>
      <c r="SD333" s="24"/>
      <c r="SE333" s="24"/>
      <c r="SF333" s="24"/>
      <c r="SG333" s="24"/>
      <c r="SH333" s="24"/>
      <c r="SI333" s="24"/>
      <c r="SJ333" s="24"/>
      <c r="SK333" s="24"/>
      <c r="SL333" s="24"/>
      <c r="SM333" s="24"/>
      <c r="SN333" s="24"/>
      <c r="SO333" s="24"/>
      <c r="SP333" s="24"/>
      <c r="SQ333" s="24"/>
      <c r="SR333" s="24"/>
      <c r="SS333" s="24"/>
      <c r="ST333" s="24"/>
      <c r="SU333" s="24"/>
      <c r="SV333" s="24"/>
      <c r="SW333" s="24"/>
      <c r="SX333" s="24"/>
      <c r="SY333" s="24"/>
      <c r="SZ333" s="24"/>
      <c r="TA333" s="24"/>
      <c r="TB333" s="24"/>
      <c r="TC333" s="24"/>
      <c r="TD333" s="24"/>
      <c r="TE333" s="24"/>
      <c r="TF333" s="24"/>
      <c r="TG333" s="24"/>
      <c r="TH333" s="24"/>
      <c r="TI333" s="24"/>
      <c r="TJ333" s="24"/>
      <c r="TK333" s="24"/>
      <c r="TL333" s="24"/>
      <c r="TM333" s="24"/>
      <c r="TN333" s="24"/>
      <c r="TO333" s="24"/>
      <c r="TP333" s="24"/>
      <c r="TQ333" s="24"/>
      <c r="TR333" s="24"/>
      <c r="TS333" s="24"/>
      <c r="TT333" s="24"/>
      <c r="TU333" s="24"/>
      <c r="TV333" s="24"/>
      <c r="TW333" s="24"/>
      <c r="TX333" s="24"/>
      <c r="TY333" s="24"/>
      <c r="TZ333" s="24"/>
      <c r="UA333" s="24"/>
      <c r="UB333" s="24"/>
      <c r="UC333" s="24"/>
      <c r="UD333" s="24"/>
      <c r="UE333" s="24"/>
      <c r="UF333" s="24"/>
      <c r="UG333" s="24"/>
      <c r="UH333" s="24"/>
      <c r="UI333" s="24"/>
      <c r="UJ333" s="24"/>
      <c r="UK333" s="24"/>
      <c r="UL333" s="24"/>
      <c r="UM333" s="24"/>
      <c r="UN333" s="24"/>
      <c r="UO333" s="24"/>
      <c r="UP333" s="24"/>
      <c r="UQ333" s="24"/>
      <c r="UR333" s="24"/>
      <c r="US333" s="24"/>
      <c r="UT333" s="24"/>
      <c r="UU333" s="24"/>
      <c r="UV333" s="24"/>
      <c r="UW333" s="24"/>
      <c r="UX333" s="24"/>
      <c r="UY333" s="24"/>
      <c r="UZ333" s="24"/>
      <c r="VA333" s="24"/>
      <c r="VB333" s="24"/>
      <c r="VC333" s="24"/>
      <c r="VD333" s="24"/>
      <c r="VE333" s="24"/>
      <c r="VF333" s="24"/>
      <c r="VG333" s="24"/>
      <c r="VH333" s="24"/>
      <c r="VI333" s="24"/>
    </row>
    <row r="334" spans="1:581" s="23" customFormat="1" ht="15" customHeight="1" x14ac:dyDescent="0.2">
      <c r="A334" s="18">
        <v>5</v>
      </c>
      <c r="B334" s="102" t="s">
        <v>1188</v>
      </c>
      <c r="C334" s="102" t="s">
        <v>1189</v>
      </c>
      <c r="D334" s="20">
        <v>14</v>
      </c>
      <c r="E334" s="102" t="s">
        <v>929</v>
      </c>
      <c r="F334" s="102" t="s">
        <v>1190</v>
      </c>
      <c r="G334" s="102" t="s">
        <v>1450</v>
      </c>
      <c r="H334" s="21" t="s">
        <v>894</v>
      </c>
      <c r="I334" s="21" t="s">
        <v>902</v>
      </c>
      <c r="J334" s="22" t="s">
        <v>955</v>
      </c>
      <c r="K334" s="328" t="s">
        <v>903</v>
      </c>
      <c r="L334" s="146">
        <v>4</v>
      </c>
      <c r="M334" s="22">
        <v>40</v>
      </c>
      <c r="N334" s="22" t="s">
        <v>728</v>
      </c>
      <c r="O334" s="21" t="s">
        <v>891</v>
      </c>
      <c r="P334" s="21" t="s">
        <v>973</v>
      </c>
      <c r="Q334" s="21" t="s">
        <v>994</v>
      </c>
      <c r="R334" s="22">
        <v>1</v>
      </c>
      <c r="S334" s="142">
        <v>9269</v>
      </c>
      <c r="T334" s="75">
        <f t="shared" si="169"/>
        <v>1853.8000000000002</v>
      </c>
      <c r="U334" s="75"/>
      <c r="V334" s="75">
        <f t="shared" si="170"/>
        <v>11122.8</v>
      </c>
      <c r="W334" s="75"/>
      <c r="X334" s="75">
        <f t="shared" si="171"/>
        <v>2047.8</v>
      </c>
      <c r="Y334" s="75">
        <f t="shared" si="172"/>
        <v>20478</v>
      </c>
      <c r="Z334" s="75">
        <f t="shared" si="173"/>
        <v>1946.4899999999998</v>
      </c>
      <c r="AA334" s="75">
        <f t="shared" si="174"/>
        <v>333.68399999999997</v>
      </c>
      <c r="AB334" s="75">
        <f t="shared" si="175"/>
        <v>556.14</v>
      </c>
      <c r="AC334" s="75">
        <f t="shared" si="176"/>
        <v>222.45599999999999</v>
      </c>
      <c r="AD334" s="75">
        <f t="shared" si="177"/>
        <v>717</v>
      </c>
      <c r="AE334" s="75">
        <f t="shared" si="178"/>
        <v>447</v>
      </c>
      <c r="AF334" s="77">
        <f t="shared" si="179"/>
        <v>6143.4</v>
      </c>
      <c r="AG334" s="77">
        <f t="shared" si="180"/>
        <v>17734.669999999998</v>
      </c>
      <c r="AH334" s="77">
        <f t="shared" si="181"/>
        <v>212816.03999999998</v>
      </c>
      <c r="AI334" s="77"/>
      <c r="AJ334" s="77"/>
      <c r="AK334" s="77"/>
      <c r="AL334" s="77"/>
      <c r="AM334" s="77"/>
      <c r="AN334" s="77"/>
      <c r="AO334" s="77"/>
      <c r="AP334" s="77"/>
      <c r="AQ334" s="77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  <c r="HB334" s="24"/>
      <c r="HC334" s="24"/>
      <c r="HD334" s="24"/>
      <c r="HE334" s="24"/>
      <c r="HF334" s="24"/>
      <c r="HG334" s="24"/>
      <c r="HH334" s="24"/>
      <c r="HI334" s="24"/>
      <c r="HJ334" s="24"/>
      <c r="HK334" s="24"/>
      <c r="HL334" s="24"/>
      <c r="HM334" s="24"/>
      <c r="HN334" s="24"/>
      <c r="HO334" s="24"/>
      <c r="HP334" s="24"/>
      <c r="HQ334" s="24"/>
      <c r="HR334" s="24"/>
      <c r="HS334" s="24"/>
      <c r="HT334" s="24"/>
      <c r="HU334" s="24"/>
      <c r="HV334" s="24"/>
      <c r="HW334" s="24"/>
      <c r="HX334" s="24"/>
      <c r="HY334" s="24"/>
      <c r="HZ334" s="24"/>
      <c r="IA334" s="24"/>
      <c r="IB334" s="24"/>
      <c r="IC334" s="24"/>
      <c r="ID334" s="24"/>
      <c r="IE334" s="24"/>
      <c r="IF334" s="24"/>
      <c r="IG334" s="24"/>
      <c r="IH334" s="24"/>
      <c r="II334" s="24"/>
      <c r="IJ334" s="24"/>
      <c r="IK334" s="24"/>
      <c r="IL334" s="24"/>
      <c r="IM334" s="24"/>
      <c r="IN334" s="24"/>
      <c r="IO334" s="24"/>
      <c r="IP334" s="24"/>
      <c r="IQ334" s="24"/>
      <c r="IR334" s="24"/>
      <c r="IS334" s="24"/>
      <c r="IT334" s="24"/>
      <c r="IU334" s="24"/>
      <c r="IV334" s="24"/>
      <c r="IW334" s="24"/>
      <c r="IX334" s="24"/>
      <c r="IY334" s="24"/>
      <c r="IZ334" s="24"/>
      <c r="JA334" s="24"/>
      <c r="JB334" s="24"/>
      <c r="JC334" s="24"/>
      <c r="JD334" s="24"/>
      <c r="JE334" s="24"/>
      <c r="JF334" s="24"/>
      <c r="JG334" s="24"/>
      <c r="JH334" s="24"/>
      <c r="JI334" s="24"/>
      <c r="JJ334" s="24"/>
      <c r="JK334" s="24"/>
      <c r="JL334" s="24"/>
      <c r="JM334" s="24"/>
      <c r="JN334" s="24"/>
      <c r="JO334" s="24"/>
      <c r="JP334" s="24"/>
      <c r="JQ334" s="24"/>
      <c r="JR334" s="24"/>
      <c r="JS334" s="24"/>
      <c r="JT334" s="24"/>
      <c r="JU334" s="24"/>
      <c r="JV334" s="24"/>
      <c r="JW334" s="24"/>
      <c r="JX334" s="24"/>
      <c r="JY334" s="24"/>
      <c r="JZ334" s="24"/>
      <c r="KA334" s="24"/>
      <c r="KB334" s="24"/>
      <c r="KC334" s="24"/>
      <c r="KD334" s="24"/>
      <c r="KE334" s="24"/>
      <c r="KF334" s="24"/>
      <c r="KG334" s="24"/>
      <c r="KH334" s="24"/>
      <c r="KI334" s="24"/>
      <c r="KJ334" s="24"/>
      <c r="KK334" s="24"/>
      <c r="KL334" s="24"/>
      <c r="KM334" s="24"/>
      <c r="KN334" s="24"/>
      <c r="KO334" s="24"/>
      <c r="KP334" s="24"/>
      <c r="KQ334" s="24"/>
      <c r="KR334" s="24"/>
      <c r="KS334" s="24"/>
      <c r="KT334" s="24"/>
      <c r="KU334" s="24"/>
      <c r="KV334" s="24"/>
      <c r="KW334" s="24"/>
      <c r="KX334" s="24"/>
      <c r="KY334" s="24"/>
      <c r="KZ334" s="24"/>
      <c r="LA334" s="24"/>
      <c r="LB334" s="24"/>
      <c r="LC334" s="24"/>
      <c r="LD334" s="24"/>
      <c r="LE334" s="24"/>
      <c r="LF334" s="24"/>
      <c r="LG334" s="24"/>
      <c r="LH334" s="24"/>
      <c r="LI334" s="24"/>
      <c r="LJ334" s="24"/>
      <c r="LK334" s="24"/>
      <c r="LL334" s="24"/>
      <c r="LM334" s="24"/>
      <c r="LN334" s="24"/>
      <c r="LO334" s="24"/>
      <c r="LP334" s="24"/>
      <c r="LQ334" s="24"/>
      <c r="LR334" s="24"/>
      <c r="LS334" s="24"/>
      <c r="LT334" s="24"/>
      <c r="LU334" s="24"/>
      <c r="LV334" s="24"/>
      <c r="LW334" s="24"/>
      <c r="LX334" s="24"/>
      <c r="LY334" s="24"/>
      <c r="LZ334" s="24"/>
      <c r="MA334" s="24"/>
      <c r="MB334" s="24"/>
      <c r="MC334" s="24"/>
      <c r="MD334" s="24"/>
      <c r="ME334" s="24"/>
      <c r="MF334" s="24"/>
      <c r="MG334" s="24"/>
      <c r="MH334" s="24"/>
      <c r="MI334" s="24"/>
      <c r="MJ334" s="24"/>
      <c r="MK334" s="24"/>
      <c r="ML334" s="24"/>
      <c r="MM334" s="24"/>
      <c r="MN334" s="24"/>
      <c r="MO334" s="24"/>
      <c r="MP334" s="24"/>
      <c r="MQ334" s="24"/>
      <c r="MR334" s="24"/>
      <c r="MS334" s="24"/>
      <c r="MT334" s="24"/>
      <c r="MU334" s="24"/>
      <c r="MV334" s="24"/>
      <c r="MW334" s="24"/>
      <c r="MX334" s="24"/>
      <c r="MY334" s="24"/>
      <c r="MZ334" s="24"/>
      <c r="NA334" s="24"/>
      <c r="NB334" s="24"/>
      <c r="NC334" s="24"/>
      <c r="ND334" s="24"/>
      <c r="NE334" s="24"/>
      <c r="NF334" s="24"/>
      <c r="NG334" s="24"/>
      <c r="NH334" s="24"/>
      <c r="NI334" s="24"/>
      <c r="NJ334" s="24"/>
      <c r="NK334" s="24"/>
      <c r="NL334" s="24"/>
      <c r="NM334" s="24"/>
      <c r="NN334" s="24"/>
      <c r="NO334" s="24"/>
      <c r="NP334" s="24"/>
      <c r="NQ334" s="24"/>
      <c r="NR334" s="24"/>
      <c r="NS334" s="24"/>
      <c r="NT334" s="24"/>
      <c r="NU334" s="24"/>
      <c r="NV334" s="24"/>
      <c r="NW334" s="24"/>
      <c r="NX334" s="24"/>
      <c r="NY334" s="24"/>
      <c r="NZ334" s="24"/>
      <c r="OA334" s="24"/>
      <c r="OB334" s="24"/>
      <c r="OC334" s="24"/>
      <c r="OD334" s="24"/>
      <c r="OE334" s="24"/>
      <c r="OF334" s="24"/>
      <c r="OG334" s="24"/>
      <c r="OH334" s="24"/>
      <c r="OI334" s="24"/>
      <c r="OJ334" s="24"/>
      <c r="OK334" s="24"/>
      <c r="OL334" s="24"/>
      <c r="OM334" s="24"/>
      <c r="ON334" s="24"/>
      <c r="OO334" s="24"/>
      <c r="OP334" s="24"/>
      <c r="OQ334" s="24"/>
      <c r="OR334" s="24"/>
      <c r="OS334" s="24"/>
      <c r="OT334" s="24"/>
      <c r="OU334" s="24"/>
      <c r="OV334" s="24"/>
      <c r="OW334" s="24"/>
      <c r="OX334" s="24"/>
      <c r="OY334" s="24"/>
      <c r="OZ334" s="24"/>
      <c r="PA334" s="24"/>
      <c r="PB334" s="24"/>
      <c r="PC334" s="24"/>
      <c r="PD334" s="24"/>
      <c r="PE334" s="24"/>
      <c r="PF334" s="24"/>
      <c r="PG334" s="24"/>
      <c r="PH334" s="24"/>
      <c r="PI334" s="24"/>
      <c r="PJ334" s="24"/>
      <c r="PK334" s="24"/>
      <c r="PL334" s="24"/>
      <c r="PM334" s="24"/>
      <c r="PN334" s="24"/>
      <c r="PO334" s="24"/>
      <c r="PP334" s="24"/>
      <c r="PQ334" s="24"/>
      <c r="PR334" s="24"/>
      <c r="PS334" s="24"/>
      <c r="PT334" s="24"/>
      <c r="PU334" s="24"/>
      <c r="PV334" s="24"/>
      <c r="PW334" s="24"/>
      <c r="PX334" s="24"/>
      <c r="PY334" s="24"/>
      <c r="PZ334" s="24"/>
      <c r="QA334" s="24"/>
      <c r="QB334" s="24"/>
      <c r="QC334" s="24"/>
      <c r="QD334" s="24"/>
      <c r="QE334" s="24"/>
      <c r="QF334" s="24"/>
      <c r="QG334" s="24"/>
      <c r="QH334" s="24"/>
      <c r="QI334" s="24"/>
      <c r="QJ334" s="24"/>
      <c r="QK334" s="24"/>
      <c r="QL334" s="24"/>
      <c r="QM334" s="24"/>
      <c r="QN334" s="24"/>
      <c r="QO334" s="24"/>
      <c r="QP334" s="24"/>
      <c r="QQ334" s="24"/>
      <c r="QR334" s="24"/>
      <c r="QS334" s="24"/>
      <c r="QT334" s="24"/>
      <c r="QU334" s="24"/>
      <c r="QV334" s="24"/>
      <c r="QW334" s="24"/>
      <c r="QX334" s="24"/>
      <c r="QY334" s="24"/>
      <c r="QZ334" s="24"/>
      <c r="RA334" s="24"/>
      <c r="RB334" s="24"/>
      <c r="RC334" s="24"/>
      <c r="RD334" s="24"/>
      <c r="RE334" s="24"/>
      <c r="RF334" s="24"/>
      <c r="RG334" s="24"/>
      <c r="RH334" s="24"/>
      <c r="RI334" s="24"/>
      <c r="RJ334" s="24"/>
      <c r="RK334" s="24"/>
      <c r="RL334" s="24"/>
      <c r="RM334" s="24"/>
      <c r="RN334" s="24"/>
      <c r="RO334" s="24"/>
      <c r="RP334" s="24"/>
      <c r="RQ334" s="24"/>
      <c r="RR334" s="24"/>
      <c r="RS334" s="24"/>
      <c r="RT334" s="24"/>
      <c r="RU334" s="24"/>
      <c r="RV334" s="24"/>
      <c r="RW334" s="24"/>
      <c r="RX334" s="24"/>
      <c r="RY334" s="24"/>
      <c r="RZ334" s="24"/>
      <c r="SA334" s="24"/>
      <c r="SB334" s="24"/>
      <c r="SC334" s="24"/>
      <c r="SD334" s="24"/>
      <c r="SE334" s="24"/>
      <c r="SF334" s="24"/>
      <c r="SG334" s="24"/>
      <c r="SH334" s="24"/>
      <c r="SI334" s="24"/>
      <c r="SJ334" s="24"/>
      <c r="SK334" s="24"/>
      <c r="SL334" s="24"/>
      <c r="SM334" s="24"/>
      <c r="SN334" s="24"/>
      <c r="SO334" s="24"/>
      <c r="SP334" s="24"/>
      <c r="SQ334" s="24"/>
      <c r="SR334" s="24"/>
      <c r="SS334" s="24"/>
      <c r="ST334" s="24"/>
      <c r="SU334" s="24"/>
      <c r="SV334" s="24"/>
      <c r="SW334" s="24"/>
      <c r="SX334" s="24"/>
      <c r="SY334" s="24"/>
      <c r="SZ334" s="24"/>
      <c r="TA334" s="24"/>
      <c r="TB334" s="24"/>
      <c r="TC334" s="24"/>
      <c r="TD334" s="24"/>
      <c r="TE334" s="24"/>
      <c r="TF334" s="24"/>
      <c r="TG334" s="24"/>
      <c r="TH334" s="24"/>
      <c r="TI334" s="24"/>
      <c r="TJ334" s="24"/>
      <c r="TK334" s="24"/>
      <c r="TL334" s="24"/>
      <c r="TM334" s="24"/>
      <c r="TN334" s="24"/>
      <c r="TO334" s="24"/>
      <c r="TP334" s="24"/>
      <c r="TQ334" s="24"/>
      <c r="TR334" s="24"/>
      <c r="TS334" s="24"/>
      <c r="TT334" s="24"/>
      <c r="TU334" s="24"/>
      <c r="TV334" s="24"/>
      <c r="TW334" s="24"/>
      <c r="TX334" s="24"/>
      <c r="TY334" s="24"/>
      <c r="TZ334" s="24"/>
      <c r="UA334" s="24"/>
      <c r="UB334" s="24"/>
      <c r="UC334" s="24"/>
      <c r="UD334" s="24"/>
      <c r="UE334" s="24"/>
      <c r="UF334" s="24"/>
      <c r="UG334" s="24"/>
      <c r="UH334" s="24"/>
      <c r="UI334" s="24"/>
      <c r="UJ334" s="24"/>
      <c r="UK334" s="24"/>
      <c r="UL334" s="24"/>
      <c r="UM334" s="24"/>
      <c r="UN334" s="24"/>
      <c r="UO334" s="24"/>
      <c r="UP334" s="24"/>
      <c r="UQ334" s="24"/>
      <c r="UR334" s="24"/>
      <c r="US334" s="24"/>
      <c r="UT334" s="24"/>
      <c r="UU334" s="24"/>
      <c r="UV334" s="24"/>
      <c r="UW334" s="24"/>
      <c r="UX334" s="24"/>
      <c r="UY334" s="24"/>
      <c r="UZ334" s="24"/>
      <c r="VA334" s="24"/>
      <c r="VB334" s="24"/>
      <c r="VC334" s="24"/>
      <c r="VD334" s="24"/>
      <c r="VE334" s="24"/>
      <c r="VF334" s="24"/>
      <c r="VG334" s="24"/>
      <c r="VH334" s="24"/>
      <c r="VI334" s="24"/>
    </row>
    <row r="335" spans="1:581" s="23" customFormat="1" ht="15" customHeight="1" x14ac:dyDescent="0.2">
      <c r="A335" s="18">
        <v>6</v>
      </c>
      <c r="B335" s="102" t="s">
        <v>1188</v>
      </c>
      <c r="C335" s="102" t="s">
        <v>1189</v>
      </c>
      <c r="D335" s="20">
        <v>14</v>
      </c>
      <c r="E335" s="102" t="s">
        <v>929</v>
      </c>
      <c r="F335" s="102" t="s">
        <v>1190</v>
      </c>
      <c r="G335" s="102" t="s">
        <v>1451</v>
      </c>
      <c r="H335" s="21" t="s">
        <v>895</v>
      </c>
      <c r="I335" s="21" t="s">
        <v>904</v>
      </c>
      <c r="J335" s="22" t="s">
        <v>955</v>
      </c>
      <c r="K335" s="328" t="s">
        <v>903</v>
      </c>
      <c r="L335" s="146">
        <v>4</v>
      </c>
      <c r="M335" s="22">
        <v>40</v>
      </c>
      <c r="N335" s="22" t="s">
        <v>728</v>
      </c>
      <c r="O335" s="21" t="s">
        <v>891</v>
      </c>
      <c r="P335" s="21" t="s">
        <v>973</v>
      </c>
      <c r="Q335" s="21" t="s">
        <v>994</v>
      </c>
      <c r="R335" s="22">
        <v>1</v>
      </c>
      <c r="S335" s="142">
        <v>9269</v>
      </c>
      <c r="T335" s="75">
        <f t="shared" si="169"/>
        <v>1853.8000000000002</v>
      </c>
      <c r="U335" s="75"/>
      <c r="V335" s="75">
        <f t="shared" si="170"/>
        <v>11122.8</v>
      </c>
      <c r="W335" s="75"/>
      <c r="X335" s="75">
        <f t="shared" si="171"/>
        <v>2047.8</v>
      </c>
      <c r="Y335" s="75">
        <f t="shared" si="172"/>
        <v>20478</v>
      </c>
      <c r="Z335" s="75">
        <f t="shared" si="173"/>
        <v>1946.4899999999998</v>
      </c>
      <c r="AA335" s="75">
        <f t="shared" si="174"/>
        <v>333.68399999999997</v>
      </c>
      <c r="AB335" s="75">
        <f t="shared" si="175"/>
        <v>556.14</v>
      </c>
      <c r="AC335" s="75">
        <f t="shared" si="176"/>
        <v>222.45599999999999</v>
      </c>
      <c r="AD335" s="75">
        <f t="shared" si="177"/>
        <v>717</v>
      </c>
      <c r="AE335" s="75">
        <f t="shared" si="178"/>
        <v>447</v>
      </c>
      <c r="AF335" s="77">
        <f t="shared" si="179"/>
        <v>6143.4</v>
      </c>
      <c r="AG335" s="77">
        <f t="shared" si="180"/>
        <v>17734.669999999998</v>
      </c>
      <c r="AH335" s="77">
        <f t="shared" si="181"/>
        <v>212816.03999999998</v>
      </c>
      <c r="AI335" s="77"/>
      <c r="AJ335" s="77"/>
      <c r="AK335" s="77"/>
      <c r="AL335" s="77"/>
      <c r="AM335" s="77"/>
      <c r="AN335" s="77"/>
      <c r="AO335" s="77"/>
      <c r="AP335" s="77"/>
      <c r="AQ335" s="77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  <c r="HB335" s="24"/>
      <c r="HC335" s="24"/>
      <c r="HD335" s="24"/>
      <c r="HE335" s="24"/>
      <c r="HF335" s="24"/>
      <c r="HG335" s="24"/>
      <c r="HH335" s="24"/>
      <c r="HI335" s="24"/>
      <c r="HJ335" s="24"/>
      <c r="HK335" s="24"/>
      <c r="HL335" s="24"/>
      <c r="HM335" s="24"/>
      <c r="HN335" s="24"/>
      <c r="HO335" s="24"/>
      <c r="HP335" s="24"/>
      <c r="HQ335" s="24"/>
      <c r="HR335" s="24"/>
      <c r="HS335" s="24"/>
      <c r="HT335" s="24"/>
      <c r="HU335" s="24"/>
      <c r="HV335" s="24"/>
      <c r="HW335" s="24"/>
      <c r="HX335" s="24"/>
      <c r="HY335" s="24"/>
      <c r="HZ335" s="24"/>
      <c r="IA335" s="24"/>
      <c r="IB335" s="24"/>
      <c r="IC335" s="24"/>
      <c r="ID335" s="24"/>
      <c r="IE335" s="24"/>
      <c r="IF335" s="24"/>
      <c r="IG335" s="24"/>
      <c r="IH335" s="24"/>
      <c r="II335" s="24"/>
      <c r="IJ335" s="24"/>
      <c r="IK335" s="24"/>
      <c r="IL335" s="24"/>
      <c r="IM335" s="24"/>
      <c r="IN335" s="24"/>
      <c r="IO335" s="24"/>
      <c r="IP335" s="24"/>
      <c r="IQ335" s="24"/>
      <c r="IR335" s="24"/>
      <c r="IS335" s="24"/>
      <c r="IT335" s="24"/>
      <c r="IU335" s="24"/>
      <c r="IV335" s="24"/>
      <c r="IW335" s="24"/>
      <c r="IX335" s="24"/>
      <c r="IY335" s="24"/>
      <c r="IZ335" s="24"/>
      <c r="JA335" s="24"/>
      <c r="JB335" s="24"/>
      <c r="JC335" s="24"/>
      <c r="JD335" s="24"/>
      <c r="JE335" s="24"/>
      <c r="JF335" s="24"/>
      <c r="JG335" s="24"/>
      <c r="JH335" s="24"/>
      <c r="JI335" s="24"/>
      <c r="JJ335" s="24"/>
      <c r="JK335" s="24"/>
      <c r="JL335" s="24"/>
      <c r="JM335" s="24"/>
      <c r="JN335" s="24"/>
      <c r="JO335" s="24"/>
      <c r="JP335" s="24"/>
      <c r="JQ335" s="24"/>
      <c r="JR335" s="24"/>
      <c r="JS335" s="24"/>
      <c r="JT335" s="24"/>
      <c r="JU335" s="24"/>
      <c r="JV335" s="24"/>
      <c r="JW335" s="24"/>
      <c r="JX335" s="24"/>
      <c r="JY335" s="24"/>
      <c r="JZ335" s="24"/>
      <c r="KA335" s="24"/>
      <c r="KB335" s="24"/>
      <c r="KC335" s="24"/>
      <c r="KD335" s="24"/>
      <c r="KE335" s="24"/>
      <c r="KF335" s="24"/>
      <c r="KG335" s="24"/>
      <c r="KH335" s="24"/>
      <c r="KI335" s="24"/>
      <c r="KJ335" s="24"/>
      <c r="KK335" s="24"/>
      <c r="KL335" s="24"/>
      <c r="KM335" s="24"/>
      <c r="KN335" s="24"/>
      <c r="KO335" s="24"/>
      <c r="KP335" s="24"/>
      <c r="KQ335" s="24"/>
      <c r="KR335" s="24"/>
      <c r="KS335" s="24"/>
      <c r="KT335" s="24"/>
      <c r="KU335" s="24"/>
      <c r="KV335" s="24"/>
      <c r="KW335" s="24"/>
      <c r="KX335" s="24"/>
      <c r="KY335" s="24"/>
      <c r="KZ335" s="24"/>
      <c r="LA335" s="24"/>
      <c r="LB335" s="24"/>
      <c r="LC335" s="24"/>
      <c r="LD335" s="24"/>
      <c r="LE335" s="24"/>
      <c r="LF335" s="24"/>
      <c r="LG335" s="24"/>
      <c r="LH335" s="24"/>
      <c r="LI335" s="24"/>
      <c r="LJ335" s="24"/>
      <c r="LK335" s="24"/>
      <c r="LL335" s="24"/>
      <c r="LM335" s="24"/>
      <c r="LN335" s="24"/>
      <c r="LO335" s="24"/>
      <c r="LP335" s="24"/>
      <c r="LQ335" s="24"/>
      <c r="LR335" s="24"/>
      <c r="LS335" s="24"/>
      <c r="LT335" s="24"/>
      <c r="LU335" s="24"/>
      <c r="LV335" s="24"/>
      <c r="LW335" s="24"/>
      <c r="LX335" s="24"/>
      <c r="LY335" s="24"/>
      <c r="LZ335" s="24"/>
      <c r="MA335" s="24"/>
      <c r="MB335" s="24"/>
      <c r="MC335" s="24"/>
      <c r="MD335" s="24"/>
      <c r="ME335" s="24"/>
      <c r="MF335" s="24"/>
      <c r="MG335" s="24"/>
      <c r="MH335" s="24"/>
      <c r="MI335" s="24"/>
      <c r="MJ335" s="24"/>
      <c r="MK335" s="24"/>
      <c r="ML335" s="24"/>
      <c r="MM335" s="24"/>
      <c r="MN335" s="24"/>
      <c r="MO335" s="24"/>
      <c r="MP335" s="24"/>
      <c r="MQ335" s="24"/>
      <c r="MR335" s="24"/>
      <c r="MS335" s="24"/>
      <c r="MT335" s="24"/>
      <c r="MU335" s="24"/>
      <c r="MV335" s="24"/>
      <c r="MW335" s="24"/>
      <c r="MX335" s="24"/>
      <c r="MY335" s="24"/>
      <c r="MZ335" s="24"/>
      <c r="NA335" s="24"/>
      <c r="NB335" s="24"/>
      <c r="NC335" s="24"/>
      <c r="ND335" s="24"/>
      <c r="NE335" s="24"/>
      <c r="NF335" s="24"/>
      <c r="NG335" s="24"/>
      <c r="NH335" s="24"/>
      <c r="NI335" s="24"/>
      <c r="NJ335" s="24"/>
      <c r="NK335" s="24"/>
      <c r="NL335" s="24"/>
      <c r="NM335" s="24"/>
      <c r="NN335" s="24"/>
      <c r="NO335" s="24"/>
      <c r="NP335" s="24"/>
      <c r="NQ335" s="24"/>
      <c r="NR335" s="24"/>
      <c r="NS335" s="24"/>
      <c r="NT335" s="24"/>
      <c r="NU335" s="24"/>
      <c r="NV335" s="24"/>
      <c r="NW335" s="24"/>
      <c r="NX335" s="24"/>
      <c r="NY335" s="24"/>
      <c r="NZ335" s="24"/>
      <c r="OA335" s="24"/>
      <c r="OB335" s="24"/>
      <c r="OC335" s="24"/>
      <c r="OD335" s="24"/>
      <c r="OE335" s="24"/>
      <c r="OF335" s="24"/>
      <c r="OG335" s="24"/>
      <c r="OH335" s="24"/>
      <c r="OI335" s="24"/>
      <c r="OJ335" s="24"/>
      <c r="OK335" s="24"/>
      <c r="OL335" s="24"/>
      <c r="OM335" s="24"/>
      <c r="ON335" s="24"/>
      <c r="OO335" s="24"/>
      <c r="OP335" s="24"/>
      <c r="OQ335" s="24"/>
      <c r="OR335" s="24"/>
      <c r="OS335" s="24"/>
      <c r="OT335" s="24"/>
      <c r="OU335" s="24"/>
      <c r="OV335" s="24"/>
      <c r="OW335" s="24"/>
      <c r="OX335" s="24"/>
      <c r="OY335" s="24"/>
      <c r="OZ335" s="24"/>
      <c r="PA335" s="24"/>
      <c r="PB335" s="24"/>
      <c r="PC335" s="24"/>
      <c r="PD335" s="24"/>
      <c r="PE335" s="24"/>
      <c r="PF335" s="24"/>
      <c r="PG335" s="24"/>
      <c r="PH335" s="24"/>
      <c r="PI335" s="24"/>
      <c r="PJ335" s="24"/>
      <c r="PK335" s="24"/>
      <c r="PL335" s="24"/>
      <c r="PM335" s="24"/>
      <c r="PN335" s="24"/>
      <c r="PO335" s="24"/>
      <c r="PP335" s="24"/>
      <c r="PQ335" s="24"/>
      <c r="PR335" s="24"/>
      <c r="PS335" s="24"/>
      <c r="PT335" s="24"/>
      <c r="PU335" s="24"/>
      <c r="PV335" s="24"/>
      <c r="PW335" s="24"/>
      <c r="PX335" s="24"/>
      <c r="PY335" s="24"/>
      <c r="PZ335" s="24"/>
      <c r="QA335" s="24"/>
      <c r="QB335" s="24"/>
      <c r="QC335" s="24"/>
      <c r="QD335" s="24"/>
      <c r="QE335" s="24"/>
      <c r="QF335" s="24"/>
      <c r="QG335" s="24"/>
      <c r="QH335" s="24"/>
      <c r="QI335" s="24"/>
      <c r="QJ335" s="24"/>
      <c r="QK335" s="24"/>
      <c r="QL335" s="24"/>
      <c r="QM335" s="24"/>
      <c r="QN335" s="24"/>
      <c r="QO335" s="24"/>
      <c r="QP335" s="24"/>
      <c r="QQ335" s="24"/>
      <c r="QR335" s="24"/>
      <c r="QS335" s="24"/>
      <c r="QT335" s="24"/>
      <c r="QU335" s="24"/>
      <c r="QV335" s="24"/>
      <c r="QW335" s="24"/>
      <c r="QX335" s="24"/>
      <c r="QY335" s="24"/>
      <c r="QZ335" s="24"/>
      <c r="RA335" s="24"/>
      <c r="RB335" s="24"/>
      <c r="RC335" s="24"/>
      <c r="RD335" s="24"/>
      <c r="RE335" s="24"/>
      <c r="RF335" s="24"/>
      <c r="RG335" s="24"/>
      <c r="RH335" s="24"/>
      <c r="RI335" s="24"/>
      <c r="RJ335" s="24"/>
      <c r="RK335" s="24"/>
      <c r="RL335" s="24"/>
      <c r="RM335" s="24"/>
      <c r="RN335" s="24"/>
      <c r="RO335" s="24"/>
      <c r="RP335" s="24"/>
      <c r="RQ335" s="24"/>
      <c r="RR335" s="24"/>
      <c r="RS335" s="24"/>
      <c r="RT335" s="24"/>
      <c r="RU335" s="24"/>
      <c r="RV335" s="24"/>
      <c r="RW335" s="24"/>
      <c r="RX335" s="24"/>
      <c r="RY335" s="24"/>
      <c r="RZ335" s="24"/>
      <c r="SA335" s="24"/>
      <c r="SB335" s="24"/>
      <c r="SC335" s="24"/>
      <c r="SD335" s="24"/>
      <c r="SE335" s="24"/>
      <c r="SF335" s="24"/>
      <c r="SG335" s="24"/>
      <c r="SH335" s="24"/>
      <c r="SI335" s="24"/>
      <c r="SJ335" s="24"/>
      <c r="SK335" s="24"/>
      <c r="SL335" s="24"/>
      <c r="SM335" s="24"/>
      <c r="SN335" s="24"/>
      <c r="SO335" s="24"/>
      <c r="SP335" s="24"/>
      <c r="SQ335" s="24"/>
      <c r="SR335" s="24"/>
      <c r="SS335" s="24"/>
      <c r="ST335" s="24"/>
      <c r="SU335" s="24"/>
      <c r="SV335" s="24"/>
      <c r="SW335" s="24"/>
      <c r="SX335" s="24"/>
      <c r="SY335" s="24"/>
      <c r="SZ335" s="24"/>
      <c r="TA335" s="24"/>
      <c r="TB335" s="24"/>
      <c r="TC335" s="24"/>
      <c r="TD335" s="24"/>
      <c r="TE335" s="24"/>
      <c r="TF335" s="24"/>
      <c r="TG335" s="24"/>
      <c r="TH335" s="24"/>
      <c r="TI335" s="24"/>
      <c r="TJ335" s="24"/>
      <c r="TK335" s="24"/>
      <c r="TL335" s="24"/>
      <c r="TM335" s="24"/>
      <c r="TN335" s="24"/>
      <c r="TO335" s="24"/>
      <c r="TP335" s="24"/>
      <c r="TQ335" s="24"/>
      <c r="TR335" s="24"/>
      <c r="TS335" s="24"/>
      <c r="TT335" s="24"/>
      <c r="TU335" s="24"/>
      <c r="TV335" s="24"/>
      <c r="TW335" s="24"/>
      <c r="TX335" s="24"/>
      <c r="TY335" s="24"/>
      <c r="TZ335" s="24"/>
      <c r="UA335" s="24"/>
      <c r="UB335" s="24"/>
      <c r="UC335" s="24"/>
      <c r="UD335" s="24"/>
      <c r="UE335" s="24"/>
      <c r="UF335" s="24"/>
      <c r="UG335" s="24"/>
      <c r="UH335" s="24"/>
      <c r="UI335" s="24"/>
      <c r="UJ335" s="24"/>
      <c r="UK335" s="24"/>
      <c r="UL335" s="24"/>
      <c r="UM335" s="24"/>
      <c r="UN335" s="24"/>
      <c r="UO335" s="24"/>
      <c r="UP335" s="24"/>
      <c r="UQ335" s="24"/>
      <c r="UR335" s="24"/>
      <c r="US335" s="24"/>
      <c r="UT335" s="24"/>
      <c r="UU335" s="24"/>
      <c r="UV335" s="24"/>
      <c r="UW335" s="24"/>
      <c r="UX335" s="24"/>
      <c r="UY335" s="24"/>
      <c r="UZ335" s="24"/>
      <c r="VA335" s="24"/>
      <c r="VB335" s="24"/>
      <c r="VC335" s="24"/>
      <c r="VD335" s="24"/>
      <c r="VE335" s="24"/>
      <c r="VF335" s="24"/>
      <c r="VG335" s="24"/>
      <c r="VH335" s="24"/>
      <c r="VI335" s="24"/>
    </row>
    <row r="336" spans="1:581" s="23" customFormat="1" ht="15" customHeight="1" x14ac:dyDescent="0.2">
      <c r="A336" s="18">
        <v>7</v>
      </c>
      <c r="B336" s="102" t="s">
        <v>1188</v>
      </c>
      <c r="C336" s="102" t="s">
        <v>1189</v>
      </c>
      <c r="D336" s="20">
        <v>14</v>
      </c>
      <c r="E336" s="102" t="s">
        <v>929</v>
      </c>
      <c r="F336" s="102" t="s">
        <v>1190</v>
      </c>
      <c r="G336" s="102" t="s">
        <v>1452</v>
      </c>
      <c r="H336" s="21" t="s">
        <v>916</v>
      </c>
      <c r="I336" s="21" t="s">
        <v>917</v>
      </c>
      <c r="J336" s="22" t="s">
        <v>955</v>
      </c>
      <c r="K336" s="328">
        <v>40744</v>
      </c>
      <c r="L336" s="146">
        <v>4</v>
      </c>
      <c r="M336" s="22">
        <v>40</v>
      </c>
      <c r="N336" s="22" t="s">
        <v>728</v>
      </c>
      <c r="O336" s="21" t="s">
        <v>891</v>
      </c>
      <c r="P336" s="21" t="s">
        <v>973</v>
      </c>
      <c r="Q336" s="21" t="s">
        <v>994</v>
      </c>
      <c r="R336" s="22">
        <v>1</v>
      </c>
      <c r="S336" s="142">
        <v>9269</v>
      </c>
      <c r="T336" s="75">
        <f t="shared" si="169"/>
        <v>1853.8000000000002</v>
      </c>
      <c r="U336" s="75"/>
      <c r="V336" s="75">
        <f t="shared" si="170"/>
        <v>11122.8</v>
      </c>
      <c r="W336" s="75"/>
      <c r="X336" s="75">
        <f t="shared" si="171"/>
        <v>2047.8</v>
      </c>
      <c r="Y336" s="75">
        <f t="shared" si="172"/>
        <v>20478</v>
      </c>
      <c r="Z336" s="75">
        <f t="shared" si="173"/>
        <v>1946.4899999999998</v>
      </c>
      <c r="AA336" s="75">
        <f t="shared" si="174"/>
        <v>333.68399999999997</v>
      </c>
      <c r="AB336" s="75">
        <f t="shared" si="175"/>
        <v>556.14</v>
      </c>
      <c r="AC336" s="75">
        <f t="shared" si="176"/>
        <v>222.45599999999999</v>
      </c>
      <c r="AD336" s="75">
        <f t="shared" si="177"/>
        <v>717</v>
      </c>
      <c r="AE336" s="75">
        <f t="shared" si="178"/>
        <v>447</v>
      </c>
      <c r="AF336" s="77">
        <f t="shared" si="179"/>
        <v>6143.4</v>
      </c>
      <c r="AG336" s="77">
        <f t="shared" si="180"/>
        <v>17734.669999999998</v>
      </c>
      <c r="AH336" s="77">
        <f t="shared" si="181"/>
        <v>212816.03999999998</v>
      </c>
      <c r="AI336" s="77"/>
      <c r="AJ336" s="77"/>
      <c r="AK336" s="77"/>
      <c r="AL336" s="77"/>
      <c r="AM336" s="77"/>
      <c r="AN336" s="77"/>
      <c r="AO336" s="77"/>
      <c r="AP336" s="77"/>
      <c r="AQ336" s="77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  <c r="HB336" s="24"/>
      <c r="HC336" s="24"/>
      <c r="HD336" s="24"/>
      <c r="HE336" s="24"/>
      <c r="HF336" s="24"/>
      <c r="HG336" s="24"/>
      <c r="HH336" s="24"/>
      <c r="HI336" s="24"/>
      <c r="HJ336" s="24"/>
      <c r="HK336" s="24"/>
      <c r="HL336" s="24"/>
      <c r="HM336" s="24"/>
      <c r="HN336" s="24"/>
      <c r="HO336" s="24"/>
      <c r="HP336" s="24"/>
      <c r="HQ336" s="24"/>
      <c r="HR336" s="24"/>
      <c r="HS336" s="24"/>
      <c r="HT336" s="24"/>
      <c r="HU336" s="24"/>
      <c r="HV336" s="24"/>
      <c r="HW336" s="24"/>
      <c r="HX336" s="24"/>
      <c r="HY336" s="24"/>
      <c r="HZ336" s="24"/>
      <c r="IA336" s="24"/>
      <c r="IB336" s="24"/>
      <c r="IC336" s="24"/>
      <c r="ID336" s="24"/>
      <c r="IE336" s="24"/>
      <c r="IF336" s="24"/>
      <c r="IG336" s="24"/>
      <c r="IH336" s="24"/>
      <c r="II336" s="24"/>
      <c r="IJ336" s="24"/>
      <c r="IK336" s="24"/>
      <c r="IL336" s="24"/>
      <c r="IM336" s="24"/>
      <c r="IN336" s="24"/>
      <c r="IO336" s="24"/>
      <c r="IP336" s="24"/>
      <c r="IQ336" s="24"/>
      <c r="IR336" s="24"/>
      <c r="IS336" s="24"/>
      <c r="IT336" s="24"/>
      <c r="IU336" s="24"/>
      <c r="IV336" s="24"/>
      <c r="IW336" s="24"/>
      <c r="IX336" s="24"/>
      <c r="IY336" s="24"/>
      <c r="IZ336" s="24"/>
      <c r="JA336" s="24"/>
      <c r="JB336" s="24"/>
      <c r="JC336" s="24"/>
      <c r="JD336" s="24"/>
      <c r="JE336" s="24"/>
      <c r="JF336" s="24"/>
      <c r="JG336" s="24"/>
      <c r="JH336" s="24"/>
      <c r="JI336" s="24"/>
      <c r="JJ336" s="24"/>
      <c r="JK336" s="24"/>
      <c r="JL336" s="24"/>
      <c r="JM336" s="24"/>
      <c r="JN336" s="24"/>
      <c r="JO336" s="24"/>
      <c r="JP336" s="24"/>
      <c r="JQ336" s="24"/>
      <c r="JR336" s="24"/>
      <c r="JS336" s="24"/>
      <c r="JT336" s="24"/>
      <c r="JU336" s="24"/>
      <c r="JV336" s="24"/>
      <c r="JW336" s="24"/>
      <c r="JX336" s="24"/>
      <c r="JY336" s="24"/>
      <c r="JZ336" s="24"/>
      <c r="KA336" s="24"/>
      <c r="KB336" s="24"/>
      <c r="KC336" s="24"/>
      <c r="KD336" s="24"/>
      <c r="KE336" s="24"/>
      <c r="KF336" s="24"/>
      <c r="KG336" s="24"/>
      <c r="KH336" s="24"/>
      <c r="KI336" s="24"/>
      <c r="KJ336" s="24"/>
      <c r="KK336" s="24"/>
      <c r="KL336" s="24"/>
      <c r="KM336" s="24"/>
      <c r="KN336" s="24"/>
      <c r="KO336" s="24"/>
      <c r="KP336" s="24"/>
      <c r="KQ336" s="24"/>
      <c r="KR336" s="24"/>
      <c r="KS336" s="24"/>
      <c r="KT336" s="24"/>
      <c r="KU336" s="24"/>
      <c r="KV336" s="24"/>
      <c r="KW336" s="24"/>
      <c r="KX336" s="24"/>
      <c r="KY336" s="24"/>
      <c r="KZ336" s="24"/>
      <c r="LA336" s="24"/>
      <c r="LB336" s="24"/>
      <c r="LC336" s="24"/>
      <c r="LD336" s="24"/>
      <c r="LE336" s="24"/>
      <c r="LF336" s="24"/>
      <c r="LG336" s="24"/>
      <c r="LH336" s="24"/>
      <c r="LI336" s="24"/>
      <c r="LJ336" s="24"/>
      <c r="LK336" s="24"/>
      <c r="LL336" s="24"/>
      <c r="LM336" s="24"/>
      <c r="LN336" s="24"/>
      <c r="LO336" s="24"/>
      <c r="LP336" s="24"/>
      <c r="LQ336" s="24"/>
      <c r="LR336" s="24"/>
      <c r="LS336" s="24"/>
      <c r="LT336" s="24"/>
      <c r="LU336" s="24"/>
      <c r="LV336" s="24"/>
      <c r="LW336" s="24"/>
      <c r="LX336" s="24"/>
      <c r="LY336" s="24"/>
      <c r="LZ336" s="24"/>
      <c r="MA336" s="24"/>
      <c r="MB336" s="24"/>
      <c r="MC336" s="24"/>
      <c r="MD336" s="24"/>
      <c r="ME336" s="24"/>
      <c r="MF336" s="24"/>
      <c r="MG336" s="24"/>
      <c r="MH336" s="24"/>
      <c r="MI336" s="24"/>
      <c r="MJ336" s="24"/>
      <c r="MK336" s="24"/>
      <c r="ML336" s="24"/>
      <c r="MM336" s="24"/>
      <c r="MN336" s="24"/>
      <c r="MO336" s="24"/>
      <c r="MP336" s="24"/>
      <c r="MQ336" s="24"/>
      <c r="MR336" s="24"/>
      <c r="MS336" s="24"/>
      <c r="MT336" s="24"/>
      <c r="MU336" s="24"/>
      <c r="MV336" s="24"/>
      <c r="MW336" s="24"/>
      <c r="MX336" s="24"/>
      <c r="MY336" s="24"/>
      <c r="MZ336" s="24"/>
      <c r="NA336" s="24"/>
      <c r="NB336" s="24"/>
      <c r="NC336" s="24"/>
      <c r="ND336" s="24"/>
      <c r="NE336" s="24"/>
      <c r="NF336" s="24"/>
      <c r="NG336" s="24"/>
      <c r="NH336" s="24"/>
      <c r="NI336" s="24"/>
      <c r="NJ336" s="24"/>
      <c r="NK336" s="24"/>
      <c r="NL336" s="24"/>
      <c r="NM336" s="24"/>
      <c r="NN336" s="24"/>
      <c r="NO336" s="24"/>
      <c r="NP336" s="24"/>
      <c r="NQ336" s="24"/>
      <c r="NR336" s="24"/>
      <c r="NS336" s="24"/>
      <c r="NT336" s="24"/>
      <c r="NU336" s="24"/>
      <c r="NV336" s="24"/>
      <c r="NW336" s="24"/>
      <c r="NX336" s="24"/>
      <c r="NY336" s="24"/>
      <c r="NZ336" s="24"/>
      <c r="OA336" s="24"/>
      <c r="OB336" s="24"/>
      <c r="OC336" s="24"/>
      <c r="OD336" s="24"/>
      <c r="OE336" s="24"/>
      <c r="OF336" s="24"/>
      <c r="OG336" s="24"/>
      <c r="OH336" s="24"/>
      <c r="OI336" s="24"/>
      <c r="OJ336" s="24"/>
      <c r="OK336" s="24"/>
      <c r="OL336" s="24"/>
      <c r="OM336" s="24"/>
      <c r="ON336" s="24"/>
      <c r="OO336" s="24"/>
      <c r="OP336" s="24"/>
      <c r="OQ336" s="24"/>
      <c r="OR336" s="24"/>
      <c r="OS336" s="24"/>
      <c r="OT336" s="24"/>
      <c r="OU336" s="24"/>
      <c r="OV336" s="24"/>
      <c r="OW336" s="24"/>
      <c r="OX336" s="24"/>
      <c r="OY336" s="24"/>
      <c r="OZ336" s="24"/>
      <c r="PA336" s="24"/>
      <c r="PB336" s="24"/>
      <c r="PC336" s="24"/>
      <c r="PD336" s="24"/>
      <c r="PE336" s="24"/>
      <c r="PF336" s="24"/>
      <c r="PG336" s="24"/>
      <c r="PH336" s="24"/>
      <c r="PI336" s="24"/>
      <c r="PJ336" s="24"/>
      <c r="PK336" s="24"/>
      <c r="PL336" s="24"/>
      <c r="PM336" s="24"/>
      <c r="PN336" s="24"/>
      <c r="PO336" s="24"/>
      <c r="PP336" s="24"/>
      <c r="PQ336" s="24"/>
      <c r="PR336" s="24"/>
      <c r="PS336" s="24"/>
      <c r="PT336" s="24"/>
      <c r="PU336" s="24"/>
      <c r="PV336" s="24"/>
      <c r="PW336" s="24"/>
      <c r="PX336" s="24"/>
      <c r="PY336" s="24"/>
      <c r="PZ336" s="24"/>
      <c r="QA336" s="24"/>
      <c r="QB336" s="24"/>
      <c r="QC336" s="24"/>
      <c r="QD336" s="24"/>
      <c r="QE336" s="24"/>
      <c r="QF336" s="24"/>
      <c r="QG336" s="24"/>
      <c r="QH336" s="24"/>
      <c r="QI336" s="24"/>
      <c r="QJ336" s="24"/>
      <c r="QK336" s="24"/>
      <c r="QL336" s="24"/>
      <c r="QM336" s="24"/>
      <c r="QN336" s="24"/>
      <c r="QO336" s="24"/>
      <c r="QP336" s="24"/>
      <c r="QQ336" s="24"/>
      <c r="QR336" s="24"/>
      <c r="QS336" s="24"/>
      <c r="QT336" s="24"/>
      <c r="QU336" s="24"/>
      <c r="QV336" s="24"/>
      <c r="QW336" s="24"/>
      <c r="QX336" s="24"/>
      <c r="QY336" s="24"/>
      <c r="QZ336" s="24"/>
      <c r="RA336" s="24"/>
      <c r="RB336" s="24"/>
      <c r="RC336" s="24"/>
      <c r="RD336" s="24"/>
      <c r="RE336" s="24"/>
      <c r="RF336" s="24"/>
      <c r="RG336" s="24"/>
      <c r="RH336" s="24"/>
      <c r="RI336" s="24"/>
      <c r="RJ336" s="24"/>
      <c r="RK336" s="24"/>
      <c r="RL336" s="24"/>
      <c r="RM336" s="24"/>
      <c r="RN336" s="24"/>
      <c r="RO336" s="24"/>
      <c r="RP336" s="24"/>
      <c r="RQ336" s="24"/>
      <c r="RR336" s="24"/>
      <c r="RS336" s="24"/>
      <c r="RT336" s="24"/>
      <c r="RU336" s="24"/>
      <c r="RV336" s="24"/>
      <c r="RW336" s="24"/>
      <c r="RX336" s="24"/>
      <c r="RY336" s="24"/>
      <c r="RZ336" s="24"/>
      <c r="SA336" s="24"/>
      <c r="SB336" s="24"/>
      <c r="SC336" s="24"/>
      <c r="SD336" s="24"/>
      <c r="SE336" s="24"/>
      <c r="SF336" s="24"/>
      <c r="SG336" s="24"/>
      <c r="SH336" s="24"/>
      <c r="SI336" s="24"/>
      <c r="SJ336" s="24"/>
      <c r="SK336" s="24"/>
      <c r="SL336" s="24"/>
      <c r="SM336" s="24"/>
      <c r="SN336" s="24"/>
      <c r="SO336" s="24"/>
      <c r="SP336" s="24"/>
      <c r="SQ336" s="24"/>
      <c r="SR336" s="24"/>
      <c r="SS336" s="24"/>
      <c r="ST336" s="24"/>
      <c r="SU336" s="24"/>
      <c r="SV336" s="24"/>
      <c r="SW336" s="24"/>
      <c r="SX336" s="24"/>
      <c r="SY336" s="24"/>
      <c r="SZ336" s="24"/>
      <c r="TA336" s="24"/>
      <c r="TB336" s="24"/>
      <c r="TC336" s="24"/>
      <c r="TD336" s="24"/>
      <c r="TE336" s="24"/>
      <c r="TF336" s="24"/>
      <c r="TG336" s="24"/>
      <c r="TH336" s="24"/>
      <c r="TI336" s="24"/>
      <c r="TJ336" s="24"/>
      <c r="TK336" s="24"/>
      <c r="TL336" s="24"/>
      <c r="TM336" s="24"/>
      <c r="TN336" s="24"/>
      <c r="TO336" s="24"/>
      <c r="TP336" s="24"/>
      <c r="TQ336" s="24"/>
      <c r="TR336" s="24"/>
      <c r="TS336" s="24"/>
      <c r="TT336" s="24"/>
      <c r="TU336" s="24"/>
      <c r="TV336" s="24"/>
      <c r="TW336" s="24"/>
      <c r="TX336" s="24"/>
      <c r="TY336" s="24"/>
      <c r="TZ336" s="24"/>
      <c r="UA336" s="24"/>
      <c r="UB336" s="24"/>
      <c r="UC336" s="24"/>
      <c r="UD336" s="24"/>
      <c r="UE336" s="24"/>
      <c r="UF336" s="24"/>
      <c r="UG336" s="24"/>
      <c r="UH336" s="24"/>
      <c r="UI336" s="24"/>
      <c r="UJ336" s="24"/>
      <c r="UK336" s="24"/>
      <c r="UL336" s="24"/>
      <c r="UM336" s="24"/>
      <c r="UN336" s="24"/>
      <c r="UO336" s="24"/>
      <c r="UP336" s="24"/>
      <c r="UQ336" s="24"/>
      <c r="UR336" s="24"/>
      <c r="US336" s="24"/>
      <c r="UT336" s="24"/>
      <c r="UU336" s="24"/>
      <c r="UV336" s="24"/>
      <c r="UW336" s="24"/>
      <c r="UX336" s="24"/>
      <c r="UY336" s="24"/>
      <c r="UZ336" s="24"/>
      <c r="VA336" s="24"/>
      <c r="VB336" s="24"/>
      <c r="VC336" s="24"/>
      <c r="VD336" s="24"/>
      <c r="VE336" s="24"/>
      <c r="VF336" s="24"/>
      <c r="VG336" s="24"/>
      <c r="VH336" s="24"/>
      <c r="VI336" s="24"/>
    </row>
    <row r="337" spans="1:581" s="23" customFormat="1" ht="15" customHeight="1" x14ac:dyDescent="0.2">
      <c r="A337" s="18">
        <v>8</v>
      </c>
      <c r="B337" s="102" t="s">
        <v>1188</v>
      </c>
      <c r="C337" s="102" t="s">
        <v>1189</v>
      </c>
      <c r="D337" s="20">
        <v>14</v>
      </c>
      <c r="E337" s="102" t="s">
        <v>929</v>
      </c>
      <c r="F337" s="102" t="s">
        <v>1190</v>
      </c>
      <c r="G337" s="102" t="s">
        <v>1453</v>
      </c>
      <c r="H337" s="21" t="s">
        <v>896</v>
      </c>
      <c r="I337" s="21" t="s">
        <v>905</v>
      </c>
      <c r="J337" s="22" t="s">
        <v>955</v>
      </c>
      <c r="K337" s="328" t="s">
        <v>903</v>
      </c>
      <c r="L337" s="146">
        <v>4</v>
      </c>
      <c r="M337" s="22">
        <v>40</v>
      </c>
      <c r="N337" s="22" t="s">
        <v>728</v>
      </c>
      <c r="O337" s="21" t="s">
        <v>891</v>
      </c>
      <c r="P337" s="21" t="s">
        <v>973</v>
      </c>
      <c r="Q337" s="21" t="s">
        <v>994</v>
      </c>
      <c r="R337" s="22">
        <v>1</v>
      </c>
      <c r="S337" s="142">
        <v>9269</v>
      </c>
      <c r="T337" s="75">
        <f t="shared" si="169"/>
        <v>1853.8000000000002</v>
      </c>
      <c r="U337" s="75"/>
      <c r="V337" s="75">
        <f t="shared" si="170"/>
        <v>11122.8</v>
      </c>
      <c r="W337" s="75"/>
      <c r="X337" s="75">
        <f t="shared" si="171"/>
        <v>2047.8</v>
      </c>
      <c r="Y337" s="75">
        <f t="shared" si="172"/>
        <v>20478</v>
      </c>
      <c r="Z337" s="75">
        <f t="shared" si="173"/>
        <v>1946.4899999999998</v>
      </c>
      <c r="AA337" s="75">
        <f t="shared" si="174"/>
        <v>333.68399999999997</v>
      </c>
      <c r="AB337" s="75">
        <f t="shared" si="175"/>
        <v>556.14</v>
      </c>
      <c r="AC337" s="75">
        <f t="shared" si="176"/>
        <v>222.45599999999999</v>
      </c>
      <c r="AD337" s="75">
        <f t="shared" si="177"/>
        <v>717</v>
      </c>
      <c r="AE337" s="75">
        <f t="shared" si="178"/>
        <v>447</v>
      </c>
      <c r="AF337" s="77">
        <f t="shared" si="179"/>
        <v>6143.4</v>
      </c>
      <c r="AG337" s="77">
        <f t="shared" si="180"/>
        <v>17734.669999999998</v>
      </c>
      <c r="AH337" s="77">
        <f t="shared" si="181"/>
        <v>212816.03999999998</v>
      </c>
      <c r="AI337" s="77"/>
      <c r="AJ337" s="77"/>
      <c r="AK337" s="77"/>
      <c r="AL337" s="77"/>
      <c r="AM337" s="77"/>
      <c r="AN337" s="77"/>
      <c r="AO337" s="77"/>
      <c r="AP337" s="77"/>
      <c r="AQ337" s="77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  <c r="HB337" s="24"/>
      <c r="HC337" s="24"/>
      <c r="HD337" s="24"/>
      <c r="HE337" s="24"/>
      <c r="HF337" s="24"/>
      <c r="HG337" s="24"/>
      <c r="HH337" s="24"/>
      <c r="HI337" s="24"/>
      <c r="HJ337" s="24"/>
      <c r="HK337" s="24"/>
      <c r="HL337" s="24"/>
      <c r="HM337" s="24"/>
      <c r="HN337" s="24"/>
      <c r="HO337" s="24"/>
      <c r="HP337" s="24"/>
      <c r="HQ337" s="24"/>
      <c r="HR337" s="24"/>
      <c r="HS337" s="24"/>
      <c r="HT337" s="24"/>
      <c r="HU337" s="24"/>
      <c r="HV337" s="24"/>
      <c r="HW337" s="24"/>
      <c r="HX337" s="24"/>
      <c r="HY337" s="24"/>
      <c r="HZ337" s="24"/>
      <c r="IA337" s="24"/>
      <c r="IB337" s="24"/>
      <c r="IC337" s="24"/>
      <c r="ID337" s="24"/>
      <c r="IE337" s="24"/>
      <c r="IF337" s="24"/>
      <c r="IG337" s="24"/>
      <c r="IH337" s="24"/>
      <c r="II337" s="24"/>
      <c r="IJ337" s="24"/>
      <c r="IK337" s="24"/>
      <c r="IL337" s="24"/>
      <c r="IM337" s="24"/>
      <c r="IN337" s="24"/>
      <c r="IO337" s="24"/>
      <c r="IP337" s="24"/>
      <c r="IQ337" s="24"/>
      <c r="IR337" s="24"/>
      <c r="IS337" s="24"/>
      <c r="IT337" s="24"/>
      <c r="IU337" s="24"/>
      <c r="IV337" s="24"/>
      <c r="IW337" s="24"/>
      <c r="IX337" s="24"/>
      <c r="IY337" s="24"/>
      <c r="IZ337" s="24"/>
      <c r="JA337" s="24"/>
      <c r="JB337" s="24"/>
      <c r="JC337" s="24"/>
      <c r="JD337" s="24"/>
      <c r="JE337" s="24"/>
      <c r="JF337" s="24"/>
      <c r="JG337" s="24"/>
      <c r="JH337" s="24"/>
      <c r="JI337" s="24"/>
      <c r="JJ337" s="24"/>
      <c r="JK337" s="24"/>
      <c r="JL337" s="24"/>
      <c r="JM337" s="24"/>
      <c r="JN337" s="24"/>
      <c r="JO337" s="24"/>
      <c r="JP337" s="24"/>
      <c r="JQ337" s="24"/>
      <c r="JR337" s="24"/>
      <c r="JS337" s="24"/>
      <c r="JT337" s="24"/>
      <c r="JU337" s="24"/>
      <c r="JV337" s="24"/>
      <c r="JW337" s="24"/>
      <c r="JX337" s="24"/>
      <c r="JY337" s="24"/>
      <c r="JZ337" s="24"/>
      <c r="KA337" s="24"/>
      <c r="KB337" s="24"/>
      <c r="KC337" s="24"/>
      <c r="KD337" s="24"/>
      <c r="KE337" s="24"/>
      <c r="KF337" s="24"/>
      <c r="KG337" s="24"/>
      <c r="KH337" s="24"/>
      <c r="KI337" s="24"/>
      <c r="KJ337" s="24"/>
      <c r="KK337" s="24"/>
      <c r="KL337" s="24"/>
      <c r="KM337" s="24"/>
      <c r="KN337" s="24"/>
      <c r="KO337" s="24"/>
      <c r="KP337" s="24"/>
      <c r="KQ337" s="24"/>
      <c r="KR337" s="24"/>
      <c r="KS337" s="24"/>
      <c r="KT337" s="24"/>
      <c r="KU337" s="24"/>
      <c r="KV337" s="24"/>
      <c r="KW337" s="24"/>
      <c r="KX337" s="24"/>
      <c r="KY337" s="24"/>
      <c r="KZ337" s="24"/>
      <c r="LA337" s="24"/>
      <c r="LB337" s="24"/>
      <c r="LC337" s="24"/>
      <c r="LD337" s="24"/>
      <c r="LE337" s="24"/>
      <c r="LF337" s="24"/>
      <c r="LG337" s="24"/>
      <c r="LH337" s="24"/>
      <c r="LI337" s="24"/>
      <c r="LJ337" s="24"/>
      <c r="LK337" s="24"/>
      <c r="LL337" s="24"/>
      <c r="LM337" s="24"/>
      <c r="LN337" s="24"/>
      <c r="LO337" s="24"/>
      <c r="LP337" s="24"/>
      <c r="LQ337" s="24"/>
      <c r="LR337" s="24"/>
      <c r="LS337" s="24"/>
      <c r="LT337" s="24"/>
      <c r="LU337" s="24"/>
      <c r="LV337" s="24"/>
      <c r="LW337" s="24"/>
      <c r="LX337" s="24"/>
      <c r="LY337" s="24"/>
      <c r="LZ337" s="24"/>
      <c r="MA337" s="24"/>
      <c r="MB337" s="24"/>
      <c r="MC337" s="24"/>
      <c r="MD337" s="24"/>
      <c r="ME337" s="24"/>
      <c r="MF337" s="24"/>
      <c r="MG337" s="24"/>
      <c r="MH337" s="24"/>
      <c r="MI337" s="24"/>
      <c r="MJ337" s="24"/>
      <c r="MK337" s="24"/>
      <c r="ML337" s="24"/>
      <c r="MM337" s="24"/>
      <c r="MN337" s="24"/>
      <c r="MO337" s="24"/>
      <c r="MP337" s="24"/>
      <c r="MQ337" s="24"/>
      <c r="MR337" s="24"/>
      <c r="MS337" s="24"/>
      <c r="MT337" s="24"/>
      <c r="MU337" s="24"/>
      <c r="MV337" s="24"/>
      <c r="MW337" s="24"/>
      <c r="MX337" s="24"/>
      <c r="MY337" s="24"/>
      <c r="MZ337" s="24"/>
      <c r="NA337" s="24"/>
      <c r="NB337" s="24"/>
      <c r="NC337" s="24"/>
      <c r="ND337" s="24"/>
      <c r="NE337" s="24"/>
      <c r="NF337" s="24"/>
      <c r="NG337" s="24"/>
      <c r="NH337" s="24"/>
      <c r="NI337" s="24"/>
      <c r="NJ337" s="24"/>
      <c r="NK337" s="24"/>
      <c r="NL337" s="24"/>
      <c r="NM337" s="24"/>
      <c r="NN337" s="24"/>
      <c r="NO337" s="24"/>
      <c r="NP337" s="24"/>
      <c r="NQ337" s="24"/>
      <c r="NR337" s="24"/>
      <c r="NS337" s="24"/>
      <c r="NT337" s="24"/>
      <c r="NU337" s="24"/>
      <c r="NV337" s="24"/>
      <c r="NW337" s="24"/>
      <c r="NX337" s="24"/>
      <c r="NY337" s="24"/>
      <c r="NZ337" s="24"/>
      <c r="OA337" s="24"/>
      <c r="OB337" s="24"/>
      <c r="OC337" s="24"/>
      <c r="OD337" s="24"/>
      <c r="OE337" s="24"/>
      <c r="OF337" s="24"/>
      <c r="OG337" s="24"/>
      <c r="OH337" s="24"/>
      <c r="OI337" s="24"/>
      <c r="OJ337" s="24"/>
      <c r="OK337" s="24"/>
      <c r="OL337" s="24"/>
      <c r="OM337" s="24"/>
      <c r="ON337" s="24"/>
      <c r="OO337" s="24"/>
      <c r="OP337" s="24"/>
      <c r="OQ337" s="24"/>
      <c r="OR337" s="24"/>
      <c r="OS337" s="24"/>
      <c r="OT337" s="24"/>
      <c r="OU337" s="24"/>
      <c r="OV337" s="24"/>
      <c r="OW337" s="24"/>
      <c r="OX337" s="24"/>
      <c r="OY337" s="24"/>
      <c r="OZ337" s="24"/>
      <c r="PA337" s="24"/>
      <c r="PB337" s="24"/>
      <c r="PC337" s="24"/>
      <c r="PD337" s="24"/>
      <c r="PE337" s="24"/>
      <c r="PF337" s="24"/>
      <c r="PG337" s="24"/>
      <c r="PH337" s="24"/>
      <c r="PI337" s="24"/>
      <c r="PJ337" s="24"/>
      <c r="PK337" s="24"/>
      <c r="PL337" s="24"/>
      <c r="PM337" s="24"/>
      <c r="PN337" s="24"/>
      <c r="PO337" s="24"/>
      <c r="PP337" s="24"/>
      <c r="PQ337" s="24"/>
      <c r="PR337" s="24"/>
      <c r="PS337" s="24"/>
      <c r="PT337" s="24"/>
      <c r="PU337" s="24"/>
      <c r="PV337" s="24"/>
      <c r="PW337" s="24"/>
      <c r="PX337" s="24"/>
      <c r="PY337" s="24"/>
      <c r="PZ337" s="24"/>
      <c r="QA337" s="24"/>
      <c r="QB337" s="24"/>
      <c r="QC337" s="24"/>
      <c r="QD337" s="24"/>
      <c r="QE337" s="24"/>
      <c r="QF337" s="24"/>
      <c r="QG337" s="24"/>
      <c r="QH337" s="24"/>
      <c r="QI337" s="24"/>
      <c r="QJ337" s="24"/>
      <c r="QK337" s="24"/>
      <c r="QL337" s="24"/>
      <c r="QM337" s="24"/>
      <c r="QN337" s="24"/>
      <c r="QO337" s="24"/>
      <c r="QP337" s="24"/>
      <c r="QQ337" s="24"/>
      <c r="QR337" s="24"/>
      <c r="QS337" s="24"/>
      <c r="QT337" s="24"/>
      <c r="QU337" s="24"/>
      <c r="QV337" s="24"/>
      <c r="QW337" s="24"/>
      <c r="QX337" s="24"/>
      <c r="QY337" s="24"/>
      <c r="QZ337" s="24"/>
      <c r="RA337" s="24"/>
      <c r="RB337" s="24"/>
      <c r="RC337" s="24"/>
      <c r="RD337" s="24"/>
      <c r="RE337" s="24"/>
      <c r="RF337" s="24"/>
      <c r="RG337" s="24"/>
      <c r="RH337" s="24"/>
      <c r="RI337" s="24"/>
      <c r="RJ337" s="24"/>
      <c r="RK337" s="24"/>
      <c r="RL337" s="24"/>
      <c r="RM337" s="24"/>
      <c r="RN337" s="24"/>
      <c r="RO337" s="24"/>
      <c r="RP337" s="24"/>
      <c r="RQ337" s="24"/>
      <c r="RR337" s="24"/>
      <c r="RS337" s="24"/>
      <c r="RT337" s="24"/>
      <c r="RU337" s="24"/>
      <c r="RV337" s="24"/>
      <c r="RW337" s="24"/>
      <c r="RX337" s="24"/>
      <c r="RY337" s="24"/>
      <c r="RZ337" s="24"/>
      <c r="SA337" s="24"/>
      <c r="SB337" s="24"/>
      <c r="SC337" s="24"/>
      <c r="SD337" s="24"/>
      <c r="SE337" s="24"/>
      <c r="SF337" s="24"/>
      <c r="SG337" s="24"/>
      <c r="SH337" s="24"/>
      <c r="SI337" s="24"/>
      <c r="SJ337" s="24"/>
      <c r="SK337" s="24"/>
      <c r="SL337" s="24"/>
      <c r="SM337" s="24"/>
      <c r="SN337" s="24"/>
      <c r="SO337" s="24"/>
      <c r="SP337" s="24"/>
      <c r="SQ337" s="24"/>
      <c r="SR337" s="24"/>
      <c r="SS337" s="24"/>
      <c r="ST337" s="24"/>
      <c r="SU337" s="24"/>
      <c r="SV337" s="24"/>
      <c r="SW337" s="24"/>
      <c r="SX337" s="24"/>
      <c r="SY337" s="24"/>
      <c r="SZ337" s="24"/>
      <c r="TA337" s="24"/>
      <c r="TB337" s="24"/>
      <c r="TC337" s="24"/>
      <c r="TD337" s="24"/>
      <c r="TE337" s="24"/>
      <c r="TF337" s="24"/>
      <c r="TG337" s="24"/>
      <c r="TH337" s="24"/>
      <c r="TI337" s="24"/>
      <c r="TJ337" s="24"/>
      <c r="TK337" s="24"/>
      <c r="TL337" s="24"/>
      <c r="TM337" s="24"/>
      <c r="TN337" s="24"/>
      <c r="TO337" s="24"/>
      <c r="TP337" s="24"/>
      <c r="TQ337" s="24"/>
      <c r="TR337" s="24"/>
      <c r="TS337" s="24"/>
      <c r="TT337" s="24"/>
      <c r="TU337" s="24"/>
      <c r="TV337" s="24"/>
      <c r="TW337" s="24"/>
      <c r="TX337" s="24"/>
      <c r="TY337" s="24"/>
      <c r="TZ337" s="24"/>
      <c r="UA337" s="24"/>
      <c r="UB337" s="24"/>
      <c r="UC337" s="24"/>
      <c r="UD337" s="24"/>
      <c r="UE337" s="24"/>
      <c r="UF337" s="24"/>
      <c r="UG337" s="24"/>
      <c r="UH337" s="24"/>
      <c r="UI337" s="24"/>
      <c r="UJ337" s="24"/>
      <c r="UK337" s="24"/>
      <c r="UL337" s="24"/>
      <c r="UM337" s="24"/>
      <c r="UN337" s="24"/>
      <c r="UO337" s="24"/>
      <c r="UP337" s="24"/>
      <c r="UQ337" s="24"/>
      <c r="UR337" s="24"/>
      <c r="US337" s="24"/>
      <c r="UT337" s="24"/>
      <c r="UU337" s="24"/>
      <c r="UV337" s="24"/>
      <c r="UW337" s="24"/>
      <c r="UX337" s="24"/>
      <c r="UY337" s="24"/>
      <c r="UZ337" s="24"/>
      <c r="VA337" s="24"/>
      <c r="VB337" s="24"/>
      <c r="VC337" s="24"/>
      <c r="VD337" s="24"/>
      <c r="VE337" s="24"/>
      <c r="VF337" s="24"/>
      <c r="VG337" s="24"/>
      <c r="VH337" s="24"/>
      <c r="VI337" s="24"/>
    </row>
    <row r="338" spans="1:581" s="23" customFormat="1" ht="15" customHeight="1" x14ac:dyDescent="0.2">
      <c r="A338" s="18">
        <v>9</v>
      </c>
      <c r="B338" s="102" t="s">
        <v>1188</v>
      </c>
      <c r="C338" s="102" t="s">
        <v>1189</v>
      </c>
      <c r="D338" s="20">
        <v>14</v>
      </c>
      <c r="E338" s="102" t="s">
        <v>929</v>
      </c>
      <c r="F338" s="102" t="s">
        <v>1190</v>
      </c>
      <c r="G338" s="102" t="s">
        <v>1454</v>
      </c>
      <c r="H338" s="21" t="s">
        <v>920</v>
      </c>
      <c r="I338" s="21" t="s">
        <v>921</v>
      </c>
      <c r="J338" s="22" t="s">
        <v>955</v>
      </c>
      <c r="K338" s="328">
        <v>40744</v>
      </c>
      <c r="L338" s="146">
        <v>4</v>
      </c>
      <c r="M338" s="22">
        <v>40</v>
      </c>
      <c r="N338" s="22" t="s">
        <v>728</v>
      </c>
      <c r="O338" s="21" t="s">
        <v>891</v>
      </c>
      <c r="P338" s="21" t="s">
        <v>973</v>
      </c>
      <c r="Q338" s="21" t="s">
        <v>994</v>
      </c>
      <c r="R338" s="22">
        <v>1</v>
      </c>
      <c r="S338" s="142">
        <v>9269</v>
      </c>
      <c r="T338" s="75">
        <f t="shared" si="169"/>
        <v>1853.8000000000002</v>
      </c>
      <c r="U338" s="75"/>
      <c r="V338" s="75">
        <f t="shared" si="170"/>
        <v>11122.8</v>
      </c>
      <c r="W338" s="75"/>
      <c r="X338" s="75">
        <f t="shared" si="171"/>
        <v>2047.8</v>
      </c>
      <c r="Y338" s="75">
        <f t="shared" si="172"/>
        <v>20478</v>
      </c>
      <c r="Z338" s="75">
        <f t="shared" si="173"/>
        <v>1946.4899999999998</v>
      </c>
      <c r="AA338" s="75">
        <f t="shared" si="174"/>
        <v>333.68399999999997</v>
      </c>
      <c r="AB338" s="75">
        <f t="shared" si="175"/>
        <v>556.14</v>
      </c>
      <c r="AC338" s="75">
        <f t="shared" si="176"/>
        <v>222.45599999999999</v>
      </c>
      <c r="AD338" s="75">
        <f t="shared" si="177"/>
        <v>717</v>
      </c>
      <c r="AE338" s="75">
        <f t="shared" si="178"/>
        <v>447</v>
      </c>
      <c r="AF338" s="77">
        <f t="shared" si="179"/>
        <v>6143.4</v>
      </c>
      <c r="AG338" s="77">
        <f t="shared" si="180"/>
        <v>17734.669999999998</v>
      </c>
      <c r="AH338" s="77">
        <f t="shared" si="181"/>
        <v>212816.03999999998</v>
      </c>
      <c r="AI338" s="77"/>
      <c r="AJ338" s="77"/>
      <c r="AK338" s="77"/>
      <c r="AL338" s="77"/>
      <c r="AM338" s="77"/>
      <c r="AN338" s="77"/>
      <c r="AO338" s="77"/>
      <c r="AP338" s="77"/>
      <c r="AQ338" s="77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  <c r="HB338" s="24"/>
      <c r="HC338" s="24"/>
      <c r="HD338" s="24"/>
      <c r="HE338" s="24"/>
      <c r="HF338" s="24"/>
      <c r="HG338" s="24"/>
      <c r="HH338" s="24"/>
      <c r="HI338" s="24"/>
      <c r="HJ338" s="24"/>
      <c r="HK338" s="24"/>
      <c r="HL338" s="24"/>
      <c r="HM338" s="24"/>
      <c r="HN338" s="24"/>
      <c r="HO338" s="24"/>
      <c r="HP338" s="24"/>
      <c r="HQ338" s="24"/>
      <c r="HR338" s="24"/>
      <c r="HS338" s="24"/>
      <c r="HT338" s="24"/>
      <c r="HU338" s="24"/>
      <c r="HV338" s="24"/>
      <c r="HW338" s="24"/>
      <c r="HX338" s="24"/>
      <c r="HY338" s="24"/>
      <c r="HZ338" s="24"/>
      <c r="IA338" s="24"/>
      <c r="IB338" s="24"/>
      <c r="IC338" s="24"/>
      <c r="ID338" s="24"/>
      <c r="IE338" s="24"/>
      <c r="IF338" s="24"/>
      <c r="IG338" s="24"/>
      <c r="IH338" s="24"/>
      <c r="II338" s="24"/>
      <c r="IJ338" s="24"/>
      <c r="IK338" s="24"/>
      <c r="IL338" s="24"/>
      <c r="IM338" s="24"/>
      <c r="IN338" s="24"/>
      <c r="IO338" s="24"/>
      <c r="IP338" s="24"/>
      <c r="IQ338" s="24"/>
      <c r="IR338" s="24"/>
      <c r="IS338" s="24"/>
      <c r="IT338" s="24"/>
      <c r="IU338" s="24"/>
      <c r="IV338" s="24"/>
      <c r="IW338" s="24"/>
      <c r="IX338" s="24"/>
      <c r="IY338" s="24"/>
      <c r="IZ338" s="24"/>
      <c r="JA338" s="24"/>
      <c r="JB338" s="24"/>
      <c r="JC338" s="24"/>
      <c r="JD338" s="24"/>
      <c r="JE338" s="24"/>
      <c r="JF338" s="24"/>
      <c r="JG338" s="24"/>
      <c r="JH338" s="24"/>
      <c r="JI338" s="24"/>
      <c r="JJ338" s="24"/>
      <c r="JK338" s="24"/>
      <c r="JL338" s="24"/>
      <c r="JM338" s="24"/>
      <c r="JN338" s="24"/>
      <c r="JO338" s="24"/>
      <c r="JP338" s="24"/>
      <c r="JQ338" s="24"/>
      <c r="JR338" s="24"/>
      <c r="JS338" s="24"/>
      <c r="JT338" s="24"/>
      <c r="JU338" s="24"/>
      <c r="JV338" s="24"/>
      <c r="JW338" s="24"/>
      <c r="JX338" s="24"/>
      <c r="JY338" s="24"/>
      <c r="JZ338" s="24"/>
      <c r="KA338" s="24"/>
      <c r="KB338" s="24"/>
      <c r="KC338" s="24"/>
      <c r="KD338" s="24"/>
      <c r="KE338" s="24"/>
      <c r="KF338" s="24"/>
      <c r="KG338" s="24"/>
      <c r="KH338" s="24"/>
      <c r="KI338" s="24"/>
      <c r="KJ338" s="24"/>
      <c r="KK338" s="24"/>
      <c r="KL338" s="24"/>
      <c r="KM338" s="24"/>
      <c r="KN338" s="24"/>
      <c r="KO338" s="24"/>
      <c r="KP338" s="24"/>
      <c r="KQ338" s="24"/>
      <c r="KR338" s="24"/>
      <c r="KS338" s="24"/>
      <c r="KT338" s="24"/>
      <c r="KU338" s="24"/>
      <c r="KV338" s="24"/>
      <c r="KW338" s="24"/>
      <c r="KX338" s="24"/>
      <c r="KY338" s="24"/>
      <c r="KZ338" s="24"/>
      <c r="LA338" s="24"/>
      <c r="LB338" s="24"/>
      <c r="LC338" s="24"/>
      <c r="LD338" s="24"/>
      <c r="LE338" s="24"/>
      <c r="LF338" s="24"/>
      <c r="LG338" s="24"/>
      <c r="LH338" s="24"/>
      <c r="LI338" s="24"/>
      <c r="LJ338" s="24"/>
      <c r="LK338" s="24"/>
      <c r="LL338" s="24"/>
      <c r="LM338" s="24"/>
      <c r="LN338" s="24"/>
      <c r="LO338" s="24"/>
      <c r="LP338" s="24"/>
      <c r="LQ338" s="24"/>
      <c r="LR338" s="24"/>
      <c r="LS338" s="24"/>
      <c r="LT338" s="24"/>
      <c r="LU338" s="24"/>
      <c r="LV338" s="24"/>
      <c r="LW338" s="24"/>
      <c r="LX338" s="24"/>
      <c r="LY338" s="24"/>
      <c r="LZ338" s="24"/>
      <c r="MA338" s="24"/>
      <c r="MB338" s="24"/>
      <c r="MC338" s="24"/>
      <c r="MD338" s="24"/>
      <c r="ME338" s="24"/>
      <c r="MF338" s="24"/>
      <c r="MG338" s="24"/>
      <c r="MH338" s="24"/>
      <c r="MI338" s="24"/>
      <c r="MJ338" s="24"/>
      <c r="MK338" s="24"/>
      <c r="ML338" s="24"/>
      <c r="MM338" s="24"/>
      <c r="MN338" s="24"/>
      <c r="MO338" s="24"/>
      <c r="MP338" s="24"/>
      <c r="MQ338" s="24"/>
      <c r="MR338" s="24"/>
      <c r="MS338" s="24"/>
      <c r="MT338" s="24"/>
      <c r="MU338" s="24"/>
      <c r="MV338" s="24"/>
      <c r="MW338" s="24"/>
      <c r="MX338" s="24"/>
      <c r="MY338" s="24"/>
      <c r="MZ338" s="24"/>
      <c r="NA338" s="24"/>
      <c r="NB338" s="24"/>
      <c r="NC338" s="24"/>
      <c r="ND338" s="24"/>
      <c r="NE338" s="24"/>
      <c r="NF338" s="24"/>
      <c r="NG338" s="24"/>
      <c r="NH338" s="24"/>
      <c r="NI338" s="24"/>
      <c r="NJ338" s="24"/>
      <c r="NK338" s="24"/>
      <c r="NL338" s="24"/>
      <c r="NM338" s="24"/>
      <c r="NN338" s="24"/>
      <c r="NO338" s="24"/>
      <c r="NP338" s="24"/>
      <c r="NQ338" s="24"/>
      <c r="NR338" s="24"/>
      <c r="NS338" s="24"/>
      <c r="NT338" s="24"/>
      <c r="NU338" s="24"/>
      <c r="NV338" s="24"/>
      <c r="NW338" s="24"/>
      <c r="NX338" s="24"/>
      <c r="NY338" s="24"/>
      <c r="NZ338" s="24"/>
      <c r="OA338" s="24"/>
      <c r="OB338" s="24"/>
      <c r="OC338" s="24"/>
      <c r="OD338" s="24"/>
      <c r="OE338" s="24"/>
      <c r="OF338" s="24"/>
      <c r="OG338" s="24"/>
      <c r="OH338" s="24"/>
      <c r="OI338" s="24"/>
      <c r="OJ338" s="24"/>
      <c r="OK338" s="24"/>
      <c r="OL338" s="24"/>
      <c r="OM338" s="24"/>
      <c r="ON338" s="24"/>
      <c r="OO338" s="24"/>
      <c r="OP338" s="24"/>
      <c r="OQ338" s="24"/>
      <c r="OR338" s="24"/>
      <c r="OS338" s="24"/>
      <c r="OT338" s="24"/>
      <c r="OU338" s="24"/>
      <c r="OV338" s="24"/>
      <c r="OW338" s="24"/>
      <c r="OX338" s="24"/>
      <c r="OY338" s="24"/>
      <c r="OZ338" s="24"/>
      <c r="PA338" s="24"/>
      <c r="PB338" s="24"/>
      <c r="PC338" s="24"/>
      <c r="PD338" s="24"/>
      <c r="PE338" s="24"/>
      <c r="PF338" s="24"/>
      <c r="PG338" s="24"/>
      <c r="PH338" s="24"/>
      <c r="PI338" s="24"/>
      <c r="PJ338" s="24"/>
      <c r="PK338" s="24"/>
      <c r="PL338" s="24"/>
      <c r="PM338" s="24"/>
      <c r="PN338" s="24"/>
      <c r="PO338" s="24"/>
      <c r="PP338" s="24"/>
      <c r="PQ338" s="24"/>
      <c r="PR338" s="24"/>
      <c r="PS338" s="24"/>
      <c r="PT338" s="24"/>
      <c r="PU338" s="24"/>
      <c r="PV338" s="24"/>
      <c r="PW338" s="24"/>
      <c r="PX338" s="24"/>
      <c r="PY338" s="24"/>
      <c r="PZ338" s="24"/>
      <c r="QA338" s="24"/>
      <c r="QB338" s="24"/>
      <c r="QC338" s="24"/>
      <c r="QD338" s="24"/>
      <c r="QE338" s="24"/>
      <c r="QF338" s="24"/>
      <c r="QG338" s="24"/>
      <c r="QH338" s="24"/>
      <c r="QI338" s="24"/>
      <c r="QJ338" s="24"/>
      <c r="QK338" s="24"/>
      <c r="QL338" s="24"/>
      <c r="QM338" s="24"/>
      <c r="QN338" s="24"/>
      <c r="QO338" s="24"/>
      <c r="QP338" s="24"/>
      <c r="QQ338" s="24"/>
      <c r="QR338" s="24"/>
      <c r="QS338" s="24"/>
      <c r="QT338" s="24"/>
      <c r="QU338" s="24"/>
      <c r="QV338" s="24"/>
      <c r="QW338" s="24"/>
      <c r="QX338" s="24"/>
      <c r="QY338" s="24"/>
      <c r="QZ338" s="24"/>
      <c r="RA338" s="24"/>
      <c r="RB338" s="24"/>
      <c r="RC338" s="24"/>
      <c r="RD338" s="24"/>
      <c r="RE338" s="24"/>
      <c r="RF338" s="24"/>
      <c r="RG338" s="24"/>
      <c r="RH338" s="24"/>
      <c r="RI338" s="24"/>
      <c r="RJ338" s="24"/>
      <c r="RK338" s="24"/>
      <c r="RL338" s="24"/>
      <c r="RM338" s="24"/>
      <c r="RN338" s="24"/>
      <c r="RO338" s="24"/>
      <c r="RP338" s="24"/>
      <c r="RQ338" s="24"/>
      <c r="RR338" s="24"/>
      <c r="RS338" s="24"/>
      <c r="RT338" s="24"/>
      <c r="RU338" s="24"/>
      <c r="RV338" s="24"/>
      <c r="RW338" s="24"/>
      <c r="RX338" s="24"/>
      <c r="RY338" s="24"/>
      <c r="RZ338" s="24"/>
      <c r="SA338" s="24"/>
      <c r="SB338" s="24"/>
      <c r="SC338" s="24"/>
      <c r="SD338" s="24"/>
      <c r="SE338" s="24"/>
      <c r="SF338" s="24"/>
      <c r="SG338" s="24"/>
      <c r="SH338" s="24"/>
      <c r="SI338" s="24"/>
      <c r="SJ338" s="24"/>
      <c r="SK338" s="24"/>
      <c r="SL338" s="24"/>
      <c r="SM338" s="24"/>
      <c r="SN338" s="24"/>
      <c r="SO338" s="24"/>
      <c r="SP338" s="24"/>
      <c r="SQ338" s="24"/>
      <c r="SR338" s="24"/>
      <c r="SS338" s="24"/>
      <c r="ST338" s="24"/>
      <c r="SU338" s="24"/>
      <c r="SV338" s="24"/>
      <c r="SW338" s="24"/>
      <c r="SX338" s="24"/>
      <c r="SY338" s="24"/>
      <c r="SZ338" s="24"/>
      <c r="TA338" s="24"/>
      <c r="TB338" s="24"/>
      <c r="TC338" s="24"/>
      <c r="TD338" s="24"/>
      <c r="TE338" s="24"/>
      <c r="TF338" s="24"/>
      <c r="TG338" s="24"/>
      <c r="TH338" s="24"/>
      <c r="TI338" s="24"/>
      <c r="TJ338" s="24"/>
      <c r="TK338" s="24"/>
      <c r="TL338" s="24"/>
      <c r="TM338" s="24"/>
      <c r="TN338" s="24"/>
      <c r="TO338" s="24"/>
      <c r="TP338" s="24"/>
      <c r="TQ338" s="24"/>
      <c r="TR338" s="24"/>
      <c r="TS338" s="24"/>
      <c r="TT338" s="24"/>
      <c r="TU338" s="24"/>
      <c r="TV338" s="24"/>
      <c r="TW338" s="24"/>
      <c r="TX338" s="24"/>
      <c r="TY338" s="24"/>
      <c r="TZ338" s="24"/>
      <c r="UA338" s="24"/>
      <c r="UB338" s="24"/>
      <c r="UC338" s="24"/>
      <c r="UD338" s="24"/>
      <c r="UE338" s="24"/>
      <c r="UF338" s="24"/>
      <c r="UG338" s="24"/>
      <c r="UH338" s="24"/>
      <c r="UI338" s="24"/>
      <c r="UJ338" s="24"/>
      <c r="UK338" s="24"/>
      <c r="UL338" s="24"/>
      <c r="UM338" s="24"/>
      <c r="UN338" s="24"/>
      <c r="UO338" s="24"/>
      <c r="UP338" s="24"/>
      <c r="UQ338" s="24"/>
      <c r="UR338" s="24"/>
      <c r="US338" s="24"/>
      <c r="UT338" s="24"/>
      <c r="UU338" s="24"/>
      <c r="UV338" s="24"/>
      <c r="UW338" s="24"/>
      <c r="UX338" s="24"/>
      <c r="UY338" s="24"/>
      <c r="UZ338" s="24"/>
      <c r="VA338" s="24"/>
      <c r="VB338" s="24"/>
      <c r="VC338" s="24"/>
      <c r="VD338" s="24"/>
      <c r="VE338" s="24"/>
      <c r="VF338" s="24"/>
      <c r="VG338" s="24"/>
      <c r="VH338" s="24"/>
      <c r="VI338" s="24"/>
    </row>
    <row r="339" spans="1:581" s="23" customFormat="1" ht="15" customHeight="1" x14ac:dyDescent="0.2">
      <c r="A339" s="18">
        <v>10</v>
      </c>
      <c r="B339" s="102" t="s">
        <v>1188</v>
      </c>
      <c r="C339" s="102" t="s">
        <v>1189</v>
      </c>
      <c r="D339" s="20">
        <v>14</v>
      </c>
      <c r="E339" s="102" t="s">
        <v>929</v>
      </c>
      <c r="F339" s="102" t="s">
        <v>1190</v>
      </c>
      <c r="G339" s="186" t="s">
        <v>1455</v>
      </c>
      <c r="H339" s="187" t="s">
        <v>1656</v>
      </c>
      <c r="I339" s="187" t="s">
        <v>1664</v>
      </c>
      <c r="J339" s="188" t="s">
        <v>955</v>
      </c>
      <c r="K339" s="345">
        <v>41867</v>
      </c>
      <c r="L339" s="146">
        <v>4</v>
      </c>
      <c r="M339" s="22">
        <v>40</v>
      </c>
      <c r="N339" s="22" t="s">
        <v>728</v>
      </c>
      <c r="O339" s="21" t="s">
        <v>891</v>
      </c>
      <c r="P339" s="21" t="s">
        <v>973</v>
      </c>
      <c r="Q339" s="21" t="s">
        <v>994</v>
      </c>
      <c r="R339" s="22">
        <v>1</v>
      </c>
      <c r="S339" s="142">
        <v>9269</v>
      </c>
      <c r="T339" s="75">
        <f t="shared" si="169"/>
        <v>1853.8000000000002</v>
      </c>
      <c r="U339" s="75"/>
      <c r="V339" s="75">
        <f t="shared" si="170"/>
        <v>11122.8</v>
      </c>
      <c r="W339" s="75"/>
      <c r="X339" s="75">
        <f t="shared" si="171"/>
        <v>2047.8</v>
      </c>
      <c r="Y339" s="75">
        <f t="shared" si="172"/>
        <v>20478</v>
      </c>
      <c r="Z339" s="75">
        <f t="shared" si="173"/>
        <v>1946.4899999999998</v>
      </c>
      <c r="AA339" s="75">
        <f t="shared" si="174"/>
        <v>333.68399999999997</v>
      </c>
      <c r="AB339" s="75">
        <f t="shared" si="175"/>
        <v>556.14</v>
      </c>
      <c r="AC339" s="75">
        <f t="shared" si="176"/>
        <v>222.45599999999999</v>
      </c>
      <c r="AD339" s="75">
        <f t="shared" si="177"/>
        <v>717</v>
      </c>
      <c r="AE339" s="75">
        <f t="shared" si="178"/>
        <v>447</v>
      </c>
      <c r="AF339" s="77">
        <f t="shared" si="179"/>
        <v>6143.4</v>
      </c>
      <c r="AG339" s="77">
        <f t="shared" si="180"/>
        <v>17734.669999999998</v>
      </c>
      <c r="AH339" s="77">
        <f t="shared" si="181"/>
        <v>212816.03999999998</v>
      </c>
      <c r="AI339" s="77"/>
      <c r="AJ339" s="77"/>
      <c r="AK339" s="77"/>
      <c r="AL339" s="77"/>
      <c r="AM339" s="77"/>
      <c r="AN339" s="77"/>
      <c r="AO339" s="77"/>
      <c r="AP339" s="77"/>
      <c r="AQ339" s="77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  <c r="HB339" s="24"/>
      <c r="HC339" s="24"/>
      <c r="HD339" s="24"/>
      <c r="HE339" s="24"/>
      <c r="HF339" s="24"/>
      <c r="HG339" s="24"/>
      <c r="HH339" s="24"/>
      <c r="HI339" s="24"/>
      <c r="HJ339" s="24"/>
      <c r="HK339" s="24"/>
      <c r="HL339" s="24"/>
      <c r="HM339" s="24"/>
      <c r="HN339" s="24"/>
      <c r="HO339" s="24"/>
      <c r="HP339" s="24"/>
      <c r="HQ339" s="24"/>
      <c r="HR339" s="24"/>
      <c r="HS339" s="24"/>
      <c r="HT339" s="24"/>
      <c r="HU339" s="24"/>
      <c r="HV339" s="24"/>
      <c r="HW339" s="24"/>
      <c r="HX339" s="24"/>
      <c r="HY339" s="24"/>
      <c r="HZ339" s="24"/>
      <c r="IA339" s="24"/>
      <c r="IB339" s="24"/>
      <c r="IC339" s="24"/>
      <c r="ID339" s="24"/>
      <c r="IE339" s="24"/>
      <c r="IF339" s="24"/>
      <c r="IG339" s="24"/>
      <c r="IH339" s="24"/>
      <c r="II339" s="24"/>
      <c r="IJ339" s="24"/>
      <c r="IK339" s="24"/>
      <c r="IL339" s="24"/>
      <c r="IM339" s="24"/>
      <c r="IN339" s="24"/>
      <c r="IO339" s="24"/>
      <c r="IP339" s="24"/>
      <c r="IQ339" s="24"/>
      <c r="IR339" s="24"/>
      <c r="IS339" s="24"/>
      <c r="IT339" s="24"/>
      <c r="IU339" s="24"/>
      <c r="IV339" s="24"/>
      <c r="IW339" s="24"/>
      <c r="IX339" s="24"/>
      <c r="IY339" s="24"/>
      <c r="IZ339" s="24"/>
      <c r="JA339" s="24"/>
      <c r="JB339" s="24"/>
      <c r="JC339" s="24"/>
      <c r="JD339" s="24"/>
      <c r="JE339" s="24"/>
      <c r="JF339" s="24"/>
      <c r="JG339" s="24"/>
      <c r="JH339" s="24"/>
      <c r="JI339" s="24"/>
      <c r="JJ339" s="24"/>
      <c r="JK339" s="24"/>
      <c r="JL339" s="24"/>
      <c r="JM339" s="24"/>
      <c r="JN339" s="24"/>
      <c r="JO339" s="24"/>
      <c r="JP339" s="24"/>
      <c r="JQ339" s="24"/>
      <c r="JR339" s="24"/>
      <c r="JS339" s="24"/>
      <c r="JT339" s="24"/>
      <c r="JU339" s="24"/>
      <c r="JV339" s="24"/>
      <c r="JW339" s="24"/>
      <c r="JX339" s="24"/>
      <c r="JY339" s="24"/>
      <c r="JZ339" s="24"/>
      <c r="KA339" s="24"/>
      <c r="KB339" s="24"/>
      <c r="KC339" s="24"/>
      <c r="KD339" s="24"/>
      <c r="KE339" s="24"/>
      <c r="KF339" s="24"/>
      <c r="KG339" s="24"/>
      <c r="KH339" s="24"/>
      <c r="KI339" s="24"/>
      <c r="KJ339" s="24"/>
      <c r="KK339" s="24"/>
      <c r="KL339" s="24"/>
      <c r="KM339" s="24"/>
      <c r="KN339" s="24"/>
      <c r="KO339" s="24"/>
      <c r="KP339" s="24"/>
      <c r="KQ339" s="24"/>
      <c r="KR339" s="24"/>
      <c r="KS339" s="24"/>
      <c r="KT339" s="24"/>
      <c r="KU339" s="24"/>
      <c r="KV339" s="24"/>
      <c r="KW339" s="24"/>
      <c r="KX339" s="24"/>
      <c r="KY339" s="24"/>
      <c r="KZ339" s="24"/>
      <c r="LA339" s="24"/>
      <c r="LB339" s="24"/>
      <c r="LC339" s="24"/>
      <c r="LD339" s="24"/>
      <c r="LE339" s="24"/>
      <c r="LF339" s="24"/>
      <c r="LG339" s="24"/>
      <c r="LH339" s="24"/>
      <c r="LI339" s="24"/>
      <c r="LJ339" s="24"/>
      <c r="LK339" s="24"/>
      <c r="LL339" s="24"/>
      <c r="LM339" s="24"/>
      <c r="LN339" s="24"/>
      <c r="LO339" s="24"/>
      <c r="LP339" s="24"/>
      <c r="LQ339" s="24"/>
      <c r="LR339" s="24"/>
      <c r="LS339" s="24"/>
      <c r="LT339" s="24"/>
      <c r="LU339" s="24"/>
      <c r="LV339" s="24"/>
      <c r="LW339" s="24"/>
      <c r="LX339" s="24"/>
      <c r="LY339" s="24"/>
      <c r="LZ339" s="24"/>
      <c r="MA339" s="24"/>
      <c r="MB339" s="24"/>
      <c r="MC339" s="24"/>
      <c r="MD339" s="24"/>
      <c r="ME339" s="24"/>
      <c r="MF339" s="24"/>
      <c r="MG339" s="24"/>
      <c r="MH339" s="24"/>
      <c r="MI339" s="24"/>
      <c r="MJ339" s="24"/>
      <c r="MK339" s="24"/>
      <c r="ML339" s="24"/>
      <c r="MM339" s="24"/>
      <c r="MN339" s="24"/>
      <c r="MO339" s="24"/>
      <c r="MP339" s="24"/>
      <c r="MQ339" s="24"/>
      <c r="MR339" s="24"/>
      <c r="MS339" s="24"/>
      <c r="MT339" s="24"/>
      <c r="MU339" s="24"/>
      <c r="MV339" s="24"/>
      <c r="MW339" s="24"/>
      <c r="MX339" s="24"/>
      <c r="MY339" s="24"/>
      <c r="MZ339" s="24"/>
      <c r="NA339" s="24"/>
      <c r="NB339" s="24"/>
      <c r="NC339" s="24"/>
      <c r="ND339" s="24"/>
      <c r="NE339" s="24"/>
      <c r="NF339" s="24"/>
      <c r="NG339" s="24"/>
      <c r="NH339" s="24"/>
      <c r="NI339" s="24"/>
      <c r="NJ339" s="24"/>
      <c r="NK339" s="24"/>
      <c r="NL339" s="24"/>
      <c r="NM339" s="24"/>
      <c r="NN339" s="24"/>
      <c r="NO339" s="24"/>
      <c r="NP339" s="24"/>
      <c r="NQ339" s="24"/>
      <c r="NR339" s="24"/>
      <c r="NS339" s="24"/>
      <c r="NT339" s="24"/>
      <c r="NU339" s="24"/>
      <c r="NV339" s="24"/>
      <c r="NW339" s="24"/>
      <c r="NX339" s="24"/>
      <c r="NY339" s="24"/>
      <c r="NZ339" s="24"/>
      <c r="OA339" s="24"/>
      <c r="OB339" s="24"/>
      <c r="OC339" s="24"/>
      <c r="OD339" s="24"/>
      <c r="OE339" s="24"/>
      <c r="OF339" s="24"/>
      <c r="OG339" s="24"/>
      <c r="OH339" s="24"/>
      <c r="OI339" s="24"/>
      <c r="OJ339" s="24"/>
      <c r="OK339" s="24"/>
      <c r="OL339" s="24"/>
      <c r="OM339" s="24"/>
      <c r="ON339" s="24"/>
      <c r="OO339" s="24"/>
      <c r="OP339" s="24"/>
      <c r="OQ339" s="24"/>
      <c r="OR339" s="24"/>
      <c r="OS339" s="24"/>
      <c r="OT339" s="24"/>
      <c r="OU339" s="24"/>
      <c r="OV339" s="24"/>
      <c r="OW339" s="24"/>
      <c r="OX339" s="24"/>
      <c r="OY339" s="24"/>
      <c r="OZ339" s="24"/>
      <c r="PA339" s="24"/>
      <c r="PB339" s="24"/>
      <c r="PC339" s="24"/>
      <c r="PD339" s="24"/>
      <c r="PE339" s="24"/>
      <c r="PF339" s="24"/>
      <c r="PG339" s="24"/>
      <c r="PH339" s="24"/>
      <c r="PI339" s="24"/>
      <c r="PJ339" s="24"/>
      <c r="PK339" s="24"/>
      <c r="PL339" s="24"/>
      <c r="PM339" s="24"/>
      <c r="PN339" s="24"/>
      <c r="PO339" s="24"/>
      <c r="PP339" s="24"/>
      <c r="PQ339" s="24"/>
      <c r="PR339" s="24"/>
      <c r="PS339" s="24"/>
      <c r="PT339" s="24"/>
      <c r="PU339" s="24"/>
      <c r="PV339" s="24"/>
      <c r="PW339" s="24"/>
      <c r="PX339" s="24"/>
      <c r="PY339" s="24"/>
      <c r="PZ339" s="24"/>
      <c r="QA339" s="24"/>
      <c r="QB339" s="24"/>
      <c r="QC339" s="24"/>
      <c r="QD339" s="24"/>
      <c r="QE339" s="24"/>
      <c r="QF339" s="24"/>
      <c r="QG339" s="24"/>
      <c r="QH339" s="24"/>
      <c r="QI339" s="24"/>
      <c r="QJ339" s="24"/>
      <c r="QK339" s="24"/>
      <c r="QL339" s="24"/>
      <c r="QM339" s="24"/>
      <c r="QN339" s="24"/>
      <c r="QO339" s="24"/>
      <c r="QP339" s="24"/>
      <c r="QQ339" s="24"/>
      <c r="QR339" s="24"/>
      <c r="QS339" s="24"/>
      <c r="QT339" s="24"/>
      <c r="QU339" s="24"/>
      <c r="QV339" s="24"/>
      <c r="QW339" s="24"/>
      <c r="QX339" s="24"/>
      <c r="QY339" s="24"/>
      <c r="QZ339" s="24"/>
      <c r="RA339" s="24"/>
      <c r="RB339" s="24"/>
      <c r="RC339" s="24"/>
      <c r="RD339" s="24"/>
      <c r="RE339" s="24"/>
      <c r="RF339" s="24"/>
      <c r="RG339" s="24"/>
      <c r="RH339" s="24"/>
      <c r="RI339" s="24"/>
      <c r="RJ339" s="24"/>
      <c r="RK339" s="24"/>
      <c r="RL339" s="24"/>
      <c r="RM339" s="24"/>
      <c r="RN339" s="24"/>
      <c r="RO339" s="24"/>
      <c r="RP339" s="24"/>
      <c r="RQ339" s="24"/>
      <c r="RR339" s="24"/>
      <c r="RS339" s="24"/>
      <c r="RT339" s="24"/>
      <c r="RU339" s="24"/>
      <c r="RV339" s="24"/>
      <c r="RW339" s="24"/>
      <c r="RX339" s="24"/>
      <c r="RY339" s="24"/>
      <c r="RZ339" s="24"/>
      <c r="SA339" s="24"/>
      <c r="SB339" s="24"/>
      <c r="SC339" s="24"/>
      <c r="SD339" s="24"/>
      <c r="SE339" s="24"/>
      <c r="SF339" s="24"/>
      <c r="SG339" s="24"/>
      <c r="SH339" s="24"/>
      <c r="SI339" s="24"/>
      <c r="SJ339" s="24"/>
      <c r="SK339" s="24"/>
      <c r="SL339" s="24"/>
      <c r="SM339" s="24"/>
      <c r="SN339" s="24"/>
      <c r="SO339" s="24"/>
      <c r="SP339" s="24"/>
      <c r="SQ339" s="24"/>
      <c r="SR339" s="24"/>
      <c r="SS339" s="24"/>
      <c r="ST339" s="24"/>
      <c r="SU339" s="24"/>
      <c r="SV339" s="24"/>
      <c r="SW339" s="24"/>
      <c r="SX339" s="24"/>
      <c r="SY339" s="24"/>
      <c r="SZ339" s="24"/>
      <c r="TA339" s="24"/>
      <c r="TB339" s="24"/>
      <c r="TC339" s="24"/>
      <c r="TD339" s="24"/>
      <c r="TE339" s="24"/>
      <c r="TF339" s="24"/>
      <c r="TG339" s="24"/>
      <c r="TH339" s="24"/>
      <c r="TI339" s="24"/>
      <c r="TJ339" s="24"/>
      <c r="TK339" s="24"/>
      <c r="TL339" s="24"/>
      <c r="TM339" s="24"/>
      <c r="TN339" s="24"/>
      <c r="TO339" s="24"/>
      <c r="TP339" s="24"/>
      <c r="TQ339" s="24"/>
      <c r="TR339" s="24"/>
      <c r="TS339" s="24"/>
      <c r="TT339" s="24"/>
      <c r="TU339" s="24"/>
      <c r="TV339" s="24"/>
      <c r="TW339" s="24"/>
      <c r="TX339" s="24"/>
      <c r="TY339" s="24"/>
      <c r="TZ339" s="24"/>
      <c r="UA339" s="24"/>
      <c r="UB339" s="24"/>
      <c r="UC339" s="24"/>
      <c r="UD339" s="24"/>
      <c r="UE339" s="24"/>
      <c r="UF339" s="24"/>
      <c r="UG339" s="24"/>
      <c r="UH339" s="24"/>
      <c r="UI339" s="24"/>
      <c r="UJ339" s="24"/>
      <c r="UK339" s="24"/>
      <c r="UL339" s="24"/>
      <c r="UM339" s="24"/>
      <c r="UN339" s="24"/>
      <c r="UO339" s="24"/>
      <c r="UP339" s="24"/>
      <c r="UQ339" s="24"/>
      <c r="UR339" s="24"/>
      <c r="US339" s="24"/>
      <c r="UT339" s="24"/>
      <c r="UU339" s="24"/>
      <c r="UV339" s="24"/>
      <c r="UW339" s="24"/>
      <c r="UX339" s="24"/>
      <c r="UY339" s="24"/>
      <c r="UZ339" s="24"/>
      <c r="VA339" s="24"/>
      <c r="VB339" s="24"/>
      <c r="VC339" s="24"/>
      <c r="VD339" s="24"/>
      <c r="VE339" s="24"/>
      <c r="VF339" s="24"/>
      <c r="VG339" s="24"/>
      <c r="VH339" s="24"/>
      <c r="VI339" s="24"/>
    </row>
    <row r="340" spans="1:581" s="23" customFormat="1" ht="15" customHeight="1" x14ac:dyDescent="0.2">
      <c r="A340" s="18">
        <v>11</v>
      </c>
      <c r="B340" s="102" t="s">
        <v>1188</v>
      </c>
      <c r="C340" s="102" t="s">
        <v>1189</v>
      </c>
      <c r="D340" s="20">
        <v>14</v>
      </c>
      <c r="E340" s="102" t="s">
        <v>929</v>
      </c>
      <c r="F340" s="102" t="s">
        <v>1190</v>
      </c>
      <c r="G340" s="102" t="s">
        <v>1456</v>
      </c>
      <c r="H340" s="21" t="s">
        <v>947</v>
      </c>
      <c r="I340" s="21" t="s">
        <v>948</v>
      </c>
      <c r="J340" s="22" t="s">
        <v>955</v>
      </c>
      <c r="K340" s="328">
        <v>40875</v>
      </c>
      <c r="L340" s="146">
        <v>4</v>
      </c>
      <c r="M340" s="22">
        <v>40</v>
      </c>
      <c r="N340" s="22" t="s">
        <v>728</v>
      </c>
      <c r="O340" s="21" t="s">
        <v>891</v>
      </c>
      <c r="P340" s="21" t="s">
        <v>973</v>
      </c>
      <c r="Q340" s="21" t="s">
        <v>994</v>
      </c>
      <c r="R340" s="22">
        <v>1</v>
      </c>
      <c r="S340" s="142">
        <v>9269</v>
      </c>
      <c r="T340" s="75">
        <f t="shared" si="169"/>
        <v>1853.8000000000002</v>
      </c>
      <c r="U340" s="75"/>
      <c r="V340" s="75">
        <f t="shared" si="170"/>
        <v>11122.8</v>
      </c>
      <c r="W340" s="75"/>
      <c r="X340" s="75">
        <f t="shared" si="171"/>
        <v>2047.8</v>
      </c>
      <c r="Y340" s="75">
        <f t="shared" si="172"/>
        <v>20478</v>
      </c>
      <c r="Z340" s="75">
        <f t="shared" si="173"/>
        <v>1946.4899999999998</v>
      </c>
      <c r="AA340" s="75">
        <f t="shared" si="174"/>
        <v>333.68399999999997</v>
      </c>
      <c r="AB340" s="75">
        <f t="shared" si="175"/>
        <v>556.14</v>
      </c>
      <c r="AC340" s="75">
        <f t="shared" si="176"/>
        <v>222.45599999999999</v>
      </c>
      <c r="AD340" s="75">
        <f t="shared" si="177"/>
        <v>717</v>
      </c>
      <c r="AE340" s="75">
        <f t="shared" si="178"/>
        <v>447</v>
      </c>
      <c r="AF340" s="77">
        <f t="shared" si="179"/>
        <v>6143.4</v>
      </c>
      <c r="AG340" s="77">
        <f t="shared" si="180"/>
        <v>17734.669999999998</v>
      </c>
      <c r="AH340" s="77">
        <f t="shared" si="181"/>
        <v>212816.03999999998</v>
      </c>
      <c r="AI340" s="77"/>
      <c r="AJ340" s="77"/>
      <c r="AK340" s="77"/>
      <c r="AL340" s="77"/>
      <c r="AM340" s="77"/>
      <c r="AN340" s="77"/>
      <c r="AO340" s="77"/>
      <c r="AP340" s="77"/>
      <c r="AQ340" s="77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  <c r="HB340" s="24"/>
      <c r="HC340" s="24"/>
      <c r="HD340" s="24"/>
      <c r="HE340" s="24"/>
      <c r="HF340" s="24"/>
      <c r="HG340" s="24"/>
      <c r="HH340" s="24"/>
      <c r="HI340" s="24"/>
      <c r="HJ340" s="24"/>
      <c r="HK340" s="24"/>
      <c r="HL340" s="24"/>
      <c r="HM340" s="24"/>
      <c r="HN340" s="24"/>
      <c r="HO340" s="24"/>
      <c r="HP340" s="24"/>
      <c r="HQ340" s="24"/>
      <c r="HR340" s="24"/>
      <c r="HS340" s="24"/>
      <c r="HT340" s="24"/>
      <c r="HU340" s="24"/>
      <c r="HV340" s="24"/>
      <c r="HW340" s="24"/>
      <c r="HX340" s="24"/>
      <c r="HY340" s="24"/>
      <c r="HZ340" s="24"/>
      <c r="IA340" s="24"/>
      <c r="IB340" s="24"/>
      <c r="IC340" s="24"/>
      <c r="ID340" s="24"/>
      <c r="IE340" s="24"/>
      <c r="IF340" s="24"/>
      <c r="IG340" s="24"/>
      <c r="IH340" s="24"/>
      <c r="II340" s="24"/>
      <c r="IJ340" s="24"/>
      <c r="IK340" s="24"/>
      <c r="IL340" s="24"/>
      <c r="IM340" s="24"/>
      <c r="IN340" s="24"/>
      <c r="IO340" s="24"/>
      <c r="IP340" s="24"/>
      <c r="IQ340" s="24"/>
      <c r="IR340" s="24"/>
      <c r="IS340" s="24"/>
      <c r="IT340" s="24"/>
      <c r="IU340" s="24"/>
      <c r="IV340" s="24"/>
      <c r="IW340" s="24"/>
      <c r="IX340" s="24"/>
      <c r="IY340" s="24"/>
      <c r="IZ340" s="24"/>
      <c r="JA340" s="24"/>
      <c r="JB340" s="24"/>
      <c r="JC340" s="24"/>
      <c r="JD340" s="24"/>
      <c r="JE340" s="24"/>
      <c r="JF340" s="24"/>
      <c r="JG340" s="24"/>
      <c r="JH340" s="24"/>
      <c r="JI340" s="24"/>
      <c r="JJ340" s="24"/>
      <c r="JK340" s="24"/>
      <c r="JL340" s="24"/>
      <c r="JM340" s="24"/>
      <c r="JN340" s="24"/>
      <c r="JO340" s="24"/>
      <c r="JP340" s="24"/>
      <c r="JQ340" s="24"/>
      <c r="JR340" s="24"/>
      <c r="JS340" s="24"/>
      <c r="JT340" s="24"/>
      <c r="JU340" s="24"/>
      <c r="JV340" s="24"/>
      <c r="JW340" s="24"/>
      <c r="JX340" s="24"/>
      <c r="JY340" s="24"/>
      <c r="JZ340" s="24"/>
      <c r="KA340" s="24"/>
      <c r="KB340" s="24"/>
      <c r="KC340" s="24"/>
      <c r="KD340" s="24"/>
      <c r="KE340" s="24"/>
      <c r="KF340" s="24"/>
      <c r="KG340" s="24"/>
      <c r="KH340" s="24"/>
      <c r="KI340" s="24"/>
      <c r="KJ340" s="24"/>
      <c r="KK340" s="24"/>
      <c r="KL340" s="24"/>
      <c r="KM340" s="24"/>
      <c r="KN340" s="24"/>
      <c r="KO340" s="24"/>
      <c r="KP340" s="24"/>
      <c r="KQ340" s="24"/>
      <c r="KR340" s="24"/>
      <c r="KS340" s="24"/>
      <c r="KT340" s="24"/>
      <c r="KU340" s="24"/>
      <c r="KV340" s="24"/>
      <c r="KW340" s="24"/>
      <c r="KX340" s="24"/>
      <c r="KY340" s="24"/>
      <c r="KZ340" s="24"/>
      <c r="LA340" s="24"/>
      <c r="LB340" s="24"/>
      <c r="LC340" s="24"/>
      <c r="LD340" s="24"/>
      <c r="LE340" s="24"/>
      <c r="LF340" s="24"/>
      <c r="LG340" s="24"/>
      <c r="LH340" s="24"/>
      <c r="LI340" s="24"/>
      <c r="LJ340" s="24"/>
      <c r="LK340" s="24"/>
      <c r="LL340" s="24"/>
      <c r="LM340" s="24"/>
      <c r="LN340" s="24"/>
      <c r="LO340" s="24"/>
      <c r="LP340" s="24"/>
      <c r="LQ340" s="24"/>
      <c r="LR340" s="24"/>
      <c r="LS340" s="24"/>
      <c r="LT340" s="24"/>
      <c r="LU340" s="24"/>
      <c r="LV340" s="24"/>
      <c r="LW340" s="24"/>
      <c r="LX340" s="24"/>
      <c r="LY340" s="24"/>
      <c r="LZ340" s="24"/>
      <c r="MA340" s="24"/>
      <c r="MB340" s="24"/>
      <c r="MC340" s="24"/>
      <c r="MD340" s="24"/>
      <c r="ME340" s="24"/>
      <c r="MF340" s="24"/>
      <c r="MG340" s="24"/>
      <c r="MH340" s="24"/>
      <c r="MI340" s="24"/>
      <c r="MJ340" s="24"/>
      <c r="MK340" s="24"/>
      <c r="ML340" s="24"/>
      <c r="MM340" s="24"/>
      <c r="MN340" s="24"/>
      <c r="MO340" s="24"/>
      <c r="MP340" s="24"/>
      <c r="MQ340" s="24"/>
      <c r="MR340" s="24"/>
      <c r="MS340" s="24"/>
      <c r="MT340" s="24"/>
      <c r="MU340" s="24"/>
      <c r="MV340" s="24"/>
      <c r="MW340" s="24"/>
      <c r="MX340" s="24"/>
      <c r="MY340" s="24"/>
      <c r="MZ340" s="24"/>
      <c r="NA340" s="24"/>
      <c r="NB340" s="24"/>
      <c r="NC340" s="24"/>
      <c r="ND340" s="24"/>
      <c r="NE340" s="24"/>
      <c r="NF340" s="24"/>
      <c r="NG340" s="24"/>
      <c r="NH340" s="24"/>
      <c r="NI340" s="24"/>
      <c r="NJ340" s="24"/>
      <c r="NK340" s="24"/>
      <c r="NL340" s="24"/>
      <c r="NM340" s="24"/>
      <c r="NN340" s="24"/>
      <c r="NO340" s="24"/>
      <c r="NP340" s="24"/>
      <c r="NQ340" s="24"/>
      <c r="NR340" s="24"/>
      <c r="NS340" s="24"/>
      <c r="NT340" s="24"/>
      <c r="NU340" s="24"/>
      <c r="NV340" s="24"/>
      <c r="NW340" s="24"/>
      <c r="NX340" s="24"/>
      <c r="NY340" s="24"/>
      <c r="NZ340" s="24"/>
      <c r="OA340" s="24"/>
      <c r="OB340" s="24"/>
      <c r="OC340" s="24"/>
      <c r="OD340" s="24"/>
      <c r="OE340" s="24"/>
      <c r="OF340" s="24"/>
      <c r="OG340" s="24"/>
      <c r="OH340" s="24"/>
      <c r="OI340" s="24"/>
      <c r="OJ340" s="24"/>
      <c r="OK340" s="24"/>
      <c r="OL340" s="24"/>
      <c r="OM340" s="24"/>
      <c r="ON340" s="24"/>
      <c r="OO340" s="24"/>
      <c r="OP340" s="24"/>
      <c r="OQ340" s="24"/>
      <c r="OR340" s="24"/>
      <c r="OS340" s="24"/>
      <c r="OT340" s="24"/>
      <c r="OU340" s="24"/>
      <c r="OV340" s="24"/>
      <c r="OW340" s="24"/>
      <c r="OX340" s="24"/>
      <c r="OY340" s="24"/>
      <c r="OZ340" s="24"/>
      <c r="PA340" s="24"/>
      <c r="PB340" s="24"/>
      <c r="PC340" s="24"/>
      <c r="PD340" s="24"/>
      <c r="PE340" s="24"/>
      <c r="PF340" s="24"/>
      <c r="PG340" s="24"/>
      <c r="PH340" s="24"/>
      <c r="PI340" s="24"/>
      <c r="PJ340" s="24"/>
      <c r="PK340" s="24"/>
      <c r="PL340" s="24"/>
      <c r="PM340" s="24"/>
      <c r="PN340" s="24"/>
      <c r="PO340" s="24"/>
      <c r="PP340" s="24"/>
      <c r="PQ340" s="24"/>
      <c r="PR340" s="24"/>
      <c r="PS340" s="24"/>
      <c r="PT340" s="24"/>
      <c r="PU340" s="24"/>
      <c r="PV340" s="24"/>
      <c r="PW340" s="24"/>
      <c r="PX340" s="24"/>
      <c r="PY340" s="24"/>
      <c r="PZ340" s="24"/>
      <c r="QA340" s="24"/>
      <c r="QB340" s="24"/>
      <c r="QC340" s="24"/>
      <c r="QD340" s="24"/>
      <c r="QE340" s="24"/>
      <c r="QF340" s="24"/>
      <c r="QG340" s="24"/>
      <c r="QH340" s="24"/>
      <c r="QI340" s="24"/>
      <c r="QJ340" s="24"/>
      <c r="QK340" s="24"/>
      <c r="QL340" s="24"/>
      <c r="QM340" s="24"/>
      <c r="QN340" s="24"/>
      <c r="QO340" s="24"/>
      <c r="QP340" s="24"/>
      <c r="QQ340" s="24"/>
      <c r="QR340" s="24"/>
      <c r="QS340" s="24"/>
      <c r="QT340" s="24"/>
      <c r="QU340" s="24"/>
      <c r="QV340" s="24"/>
      <c r="QW340" s="24"/>
      <c r="QX340" s="24"/>
      <c r="QY340" s="24"/>
      <c r="QZ340" s="24"/>
      <c r="RA340" s="24"/>
      <c r="RB340" s="24"/>
      <c r="RC340" s="24"/>
      <c r="RD340" s="24"/>
      <c r="RE340" s="24"/>
      <c r="RF340" s="24"/>
      <c r="RG340" s="24"/>
      <c r="RH340" s="24"/>
      <c r="RI340" s="24"/>
      <c r="RJ340" s="24"/>
      <c r="RK340" s="24"/>
      <c r="RL340" s="24"/>
      <c r="RM340" s="24"/>
      <c r="RN340" s="24"/>
      <c r="RO340" s="24"/>
      <c r="RP340" s="24"/>
      <c r="RQ340" s="24"/>
      <c r="RR340" s="24"/>
      <c r="RS340" s="24"/>
      <c r="RT340" s="24"/>
      <c r="RU340" s="24"/>
      <c r="RV340" s="24"/>
      <c r="RW340" s="24"/>
      <c r="RX340" s="24"/>
      <c r="RY340" s="24"/>
      <c r="RZ340" s="24"/>
      <c r="SA340" s="24"/>
      <c r="SB340" s="24"/>
      <c r="SC340" s="24"/>
      <c r="SD340" s="24"/>
      <c r="SE340" s="24"/>
      <c r="SF340" s="24"/>
      <c r="SG340" s="24"/>
      <c r="SH340" s="24"/>
      <c r="SI340" s="24"/>
      <c r="SJ340" s="24"/>
      <c r="SK340" s="24"/>
      <c r="SL340" s="24"/>
      <c r="SM340" s="24"/>
      <c r="SN340" s="24"/>
      <c r="SO340" s="24"/>
      <c r="SP340" s="24"/>
      <c r="SQ340" s="24"/>
      <c r="SR340" s="24"/>
      <c r="SS340" s="24"/>
      <c r="ST340" s="24"/>
      <c r="SU340" s="24"/>
      <c r="SV340" s="24"/>
      <c r="SW340" s="24"/>
      <c r="SX340" s="24"/>
      <c r="SY340" s="24"/>
      <c r="SZ340" s="24"/>
      <c r="TA340" s="24"/>
      <c r="TB340" s="24"/>
      <c r="TC340" s="24"/>
      <c r="TD340" s="24"/>
      <c r="TE340" s="24"/>
      <c r="TF340" s="24"/>
      <c r="TG340" s="24"/>
      <c r="TH340" s="24"/>
      <c r="TI340" s="24"/>
      <c r="TJ340" s="24"/>
      <c r="TK340" s="24"/>
      <c r="TL340" s="24"/>
      <c r="TM340" s="24"/>
      <c r="TN340" s="24"/>
      <c r="TO340" s="24"/>
      <c r="TP340" s="24"/>
      <c r="TQ340" s="24"/>
      <c r="TR340" s="24"/>
      <c r="TS340" s="24"/>
      <c r="TT340" s="24"/>
      <c r="TU340" s="24"/>
      <c r="TV340" s="24"/>
      <c r="TW340" s="24"/>
      <c r="TX340" s="24"/>
      <c r="TY340" s="24"/>
      <c r="TZ340" s="24"/>
      <c r="UA340" s="24"/>
      <c r="UB340" s="24"/>
      <c r="UC340" s="24"/>
      <c r="UD340" s="24"/>
      <c r="UE340" s="24"/>
      <c r="UF340" s="24"/>
      <c r="UG340" s="24"/>
      <c r="UH340" s="24"/>
      <c r="UI340" s="24"/>
      <c r="UJ340" s="24"/>
      <c r="UK340" s="24"/>
      <c r="UL340" s="24"/>
      <c r="UM340" s="24"/>
      <c r="UN340" s="24"/>
      <c r="UO340" s="24"/>
      <c r="UP340" s="24"/>
      <c r="UQ340" s="24"/>
      <c r="UR340" s="24"/>
      <c r="US340" s="24"/>
      <c r="UT340" s="24"/>
      <c r="UU340" s="24"/>
      <c r="UV340" s="24"/>
      <c r="UW340" s="24"/>
      <c r="UX340" s="24"/>
      <c r="UY340" s="24"/>
      <c r="UZ340" s="24"/>
      <c r="VA340" s="24"/>
      <c r="VB340" s="24"/>
      <c r="VC340" s="24"/>
      <c r="VD340" s="24"/>
      <c r="VE340" s="24"/>
      <c r="VF340" s="24"/>
      <c r="VG340" s="24"/>
      <c r="VH340" s="24"/>
      <c r="VI340" s="24"/>
    </row>
    <row r="341" spans="1:581" s="23" customFormat="1" ht="15" customHeight="1" x14ac:dyDescent="0.2">
      <c r="A341" s="18">
        <v>12</v>
      </c>
      <c r="B341" s="102" t="s">
        <v>1188</v>
      </c>
      <c r="C341" s="102" t="s">
        <v>1189</v>
      </c>
      <c r="D341" s="20">
        <v>14</v>
      </c>
      <c r="E341" s="102" t="s">
        <v>929</v>
      </c>
      <c r="F341" s="102" t="s">
        <v>1190</v>
      </c>
      <c r="G341" s="176" t="s">
        <v>1774</v>
      </c>
      <c r="H341" s="208" t="s">
        <v>1775</v>
      </c>
      <c r="I341" s="68" t="s">
        <v>1858</v>
      </c>
      <c r="J341" s="176" t="s">
        <v>955</v>
      </c>
      <c r="K341" s="328">
        <v>42522</v>
      </c>
      <c r="L341" s="146">
        <v>4</v>
      </c>
      <c r="M341" s="22">
        <v>40</v>
      </c>
      <c r="N341" s="22" t="s">
        <v>728</v>
      </c>
      <c r="O341" s="21" t="s">
        <v>891</v>
      </c>
      <c r="P341" s="21" t="s">
        <v>973</v>
      </c>
      <c r="Q341" s="21" t="s">
        <v>994</v>
      </c>
      <c r="R341" s="22">
        <v>1</v>
      </c>
      <c r="S341" s="142">
        <v>9269</v>
      </c>
      <c r="T341" s="75">
        <f t="shared" si="169"/>
        <v>1853.8000000000002</v>
      </c>
      <c r="U341" s="75"/>
      <c r="V341" s="75">
        <f t="shared" si="170"/>
        <v>11122.8</v>
      </c>
      <c r="W341" s="75"/>
      <c r="X341" s="75">
        <f t="shared" si="171"/>
        <v>2047.8</v>
      </c>
      <c r="Y341" s="75">
        <f t="shared" si="172"/>
        <v>20478</v>
      </c>
      <c r="Z341" s="75">
        <f t="shared" si="173"/>
        <v>1946.4899999999998</v>
      </c>
      <c r="AA341" s="75">
        <f t="shared" si="174"/>
        <v>333.68399999999997</v>
      </c>
      <c r="AB341" s="75">
        <f t="shared" si="175"/>
        <v>556.14</v>
      </c>
      <c r="AC341" s="75">
        <f t="shared" si="176"/>
        <v>222.45599999999999</v>
      </c>
      <c r="AD341" s="75">
        <f t="shared" si="177"/>
        <v>717</v>
      </c>
      <c r="AE341" s="75">
        <f t="shared" si="178"/>
        <v>447</v>
      </c>
      <c r="AF341" s="77">
        <f t="shared" si="179"/>
        <v>6143.4</v>
      </c>
      <c r="AG341" s="77">
        <f t="shared" si="180"/>
        <v>17734.669999999998</v>
      </c>
      <c r="AH341" s="77">
        <f t="shared" si="181"/>
        <v>212816.03999999998</v>
      </c>
      <c r="AI341" s="77"/>
      <c r="AJ341" s="77"/>
      <c r="AK341" s="77"/>
      <c r="AL341" s="77"/>
      <c r="AM341" s="77"/>
      <c r="AN341" s="77"/>
      <c r="AO341" s="77"/>
      <c r="AP341" s="77"/>
      <c r="AQ341" s="77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  <c r="HB341" s="24"/>
      <c r="HC341" s="24"/>
      <c r="HD341" s="24"/>
      <c r="HE341" s="24"/>
      <c r="HF341" s="24"/>
      <c r="HG341" s="24"/>
      <c r="HH341" s="24"/>
      <c r="HI341" s="24"/>
      <c r="HJ341" s="24"/>
      <c r="HK341" s="24"/>
      <c r="HL341" s="24"/>
      <c r="HM341" s="24"/>
      <c r="HN341" s="24"/>
      <c r="HO341" s="24"/>
      <c r="HP341" s="24"/>
      <c r="HQ341" s="24"/>
      <c r="HR341" s="24"/>
      <c r="HS341" s="24"/>
      <c r="HT341" s="24"/>
      <c r="HU341" s="24"/>
      <c r="HV341" s="24"/>
      <c r="HW341" s="24"/>
      <c r="HX341" s="24"/>
      <c r="HY341" s="24"/>
      <c r="HZ341" s="24"/>
      <c r="IA341" s="24"/>
      <c r="IB341" s="24"/>
      <c r="IC341" s="24"/>
      <c r="ID341" s="24"/>
      <c r="IE341" s="24"/>
      <c r="IF341" s="24"/>
      <c r="IG341" s="24"/>
      <c r="IH341" s="24"/>
      <c r="II341" s="24"/>
      <c r="IJ341" s="24"/>
      <c r="IK341" s="24"/>
      <c r="IL341" s="24"/>
      <c r="IM341" s="24"/>
      <c r="IN341" s="24"/>
      <c r="IO341" s="24"/>
      <c r="IP341" s="24"/>
      <c r="IQ341" s="24"/>
      <c r="IR341" s="24"/>
      <c r="IS341" s="24"/>
      <c r="IT341" s="24"/>
      <c r="IU341" s="24"/>
      <c r="IV341" s="24"/>
      <c r="IW341" s="24"/>
      <c r="IX341" s="24"/>
      <c r="IY341" s="24"/>
      <c r="IZ341" s="24"/>
      <c r="JA341" s="24"/>
      <c r="JB341" s="24"/>
      <c r="JC341" s="24"/>
      <c r="JD341" s="24"/>
      <c r="JE341" s="24"/>
      <c r="JF341" s="24"/>
      <c r="JG341" s="24"/>
      <c r="JH341" s="24"/>
      <c r="JI341" s="24"/>
      <c r="JJ341" s="24"/>
      <c r="JK341" s="24"/>
      <c r="JL341" s="24"/>
      <c r="JM341" s="24"/>
      <c r="JN341" s="24"/>
      <c r="JO341" s="24"/>
      <c r="JP341" s="24"/>
      <c r="JQ341" s="24"/>
      <c r="JR341" s="24"/>
      <c r="JS341" s="24"/>
      <c r="JT341" s="24"/>
      <c r="JU341" s="24"/>
      <c r="JV341" s="24"/>
      <c r="JW341" s="24"/>
      <c r="JX341" s="24"/>
      <c r="JY341" s="24"/>
      <c r="JZ341" s="24"/>
      <c r="KA341" s="24"/>
      <c r="KB341" s="24"/>
      <c r="KC341" s="24"/>
      <c r="KD341" s="24"/>
      <c r="KE341" s="24"/>
      <c r="KF341" s="24"/>
      <c r="KG341" s="24"/>
      <c r="KH341" s="24"/>
      <c r="KI341" s="24"/>
      <c r="KJ341" s="24"/>
      <c r="KK341" s="24"/>
      <c r="KL341" s="24"/>
      <c r="KM341" s="24"/>
      <c r="KN341" s="24"/>
      <c r="KO341" s="24"/>
      <c r="KP341" s="24"/>
      <c r="KQ341" s="24"/>
      <c r="KR341" s="24"/>
      <c r="KS341" s="24"/>
      <c r="KT341" s="24"/>
      <c r="KU341" s="24"/>
      <c r="KV341" s="24"/>
      <c r="KW341" s="24"/>
      <c r="KX341" s="24"/>
      <c r="KY341" s="24"/>
      <c r="KZ341" s="24"/>
      <c r="LA341" s="24"/>
      <c r="LB341" s="24"/>
      <c r="LC341" s="24"/>
      <c r="LD341" s="24"/>
      <c r="LE341" s="24"/>
      <c r="LF341" s="24"/>
      <c r="LG341" s="24"/>
      <c r="LH341" s="24"/>
      <c r="LI341" s="24"/>
      <c r="LJ341" s="24"/>
      <c r="LK341" s="24"/>
      <c r="LL341" s="24"/>
      <c r="LM341" s="24"/>
      <c r="LN341" s="24"/>
      <c r="LO341" s="24"/>
      <c r="LP341" s="24"/>
      <c r="LQ341" s="24"/>
      <c r="LR341" s="24"/>
      <c r="LS341" s="24"/>
      <c r="LT341" s="24"/>
      <c r="LU341" s="24"/>
      <c r="LV341" s="24"/>
      <c r="LW341" s="24"/>
      <c r="LX341" s="24"/>
      <c r="LY341" s="24"/>
      <c r="LZ341" s="24"/>
      <c r="MA341" s="24"/>
      <c r="MB341" s="24"/>
      <c r="MC341" s="24"/>
      <c r="MD341" s="24"/>
      <c r="ME341" s="24"/>
      <c r="MF341" s="24"/>
      <c r="MG341" s="24"/>
      <c r="MH341" s="24"/>
      <c r="MI341" s="24"/>
      <c r="MJ341" s="24"/>
      <c r="MK341" s="24"/>
      <c r="ML341" s="24"/>
      <c r="MM341" s="24"/>
      <c r="MN341" s="24"/>
      <c r="MO341" s="24"/>
      <c r="MP341" s="24"/>
      <c r="MQ341" s="24"/>
      <c r="MR341" s="24"/>
      <c r="MS341" s="24"/>
      <c r="MT341" s="24"/>
      <c r="MU341" s="24"/>
      <c r="MV341" s="24"/>
      <c r="MW341" s="24"/>
      <c r="MX341" s="24"/>
      <c r="MY341" s="24"/>
      <c r="MZ341" s="24"/>
      <c r="NA341" s="24"/>
      <c r="NB341" s="24"/>
      <c r="NC341" s="24"/>
      <c r="ND341" s="24"/>
      <c r="NE341" s="24"/>
      <c r="NF341" s="24"/>
      <c r="NG341" s="24"/>
      <c r="NH341" s="24"/>
      <c r="NI341" s="24"/>
      <c r="NJ341" s="24"/>
      <c r="NK341" s="24"/>
      <c r="NL341" s="24"/>
      <c r="NM341" s="24"/>
      <c r="NN341" s="24"/>
      <c r="NO341" s="24"/>
      <c r="NP341" s="24"/>
      <c r="NQ341" s="24"/>
      <c r="NR341" s="24"/>
      <c r="NS341" s="24"/>
      <c r="NT341" s="24"/>
      <c r="NU341" s="24"/>
      <c r="NV341" s="24"/>
      <c r="NW341" s="24"/>
      <c r="NX341" s="24"/>
      <c r="NY341" s="24"/>
      <c r="NZ341" s="24"/>
      <c r="OA341" s="24"/>
      <c r="OB341" s="24"/>
      <c r="OC341" s="24"/>
      <c r="OD341" s="24"/>
      <c r="OE341" s="24"/>
      <c r="OF341" s="24"/>
      <c r="OG341" s="24"/>
      <c r="OH341" s="24"/>
      <c r="OI341" s="24"/>
      <c r="OJ341" s="24"/>
      <c r="OK341" s="24"/>
      <c r="OL341" s="24"/>
      <c r="OM341" s="24"/>
      <c r="ON341" s="24"/>
      <c r="OO341" s="24"/>
      <c r="OP341" s="24"/>
      <c r="OQ341" s="24"/>
      <c r="OR341" s="24"/>
      <c r="OS341" s="24"/>
      <c r="OT341" s="24"/>
      <c r="OU341" s="24"/>
      <c r="OV341" s="24"/>
      <c r="OW341" s="24"/>
      <c r="OX341" s="24"/>
      <c r="OY341" s="24"/>
      <c r="OZ341" s="24"/>
      <c r="PA341" s="24"/>
      <c r="PB341" s="24"/>
      <c r="PC341" s="24"/>
      <c r="PD341" s="24"/>
      <c r="PE341" s="24"/>
      <c r="PF341" s="24"/>
      <c r="PG341" s="24"/>
      <c r="PH341" s="24"/>
      <c r="PI341" s="24"/>
      <c r="PJ341" s="24"/>
      <c r="PK341" s="24"/>
      <c r="PL341" s="24"/>
      <c r="PM341" s="24"/>
      <c r="PN341" s="24"/>
      <c r="PO341" s="24"/>
      <c r="PP341" s="24"/>
      <c r="PQ341" s="24"/>
      <c r="PR341" s="24"/>
      <c r="PS341" s="24"/>
      <c r="PT341" s="24"/>
      <c r="PU341" s="24"/>
      <c r="PV341" s="24"/>
      <c r="PW341" s="24"/>
      <c r="PX341" s="24"/>
      <c r="PY341" s="24"/>
      <c r="PZ341" s="24"/>
      <c r="QA341" s="24"/>
      <c r="QB341" s="24"/>
      <c r="QC341" s="24"/>
      <c r="QD341" s="24"/>
      <c r="QE341" s="24"/>
      <c r="QF341" s="24"/>
      <c r="QG341" s="24"/>
      <c r="QH341" s="24"/>
      <c r="QI341" s="24"/>
      <c r="QJ341" s="24"/>
      <c r="QK341" s="24"/>
      <c r="QL341" s="24"/>
      <c r="QM341" s="24"/>
      <c r="QN341" s="24"/>
      <c r="QO341" s="24"/>
      <c r="QP341" s="24"/>
      <c r="QQ341" s="24"/>
      <c r="QR341" s="24"/>
      <c r="QS341" s="24"/>
      <c r="QT341" s="24"/>
      <c r="QU341" s="24"/>
      <c r="QV341" s="24"/>
      <c r="QW341" s="24"/>
      <c r="QX341" s="24"/>
      <c r="QY341" s="24"/>
      <c r="QZ341" s="24"/>
      <c r="RA341" s="24"/>
      <c r="RB341" s="24"/>
      <c r="RC341" s="24"/>
      <c r="RD341" s="24"/>
      <c r="RE341" s="24"/>
      <c r="RF341" s="24"/>
      <c r="RG341" s="24"/>
      <c r="RH341" s="24"/>
      <c r="RI341" s="24"/>
      <c r="RJ341" s="24"/>
      <c r="RK341" s="24"/>
      <c r="RL341" s="24"/>
      <c r="RM341" s="24"/>
      <c r="RN341" s="24"/>
      <c r="RO341" s="24"/>
      <c r="RP341" s="24"/>
      <c r="RQ341" s="24"/>
      <c r="RR341" s="24"/>
      <c r="RS341" s="24"/>
      <c r="RT341" s="24"/>
      <c r="RU341" s="24"/>
      <c r="RV341" s="24"/>
      <c r="RW341" s="24"/>
      <c r="RX341" s="24"/>
      <c r="RY341" s="24"/>
      <c r="RZ341" s="24"/>
      <c r="SA341" s="24"/>
      <c r="SB341" s="24"/>
      <c r="SC341" s="24"/>
      <c r="SD341" s="24"/>
      <c r="SE341" s="24"/>
      <c r="SF341" s="24"/>
      <c r="SG341" s="24"/>
      <c r="SH341" s="24"/>
      <c r="SI341" s="24"/>
      <c r="SJ341" s="24"/>
      <c r="SK341" s="24"/>
      <c r="SL341" s="24"/>
      <c r="SM341" s="24"/>
      <c r="SN341" s="24"/>
      <c r="SO341" s="24"/>
      <c r="SP341" s="24"/>
      <c r="SQ341" s="24"/>
      <c r="SR341" s="24"/>
      <c r="SS341" s="24"/>
      <c r="ST341" s="24"/>
      <c r="SU341" s="24"/>
      <c r="SV341" s="24"/>
      <c r="SW341" s="24"/>
      <c r="SX341" s="24"/>
      <c r="SY341" s="24"/>
      <c r="SZ341" s="24"/>
      <c r="TA341" s="24"/>
      <c r="TB341" s="24"/>
      <c r="TC341" s="24"/>
      <c r="TD341" s="24"/>
      <c r="TE341" s="24"/>
      <c r="TF341" s="24"/>
      <c r="TG341" s="24"/>
      <c r="TH341" s="24"/>
      <c r="TI341" s="24"/>
      <c r="TJ341" s="24"/>
      <c r="TK341" s="24"/>
      <c r="TL341" s="24"/>
      <c r="TM341" s="24"/>
      <c r="TN341" s="24"/>
      <c r="TO341" s="24"/>
      <c r="TP341" s="24"/>
      <c r="TQ341" s="24"/>
      <c r="TR341" s="24"/>
      <c r="TS341" s="24"/>
      <c r="TT341" s="24"/>
      <c r="TU341" s="24"/>
      <c r="TV341" s="24"/>
      <c r="TW341" s="24"/>
      <c r="TX341" s="24"/>
      <c r="TY341" s="24"/>
      <c r="TZ341" s="24"/>
      <c r="UA341" s="24"/>
      <c r="UB341" s="24"/>
      <c r="UC341" s="24"/>
      <c r="UD341" s="24"/>
      <c r="UE341" s="24"/>
      <c r="UF341" s="24"/>
      <c r="UG341" s="24"/>
      <c r="UH341" s="24"/>
      <c r="UI341" s="24"/>
      <c r="UJ341" s="24"/>
      <c r="UK341" s="24"/>
      <c r="UL341" s="24"/>
      <c r="UM341" s="24"/>
      <c r="UN341" s="24"/>
      <c r="UO341" s="24"/>
      <c r="UP341" s="24"/>
      <c r="UQ341" s="24"/>
      <c r="UR341" s="24"/>
      <c r="US341" s="24"/>
      <c r="UT341" s="24"/>
      <c r="UU341" s="24"/>
      <c r="UV341" s="24"/>
      <c r="UW341" s="24"/>
      <c r="UX341" s="24"/>
      <c r="UY341" s="24"/>
      <c r="UZ341" s="24"/>
      <c r="VA341" s="24"/>
      <c r="VB341" s="24"/>
      <c r="VC341" s="24"/>
      <c r="VD341" s="24"/>
      <c r="VE341" s="24"/>
      <c r="VF341" s="24"/>
      <c r="VG341" s="24"/>
      <c r="VH341" s="24"/>
      <c r="VI341" s="24"/>
    </row>
    <row r="342" spans="1:581" s="23" customFormat="1" ht="15" customHeight="1" x14ac:dyDescent="0.2">
      <c r="A342" s="18">
        <v>13</v>
      </c>
      <c r="B342" s="102" t="s">
        <v>1188</v>
      </c>
      <c r="C342" s="102" t="s">
        <v>1189</v>
      </c>
      <c r="D342" s="20">
        <v>14</v>
      </c>
      <c r="E342" s="102" t="s">
        <v>929</v>
      </c>
      <c r="F342" s="102" t="s">
        <v>1190</v>
      </c>
      <c r="G342" s="102" t="s">
        <v>1458</v>
      </c>
      <c r="H342" s="21" t="s">
        <v>922</v>
      </c>
      <c r="I342" s="21" t="s">
        <v>923</v>
      </c>
      <c r="J342" s="22" t="s">
        <v>955</v>
      </c>
      <c r="K342" s="328">
        <v>40744</v>
      </c>
      <c r="L342" s="146">
        <v>4</v>
      </c>
      <c r="M342" s="22">
        <v>40</v>
      </c>
      <c r="N342" s="22" t="s">
        <v>728</v>
      </c>
      <c r="O342" s="21" t="s">
        <v>891</v>
      </c>
      <c r="P342" s="21" t="s">
        <v>973</v>
      </c>
      <c r="Q342" s="21" t="s">
        <v>994</v>
      </c>
      <c r="R342" s="22">
        <v>1</v>
      </c>
      <c r="S342" s="142">
        <v>9269</v>
      </c>
      <c r="T342" s="75">
        <f t="shared" si="169"/>
        <v>1853.8000000000002</v>
      </c>
      <c r="U342" s="75"/>
      <c r="V342" s="75">
        <f t="shared" si="170"/>
        <v>11122.8</v>
      </c>
      <c r="W342" s="75"/>
      <c r="X342" s="75">
        <f t="shared" si="171"/>
        <v>2047.8</v>
      </c>
      <c r="Y342" s="75">
        <f t="shared" si="172"/>
        <v>20478</v>
      </c>
      <c r="Z342" s="75">
        <f t="shared" si="173"/>
        <v>1946.4899999999998</v>
      </c>
      <c r="AA342" s="75">
        <f t="shared" si="174"/>
        <v>333.68399999999997</v>
      </c>
      <c r="AB342" s="75">
        <f t="shared" si="175"/>
        <v>556.14</v>
      </c>
      <c r="AC342" s="75">
        <f t="shared" si="176"/>
        <v>222.45599999999999</v>
      </c>
      <c r="AD342" s="75">
        <f t="shared" si="177"/>
        <v>717</v>
      </c>
      <c r="AE342" s="75">
        <f t="shared" si="178"/>
        <v>447</v>
      </c>
      <c r="AF342" s="77">
        <f t="shared" si="179"/>
        <v>6143.4</v>
      </c>
      <c r="AG342" s="77">
        <f t="shared" si="180"/>
        <v>17734.669999999998</v>
      </c>
      <c r="AH342" s="77">
        <f t="shared" si="181"/>
        <v>212816.03999999998</v>
      </c>
      <c r="AI342" s="77"/>
      <c r="AJ342" s="77"/>
      <c r="AK342" s="77"/>
      <c r="AL342" s="77"/>
      <c r="AM342" s="77"/>
      <c r="AN342" s="77"/>
      <c r="AO342" s="77"/>
      <c r="AP342" s="77"/>
      <c r="AQ342" s="77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  <c r="HB342" s="24"/>
      <c r="HC342" s="24"/>
      <c r="HD342" s="24"/>
      <c r="HE342" s="24"/>
      <c r="HF342" s="24"/>
      <c r="HG342" s="24"/>
      <c r="HH342" s="24"/>
      <c r="HI342" s="24"/>
      <c r="HJ342" s="24"/>
      <c r="HK342" s="24"/>
      <c r="HL342" s="24"/>
      <c r="HM342" s="24"/>
      <c r="HN342" s="24"/>
      <c r="HO342" s="24"/>
      <c r="HP342" s="24"/>
      <c r="HQ342" s="24"/>
      <c r="HR342" s="24"/>
      <c r="HS342" s="24"/>
      <c r="HT342" s="24"/>
      <c r="HU342" s="24"/>
      <c r="HV342" s="24"/>
      <c r="HW342" s="24"/>
      <c r="HX342" s="24"/>
      <c r="HY342" s="24"/>
      <c r="HZ342" s="24"/>
      <c r="IA342" s="24"/>
      <c r="IB342" s="24"/>
      <c r="IC342" s="24"/>
      <c r="ID342" s="24"/>
      <c r="IE342" s="24"/>
      <c r="IF342" s="24"/>
      <c r="IG342" s="24"/>
      <c r="IH342" s="24"/>
      <c r="II342" s="24"/>
      <c r="IJ342" s="24"/>
      <c r="IK342" s="24"/>
      <c r="IL342" s="24"/>
      <c r="IM342" s="24"/>
      <c r="IN342" s="24"/>
      <c r="IO342" s="24"/>
      <c r="IP342" s="24"/>
      <c r="IQ342" s="24"/>
      <c r="IR342" s="24"/>
      <c r="IS342" s="24"/>
      <c r="IT342" s="24"/>
      <c r="IU342" s="24"/>
      <c r="IV342" s="24"/>
      <c r="IW342" s="24"/>
      <c r="IX342" s="24"/>
      <c r="IY342" s="24"/>
      <c r="IZ342" s="24"/>
      <c r="JA342" s="24"/>
      <c r="JB342" s="24"/>
      <c r="JC342" s="24"/>
      <c r="JD342" s="24"/>
      <c r="JE342" s="24"/>
      <c r="JF342" s="24"/>
      <c r="JG342" s="24"/>
      <c r="JH342" s="24"/>
      <c r="JI342" s="24"/>
      <c r="JJ342" s="24"/>
      <c r="JK342" s="24"/>
      <c r="JL342" s="24"/>
      <c r="JM342" s="24"/>
      <c r="JN342" s="24"/>
      <c r="JO342" s="24"/>
      <c r="JP342" s="24"/>
      <c r="JQ342" s="24"/>
      <c r="JR342" s="24"/>
      <c r="JS342" s="24"/>
      <c r="JT342" s="24"/>
      <c r="JU342" s="24"/>
      <c r="JV342" s="24"/>
      <c r="JW342" s="24"/>
      <c r="JX342" s="24"/>
      <c r="JY342" s="24"/>
      <c r="JZ342" s="24"/>
      <c r="KA342" s="24"/>
      <c r="KB342" s="24"/>
      <c r="KC342" s="24"/>
      <c r="KD342" s="24"/>
      <c r="KE342" s="24"/>
      <c r="KF342" s="24"/>
      <c r="KG342" s="24"/>
      <c r="KH342" s="24"/>
      <c r="KI342" s="24"/>
      <c r="KJ342" s="24"/>
      <c r="KK342" s="24"/>
      <c r="KL342" s="24"/>
      <c r="KM342" s="24"/>
      <c r="KN342" s="24"/>
      <c r="KO342" s="24"/>
      <c r="KP342" s="24"/>
      <c r="KQ342" s="24"/>
      <c r="KR342" s="24"/>
      <c r="KS342" s="24"/>
      <c r="KT342" s="24"/>
      <c r="KU342" s="24"/>
      <c r="KV342" s="24"/>
      <c r="KW342" s="24"/>
      <c r="KX342" s="24"/>
      <c r="KY342" s="24"/>
      <c r="KZ342" s="24"/>
      <c r="LA342" s="24"/>
      <c r="LB342" s="24"/>
      <c r="LC342" s="24"/>
      <c r="LD342" s="24"/>
      <c r="LE342" s="24"/>
      <c r="LF342" s="24"/>
      <c r="LG342" s="24"/>
      <c r="LH342" s="24"/>
      <c r="LI342" s="24"/>
      <c r="LJ342" s="24"/>
      <c r="LK342" s="24"/>
      <c r="LL342" s="24"/>
      <c r="LM342" s="24"/>
      <c r="LN342" s="24"/>
      <c r="LO342" s="24"/>
      <c r="LP342" s="24"/>
      <c r="LQ342" s="24"/>
      <c r="LR342" s="24"/>
      <c r="LS342" s="24"/>
      <c r="LT342" s="24"/>
      <c r="LU342" s="24"/>
      <c r="LV342" s="24"/>
      <c r="LW342" s="24"/>
      <c r="LX342" s="24"/>
      <c r="LY342" s="24"/>
      <c r="LZ342" s="24"/>
      <c r="MA342" s="24"/>
      <c r="MB342" s="24"/>
      <c r="MC342" s="24"/>
      <c r="MD342" s="24"/>
      <c r="ME342" s="24"/>
      <c r="MF342" s="24"/>
      <c r="MG342" s="24"/>
      <c r="MH342" s="24"/>
      <c r="MI342" s="24"/>
      <c r="MJ342" s="24"/>
      <c r="MK342" s="24"/>
      <c r="ML342" s="24"/>
      <c r="MM342" s="24"/>
      <c r="MN342" s="24"/>
      <c r="MO342" s="24"/>
      <c r="MP342" s="24"/>
      <c r="MQ342" s="24"/>
      <c r="MR342" s="24"/>
      <c r="MS342" s="24"/>
      <c r="MT342" s="24"/>
      <c r="MU342" s="24"/>
      <c r="MV342" s="24"/>
      <c r="MW342" s="24"/>
      <c r="MX342" s="24"/>
      <c r="MY342" s="24"/>
      <c r="MZ342" s="24"/>
      <c r="NA342" s="24"/>
      <c r="NB342" s="24"/>
      <c r="NC342" s="24"/>
      <c r="ND342" s="24"/>
      <c r="NE342" s="24"/>
      <c r="NF342" s="24"/>
      <c r="NG342" s="24"/>
      <c r="NH342" s="24"/>
      <c r="NI342" s="24"/>
      <c r="NJ342" s="24"/>
      <c r="NK342" s="24"/>
      <c r="NL342" s="24"/>
      <c r="NM342" s="24"/>
      <c r="NN342" s="24"/>
      <c r="NO342" s="24"/>
      <c r="NP342" s="24"/>
      <c r="NQ342" s="24"/>
      <c r="NR342" s="24"/>
      <c r="NS342" s="24"/>
      <c r="NT342" s="24"/>
      <c r="NU342" s="24"/>
      <c r="NV342" s="24"/>
      <c r="NW342" s="24"/>
      <c r="NX342" s="24"/>
      <c r="NY342" s="24"/>
      <c r="NZ342" s="24"/>
      <c r="OA342" s="24"/>
      <c r="OB342" s="24"/>
      <c r="OC342" s="24"/>
      <c r="OD342" s="24"/>
      <c r="OE342" s="24"/>
      <c r="OF342" s="24"/>
      <c r="OG342" s="24"/>
      <c r="OH342" s="24"/>
      <c r="OI342" s="24"/>
      <c r="OJ342" s="24"/>
      <c r="OK342" s="24"/>
      <c r="OL342" s="24"/>
      <c r="OM342" s="24"/>
      <c r="ON342" s="24"/>
      <c r="OO342" s="24"/>
      <c r="OP342" s="24"/>
      <c r="OQ342" s="24"/>
      <c r="OR342" s="24"/>
      <c r="OS342" s="24"/>
      <c r="OT342" s="24"/>
      <c r="OU342" s="24"/>
      <c r="OV342" s="24"/>
      <c r="OW342" s="24"/>
      <c r="OX342" s="24"/>
      <c r="OY342" s="24"/>
      <c r="OZ342" s="24"/>
      <c r="PA342" s="24"/>
      <c r="PB342" s="24"/>
      <c r="PC342" s="24"/>
      <c r="PD342" s="24"/>
      <c r="PE342" s="24"/>
      <c r="PF342" s="24"/>
      <c r="PG342" s="24"/>
      <c r="PH342" s="24"/>
      <c r="PI342" s="24"/>
      <c r="PJ342" s="24"/>
      <c r="PK342" s="24"/>
      <c r="PL342" s="24"/>
      <c r="PM342" s="24"/>
      <c r="PN342" s="24"/>
      <c r="PO342" s="24"/>
      <c r="PP342" s="24"/>
      <c r="PQ342" s="24"/>
      <c r="PR342" s="24"/>
      <c r="PS342" s="24"/>
      <c r="PT342" s="24"/>
      <c r="PU342" s="24"/>
      <c r="PV342" s="24"/>
      <c r="PW342" s="24"/>
      <c r="PX342" s="24"/>
      <c r="PY342" s="24"/>
      <c r="PZ342" s="24"/>
      <c r="QA342" s="24"/>
      <c r="QB342" s="24"/>
      <c r="QC342" s="24"/>
      <c r="QD342" s="24"/>
      <c r="QE342" s="24"/>
      <c r="QF342" s="24"/>
      <c r="QG342" s="24"/>
      <c r="QH342" s="24"/>
      <c r="QI342" s="24"/>
      <c r="QJ342" s="24"/>
      <c r="QK342" s="24"/>
      <c r="QL342" s="24"/>
      <c r="QM342" s="24"/>
      <c r="QN342" s="24"/>
      <c r="QO342" s="24"/>
      <c r="QP342" s="24"/>
      <c r="QQ342" s="24"/>
      <c r="QR342" s="24"/>
      <c r="QS342" s="24"/>
      <c r="QT342" s="24"/>
      <c r="QU342" s="24"/>
      <c r="QV342" s="24"/>
      <c r="QW342" s="24"/>
      <c r="QX342" s="24"/>
      <c r="QY342" s="24"/>
      <c r="QZ342" s="24"/>
      <c r="RA342" s="24"/>
      <c r="RB342" s="24"/>
      <c r="RC342" s="24"/>
      <c r="RD342" s="24"/>
      <c r="RE342" s="24"/>
      <c r="RF342" s="24"/>
      <c r="RG342" s="24"/>
      <c r="RH342" s="24"/>
      <c r="RI342" s="24"/>
      <c r="RJ342" s="24"/>
      <c r="RK342" s="24"/>
      <c r="RL342" s="24"/>
      <c r="RM342" s="24"/>
      <c r="RN342" s="24"/>
      <c r="RO342" s="24"/>
      <c r="RP342" s="24"/>
      <c r="RQ342" s="24"/>
      <c r="RR342" s="24"/>
      <c r="RS342" s="24"/>
      <c r="RT342" s="24"/>
      <c r="RU342" s="24"/>
      <c r="RV342" s="24"/>
      <c r="RW342" s="24"/>
      <c r="RX342" s="24"/>
      <c r="RY342" s="24"/>
      <c r="RZ342" s="24"/>
      <c r="SA342" s="24"/>
      <c r="SB342" s="24"/>
      <c r="SC342" s="24"/>
      <c r="SD342" s="24"/>
      <c r="SE342" s="24"/>
      <c r="SF342" s="24"/>
      <c r="SG342" s="24"/>
      <c r="SH342" s="24"/>
      <c r="SI342" s="24"/>
      <c r="SJ342" s="24"/>
      <c r="SK342" s="24"/>
      <c r="SL342" s="24"/>
      <c r="SM342" s="24"/>
      <c r="SN342" s="24"/>
      <c r="SO342" s="24"/>
      <c r="SP342" s="24"/>
      <c r="SQ342" s="24"/>
      <c r="SR342" s="24"/>
      <c r="SS342" s="24"/>
      <c r="ST342" s="24"/>
      <c r="SU342" s="24"/>
      <c r="SV342" s="24"/>
      <c r="SW342" s="24"/>
      <c r="SX342" s="24"/>
      <c r="SY342" s="24"/>
      <c r="SZ342" s="24"/>
      <c r="TA342" s="24"/>
      <c r="TB342" s="24"/>
      <c r="TC342" s="24"/>
      <c r="TD342" s="24"/>
      <c r="TE342" s="24"/>
      <c r="TF342" s="24"/>
      <c r="TG342" s="24"/>
      <c r="TH342" s="24"/>
      <c r="TI342" s="24"/>
      <c r="TJ342" s="24"/>
      <c r="TK342" s="24"/>
      <c r="TL342" s="24"/>
      <c r="TM342" s="24"/>
      <c r="TN342" s="24"/>
      <c r="TO342" s="24"/>
      <c r="TP342" s="24"/>
      <c r="TQ342" s="24"/>
      <c r="TR342" s="24"/>
      <c r="TS342" s="24"/>
      <c r="TT342" s="24"/>
      <c r="TU342" s="24"/>
      <c r="TV342" s="24"/>
      <c r="TW342" s="24"/>
      <c r="TX342" s="24"/>
      <c r="TY342" s="24"/>
      <c r="TZ342" s="24"/>
      <c r="UA342" s="24"/>
      <c r="UB342" s="24"/>
      <c r="UC342" s="24"/>
      <c r="UD342" s="24"/>
      <c r="UE342" s="24"/>
      <c r="UF342" s="24"/>
      <c r="UG342" s="24"/>
      <c r="UH342" s="24"/>
      <c r="UI342" s="24"/>
      <c r="UJ342" s="24"/>
      <c r="UK342" s="24"/>
      <c r="UL342" s="24"/>
      <c r="UM342" s="24"/>
      <c r="UN342" s="24"/>
      <c r="UO342" s="24"/>
      <c r="UP342" s="24"/>
      <c r="UQ342" s="24"/>
      <c r="UR342" s="24"/>
      <c r="US342" s="24"/>
      <c r="UT342" s="24"/>
      <c r="UU342" s="24"/>
      <c r="UV342" s="24"/>
      <c r="UW342" s="24"/>
      <c r="UX342" s="24"/>
      <c r="UY342" s="24"/>
      <c r="UZ342" s="24"/>
      <c r="VA342" s="24"/>
      <c r="VB342" s="24"/>
      <c r="VC342" s="24"/>
      <c r="VD342" s="24"/>
      <c r="VE342" s="24"/>
      <c r="VF342" s="24"/>
      <c r="VG342" s="24"/>
      <c r="VH342" s="24"/>
      <c r="VI342" s="24"/>
    </row>
    <row r="343" spans="1:581" s="23" customFormat="1" ht="15" customHeight="1" x14ac:dyDescent="0.2">
      <c r="A343" s="18">
        <v>14</v>
      </c>
      <c r="B343" s="102" t="s">
        <v>1188</v>
      </c>
      <c r="C343" s="102" t="s">
        <v>1189</v>
      </c>
      <c r="D343" s="20">
        <v>14</v>
      </c>
      <c r="E343" s="102" t="s">
        <v>929</v>
      </c>
      <c r="F343" s="102" t="s">
        <v>1190</v>
      </c>
      <c r="G343" s="102" t="s">
        <v>1459</v>
      </c>
      <c r="H343" s="21" t="s">
        <v>1001</v>
      </c>
      <c r="I343" s="21" t="s">
        <v>1002</v>
      </c>
      <c r="J343" s="22" t="s">
        <v>955</v>
      </c>
      <c r="K343" s="328">
        <v>41225</v>
      </c>
      <c r="L343" s="146">
        <v>4</v>
      </c>
      <c r="M343" s="22">
        <v>40</v>
      </c>
      <c r="N343" s="22" t="s">
        <v>728</v>
      </c>
      <c r="O343" s="21" t="s">
        <v>891</v>
      </c>
      <c r="P343" s="21" t="s">
        <v>973</v>
      </c>
      <c r="Q343" s="21" t="s">
        <v>994</v>
      </c>
      <c r="R343" s="22">
        <v>1</v>
      </c>
      <c r="S343" s="142">
        <v>9269</v>
      </c>
      <c r="T343" s="75">
        <f t="shared" si="169"/>
        <v>1853.8000000000002</v>
      </c>
      <c r="U343" s="75"/>
      <c r="V343" s="75">
        <f t="shared" si="170"/>
        <v>11122.8</v>
      </c>
      <c r="W343" s="75"/>
      <c r="X343" s="75">
        <f t="shared" si="171"/>
        <v>2047.8</v>
      </c>
      <c r="Y343" s="75">
        <f t="shared" si="172"/>
        <v>20478</v>
      </c>
      <c r="Z343" s="75">
        <f t="shared" si="173"/>
        <v>1946.4899999999998</v>
      </c>
      <c r="AA343" s="75">
        <f t="shared" si="174"/>
        <v>333.68399999999997</v>
      </c>
      <c r="AB343" s="75">
        <f t="shared" si="175"/>
        <v>556.14</v>
      </c>
      <c r="AC343" s="75">
        <f t="shared" si="176"/>
        <v>222.45599999999999</v>
      </c>
      <c r="AD343" s="75">
        <f t="shared" si="177"/>
        <v>717</v>
      </c>
      <c r="AE343" s="75">
        <f t="shared" si="178"/>
        <v>447</v>
      </c>
      <c r="AF343" s="77">
        <f t="shared" si="179"/>
        <v>6143.4</v>
      </c>
      <c r="AG343" s="77">
        <f t="shared" si="180"/>
        <v>17734.669999999998</v>
      </c>
      <c r="AH343" s="77">
        <f t="shared" si="181"/>
        <v>212816.03999999998</v>
      </c>
      <c r="AI343" s="77"/>
      <c r="AJ343" s="77"/>
      <c r="AK343" s="77"/>
      <c r="AL343" s="77"/>
      <c r="AM343" s="77"/>
      <c r="AN343" s="77"/>
      <c r="AO343" s="77"/>
      <c r="AP343" s="77"/>
      <c r="AQ343" s="77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  <c r="HB343" s="24"/>
      <c r="HC343" s="24"/>
      <c r="HD343" s="24"/>
      <c r="HE343" s="24"/>
      <c r="HF343" s="24"/>
      <c r="HG343" s="24"/>
      <c r="HH343" s="24"/>
      <c r="HI343" s="24"/>
      <c r="HJ343" s="24"/>
      <c r="HK343" s="24"/>
      <c r="HL343" s="24"/>
      <c r="HM343" s="24"/>
      <c r="HN343" s="24"/>
      <c r="HO343" s="24"/>
      <c r="HP343" s="24"/>
      <c r="HQ343" s="24"/>
      <c r="HR343" s="24"/>
      <c r="HS343" s="24"/>
      <c r="HT343" s="24"/>
      <c r="HU343" s="24"/>
      <c r="HV343" s="24"/>
      <c r="HW343" s="24"/>
      <c r="HX343" s="24"/>
      <c r="HY343" s="24"/>
      <c r="HZ343" s="24"/>
      <c r="IA343" s="24"/>
      <c r="IB343" s="24"/>
      <c r="IC343" s="24"/>
      <c r="ID343" s="24"/>
      <c r="IE343" s="24"/>
      <c r="IF343" s="24"/>
      <c r="IG343" s="24"/>
      <c r="IH343" s="24"/>
      <c r="II343" s="24"/>
      <c r="IJ343" s="24"/>
      <c r="IK343" s="24"/>
      <c r="IL343" s="24"/>
      <c r="IM343" s="24"/>
      <c r="IN343" s="24"/>
      <c r="IO343" s="24"/>
      <c r="IP343" s="24"/>
      <c r="IQ343" s="24"/>
      <c r="IR343" s="24"/>
      <c r="IS343" s="24"/>
      <c r="IT343" s="24"/>
      <c r="IU343" s="24"/>
      <c r="IV343" s="24"/>
      <c r="IW343" s="24"/>
      <c r="IX343" s="24"/>
      <c r="IY343" s="24"/>
      <c r="IZ343" s="24"/>
      <c r="JA343" s="24"/>
      <c r="JB343" s="24"/>
      <c r="JC343" s="24"/>
      <c r="JD343" s="24"/>
      <c r="JE343" s="24"/>
      <c r="JF343" s="24"/>
      <c r="JG343" s="24"/>
      <c r="JH343" s="24"/>
      <c r="JI343" s="24"/>
      <c r="JJ343" s="24"/>
      <c r="JK343" s="24"/>
      <c r="JL343" s="24"/>
      <c r="JM343" s="24"/>
      <c r="JN343" s="24"/>
      <c r="JO343" s="24"/>
      <c r="JP343" s="24"/>
      <c r="JQ343" s="24"/>
      <c r="JR343" s="24"/>
      <c r="JS343" s="24"/>
      <c r="JT343" s="24"/>
      <c r="JU343" s="24"/>
      <c r="JV343" s="24"/>
      <c r="JW343" s="24"/>
      <c r="JX343" s="24"/>
      <c r="JY343" s="24"/>
      <c r="JZ343" s="24"/>
      <c r="KA343" s="24"/>
      <c r="KB343" s="24"/>
      <c r="KC343" s="24"/>
      <c r="KD343" s="24"/>
      <c r="KE343" s="24"/>
      <c r="KF343" s="24"/>
      <c r="KG343" s="24"/>
      <c r="KH343" s="24"/>
      <c r="KI343" s="24"/>
      <c r="KJ343" s="24"/>
      <c r="KK343" s="24"/>
      <c r="KL343" s="24"/>
      <c r="KM343" s="24"/>
      <c r="KN343" s="24"/>
      <c r="KO343" s="24"/>
      <c r="KP343" s="24"/>
      <c r="KQ343" s="24"/>
      <c r="KR343" s="24"/>
      <c r="KS343" s="24"/>
      <c r="KT343" s="24"/>
      <c r="KU343" s="24"/>
      <c r="KV343" s="24"/>
      <c r="KW343" s="24"/>
      <c r="KX343" s="24"/>
      <c r="KY343" s="24"/>
      <c r="KZ343" s="24"/>
      <c r="LA343" s="24"/>
      <c r="LB343" s="24"/>
      <c r="LC343" s="24"/>
      <c r="LD343" s="24"/>
      <c r="LE343" s="24"/>
      <c r="LF343" s="24"/>
      <c r="LG343" s="24"/>
      <c r="LH343" s="24"/>
      <c r="LI343" s="24"/>
      <c r="LJ343" s="24"/>
      <c r="LK343" s="24"/>
      <c r="LL343" s="24"/>
      <c r="LM343" s="24"/>
      <c r="LN343" s="24"/>
      <c r="LO343" s="24"/>
      <c r="LP343" s="24"/>
      <c r="LQ343" s="24"/>
      <c r="LR343" s="24"/>
      <c r="LS343" s="24"/>
      <c r="LT343" s="24"/>
      <c r="LU343" s="24"/>
      <c r="LV343" s="24"/>
      <c r="LW343" s="24"/>
      <c r="LX343" s="24"/>
      <c r="LY343" s="24"/>
      <c r="LZ343" s="24"/>
      <c r="MA343" s="24"/>
      <c r="MB343" s="24"/>
      <c r="MC343" s="24"/>
      <c r="MD343" s="24"/>
      <c r="ME343" s="24"/>
      <c r="MF343" s="24"/>
      <c r="MG343" s="24"/>
      <c r="MH343" s="24"/>
      <c r="MI343" s="24"/>
      <c r="MJ343" s="24"/>
      <c r="MK343" s="24"/>
      <c r="ML343" s="24"/>
      <c r="MM343" s="24"/>
      <c r="MN343" s="24"/>
      <c r="MO343" s="24"/>
      <c r="MP343" s="24"/>
      <c r="MQ343" s="24"/>
      <c r="MR343" s="24"/>
      <c r="MS343" s="24"/>
      <c r="MT343" s="24"/>
      <c r="MU343" s="24"/>
      <c r="MV343" s="24"/>
      <c r="MW343" s="24"/>
      <c r="MX343" s="24"/>
      <c r="MY343" s="24"/>
      <c r="MZ343" s="24"/>
      <c r="NA343" s="24"/>
      <c r="NB343" s="24"/>
      <c r="NC343" s="24"/>
      <c r="ND343" s="24"/>
      <c r="NE343" s="24"/>
      <c r="NF343" s="24"/>
      <c r="NG343" s="24"/>
      <c r="NH343" s="24"/>
      <c r="NI343" s="24"/>
      <c r="NJ343" s="24"/>
      <c r="NK343" s="24"/>
      <c r="NL343" s="24"/>
      <c r="NM343" s="24"/>
      <c r="NN343" s="24"/>
      <c r="NO343" s="24"/>
      <c r="NP343" s="24"/>
      <c r="NQ343" s="24"/>
      <c r="NR343" s="24"/>
      <c r="NS343" s="24"/>
      <c r="NT343" s="24"/>
      <c r="NU343" s="24"/>
      <c r="NV343" s="24"/>
      <c r="NW343" s="24"/>
      <c r="NX343" s="24"/>
      <c r="NY343" s="24"/>
      <c r="NZ343" s="24"/>
      <c r="OA343" s="24"/>
      <c r="OB343" s="24"/>
      <c r="OC343" s="24"/>
      <c r="OD343" s="24"/>
      <c r="OE343" s="24"/>
      <c r="OF343" s="24"/>
      <c r="OG343" s="24"/>
      <c r="OH343" s="24"/>
      <c r="OI343" s="24"/>
      <c r="OJ343" s="24"/>
      <c r="OK343" s="24"/>
      <c r="OL343" s="24"/>
      <c r="OM343" s="24"/>
      <c r="ON343" s="24"/>
      <c r="OO343" s="24"/>
      <c r="OP343" s="24"/>
      <c r="OQ343" s="24"/>
      <c r="OR343" s="24"/>
      <c r="OS343" s="24"/>
      <c r="OT343" s="24"/>
      <c r="OU343" s="24"/>
      <c r="OV343" s="24"/>
      <c r="OW343" s="24"/>
      <c r="OX343" s="24"/>
      <c r="OY343" s="24"/>
      <c r="OZ343" s="24"/>
      <c r="PA343" s="24"/>
      <c r="PB343" s="24"/>
      <c r="PC343" s="24"/>
      <c r="PD343" s="24"/>
      <c r="PE343" s="24"/>
      <c r="PF343" s="24"/>
      <c r="PG343" s="24"/>
      <c r="PH343" s="24"/>
      <c r="PI343" s="24"/>
      <c r="PJ343" s="24"/>
      <c r="PK343" s="24"/>
      <c r="PL343" s="24"/>
      <c r="PM343" s="24"/>
      <c r="PN343" s="24"/>
      <c r="PO343" s="24"/>
      <c r="PP343" s="24"/>
      <c r="PQ343" s="24"/>
      <c r="PR343" s="24"/>
      <c r="PS343" s="24"/>
      <c r="PT343" s="24"/>
      <c r="PU343" s="24"/>
      <c r="PV343" s="24"/>
      <c r="PW343" s="24"/>
      <c r="PX343" s="24"/>
      <c r="PY343" s="24"/>
      <c r="PZ343" s="24"/>
      <c r="QA343" s="24"/>
      <c r="QB343" s="24"/>
      <c r="QC343" s="24"/>
      <c r="QD343" s="24"/>
      <c r="QE343" s="24"/>
      <c r="QF343" s="24"/>
      <c r="QG343" s="24"/>
      <c r="QH343" s="24"/>
      <c r="QI343" s="24"/>
      <c r="QJ343" s="24"/>
      <c r="QK343" s="24"/>
      <c r="QL343" s="24"/>
      <c r="QM343" s="24"/>
      <c r="QN343" s="24"/>
      <c r="QO343" s="24"/>
      <c r="QP343" s="24"/>
      <c r="QQ343" s="24"/>
      <c r="QR343" s="24"/>
      <c r="QS343" s="24"/>
      <c r="QT343" s="24"/>
      <c r="QU343" s="24"/>
      <c r="QV343" s="24"/>
      <c r="QW343" s="24"/>
      <c r="QX343" s="24"/>
      <c r="QY343" s="24"/>
      <c r="QZ343" s="24"/>
      <c r="RA343" s="24"/>
      <c r="RB343" s="24"/>
      <c r="RC343" s="24"/>
      <c r="RD343" s="24"/>
      <c r="RE343" s="24"/>
      <c r="RF343" s="24"/>
      <c r="RG343" s="24"/>
      <c r="RH343" s="24"/>
      <c r="RI343" s="24"/>
      <c r="RJ343" s="24"/>
      <c r="RK343" s="24"/>
      <c r="RL343" s="24"/>
      <c r="RM343" s="24"/>
      <c r="RN343" s="24"/>
      <c r="RO343" s="24"/>
      <c r="RP343" s="24"/>
      <c r="RQ343" s="24"/>
      <c r="RR343" s="24"/>
      <c r="RS343" s="24"/>
      <c r="RT343" s="24"/>
      <c r="RU343" s="24"/>
      <c r="RV343" s="24"/>
      <c r="RW343" s="24"/>
      <c r="RX343" s="24"/>
      <c r="RY343" s="24"/>
      <c r="RZ343" s="24"/>
      <c r="SA343" s="24"/>
      <c r="SB343" s="24"/>
      <c r="SC343" s="24"/>
      <c r="SD343" s="24"/>
      <c r="SE343" s="24"/>
      <c r="SF343" s="24"/>
      <c r="SG343" s="24"/>
      <c r="SH343" s="24"/>
      <c r="SI343" s="24"/>
      <c r="SJ343" s="24"/>
      <c r="SK343" s="24"/>
      <c r="SL343" s="24"/>
      <c r="SM343" s="24"/>
      <c r="SN343" s="24"/>
      <c r="SO343" s="24"/>
      <c r="SP343" s="24"/>
      <c r="SQ343" s="24"/>
      <c r="SR343" s="24"/>
      <c r="SS343" s="24"/>
      <c r="ST343" s="24"/>
      <c r="SU343" s="24"/>
      <c r="SV343" s="24"/>
      <c r="SW343" s="24"/>
      <c r="SX343" s="24"/>
      <c r="SY343" s="24"/>
      <c r="SZ343" s="24"/>
      <c r="TA343" s="24"/>
      <c r="TB343" s="24"/>
      <c r="TC343" s="24"/>
      <c r="TD343" s="24"/>
      <c r="TE343" s="24"/>
      <c r="TF343" s="24"/>
      <c r="TG343" s="24"/>
      <c r="TH343" s="24"/>
      <c r="TI343" s="24"/>
      <c r="TJ343" s="24"/>
      <c r="TK343" s="24"/>
      <c r="TL343" s="24"/>
      <c r="TM343" s="24"/>
      <c r="TN343" s="24"/>
      <c r="TO343" s="24"/>
      <c r="TP343" s="24"/>
      <c r="TQ343" s="24"/>
      <c r="TR343" s="24"/>
      <c r="TS343" s="24"/>
      <c r="TT343" s="24"/>
      <c r="TU343" s="24"/>
      <c r="TV343" s="24"/>
      <c r="TW343" s="24"/>
      <c r="TX343" s="24"/>
      <c r="TY343" s="24"/>
      <c r="TZ343" s="24"/>
      <c r="UA343" s="24"/>
      <c r="UB343" s="24"/>
      <c r="UC343" s="24"/>
      <c r="UD343" s="24"/>
      <c r="UE343" s="24"/>
      <c r="UF343" s="24"/>
      <c r="UG343" s="24"/>
      <c r="UH343" s="24"/>
      <c r="UI343" s="24"/>
      <c r="UJ343" s="24"/>
      <c r="UK343" s="24"/>
      <c r="UL343" s="24"/>
      <c r="UM343" s="24"/>
      <c r="UN343" s="24"/>
      <c r="UO343" s="24"/>
      <c r="UP343" s="24"/>
      <c r="UQ343" s="24"/>
      <c r="UR343" s="24"/>
      <c r="US343" s="24"/>
      <c r="UT343" s="24"/>
      <c r="UU343" s="24"/>
      <c r="UV343" s="24"/>
      <c r="UW343" s="24"/>
      <c r="UX343" s="24"/>
      <c r="UY343" s="24"/>
      <c r="UZ343" s="24"/>
      <c r="VA343" s="24"/>
      <c r="VB343" s="24"/>
      <c r="VC343" s="24"/>
      <c r="VD343" s="24"/>
      <c r="VE343" s="24"/>
      <c r="VF343" s="24"/>
      <c r="VG343" s="24"/>
      <c r="VH343" s="24"/>
      <c r="VI343" s="24"/>
    </row>
    <row r="344" spans="1:581" s="23" customFormat="1" ht="15" customHeight="1" x14ac:dyDescent="0.2">
      <c r="A344" s="18">
        <v>15</v>
      </c>
      <c r="B344" s="102" t="s">
        <v>1188</v>
      </c>
      <c r="C344" s="102" t="s">
        <v>1189</v>
      </c>
      <c r="D344" s="20">
        <v>14</v>
      </c>
      <c r="E344" s="102" t="s">
        <v>929</v>
      </c>
      <c r="F344" s="102" t="s">
        <v>1190</v>
      </c>
      <c r="G344" s="102" t="s">
        <v>1460</v>
      </c>
      <c r="H344" s="21" t="s">
        <v>913</v>
      </c>
      <c r="I344" s="21" t="s">
        <v>918</v>
      </c>
      <c r="J344" s="22" t="s">
        <v>955</v>
      </c>
      <c r="K344" s="328">
        <v>40744</v>
      </c>
      <c r="L344" s="146">
        <v>4</v>
      </c>
      <c r="M344" s="22">
        <v>40</v>
      </c>
      <c r="N344" s="22" t="s">
        <v>728</v>
      </c>
      <c r="O344" s="21" t="s">
        <v>891</v>
      </c>
      <c r="P344" s="21" t="s">
        <v>973</v>
      </c>
      <c r="Q344" s="21" t="s">
        <v>994</v>
      </c>
      <c r="R344" s="22">
        <v>1</v>
      </c>
      <c r="S344" s="142">
        <v>9269</v>
      </c>
      <c r="T344" s="75">
        <f t="shared" si="169"/>
        <v>1853.8000000000002</v>
      </c>
      <c r="U344" s="75"/>
      <c r="V344" s="75">
        <f t="shared" si="170"/>
        <v>11122.8</v>
      </c>
      <c r="W344" s="75"/>
      <c r="X344" s="75">
        <f t="shared" si="171"/>
        <v>2047.8</v>
      </c>
      <c r="Y344" s="75">
        <f t="shared" si="172"/>
        <v>20478</v>
      </c>
      <c r="Z344" s="75">
        <f t="shared" si="173"/>
        <v>1946.4899999999998</v>
      </c>
      <c r="AA344" s="75">
        <f t="shared" si="174"/>
        <v>333.68399999999997</v>
      </c>
      <c r="AB344" s="75">
        <f t="shared" si="175"/>
        <v>556.14</v>
      </c>
      <c r="AC344" s="75">
        <f t="shared" si="176"/>
        <v>222.45599999999999</v>
      </c>
      <c r="AD344" s="75">
        <f t="shared" si="177"/>
        <v>717</v>
      </c>
      <c r="AE344" s="75">
        <f t="shared" si="178"/>
        <v>447</v>
      </c>
      <c r="AF344" s="77">
        <f t="shared" si="179"/>
        <v>6143.4</v>
      </c>
      <c r="AG344" s="77">
        <f t="shared" si="180"/>
        <v>17734.669999999998</v>
      </c>
      <c r="AH344" s="77">
        <f t="shared" si="181"/>
        <v>212816.03999999998</v>
      </c>
      <c r="AI344" s="77"/>
      <c r="AJ344" s="77"/>
      <c r="AK344" s="77"/>
      <c r="AL344" s="77"/>
      <c r="AM344" s="77"/>
      <c r="AN344" s="77"/>
      <c r="AO344" s="77"/>
      <c r="AP344" s="77"/>
      <c r="AQ344" s="77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  <c r="IQ344" s="24"/>
      <c r="IR344" s="24"/>
      <c r="IS344" s="24"/>
      <c r="IT344" s="24"/>
      <c r="IU344" s="24"/>
      <c r="IV344" s="24"/>
      <c r="IW344" s="24"/>
      <c r="IX344" s="24"/>
      <c r="IY344" s="24"/>
      <c r="IZ344" s="24"/>
      <c r="JA344" s="24"/>
      <c r="JB344" s="24"/>
      <c r="JC344" s="24"/>
      <c r="JD344" s="24"/>
      <c r="JE344" s="24"/>
      <c r="JF344" s="24"/>
      <c r="JG344" s="24"/>
      <c r="JH344" s="24"/>
      <c r="JI344" s="24"/>
      <c r="JJ344" s="24"/>
      <c r="JK344" s="24"/>
      <c r="JL344" s="24"/>
      <c r="JM344" s="24"/>
      <c r="JN344" s="24"/>
      <c r="JO344" s="24"/>
      <c r="JP344" s="24"/>
      <c r="JQ344" s="24"/>
      <c r="JR344" s="24"/>
      <c r="JS344" s="24"/>
      <c r="JT344" s="24"/>
      <c r="JU344" s="24"/>
      <c r="JV344" s="24"/>
      <c r="JW344" s="24"/>
      <c r="JX344" s="24"/>
      <c r="JY344" s="24"/>
      <c r="JZ344" s="24"/>
      <c r="KA344" s="24"/>
      <c r="KB344" s="24"/>
      <c r="KC344" s="24"/>
      <c r="KD344" s="24"/>
      <c r="KE344" s="24"/>
      <c r="KF344" s="24"/>
      <c r="KG344" s="24"/>
      <c r="KH344" s="24"/>
      <c r="KI344" s="24"/>
      <c r="KJ344" s="24"/>
      <c r="KK344" s="24"/>
      <c r="KL344" s="24"/>
      <c r="KM344" s="24"/>
      <c r="KN344" s="24"/>
      <c r="KO344" s="24"/>
      <c r="KP344" s="24"/>
      <c r="KQ344" s="24"/>
      <c r="KR344" s="24"/>
      <c r="KS344" s="24"/>
      <c r="KT344" s="24"/>
      <c r="KU344" s="24"/>
      <c r="KV344" s="24"/>
      <c r="KW344" s="24"/>
      <c r="KX344" s="24"/>
      <c r="KY344" s="24"/>
      <c r="KZ344" s="24"/>
      <c r="LA344" s="24"/>
      <c r="LB344" s="24"/>
      <c r="LC344" s="24"/>
      <c r="LD344" s="24"/>
      <c r="LE344" s="24"/>
      <c r="LF344" s="24"/>
      <c r="LG344" s="24"/>
      <c r="LH344" s="24"/>
      <c r="LI344" s="24"/>
      <c r="LJ344" s="24"/>
      <c r="LK344" s="24"/>
      <c r="LL344" s="24"/>
      <c r="LM344" s="24"/>
      <c r="LN344" s="24"/>
      <c r="LO344" s="24"/>
      <c r="LP344" s="24"/>
      <c r="LQ344" s="24"/>
      <c r="LR344" s="24"/>
      <c r="LS344" s="24"/>
      <c r="LT344" s="24"/>
      <c r="LU344" s="24"/>
      <c r="LV344" s="24"/>
      <c r="LW344" s="24"/>
      <c r="LX344" s="24"/>
      <c r="LY344" s="24"/>
      <c r="LZ344" s="24"/>
      <c r="MA344" s="24"/>
      <c r="MB344" s="24"/>
      <c r="MC344" s="24"/>
      <c r="MD344" s="24"/>
      <c r="ME344" s="24"/>
      <c r="MF344" s="24"/>
      <c r="MG344" s="24"/>
      <c r="MH344" s="24"/>
      <c r="MI344" s="24"/>
      <c r="MJ344" s="24"/>
      <c r="MK344" s="24"/>
      <c r="ML344" s="24"/>
      <c r="MM344" s="24"/>
      <c r="MN344" s="24"/>
      <c r="MO344" s="24"/>
      <c r="MP344" s="24"/>
      <c r="MQ344" s="24"/>
      <c r="MR344" s="24"/>
      <c r="MS344" s="24"/>
      <c r="MT344" s="24"/>
      <c r="MU344" s="24"/>
      <c r="MV344" s="24"/>
      <c r="MW344" s="24"/>
      <c r="MX344" s="24"/>
      <c r="MY344" s="24"/>
      <c r="MZ344" s="24"/>
      <c r="NA344" s="24"/>
      <c r="NB344" s="24"/>
      <c r="NC344" s="24"/>
      <c r="ND344" s="24"/>
      <c r="NE344" s="24"/>
      <c r="NF344" s="24"/>
      <c r="NG344" s="24"/>
      <c r="NH344" s="24"/>
      <c r="NI344" s="24"/>
      <c r="NJ344" s="24"/>
      <c r="NK344" s="24"/>
      <c r="NL344" s="24"/>
      <c r="NM344" s="24"/>
      <c r="NN344" s="24"/>
      <c r="NO344" s="24"/>
      <c r="NP344" s="24"/>
      <c r="NQ344" s="24"/>
      <c r="NR344" s="24"/>
      <c r="NS344" s="24"/>
      <c r="NT344" s="24"/>
      <c r="NU344" s="24"/>
      <c r="NV344" s="24"/>
      <c r="NW344" s="24"/>
      <c r="NX344" s="24"/>
      <c r="NY344" s="24"/>
      <c r="NZ344" s="24"/>
      <c r="OA344" s="24"/>
      <c r="OB344" s="24"/>
      <c r="OC344" s="24"/>
      <c r="OD344" s="24"/>
      <c r="OE344" s="24"/>
      <c r="OF344" s="24"/>
      <c r="OG344" s="24"/>
      <c r="OH344" s="24"/>
      <c r="OI344" s="24"/>
      <c r="OJ344" s="24"/>
      <c r="OK344" s="24"/>
      <c r="OL344" s="24"/>
      <c r="OM344" s="24"/>
      <c r="ON344" s="24"/>
      <c r="OO344" s="24"/>
      <c r="OP344" s="24"/>
      <c r="OQ344" s="24"/>
      <c r="OR344" s="24"/>
      <c r="OS344" s="24"/>
      <c r="OT344" s="24"/>
      <c r="OU344" s="24"/>
      <c r="OV344" s="24"/>
      <c r="OW344" s="24"/>
      <c r="OX344" s="24"/>
      <c r="OY344" s="24"/>
      <c r="OZ344" s="24"/>
      <c r="PA344" s="24"/>
      <c r="PB344" s="24"/>
      <c r="PC344" s="24"/>
      <c r="PD344" s="24"/>
      <c r="PE344" s="24"/>
      <c r="PF344" s="24"/>
      <c r="PG344" s="24"/>
      <c r="PH344" s="24"/>
      <c r="PI344" s="24"/>
      <c r="PJ344" s="24"/>
      <c r="PK344" s="24"/>
      <c r="PL344" s="24"/>
      <c r="PM344" s="24"/>
      <c r="PN344" s="24"/>
      <c r="PO344" s="24"/>
      <c r="PP344" s="24"/>
      <c r="PQ344" s="24"/>
      <c r="PR344" s="24"/>
      <c r="PS344" s="24"/>
      <c r="PT344" s="24"/>
      <c r="PU344" s="24"/>
      <c r="PV344" s="24"/>
      <c r="PW344" s="24"/>
      <c r="PX344" s="24"/>
      <c r="PY344" s="24"/>
      <c r="PZ344" s="24"/>
      <c r="QA344" s="24"/>
      <c r="QB344" s="24"/>
      <c r="QC344" s="24"/>
      <c r="QD344" s="24"/>
      <c r="QE344" s="24"/>
      <c r="QF344" s="24"/>
      <c r="QG344" s="24"/>
      <c r="QH344" s="24"/>
      <c r="QI344" s="24"/>
      <c r="QJ344" s="24"/>
      <c r="QK344" s="24"/>
      <c r="QL344" s="24"/>
      <c r="QM344" s="24"/>
      <c r="QN344" s="24"/>
      <c r="QO344" s="24"/>
      <c r="QP344" s="24"/>
      <c r="QQ344" s="24"/>
      <c r="QR344" s="24"/>
      <c r="QS344" s="24"/>
      <c r="QT344" s="24"/>
      <c r="QU344" s="24"/>
      <c r="QV344" s="24"/>
      <c r="QW344" s="24"/>
      <c r="QX344" s="24"/>
      <c r="QY344" s="24"/>
      <c r="QZ344" s="24"/>
      <c r="RA344" s="24"/>
      <c r="RB344" s="24"/>
      <c r="RC344" s="24"/>
      <c r="RD344" s="24"/>
      <c r="RE344" s="24"/>
      <c r="RF344" s="24"/>
      <c r="RG344" s="24"/>
      <c r="RH344" s="24"/>
      <c r="RI344" s="24"/>
      <c r="RJ344" s="24"/>
      <c r="RK344" s="24"/>
      <c r="RL344" s="24"/>
      <c r="RM344" s="24"/>
      <c r="RN344" s="24"/>
      <c r="RO344" s="24"/>
      <c r="RP344" s="24"/>
      <c r="RQ344" s="24"/>
      <c r="RR344" s="24"/>
      <c r="RS344" s="24"/>
      <c r="RT344" s="24"/>
      <c r="RU344" s="24"/>
      <c r="RV344" s="24"/>
      <c r="RW344" s="24"/>
      <c r="RX344" s="24"/>
      <c r="RY344" s="24"/>
      <c r="RZ344" s="24"/>
      <c r="SA344" s="24"/>
      <c r="SB344" s="24"/>
      <c r="SC344" s="24"/>
      <c r="SD344" s="24"/>
      <c r="SE344" s="24"/>
      <c r="SF344" s="24"/>
      <c r="SG344" s="24"/>
      <c r="SH344" s="24"/>
      <c r="SI344" s="24"/>
      <c r="SJ344" s="24"/>
      <c r="SK344" s="24"/>
      <c r="SL344" s="24"/>
      <c r="SM344" s="24"/>
      <c r="SN344" s="24"/>
      <c r="SO344" s="24"/>
      <c r="SP344" s="24"/>
      <c r="SQ344" s="24"/>
      <c r="SR344" s="24"/>
      <c r="SS344" s="24"/>
      <c r="ST344" s="24"/>
      <c r="SU344" s="24"/>
      <c r="SV344" s="24"/>
      <c r="SW344" s="24"/>
      <c r="SX344" s="24"/>
      <c r="SY344" s="24"/>
      <c r="SZ344" s="24"/>
      <c r="TA344" s="24"/>
      <c r="TB344" s="24"/>
      <c r="TC344" s="24"/>
      <c r="TD344" s="24"/>
      <c r="TE344" s="24"/>
      <c r="TF344" s="24"/>
      <c r="TG344" s="24"/>
      <c r="TH344" s="24"/>
      <c r="TI344" s="24"/>
      <c r="TJ344" s="24"/>
      <c r="TK344" s="24"/>
      <c r="TL344" s="24"/>
      <c r="TM344" s="24"/>
      <c r="TN344" s="24"/>
      <c r="TO344" s="24"/>
      <c r="TP344" s="24"/>
      <c r="TQ344" s="24"/>
      <c r="TR344" s="24"/>
      <c r="TS344" s="24"/>
      <c r="TT344" s="24"/>
      <c r="TU344" s="24"/>
      <c r="TV344" s="24"/>
      <c r="TW344" s="24"/>
      <c r="TX344" s="24"/>
      <c r="TY344" s="24"/>
      <c r="TZ344" s="24"/>
      <c r="UA344" s="24"/>
      <c r="UB344" s="24"/>
      <c r="UC344" s="24"/>
      <c r="UD344" s="24"/>
      <c r="UE344" s="24"/>
      <c r="UF344" s="24"/>
      <c r="UG344" s="24"/>
      <c r="UH344" s="24"/>
      <c r="UI344" s="24"/>
      <c r="UJ344" s="24"/>
      <c r="UK344" s="24"/>
      <c r="UL344" s="24"/>
      <c r="UM344" s="24"/>
      <c r="UN344" s="24"/>
      <c r="UO344" s="24"/>
      <c r="UP344" s="24"/>
      <c r="UQ344" s="24"/>
      <c r="UR344" s="24"/>
      <c r="US344" s="24"/>
      <c r="UT344" s="24"/>
      <c r="UU344" s="24"/>
      <c r="UV344" s="24"/>
      <c r="UW344" s="24"/>
      <c r="UX344" s="24"/>
      <c r="UY344" s="24"/>
      <c r="UZ344" s="24"/>
      <c r="VA344" s="24"/>
      <c r="VB344" s="24"/>
      <c r="VC344" s="24"/>
      <c r="VD344" s="24"/>
      <c r="VE344" s="24"/>
      <c r="VF344" s="24"/>
      <c r="VG344" s="24"/>
      <c r="VH344" s="24"/>
      <c r="VI344" s="24"/>
    </row>
    <row r="345" spans="1:581" s="23" customFormat="1" ht="15" customHeight="1" x14ac:dyDescent="0.2">
      <c r="A345" s="18">
        <v>16</v>
      </c>
      <c r="B345" s="102" t="s">
        <v>1188</v>
      </c>
      <c r="C345" s="102" t="s">
        <v>1189</v>
      </c>
      <c r="D345" s="20">
        <v>14</v>
      </c>
      <c r="E345" s="102" t="s">
        <v>929</v>
      </c>
      <c r="F345" s="102" t="s">
        <v>1190</v>
      </c>
      <c r="G345" s="102" t="s">
        <v>1461</v>
      </c>
      <c r="H345" s="21" t="s">
        <v>908</v>
      </c>
      <c r="I345" s="21" t="s">
        <v>909</v>
      </c>
      <c r="J345" s="22" t="s">
        <v>955</v>
      </c>
      <c r="K345" s="328">
        <v>40819</v>
      </c>
      <c r="L345" s="146">
        <v>4</v>
      </c>
      <c r="M345" s="22">
        <v>40</v>
      </c>
      <c r="N345" s="22" t="s">
        <v>728</v>
      </c>
      <c r="O345" s="21" t="s">
        <v>891</v>
      </c>
      <c r="P345" s="21" t="s">
        <v>973</v>
      </c>
      <c r="Q345" s="21" t="s">
        <v>994</v>
      </c>
      <c r="R345" s="22">
        <v>1</v>
      </c>
      <c r="S345" s="142">
        <v>9269</v>
      </c>
      <c r="T345" s="75">
        <f t="shared" si="169"/>
        <v>1853.8000000000002</v>
      </c>
      <c r="U345" s="75"/>
      <c r="V345" s="75">
        <f t="shared" si="170"/>
        <v>11122.8</v>
      </c>
      <c r="W345" s="75"/>
      <c r="X345" s="75">
        <f t="shared" si="171"/>
        <v>2047.8</v>
      </c>
      <c r="Y345" s="75">
        <f t="shared" si="172"/>
        <v>20478</v>
      </c>
      <c r="Z345" s="75">
        <f t="shared" si="173"/>
        <v>1946.4899999999998</v>
      </c>
      <c r="AA345" s="75">
        <f t="shared" si="174"/>
        <v>333.68399999999997</v>
      </c>
      <c r="AB345" s="75">
        <f t="shared" si="175"/>
        <v>556.14</v>
      </c>
      <c r="AC345" s="75">
        <f t="shared" si="176"/>
        <v>222.45599999999999</v>
      </c>
      <c r="AD345" s="75">
        <f t="shared" si="177"/>
        <v>717</v>
      </c>
      <c r="AE345" s="75">
        <f t="shared" si="178"/>
        <v>447</v>
      </c>
      <c r="AF345" s="77">
        <f t="shared" si="179"/>
        <v>6143.4</v>
      </c>
      <c r="AG345" s="77">
        <f t="shared" si="180"/>
        <v>17734.669999999998</v>
      </c>
      <c r="AH345" s="77">
        <f t="shared" si="181"/>
        <v>212816.03999999998</v>
      </c>
      <c r="AI345" s="77"/>
      <c r="AJ345" s="77"/>
      <c r="AK345" s="77"/>
      <c r="AL345" s="77"/>
      <c r="AM345" s="77"/>
      <c r="AN345" s="77"/>
      <c r="AO345" s="77"/>
      <c r="AP345" s="77"/>
      <c r="AQ345" s="77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  <c r="HB345" s="24"/>
      <c r="HC345" s="24"/>
      <c r="HD345" s="24"/>
      <c r="HE345" s="24"/>
      <c r="HF345" s="24"/>
      <c r="HG345" s="24"/>
      <c r="HH345" s="24"/>
      <c r="HI345" s="24"/>
      <c r="HJ345" s="24"/>
      <c r="HK345" s="24"/>
      <c r="HL345" s="24"/>
      <c r="HM345" s="24"/>
      <c r="HN345" s="24"/>
      <c r="HO345" s="24"/>
      <c r="HP345" s="24"/>
      <c r="HQ345" s="24"/>
      <c r="HR345" s="24"/>
      <c r="HS345" s="24"/>
      <c r="HT345" s="24"/>
      <c r="HU345" s="24"/>
      <c r="HV345" s="24"/>
      <c r="HW345" s="24"/>
      <c r="HX345" s="24"/>
      <c r="HY345" s="24"/>
      <c r="HZ345" s="24"/>
      <c r="IA345" s="24"/>
      <c r="IB345" s="24"/>
      <c r="IC345" s="24"/>
      <c r="ID345" s="24"/>
      <c r="IE345" s="24"/>
      <c r="IF345" s="24"/>
      <c r="IG345" s="24"/>
      <c r="IH345" s="24"/>
      <c r="II345" s="24"/>
      <c r="IJ345" s="24"/>
      <c r="IK345" s="24"/>
      <c r="IL345" s="24"/>
      <c r="IM345" s="24"/>
      <c r="IN345" s="24"/>
      <c r="IO345" s="24"/>
      <c r="IP345" s="24"/>
      <c r="IQ345" s="24"/>
      <c r="IR345" s="24"/>
      <c r="IS345" s="24"/>
      <c r="IT345" s="24"/>
      <c r="IU345" s="24"/>
      <c r="IV345" s="24"/>
      <c r="IW345" s="24"/>
      <c r="IX345" s="24"/>
      <c r="IY345" s="24"/>
      <c r="IZ345" s="24"/>
      <c r="JA345" s="24"/>
      <c r="JB345" s="24"/>
      <c r="JC345" s="24"/>
      <c r="JD345" s="24"/>
      <c r="JE345" s="24"/>
      <c r="JF345" s="24"/>
      <c r="JG345" s="24"/>
      <c r="JH345" s="24"/>
      <c r="JI345" s="24"/>
      <c r="JJ345" s="24"/>
      <c r="JK345" s="24"/>
      <c r="JL345" s="24"/>
      <c r="JM345" s="24"/>
      <c r="JN345" s="24"/>
      <c r="JO345" s="24"/>
      <c r="JP345" s="24"/>
      <c r="JQ345" s="24"/>
      <c r="JR345" s="24"/>
      <c r="JS345" s="24"/>
      <c r="JT345" s="24"/>
      <c r="JU345" s="24"/>
      <c r="JV345" s="24"/>
      <c r="JW345" s="24"/>
      <c r="JX345" s="24"/>
      <c r="JY345" s="24"/>
      <c r="JZ345" s="24"/>
      <c r="KA345" s="24"/>
      <c r="KB345" s="24"/>
      <c r="KC345" s="24"/>
      <c r="KD345" s="24"/>
      <c r="KE345" s="24"/>
      <c r="KF345" s="24"/>
      <c r="KG345" s="24"/>
      <c r="KH345" s="24"/>
      <c r="KI345" s="24"/>
      <c r="KJ345" s="24"/>
      <c r="KK345" s="24"/>
      <c r="KL345" s="24"/>
      <c r="KM345" s="24"/>
      <c r="KN345" s="24"/>
      <c r="KO345" s="24"/>
      <c r="KP345" s="24"/>
      <c r="KQ345" s="24"/>
      <c r="KR345" s="24"/>
      <c r="KS345" s="24"/>
      <c r="KT345" s="24"/>
      <c r="KU345" s="24"/>
      <c r="KV345" s="24"/>
      <c r="KW345" s="24"/>
      <c r="KX345" s="24"/>
      <c r="KY345" s="24"/>
      <c r="KZ345" s="24"/>
      <c r="LA345" s="24"/>
      <c r="LB345" s="24"/>
      <c r="LC345" s="24"/>
      <c r="LD345" s="24"/>
      <c r="LE345" s="24"/>
      <c r="LF345" s="24"/>
      <c r="LG345" s="24"/>
      <c r="LH345" s="24"/>
      <c r="LI345" s="24"/>
      <c r="LJ345" s="24"/>
      <c r="LK345" s="24"/>
      <c r="LL345" s="24"/>
      <c r="LM345" s="24"/>
      <c r="LN345" s="24"/>
      <c r="LO345" s="24"/>
      <c r="LP345" s="24"/>
      <c r="LQ345" s="24"/>
      <c r="LR345" s="24"/>
      <c r="LS345" s="24"/>
      <c r="LT345" s="24"/>
      <c r="LU345" s="24"/>
      <c r="LV345" s="24"/>
      <c r="LW345" s="24"/>
      <c r="LX345" s="24"/>
      <c r="LY345" s="24"/>
      <c r="LZ345" s="24"/>
      <c r="MA345" s="24"/>
      <c r="MB345" s="24"/>
      <c r="MC345" s="24"/>
      <c r="MD345" s="24"/>
      <c r="ME345" s="24"/>
      <c r="MF345" s="24"/>
      <c r="MG345" s="24"/>
      <c r="MH345" s="24"/>
      <c r="MI345" s="24"/>
      <c r="MJ345" s="24"/>
      <c r="MK345" s="24"/>
      <c r="ML345" s="24"/>
      <c r="MM345" s="24"/>
      <c r="MN345" s="24"/>
      <c r="MO345" s="24"/>
      <c r="MP345" s="24"/>
      <c r="MQ345" s="24"/>
      <c r="MR345" s="24"/>
      <c r="MS345" s="24"/>
      <c r="MT345" s="24"/>
      <c r="MU345" s="24"/>
      <c r="MV345" s="24"/>
      <c r="MW345" s="24"/>
      <c r="MX345" s="24"/>
      <c r="MY345" s="24"/>
      <c r="MZ345" s="24"/>
      <c r="NA345" s="24"/>
      <c r="NB345" s="24"/>
      <c r="NC345" s="24"/>
      <c r="ND345" s="24"/>
      <c r="NE345" s="24"/>
      <c r="NF345" s="24"/>
      <c r="NG345" s="24"/>
      <c r="NH345" s="24"/>
      <c r="NI345" s="24"/>
      <c r="NJ345" s="24"/>
      <c r="NK345" s="24"/>
      <c r="NL345" s="24"/>
      <c r="NM345" s="24"/>
      <c r="NN345" s="24"/>
      <c r="NO345" s="24"/>
      <c r="NP345" s="24"/>
      <c r="NQ345" s="24"/>
      <c r="NR345" s="24"/>
      <c r="NS345" s="24"/>
      <c r="NT345" s="24"/>
      <c r="NU345" s="24"/>
      <c r="NV345" s="24"/>
      <c r="NW345" s="24"/>
      <c r="NX345" s="24"/>
      <c r="NY345" s="24"/>
      <c r="NZ345" s="24"/>
      <c r="OA345" s="24"/>
      <c r="OB345" s="24"/>
      <c r="OC345" s="24"/>
      <c r="OD345" s="24"/>
      <c r="OE345" s="24"/>
      <c r="OF345" s="24"/>
      <c r="OG345" s="24"/>
      <c r="OH345" s="24"/>
      <c r="OI345" s="24"/>
      <c r="OJ345" s="24"/>
      <c r="OK345" s="24"/>
      <c r="OL345" s="24"/>
      <c r="OM345" s="24"/>
      <c r="ON345" s="24"/>
      <c r="OO345" s="24"/>
      <c r="OP345" s="24"/>
      <c r="OQ345" s="24"/>
      <c r="OR345" s="24"/>
      <c r="OS345" s="24"/>
      <c r="OT345" s="24"/>
      <c r="OU345" s="24"/>
      <c r="OV345" s="24"/>
      <c r="OW345" s="24"/>
      <c r="OX345" s="24"/>
      <c r="OY345" s="24"/>
      <c r="OZ345" s="24"/>
      <c r="PA345" s="24"/>
      <c r="PB345" s="24"/>
      <c r="PC345" s="24"/>
      <c r="PD345" s="24"/>
      <c r="PE345" s="24"/>
      <c r="PF345" s="24"/>
      <c r="PG345" s="24"/>
      <c r="PH345" s="24"/>
      <c r="PI345" s="24"/>
      <c r="PJ345" s="24"/>
      <c r="PK345" s="24"/>
      <c r="PL345" s="24"/>
      <c r="PM345" s="24"/>
      <c r="PN345" s="24"/>
      <c r="PO345" s="24"/>
      <c r="PP345" s="24"/>
      <c r="PQ345" s="24"/>
      <c r="PR345" s="24"/>
      <c r="PS345" s="24"/>
      <c r="PT345" s="24"/>
      <c r="PU345" s="24"/>
      <c r="PV345" s="24"/>
      <c r="PW345" s="24"/>
      <c r="PX345" s="24"/>
      <c r="PY345" s="24"/>
      <c r="PZ345" s="24"/>
      <c r="QA345" s="24"/>
      <c r="QB345" s="24"/>
      <c r="QC345" s="24"/>
      <c r="QD345" s="24"/>
      <c r="QE345" s="24"/>
      <c r="QF345" s="24"/>
      <c r="QG345" s="24"/>
      <c r="QH345" s="24"/>
      <c r="QI345" s="24"/>
      <c r="QJ345" s="24"/>
      <c r="QK345" s="24"/>
      <c r="QL345" s="24"/>
      <c r="QM345" s="24"/>
      <c r="QN345" s="24"/>
      <c r="QO345" s="24"/>
      <c r="QP345" s="24"/>
      <c r="QQ345" s="24"/>
      <c r="QR345" s="24"/>
      <c r="QS345" s="24"/>
      <c r="QT345" s="24"/>
      <c r="QU345" s="24"/>
      <c r="QV345" s="24"/>
      <c r="QW345" s="24"/>
      <c r="QX345" s="24"/>
      <c r="QY345" s="24"/>
      <c r="QZ345" s="24"/>
      <c r="RA345" s="24"/>
      <c r="RB345" s="24"/>
      <c r="RC345" s="24"/>
      <c r="RD345" s="24"/>
      <c r="RE345" s="24"/>
      <c r="RF345" s="24"/>
      <c r="RG345" s="24"/>
      <c r="RH345" s="24"/>
      <c r="RI345" s="24"/>
      <c r="RJ345" s="24"/>
      <c r="RK345" s="24"/>
      <c r="RL345" s="24"/>
      <c r="RM345" s="24"/>
      <c r="RN345" s="24"/>
      <c r="RO345" s="24"/>
      <c r="RP345" s="24"/>
      <c r="RQ345" s="24"/>
      <c r="RR345" s="24"/>
      <c r="RS345" s="24"/>
      <c r="RT345" s="24"/>
      <c r="RU345" s="24"/>
      <c r="RV345" s="24"/>
      <c r="RW345" s="24"/>
      <c r="RX345" s="24"/>
      <c r="RY345" s="24"/>
      <c r="RZ345" s="24"/>
      <c r="SA345" s="24"/>
      <c r="SB345" s="24"/>
      <c r="SC345" s="24"/>
      <c r="SD345" s="24"/>
      <c r="SE345" s="24"/>
      <c r="SF345" s="24"/>
      <c r="SG345" s="24"/>
      <c r="SH345" s="24"/>
      <c r="SI345" s="24"/>
      <c r="SJ345" s="24"/>
      <c r="SK345" s="24"/>
      <c r="SL345" s="24"/>
      <c r="SM345" s="24"/>
      <c r="SN345" s="24"/>
      <c r="SO345" s="24"/>
      <c r="SP345" s="24"/>
      <c r="SQ345" s="24"/>
      <c r="SR345" s="24"/>
      <c r="SS345" s="24"/>
      <c r="ST345" s="24"/>
      <c r="SU345" s="24"/>
      <c r="SV345" s="24"/>
      <c r="SW345" s="24"/>
      <c r="SX345" s="24"/>
      <c r="SY345" s="24"/>
      <c r="SZ345" s="24"/>
      <c r="TA345" s="24"/>
      <c r="TB345" s="24"/>
      <c r="TC345" s="24"/>
      <c r="TD345" s="24"/>
      <c r="TE345" s="24"/>
      <c r="TF345" s="24"/>
      <c r="TG345" s="24"/>
      <c r="TH345" s="24"/>
      <c r="TI345" s="24"/>
      <c r="TJ345" s="24"/>
      <c r="TK345" s="24"/>
      <c r="TL345" s="24"/>
      <c r="TM345" s="24"/>
      <c r="TN345" s="24"/>
      <c r="TO345" s="24"/>
      <c r="TP345" s="24"/>
      <c r="TQ345" s="24"/>
      <c r="TR345" s="24"/>
      <c r="TS345" s="24"/>
      <c r="TT345" s="24"/>
      <c r="TU345" s="24"/>
      <c r="TV345" s="24"/>
      <c r="TW345" s="24"/>
      <c r="TX345" s="24"/>
      <c r="TY345" s="24"/>
      <c r="TZ345" s="24"/>
      <c r="UA345" s="24"/>
      <c r="UB345" s="24"/>
      <c r="UC345" s="24"/>
      <c r="UD345" s="24"/>
      <c r="UE345" s="24"/>
      <c r="UF345" s="24"/>
      <c r="UG345" s="24"/>
      <c r="UH345" s="24"/>
      <c r="UI345" s="24"/>
      <c r="UJ345" s="24"/>
      <c r="UK345" s="24"/>
      <c r="UL345" s="24"/>
      <c r="UM345" s="24"/>
      <c r="UN345" s="24"/>
      <c r="UO345" s="24"/>
      <c r="UP345" s="24"/>
      <c r="UQ345" s="24"/>
      <c r="UR345" s="24"/>
      <c r="US345" s="24"/>
      <c r="UT345" s="24"/>
      <c r="UU345" s="24"/>
      <c r="UV345" s="24"/>
      <c r="UW345" s="24"/>
      <c r="UX345" s="24"/>
      <c r="UY345" s="24"/>
      <c r="UZ345" s="24"/>
      <c r="VA345" s="24"/>
      <c r="VB345" s="24"/>
      <c r="VC345" s="24"/>
      <c r="VD345" s="24"/>
      <c r="VE345" s="24"/>
      <c r="VF345" s="24"/>
      <c r="VG345" s="24"/>
      <c r="VH345" s="24"/>
      <c r="VI345" s="24"/>
    </row>
    <row r="346" spans="1:581" s="23" customFormat="1" ht="15" customHeight="1" x14ac:dyDescent="0.2">
      <c r="A346" s="18">
        <v>17</v>
      </c>
      <c r="B346" s="102" t="s">
        <v>1188</v>
      </c>
      <c r="C346" s="102" t="s">
        <v>1189</v>
      </c>
      <c r="D346" s="20">
        <v>14</v>
      </c>
      <c r="E346" s="102" t="s">
        <v>929</v>
      </c>
      <c r="F346" s="102" t="s">
        <v>1190</v>
      </c>
      <c r="G346" s="102" t="s">
        <v>1462</v>
      </c>
      <c r="H346" s="21" t="s">
        <v>911</v>
      </c>
      <c r="I346" s="21" t="s">
        <v>912</v>
      </c>
      <c r="J346" s="22" t="s">
        <v>955</v>
      </c>
      <c r="K346" s="328">
        <v>40830</v>
      </c>
      <c r="L346" s="146">
        <v>4</v>
      </c>
      <c r="M346" s="22">
        <v>40</v>
      </c>
      <c r="N346" s="22" t="s">
        <v>728</v>
      </c>
      <c r="O346" s="21" t="s">
        <v>891</v>
      </c>
      <c r="P346" s="21" t="s">
        <v>973</v>
      </c>
      <c r="Q346" s="21" t="s">
        <v>994</v>
      </c>
      <c r="R346" s="22">
        <v>1</v>
      </c>
      <c r="S346" s="142">
        <v>9269</v>
      </c>
      <c r="T346" s="75">
        <f t="shared" si="169"/>
        <v>1853.8000000000002</v>
      </c>
      <c r="U346" s="75"/>
      <c r="V346" s="75">
        <f t="shared" si="170"/>
        <v>11122.8</v>
      </c>
      <c r="W346" s="75"/>
      <c r="X346" s="75">
        <f t="shared" si="171"/>
        <v>2047.8</v>
      </c>
      <c r="Y346" s="75">
        <f t="shared" si="172"/>
        <v>20478</v>
      </c>
      <c r="Z346" s="75">
        <f t="shared" si="173"/>
        <v>1946.4899999999998</v>
      </c>
      <c r="AA346" s="75">
        <f t="shared" si="174"/>
        <v>333.68399999999997</v>
      </c>
      <c r="AB346" s="75">
        <f t="shared" si="175"/>
        <v>556.14</v>
      </c>
      <c r="AC346" s="75">
        <f t="shared" si="176"/>
        <v>222.45599999999999</v>
      </c>
      <c r="AD346" s="75">
        <f t="shared" si="177"/>
        <v>717</v>
      </c>
      <c r="AE346" s="75">
        <f t="shared" si="178"/>
        <v>447</v>
      </c>
      <c r="AF346" s="77">
        <f t="shared" si="179"/>
        <v>6143.4</v>
      </c>
      <c r="AG346" s="77">
        <f t="shared" si="180"/>
        <v>17734.669999999998</v>
      </c>
      <c r="AH346" s="77">
        <f t="shared" si="181"/>
        <v>212816.03999999998</v>
      </c>
      <c r="AI346" s="77"/>
      <c r="AJ346" s="77"/>
      <c r="AK346" s="77"/>
      <c r="AL346" s="77"/>
      <c r="AM346" s="77"/>
      <c r="AN346" s="77"/>
      <c r="AO346" s="77"/>
      <c r="AP346" s="77"/>
      <c r="AQ346" s="77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  <c r="JC346" s="24"/>
      <c r="JD346" s="24"/>
      <c r="JE346" s="24"/>
      <c r="JF346" s="24"/>
      <c r="JG346" s="24"/>
      <c r="JH346" s="24"/>
      <c r="JI346" s="24"/>
      <c r="JJ346" s="24"/>
      <c r="JK346" s="24"/>
      <c r="JL346" s="24"/>
      <c r="JM346" s="24"/>
      <c r="JN346" s="24"/>
      <c r="JO346" s="24"/>
      <c r="JP346" s="24"/>
      <c r="JQ346" s="24"/>
      <c r="JR346" s="24"/>
      <c r="JS346" s="24"/>
      <c r="JT346" s="24"/>
      <c r="JU346" s="24"/>
      <c r="JV346" s="24"/>
      <c r="JW346" s="24"/>
      <c r="JX346" s="24"/>
      <c r="JY346" s="24"/>
      <c r="JZ346" s="24"/>
      <c r="KA346" s="24"/>
      <c r="KB346" s="24"/>
      <c r="KC346" s="24"/>
      <c r="KD346" s="24"/>
      <c r="KE346" s="24"/>
      <c r="KF346" s="24"/>
      <c r="KG346" s="24"/>
      <c r="KH346" s="24"/>
      <c r="KI346" s="24"/>
      <c r="KJ346" s="24"/>
      <c r="KK346" s="24"/>
      <c r="KL346" s="24"/>
      <c r="KM346" s="24"/>
      <c r="KN346" s="24"/>
      <c r="KO346" s="24"/>
      <c r="KP346" s="24"/>
      <c r="KQ346" s="24"/>
      <c r="KR346" s="24"/>
      <c r="KS346" s="24"/>
      <c r="KT346" s="24"/>
      <c r="KU346" s="24"/>
      <c r="KV346" s="24"/>
      <c r="KW346" s="24"/>
      <c r="KX346" s="24"/>
      <c r="KY346" s="24"/>
      <c r="KZ346" s="24"/>
      <c r="LA346" s="24"/>
      <c r="LB346" s="24"/>
      <c r="LC346" s="24"/>
      <c r="LD346" s="24"/>
      <c r="LE346" s="24"/>
      <c r="LF346" s="24"/>
      <c r="LG346" s="24"/>
      <c r="LH346" s="24"/>
      <c r="LI346" s="24"/>
      <c r="LJ346" s="24"/>
      <c r="LK346" s="24"/>
      <c r="LL346" s="24"/>
      <c r="LM346" s="24"/>
      <c r="LN346" s="24"/>
      <c r="LO346" s="24"/>
      <c r="LP346" s="24"/>
      <c r="LQ346" s="24"/>
      <c r="LR346" s="24"/>
      <c r="LS346" s="24"/>
      <c r="LT346" s="24"/>
      <c r="LU346" s="24"/>
      <c r="LV346" s="24"/>
      <c r="LW346" s="24"/>
      <c r="LX346" s="24"/>
      <c r="LY346" s="24"/>
      <c r="LZ346" s="24"/>
      <c r="MA346" s="24"/>
      <c r="MB346" s="24"/>
      <c r="MC346" s="24"/>
      <c r="MD346" s="24"/>
      <c r="ME346" s="24"/>
      <c r="MF346" s="24"/>
      <c r="MG346" s="24"/>
      <c r="MH346" s="24"/>
      <c r="MI346" s="24"/>
      <c r="MJ346" s="24"/>
      <c r="MK346" s="24"/>
      <c r="ML346" s="24"/>
      <c r="MM346" s="24"/>
      <c r="MN346" s="24"/>
      <c r="MO346" s="24"/>
      <c r="MP346" s="24"/>
      <c r="MQ346" s="24"/>
      <c r="MR346" s="24"/>
      <c r="MS346" s="24"/>
      <c r="MT346" s="24"/>
      <c r="MU346" s="24"/>
      <c r="MV346" s="24"/>
      <c r="MW346" s="24"/>
      <c r="MX346" s="24"/>
      <c r="MY346" s="24"/>
      <c r="MZ346" s="24"/>
      <c r="NA346" s="24"/>
      <c r="NB346" s="24"/>
      <c r="NC346" s="24"/>
      <c r="ND346" s="24"/>
      <c r="NE346" s="24"/>
      <c r="NF346" s="24"/>
      <c r="NG346" s="24"/>
      <c r="NH346" s="24"/>
      <c r="NI346" s="24"/>
      <c r="NJ346" s="24"/>
      <c r="NK346" s="24"/>
      <c r="NL346" s="24"/>
      <c r="NM346" s="24"/>
      <c r="NN346" s="24"/>
      <c r="NO346" s="24"/>
      <c r="NP346" s="24"/>
      <c r="NQ346" s="24"/>
      <c r="NR346" s="24"/>
      <c r="NS346" s="24"/>
      <c r="NT346" s="24"/>
      <c r="NU346" s="24"/>
      <c r="NV346" s="24"/>
      <c r="NW346" s="24"/>
      <c r="NX346" s="24"/>
      <c r="NY346" s="24"/>
      <c r="NZ346" s="24"/>
      <c r="OA346" s="24"/>
      <c r="OB346" s="24"/>
      <c r="OC346" s="24"/>
      <c r="OD346" s="24"/>
      <c r="OE346" s="24"/>
      <c r="OF346" s="24"/>
      <c r="OG346" s="24"/>
      <c r="OH346" s="24"/>
      <c r="OI346" s="24"/>
      <c r="OJ346" s="24"/>
      <c r="OK346" s="24"/>
      <c r="OL346" s="24"/>
      <c r="OM346" s="24"/>
      <c r="ON346" s="24"/>
      <c r="OO346" s="24"/>
      <c r="OP346" s="24"/>
      <c r="OQ346" s="24"/>
      <c r="OR346" s="24"/>
      <c r="OS346" s="24"/>
      <c r="OT346" s="24"/>
      <c r="OU346" s="24"/>
      <c r="OV346" s="24"/>
      <c r="OW346" s="24"/>
      <c r="OX346" s="24"/>
      <c r="OY346" s="24"/>
      <c r="OZ346" s="24"/>
      <c r="PA346" s="24"/>
      <c r="PB346" s="24"/>
      <c r="PC346" s="24"/>
      <c r="PD346" s="24"/>
      <c r="PE346" s="24"/>
      <c r="PF346" s="24"/>
      <c r="PG346" s="24"/>
      <c r="PH346" s="24"/>
      <c r="PI346" s="24"/>
      <c r="PJ346" s="24"/>
      <c r="PK346" s="24"/>
      <c r="PL346" s="24"/>
      <c r="PM346" s="24"/>
      <c r="PN346" s="24"/>
      <c r="PO346" s="24"/>
      <c r="PP346" s="24"/>
      <c r="PQ346" s="24"/>
      <c r="PR346" s="24"/>
      <c r="PS346" s="24"/>
      <c r="PT346" s="24"/>
      <c r="PU346" s="24"/>
      <c r="PV346" s="24"/>
      <c r="PW346" s="24"/>
      <c r="PX346" s="24"/>
      <c r="PY346" s="24"/>
      <c r="PZ346" s="24"/>
      <c r="QA346" s="24"/>
      <c r="QB346" s="24"/>
      <c r="QC346" s="24"/>
      <c r="QD346" s="24"/>
      <c r="QE346" s="24"/>
      <c r="QF346" s="24"/>
      <c r="QG346" s="24"/>
      <c r="QH346" s="24"/>
      <c r="QI346" s="24"/>
      <c r="QJ346" s="24"/>
      <c r="QK346" s="24"/>
      <c r="QL346" s="24"/>
      <c r="QM346" s="24"/>
      <c r="QN346" s="24"/>
      <c r="QO346" s="24"/>
      <c r="QP346" s="24"/>
      <c r="QQ346" s="24"/>
      <c r="QR346" s="24"/>
      <c r="QS346" s="24"/>
      <c r="QT346" s="24"/>
      <c r="QU346" s="24"/>
      <c r="QV346" s="24"/>
      <c r="QW346" s="24"/>
      <c r="QX346" s="24"/>
      <c r="QY346" s="24"/>
      <c r="QZ346" s="24"/>
      <c r="RA346" s="24"/>
      <c r="RB346" s="24"/>
      <c r="RC346" s="24"/>
      <c r="RD346" s="24"/>
      <c r="RE346" s="24"/>
      <c r="RF346" s="24"/>
      <c r="RG346" s="24"/>
      <c r="RH346" s="24"/>
      <c r="RI346" s="24"/>
      <c r="RJ346" s="24"/>
      <c r="RK346" s="24"/>
      <c r="RL346" s="24"/>
      <c r="RM346" s="24"/>
      <c r="RN346" s="24"/>
      <c r="RO346" s="24"/>
      <c r="RP346" s="24"/>
      <c r="RQ346" s="24"/>
      <c r="RR346" s="24"/>
      <c r="RS346" s="24"/>
      <c r="RT346" s="24"/>
      <c r="RU346" s="24"/>
      <c r="RV346" s="24"/>
      <c r="RW346" s="24"/>
      <c r="RX346" s="24"/>
      <c r="RY346" s="24"/>
      <c r="RZ346" s="24"/>
      <c r="SA346" s="24"/>
      <c r="SB346" s="24"/>
      <c r="SC346" s="24"/>
      <c r="SD346" s="24"/>
      <c r="SE346" s="24"/>
      <c r="SF346" s="24"/>
      <c r="SG346" s="24"/>
      <c r="SH346" s="24"/>
      <c r="SI346" s="24"/>
      <c r="SJ346" s="24"/>
      <c r="SK346" s="24"/>
      <c r="SL346" s="24"/>
      <c r="SM346" s="24"/>
      <c r="SN346" s="24"/>
      <c r="SO346" s="24"/>
      <c r="SP346" s="24"/>
      <c r="SQ346" s="24"/>
      <c r="SR346" s="24"/>
      <c r="SS346" s="24"/>
      <c r="ST346" s="24"/>
      <c r="SU346" s="24"/>
      <c r="SV346" s="24"/>
      <c r="SW346" s="24"/>
      <c r="SX346" s="24"/>
      <c r="SY346" s="24"/>
      <c r="SZ346" s="24"/>
      <c r="TA346" s="24"/>
      <c r="TB346" s="24"/>
      <c r="TC346" s="24"/>
      <c r="TD346" s="24"/>
      <c r="TE346" s="24"/>
      <c r="TF346" s="24"/>
      <c r="TG346" s="24"/>
      <c r="TH346" s="24"/>
      <c r="TI346" s="24"/>
      <c r="TJ346" s="24"/>
      <c r="TK346" s="24"/>
      <c r="TL346" s="24"/>
      <c r="TM346" s="24"/>
      <c r="TN346" s="24"/>
      <c r="TO346" s="24"/>
      <c r="TP346" s="24"/>
      <c r="TQ346" s="24"/>
      <c r="TR346" s="24"/>
      <c r="TS346" s="24"/>
      <c r="TT346" s="24"/>
      <c r="TU346" s="24"/>
      <c r="TV346" s="24"/>
      <c r="TW346" s="24"/>
      <c r="TX346" s="24"/>
      <c r="TY346" s="24"/>
      <c r="TZ346" s="24"/>
      <c r="UA346" s="24"/>
      <c r="UB346" s="24"/>
      <c r="UC346" s="24"/>
      <c r="UD346" s="24"/>
      <c r="UE346" s="24"/>
      <c r="UF346" s="24"/>
      <c r="UG346" s="24"/>
      <c r="UH346" s="24"/>
      <c r="UI346" s="24"/>
      <c r="UJ346" s="24"/>
      <c r="UK346" s="24"/>
      <c r="UL346" s="24"/>
      <c r="UM346" s="24"/>
      <c r="UN346" s="24"/>
      <c r="UO346" s="24"/>
      <c r="UP346" s="24"/>
      <c r="UQ346" s="24"/>
      <c r="UR346" s="24"/>
      <c r="US346" s="24"/>
      <c r="UT346" s="24"/>
      <c r="UU346" s="24"/>
      <c r="UV346" s="24"/>
      <c r="UW346" s="24"/>
      <c r="UX346" s="24"/>
      <c r="UY346" s="24"/>
      <c r="UZ346" s="24"/>
      <c r="VA346" s="24"/>
      <c r="VB346" s="24"/>
      <c r="VC346" s="24"/>
      <c r="VD346" s="24"/>
      <c r="VE346" s="24"/>
      <c r="VF346" s="24"/>
      <c r="VG346" s="24"/>
      <c r="VH346" s="24"/>
      <c r="VI346" s="24"/>
    </row>
    <row r="347" spans="1:581" s="23" customFormat="1" ht="15" customHeight="1" x14ac:dyDescent="0.2">
      <c r="A347" s="18">
        <v>18</v>
      </c>
      <c r="B347" s="108" t="s">
        <v>1188</v>
      </c>
      <c r="C347" s="108" t="s">
        <v>1189</v>
      </c>
      <c r="D347" s="109">
        <v>14</v>
      </c>
      <c r="E347" s="108" t="s">
        <v>929</v>
      </c>
      <c r="F347" s="108" t="s">
        <v>1190</v>
      </c>
      <c r="G347" s="108" t="s">
        <v>1463</v>
      </c>
      <c r="H347" s="21" t="s">
        <v>1103</v>
      </c>
      <c r="I347" s="21" t="s">
        <v>1104</v>
      </c>
      <c r="J347" s="22" t="s">
        <v>955</v>
      </c>
      <c r="K347" s="328">
        <v>41442</v>
      </c>
      <c r="L347" s="146" t="s">
        <v>138</v>
      </c>
      <c r="M347" s="22">
        <v>40</v>
      </c>
      <c r="N347" s="22" t="s">
        <v>728</v>
      </c>
      <c r="O347" s="21" t="s">
        <v>216</v>
      </c>
      <c r="P347" s="21" t="s">
        <v>973</v>
      </c>
      <c r="Q347" s="21" t="s">
        <v>994</v>
      </c>
      <c r="R347" s="22">
        <v>1</v>
      </c>
      <c r="S347" s="142">
        <v>9269</v>
      </c>
      <c r="T347" s="75">
        <f t="shared" si="169"/>
        <v>1853.8000000000002</v>
      </c>
      <c r="U347" s="75"/>
      <c r="V347" s="75">
        <f t="shared" si="170"/>
        <v>11122.8</v>
      </c>
      <c r="W347" s="75"/>
      <c r="X347" s="75">
        <f t="shared" si="171"/>
        <v>2063.1333333333332</v>
      </c>
      <c r="Y347" s="75">
        <f t="shared" si="172"/>
        <v>20631.333333333332</v>
      </c>
      <c r="Z347" s="75">
        <f t="shared" si="173"/>
        <v>1946.4899999999998</v>
      </c>
      <c r="AA347" s="75">
        <f t="shared" si="174"/>
        <v>333.68399999999997</v>
      </c>
      <c r="AB347" s="75">
        <f t="shared" si="175"/>
        <v>556.14</v>
      </c>
      <c r="AC347" s="75">
        <f t="shared" si="176"/>
        <v>222.45599999999999</v>
      </c>
      <c r="AD347" s="75">
        <f>718+70</f>
        <v>788</v>
      </c>
      <c r="AE347" s="75">
        <f>438+30</f>
        <v>468</v>
      </c>
      <c r="AF347" s="77">
        <f t="shared" si="179"/>
        <v>6189.4</v>
      </c>
      <c r="AG347" s="77">
        <f t="shared" si="180"/>
        <v>17844.558888888885</v>
      </c>
      <c r="AH347" s="77">
        <f t="shared" si="181"/>
        <v>214134.70666666661</v>
      </c>
      <c r="AI347" s="77"/>
      <c r="AJ347" s="77"/>
      <c r="AK347" s="77"/>
      <c r="AL347" s="77"/>
      <c r="AM347" s="77"/>
      <c r="AN347" s="77"/>
      <c r="AO347" s="77"/>
      <c r="AP347" s="77"/>
      <c r="AQ347" s="77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  <c r="HB347" s="24"/>
      <c r="HC347" s="24"/>
      <c r="HD347" s="24"/>
      <c r="HE347" s="24"/>
      <c r="HF347" s="24"/>
      <c r="HG347" s="24"/>
      <c r="HH347" s="24"/>
      <c r="HI347" s="24"/>
      <c r="HJ347" s="24"/>
      <c r="HK347" s="24"/>
      <c r="HL347" s="24"/>
      <c r="HM347" s="24"/>
      <c r="HN347" s="24"/>
      <c r="HO347" s="24"/>
      <c r="HP347" s="24"/>
      <c r="HQ347" s="24"/>
      <c r="HR347" s="24"/>
      <c r="HS347" s="24"/>
      <c r="HT347" s="24"/>
      <c r="HU347" s="24"/>
      <c r="HV347" s="24"/>
      <c r="HW347" s="24"/>
      <c r="HX347" s="24"/>
      <c r="HY347" s="24"/>
      <c r="HZ347" s="24"/>
      <c r="IA347" s="24"/>
      <c r="IB347" s="24"/>
      <c r="IC347" s="24"/>
      <c r="ID347" s="24"/>
      <c r="IE347" s="24"/>
      <c r="IF347" s="24"/>
      <c r="IG347" s="24"/>
      <c r="IH347" s="24"/>
      <c r="II347" s="24"/>
      <c r="IJ347" s="24"/>
      <c r="IK347" s="24"/>
      <c r="IL347" s="24"/>
      <c r="IM347" s="24"/>
      <c r="IN347" s="24"/>
      <c r="IO347" s="24"/>
      <c r="IP347" s="24"/>
      <c r="IQ347" s="24"/>
      <c r="IR347" s="24"/>
      <c r="IS347" s="24"/>
      <c r="IT347" s="24"/>
      <c r="IU347" s="24"/>
      <c r="IV347" s="24"/>
      <c r="IW347" s="24"/>
      <c r="IX347" s="24"/>
      <c r="IY347" s="24"/>
      <c r="IZ347" s="24"/>
      <c r="JA347" s="24"/>
      <c r="JB347" s="24"/>
      <c r="JC347" s="24"/>
      <c r="JD347" s="24"/>
      <c r="JE347" s="24"/>
      <c r="JF347" s="24"/>
      <c r="JG347" s="24"/>
      <c r="JH347" s="24"/>
      <c r="JI347" s="24"/>
      <c r="JJ347" s="24"/>
      <c r="JK347" s="24"/>
      <c r="JL347" s="24"/>
      <c r="JM347" s="24"/>
      <c r="JN347" s="24"/>
      <c r="JO347" s="24"/>
      <c r="JP347" s="24"/>
      <c r="JQ347" s="24"/>
      <c r="JR347" s="24"/>
      <c r="JS347" s="24"/>
      <c r="JT347" s="24"/>
      <c r="JU347" s="24"/>
      <c r="JV347" s="24"/>
      <c r="JW347" s="24"/>
      <c r="JX347" s="24"/>
      <c r="JY347" s="24"/>
      <c r="JZ347" s="24"/>
      <c r="KA347" s="24"/>
      <c r="KB347" s="24"/>
      <c r="KC347" s="24"/>
      <c r="KD347" s="24"/>
      <c r="KE347" s="24"/>
      <c r="KF347" s="24"/>
      <c r="KG347" s="24"/>
      <c r="KH347" s="24"/>
      <c r="KI347" s="24"/>
      <c r="KJ347" s="24"/>
      <c r="KK347" s="24"/>
      <c r="KL347" s="24"/>
      <c r="KM347" s="24"/>
      <c r="KN347" s="24"/>
      <c r="KO347" s="24"/>
      <c r="KP347" s="24"/>
      <c r="KQ347" s="24"/>
      <c r="KR347" s="24"/>
      <c r="KS347" s="24"/>
      <c r="KT347" s="24"/>
      <c r="KU347" s="24"/>
      <c r="KV347" s="24"/>
      <c r="KW347" s="24"/>
      <c r="KX347" s="24"/>
      <c r="KY347" s="24"/>
      <c r="KZ347" s="24"/>
      <c r="LA347" s="24"/>
      <c r="LB347" s="24"/>
      <c r="LC347" s="24"/>
      <c r="LD347" s="24"/>
      <c r="LE347" s="24"/>
      <c r="LF347" s="24"/>
      <c r="LG347" s="24"/>
      <c r="LH347" s="24"/>
      <c r="LI347" s="24"/>
      <c r="LJ347" s="24"/>
      <c r="LK347" s="24"/>
      <c r="LL347" s="24"/>
      <c r="LM347" s="24"/>
      <c r="LN347" s="24"/>
      <c r="LO347" s="24"/>
      <c r="LP347" s="24"/>
      <c r="LQ347" s="24"/>
      <c r="LR347" s="24"/>
      <c r="LS347" s="24"/>
      <c r="LT347" s="24"/>
      <c r="LU347" s="24"/>
      <c r="LV347" s="24"/>
      <c r="LW347" s="24"/>
      <c r="LX347" s="24"/>
      <c r="LY347" s="24"/>
      <c r="LZ347" s="24"/>
      <c r="MA347" s="24"/>
      <c r="MB347" s="24"/>
      <c r="MC347" s="24"/>
      <c r="MD347" s="24"/>
      <c r="ME347" s="24"/>
      <c r="MF347" s="24"/>
      <c r="MG347" s="24"/>
      <c r="MH347" s="24"/>
      <c r="MI347" s="24"/>
      <c r="MJ347" s="24"/>
      <c r="MK347" s="24"/>
      <c r="ML347" s="24"/>
      <c r="MM347" s="24"/>
      <c r="MN347" s="24"/>
      <c r="MO347" s="24"/>
      <c r="MP347" s="24"/>
      <c r="MQ347" s="24"/>
      <c r="MR347" s="24"/>
      <c r="MS347" s="24"/>
      <c r="MT347" s="24"/>
      <c r="MU347" s="24"/>
      <c r="MV347" s="24"/>
      <c r="MW347" s="24"/>
      <c r="MX347" s="24"/>
      <c r="MY347" s="24"/>
      <c r="MZ347" s="24"/>
      <c r="NA347" s="24"/>
      <c r="NB347" s="24"/>
      <c r="NC347" s="24"/>
      <c r="ND347" s="24"/>
      <c r="NE347" s="24"/>
      <c r="NF347" s="24"/>
      <c r="NG347" s="24"/>
      <c r="NH347" s="24"/>
      <c r="NI347" s="24"/>
      <c r="NJ347" s="24"/>
      <c r="NK347" s="24"/>
      <c r="NL347" s="24"/>
      <c r="NM347" s="24"/>
      <c r="NN347" s="24"/>
      <c r="NO347" s="24"/>
      <c r="NP347" s="24"/>
      <c r="NQ347" s="24"/>
      <c r="NR347" s="24"/>
      <c r="NS347" s="24"/>
      <c r="NT347" s="24"/>
      <c r="NU347" s="24"/>
      <c r="NV347" s="24"/>
      <c r="NW347" s="24"/>
      <c r="NX347" s="24"/>
      <c r="NY347" s="24"/>
      <c r="NZ347" s="24"/>
      <c r="OA347" s="24"/>
      <c r="OB347" s="24"/>
      <c r="OC347" s="24"/>
      <c r="OD347" s="24"/>
      <c r="OE347" s="24"/>
      <c r="OF347" s="24"/>
      <c r="OG347" s="24"/>
      <c r="OH347" s="24"/>
      <c r="OI347" s="24"/>
      <c r="OJ347" s="24"/>
      <c r="OK347" s="24"/>
      <c r="OL347" s="24"/>
      <c r="OM347" s="24"/>
      <c r="ON347" s="24"/>
      <c r="OO347" s="24"/>
      <c r="OP347" s="24"/>
      <c r="OQ347" s="24"/>
      <c r="OR347" s="24"/>
      <c r="OS347" s="24"/>
      <c r="OT347" s="24"/>
      <c r="OU347" s="24"/>
      <c r="OV347" s="24"/>
      <c r="OW347" s="24"/>
      <c r="OX347" s="24"/>
      <c r="OY347" s="24"/>
      <c r="OZ347" s="24"/>
      <c r="PA347" s="24"/>
      <c r="PB347" s="24"/>
      <c r="PC347" s="24"/>
      <c r="PD347" s="24"/>
      <c r="PE347" s="24"/>
      <c r="PF347" s="24"/>
      <c r="PG347" s="24"/>
      <c r="PH347" s="24"/>
      <c r="PI347" s="24"/>
      <c r="PJ347" s="24"/>
      <c r="PK347" s="24"/>
      <c r="PL347" s="24"/>
      <c r="PM347" s="24"/>
      <c r="PN347" s="24"/>
      <c r="PO347" s="24"/>
      <c r="PP347" s="24"/>
      <c r="PQ347" s="24"/>
      <c r="PR347" s="24"/>
      <c r="PS347" s="24"/>
      <c r="PT347" s="24"/>
      <c r="PU347" s="24"/>
      <c r="PV347" s="24"/>
      <c r="PW347" s="24"/>
      <c r="PX347" s="24"/>
      <c r="PY347" s="24"/>
      <c r="PZ347" s="24"/>
      <c r="QA347" s="24"/>
      <c r="QB347" s="24"/>
      <c r="QC347" s="24"/>
      <c r="QD347" s="24"/>
      <c r="QE347" s="24"/>
      <c r="QF347" s="24"/>
      <c r="QG347" s="24"/>
      <c r="QH347" s="24"/>
      <c r="QI347" s="24"/>
      <c r="QJ347" s="24"/>
      <c r="QK347" s="24"/>
      <c r="QL347" s="24"/>
      <c r="QM347" s="24"/>
      <c r="QN347" s="24"/>
      <c r="QO347" s="24"/>
      <c r="QP347" s="24"/>
      <c r="QQ347" s="24"/>
      <c r="QR347" s="24"/>
      <c r="QS347" s="24"/>
      <c r="QT347" s="24"/>
      <c r="QU347" s="24"/>
      <c r="QV347" s="24"/>
      <c r="QW347" s="24"/>
      <c r="QX347" s="24"/>
      <c r="QY347" s="24"/>
      <c r="QZ347" s="24"/>
      <c r="RA347" s="24"/>
      <c r="RB347" s="24"/>
      <c r="RC347" s="24"/>
      <c r="RD347" s="24"/>
      <c r="RE347" s="24"/>
      <c r="RF347" s="24"/>
      <c r="RG347" s="24"/>
      <c r="RH347" s="24"/>
      <c r="RI347" s="24"/>
      <c r="RJ347" s="24"/>
      <c r="RK347" s="24"/>
      <c r="RL347" s="24"/>
      <c r="RM347" s="24"/>
      <c r="RN347" s="24"/>
      <c r="RO347" s="24"/>
      <c r="RP347" s="24"/>
      <c r="RQ347" s="24"/>
      <c r="RR347" s="24"/>
      <c r="RS347" s="24"/>
      <c r="RT347" s="24"/>
      <c r="RU347" s="24"/>
      <c r="RV347" s="24"/>
      <c r="RW347" s="24"/>
      <c r="RX347" s="24"/>
      <c r="RY347" s="24"/>
      <c r="RZ347" s="24"/>
      <c r="SA347" s="24"/>
      <c r="SB347" s="24"/>
      <c r="SC347" s="24"/>
      <c r="SD347" s="24"/>
      <c r="SE347" s="24"/>
      <c r="SF347" s="24"/>
      <c r="SG347" s="24"/>
      <c r="SH347" s="24"/>
      <c r="SI347" s="24"/>
      <c r="SJ347" s="24"/>
      <c r="SK347" s="24"/>
      <c r="SL347" s="24"/>
      <c r="SM347" s="24"/>
      <c r="SN347" s="24"/>
      <c r="SO347" s="24"/>
      <c r="SP347" s="24"/>
      <c r="SQ347" s="24"/>
      <c r="SR347" s="24"/>
      <c r="SS347" s="24"/>
      <c r="ST347" s="24"/>
      <c r="SU347" s="24"/>
      <c r="SV347" s="24"/>
      <c r="SW347" s="24"/>
      <c r="SX347" s="24"/>
      <c r="SY347" s="24"/>
      <c r="SZ347" s="24"/>
      <c r="TA347" s="24"/>
      <c r="TB347" s="24"/>
      <c r="TC347" s="24"/>
      <c r="TD347" s="24"/>
      <c r="TE347" s="24"/>
      <c r="TF347" s="24"/>
      <c r="TG347" s="24"/>
      <c r="TH347" s="24"/>
      <c r="TI347" s="24"/>
      <c r="TJ347" s="24"/>
      <c r="TK347" s="24"/>
      <c r="TL347" s="24"/>
      <c r="TM347" s="24"/>
      <c r="TN347" s="24"/>
      <c r="TO347" s="24"/>
      <c r="TP347" s="24"/>
      <c r="TQ347" s="24"/>
      <c r="TR347" s="24"/>
      <c r="TS347" s="24"/>
      <c r="TT347" s="24"/>
      <c r="TU347" s="24"/>
      <c r="TV347" s="24"/>
      <c r="TW347" s="24"/>
      <c r="TX347" s="24"/>
      <c r="TY347" s="24"/>
      <c r="TZ347" s="24"/>
      <c r="UA347" s="24"/>
      <c r="UB347" s="24"/>
      <c r="UC347" s="24"/>
      <c r="UD347" s="24"/>
      <c r="UE347" s="24"/>
      <c r="UF347" s="24"/>
      <c r="UG347" s="24"/>
      <c r="UH347" s="24"/>
      <c r="UI347" s="24"/>
      <c r="UJ347" s="24"/>
      <c r="UK347" s="24"/>
      <c r="UL347" s="24"/>
      <c r="UM347" s="24"/>
      <c r="UN347" s="24"/>
      <c r="UO347" s="24"/>
      <c r="UP347" s="24"/>
      <c r="UQ347" s="24"/>
      <c r="UR347" s="24"/>
      <c r="US347" s="24"/>
      <c r="UT347" s="24"/>
      <c r="UU347" s="24"/>
      <c r="UV347" s="24"/>
      <c r="UW347" s="24"/>
      <c r="UX347" s="24"/>
      <c r="UY347" s="24"/>
      <c r="UZ347" s="24"/>
      <c r="VA347" s="24"/>
      <c r="VB347" s="24"/>
      <c r="VC347" s="24"/>
      <c r="VD347" s="24"/>
      <c r="VE347" s="24"/>
      <c r="VF347" s="24"/>
      <c r="VG347" s="24"/>
      <c r="VH347" s="24"/>
      <c r="VI347" s="24"/>
    </row>
    <row r="348" spans="1:581" s="23" customFormat="1" ht="15" customHeight="1" x14ac:dyDescent="0.2">
      <c r="A348" s="18">
        <v>19</v>
      </c>
      <c r="B348" s="186" t="s">
        <v>1188</v>
      </c>
      <c r="C348" s="186" t="s">
        <v>1189</v>
      </c>
      <c r="D348" s="189">
        <v>14</v>
      </c>
      <c r="E348" s="186" t="s">
        <v>929</v>
      </c>
      <c r="F348" s="186" t="s">
        <v>1190</v>
      </c>
      <c r="G348" s="186" t="s">
        <v>1464</v>
      </c>
      <c r="H348" s="190" t="s">
        <v>1201</v>
      </c>
      <c r="I348" s="190" t="s">
        <v>1203</v>
      </c>
      <c r="J348" s="188" t="s">
        <v>955</v>
      </c>
      <c r="K348" s="345">
        <v>41716</v>
      </c>
      <c r="L348" s="191" t="s">
        <v>74</v>
      </c>
      <c r="M348" s="188">
        <v>40</v>
      </c>
      <c r="N348" s="188" t="s">
        <v>728</v>
      </c>
      <c r="O348" s="187" t="s">
        <v>130</v>
      </c>
      <c r="P348" s="187" t="s">
        <v>973</v>
      </c>
      <c r="Q348" s="187" t="s">
        <v>994</v>
      </c>
      <c r="R348" s="188">
        <v>1</v>
      </c>
      <c r="S348" s="75">
        <v>9638</v>
      </c>
      <c r="T348" s="192">
        <f t="shared" si="169"/>
        <v>1927.6000000000001</v>
      </c>
      <c r="U348" s="192"/>
      <c r="V348" s="192">
        <f t="shared" si="170"/>
        <v>11565.6</v>
      </c>
      <c r="W348" s="192"/>
      <c r="X348" s="192">
        <f t="shared" si="171"/>
        <v>2141.6</v>
      </c>
      <c r="Y348" s="192">
        <f t="shared" si="172"/>
        <v>21416</v>
      </c>
      <c r="Z348" s="192">
        <f t="shared" si="173"/>
        <v>2023.98</v>
      </c>
      <c r="AA348" s="192">
        <f t="shared" si="174"/>
        <v>346.96800000000002</v>
      </c>
      <c r="AB348" s="192">
        <f t="shared" si="175"/>
        <v>578.28000000000009</v>
      </c>
      <c r="AC348" s="192">
        <f t="shared" si="176"/>
        <v>231.31200000000001</v>
      </c>
      <c r="AD348" s="75">
        <f>732+70</f>
        <v>802</v>
      </c>
      <c r="AE348" s="75">
        <f>452+30</f>
        <v>482</v>
      </c>
      <c r="AF348" s="193">
        <f t="shared" si="179"/>
        <v>6424.8</v>
      </c>
      <c r="AG348" s="77">
        <f t="shared" si="180"/>
        <v>18528.673333333336</v>
      </c>
      <c r="AH348" s="193">
        <f t="shared" si="181"/>
        <v>222344.08000000002</v>
      </c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  <c r="HB348" s="24"/>
      <c r="HC348" s="24"/>
      <c r="HD348" s="24"/>
      <c r="HE348" s="24"/>
      <c r="HF348" s="24"/>
      <c r="HG348" s="24"/>
      <c r="HH348" s="24"/>
      <c r="HI348" s="24"/>
      <c r="HJ348" s="24"/>
      <c r="HK348" s="24"/>
      <c r="HL348" s="24"/>
      <c r="HM348" s="24"/>
      <c r="HN348" s="24"/>
      <c r="HO348" s="24"/>
      <c r="HP348" s="24"/>
      <c r="HQ348" s="24"/>
      <c r="HR348" s="24"/>
      <c r="HS348" s="24"/>
      <c r="HT348" s="24"/>
      <c r="HU348" s="24"/>
      <c r="HV348" s="24"/>
      <c r="HW348" s="24"/>
      <c r="HX348" s="24"/>
      <c r="HY348" s="24"/>
      <c r="HZ348" s="24"/>
      <c r="IA348" s="24"/>
      <c r="IB348" s="24"/>
      <c r="IC348" s="24"/>
      <c r="ID348" s="24"/>
      <c r="IE348" s="24"/>
      <c r="IF348" s="24"/>
      <c r="IG348" s="24"/>
      <c r="IH348" s="24"/>
      <c r="II348" s="24"/>
      <c r="IJ348" s="24"/>
      <c r="IK348" s="24"/>
      <c r="IL348" s="24"/>
      <c r="IM348" s="24"/>
      <c r="IN348" s="24"/>
      <c r="IO348" s="24"/>
      <c r="IP348" s="24"/>
      <c r="IQ348" s="24"/>
      <c r="IR348" s="24"/>
      <c r="IS348" s="24"/>
      <c r="IT348" s="24"/>
      <c r="IU348" s="24"/>
      <c r="IV348" s="24"/>
      <c r="IW348" s="24"/>
      <c r="IX348" s="24"/>
      <c r="IY348" s="24"/>
      <c r="IZ348" s="24"/>
      <c r="JA348" s="24"/>
      <c r="JB348" s="24"/>
      <c r="JC348" s="24"/>
      <c r="JD348" s="24"/>
      <c r="JE348" s="24"/>
      <c r="JF348" s="24"/>
      <c r="JG348" s="24"/>
      <c r="JH348" s="24"/>
      <c r="JI348" s="24"/>
      <c r="JJ348" s="24"/>
      <c r="JK348" s="24"/>
      <c r="JL348" s="24"/>
      <c r="JM348" s="24"/>
      <c r="JN348" s="24"/>
      <c r="JO348" s="24"/>
      <c r="JP348" s="24"/>
      <c r="JQ348" s="24"/>
      <c r="JR348" s="24"/>
      <c r="JS348" s="24"/>
      <c r="JT348" s="24"/>
      <c r="JU348" s="24"/>
      <c r="JV348" s="24"/>
      <c r="JW348" s="24"/>
      <c r="JX348" s="24"/>
      <c r="JY348" s="24"/>
      <c r="JZ348" s="24"/>
      <c r="KA348" s="24"/>
      <c r="KB348" s="24"/>
      <c r="KC348" s="24"/>
      <c r="KD348" s="24"/>
      <c r="KE348" s="24"/>
      <c r="KF348" s="24"/>
      <c r="KG348" s="24"/>
      <c r="KH348" s="24"/>
      <c r="KI348" s="24"/>
      <c r="KJ348" s="24"/>
      <c r="KK348" s="24"/>
      <c r="KL348" s="24"/>
      <c r="KM348" s="24"/>
      <c r="KN348" s="24"/>
      <c r="KO348" s="24"/>
      <c r="KP348" s="24"/>
      <c r="KQ348" s="24"/>
      <c r="KR348" s="24"/>
      <c r="KS348" s="24"/>
      <c r="KT348" s="24"/>
      <c r="KU348" s="24"/>
      <c r="KV348" s="24"/>
      <c r="KW348" s="24"/>
      <c r="KX348" s="24"/>
      <c r="KY348" s="24"/>
      <c r="KZ348" s="24"/>
      <c r="LA348" s="24"/>
      <c r="LB348" s="24"/>
      <c r="LC348" s="24"/>
      <c r="LD348" s="24"/>
      <c r="LE348" s="24"/>
      <c r="LF348" s="24"/>
      <c r="LG348" s="24"/>
      <c r="LH348" s="24"/>
      <c r="LI348" s="24"/>
      <c r="LJ348" s="24"/>
      <c r="LK348" s="24"/>
      <c r="LL348" s="24"/>
      <c r="LM348" s="24"/>
      <c r="LN348" s="24"/>
      <c r="LO348" s="24"/>
      <c r="LP348" s="24"/>
      <c r="LQ348" s="24"/>
      <c r="LR348" s="24"/>
      <c r="LS348" s="24"/>
      <c r="LT348" s="24"/>
      <c r="LU348" s="24"/>
      <c r="LV348" s="24"/>
      <c r="LW348" s="24"/>
      <c r="LX348" s="24"/>
      <c r="LY348" s="24"/>
      <c r="LZ348" s="24"/>
      <c r="MA348" s="24"/>
      <c r="MB348" s="24"/>
      <c r="MC348" s="24"/>
      <c r="MD348" s="24"/>
      <c r="ME348" s="24"/>
      <c r="MF348" s="24"/>
      <c r="MG348" s="24"/>
      <c r="MH348" s="24"/>
      <c r="MI348" s="24"/>
      <c r="MJ348" s="24"/>
      <c r="MK348" s="24"/>
      <c r="ML348" s="24"/>
      <c r="MM348" s="24"/>
      <c r="MN348" s="24"/>
      <c r="MO348" s="24"/>
      <c r="MP348" s="24"/>
      <c r="MQ348" s="24"/>
      <c r="MR348" s="24"/>
      <c r="MS348" s="24"/>
      <c r="MT348" s="24"/>
      <c r="MU348" s="24"/>
      <c r="MV348" s="24"/>
      <c r="MW348" s="24"/>
      <c r="MX348" s="24"/>
      <c r="MY348" s="24"/>
      <c r="MZ348" s="24"/>
      <c r="NA348" s="24"/>
      <c r="NB348" s="24"/>
      <c r="NC348" s="24"/>
      <c r="ND348" s="24"/>
      <c r="NE348" s="24"/>
      <c r="NF348" s="24"/>
      <c r="NG348" s="24"/>
      <c r="NH348" s="24"/>
      <c r="NI348" s="24"/>
      <c r="NJ348" s="24"/>
      <c r="NK348" s="24"/>
      <c r="NL348" s="24"/>
      <c r="NM348" s="24"/>
      <c r="NN348" s="24"/>
      <c r="NO348" s="24"/>
      <c r="NP348" s="24"/>
      <c r="NQ348" s="24"/>
      <c r="NR348" s="24"/>
      <c r="NS348" s="24"/>
      <c r="NT348" s="24"/>
      <c r="NU348" s="24"/>
      <c r="NV348" s="24"/>
      <c r="NW348" s="24"/>
      <c r="NX348" s="24"/>
      <c r="NY348" s="24"/>
      <c r="NZ348" s="24"/>
      <c r="OA348" s="24"/>
      <c r="OB348" s="24"/>
      <c r="OC348" s="24"/>
      <c r="OD348" s="24"/>
      <c r="OE348" s="24"/>
      <c r="OF348" s="24"/>
      <c r="OG348" s="24"/>
      <c r="OH348" s="24"/>
      <c r="OI348" s="24"/>
      <c r="OJ348" s="24"/>
      <c r="OK348" s="24"/>
      <c r="OL348" s="24"/>
      <c r="OM348" s="24"/>
      <c r="ON348" s="24"/>
      <c r="OO348" s="24"/>
      <c r="OP348" s="24"/>
      <c r="OQ348" s="24"/>
      <c r="OR348" s="24"/>
      <c r="OS348" s="24"/>
      <c r="OT348" s="24"/>
      <c r="OU348" s="24"/>
      <c r="OV348" s="24"/>
      <c r="OW348" s="24"/>
      <c r="OX348" s="24"/>
      <c r="OY348" s="24"/>
      <c r="OZ348" s="24"/>
      <c r="PA348" s="24"/>
      <c r="PB348" s="24"/>
      <c r="PC348" s="24"/>
      <c r="PD348" s="24"/>
      <c r="PE348" s="24"/>
      <c r="PF348" s="24"/>
      <c r="PG348" s="24"/>
      <c r="PH348" s="24"/>
      <c r="PI348" s="24"/>
      <c r="PJ348" s="24"/>
      <c r="PK348" s="24"/>
      <c r="PL348" s="24"/>
      <c r="PM348" s="24"/>
      <c r="PN348" s="24"/>
      <c r="PO348" s="24"/>
      <c r="PP348" s="24"/>
      <c r="PQ348" s="24"/>
      <c r="PR348" s="24"/>
      <c r="PS348" s="24"/>
      <c r="PT348" s="24"/>
      <c r="PU348" s="24"/>
      <c r="PV348" s="24"/>
      <c r="PW348" s="24"/>
      <c r="PX348" s="24"/>
      <c r="PY348" s="24"/>
      <c r="PZ348" s="24"/>
      <c r="QA348" s="24"/>
      <c r="QB348" s="24"/>
      <c r="QC348" s="24"/>
      <c r="QD348" s="24"/>
      <c r="QE348" s="24"/>
      <c r="QF348" s="24"/>
      <c r="QG348" s="24"/>
      <c r="QH348" s="24"/>
      <c r="QI348" s="24"/>
      <c r="QJ348" s="24"/>
      <c r="QK348" s="24"/>
      <c r="QL348" s="24"/>
      <c r="QM348" s="24"/>
      <c r="QN348" s="24"/>
      <c r="QO348" s="24"/>
      <c r="QP348" s="24"/>
      <c r="QQ348" s="24"/>
      <c r="QR348" s="24"/>
      <c r="QS348" s="24"/>
      <c r="QT348" s="24"/>
      <c r="QU348" s="24"/>
      <c r="QV348" s="24"/>
      <c r="QW348" s="24"/>
      <c r="QX348" s="24"/>
      <c r="QY348" s="24"/>
      <c r="QZ348" s="24"/>
      <c r="RA348" s="24"/>
      <c r="RB348" s="24"/>
      <c r="RC348" s="24"/>
      <c r="RD348" s="24"/>
      <c r="RE348" s="24"/>
      <c r="RF348" s="24"/>
      <c r="RG348" s="24"/>
      <c r="RH348" s="24"/>
      <c r="RI348" s="24"/>
      <c r="RJ348" s="24"/>
      <c r="RK348" s="24"/>
      <c r="RL348" s="24"/>
      <c r="RM348" s="24"/>
      <c r="RN348" s="24"/>
      <c r="RO348" s="24"/>
      <c r="RP348" s="24"/>
      <c r="RQ348" s="24"/>
      <c r="RR348" s="24"/>
      <c r="RS348" s="24"/>
      <c r="RT348" s="24"/>
      <c r="RU348" s="24"/>
      <c r="RV348" s="24"/>
      <c r="RW348" s="24"/>
      <c r="RX348" s="24"/>
      <c r="RY348" s="24"/>
      <c r="RZ348" s="24"/>
      <c r="SA348" s="24"/>
      <c r="SB348" s="24"/>
      <c r="SC348" s="24"/>
      <c r="SD348" s="24"/>
      <c r="SE348" s="24"/>
      <c r="SF348" s="24"/>
      <c r="SG348" s="24"/>
      <c r="SH348" s="24"/>
      <c r="SI348" s="24"/>
      <c r="SJ348" s="24"/>
      <c r="SK348" s="24"/>
      <c r="SL348" s="24"/>
      <c r="SM348" s="24"/>
      <c r="SN348" s="24"/>
      <c r="SO348" s="24"/>
      <c r="SP348" s="24"/>
      <c r="SQ348" s="24"/>
      <c r="SR348" s="24"/>
      <c r="SS348" s="24"/>
      <c r="ST348" s="24"/>
      <c r="SU348" s="24"/>
      <c r="SV348" s="24"/>
      <c r="SW348" s="24"/>
      <c r="SX348" s="24"/>
      <c r="SY348" s="24"/>
      <c r="SZ348" s="24"/>
      <c r="TA348" s="24"/>
      <c r="TB348" s="24"/>
      <c r="TC348" s="24"/>
      <c r="TD348" s="24"/>
      <c r="TE348" s="24"/>
      <c r="TF348" s="24"/>
      <c r="TG348" s="24"/>
      <c r="TH348" s="24"/>
      <c r="TI348" s="24"/>
      <c r="TJ348" s="24"/>
      <c r="TK348" s="24"/>
      <c r="TL348" s="24"/>
      <c r="TM348" s="24"/>
      <c r="TN348" s="24"/>
      <c r="TO348" s="24"/>
      <c r="TP348" s="24"/>
      <c r="TQ348" s="24"/>
      <c r="TR348" s="24"/>
      <c r="TS348" s="24"/>
      <c r="TT348" s="24"/>
      <c r="TU348" s="24"/>
      <c r="TV348" s="24"/>
      <c r="TW348" s="24"/>
      <c r="TX348" s="24"/>
      <c r="TY348" s="24"/>
      <c r="TZ348" s="24"/>
      <c r="UA348" s="24"/>
      <c r="UB348" s="24"/>
      <c r="UC348" s="24"/>
      <c r="UD348" s="24"/>
      <c r="UE348" s="24"/>
      <c r="UF348" s="24"/>
      <c r="UG348" s="24"/>
      <c r="UH348" s="24"/>
      <c r="UI348" s="24"/>
      <c r="UJ348" s="24"/>
      <c r="UK348" s="24"/>
      <c r="UL348" s="24"/>
      <c r="UM348" s="24"/>
      <c r="UN348" s="24"/>
      <c r="UO348" s="24"/>
      <c r="UP348" s="24"/>
      <c r="UQ348" s="24"/>
      <c r="UR348" s="24"/>
      <c r="US348" s="24"/>
      <c r="UT348" s="24"/>
      <c r="UU348" s="24"/>
      <c r="UV348" s="24"/>
      <c r="UW348" s="24"/>
      <c r="UX348" s="24"/>
      <c r="UY348" s="24"/>
      <c r="UZ348" s="24"/>
      <c r="VA348" s="24"/>
      <c r="VB348" s="24"/>
      <c r="VC348" s="24"/>
      <c r="VD348" s="24"/>
      <c r="VE348" s="24"/>
      <c r="VF348" s="24"/>
      <c r="VG348" s="24"/>
      <c r="VH348" s="24"/>
      <c r="VI348" s="24"/>
    </row>
    <row r="349" spans="1:581" s="190" customFormat="1" ht="15" customHeight="1" x14ac:dyDescent="0.2">
      <c r="A349" s="18">
        <v>20</v>
      </c>
      <c r="B349" s="105" t="s">
        <v>1188</v>
      </c>
      <c r="C349" s="105" t="s">
        <v>1189</v>
      </c>
      <c r="D349" s="110">
        <v>14</v>
      </c>
      <c r="E349" s="105" t="s">
        <v>929</v>
      </c>
      <c r="F349" s="105" t="s">
        <v>1190</v>
      </c>
      <c r="G349" s="105" t="s">
        <v>1465</v>
      </c>
      <c r="H349" s="21" t="s">
        <v>361</v>
      </c>
      <c r="I349" s="21" t="s">
        <v>362</v>
      </c>
      <c r="J349" s="22" t="s">
        <v>955</v>
      </c>
      <c r="K349" s="328">
        <v>32791</v>
      </c>
      <c r="L349" s="146">
        <v>6</v>
      </c>
      <c r="M349" s="22">
        <v>40</v>
      </c>
      <c r="N349" s="22" t="s">
        <v>728</v>
      </c>
      <c r="O349" s="21" t="s">
        <v>897</v>
      </c>
      <c r="P349" s="21" t="s">
        <v>973</v>
      </c>
      <c r="Q349" s="21" t="s">
        <v>994</v>
      </c>
      <c r="R349" s="22">
        <v>1</v>
      </c>
      <c r="S349" s="114">
        <v>10433</v>
      </c>
      <c r="T349" s="75">
        <f t="shared" si="169"/>
        <v>2086.6</v>
      </c>
      <c r="U349" s="75"/>
      <c r="V349" s="75">
        <f t="shared" si="170"/>
        <v>12519.6</v>
      </c>
      <c r="W349" s="75">
        <f>70.1*7</f>
        <v>490.69999999999993</v>
      </c>
      <c r="X349" s="75">
        <f t="shared" si="171"/>
        <v>2341.7666666666669</v>
      </c>
      <c r="Y349" s="75">
        <f t="shared" si="172"/>
        <v>23417.666666666668</v>
      </c>
      <c r="Z349" s="75">
        <f t="shared" si="173"/>
        <v>2190.9299999999998</v>
      </c>
      <c r="AA349" s="75">
        <f t="shared" si="174"/>
        <v>375.58800000000002</v>
      </c>
      <c r="AB349" s="75">
        <f t="shared" si="175"/>
        <v>625.98</v>
      </c>
      <c r="AC349" s="75">
        <f t="shared" si="176"/>
        <v>250.39200000000002</v>
      </c>
      <c r="AD349" s="75">
        <f t="shared" ref="AD349:AD382" si="182">845+70</f>
        <v>915</v>
      </c>
      <c r="AE349" s="75">
        <f t="shared" ref="AE349:AE382" si="183">586+30</f>
        <v>616</v>
      </c>
      <c r="AF349" s="77">
        <f t="shared" si="179"/>
        <v>7025.3</v>
      </c>
      <c r="AG349" s="77">
        <f t="shared" si="180"/>
        <v>20716.251111111113</v>
      </c>
      <c r="AH349" s="77">
        <f t="shared" si="181"/>
        <v>248595.01333333337</v>
      </c>
      <c r="AI349" s="77"/>
      <c r="AJ349" s="77"/>
      <c r="AK349" s="77"/>
      <c r="AL349" s="77"/>
      <c r="AM349" s="77"/>
      <c r="AN349" s="77"/>
      <c r="AO349" s="77"/>
      <c r="AP349" s="77"/>
      <c r="AQ349" s="77"/>
      <c r="AR349" s="197"/>
      <c r="AS349" s="197"/>
      <c r="AT349" s="197"/>
      <c r="AU349" s="197"/>
      <c r="AV349" s="197"/>
      <c r="AW349" s="197"/>
      <c r="AX349" s="197"/>
      <c r="AY349" s="197"/>
      <c r="AZ349" s="197"/>
      <c r="BA349" s="197"/>
      <c r="BB349" s="197"/>
      <c r="BC349" s="197"/>
      <c r="BD349" s="197"/>
      <c r="BE349" s="197"/>
      <c r="BF349" s="197"/>
      <c r="BG349" s="197"/>
      <c r="BH349" s="197"/>
      <c r="BI349" s="197"/>
      <c r="BJ349" s="197"/>
      <c r="BK349" s="197"/>
      <c r="BL349" s="197"/>
      <c r="BM349" s="197"/>
      <c r="BN349" s="197"/>
      <c r="BO349" s="197"/>
      <c r="BP349" s="197"/>
      <c r="BQ349" s="197"/>
      <c r="BR349" s="197"/>
      <c r="BS349" s="197"/>
      <c r="BT349" s="197"/>
      <c r="BU349" s="197"/>
      <c r="BV349" s="197"/>
      <c r="BW349" s="197"/>
      <c r="BX349" s="197"/>
      <c r="BY349" s="197"/>
      <c r="BZ349" s="197"/>
      <c r="CA349" s="197"/>
      <c r="CB349" s="197"/>
      <c r="CC349" s="197"/>
      <c r="CD349" s="197"/>
      <c r="CE349" s="197"/>
      <c r="CF349" s="197"/>
      <c r="CG349" s="197"/>
      <c r="CH349" s="197"/>
      <c r="CI349" s="197"/>
      <c r="CJ349" s="197"/>
      <c r="CK349" s="197"/>
      <c r="CL349" s="197"/>
      <c r="CM349" s="197"/>
      <c r="CN349" s="197"/>
      <c r="CO349" s="197"/>
      <c r="CP349" s="197"/>
      <c r="CQ349" s="197"/>
      <c r="CR349" s="197"/>
      <c r="CS349" s="197"/>
      <c r="CT349" s="197"/>
      <c r="CU349" s="197"/>
      <c r="CV349" s="197"/>
      <c r="CW349" s="197"/>
      <c r="CX349" s="197"/>
      <c r="CY349" s="197"/>
      <c r="CZ349" s="197"/>
      <c r="DA349" s="197"/>
      <c r="DB349" s="197"/>
      <c r="DC349" s="197"/>
      <c r="DD349" s="197"/>
      <c r="DE349" s="197"/>
      <c r="DF349" s="197"/>
      <c r="DG349" s="197"/>
      <c r="DH349" s="197"/>
      <c r="DI349" s="197"/>
      <c r="DJ349" s="197"/>
      <c r="DK349" s="197"/>
      <c r="DL349" s="197"/>
      <c r="DM349" s="197"/>
      <c r="DN349" s="197"/>
      <c r="DO349" s="197"/>
      <c r="DP349" s="197"/>
      <c r="DQ349" s="197"/>
      <c r="DR349" s="197"/>
      <c r="DS349" s="197"/>
      <c r="DT349" s="197"/>
      <c r="DU349" s="197"/>
      <c r="DV349" s="197"/>
      <c r="DW349" s="197"/>
      <c r="DX349" s="197"/>
      <c r="DY349" s="197"/>
      <c r="DZ349" s="197"/>
      <c r="EA349" s="197"/>
      <c r="EB349" s="197"/>
      <c r="EC349" s="197"/>
      <c r="ED349" s="197"/>
      <c r="EE349" s="197"/>
      <c r="EF349" s="197"/>
      <c r="EG349" s="197"/>
      <c r="EH349" s="197"/>
      <c r="EI349" s="197"/>
      <c r="EJ349" s="197"/>
      <c r="EK349" s="197"/>
      <c r="EL349" s="197"/>
      <c r="EM349" s="197"/>
      <c r="EN349" s="197"/>
      <c r="EO349" s="197"/>
      <c r="EP349" s="197"/>
      <c r="EQ349" s="197"/>
      <c r="ER349" s="197"/>
      <c r="ES349" s="197"/>
      <c r="ET349" s="197"/>
      <c r="EU349" s="197"/>
      <c r="EV349" s="197"/>
      <c r="EW349" s="197"/>
      <c r="EX349" s="197"/>
      <c r="EY349" s="197"/>
      <c r="EZ349" s="197"/>
      <c r="FA349" s="197"/>
      <c r="FB349" s="197"/>
      <c r="FC349" s="197"/>
      <c r="FD349" s="197"/>
      <c r="FE349" s="197"/>
      <c r="FF349" s="197"/>
      <c r="FG349" s="197"/>
      <c r="FH349" s="197"/>
      <c r="FI349" s="197"/>
      <c r="FJ349" s="197"/>
      <c r="FK349" s="197"/>
      <c r="FL349" s="197"/>
      <c r="FM349" s="197"/>
      <c r="FN349" s="197"/>
      <c r="FO349" s="197"/>
      <c r="FP349" s="197"/>
      <c r="FQ349" s="197"/>
      <c r="FR349" s="197"/>
      <c r="FS349" s="197"/>
      <c r="FT349" s="197"/>
      <c r="FU349" s="197"/>
      <c r="FV349" s="197"/>
      <c r="FW349" s="197"/>
      <c r="FX349" s="197"/>
      <c r="FY349" s="197"/>
      <c r="FZ349" s="197"/>
      <c r="GA349" s="197"/>
      <c r="GB349" s="197"/>
      <c r="GC349" s="197"/>
      <c r="GD349" s="197"/>
      <c r="GE349" s="197"/>
      <c r="GF349" s="197"/>
      <c r="GG349" s="197"/>
      <c r="GH349" s="197"/>
      <c r="GI349" s="197"/>
      <c r="GJ349" s="197"/>
      <c r="GK349" s="197"/>
      <c r="GL349" s="197"/>
      <c r="GM349" s="197"/>
      <c r="GN349" s="197"/>
      <c r="GO349" s="197"/>
      <c r="GP349" s="197"/>
      <c r="GQ349" s="197"/>
      <c r="GR349" s="197"/>
      <c r="GS349" s="197"/>
      <c r="GT349" s="197"/>
      <c r="GU349" s="197"/>
      <c r="GV349" s="197"/>
      <c r="GW349" s="197"/>
      <c r="GX349" s="197"/>
      <c r="GY349" s="197"/>
      <c r="GZ349" s="197"/>
      <c r="HA349" s="197"/>
      <c r="HB349" s="197"/>
      <c r="HC349" s="197"/>
      <c r="HD349" s="197"/>
      <c r="HE349" s="197"/>
      <c r="HF349" s="197"/>
      <c r="HG349" s="197"/>
      <c r="HH349" s="197"/>
      <c r="HI349" s="197"/>
      <c r="HJ349" s="197"/>
      <c r="HK349" s="197"/>
      <c r="HL349" s="197"/>
      <c r="HM349" s="197"/>
      <c r="HN349" s="197"/>
      <c r="HO349" s="197"/>
      <c r="HP349" s="197"/>
      <c r="HQ349" s="197"/>
      <c r="HR349" s="197"/>
      <c r="HS349" s="197"/>
      <c r="HT349" s="197"/>
      <c r="HU349" s="197"/>
      <c r="HV349" s="197"/>
      <c r="HW349" s="197"/>
      <c r="HX349" s="197"/>
      <c r="HY349" s="197"/>
      <c r="HZ349" s="197"/>
      <c r="IA349" s="197"/>
      <c r="IB349" s="197"/>
      <c r="IC349" s="197"/>
      <c r="ID349" s="197"/>
      <c r="IE349" s="197"/>
      <c r="IF349" s="197"/>
      <c r="IG349" s="197"/>
      <c r="IH349" s="197"/>
      <c r="II349" s="197"/>
      <c r="IJ349" s="197"/>
      <c r="IK349" s="197"/>
      <c r="IL349" s="197"/>
      <c r="IM349" s="197"/>
      <c r="IN349" s="197"/>
      <c r="IO349" s="197"/>
      <c r="IP349" s="197"/>
      <c r="IQ349" s="197"/>
      <c r="IR349" s="197"/>
      <c r="IS349" s="197"/>
      <c r="IT349" s="197"/>
      <c r="IU349" s="197"/>
      <c r="IV349" s="197"/>
      <c r="IW349" s="197"/>
      <c r="IX349" s="197"/>
      <c r="IY349" s="197"/>
      <c r="IZ349" s="197"/>
      <c r="JA349" s="197"/>
      <c r="JB349" s="197"/>
      <c r="JC349" s="197"/>
      <c r="JD349" s="197"/>
      <c r="JE349" s="197"/>
      <c r="JF349" s="197"/>
      <c r="JG349" s="197"/>
      <c r="JH349" s="197"/>
      <c r="JI349" s="197"/>
      <c r="JJ349" s="197"/>
      <c r="JK349" s="197"/>
      <c r="JL349" s="197"/>
      <c r="JM349" s="197"/>
      <c r="JN349" s="197"/>
      <c r="JO349" s="197"/>
      <c r="JP349" s="197"/>
      <c r="JQ349" s="197"/>
      <c r="JR349" s="197"/>
      <c r="JS349" s="197"/>
      <c r="JT349" s="197"/>
      <c r="JU349" s="197"/>
      <c r="JV349" s="197"/>
      <c r="JW349" s="197"/>
      <c r="JX349" s="197"/>
      <c r="JY349" s="197"/>
      <c r="JZ349" s="197"/>
      <c r="KA349" s="197"/>
      <c r="KB349" s="197"/>
      <c r="KC349" s="197"/>
      <c r="KD349" s="197"/>
      <c r="KE349" s="197"/>
      <c r="KF349" s="197"/>
      <c r="KG349" s="197"/>
      <c r="KH349" s="197"/>
      <c r="KI349" s="197"/>
      <c r="KJ349" s="197"/>
      <c r="KK349" s="197"/>
      <c r="KL349" s="197"/>
      <c r="KM349" s="197"/>
      <c r="KN349" s="197"/>
      <c r="KO349" s="197"/>
      <c r="KP349" s="197"/>
      <c r="KQ349" s="197"/>
      <c r="KR349" s="197"/>
      <c r="KS349" s="197"/>
      <c r="KT349" s="197"/>
      <c r="KU349" s="197"/>
      <c r="KV349" s="197"/>
      <c r="KW349" s="197"/>
      <c r="KX349" s="197"/>
      <c r="KY349" s="197"/>
      <c r="KZ349" s="197"/>
      <c r="LA349" s="197"/>
      <c r="LB349" s="197"/>
      <c r="LC349" s="197"/>
      <c r="LD349" s="197"/>
      <c r="LE349" s="197"/>
      <c r="LF349" s="197"/>
      <c r="LG349" s="197"/>
      <c r="LH349" s="197"/>
      <c r="LI349" s="197"/>
      <c r="LJ349" s="197"/>
      <c r="LK349" s="197"/>
      <c r="LL349" s="197"/>
      <c r="LM349" s="197"/>
      <c r="LN349" s="197"/>
      <c r="LO349" s="197"/>
      <c r="LP349" s="197"/>
      <c r="LQ349" s="197"/>
      <c r="LR349" s="197"/>
      <c r="LS349" s="197"/>
      <c r="LT349" s="197"/>
      <c r="LU349" s="197"/>
      <c r="LV349" s="197"/>
      <c r="LW349" s="197"/>
      <c r="LX349" s="197"/>
      <c r="LY349" s="197"/>
      <c r="LZ349" s="197"/>
      <c r="MA349" s="197"/>
      <c r="MB349" s="197"/>
      <c r="MC349" s="197"/>
      <c r="MD349" s="197"/>
      <c r="ME349" s="197"/>
      <c r="MF349" s="197"/>
      <c r="MG349" s="197"/>
      <c r="MH349" s="197"/>
      <c r="MI349" s="197"/>
      <c r="MJ349" s="197"/>
      <c r="MK349" s="197"/>
      <c r="ML349" s="197"/>
      <c r="MM349" s="197"/>
      <c r="MN349" s="197"/>
      <c r="MO349" s="197"/>
      <c r="MP349" s="197"/>
      <c r="MQ349" s="197"/>
      <c r="MR349" s="197"/>
      <c r="MS349" s="197"/>
      <c r="MT349" s="197"/>
      <c r="MU349" s="197"/>
      <c r="MV349" s="197"/>
      <c r="MW349" s="197"/>
      <c r="MX349" s="197"/>
      <c r="MY349" s="197"/>
      <c r="MZ349" s="197"/>
      <c r="NA349" s="197"/>
      <c r="NB349" s="197"/>
      <c r="NC349" s="197"/>
      <c r="ND349" s="197"/>
      <c r="NE349" s="197"/>
      <c r="NF349" s="197"/>
      <c r="NG349" s="197"/>
      <c r="NH349" s="197"/>
      <c r="NI349" s="197"/>
      <c r="NJ349" s="197"/>
      <c r="NK349" s="197"/>
      <c r="NL349" s="197"/>
      <c r="NM349" s="197"/>
      <c r="NN349" s="197"/>
      <c r="NO349" s="197"/>
      <c r="NP349" s="197"/>
      <c r="NQ349" s="197"/>
      <c r="NR349" s="197"/>
      <c r="NS349" s="197"/>
      <c r="NT349" s="197"/>
      <c r="NU349" s="197"/>
      <c r="NV349" s="197"/>
      <c r="NW349" s="197"/>
      <c r="NX349" s="197"/>
      <c r="NY349" s="197"/>
      <c r="NZ349" s="197"/>
      <c r="OA349" s="197"/>
      <c r="OB349" s="197"/>
      <c r="OC349" s="197"/>
      <c r="OD349" s="197"/>
      <c r="OE349" s="197"/>
      <c r="OF349" s="197"/>
      <c r="OG349" s="197"/>
      <c r="OH349" s="197"/>
      <c r="OI349" s="197"/>
      <c r="OJ349" s="197"/>
      <c r="OK349" s="197"/>
      <c r="OL349" s="197"/>
      <c r="OM349" s="197"/>
      <c r="ON349" s="197"/>
      <c r="OO349" s="197"/>
      <c r="OP349" s="197"/>
      <c r="OQ349" s="197"/>
      <c r="OR349" s="197"/>
      <c r="OS349" s="197"/>
      <c r="OT349" s="197"/>
      <c r="OU349" s="197"/>
      <c r="OV349" s="197"/>
      <c r="OW349" s="197"/>
      <c r="OX349" s="197"/>
      <c r="OY349" s="197"/>
      <c r="OZ349" s="197"/>
      <c r="PA349" s="197"/>
      <c r="PB349" s="197"/>
      <c r="PC349" s="197"/>
      <c r="PD349" s="197"/>
      <c r="PE349" s="197"/>
      <c r="PF349" s="197"/>
      <c r="PG349" s="197"/>
      <c r="PH349" s="197"/>
      <c r="PI349" s="197"/>
      <c r="PJ349" s="197"/>
      <c r="PK349" s="197"/>
      <c r="PL349" s="197"/>
      <c r="PM349" s="197"/>
      <c r="PN349" s="197"/>
      <c r="PO349" s="197"/>
      <c r="PP349" s="197"/>
      <c r="PQ349" s="197"/>
      <c r="PR349" s="197"/>
      <c r="PS349" s="197"/>
      <c r="PT349" s="197"/>
      <c r="PU349" s="197"/>
      <c r="PV349" s="197"/>
      <c r="PW349" s="197"/>
      <c r="PX349" s="197"/>
      <c r="PY349" s="197"/>
      <c r="PZ349" s="197"/>
      <c r="QA349" s="197"/>
      <c r="QB349" s="197"/>
      <c r="QC349" s="197"/>
      <c r="QD349" s="197"/>
      <c r="QE349" s="197"/>
      <c r="QF349" s="197"/>
      <c r="QG349" s="197"/>
      <c r="QH349" s="197"/>
      <c r="QI349" s="197"/>
      <c r="QJ349" s="197"/>
      <c r="QK349" s="197"/>
      <c r="QL349" s="197"/>
      <c r="QM349" s="197"/>
      <c r="QN349" s="197"/>
      <c r="QO349" s="197"/>
      <c r="QP349" s="197"/>
      <c r="QQ349" s="197"/>
      <c r="QR349" s="197"/>
      <c r="QS349" s="197"/>
      <c r="QT349" s="197"/>
      <c r="QU349" s="197"/>
      <c r="QV349" s="197"/>
      <c r="QW349" s="197"/>
      <c r="QX349" s="197"/>
      <c r="QY349" s="197"/>
      <c r="QZ349" s="197"/>
      <c r="RA349" s="197"/>
      <c r="RB349" s="197"/>
      <c r="RC349" s="197"/>
      <c r="RD349" s="197"/>
      <c r="RE349" s="197"/>
      <c r="RF349" s="197"/>
      <c r="RG349" s="197"/>
      <c r="RH349" s="197"/>
      <c r="RI349" s="197"/>
      <c r="RJ349" s="197"/>
      <c r="RK349" s="197"/>
      <c r="RL349" s="197"/>
      <c r="RM349" s="197"/>
      <c r="RN349" s="197"/>
      <c r="RO349" s="197"/>
      <c r="RP349" s="197"/>
      <c r="RQ349" s="197"/>
      <c r="RR349" s="197"/>
      <c r="RS349" s="197"/>
      <c r="RT349" s="197"/>
      <c r="RU349" s="197"/>
      <c r="RV349" s="197"/>
      <c r="RW349" s="197"/>
      <c r="RX349" s="197"/>
      <c r="RY349" s="197"/>
      <c r="RZ349" s="197"/>
      <c r="SA349" s="197"/>
      <c r="SB349" s="197"/>
      <c r="SC349" s="197"/>
      <c r="SD349" s="197"/>
      <c r="SE349" s="197"/>
      <c r="SF349" s="197"/>
      <c r="SG349" s="197"/>
      <c r="SH349" s="197"/>
      <c r="SI349" s="197"/>
      <c r="SJ349" s="197"/>
      <c r="SK349" s="197"/>
      <c r="SL349" s="197"/>
      <c r="SM349" s="197"/>
      <c r="SN349" s="197"/>
      <c r="SO349" s="197"/>
      <c r="SP349" s="197"/>
      <c r="SQ349" s="197"/>
      <c r="SR349" s="197"/>
      <c r="SS349" s="197"/>
      <c r="ST349" s="197"/>
      <c r="SU349" s="197"/>
      <c r="SV349" s="197"/>
      <c r="SW349" s="197"/>
      <c r="SX349" s="197"/>
      <c r="SY349" s="197"/>
      <c r="SZ349" s="197"/>
      <c r="TA349" s="197"/>
      <c r="TB349" s="197"/>
      <c r="TC349" s="197"/>
      <c r="TD349" s="197"/>
      <c r="TE349" s="197"/>
      <c r="TF349" s="197"/>
      <c r="TG349" s="197"/>
      <c r="TH349" s="197"/>
      <c r="TI349" s="197"/>
      <c r="TJ349" s="197"/>
      <c r="TK349" s="197"/>
      <c r="TL349" s="197"/>
      <c r="TM349" s="197"/>
      <c r="TN349" s="197"/>
      <c r="TO349" s="197"/>
      <c r="TP349" s="197"/>
      <c r="TQ349" s="197"/>
      <c r="TR349" s="197"/>
      <c r="TS349" s="197"/>
      <c r="TT349" s="197"/>
      <c r="TU349" s="197"/>
      <c r="TV349" s="197"/>
      <c r="TW349" s="197"/>
      <c r="TX349" s="197"/>
      <c r="TY349" s="197"/>
      <c r="TZ349" s="197"/>
      <c r="UA349" s="197"/>
      <c r="UB349" s="197"/>
      <c r="UC349" s="197"/>
      <c r="UD349" s="197"/>
      <c r="UE349" s="197"/>
      <c r="UF349" s="197"/>
      <c r="UG349" s="197"/>
      <c r="UH349" s="197"/>
      <c r="UI349" s="197"/>
      <c r="UJ349" s="197"/>
      <c r="UK349" s="197"/>
      <c r="UL349" s="197"/>
      <c r="UM349" s="197"/>
      <c r="UN349" s="197"/>
      <c r="UO349" s="197"/>
      <c r="UP349" s="197"/>
      <c r="UQ349" s="197"/>
      <c r="UR349" s="197"/>
      <c r="US349" s="197"/>
      <c r="UT349" s="197"/>
      <c r="UU349" s="197"/>
      <c r="UV349" s="197"/>
      <c r="UW349" s="197"/>
      <c r="UX349" s="197"/>
      <c r="UY349" s="197"/>
      <c r="UZ349" s="197"/>
      <c r="VA349" s="197"/>
      <c r="VB349" s="197"/>
      <c r="VC349" s="197"/>
      <c r="VD349" s="197"/>
      <c r="VE349" s="197"/>
      <c r="VF349" s="197"/>
      <c r="VG349" s="197"/>
      <c r="VH349" s="197"/>
      <c r="VI349" s="197"/>
    </row>
    <row r="350" spans="1:581" s="23" customFormat="1" ht="15" customHeight="1" x14ac:dyDescent="0.2">
      <c r="A350" s="18">
        <v>21</v>
      </c>
      <c r="B350" s="102" t="s">
        <v>1188</v>
      </c>
      <c r="C350" s="102" t="s">
        <v>1189</v>
      </c>
      <c r="D350" s="20">
        <v>14</v>
      </c>
      <c r="E350" s="102" t="s">
        <v>929</v>
      </c>
      <c r="F350" s="102" t="s">
        <v>1190</v>
      </c>
      <c r="G350" s="102" t="s">
        <v>1466</v>
      </c>
      <c r="H350" s="21" t="s">
        <v>364</v>
      </c>
      <c r="I350" s="21" t="s">
        <v>365</v>
      </c>
      <c r="J350" s="22" t="s">
        <v>955</v>
      </c>
      <c r="K350" s="328">
        <v>33604</v>
      </c>
      <c r="L350" s="146">
        <v>6</v>
      </c>
      <c r="M350" s="22">
        <v>40</v>
      </c>
      <c r="N350" s="22" t="s">
        <v>728</v>
      </c>
      <c r="O350" s="21" t="s">
        <v>897</v>
      </c>
      <c r="P350" s="21" t="s">
        <v>973</v>
      </c>
      <c r="Q350" s="21" t="s">
        <v>994</v>
      </c>
      <c r="R350" s="22">
        <v>1</v>
      </c>
      <c r="S350" s="114">
        <v>10433</v>
      </c>
      <c r="T350" s="75">
        <f t="shared" si="169"/>
        <v>2086.6</v>
      </c>
      <c r="U350" s="75"/>
      <c r="V350" s="75">
        <f t="shared" si="170"/>
        <v>12519.6</v>
      </c>
      <c r="W350" s="75">
        <f>70.1*7</f>
        <v>490.69999999999993</v>
      </c>
      <c r="X350" s="75">
        <f t="shared" si="171"/>
        <v>2341.7666666666669</v>
      </c>
      <c r="Y350" s="75">
        <f t="shared" si="172"/>
        <v>23417.666666666668</v>
      </c>
      <c r="Z350" s="75">
        <f t="shared" si="173"/>
        <v>2190.9299999999998</v>
      </c>
      <c r="AA350" s="75">
        <f t="shared" si="174"/>
        <v>375.58800000000002</v>
      </c>
      <c r="AB350" s="75">
        <f t="shared" si="175"/>
        <v>625.98</v>
      </c>
      <c r="AC350" s="75">
        <f t="shared" si="176"/>
        <v>250.39200000000002</v>
      </c>
      <c r="AD350" s="75">
        <f t="shared" si="182"/>
        <v>915</v>
      </c>
      <c r="AE350" s="75">
        <f t="shared" si="183"/>
        <v>616</v>
      </c>
      <c r="AF350" s="77">
        <f t="shared" si="179"/>
        <v>7025.3</v>
      </c>
      <c r="AG350" s="77">
        <f t="shared" si="180"/>
        <v>20716.251111111113</v>
      </c>
      <c r="AH350" s="77">
        <f t="shared" si="181"/>
        <v>248595.01333333337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  <c r="HB350" s="24"/>
      <c r="HC350" s="24"/>
      <c r="HD350" s="24"/>
      <c r="HE350" s="24"/>
      <c r="HF350" s="24"/>
      <c r="HG350" s="24"/>
      <c r="HH350" s="24"/>
      <c r="HI350" s="24"/>
      <c r="HJ350" s="24"/>
      <c r="HK350" s="24"/>
      <c r="HL350" s="24"/>
      <c r="HM350" s="24"/>
      <c r="HN350" s="24"/>
      <c r="HO350" s="24"/>
      <c r="HP350" s="24"/>
      <c r="HQ350" s="24"/>
      <c r="HR350" s="24"/>
      <c r="HS350" s="24"/>
      <c r="HT350" s="24"/>
      <c r="HU350" s="24"/>
      <c r="HV350" s="24"/>
      <c r="HW350" s="24"/>
      <c r="HX350" s="24"/>
      <c r="HY350" s="24"/>
      <c r="HZ350" s="24"/>
      <c r="IA350" s="24"/>
      <c r="IB350" s="24"/>
      <c r="IC350" s="24"/>
      <c r="ID350" s="24"/>
      <c r="IE350" s="24"/>
      <c r="IF350" s="24"/>
      <c r="IG350" s="24"/>
      <c r="IH350" s="24"/>
      <c r="II350" s="24"/>
      <c r="IJ350" s="24"/>
      <c r="IK350" s="24"/>
      <c r="IL350" s="24"/>
      <c r="IM350" s="24"/>
      <c r="IN350" s="24"/>
      <c r="IO350" s="24"/>
      <c r="IP350" s="24"/>
      <c r="IQ350" s="24"/>
      <c r="IR350" s="24"/>
      <c r="IS350" s="24"/>
      <c r="IT350" s="24"/>
      <c r="IU350" s="24"/>
      <c r="IV350" s="24"/>
      <c r="IW350" s="24"/>
      <c r="IX350" s="24"/>
      <c r="IY350" s="24"/>
      <c r="IZ350" s="24"/>
      <c r="JA350" s="24"/>
      <c r="JB350" s="24"/>
      <c r="JC350" s="24"/>
      <c r="JD350" s="24"/>
      <c r="JE350" s="24"/>
      <c r="JF350" s="24"/>
      <c r="JG350" s="24"/>
      <c r="JH350" s="24"/>
      <c r="JI350" s="24"/>
      <c r="JJ350" s="24"/>
      <c r="JK350" s="24"/>
      <c r="JL350" s="24"/>
      <c r="JM350" s="24"/>
      <c r="JN350" s="24"/>
      <c r="JO350" s="24"/>
      <c r="JP350" s="24"/>
      <c r="JQ350" s="24"/>
      <c r="JR350" s="24"/>
      <c r="JS350" s="24"/>
      <c r="JT350" s="24"/>
      <c r="JU350" s="24"/>
      <c r="JV350" s="24"/>
      <c r="JW350" s="24"/>
      <c r="JX350" s="24"/>
      <c r="JY350" s="24"/>
      <c r="JZ350" s="24"/>
      <c r="KA350" s="24"/>
      <c r="KB350" s="24"/>
      <c r="KC350" s="24"/>
      <c r="KD350" s="24"/>
      <c r="KE350" s="24"/>
      <c r="KF350" s="24"/>
      <c r="KG350" s="24"/>
      <c r="KH350" s="24"/>
      <c r="KI350" s="24"/>
      <c r="KJ350" s="24"/>
      <c r="KK350" s="24"/>
      <c r="KL350" s="24"/>
      <c r="KM350" s="24"/>
      <c r="KN350" s="24"/>
      <c r="KO350" s="24"/>
      <c r="KP350" s="24"/>
      <c r="KQ350" s="24"/>
      <c r="KR350" s="24"/>
      <c r="KS350" s="24"/>
      <c r="KT350" s="24"/>
      <c r="KU350" s="24"/>
      <c r="KV350" s="24"/>
      <c r="KW350" s="24"/>
      <c r="KX350" s="24"/>
      <c r="KY350" s="24"/>
      <c r="KZ350" s="24"/>
      <c r="LA350" s="24"/>
      <c r="LB350" s="24"/>
      <c r="LC350" s="24"/>
      <c r="LD350" s="24"/>
      <c r="LE350" s="24"/>
      <c r="LF350" s="24"/>
      <c r="LG350" s="24"/>
      <c r="LH350" s="24"/>
      <c r="LI350" s="24"/>
      <c r="LJ350" s="24"/>
      <c r="LK350" s="24"/>
      <c r="LL350" s="24"/>
      <c r="LM350" s="24"/>
      <c r="LN350" s="24"/>
      <c r="LO350" s="24"/>
      <c r="LP350" s="24"/>
      <c r="LQ350" s="24"/>
      <c r="LR350" s="24"/>
      <c r="LS350" s="24"/>
      <c r="LT350" s="24"/>
      <c r="LU350" s="24"/>
      <c r="LV350" s="24"/>
      <c r="LW350" s="24"/>
      <c r="LX350" s="24"/>
      <c r="LY350" s="24"/>
      <c r="LZ350" s="24"/>
      <c r="MA350" s="24"/>
      <c r="MB350" s="24"/>
      <c r="MC350" s="24"/>
      <c r="MD350" s="24"/>
      <c r="ME350" s="24"/>
      <c r="MF350" s="24"/>
      <c r="MG350" s="24"/>
      <c r="MH350" s="24"/>
      <c r="MI350" s="24"/>
      <c r="MJ350" s="24"/>
      <c r="MK350" s="24"/>
      <c r="ML350" s="24"/>
      <c r="MM350" s="24"/>
      <c r="MN350" s="24"/>
      <c r="MO350" s="24"/>
      <c r="MP350" s="24"/>
      <c r="MQ350" s="24"/>
      <c r="MR350" s="24"/>
      <c r="MS350" s="24"/>
      <c r="MT350" s="24"/>
      <c r="MU350" s="24"/>
      <c r="MV350" s="24"/>
      <c r="MW350" s="24"/>
      <c r="MX350" s="24"/>
      <c r="MY350" s="24"/>
      <c r="MZ350" s="24"/>
      <c r="NA350" s="24"/>
      <c r="NB350" s="24"/>
      <c r="NC350" s="24"/>
      <c r="ND350" s="24"/>
      <c r="NE350" s="24"/>
      <c r="NF350" s="24"/>
      <c r="NG350" s="24"/>
      <c r="NH350" s="24"/>
      <c r="NI350" s="24"/>
      <c r="NJ350" s="24"/>
      <c r="NK350" s="24"/>
      <c r="NL350" s="24"/>
      <c r="NM350" s="24"/>
      <c r="NN350" s="24"/>
      <c r="NO350" s="24"/>
      <c r="NP350" s="24"/>
      <c r="NQ350" s="24"/>
      <c r="NR350" s="24"/>
      <c r="NS350" s="24"/>
      <c r="NT350" s="24"/>
      <c r="NU350" s="24"/>
      <c r="NV350" s="24"/>
      <c r="NW350" s="24"/>
      <c r="NX350" s="24"/>
      <c r="NY350" s="24"/>
      <c r="NZ350" s="24"/>
      <c r="OA350" s="24"/>
      <c r="OB350" s="24"/>
      <c r="OC350" s="24"/>
      <c r="OD350" s="24"/>
      <c r="OE350" s="24"/>
      <c r="OF350" s="24"/>
      <c r="OG350" s="24"/>
      <c r="OH350" s="24"/>
      <c r="OI350" s="24"/>
      <c r="OJ350" s="24"/>
      <c r="OK350" s="24"/>
      <c r="OL350" s="24"/>
      <c r="OM350" s="24"/>
      <c r="ON350" s="24"/>
      <c r="OO350" s="24"/>
      <c r="OP350" s="24"/>
      <c r="OQ350" s="24"/>
      <c r="OR350" s="24"/>
      <c r="OS350" s="24"/>
      <c r="OT350" s="24"/>
      <c r="OU350" s="24"/>
      <c r="OV350" s="24"/>
      <c r="OW350" s="24"/>
      <c r="OX350" s="24"/>
      <c r="OY350" s="24"/>
      <c r="OZ350" s="24"/>
      <c r="PA350" s="24"/>
      <c r="PB350" s="24"/>
      <c r="PC350" s="24"/>
      <c r="PD350" s="24"/>
      <c r="PE350" s="24"/>
      <c r="PF350" s="24"/>
      <c r="PG350" s="24"/>
      <c r="PH350" s="24"/>
      <c r="PI350" s="24"/>
      <c r="PJ350" s="24"/>
      <c r="PK350" s="24"/>
      <c r="PL350" s="24"/>
      <c r="PM350" s="24"/>
      <c r="PN350" s="24"/>
      <c r="PO350" s="24"/>
      <c r="PP350" s="24"/>
      <c r="PQ350" s="24"/>
      <c r="PR350" s="24"/>
      <c r="PS350" s="24"/>
      <c r="PT350" s="24"/>
      <c r="PU350" s="24"/>
      <c r="PV350" s="24"/>
      <c r="PW350" s="24"/>
      <c r="PX350" s="24"/>
      <c r="PY350" s="24"/>
      <c r="PZ350" s="24"/>
      <c r="QA350" s="24"/>
      <c r="QB350" s="24"/>
      <c r="QC350" s="24"/>
      <c r="QD350" s="24"/>
      <c r="QE350" s="24"/>
      <c r="QF350" s="24"/>
      <c r="QG350" s="24"/>
      <c r="QH350" s="24"/>
      <c r="QI350" s="24"/>
      <c r="QJ350" s="24"/>
      <c r="QK350" s="24"/>
      <c r="QL350" s="24"/>
      <c r="QM350" s="24"/>
      <c r="QN350" s="24"/>
      <c r="QO350" s="24"/>
      <c r="QP350" s="24"/>
      <c r="QQ350" s="24"/>
      <c r="QR350" s="24"/>
      <c r="QS350" s="24"/>
      <c r="QT350" s="24"/>
      <c r="QU350" s="24"/>
      <c r="QV350" s="24"/>
      <c r="QW350" s="24"/>
      <c r="QX350" s="24"/>
      <c r="QY350" s="24"/>
      <c r="QZ350" s="24"/>
      <c r="RA350" s="24"/>
      <c r="RB350" s="24"/>
      <c r="RC350" s="24"/>
      <c r="RD350" s="24"/>
      <c r="RE350" s="24"/>
      <c r="RF350" s="24"/>
      <c r="RG350" s="24"/>
      <c r="RH350" s="24"/>
      <c r="RI350" s="24"/>
      <c r="RJ350" s="24"/>
      <c r="RK350" s="24"/>
      <c r="RL350" s="24"/>
      <c r="RM350" s="24"/>
      <c r="RN350" s="24"/>
      <c r="RO350" s="24"/>
      <c r="RP350" s="24"/>
      <c r="RQ350" s="24"/>
      <c r="RR350" s="24"/>
      <c r="RS350" s="24"/>
      <c r="RT350" s="24"/>
      <c r="RU350" s="24"/>
      <c r="RV350" s="24"/>
      <c r="RW350" s="24"/>
      <c r="RX350" s="24"/>
      <c r="RY350" s="24"/>
      <c r="RZ350" s="24"/>
      <c r="SA350" s="24"/>
      <c r="SB350" s="24"/>
      <c r="SC350" s="24"/>
      <c r="SD350" s="24"/>
      <c r="SE350" s="24"/>
      <c r="SF350" s="24"/>
      <c r="SG350" s="24"/>
      <c r="SH350" s="24"/>
      <c r="SI350" s="24"/>
      <c r="SJ350" s="24"/>
      <c r="SK350" s="24"/>
      <c r="SL350" s="24"/>
      <c r="SM350" s="24"/>
      <c r="SN350" s="24"/>
      <c r="SO350" s="24"/>
      <c r="SP350" s="24"/>
      <c r="SQ350" s="24"/>
      <c r="SR350" s="24"/>
      <c r="SS350" s="24"/>
      <c r="ST350" s="24"/>
      <c r="SU350" s="24"/>
      <c r="SV350" s="24"/>
      <c r="SW350" s="24"/>
      <c r="SX350" s="24"/>
      <c r="SY350" s="24"/>
      <c r="SZ350" s="24"/>
      <c r="TA350" s="24"/>
      <c r="TB350" s="24"/>
      <c r="TC350" s="24"/>
      <c r="TD350" s="24"/>
      <c r="TE350" s="24"/>
      <c r="TF350" s="24"/>
      <c r="TG350" s="24"/>
      <c r="TH350" s="24"/>
      <c r="TI350" s="24"/>
      <c r="TJ350" s="24"/>
      <c r="TK350" s="24"/>
      <c r="TL350" s="24"/>
      <c r="TM350" s="24"/>
      <c r="TN350" s="24"/>
      <c r="TO350" s="24"/>
      <c r="TP350" s="24"/>
      <c r="TQ350" s="24"/>
      <c r="TR350" s="24"/>
      <c r="TS350" s="24"/>
      <c r="TT350" s="24"/>
      <c r="TU350" s="24"/>
      <c r="TV350" s="24"/>
      <c r="TW350" s="24"/>
      <c r="TX350" s="24"/>
      <c r="TY350" s="24"/>
      <c r="TZ350" s="24"/>
      <c r="UA350" s="24"/>
      <c r="UB350" s="24"/>
      <c r="UC350" s="24"/>
      <c r="UD350" s="24"/>
      <c r="UE350" s="24"/>
      <c r="UF350" s="24"/>
      <c r="UG350" s="24"/>
      <c r="UH350" s="24"/>
      <c r="UI350" s="24"/>
      <c r="UJ350" s="24"/>
      <c r="UK350" s="24"/>
      <c r="UL350" s="24"/>
      <c r="UM350" s="24"/>
      <c r="UN350" s="24"/>
      <c r="UO350" s="24"/>
      <c r="UP350" s="24"/>
      <c r="UQ350" s="24"/>
      <c r="UR350" s="24"/>
      <c r="US350" s="24"/>
      <c r="UT350" s="24"/>
      <c r="UU350" s="24"/>
      <c r="UV350" s="24"/>
      <c r="UW350" s="24"/>
      <c r="UX350" s="24"/>
      <c r="UY350" s="24"/>
      <c r="UZ350" s="24"/>
      <c r="VA350" s="24"/>
      <c r="VB350" s="24"/>
      <c r="VC350" s="24"/>
      <c r="VD350" s="24"/>
      <c r="VE350" s="24"/>
      <c r="VF350" s="24"/>
      <c r="VG350" s="24"/>
      <c r="VH350" s="24"/>
      <c r="VI350" s="24"/>
    </row>
    <row r="351" spans="1:581" s="23" customFormat="1" ht="15" customHeight="1" x14ac:dyDescent="0.2">
      <c r="A351" s="18">
        <v>22</v>
      </c>
      <c r="B351" s="102" t="s">
        <v>1188</v>
      </c>
      <c r="C351" s="102" t="s">
        <v>1189</v>
      </c>
      <c r="D351" s="20">
        <v>14</v>
      </c>
      <c r="E351" s="102" t="s">
        <v>929</v>
      </c>
      <c r="F351" s="102" t="s">
        <v>1190</v>
      </c>
      <c r="G351" s="102" t="s">
        <v>1467</v>
      </c>
      <c r="H351" s="21" t="s">
        <v>368</v>
      </c>
      <c r="I351" s="21" t="s">
        <v>565</v>
      </c>
      <c r="J351" s="22" t="s">
        <v>955</v>
      </c>
      <c r="K351" s="328">
        <v>34565</v>
      </c>
      <c r="L351" s="146">
        <v>6</v>
      </c>
      <c r="M351" s="22">
        <v>40</v>
      </c>
      <c r="N351" s="22" t="s">
        <v>728</v>
      </c>
      <c r="O351" s="21" t="s">
        <v>897</v>
      </c>
      <c r="P351" s="21" t="s">
        <v>973</v>
      </c>
      <c r="Q351" s="21" t="s">
        <v>994</v>
      </c>
      <c r="R351" s="22">
        <v>1</v>
      </c>
      <c r="S351" s="114">
        <v>10433</v>
      </c>
      <c r="T351" s="75">
        <f t="shared" si="169"/>
        <v>2086.6</v>
      </c>
      <c r="U351" s="75"/>
      <c r="V351" s="75">
        <f t="shared" si="170"/>
        <v>12519.6</v>
      </c>
      <c r="W351" s="75">
        <f>70.1*6</f>
        <v>420.59999999999997</v>
      </c>
      <c r="X351" s="75">
        <f t="shared" si="171"/>
        <v>2341.7666666666669</v>
      </c>
      <c r="Y351" s="75">
        <f t="shared" si="172"/>
        <v>23417.666666666668</v>
      </c>
      <c r="Z351" s="75">
        <f t="shared" si="173"/>
        <v>2190.9299999999998</v>
      </c>
      <c r="AA351" s="75">
        <f t="shared" si="174"/>
        <v>375.58800000000002</v>
      </c>
      <c r="AB351" s="75">
        <f t="shared" si="175"/>
        <v>625.98</v>
      </c>
      <c r="AC351" s="75">
        <f t="shared" si="176"/>
        <v>250.39200000000002</v>
      </c>
      <c r="AD351" s="75">
        <f t="shared" si="182"/>
        <v>915</v>
      </c>
      <c r="AE351" s="75">
        <f t="shared" si="183"/>
        <v>616</v>
      </c>
      <c r="AF351" s="77">
        <f t="shared" si="179"/>
        <v>7025.3</v>
      </c>
      <c r="AG351" s="77">
        <f t="shared" si="180"/>
        <v>20646.15111111111</v>
      </c>
      <c r="AH351" s="77">
        <f t="shared" si="181"/>
        <v>247753.81333333332</v>
      </c>
      <c r="AI351" s="77"/>
      <c r="AJ351" s="77"/>
      <c r="AK351" s="77"/>
      <c r="AL351" s="77"/>
      <c r="AM351" s="77"/>
      <c r="AN351" s="77"/>
      <c r="AO351" s="77"/>
      <c r="AP351" s="77"/>
      <c r="AQ351" s="77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  <c r="HB351" s="24"/>
      <c r="HC351" s="24"/>
      <c r="HD351" s="24"/>
      <c r="HE351" s="24"/>
      <c r="HF351" s="24"/>
      <c r="HG351" s="24"/>
      <c r="HH351" s="24"/>
      <c r="HI351" s="24"/>
      <c r="HJ351" s="24"/>
      <c r="HK351" s="24"/>
      <c r="HL351" s="24"/>
      <c r="HM351" s="24"/>
      <c r="HN351" s="24"/>
      <c r="HO351" s="24"/>
      <c r="HP351" s="24"/>
      <c r="HQ351" s="24"/>
      <c r="HR351" s="24"/>
      <c r="HS351" s="24"/>
      <c r="HT351" s="24"/>
      <c r="HU351" s="24"/>
      <c r="HV351" s="24"/>
      <c r="HW351" s="24"/>
      <c r="HX351" s="24"/>
      <c r="HY351" s="24"/>
      <c r="HZ351" s="24"/>
      <c r="IA351" s="24"/>
      <c r="IB351" s="24"/>
      <c r="IC351" s="24"/>
      <c r="ID351" s="24"/>
      <c r="IE351" s="24"/>
      <c r="IF351" s="24"/>
      <c r="IG351" s="24"/>
      <c r="IH351" s="24"/>
      <c r="II351" s="24"/>
      <c r="IJ351" s="24"/>
      <c r="IK351" s="24"/>
      <c r="IL351" s="24"/>
      <c r="IM351" s="24"/>
      <c r="IN351" s="24"/>
      <c r="IO351" s="24"/>
      <c r="IP351" s="24"/>
      <c r="IQ351" s="24"/>
      <c r="IR351" s="24"/>
      <c r="IS351" s="24"/>
      <c r="IT351" s="24"/>
      <c r="IU351" s="24"/>
      <c r="IV351" s="24"/>
      <c r="IW351" s="24"/>
      <c r="IX351" s="24"/>
      <c r="IY351" s="24"/>
      <c r="IZ351" s="24"/>
      <c r="JA351" s="24"/>
      <c r="JB351" s="24"/>
      <c r="JC351" s="24"/>
      <c r="JD351" s="24"/>
      <c r="JE351" s="24"/>
      <c r="JF351" s="24"/>
      <c r="JG351" s="24"/>
      <c r="JH351" s="24"/>
      <c r="JI351" s="24"/>
      <c r="JJ351" s="24"/>
      <c r="JK351" s="24"/>
      <c r="JL351" s="24"/>
      <c r="JM351" s="24"/>
      <c r="JN351" s="24"/>
      <c r="JO351" s="24"/>
      <c r="JP351" s="24"/>
      <c r="JQ351" s="24"/>
      <c r="JR351" s="24"/>
      <c r="JS351" s="24"/>
      <c r="JT351" s="24"/>
      <c r="JU351" s="24"/>
      <c r="JV351" s="24"/>
      <c r="JW351" s="24"/>
      <c r="JX351" s="24"/>
      <c r="JY351" s="24"/>
      <c r="JZ351" s="24"/>
      <c r="KA351" s="24"/>
      <c r="KB351" s="24"/>
      <c r="KC351" s="24"/>
      <c r="KD351" s="24"/>
      <c r="KE351" s="24"/>
      <c r="KF351" s="24"/>
      <c r="KG351" s="24"/>
      <c r="KH351" s="24"/>
      <c r="KI351" s="24"/>
      <c r="KJ351" s="24"/>
      <c r="KK351" s="24"/>
      <c r="KL351" s="24"/>
      <c r="KM351" s="24"/>
      <c r="KN351" s="24"/>
      <c r="KO351" s="24"/>
      <c r="KP351" s="24"/>
      <c r="KQ351" s="24"/>
      <c r="KR351" s="24"/>
      <c r="KS351" s="24"/>
      <c r="KT351" s="24"/>
      <c r="KU351" s="24"/>
      <c r="KV351" s="24"/>
      <c r="KW351" s="24"/>
      <c r="KX351" s="24"/>
      <c r="KY351" s="24"/>
      <c r="KZ351" s="24"/>
      <c r="LA351" s="24"/>
      <c r="LB351" s="24"/>
      <c r="LC351" s="24"/>
      <c r="LD351" s="24"/>
      <c r="LE351" s="24"/>
      <c r="LF351" s="24"/>
      <c r="LG351" s="24"/>
      <c r="LH351" s="24"/>
      <c r="LI351" s="24"/>
      <c r="LJ351" s="24"/>
      <c r="LK351" s="24"/>
      <c r="LL351" s="24"/>
      <c r="LM351" s="24"/>
      <c r="LN351" s="24"/>
      <c r="LO351" s="24"/>
      <c r="LP351" s="24"/>
      <c r="LQ351" s="24"/>
      <c r="LR351" s="24"/>
      <c r="LS351" s="24"/>
      <c r="LT351" s="24"/>
      <c r="LU351" s="24"/>
      <c r="LV351" s="24"/>
      <c r="LW351" s="24"/>
      <c r="LX351" s="24"/>
      <c r="LY351" s="24"/>
      <c r="LZ351" s="24"/>
      <c r="MA351" s="24"/>
      <c r="MB351" s="24"/>
      <c r="MC351" s="24"/>
      <c r="MD351" s="24"/>
      <c r="ME351" s="24"/>
      <c r="MF351" s="24"/>
      <c r="MG351" s="24"/>
      <c r="MH351" s="24"/>
      <c r="MI351" s="24"/>
      <c r="MJ351" s="24"/>
      <c r="MK351" s="24"/>
      <c r="ML351" s="24"/>
      <c r="MM351" s="24"/>
      <c r="MN351" s="24"/>
      <c r="MO351" s="24"/>
      <c r="MP351" s="24"/>
      <c r="MQ351" s="24"/>
      <c r="MR351" s="24"/>
      <c r="MS351" s="24"/>
      <c r="MT351" s="24"/>
      <c r="MU351" s="24"/>
      <c r="MV351" s="24"/>
      <c r="MW351" s="24"/>
      <c r="MX351" s="24"/>
      <c r="MY351" s="24"/>
      <c r="MZ351" s="24"/>
      <c r="NA351" s="24"/>
      <c r="NB351" s="24"/>
      <c r="NC351" s="24"/>
      <c r="ND351" s="24"/>
      <c r="NE351" s="24"/>
      <c r="NF351" s="24"/>
      <c r="NG351" s="24"/>
      <c r="NH351" s="24"/>
      <c r="NI351" s="24"/>
      <c r="NJ351" s="24"/>
      <c r="NK351" s="24"/>
      <c r="NL351" s="24"/>
      <c r="NM351" s="24"/>
      <c r="NN351" s="24"/>
      <c r="NO351" s="24"/>
      <c r="NP351" s="24"/>
      <c r="NQ351" s="24"/>
      <c r="NR351" s="24"/>
      <c r="NS351" s="24"/>
      <c r="NT351" s="24"/>
      <c r="NU351" s="24"/>
      <c r="NV351" s="24"/>
      <c r="NW351" s="24"/>
      <c r="NX351" s="24"/>
      <c r="NY351" s="24"/>
      <c r="NZ351" s="24"/>
      <c r="OA351" s="24"/>
      <c r="OB351" s="24"/>
      <c r="OC351" s="24"/>
      <c r="OD351" s="24"/>
      <c r="OE351" s="24"/>
      <c r="OF351" s="24"/>
      <c r="OG351" s="24"/>
      <c r="OH351" s="24"/>
      <c r="OI351" s="24"/>
      <c r="OJ351" s="24"/>
      <c r="OK351" s="24"/>
      <c r="OL351" s="24"/>
      <c r="OM351" s="24"/>
      <c r="ON351" s="24"/>
      <c r="OO351" s="24"/>
      <c r="OP351" s="24"/>
      <c r="OQ351" s="24"/>
      <c r="OR351" s="24"/>
      <c r="OS351" s="24"/>
      <c r="OT351" s="24"/>
      <c r="OU351" s="24"/>
      <c r="OV351" s="24"/>
      <c r="OW351" s="24"/>
      <c r="OX351" s="24"/>
      <c r="OY351" s="24"/>
      <c r="OZ351" s="24"/>
      <c r="PA351" s="24"/>
      <c r="PB351" s="24"/>
      <c r="PC351" s="24"/>
      <c r="PD351" s="24"/>
      <c r="PE351" s="24"/>
      <c r="PF351" s="24"/>
      <c r="PG351" s="24"/>
      <c r="PH351" s="24"/>
      <c r="PI351" s="24"/>
      <c r="PJ351" s="24"/>
      <c r="PK351" s="24"/>
      <c r="PL351" s="24"/>
      <c r="PM351" s="24"/>
      <c r="PN351" s="24"/>
      <c r="PO351" s="24"/>
      <c r="PP351" s="24"/>
      <c r="PQ351" s="24"/>
      <c r="PR351" s="24"/>
      <c r="PS351" s="24"/>
      <c r="PT351" s="24"/>
      <c r="PU351" s="24"/>
      <c r="PV351" s="24"/>
      <c r="PW351" s="24"/>
      <c r="PX351" s="24"/>
      <c r="PY351" s="24"/>
      <c r="PZ351" s="24"/>
      <c r="QA351" s="24"/>
      <c r="QB351" s="24"/>
      <c r="QC351" s="24"/>
      <c r="QD351" s="24"/>
      <c r="QE351" s="24"/>
      <c r="QF351" s="24"/>
      <c r="QG351" s="24"/>
      <c r="QH351" s="24"/>
      <c r="QI351" s="24"/>
      <c r="QJ351" s="24"/>
      <c r="QK351" s="24"/>
      <c r="QL351" s="24"/>
      <c r="QM351" s="24"/>
      <c r="QN351" s="24"/>
      <c r="QO351" s="24"/>
      <c r="QP351" s="24"/>
      <c r="QQ351" s="24"/>
      <c r="QR351" s="24"/>
      <c r="QS351" s="24"/>
      <c r="QT351" s="24"/>
      <c r="QU351" s="24"/>
      <c r="QV351" s="24"/>
      <c r="QW351" s="24"/>
      <c r="QX351" s="24"/>
      <c r="QY351" s="24"/>
      <c r="QZ351" s="24"/>
      <c r="RA351" s="24"/>
      <c r="RB351" s="24"/>
      <c r="RC351" s="24"/>
      <c r="RD351" s="24"/>
      <c r="RE351" s="24"/>
      <c r="RF351" s="24"/>
      <c r="RG351" s="24"/>
      <c r="RH351" s="24"/>
      <c r="RI351" s="24"/>
      <c r="RJ351" s="24"/>
      <c r="RK351" s="24"/>
      <c r="RL351" s="24"/>
      <c r="RM351" s="24"/>
      <c r="RN351" s="24"/>
      <c r="RO351" s="24"/>
      <c r="RP351" s="24"/>
      <c r="RQ351" s="24"/>
      <c r="RR351" s="24"/>
      <c r="RS351" s="24"/>
      <c r="RT351" s="24"/>
      <c r="RU351" s="24"/>
      <c r="RV351" s="24"/>
      <c r="RW351" s="24"/>
      <c r="RX351" s="24"/>
      <c r="RY351" s="24"/>
      <c r="RZ351" s="24"/>
      <c r="SA351" s="24"/>
      <c r="SB351" s="24"/>
      <c r="SC351" s="24"/>
      <c r="SD351" s="24"/>
      <c r="SE351" s="24"/>
      <c r="SF351" s="24"/>
      <c r="SG351" s="24"/>
      <c r="SH351" s="24"/>
      <c r="SI351" s="24"/>
      <c r="SJ351" s="24"/>
      <c r="SK351" s="24"/>
      <c r="SL351" s="24"/>
      <c r="SM351" s="24"/>
      <c r="SN351" s="24"/>
      <c r="SO351" s="24"/>
      <c r="SP351" s="24"/>
      <c r="SQ351" s="24"/>
      <c r="SR351" s="24"/>
      <c r="SS351" s="24"/>
      <c r="ST351" s="24"/>
      <c r="SU351" s="24"/>
      <c r="SV351" s="24"/>
      <c r="SW351" s="24"/>
      <c r="SX351" s="24"/>
      <c r="SY351" s="24"/>
      <c r="SZ351" s="24"/>
      <c r="TA351" s="24"/>
      <c r="TB351" s="24"/>
      <c r="TC351" s="24"/>
      <c r="TD351" s="24"/>
      <c r="TE351" s="24"/>
      <c r="TF351" s="24"/>
      <c r="TG351" s="24"/>
      <c r="TH351" s="24"/>
      <c r="TI351" s="24"/>
      <c r="TJ351" s="24"/>
      <c r="TK351" s="24"/>
      <c r="TL351" s="24"/>
      <c r="TM351" s="24"/>
      <c r="TN351" s="24"/>
      <c r="TO351" s="24"/>
      <c r="TP351" s="24"/>
      <c r="TQ351" s="24"/>
      <c r="TR351" s="24"/>
      <c r="TS351" s="24"/>
      <c r="TT351" s="24"/>
      <c r="TU351" s="24"/>
      <c r="TV351" s="24"/>
      <c r="TW351" s="24"/>
      <c r="TX351" s="24"/>
      <c r="TY351" s="24"/>
      <c r="TZ351" s="24"/>
      <c r="UA351" s="24"/>
      <c r="UB351" s="24"/>
      <c r="UC351" s="24"/>
      <c r="UD351" s="24"/>
      <c r="UE351" s="24"/>
      <c r="UF351" s="24"/>
      <c r="UG351" s="24"/>
      <c r="UH351" s="24"/>
      <c r="UI351" s="24"/>
      <c r="UJ351" s="24"/>
      <c r="UK351" s="24"/>
      <c r="UL351" s="24"/>
      <c r="UM351" s="24"/>
      <c r="UN351" s="24"/>
      <c r="UO351" s="24"/>
      <c r="UP351" s="24"/>
      <c r="UQ351" s="24"/>
      <c r="UR351" s="24"/>
      <c r="US351" s="24"/>
      <c r="UT351" s="24"/>
      <c r="UU351" s="24"/>
      <c r="UV351" s="24"/>
      <c r="UW351" s="24"/>
      <c r="UX351" s="24"/>
      <c r="UY351" s="24"/>
      <c r="UZ351" s="24"/>
      <c r="VA351" s="24"/>
      <c r="VB351" s="24"/>
      <c r="VC351" s="24"/>
      <c r="VD351" s="24"/>
      <c r="VE351" s="24"/>
      <c r="VF351" s="24"/>
      <c r="VG351" s="24"/>
      <c r="VH351" s="24"/>
      <c r="VI351" s="24"/>
    </row>
    <row r="352" spans="1:581" s="23" customFormat="1" ht="15" customHeight="1" x14ac:dyDescent="0.2">
      <c r="A352" s="18">
        <v>23</v>
      </c>
      <c r="B352" s="102" t="s">
        <v>1188</v>
      </c>
      <c r="C352" s="102" t="s">
        <v>1189</v>
      </c>
      <c r="D352" s="20">
        <v>14</v>
      </c>
      <c r="E352" s="102" t="s">
        <v>929</v>
      </c>
      <c r="F352" s="102" t="s">
        <v>1190</v>
      </c>
      <c r="G352" s="102" t="s">
        <v>1468</v>
      </c>
      <c r="H352" s="21" t="s">
        <v>371</v>
      </c>
      <c r="I352" s="21" t="s">
        <v>372</v>
      </c>
      <c r="J352" s="22" t="s">
        <v>955</v>
      </c>
      <c r="K352" s="328">
        <v>33604</v>
      </c>
      <c r="L352" s="146">
        <v>6</v>
      </c>
      <c r="M352" s="22">
        <v>40</v>
      </c>
      <c r="N352" s="22" t="s">
        <v>728</v>
      </c>
      <c r="O352" s="21" t="s">
        <v>897</v>
      </c>
      <c r="P352" s="21" t="s">
        <v>973</v>
      </c>
      <c r="Q352" s="21" t="s">
        <v>994</v>
      </c>
      <c r="R352" s="22">
        <v>1</v>
      </c>
      <c r="S352" s="114">
        <v>10433</v>
      </c>
      <c r="T352" s="75">
        <f t="shared" si="169"/>
        <v>2086.6</v>
      </c>
      <c r="U352" s="75"/>
      <c r="V352" s="75">
        <f t="shared" si="170"/>
        <v>12519.6</v>
      </c>
      <c r="W352" s="75">
        <f>70.1*7</f>
        <v>490.69999999999993</v>
      </c>
      <c r="X352" s="75">
        <f t="shared" si="171"/>
        <v>2341.7666666666669</v>
      </c>
      <c r="Y352" s="75">
        <f t="shared" si="172"/>
        <v>23417.666666666668</v>
      </c>
      <c r="Z352" s="75">
        <f t="shared" si="173"/>
        <v>2190.9299999999998</v>
      </c>
      <c r="AA352" s="75">
        <f t="shared" si="174"/>
        <v>375.58800000000002</v>
      </c>
      <c r="AB352" s="75">
        <f t="shared" si="175"/>
        <v>625.98</v>
      </c>
      <c r="AC352" s="75">
        <f t="shared" si="176"/>
        <v>250.39200000000002</v>
      </c>
      <c r="AD352" s="75">
        <f t="shared" si="182"/>
        <v>915</v>
      </c>
      <c r="AE352" s="75">
        <f t="shared" si="183"/>
        <v>616</v>
      </c>
      <c r="AF352" s="77">
        <f t="shared" si="179"/>
        <v>7025.3</v>
      </c>
      <c r="AG352" s="77">
        <f t="shared" si="180"/>
        <v>20716.251111111113</v>
      </c>
      <c r="AH352" s="77">
        <f t="shared" si="181"/>
        <v>248595.01333333337</v>
      </c>
      <c r="AI352" s="77"/>
      <c r="AJ352" s="77"/>
      <c r="AK352" s="77"/>
      <c r="AL352" s="77"/>
      <c r="AM352" s="77"/>
      <c r="AN352" s="77"/>
      <c r="AO352" s="77"/>
      <c r="AP352" s="77"/>
      <c r="AQ352" s="77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  <c r="HB352" s="24"/>
      <c r="HC352" s="24"/>
      <c r="HD352" s="24"/>
      <c r="HE352" s="24"/>
      <c r="HF352" s="24"/>
      <c r="HG352" s="24"/>
      <c r="HH352" s="24"/>
      <c r="HI352" s="24"/>
      <c r="HJ352" s="24"/>
      <c r="HK352" s="24"/>
      <c r="HL352" s="24"/>
      <c r="HM352" s="24"/>
      <c r="HN352" s="24"/>
      <c r="HO352" s="24"/>
      <c r="HP352" s="24"/>
      <c r="HQ352" s="24"/>
      <c r="HR352" s="24"/>
      <c r="HS352" s="24"/>
      <c r="HT352" s="24"/>
      <c r="HU352" s="24"/>
      <c r="HV352" s="24"/>
      <c r="HW352" s="24"/>
      <c r="HX352" s="24"/>
      <c r="HY352" s="24"/>
      <c r="HZ352" s="24"/>
      <c r="IA352" s="24"/>
      <c r="IB352" s="24"/>
      <c r="IC352" s="24"/>
      <c r="ID352" s="24"/>
      <c r="IE352" s="24"/>
      <c r="IF352" s="24"/>
      <c r="IG352" s="24"/>
      <c r="IH352" s="24"/>
      <c r="II352" s="24"/>
      <c r="IJ352" s="24"/>
      <c r="IK352" s="24"/>
      <c r="IL352" s="24"/>
      <c r="IM352" s="24"/>
      <c r="IN352" s="24"/>
      <c r="IO352" s="24"/>
      <c r="IP352" s="24"/>
      <c r="IQ352" s="24"/>
      <c r="IR352" s="24"/>
      <c r="IS352" s="24"/>
      <c r="IT352" s="24"/>
      <c r="IU352" s="24"/>
      <c r="IV352" s="24"/>
      <c r="IW352" s="24"/>
      <c r="IX352" s="24"/>
      <c r="IY352" s="24"/>
      <c r="IZ352" s="24"/>
      <c r="JA352" s="24"/>
      <c r="JB352" s="24"/>
      <c r="JC352" s="24"/>
      <c r="JD352" s="24"/>
      <c r="JE352" s="24"/>
      <c r="JF352" s="24"/>
      <c r="JG352" s="24"/>
      <c r="JH352" s="24"/>
      <c r="JI352" s="24"/>
      <c r="JJ352" s="24"/>
      <c r="JK352" s="24"/>
      <c r="JL352" s="24"/>
      <c r="JM352" s="24"/>
      <c r="JN352" s="24"/>
      <c r="JO352" s="24"/>
      <c r="JP352" s="24"/>
      <c r="JQ352" s="24"/>
      <c r="JR352" s="24"/>
      <c r="JS352" s="24"/>
      <c r="JT352" s="24"/>
      <c r="JU352" s="24"/>
      <c r="JV352" s="24"/>
      <c r="JW352" s="24"/>
      <c r="JX352" s="24"/>
      <c r="JY352" s="24"/>
      <c r="JZ352" s="24"/>
      <c r="KA352" s="24"/>
      <c r="KB352" s="24"/>
      <c r="KC352" s="24"/>
      <c r="KD352" s="24"/>
      <c r="KE352" s="24"/>
      <c r="KF352" s="24"/>
      <c r="KG352" s="24"/>
      <c r="KH352" s="24"/>
      <c r="KI352" s="24"/>
      <c r="KJ352" s="24"/>
      <c r="KK352" s="24"/>
      <c r="KL352" s="24"/>
      <c r="KM352" s="24"/>
      <c r="KN352" s="24"/>
      <c r="KO352" s="24"/>
      <c r="KP352" s="24"/>
      <c r="KQ352" s="24"/>
      <c r="KR352" s="24"/>
      <c r="KS352" s="24"/>
      <c r="KT352" s="24"/>
      <c r="KU352" s="24"/>
      <c r="KV352" s="24"/>
      <c r="KW352" s="24"/>
      <c r="KX352" s="24"/>
      <c r="KY352" s="24"/>
      <c r="KZ352" s="24"/>
      <c r="LA352" s="24"/>
      <c r="LB352" s="24"/>
      <c r="LC352" s="24"/>
      <c r="LD352" s="24"/>
      <c r="LE352" s="24"/>
      <c r="LF352" s="24"/>
      <c r="LG352" s="24"/>
      <c r="LH352" s="24"/>
      <c r="LI352" s="24"/>
      <c r="LJ352" s="24"/>
      <c r="LK352" s="24"/>
      <c r="LL352" s="24"/>
      <c r="LM352" s="24"/>
      <c r="LN352" s="24"/>
      <c r="LO352" s="24"/>
      <c r="LP352" s="24"/>
      <c r="LQ352" s="24"/>
      <c r="LR352" s="24"/>
      <c r="LS352" s="24"/>
      <c r="LT352" s="24"/>
      <c r="LU352" s="24"/>
      <c r="LV352" s="24"/>
      <c r="LW352" s="24"/>
      <c r="LX352" s="24"/>
      <c r="LY352" s="24"/>
      <c r="LZ352" s="24"/>
      <c r="MA352" s="24"/>
      <c r="MB352" s="24"/>
      <c r="MC352" s="24"/>
      <c r="MD352" s="24"/>
      <c r="ME352" s="24"/>
      <c r="MF352" s="24"/>
      <c r="MG352" s="24"/>
      <c r="MH352" s="24"/>
      <c r="MI352" s="24"/>
      <c r="MJ352" s="24"/>
      <c r="MK352" s="24"/>
      <c r="ML352" s="24"/>
      <c r="MM352" s="24"/>
      <c r="MN352" s="24"/>
      <c r="MO352" s="24"/>
      <c r="MP352" s="24"/>
      <c r="MQ352" s="24"/>
      <c r="MR352" s="24"/>
      <c r="MS352" s="24"/>
      <c r="MT352" s="24"/>
      <c r="MU352" s="24"/>
      <c r="MV352" s="24"/>
      <c r="MW352" s="24"/>
      <c r="MX352" s="24"/>
      <c r="MY352" s="24"/>
      <c r="MZ352" s="24"/>
      <c r="NA352" s="24"/>
      <c r="NB352" s="24"/>
      <c r="NC352" s="24"/>
      <c r="ND352" s="24"/>
      <c r="NE352" s="24"/>
      <c r="NF352" s="24"/>
      <c r="NG352" s="24"/>
      <c r="NH352" s="24"/>
      <c r="NI352" s="24"/>
      <c r="NJ352" s="24"/>
      <c r="NK352" s="24"/>
      <c r="NL352" s="24"/>
      <c r="NM352" s="24"/>
      <c r="NN352" s="24"/>
      <c r="NO352" s="24"/>
      <c r="NP352" s="24"/>
      <c r="NQ352" s="24"/>
      <c r="NR352" s="24"/>
      <c r="NS352" s="24"/>
      <c r="NT352" s="24"/>
      <c r="NU352" s="24"/>
      <c r="NV352" s="24"/>
      <c r="NW352" s="24"/>
      <c r="NX352" s="24"/>
      <c r="NY352" s="24"/>
      <c r="NZ352" s="24"/>
      <c r="OA352" s="24"/>
      <c r="OB352" s="24"/>
      <c r="OC352" s="24"/>
      <c r="OD352" s="24"/>
      <c r="OE352" s="24"/>
      <c r="OF352" s="24"/>
      <c r="OG352" s="24"/>
      <c r="OH352" s="24"/>
      <c r="OI352" s="24"/>
      <c r="OJ352" s="24"/>
      <c r="OK352" s="24"/>
      <c r="OL352" s="24"/>
      <c r="OM352" s="24"/>
      <c r="ON352" s="24"/>
      <c r="OO352" s="24"/>
      <c r="OP352" s="24"/>
      <c r="OQ352" s="24"/>
      <c r="OR352" s="24"/>
      <c r="OS352" s="24"/>
      <c r="OT352" s="24"/>
      <c r="OU352" s="24"/>
      <c r="OV352" s="24"/>
      <c r="OW352" s="24"/>
      <c r="OX352" s="24"/>
      <c r="OY352" s="24"/>
      <c r="OZ352" s="24"/>
      <c r="PA352" s="24"/>
      <c r="PB352" s="24"/>
      <c r="PC352" s="24"/>
      <c r="PD352" s="24"/>
      <c r="PE352" s="24"/>
      <c r="PF352" s="24"/>
      <c r="PG352" s="24"/>
      <c r="PH352" s="24"/>
      <c r="PI352" s="24"/>
      <c r="PJ352" s="24"/>
      <c r="PK352" s="24"/>
      <c r="PL352" s="24"/>
      <c r="PM352" s="24"/>
      <c r="PN352" s="24"/>
      <c r="PO352" s="24"/>
      <c r="PP352" s="24"/>
      <c r="PQ352" s="24"/>
      <c r="PR352" s="24"/>
      <c r="PS352" s="24"/>
      <c r="PT352" s="24"/>
      <c r="PU352" s="24"/>
      <c r="PV352" s="24"/>
      <c r="PW352" s="24"/>
      <c r="PX352" s="24"/>
      <c r="PY352" s="24"/>
      <c r="PZ352" s="24"/>
      <c r="QA352" s="24"/>
      <c r="QB352" s="24"/>
      <c r="QC352" s="24"/>
      <c r="QD352" s="24"/>
      <c r="QE352" s="24"/>
      <c r="QF352" s="24"/>
      <c r="QG352" s="24"/>
      <c r="QH352" s="24"/>
      <c r="QI352" s="24"/>
      <c r="QJ352" s="24"/>
      <c r="QK352" s="24"/>
      <c r="QL352" s="24"/>
      <c r="QM352" s="24"/>
      <c r="QN352" s="24"/>
      <c r="QO352" s="24"/>
      <c r="QP352" s="24"/>
      <c r="QQ352" s="24"/>
      <c r="QR352" s="24"/>
      <c r="QS352" s="24"/>
      <c r="QT352" s="24"/>
      <c r="QU352" s="24"/>
      <c r="QV352" s="24"/>
      <c r="QW352" s="24"/>
      <c r="QX352" s="24"/>
      <c r="QY352" s="24"/>
      <c r="QZ352" s="24"/>
      <c r="RA352" s="24"/>
      <c r="RB352" s="24"/>
      <c r="RC352" s="24"/>
      <c r="RD352" s="24"/>
      <c r="RE352" s="24"/>
      <c r="RF352" s="24"/>
      <c r="RG352" s="24"/>
      <c r="RH352" s="24"/>
      <c r="RI352" s="24"/>
      <c r="RJ352" s="24"/>
      <c r="RK352" s="24"/>
      <c r="RL352" s="24"/>
      <c r="RM352" s="24"/>
      <c r="RN352" s="24"/>
      <c r="RO352" s="24"/>
      <c r="RP352" s="24"/>
      <c r="RQ352" s="24"/>
      <c r="RR352" s="24"/>
      <c r="RS352" s="24"/>
      <c r="RT352" s="24"/>
      <c r="RU352" s="24"/>
      <c r="RV352" s="24"/>
      <c r="RW352" s="24"/>
      <c r="RX352" s="24"/>
      <c r="RY352" s="24"/>
      <c r="RZ352" s="24"/>
      <c r="SA352" s="24"/>
      <c r="SB352" s="24"/>
      <c r="SC352" s="24"/>
      <c r="SD352" s="24"/>
      <c r="SE352" s="24"/>
      <c r="SF352" s="24"/>
      <c r="SG352" s="24"/>
      <c r="SH352" s="24"/>
      <c r="SI352" s="24"/>
      <c r="SJ352" s="24"/>
      <c r="SK352" s="24"/>
      <c r="SL352" s="24"/>
      <c r="SM352" s="24"/>
      <c r="SN352" s="24"/>
      <c r="SO352" s="24"/>
      <c r="SP352" s="24"/>
      <c r="SQ352" s="24"/>
      <c r="SR352" s="24"/>
      <c r="SS352" s="24"/>
      <c r="ST352" s="24"/>
      <c r="SU352" s="24"/>
      <c r="SV352" s="24"/>
      <c r="SW352" s="24"/>
      <c r="SX352" s="24"/>
      <c r="SY352" s="24"/>
      <c r="SZ352" s="24"/>
      <c r="TA352" s="24"/>
      <c r="TB352" s="24"/>
      <c r="TC352" s="24"/>
      <c r="TD352" s="24"/>
      <c r="TE352" s="24"/>
      <c r="TF352" s="24"/>
      <c r="TG352" s="24"/>
      <c r="TH352" s="24"/>
      <c r="TI352" s="24"/>
      <c r="TJ352" s="24"/>
      <c r="TK352" s="24"/>
      <c r="TL352" s="24"/>
      <c r="TM352" s="24"/>
      <c r="TN352" s="24"/>
      <c r="TO352" s="24"/>
      <c r="TP352" s="24"/>
      <c r="TQ352" s="24"/>
      <c r="TR352" s="24"/>
      <c r="TS352" s="24"/>
      <c r="TT352" s="24"/>
      <c r="TU352" s="24"/>
      <c r="TV352" s="24"/>
      <c r="TW352" s="24"/>
      <c r="TX352" s="24"/>
      <c r="TY352" s="24"/>
      <c r="TZ352" s="24"/>
      <c r="UA352" s="24"/>
      <c r="UB352" s="24"/>
      <c r="UC352" s="24"/>
      <c r="UD352" s="24"/>
      <c r="UE352" s="24"/>
      <c r="UF352" s="24"/>
      <c r="UG352" s="24"/>
      <c r="UH352" s="24"/>
      <c r="UI352" s="24"/>
      <c r="UJ352" s="24"/>
      <c r="UK352" s="24"/>
      <c r="UL352" s="24"/>
      <c r="UM352" s="24"/>
      <c r="UN352" s="24"/>
      <c r="UO352" s="24"/>
      <c r="UP352" s="24"/>
      <c r="UQ352" s="24"/>
      <c r="UR352" s="24"/>
      <c r="US352" s="24"/>
      <c r="UT352" s="24"/>
      <c r="UU352" s="24"/>
      <c r="UV352" s="24"/>
      <c r="UW352" s="24"/>
      <c r="UX352" s="24"/>
      <c r="UY352" s="24"/>
      <c r="UZ352" s="24"/>
      <c r="VA352" s="24"/>
      <c r="VB352" s="24"/>
      <c r="VC352" s="24"/>
      <c r="VD352" s="24"/>
      <c r="VE352" s="24"/>
      <c r="VF352" s="24"/>
      <c r="VG352" s="24"/>
      <c r="VH352" s="24"/>
      <c r="VI352" s="24"/>
    </row>
    <row r="353" spans="1:581" s="23" customFormat="1" ht="15" customHeight="1" x14ac:dyDescent="0.2">
      <c r="A353" s="18">
        <v>24</v>
      </c>
      <c r="B353" s="102" t="s">
        <v>1188</v>
      </c>
      <c r="C353" s="102" t="s">
        <v>1189</v>
      </c>
      <c r="D353" s="20">
        <v>14</v>
      </c>
      <c r="E353" s="102" t="s">
        <v>929</v>
      </c>
      <c r="F353" s="102" t="s">
        <v>1190</v>
      </c>
      <c r="G353" s="102" t="s">
        <v>1469</v>
      </c>
      <c r="H353" s="21" t="s">
        <v>944</v>
      </c>
      <c r="I353" s="21" t="s">
        <v>945</v>
      </c>
      <c r="J353" s="22" t="s">
        <v>955</v>
      </c>
      <c r="K353" s="328">
        <v>40875</v>
      </c>
      <c r="L353" s="146">
        <v>6</v>
      </c>
      <c r="M353" s="22">
        <v>40</v>
      </c>
      <c r="N353" s="22" t="s">
        <v>728</v>
      </c>
      <c r="O353" s="21" t="s">
        <v>897</v>
      </c>
      <c r="P353" s="21" t="s">
        <v>973</v>
      </c>
      <c r="Q353" s="21" t="s">
        <v>994</v>
      </c>
      <c r="R353" s="22">
        <v>1</v>
      </c>
      <c r="S353" s="114">
        <v>10433</v>
      </c>
      <c r="T353" s="75">
        <f t="shared" si="169"/>
        <v>2086.6</v>
      </c>
      <c r="U353" s="75"/>
      <c r="V353" s="75">
        <f t="shared" si="170"/>
        <v>12519.6</v>
      </c>
      <c r="W353" s="75">
        <f>60.57*2</f>
        <v>121.14</v>
      </c>
      <c r="X353" s="75">
        <f t="shared" si="171"/>
        <v>2341.7666666666669</v>
      </c>
      <c r="Y353" s="75">
        <f t="shared" si="172"/>
        <v>23417.666666666668</v>
      </c>
      <c r="Z353" s="75">
        <f t="shared" si="173"/>
        <v>2190.9299999999998</v>
      </c>
      <c r="AA353" s="75">
        <f t="shared" si="174"/>
        <v>375.58800000000002</v>
      </c>
      <c r="AB353" s="75">
        <f t="shared" si="175"/>
        <v>625.98</v>
      </c>
      <c r="AC353" s="75">
        <f t="shared" si="176"/>
        <v>250.39200000000002</v>
      </c>
      <c r="AD353" s="75">
        <f t="shared" si="182"/>
        <v>915</v>
      </c>
      <c r="AE353" s="75">
        <f t="shared" si="183"/>
        <v>616</v>
      </c>
      <c r="AF353" s="77">
        <f t="shared" si="179"/>
        <v>7025.3</v>
      </c>
      <c r="AG353" s="77">
        <f t="shared" si="180"/>
        <v>20346.691111111108</v>
      </c>
      <c r="AH353" s="77">
        <f t="shared" si="181"/>
        <v>244160.29333333328</v>
      </c>
      <c r="AI353" s="77"/>
      <c r="AJ353" s="77"/>
      <c r="AK353" s="77"/>
      <c r="AL353" s="77"/>
      <c r="AM353" s="77"/>
      <c r="AN353" s="77"/>
      <c r="AO353" s="77"/>
      <c r="AP353" s="77"/>
      <c r="AQ353" s="77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  <c r="HB353" s="24"/>
      <c r="HC353" s="24"/>
      <c r="HD353" s="24"/>
      <c r="HE353" s="24"/>
      <c r="HF353" s="24"/>
      <c r="HG353" s="24"/>
      <c r="HH353" s="24"/>
      <c r="HI353" s="24"/>
      <c r="HJ353" s="24"/>
      <c r="HK353" s="24"/>
      <c r="HL353" s="24"/>
      <c r="HM353" s="24"/>
      <c r="HN353" s="24"/>
      <c r="HO353" s="24"/>
      <c r="HP353" s="24"/>
      <c r="HQ353" s="24"/>
      <c r="HR353" s="24"/>
      <c r="HS353" s="24"/>
      <c r="HT353" s="24"/>
      <c r="HU353" s="24"/>
      <c r="HV353" s="24"/>
      <c r="HW353" s="24"/>
      <c r="HX353" s="24"/>
      <c r="HY353" s="24"/>
      <c r="HZ353" s="24"/>
      <c r="IA353" s="24"/>
      <c r="IB353" s="24"/>
      <c r="IC353" s="24"/>
      <c r="ID353" s="24"/>
      <c r="IE353" s="24"/>
      <c r="IF353" s="24"/>
      <c r="IG353" s="24"/>
      <c r="IH353" s="24"/>
      <c r="II353" s="24"/>
      <c r="IJ353" s="24"/>
      <c r="IK353" s="24"/>
      <c r="IL353" s="24"/>
      <c r="IM353" s="24"/>
      <c r="IN353" s="24"/>
      <c r="IO353" s="24"/>
      <c r="IP353" s="24"/>
      <c r="IQ353" s="24"/>
      <c r="IR353" s="24"/>
      <c r="IS353" s="24"/>
      <c r="IT353" s="24"/>
      <c r="IU353" s="24"/>
      <c r="IV353" s="24"/>
      <c r="IW353" s="24"/>
      <c r="IX353" s="24"/>
      <c r="IY353" s="24"/>
      <c r="IZ353" s="24"/>
      <c r="JA353" s="24"/>
      <c r="JB353" s="24"/>
      <c r="JC353" s="24"/>
      <c r="JD353" s="24"/>
      <c r="JE353" s="24"/>
      <c r="JF353" s="24"/>
      <c r="JG353" s="24"/>
      <c r="JH353" s="24"/>
      <c r="JI353" s="24"/>
      <c r="JJ353" s="24"/>
      <c r="JK353" s="24"/>
      <c r="JL353" s="24"/>
      <c r="JM353" s="24"/>
      <c r="JN353" s="24"/>
      <c r="JO353" s="24"/>
      <c r="JP353" s="24"/>
      <c r="JQ353" s="24"/>
      <c r="JR353" s="24"/>
      <c r="JS353" s="24"/>
      <c r="JT353" s="24"/>
      <c r="JU353" s="24"/>
      <c r="JV353" s="24"/>
      <c r="JW353" s="24"/>
      <c r="JX353" s="24"/>
      <c r="JY353" s="24"/>
      <c r="JZ353" s="24"/>
      <c r="KA353" s="24"/>
      <c r="KB353" s="24"/>
      <c r="KC353" s="24"/>
      <c r="KD353" s="24"/>
      <c r="KE353" s="24"/>
      <c r="KF353" s="24"/>
      <c r="KG353" s="24"/>
      <c r="KH353" s="24"/>
      <c r="KI353" s="24"/>
      <c r="KJ353" s="24"/>
      <c r="KK353" s="24"/>
      <c r="KL353" s="24"/>
      <c r="KM353" s="24"/>
      <c r="KN353" s="24"/>
      <c r="KO353" s="24"/>
      <c r="KP353" s="24"/>
      <c r="KQ353" s="24"/>
      <c r="KR353" s="24"/>
      <c r="KS353" s="24"/>
      <c r="KT353" s="24"/>
      <c r="KU353" s="24"/>
      <c r="KV353" s="24"/>
      <c r="KW353" s="24"/>
      <c r="KX353" s="24"/>
      <c r="KY353" s="24"/>
      <c r="KZ353" s="24"/>
      <c r="LA353" s="24"/>
      <c r="LB353" s="24"/>
      <c r="LC353" s="24"/>
      <c r="LD353" s="24"/>
      <c r="LE353" s="24"/>
      <c r="LF353" s="24"/>
      <c r="LG353" s="24"/>
      <c r="LH353" s="24"/>
      <c r="LI353" s="24"/>
      <c r="LJ353" s="24"/>
      <c r="LK353" s="24"/>
      <c r="LL353" s="24"/>
      <c r="LM353" s="24"/>
      <c r="LN353" s="24"/>
      <c r="LO353" s="24"/>
      <c r="LP353" s="24"/>
      <c r="LQ353" s="24"/>
      <c r="LR353" s="24"/>
      <c r="LS353" s="24"/>
      <c r="LT353" s="24"/>
      <c r="LU353" s="24"/>
      <c r="LV353" s="24"/>
      <c r="LW353" s="24"/>
      <c r="LX353" s="24"/>
      <c r="LY353" s="24"/>
      <c r="LZ353" s="24"/>
      <c r="MA353" s="24"/>
      <c r="MB353" s="24"/>
      <c r="MC353" s="24"/>
      <c r="MD353" s="24"/>
      <c r="ME353" s="24"/>
      <c r="MF353" s="24"/>
      <c r="MG353" s="24"/>
      <c r="MH353" s="24"/>
      <c r="MI353" s="24"/>
      <c r="MJ353" s="24"/>
      <c r="MK353" s="24"/>
      <c r="ML353" s="24"/>
      <c r="MM353" s="24"/>
      <c r="MN353" s="24"/>
      <c r="MO353" s="24"/>
      <c r="MP353" s="24"/>
      <c r="MQ353" s="24"/>
      <c r="MR353" s="24"/>
      <c r="MS353" s="24"/>
      <c r="MT353" s="24"/>
      <c r="MU353" s="24"/>
      <c r="MV353" s="24"/>
      <c r="MW353" s="24"/>
      <c r="MX353" s="24"/>
      <c r="MY353" s="24"/>
      <c r="MZ353" s="24"/>
      <c r="NA353" s="24"/>
      <c r="NB353" s="24"/>
      <c r="NC353" s="24"/>
      <c r="ND353" s="24"/>
      <c r="NE353" s="24"/>
      <c r="NF353" s="24"/>
      <c r="NG353" s="24"/>
      <c r="NH353" s="24"/>
      <c r="NI353" s="24"/>
      <c r="NJ353" s="24"/>
      <c r="NK353" s="24"/>
      <c r="NL353" s="24"/>
      <c r="NM353" s="24"/>
      <c r="NN353" s="24"/>
      <c r="NO353" s="24"/>
      <c r="NP353" s="24"/>
      <c r="NQ353" s="24"/>
      <c r="NR353" s="24"/>
      <c r="NS353" s="24"/>
      <c r="NT353" s="24"/>
      <c r="NU353" s="24"/>
      <c r="NV353" s="24"/>
      <c r="NW353" s="24"/>
      <c r="NX353" s="24"/>
      <c r="NY353" s="24"/>
      <c r="NZ353" s="24"/>
      <c r="OA353" s="24"/>
      <c r="OB353" s="24"/>
      <c r="OC353" s="24"/>
      <c r="OD353" s="24"/>
      <c r="OE353" s="24"/>
      <c r="OF353" s="24"/>
      <c r="OG353" s="24"/>
      <c r="OH353" s="24"/>
      <c r="OI353" s="24"/>
      <c r="OJ353" s="24"/>
      <c r="OK353" s="24"/>
      <c r="OL353" s="24"/>
      <c r="OM353" s="24"/>
      <c r="ON353" s="24"/>
      <c r="OO353" s="24"/>
      <c r="OP353" s="24"/>
      <c r="OQ353" s="24"/>
      <c r="OR353" s="24"/>
      <c r="OS353" s="24"/>
      <c r="OT353" s="24"/>
      <c r="OU353" s="24"/>
      <c r="OV353" s="24"/>
      <c r="OW353" s="24"/>
      <c r="OX353" s="24"/>
      <c r="OY353" s="24"/>
      <c r="OZ353" s="24"/>
      <c r="PA353" s="24"/>
      <c r="PB353" s="24"/>
      <c r="PC353" s="24"/>
      <c r="PD353" s="24"/>
      <c r="PE353" s="24"/>
      <c r="PF353" s="24"/>
      <c r="PG353" s="24"/>
      <c r="PH353" s="24"/>
      <c r="PI353" s="24"/>
      <c r="PJ353" s="24"/>
      <c r="PK353" s="24"/>
      <c r="PL353" s="24"/>
      <c r="PM353" s="24"/>
      <c r="PN353" s="24"/>
      <c r="PO353" s="24"/>
      <c r="PP353" s="24"/>
      <c r="PQ353" s="24"/>
      <c r="PR353" s="24"/>
      <c r="PS353" s="24"/>
      <c r="PT353" s="24"/>
      <c r="PU353" s="24"/>
      <c r="PV353" s="24"/>
      <c r="PW353" s="24"/>
      <c r="PX353" s="24"/>
      <c r="PY353" s="24"/>
      <c r="PZ353" s="24"/>
      <c r="QA353" s="24"/>
      <c r="QB353" s="24"/>
      <c r="QC353" s="24"/>
      <c r="QD353" s="24"/>
      <c r="QE353" s="24"/>
      <c r="QF353" s="24"/>
      <c r="QG353" s="24"/>
      <c r="QH353" s="24"/>
      <c r="QI353" s="24"/>
      <c r="QJ353" s="24"/>
      <c r="QK353" s="24"/>
      <c r="QL353" s="24"/>
      <c r="QM353" s="24"/>
      <c r="QN353" s="24"/>
      <c r="QO353" s="24"/>
      <c r="QP353" s="24"/>
      <c r="QQ353" s="24"/>
      <c r="QR353" s="24"/>
      <c r="QS353" s="24"/>
      <c r="QT353" s="24"/>
      <c r="QU353" s="24"/>
      <c r="QV353" s="24"/>
      <c r="QW353" s="24"/>
      <c r="QX353" s="24"/>
      <c r="QY353" s="24"/>
      <c r="QZ353" s="24"/>
      <c r="RA353" s="24"/>
      <c r="RB353" s="24"/>
      <c r="RC353" s="24"/>
      <c r="RD353" s="24"/>
      <c r="RE353" s="24"/>
      <c r="RF353" s="24"/>
      <c r="RG353" s="24"/>
      <c r="RH353" s="24"/>
      <c r="RI353" s="24"/>
      <c r="RJ353" s="24"/>
      <c r="RK353" s="24"/>
      <c r="RL353" s="24"/>
      <c r="RM353" s="24"/>
      <c r="RN353" s="24"/>
      <c r="RO353" s="24"/>
      <c r="RP353" s="24"/>
      <c r="RQ353" s="24"/>
      <c r="RR353" s="24"/>
      <c r="RS353" s="24"/>
      <c r="RT353" s="24"/>
      <c r="RU353" s="24"/>
      <c r="RV353" s="24"/>
      <c r="RW353" s="24"/>
      <c r="RX353" s="24"/>
      <c r="RY353" s="24"/>
      <c r="RZ353" s="24"/>
      <c r="SA353" s="24"/>
      <c r="SB353" s="24"/>
      <c r="SC353" s="24"/>
      <c r="SD353" s="24"/>
      <c r="SE353" s="24"/>
      <c r="SF353" s="24"/>
      <c r="SG353" s="24"/>
      <c r="SH353" s="24"/>
      <c r="SI353" s="24"/>
      <c r="SJ353" s="24"/>
      <c r="SK353" s="24"/>
      <c r="SL353" s="24"/>
      <c r="SM353" s="24"/>
      <c r="SN353" s="24"/>
      <c r="SO353" s="24"/>
      <c r="SP353" s="24"/>
      <c r="SQ353" s="24"/>
      <c r="SR353" s="24"/>
      <c r="SS353" s="24"/>
      <c r="ST353" s="24"/>
      <c r="SU353" s="24"/>
      <c r="SV353" s="24"/>
      <c r="SW353" s="24"/>
      <c r="SX353" s="24"/>
      <c r="SY353" s="24"/>
      <c r="SZ353" s="24"/>
      <c r="TA353" s="24"/>
      <c r="TB353" s="24"/>
      <c r="TC353" s="24"/>
      <c r="TD353" s="24"/>
      <c r="TE353" s="24"/>
      <c r="TF353" s="24"/>
      <c r="TG353" s="24"/>
      <c r="TH353" s="24"/>
      <c r="TI353" s="24"/>
      <c r="TJ353" s="24"/>
      <c r="TK353" s="24"/>
      <c r="TL353" s="24"/>
      <c r="TM353" s="24"/>
      <c r="TN353" s="24"/>
      <c r="TO353" s="24"/>
      <c r="TP353" s="24"/>
      <c r="TQ353" s="24"/>
      <c r="TR353" s="24"/>
      <c r="TS353" s="24"/>
      <c r="TT353" s="24"/>
      <c r="TU353" s="24"/>
      <c r="TV353" s="24"/>
      <c r="TW353" s="24"/>
      <c r="TX353" s="24"/>
      <c r="TY353" s="24"/>
      <c r="TZ353" s="24"/>
      <c r="UA353" s="24"/>
      <c r="UB353" s="24"/>
      <c r="UC353" s="24"/>
      <c r="UD353" s="24"/>
      <c r="UE353" s="24"/>
      <c r="UF353" s="24"/>
      <c r="UG353" s="24"/>
      <c r="UH353" s="24"/>
      <c r="UI353" s="24"/>
      <c r="UJ353" s="24"/>
      <c r="UK353" s="24"/>
      <c r="UL353" s="24"/>
      <c r="UM353" s="24"/>
      <c r="UN353" s="24"/>
      <c r="UO353" s="24"/>
      <c r="UP353" s="24"/>
      <c r="UQ353" s="24"/>
      <c r="UR353" s="24"/>
      <c r="US353" s="24"/>
      <c r="UT353" s="24"/>
      <c r="UU353" s="24"/>
      <c r="UV353" s="24"/>
      <c r="UW353" s="24"/>
      <c r="UX353" s="24"/>
      <c r="UY353" s="24"/>
      <c r="UZ353" s="24"/>
      <c r="VA353" s="24"/>
      <c r="VB353" s="24"/>
      <c r="VC353" s="24"/>
      <c r="VD353" s="24"/>
      <c r="VE353" s="24"/>
      <c r="VF353" s="24"/>
      <c r="VG353" s="24"/>
      <c r="VH353" s="24"/>
      <c r="VI353" s="24"/>
    </row>
    <row r="354" spans="1:581" s="23" customFormat="1" ht="15" customHeight="1" x14ac:dyDescent="0.2">
      <c r="A354" s="18">
        <v>25</v>
      </c>
      <c r="B354" s="102" t="s">
        <v>1188</v>
      </c>
      <c r="C354" s="102" t="s">
        <v>1189</v>
      </c>
      <c r="D354" s="20">
        <v>14</v>
      </c>
      <c r="E354" s="102" t="s">
        <v>929</v>
      </c>
      <c r="F354" s="102" t="s">
        <v>1190</v>
      </c>
      <c r="G354" s="102" t="s">
        <v>1470</v>
      </c>
      <c r="H354" s="21" t="s">
        <v>375</v>
      </c>
      <c r="I354" s="21" t="s">
        <v>376</v>
      </c>
      <c r="J354" s="22" t="s">
        <v>955</v>
      </c>
      <c r="K354" s="328">
        <v>34136</v>
      </c>
      <c r="L354" s="146">
        <v>6</v>
      </c>
      <c r="M354" s="22">
        <v>40</v>
      </c>
      <c r="N354" s="22" t="s">
        <v>728</v>
      </c>
      <c r="O354" s="21" t="s">
        <v>897</v>
      </c>
      <c r="P354" s="21" t="s">
        <v>973</v>
      </c>
      <c r="Q354" s="21" t="s">
        <v>994</v>
      </c>
      <c r="R354" s="22">
        <v>1</v>
      </c>
      <c r="S354" s="114">
        <v>10433</v>
      </c>
      <c r="T354" s="75">
        <f t="shared" si="169"/>
        <v>2086.6</v>
      </c>
      <c r="U354" s="75"/>
      <c r="V354" s="75">
        <f t="shared" si="170"/>
        <v>12519.6</v>
      </c>
      <c r="W354" s="75">
        <f>70.1*7</f>
        <v>490.69999999999993</v>
      </c>
      <c r="X354" s="75">
        <f t="shared" si="171"/>
        <v>2341.7666666666669</v>
      </c>
      <c r="Y354" s="75">
        <f t="shared" si="172"/>
        <v>23417.666666666668</v>
      </c>
      <c r="Z354" s="75">
        <f t="shared" si="173"/>
        <v>2190.9299999999998</v>
      </c>
      <c r="AA354" s="75">
        <f t="shared" si="174"/>
        <v>375.58800000000002</v>
      </c>
      <c r="AB354" s="75">
        <f t="shared" si="175"/>
        <v>625.98</v>
      </c>
      <c r="AC354" s="75">
        <f t="shared" si="176"/>
        <v>250.39200000000002</v>
      </c>
      <c r="AD354" s="75">
        <f t="shared" si="182"/>
        <v>915</v>
      </c>
      <c r="AE354" s="75">
        <f t="shared" si="183"/>
        <v>616</v>
      </c>
      <c r="AF354" s="77">
        <f t="shared" si="179"/>
        <v>7025.3</v>
      </c>
      <c r="AG354" s="77">
        <f t="shared" si="180"/>
        <v>20716.251111111113</v>
      </c>
      <c r="AH354" s="77">
        <f t="shared" si="181"/>
        <v>248595.01333333337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  <c r="HB354" s="24"/>
      <c r="HC354" s="24"/>
      <c r="HD354" s="24"/>
      <c r="HE354" s="24"/>
      <c r="HF354" s="24"/>
      <c r="HG354" s="24"/>
      <c r="HH354" s="24"/>
      <c r="HI354" s="24"/>
      <c r="HJ354" s="24"/>
      <c r="HK354" s="24"/>
      <c r="HL354" s="24"/>
      <c r="HM354" s="24"/>
      <c r="HN354" s="24"/>
      <c r="HO354" s="24"/>
      <c r="HP354" s="24"/>
      <c r="HQ354" s="24"/>
      <c r="HR354" s="24"/>
      <c r="HS354" s="24"/>
      <c r="HT354" s="24"/>
      <c r="HU354" s="24"/>
      <c r="HV354" s="24"/>
      <c r="HW354" s="24"/>
      <c r="HX354" s="24"/>
      <c r="HY354" s="24"/>
      <c r="HZ354" s="24"/>
      <c r="IA354" s="24"/>
      <c r="IB354" s="24"/>
      <c r="IC354" s="24"/>
      <c r="ID354" s="24"/>
      <c r="IE354" s="24"/>
      <c r="IF354" s="24"/>
      <c r="IG354" s="24"/>
      <c r="IH354" s="24"/>
      <c r="II354" s="24"/>
      <c r="IJ354" s="24"/>
      <c r="IK354" s="24"/>
      <c r="IL354" s="24"/>
      <c r="IM354" s="24"/>
      <c r="IN354" s="24"/>
      <c r="IO354" s="24"/>
      <c r="IP354" s="24"/>
      <c r="IQ354" s="24"/>
      <c r="IR354" s="24"/>
      <c r="IS354" s="24"/>
      <c r="IT354" s="24"/>
      <c r="IU354" s="24"/>
      <c r="IV354" s="24"/>
      <c r="IW354" s="24"/>
      <c r="IX354" s="24"/>
      <c r="IY354" s="24"/>
      <c r="IZ354" s="24"/>
      <c r="JA354" s="24"/>
      <c r="JB354" s="24"/>
      <c r="JC354" s="24"/>
      <c r="JD354" s="24"/>
      <c r="JE354" s="24"/>
      <c r="JF354" s="24"/>
      <c r="JG354" s="24"/>
      <c r="JH354" s="24"/>
      <c r="JI354" s="24"/>
      <c r="JJ354" s="24"/>
      <c r="JK354" s="24"/>
      <c r="JL354" s="24"/>
      <c r="JM354" s="24"/>
      <c r="JN354" s="24"/>
      <c r="JO354" s="24"/>
      <c r="JP354" s="24"/>
      <c r="JQ354" s="24"/>
      <c r="JR354" s="24"/>
      <c r="JS354" s="24"/>
      <c r="JT354" s="24"/>
      <c r="JU354" s="24"/>
      <c r="JV354" s="24"/>
      <c r="JW354" s="24"/>
      <c r="JX354" s="24"/>
      <c r="JY354" s="24"/>
      <c r="JZ354" s="24"/>
      <c r="KA354" s="24"/>
      <c r="KB354" s="24"/>
      <c r="KC354" s="24"/>
      <c r="KD354" s="24"/>
      <c r="KE354" s="24"/>
      <c r="KF354" s="24"/>
      <c r="KG354" s="24"/>
      <c r="KH354" s="24"/>
      <c r="KI354" s="24"/>
      <c r="KJ354" s="24"/>
      <c r="KK354" s="24"/>
      <c r="KL354" s="24"/>
      <c r="KM354" s="24"/>
      <c r="KN354" s="24"/>
      <c r="KO354" s="24"/>
      <c r="KP354" s="24"/>
      <c r="KQ354" s="24"/>
      <c r="KR354" s="24"/>
      <c r="KS354" s="24"/>
      <c r="KT354" s="24"/>
      <c r="KU354" s="24"/>
      <c r="KV354" s="24"/>
      <c r="KW354" s="24"/>
      <c r="KX354" s="24"/>
      <c r="KY354" s="24"/>
      <c r="KZ354" s="24"/>
      <c r="LA354" s="24"/>
      <c r="LB354" s="24"/>
      <c r="LC354" s="24"/>
      <c r="LD354" s="24"/>
      <c r="LE354" s="24"/>
      <c r="LF354" s="24"/>
      <c r="LG354" s="24"/>
      <c r="LH354" s="24"/>
      <c r="LI354" s="24"/>
      <c r="LJ354" s="24"/>
      <c r="LK354" s="24"/>
      <c r="LL354" s="24"/>
      <c r="LM354" s="24"/>
      <c r="LN354" s="24"/>
      <c r="LO354" s="24"/>
      <c r="LP354" s="24"/>
      <c r="LQ354" s="24"/>
      <c r="LR354" s="24"/>
      <c r="LS354" s="24"/>
      <c r="LT354" s="24"/>
      <c r="LU354" s="24"/>
      <c r="LV354" s="24"/>
      <c r="LW354" s="24"/>
      <c r="LX354" s="24"/>
      <c r="LY354" s="24"/>
      <c r="LZ354" s="24"/>
      <c r="MA354" s="24"/>
      <c r="MB354" s="24"/>
      <c r="MC354" s="24"/>
      <c r="MD354" s="24"/>
      <c r="ME354" s="24"/>
      <c r="MF354" s="24"/>
      <c r="MG354" s="24"/>
      <c r="MH354" s="24"/>
      <c r="MI354" s="24"/>
      <c r="MJ354" s="24"/>
      <c r="MK354" s="24"/>
      <c r="ML354" s="24"/>
      <c r="MM354" s="24"/>
      <c r="MN354" s="24"/>
      <c r="MO354" s="24"/>
      <c r="MP354" s="24"/>
      <c r="MQ354" s="24"/>
      <c r="MR354" s="24"/>
      <c r="MS354" s="24"/>
      <c r="MT354" s="24"/>
      <c r="MU354" s="24"/>
      <c r="MV354" s="24"/>
      <c r="MW354" s="24"/>
      <c r="MX354" s="24"/>
      <c r="MY354" s="24"/>
      <c r="MZ354" s="24"/>
      <c r="NA354" s="24"/>
      <c r="NB354" s="24"/>
      <c r="NC354" s="24"/>
      <c r="ND354" s="24"/>
      <c r="NE354" s="24"/>
      <c r="NF354" s="24"/>
      <c r="NG354" s="24"/>
      <c r="NH354" s="24"/>
      <c r="NI354" s="24"/>
      <c r="NJ354" s="24"/>
      <c r="NK354" s="24"/>
      <c r="NL354" s="24"/>
      <c r="NM354" s="24"/>
      <c r="NN354" s="24"/>
      <c r="NO354" s="24"/>
      <c r="NP354" s="24"/>
      <c r="NQ354" s="24"/>
      <c r="NR354" s="24"/>
      <c r="NS354" s="24"/>
      <c r="NT354" s="24"/>
      <c r="NU354" s="24"/>
      <c r="NV354" s="24"/>
      <c r="NW354" s="24"/>
      <c r="NX354" s="24"/>
      <c r="NY354" s="24"/>
      <c r="NZ354" s="24"/>
      <c r="OA354" s="24"/>
      <c r="OB354" s="24"/>
      <c r="OC354" s="24"/>
      <c r="OD354" s="24"/>
      <c r="OE354" s="24"/>
      <c r="OF354" s="24"/>
      <c r="OG354" s="24"/>
      <c r="OH354" s="24"/>
      <c r="OI354" s="24"/>
      <c r="OJ354" s="24"/>
      <c r="OK354" s="24"/>
      <c r="OL354" s="24"/>
      <c r="OM354" s="24"/>
      <c r="ON354" s="24"/>
      <c r="OO354" s="24"/>
      <c r="OP354" s="24"/>
      <c r="OQ354" s="24"/>
      <c r="OR354" s="24"/>
      <c r="OS354" s="24"/>
      <c r="OT354" s="24"/>
      <c r="OU354" s="24"/>
      <c r="OV354" s="24"/>
      <c r="OW354" s="24"/>
      <c r="OX354" s="24"/>
      <c r="OY354" s="24"/>
      <c r="OZ354" s="24"/>
      <c r="PA354" s="24"/>
      <c r="PB354" s="24"/>
      <c r="PC354" s="24"/>
      <c r="PD354" s="24"/>
      <c r="PE354" s="24"/>
      <c r="PF354" s="24"/>
      <c r="PG354" s="24"/>
      <c r="PH354" s="24"/>
      <c r="PI354" s="24"/>
      <c r="PJ354" s="24"/>
      <c r="PK354" s="24"/>
      <c r="PL354" s="24"/>
      <c r="PM354" s="24"/>
      <c r="PN354" s="24"/>
      <c r="PO354" s="24"/>
      <c r="PP354" s="24"/>
      <c r="PQ354" s="24"/>
      <c r="PR354" s="24"/>
      <c r="PS354" s="24"/>
      <c r="PT354" s="24"/>
      <c r="PU354" s="24"/>
      <c r="PV354" s="24"/>
      <c r="PW354" s="24"/>
      <c r="PX354" s="24"/>
      <c r="PY354" s="24"/>
      <c r="PZ354" s="24"/>
      <c r="QA354" s="24"/>
      <c r="QB354" s="24"/>
      <c r="QC354" s="24"/>
      <c r="QD354" s="24"/>
      <c r="QE354" s="24"/>
      <c r="QF354" s="24"/>
      <c r="QG354" s="24"/>
      <c r="QH354" s="24"/>
      <c r="QI354" s="24"/>
      <c r="QJ354" s="24"/>
      <c r="QK354" s="24"/>
      <c r="QL354" s="24"/>
      <c r="QM354" s="24"/>
      <c r="QN354" s="24"/>
      <c r="QO354" s="24"/>
      <c r="QP354" s="24"/>
      <c r="QQ354" s="24"/>
      <c r="QR354" s="24"/>
      <c r="QS354" s="24"/>
      <c r="QT354" s="24"/>
      <c r="QU354" s="24"/>
      <c r="QV354" s="24"/>
      <c r="QW354" s="24"/>
      <c r="QX354" s="24"/>
      <c r="QY354" s="24"/>
      <c r="QZ354" s="24"/>
      <c r="RA354" s="24"/>
      <c r="RB354" s="24"/>
      <c r="RC354" s="24"/>
      <c r="RD354" s="24"/>
      <c r="RE354" s="24"/>
      <c r="RF354" s="24"/>
      <c r="RG354" s="24"/>
      <c r="RH354" s="24"/>
      <c r="RI354" s="24"/>
      <c r="RJ354" s="24"/>
      <c r="RK354" s="24"/>
      <c r="RL354" s="24"/>
      <c r="RM354" s="24"/>
      <c r="RN354" s="24"/>
      <c r="RO354" s="24"/>
      <c r="RP354" s="24"/>
      <c r="RQ354" s="24"/>
      <c r="RR354" s="24"/>
      <c r="RS354" s="24"/>
      <c r="RT354" s="24"/>
      <c r="RU354" s="24"/>
      <c r="RV354" s="24"/>
      <c r="RW354" s="24"/>
      <c r="RX354" s="24"/>
      <c r="RY354" s="24"/>
      <c r="RZ354" s="24"/>
      <c r="SA354" s="24"/>
      <c r="SB354" s="24"/>
      <c r="SC354" s="24"/>
      <c r="SD354" s="24"/>
      <c r="SE354" s="24"/>
      <c r="SF354" s="24"/>
      <c r="SG354" s="24"/>
      <c r="SH354" s="24"/>
      <c r="SI354" s="24"/>
      <c r="SJ354" s="24"/>
      <c r="SK354" s="24"/>
      <c r="SL354" s="24"/>
      <c r="SM354" s="24"/>
      <c r="SN354" s="24"/>
      <c r="SO354" s="24"/>
      <c r="SP354" s="24"/>
      <c r="SQ354" s="24"/>
      <c r="SR354" s="24"/>
      <c r="SS354" s="24"/>
      <c r="ST354" s="24"/>
      <c r="SU354" s="24"/>
      <c r="SV354" s="24"/>
      <c r="SW354" s="24"/>
      <c r="SX354" s="24"/>
      <c r="SY354" s="24"/>
      <c r="SZ354" s="24"/>
      <c r="TA354" s="24"/>
      <c r="TB354" s="24"/>
      <c r="TC354" s="24"/>
      <c r="TD354" s="24"/>
      <c r="TE354" s="24"/>
      <c r="TF354" s="24"/>
      <c r="TG354" s="24"/>
      <c r="TH354" s="24"/>
      <c r="TI354" s="24"/>
      <c r="TJ354" s="24"/>
      <c r="TK354" s="24"/>
      <c r="TL354" s="24"/>
      <c r="TM354" s="24"/>
      <c r="TN354" s="24"/>
      <c r="TO354" s="24"/>
      <c r="TP354" s="24"/>
      <c r="TQ354" s="24"/>
      <c r="TR354" s="24"/>
      <c r="TS354" s="24"/>
      <c r="TT354" s="24"/>
      <c r="TU354" s="24"/>
      <c r="TV354" s="24"/>
      <c r="TW354" s="24"/>
      <c r="TX354" s="24"/>
      <c r="TY354" s="24"/>
      <c r="TZ354" s="24"/>
      <c r="UA354" s="24"/>
      <c r="UB354" s="24"/>
      <c r="UC354" s="24"/>
      <c r="UD354" s="24"/>
      <c r="UE354" s="24"/>
      <c r="UF354" s="24"/>
      <c r="UG354" s="24"/>
      <c r="UH354" s="24"/>
      <c r="UI354" s="24"/>
      <c r="UJ354" s="24"/>
      <c r="UK354" s="24"/>
      <c r="UL354" s="24"/>
      <c r="UM354" s="24"/>
      <c r="UN354" s="24"/>
      <c r="UO354" s="24"/>
      <c r="UP354" s="24"/>
      <c r="UQ354" s="24"/>
      <c r="UR354" s="24"/>
      <c r="US354" s="24"/>
      <c r="UT354" s="24"/>
      <c r="UU354" s="24"/>
      <c r="UV354" s="24"/>
      <c r="UW354" s="24"/>
      <c r="UX354" s="24"/>
      <c r="UY354" s="24"/>
      <c r="UZ354" s="24"/>
      <c r="VA354" s="24"/>
      <c r="VB354" s="24"/>
      <c r="VC354" s="24"/>
      <c r="VD354" s="24"/>
      <c r="VE354" s="24"/>
      <c r="VF354" s="24"/>
      <c r="VG354" s="24"/>
      <c r="VH354" s="24"/>
      <c r="VI354" s="24"/>
    </row>
    <row r="355" spans="1:581" s="23" customFormat="1" ht="15" customHeight="1" x14ac:dyDescent="0.2">
      <c r="A355" s="18">
        <v>26</v>
      </c>
      <c r="B355" s="102" t="s">
        <v>1188</v>
      </c>
      <c r="C355" s="102" t="s">
        <v>1189</v>
      </c>
      <c r="D355" s="20">
        <v>14</v>
      </c>
      <c r="E355" s="102" t="s">
        <v>929</v>
      </c>
      <c r="F355" s="102" t="s">
        <v>1190</v>
      </c>
      <c r="G355" s="102" t="s">
        <v>1471</v>
      </c>
      <c r="H355" s="21" t="s">
        <v>888</v>
      </c>
      <c r="I355" s="21" t="s">
        <v>892</v>
      </c>
      <c r="J355" s="22" t="s">
        <v>955</v>
      </c>
      <c r="K355" s="328">
        <v>40528</v>
      </c>
      <c r="L355" s="146">
        <v>6</v>
      </c>
      <c r="M355" s="22">
        <v>40</v>
      </c>
      <c r="N355" s="22" t="s">
        <v>728</v>
      </c>
      <c r="O355" s="21" t="s">
        <v>897</v>
      </c>
      <c r="P355" s="21" t="s">
        <v>973</v>
      </c>
      <c r="Q355" s="21" t="s">
        <v>994</v>
      </c>
      <c r="R355" s="22">
        <v>1</v>
      </c>
      <c r="S355" s="114">
        <v>10433</v>
      </c>
      <c r="T355" s="75">
        <f t="shared" si="169"/>
        <v>2086.6</v>
      </c>
      <c r="U355" s="75"/>
      <c r="V355" s="75">
        <f t="shared" si="170"/>
        <v>12519.6</v>
      </c>
      <c r="W355" s="75"/>
      <c r="X355" s="75">
        <f t="shared" si="171"/>
        <v>2341.7666666666669</v>
      </c>
      <c r="Y355" s="75">
        <f t="shared" si="172"/>
        <v>23417.666666666668</v>
      </c>
      <c r="Z355" s="75">
        <f t="shared" si="173"/>
        <v>2190.9299999999998</v>
      </c>
      <c r="AA355" s="75">
        <f t="shared" si="174"/>
        <v>375.58800000000002</v>
      </c>
      <c r="AB355" s="75">
        <f t="shared" si="175"/>
        <v>625.98</v>
      </c>
      <c r="AC355" s="75">
        <f t="shared" si="176"/>
        <v>250.39200000000002</v>
      </c>
      <c r="AD355" s="75">
        <f t="shared" si="182"/>
        <v>915</v>
      </c>
      <c r="AE355" s="75">
        <f t="shared" si="183"/>
        <v>616</v>
      </c>
      <c r="AF355" s="77">
        <f t="shared" si="179"/>
        <v>7025.3</v>
      </c>
      <c r="AG355" s="77">
        <f t="shared" si="180"/>
        <v>20225.551111111108</v>
      </c>
      <c r="AH355" s="77">
        <f t="shared" si="181"/>
        <v>242706.61333333328</v>
      </c>
      <c r="AI355" s="77"/>
      <c r="AJ355" s="77"/>
      <c r="AK355" s="77"/>
      <c r="AL355" s="77"/>
      <c r="AM355" s="77"/>
      <c r="AN355" s="77"/>
      <c r="AO355" s="77"/>
      <c r="AP355" s="77"/>
      <c r="AQ355" s="77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  <c r="HB355" s="24"/>
      <c r="HC355" s="24"/>
      <c r="HD355" s="24"/>
      <c r="HE355" s="24"/>
      <c r="HF355" s="24"/>
      <c r="HG355" s="24"/>
      <c r="HH355" s="24"/>
      <c r="HI355" s="24"/>
      <c r="HJ355" s="24"/>
      <c r="HK355" s="24"/>
      <c r="HL355" s="24"/>
      <c r="HM355" s="24"/>
      <c r="HN355" s="24"/>
      <c r="HO355" s="24"/>
      <c r="HP355" s="24"/>
      <c r="HQ355" s="24"/>
      <c r="HR355" s="24"/>
      <c r="HS355" s="24"/>
      <c r="HT355" s="24"/>
      <c r="HU355" s="24"/>
      <c r="HV355" s="24"/>
      <c r="HW355" s="24"/>
      <c r="HX355" s="24"/>
      <c r="HY355" s="24"/>
      <c r="HZ355" s="24"/>
      <c r="IA355" s="24"/>
      <c r="IB355" s="24"/>
      <c r="IC355" s="24"/>
      <c r="ID355" s="24"/>
      <c r="IE355" s="24"/>
      <c r="IF355" s="24"/>
      <c r="IG355" s="24"/>
      <c r="IH355" s="24"/>
      <c r="II355" s="24"/>
      <c r="IJ355" s="24"/>
      <c r="IK355" s="24"/>
      <c r="IL355" s="24"/>
      <c r="IM355" s="24"/>
      <c r="IN355" s="24"/>
      <c r="IO355" s="24"/>
      <c r="IP355" s="24"/>
      <c r="IQ355" s="24"/>
      <c r="IR355" s="24"/>
      <c r="IS355" s="24"/>
      <c r="IT355" s="24"/>
      <c r="IU355" s="24"/>
      <c r="IV355" s="24"/>
      <c r="IW355" s="24"/>
      <c r="IX355" s="24"/>
      <c r="IY355" s="24"/>
      <c r="IZ355" s="24"/>
      <c r="JA355" s="24"/>
      <c r="JB355" s="24"/>
      <c r="JC355" s="24"/>
      <c r="JD355" s="24"/>
      <c r="JE355" s="24"/>
      <c r="JF355" s="24"/>
      <c r="JG355" s="24"/>
      <c r="JH355" s="24"/>
      <c r="JI355" s="24"/>
      <c r="JJ355" s="24"/>
      <c r="JK355" s="24"/>
      <c r="JL355" s="24"/>
      <c r="JM355" s="24"/>
      <c r="JN355" s="24"/>
      <c r="JO355" s="24"/>
      <c r="JP355" s="24"/>
      <c r="JQ355" s="24"/>
      <c r="JR355" s="24"/>
      <c r="JS355" s="24"/>
      <c r="JT355" s="24"/>
      <c r="JU355" s="24"/>
      <c r="JV355" s="24"/>
      <c r="JW355" s="24"/>
      <c r="JX355" s="24"/>
      <c r="JY355" s="24"/>
      <c r="JZ355" s="24"/>
      <c r="KA355" s="24"/>
      <c r="KB355" s="24"/>
      <c r="KC355" s="24"/>
      <c r="KD355" s="24"/>
      <c r="KE355" s="24"/>
      <c r="KF355" s="24"/>
      <c r="KG355" s="24"/>
      <c r="KH355" s="24"/>
      <c r="KI355" s="24"/>
      <c r="KJ355" s="24"/>
      <c r="KK355" s="24"/>
      <c r="KL355" s="24"/>
      <c r="KM355" s="24"/>
      <c r="KN355" s="24"/>
      <c r="KO355" s="24"/>
      <c r="KP355" s="24"/>
      <c r="KQ355" s="24"/>
      <c r="KR355" s="24"/>
      <c r="KS355" s="24"/>
      <c r="KT355" s="24"/>
      <c r="KU355" s="24"/>
      <c r="KV355" s="24"/>
      <c r="KW355" s="24"/>
      <c r="KX355" s="24"/>
      <c r="KY355" s="24"/>
      <c r="KZ355" s="24"/>
      <c r="LA355" s="24"/>
      <c r="LB355" s="24"/>
      <c r="LC355" s="24"/>
      <c r="LD355" s="24"/>
      <c r="LE355" s="24"/>
      <c r="LF355" s="24"/>
      <c r="LG355" s="24"/>
      <c r="LH355" s="24"/>
      <c r="LI355" s="24"/>
      <c r="LJ355" s="24"/>
      <c r="LK355" s="24"/>
      <c r="LL355" s="24"/>
      <c r="LM355" s="24"/>
      <c r="LN355" s="24"/>
      <c r="LO355" s="24"/>
      <c r="LP355" s="24"/>
      <c r="LQ355" s="24"/>
      <c r="LR355" s="24"/>
      <c r="LS355" s="24"/>
      <c r="LT355" s="24"/>
      <c r="LU355" s="24"/>
      <c r="LV355" s="24"/>
      <c r="LW355" s="24"/>
      <c r="LX355" s="24"/>
      <c r="LY355" s="24"/>
      <c r="LZ355" s="24"/>
      <c r="MA355" s="24"/>
      <c r="MB355" s="24"/>
      <c r="MC355" s="24"/>
      <c r="MD355" s="24"/>
      <c r="ME355" s="24"/>
      <c r="MF355" s="24"/>
      <c r="MG355" s="24"/>
      <c r="MH355" s="24"/>
      <c r="MI355" s="24"/>
      <c r="MJ355" s="24"/>
      <c r="MK355" s="24"/>
      <c r="ML355" s="24"/>
      <c r="MM355" s="24"/>
      <c r="MN355" s="24"/>
      <c r="MO355" s="24"/>
      <c r="MP355" s="24"/>
      <c r="MQ355" s="24"/>
      <c r="MR355" s="24"/>
      <c r="MS355" s="24"/>
      <c r="MT355" s="24"/>
      <c r="MU355" s="24"/>
      <c r="MV355" s="24"/>
      <c r="MW355" s="24"/>
      <c r="MX355" s="24"/>
      <c r="MY355" s="24"/>
      <c r="MZ355" s="24"/>
      <c r="NA355" s="24"/>
      <c r="NB355" s="24"/>
      <c r="NC355" s="24"/>
      <c r="ND355" s="24"/>
      <c r="NE355" s="24"/>
      <c r="NF355" s="24"/>
      <c r="NG355" s="24"/>
      <c r="NH355" s="24"/>
      <c r="NI355" s="24"/>
      <c r="NJ355" s="24"/>
      <c r="NK355" s="24"/>
      <c r="NL355" s="24"/>
      <c r="NM355" s="24"/>
      <c r="NN355" s="24"/>
      <c r="NO355" s="24"/>
      <c r="NP355" s="24"/>
      <c r="NQ355" s="24"/>
      <c r="NR355" s="24"/>
      <c r="NS355" s="24"/>
      <c r="NT355" s="24"/>
      <c r="NU355" s="24"/>
      <c r="NV355" s="24"/>
      <c r="NW355" s="24"/>
      <c r="NX355" s="24"/>
      <c r="NY355" s="24"/>
      <c r="NZ355" s="24"/>
      <c r="OA355" s="24"/>
      <c r="OB355" s="24"/>
      <c r="OC355" s="24"/>
      <c r="OD355" s="24"/>
      <c r="OE355" s="24"/>
      <c r="OF355" s="24"/>
      <c r="OG355" s="24"/>
      <c r="OH355" s="24"/>
      <c r="OI355" s="24"/>
      <c r="OJ355" s="24"/>
      <c r="OK355" s="24"/>
      <c r="OL355" s="24"/>
      <c r="OM355" s="24"/>
      <c r="ON355" s="24"/>
      <c r="OO355" s="24"/>
      <c r="OP355" s="24"/>
      <c r="OQ355" s="24"/>
      <c r="OR355" s="24"/>
      <c r="OS355" s="24"/>
      <c r="OT355" s="24"/>
      <c r="OU355" s="24"/>
      <c r="OV355" s="24"/>
      <c r="OW355" s="24"/>
      <c r="OX355" s="24"/>
      <c r="OY355" s="24"/>
      <c r="OZ355" s="24"/>
      <c r="PA355" s="24"/>
      <c r="PB355" s="24"/>
      <c r="PC355" s="24"/>
      <c r="PD355" s="24"/>
      <c r="PE355" s="24"/>
      <c r="PF355" s="24"/>
      <c r="PG355" s="24"/>
      <c r="PH355" s="24"/>
      <c r="PI355" s="24"/>
      <c r="PJ355" s="24"/>
      <c r="PK355" s="24"/>
      <c r="PL355" s="24"/>
      <c r="PM355" s="24"/>
      <c r="PN355" s="24"/>
      <c r="PO355" s="24"/>
      <c r="PP355" s="24"/>
      <c r="PQ355" s="24"/>
      <c r="PR355" s="24"/>
      <c r="PS355" s="24"/>
      <c r="PT355" s="24"/>
      <c r="PU355" s="24"/>
      <c r="PV355" s="24"/>
      <c r="PW355" s="24"/>
      <c r="PX355" s="24"/>
      <c r="PY355" s="24"/>
      <c r="PZ355" s="24"/>
      <c r="QA355" s="24"/>
      <c r="QB355" s="24"/>
      <c r="QC355" s="24"/>
      <c r="QD355" s="24"/>
      <c r="QE355" s="24"/>
      <c r="QF355" s="24"/>
      <c r="QG355" s="24"/>
      <c r="QH355" s="24"/>
      <c r="QI355" s="24"/>
      <c r="QJ355" s="24"/>
      <c r="QK355" s="24"/>
      <c r="QL355" s="24"/>
      <c r="QM355" s="24"/>
      <c r="QN355" s="24"/>
      <c r="QO355" s="24"/>
      <c r="QP355" s="24"/>
      <c r="QQ355" s="24"/>
      <c r="QR355" s="24"/>
      <c r="QS355" s="24"/>
      <c r="QT355" s="24"/>
      <c r="QU355" s="24"/>
      <c r="QV355" s="24"/>
      <c r="QW355" s="24"/>
      <c r="QX355" s="24"/>
      <c r="QY355" s="24"/>
      <c r="QZ355" s="24"/>
      <c r="RA355" s="24"/>
      <c r="RB355" s="24"/>
      <c r="RC355" s="24"/>
      <c r="RD355" s="24"/>
      <c r="RE355" s="24"/>
      <c r="RF355" s="24"/>
      <c r="RG355" s="24"/>
      <c r="RH355" s="24"/>
      <c r="RI355" s="24"/>
      <c r="RJ355" s="24"/>
      <c r="RK355" s="24"/>
      <c r="RL355" s="24"/>
      <c r="RM355" s="24"/>
      <c r="RN355" s="24"/>
      <c r="RO355" s="24"/>
      <c r="RP355" s="24"/>
      <c r="RQ355" s="24"/>
      <c r="RR355" s="24"/>
      <c r="RS355" s="24"/>
      <c r="RT355" s="24"/>
      <c r="RU355" s="24"/>
      <c r="RV355" s="24"/>
      <c r="RW355" s="24"/>
      <c r="RX355" s="24"/>
      <c r="RY355" s="24"/>
      <c r="RZ355" s="24"/>
      <c r="SA355" s="24"/>
      <c r="SB355" s="24"/>
      <c r="SC355" s="24"/>
      <c r="SD355" s="24"/>
      <c r="SE355" s="24"/>
      <c r="SF355" s="24"/>
      <c r="SG355" s="24"/>
      <c r="SH355" s="24"/>
      <c r="SI355" s="24"/>
      <c r="SJ355" s="24"/>
      <c r="SK355" s="24"/>
      <c r="SL355" s="24"/>
      <c r="SM355" s="24"/>
      <c r="SN355" s="24"/>
      <c r="SO355" s="24"/>
      <c r="SP355" s="24"/>
      <c r="SQ355" s="24"/>
      <c r="SR355" s="24"/>
      <c r="SS355" s="24"/>
      <c r="ST355" s="24"/>
      <c r="SU355" s="24"/>
      <c r="SV355" s="24"/>
      <c r="SW355" s="24"/>
      <c r="SX355" s="24"/>
      <c r="SY355" s="24"/>
      <c r="SZ355" s="24"/>
      <c r="TA355" s="24"/>
      <c r="TB355" s="24"/>
      <c r="TC355" s="24"/>
      <c r="TD355" s="24"/>
      <c r="TE355" s="24"/>
      <c r="TF355" s="24"/>
      <c r="TG355" s="24"/>
      <c r="TH355" s="24"/>
      <c r="TI355" s="24"/>
      <c r="TJ355" s="24"/>
      <c r="TK355" s="24"/>
      <c r="TL355" s="24"/>
      <c r="TM355" s="24"/>
      <c r="TN355" s="24"/>
      <c r="TO355" s="24"/>
      <c r="TP355" s="24"/>
      <c r="TQ355" s="24"/>
      <c r="TR355" s="24"/>
      <c r="TS355" s="24"/>
      <c r="TT355" s="24"/>
      <c r="TU355" s="24"/>
      <c r="TV355" s="24"/>
      <c r="TW355" s="24"/>
      <c r="TX355" s="24"/>
      <c r="TY355" s="24"/>
      <c r="TZ355" s="24"/>
      <c r="UA355" s="24"/>
      <c r="UB355" s="24"/>
      <c r="UC355" s="24"/>
      <c r="UD355" s="24"/>
      <c r="UE355" s="24"/>
      <c r="UF355" s="24"/>
      <c r="UG355" s="24"/>
      <c r="UH355" s="24"/>
      <c r="UI355" s="24"/>
      <c r="UJ355" s="24"/>
      <c r="UK355" s="24"/>
      <c r="UL355" s="24"/>
      <c r="UM355" s="24"/>
      <c r="UN355" s="24"/>
      <c r="UO355" s="24"/>
      <c r="UP355" s="24"/>
      <c r="UQ355" s="24"/>
      <c r="UR355" s="24"/>
      <c r="US355" s="24"/>
      <c r="UT355" s="24"/>
      <c r="UU355" s="24"/>
      <c r="UV355" s="24"/>
      <c r="UW355" s="24"/>
      <c r="UX355" s="24"/>
      <c r="UY355" s="24"/>
      <c r="UZ355" s="24"/>
      <c r="VA355" s="24"/>
      <c r="VB355" s="24"/>
      <c r="VC355" s="24"/>
      <c r="VD355" s="24"/>
      <c r="VE355" s="24"/>
      <c r="VF355" s="24"/>
      <c r="VG355" s="24"/>
      <c r="VH355" s="24"/>
      <c r="VI355" s="24"/>
    </row>
    <row r="356" spans="1:581" s="23" customFormat="1" ht="15" customHeight="1" x14ac:dyDescent="0.2">
      <c r="A356" s="18">
        <v>27</v>
      </c>
      <c r="B356" s="102" t="s">
        <v>1188</v>
      </c>
      <c r="C356" s="102" t="s">
        <v>1189</v>
      </c>
      <c r="D356" s="20">
        <v>14</v>
      </c>
      <c r="E356" s="102" t="s">
        <v>929</v>
      </c>
      <c r="F356" s="102" t="s">
        <v>1190</v>
      </c>
      <c r="G356" s="102"/>
      <c r="H356" s="174" t="s">
        <v>1773</v>
      </c>
      <c r="I356" s="21"/>
      <c r="J356" s="22"/>
      <c r="K356" s="328"/>
      <c r="L356" s="146">
        <v>6</v>
      </c>
      <c r="M356" s="22">
        <v>40</v>
      </c>
      <c r="N356" s="22" t="s">
        <v>728</v>
      </c>
      <c r="O356" s="21" t="s">
        <v>897</v>
      </c>
      <c r="P356" s="21" t="s">
        <v>973</v>
      </c>
      <c r="Q356" s="21" t="s">
        <v>994</v>
      </c>
      <c r="R356" s="22">
        <v>1</v>
      </c>
      <c r="S356" s="114">
        <v>10433</v>
      </c>
      <c r="T356" s="75">
        <f t="shared" si="169"/>
        <v>2086.6</v>
      </c>
      <c r="U356" s="75"/>
      <c r="V356" s="75">
        <f t="shared" si="170"/>
        <v>12519.6</v>
      </c>
      <c r="W356" s="75"/>
      <c r="X356" s="75">
        <f t="shared" si="171"/>
        <v>2341.7666666666669</v>
      </c>
      <c r="Y356" s="75">
        <f t="shared" si="172"/>
        <v>23417.666666666668</v>
      </c>
      <c r="Z356" s="75">
        <f t="shared" si="173"/>
        <v>2190.9299999999998</v>
      </c>
      <c r="AA356" s="75">
        <f t="shared" si="174"/>
        <v>375.58800000000002</v>
      </c>
      <c r="AB356" s="75">
        <f t="shared" si="175"/>
        <v>625.98</v>
      </c>
      <c r="AC356" s="75">
        <f t="shared" si="176"/>
        <v>250.39200000000002</v>
      </c>
      <c r="AD356" s="75">
        <f t="shared" si="182"/>
        <v>915</v>
      </c>
      <c r="AE356" s="75">
        <f t="shared" si="183"/>
        <v>616</v>
      </c>
      <c r="AF356" s="77">
        <f t="shared" si="179"/>
        <v>7025.3</v>
      </c>
      <c r="AG356" s="77">
        <f t="shared" si="180"/>
        <v>20225.551111111108</v>
      </c>
      <c r="AH356" s="77">
        <f t="shared" si="181"/>
        <v>242706.61333333328</v>
      </c>
      <c r="AI356" s="77"/>
      <c r="AJ356" s="77"/>
      <c r="AK356" s="77"/>
      <c r="AL356" s="77"/>
      <c r="AM356" s="77"/>
      <c r="AN356" s="77"/>
      <c r="AO356" s="77"/>
      <c r="AP356" s="77"/>
      <c r="AQ356" s="77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  <c r="HB356" s="24"/>
      <c r="HC356" s="24"/>
      <c r="HD356" s="24"/>
      <c r="HE356" s="24"/>
      <c r="HF356" s="24"/>
      <c r="HG356" s="24"/>
      <c r="HH356" s="24"/>
      <c r="HI356" s="24"/>
      <c r="HJ356" s="24"/>
      <c r="HK356" s="24"/>
      <c r="HL356" s="24"/>
      <c r="HM356" s="24"/>
      <c r="HN356" s="24"/>
      <c r="HO356" s="24"/>
      <c r="HP356" s="24"/>
      <c r="HQ356" s="24"/>
      <c r="HR356" s="24"/>
      <c r="HS356" s="24"/>
      <c r="HT356" s="24"/>
      <c r="HU356" s="24"/>
      <c r="HV356" s="24"/>
      <c r="HW356" s="24"/>
      <c r="HX356" s="24"/>
      <c r="HY356" s="24"/>
      <c r="HZ356" s="24"/>
      <c r="IA356" s="24"/>
      <c r="IB356" s="24"/>
      <c r="IC356" s="24"/>
      <c r="ID356" s="24"/>
      <c r="IE356" s="24"/>
      <c r="IF356" s="24"/>
      <c r="IG356" s="24"/>
      <c r="IH356" s="24"/>
      <c r="II356" s="24"/>
      <c r="IJ356" s="24"/>
      <c r="IK356" s="24"/>
      <c r="IL356" s="24"/>
      <c r="IM356" s="24"/>
      <c r="IN356" s="24"/>
      <c r="IO356" s="24"/>
      <c r="IP356" s="24"/>
      <c r="IQ356" s="24"/>
      <c r="IR356" s="24"/>
      <c r="IS356" s="24"/>
      <c r="IT356" s="24"/>
      <c r="IU356" s="24"/>
      <c r="IV356" s="24"/>
      <c r="IW356" s="24"/>
      <c r="IX356" s="24"/>
      <c r="IY356" s="24"/>
      <c r="IZ356" s="24"/>
      <c r="JA356" s="24"/>
      <c r="JB356" s="24"/>
      <c r="JC356" s="24"/>
      <c r="JD356" s="24"/>
      <c r="JE356" s="24"/>
      <c r="JF356" s="24"/>
      <c r="JG356" s="24"/>
      <c r="JH356" s="24"/>
      <c r="JI356" s="24"/>
      <c r="JJ356" s="24"/>
      <c r="JK356" s="24"/>
      <c r="JL356" s="24"/>
      <c r="JM356" s="24"/>
      <c r="JN356" s="24"/>
      <c r="JO356" s="24"/>
      <c r="JP356" s="24"/>
      <c r="JQ356" s="24"/>
      <c r="JR356" s="24"/>
      <c r="JS356" s="24"/>
      <c r="JT356" s="24"/>
      <c r="JU356" s="24"/>
      <c r="JV356" s="24"/>
      <c r="JW356" s="24"/>
      <c r="JX356" s="24"/>
      <c r="JY356" s="24"/>
      <c r="JZ356" s="24"/>
      <c r="KA356" s="24"/>
      <c r="KB356" s="24"/>
      <c r="KC356" s="24"/>
      <c r="KD356" s="24"/>
      <c r="KE356" s="24"/>
      <c r="KF356" s="24"/>
      <c r="KG356" s="24"/>
      <c r="KH356" s="24"/>
      <c r="KI356" s="24"/>
      <c r="KJ356" s="24"/>
      <c r="KK356" s="24"/>
      <c r="KL356" s="24"/>
      <c r="KM356" s="24"/>
      <c r="KN356" s="24"/>
      <c r="KO356" s="24"/>
      <c r="KP356" s="24"/>
      <c r="KQ356" s="24"/>
      <c r="KR356" s="24"/>
      <c r="KS356" s="24"/>
      <c r="KT356" s="24"/>
      <c r="KU356" s="24"/>
      <c r="KV356" s="24"/>
      <c r="KW356" s="24"/>
      <c r="KX356" s="24"/>
      <c r="KY356" s="24"/>
      <c r="KZ356" s="24"/>
      <c r="LA356" s="24"/>
      <c r="LB356" s="24"/>
      <c r="LC356" s="24"/>
      <c r="LD356" s="24"/>
      <c r="LE356" s="24"/>
      <c r="LF356" s="24"/>
      <c r="LG356" s="24"/>
      <c r="LH356" s="24"/>
      <c r="LI356" s="24"/>
      <c r="LJ356" s="24"/>
      <c r="LK356" s="24"/>
      <c r="LL356" s="24"/>
      <c r="LM356" s="24"/>
      <c r="LN356" s="24"/>
      <c r="LO356" s="24"/>
      <c r="LP356" s="24"/>
      <c r="LQ356" s="24"/>
      <c r="LR356" s="24"/>
      <c r="LS356" s="24"/>
      <c r="LT356" s="24"/>
      <c r="LU356" s="24"/>
      <c r="LV356" s="24"/>
      <c r="LW356" s="24"/>
      <c r="LX356" s="24"/>
      <c r="LY356" s="24"/>
      <c r="LZ356" s="24"/>
      <c r="MA356" s="24"/>
      <c r="MB356" s="24"/>
      <c r="MC356" s="24"/>
      <c r="MD356" s="24"/>
      <c r="ME356" s="24"/>
      <c r="MF356" s="24"/>
      <c r="MG356" s="24"/>
      <c r="MH356" s="24"/>
      <c r="MI356" s="24"/>
      <c r="MJ356" s="24"/>
      <c r="MK356" s="24"/>
      <c r="ML356" s="24"/>
      <c r="MM356" s="24"/>
      <c r="MN356" s="24"/>
      <c r="MO356" s="24"/>
      <c r="MP356" s="24"/>
      <c r="MQ356" s="24"/>
      <c r="MR356" s="24"/>
      <c r="MS356" s="24"/>
      <c r="MT356" s="24"/>
      <c r="MU356" s="24"/>
      <c r="MV356" s="24"/>
      <c r="MW356" s="24"/>
      <c r="MX356" s="24"/>
      <c r="MY356" s="24"/>
      <c r="MZ356" s="24"/>
      <c r="NA356" s="24"/>
      <c r="NB356" s="24"/>
      <c r="NC356" s="24"/>
      <c r="ND356" s="24"/>
      <c r="NE356" s="24"/>
      <c r="NF356" s="24"/>
      <c r="NG356" s="24"/>
      <c r="NH356" s="24"/>
      <c r="NI356" s="24"/>
      <c r="NJ356" s="24"/>
      <c r="NK356" s="24"/>
      <c r="NL356" s="24"/>
      <c r="NM356" s="24"/>
      <c r="NN356" s="24"/>
      <c r="NO356" s="24"/>
      <c r="NP356" s="24"/>
      <c r="NQ356" s="24"/>
      <c r="NR356" s="24"/>
      <c r="NS356" s="24"/>
      <c r="NT356" s="24"/>
      <c r="NU356" s="24"/>
      <c r="NV356" s="24"/>
      <c r="NW356" s="24"/>
      <c r="NX356" s="24"/>
      <c r="NY356" s="24"/>
      <c r="NZ356" s="24"/>
      <c r="OA356" s="24"/>
      <c r="OB356" s="24"/>
      <c r="OC356" s="24"/>
      <c r="OD356" s="24"/>
      <c r="OE356" s="24"/>
      <c r="OF356" s="24"/>
      <c r="OG356" s="24"/>
      <c r="OH356" s="24"/>
      <c r="OI356" s="24"/>
      <c r="OJ356" s="24"/>
      <c r="OK356" s="24"/>
      <c r="OL356" s="24"/>
      <c r="OM356" s="24"/>
      <c r="ON356" s="24"/>
      <c r="OO356" s="24"/>
      <c r="OP356" s="24"/>
      <c r="OQ356" s="24"/>
      <c r="OR356" s="24"/>
      <c r="OS356" s="24"/>
      <c r="OT356" s="24"/>
      <c r="OU356" s="24"/>
      <c r="OV356" s="24"/>
      <c r="OW356" s="24"/>
      <c r="OX356" s="24"/>
      <c r="OY356" s="24"/>
      <c r="OZ356" s="24"/>
      <c r="PA356" s="24"/>
      <c r="PB356" s="24"/>
      <c r="PC356" s="24"/>
      <c r="PD356" s="24"/>
      <c r="PE356" s="24"/>
      <c r="PF356" s="24"/>
      <c r="PG356" s="24"/>
      <c r="PH356" s="24"/>
      <c r="PI356" s="24"/>
      <c r="PJ356" s="24"/>
      <c r="PK356" s="24"/>
      <c r="PL356" s="24"/>
      <c r="PM356" s="24"/>
      <c r="PN356" s="24"/>
      <c r="PO356" s="24"/>
      <c r="PP356" s="24"/>
      <c r="PQ356" s="24"/>
      <c r="PR356" s="24"/>
      <c r="PS356" s="24"/>
      <c r="PT356" s="24"/>
      <c r="PU356" s="24"/>
      <c r="PV356" s="24"/>
      <c r="PW356" s="24"/>
      <c r="PX356" s="24"/>
      <c r="PY356" s="24"/>
      <c r="PZ356" s="24"/>
      <c r="QA356" s="24"/>
      <c r="QB356" s="24"/>
      <c r="QC356" s="24"/>
      <c r="QD356" s="24"/>
      <c r="QE356" s="24"/>
      <c r="QF356" s="24"/>
      <c r="QG356" s="24"/>
      <c r="QH356" s="24"/>
      <c r="QI356" s="24"/>
      <c r="QJ356" s="24"/>
      <c r="QK356" s="24"/>
      <c r="QL356" s="24"/>
      <c r="QM356" s="24"/>
      <c r="QN356" s="24"/>
      <c r="QO356" s="24"/>
      <c r="QP356" s="24"/>
      <c r="QQ356" s="24"/>
      <c r="QR356" s="24"/>
      <c r="QS356" s="24"/>
      <c r="QT356" s="24"/>
      <c r="QU356" s="24"/>
      <c r="QV356" s="24"/>
      <c r="QW356" s="24"/>
      <c r="QX356" s="24"/>
      <c r="QY356" s="24"/>
      <c r="QZ356" s="24"/>
      <c r="RA356" s="24"/>
      <c r="RB356" s="24"/>
      <c r="RC356" s="24"/>
      <c r="RD356" s="24"/>
      <c r="RE356" s="24"/>
      <c r="RF356" s="24"/>
      <c r="RG356" s="24"/>
      <c r="RH356" s="24"/>
      <c r="RI356" s="24"/>
      <c r="RJ356" s="24"/>
      <c r="RK356" s="24"/>
      <c r="RL356" s="24"/>
      <c r="RM356" s="24"/>
      <c r="RN356" s="24"/>
      <c r="RO356" s="24"/>
      <c r="RP356" s="24"/>
      <c r="RQ356" s="24"/>
      <c r="RR356" s="24"/>
      <c r="RS356" s="24"/>
      <c r="RT356" s="24"/>
      <c r="RU356" s="24"/>
      <c r="RV356" s="24"/>
      <c r="RW356" s="24"/>
      <c r="RX356" s="24"/>
      <c r="RY356" s="24"/>
      <c r="RZ356" s="24"/>
      <c r="SA356" s="24"/>
      <c r="SB356" s="24"/>
      <c r="SC356" s="24"/>
      <c r="SD356" s="24"/>
      <c r="SE356" s="24"/>
      <c r="SF356" s="24"/>
      <c r="SG356" s="24"/>
      <c r="SH356" s="24"/>
      <c r="SI356" s="24"/>
      <c r="SJ356" s="24"/>
      <c r="SK356" s="24"/>
      <c r="SL356" s="24"/>
      <c r="SM356" s="24"/>
      <c r="SN356" s="24"/>
      <c r="SO356" s="24"/>
      <c r="SP356" s="24"/>
      <c r="SQ356" s="24"/>
      <c r="SR356" s="24"/>
      <c r="SS356" s="24"/>
      <c r="ST356" s="24"/>
      <c r="SU356" s="24"/>
      <c r="SV356" s="24"/>
      <c r="SW356" s="24"/>
      <c r="SX356" s="24"/>
      <c r="SY356" s="24"/>
      <c r="SZ356" s="24"/>
      <c r="TA356" s="24"/>
      <c r="TB356" s="24"/>
      <c r="TC356" s="24"/>
      <c r="TD356" s="24"/>
      <c r="TE356" s="24"/>
      <c r="TF356" s="24"/>
      <c r="TG356" s="24"/>
      <c r="TH356" s="24"/>
      <c r="TI356" s="24"/>
      <c r="TJ356" s="24"/>
      <c r="TK356" s="24"/>
      <c r="TL356" s="24"/>
      <c r="TM356" s="24"/>
      <c r="TN356" s="24"/>
      <c r="TO356" s="24"/>
      <c r="TP356" s="24"/>
      <c r="TQ356" s="24"/>
      <c r="TR356" s="24"/>
      <c r="TS356" s="24"/>
      <c r="TT356" s="24"/>
      <c r="TU356" s="24"/>
      <c r="TV356" s="24"/>
      <c r="TW356" s="24"/>
      <c r="TX356" s="24"/>
      <c r="TY356" s="24"/>
      <c r="TZ356" s="24"/>
      <c r="UA356" s="24"/>
      <c r="UB356" s="24"/>
      <c r="UC356" s="24"/>
      <c r="UD356" s="24"/>
      <c r="UE356" s="24"/>
      <c r="UF356" s="24"/>
      <c r="UG356" s="24"/>
      <c r="UH356" s="24"/>
      <c r="UI356" s="24"/>
      <c r="UJ356" s="24"/>
      <c r="UK356" s="24"/>
      <c r="UL356" s="24"/>
      <c r="UM356" s="24"/>
      <c r="UN356" s="24"/>
      <c r="UO356" s="24"/>
      <c r="UP356" s="24"/>
      <c r="UQ356" s="24"/>
      <c r="UR356" s="24"/>
      <c r="US356" s="24"/>
      <c r="UT356" s="24"/>
      <c r="UU356" s="24"/>
      <c r="UV356" s="24"/>
      <c r="UW356" s="24"/>
      <c r="UX356" s="24"/>
      <c r="UY356" s="24"/>
      <c r="UZ356" s="24"/>
      <c r="VA356" s="24"/>
      <c r="VB356" s="24"/>
      <c r="VC356" s="24"/>
      <c r="VD356" s="24"/>
      <c r="VE356" s="24"/>
      <c r="VF356" s="24"/>
      <c r="VG356" s="24"/>
      <c r="VH356" s="24"/>
      <c r="VI356" s="24"/>
    </row>
    <row r="357" spans="1:581" s="23" customFormat="1" ht="15" customHeight="1" x14ac:dyDescent="0.2">
      <c r="A357" s="18">
        <v>28</v>
      </c>
      <c r="B357" s="102" t="s">
        <v>1188</v>
      </c>
      <c r="C357" s="102" t="s">
        <v>1189</v>
      </c>
      <c r="D357" s="20">
        <v>14</v>
      </c>
      <c r="E357" s="102" t="s">
        <v>929</v>
      </c>
      <c r="F357" s="102" t="s">
        <v>1190</v>
      </c>
      <c r="G357" s="102" t="s">
        <v>1737</v>
      </c>
      <c r="H357" s="174" t="s">
        <v>1736</v>
      </c>
      <c r="I357" s="21"/>
      <c r="J357" s="176" t="s">
        <v>955</v>
      </c>
      <c r="K357" s="328">
        <v>42248</v>
      </c>
      <c r="L357" s="146">
        <v>6</v>
      </c>
      <c r="M357" s="22">
        <v>40</v>
      </c>
      <c r="N357" s="22" t="s">
        <v>728</v>
      </c>
      <c r="O357" s="21" t="s">
        <v>897</v>
      </c>
      <c r="P357" s="21" t="s">
        <v>973</v>
      </c>
      <c r="Q357" s="21" t="s">
        <v>994</v>
      </c>
      <c r="R357" s="22">
        <v>1</v>
      </c>
      <c r="S357" s="114">
        <v>10433</v>
      </c>
      <c r="T357" s="75">
        <f t="shared" si="169"/>
        <v>2086.6</v>
      </c>
      <c r="U357" s="75"/>
      <c r="V357" s="75">
        <f t="shared" si="170"/>
        <v>12519.6</v>
      </c>
      <c r="W357" s="75"/>
      <c r="X357" s="75">
        <f t="shared" si="171"/>
        <v>2341.7666666666669</v>
      </c>
      <c r="Y357" s="75">
        <f t="shared" si="172"/>
        <v>23417.666666666668</v>
      </c>
      <c r="Z357" s="75">
        <f t="shared" si="173"/>
        <v>2190.9299999999998</v>
      </c>
      <c r="AA357" s="75">
        <f t="shared" si="174"/>
        <v>375.58800000000002</v>
      </c>
      <c r="AB357" s="75">
        <f t="shared" si="175"/>
        <v>625.98</v>
      </c>
      <c r="AC357" s="75">
        <f t="shared" si="176"/>
        <v>250.39200000000002</v>
      </c>
      <c r="AD357" s="75">
        <f t="shared" si="182"/>
        <v>915</v>
      </c>
      <c r="AE357" s="75">
        <f t="shared" si="183"/>
        <v>616</v>
      </c>
      <c r="AF357" s="77">
        <f t="shared" si="179"/>
        <v>7025.3</v>
      </c>
      <c r="AG357" s="77">
        <f t="shared" si="180"/>
        <v>20225.551111111108</v>
      </c>
      <c r="AH357" s="77">
        <f t="shared" si="181"/>
        <v>242706.61333333328</v>
      </c>
      <c r="AI357" s="77"/>
      <c r="AJ357" s="77"/>
      <c r="AK357" s="77"/>
      <c r="AL357" s="77"/>
      <c r="AM357" s="77"/>
      <c r="AN357" s="77"/>
      <c r="AO357" s="77"/>
      <c r="AP357" s="77"/>
      <c r="AQ357" s="77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  <c r="HB357" s="24"/>
      <c r="HC357" s="24"/>
      <c r="HD357" s="24"/>
      <c r="HE357" s="24"/>
      <c r="HF357" s="24"/>
      <c r="HG357" s="24"/>
      <c r="HH357" s="24"/>
      <c r="HI357" s="24"/>
      <c r="HJ357" s="24"/>
      <c r="HK357" s="24"/>
      <c r="HL357" s="24"/>
      <c r="HM357" s="24"/>
      <c r="HN357" s="24"/>
      <c r="HO357" s="24"/>
      <c r="HP357" s="24"/>
      <c r="HQ357" s="24"/>
      <c r="HR357" s="24"/>
      <c r="HS357" s="24"/>
      <c r="HT357" s="24"/>
      <c r="HU357" s="24"/>
      <c r="HV357" s="24"/>
      <c r="HW357" s="24"/>
      <c r="HX357" s="24"/>
      <c r="HY357" s="24"/>
      <c r="HZ357" s="24"/>
      <c r="IA357" s="24"/>
      <c r="IB357" s="24"/>
      <c r="IC357" s="24"/>
      <c r="ID357" s="24"/>
      <c r="IE357" s="24"/>
      <c r="IF357" s="24"/>
      <c r="IG357" s="24"/>
      <c r="IH357" s="24"/>
      <c r="II357" s="24"/>
      <c r="IJ357" s="24"/>
      <c r="IK357" s="24"/>
      <c r="IL357" s="24"/>
      <c r="IM357" s="24"/>
      <c r="IN357" s="24"/>
      <c r="IO357" s="24"/>
      <c r="IP357" s="24"/>
      <c r="IQ357" s="24"/>
      <c r="IR357" s="24"/>
      <c r="IS357" s="24"/>
      <c r="IT357" s="24"/>
      <c r="IU357" s="24"/>
      <c r="IV357" s="24"/>
      <c r="IW357" s="24"/>
      <c r="IX357" s="24"/>
      <c r="IY357" s="24"/>
      <c r="IZ357" s="24"/>
      <c r="JA357" s="24"/>
      <c r="JB357" s="24"/>
      <c r="JC357" s="24"/>
      <c r="JD357" s="24"/>
      <c r="JE357" s="24"/>
      <c r="JF357" s="24"/>
      <c r="JG357" s="24"/>
      <c r="JH357" s="24"/>
      <c r="JI357" s="24"/>
      <c r="JJ357" s="24"/>
      <c r="JK357" s="24"/>
      <c r="JL357" s="24"/>
      <c r="JM357" s="24"/>
      <c r="JN357" s="24"/>
      <c r="JO357" s="24"/>
      <c r="JP357" s="24"/>
      <c r="JQ357" s="24"/>
      <c r="JR357" s="24"/>
      <c r="JS357" s="24"/>
      <c r="JT357" s="24"/>
      <c r="JU357" s="24"/>
      <c r="JV357" s="24"/>
      <c r="JW357" s="24"/>
      <c r="JX357" s="24"/>
      <c r="JY357" s="24"/>
      <c r="JZ357" s="24"/>
      <c r="KA357" s="24"/>
      <c r="KB357" s="24"/>
      <c r="KC357" s="24"/>
      <c r="KD357" s="24"/>
      <c r="KE357" s="24"/>
      <c r="KF357" s="24"/>
      <c r="KG357" s="24"/>
      <c r="KH357" s="24"/>
      <c r="KI357" s="24"/>
      <c r="KJ357" s="24"/>
      <c r="KK357" s="24"/>
      <c r="KL357" s="24"/>
      <c r="KM357" s="24"/>
      <c r="KN357" s="24"/>
      <c r="KO357" s="24"/>
      <c r="KP357" s="24"/>
      <c r="KQ357" s="24"/>
      <c r="KR357" s="24"/>
      <c r="KS357" s="24"/>
      <c r="KT357" s="24"/>
      <c r="KU357" s="24"/>
      <c r="KV357" s="24"/>
      <c r="KW357" s="24"/>
      <c r="KX357" s="24"/>
      <c r="KY357" s="24"/>
      <c r="KZ357" s="24"/>
      <c r="LA357" s="24"/>
      <c r="LB357" s="24"/>
      <c r="LC357" s="24"/>
      <c r="LD357" s="24"/>
      <c r="LE357" s="24"/>
      <c r="LF357" s="24"/>
      <c r="LG357" s="24"/>
      <c r="LH357" s="24"/>
      <c r="LI357" s="24"/>
      <c r="LJ357" s="24"/>
      <c r="LK357" s="24"/>
      <c r="LL357" s="24"/>
      <c r="LM357" s="24"/>
      <c r="LN357" s="24"/>
      <c r="LO357" s="24"/>
      <c r="LP357" s="24"/>
      <c r="LQ357" s="24"/>
      <c r="LR357" s="24"/>
      <c r="LS357" s="24"/>
      <c r="LT357" s="24"/>
      <c r="LU357" s="24"/>
      <c r="LV357" s="24"/>
      <c r="LW357" s="24"/>
      <c r="LX357" s="24"/>
      <c r="LY357" s="24"/>
      <c r="LZ357" s="24"/>
      <c r="MA357" s="24"/>
      <c r="MB357" s="24"/>
      <c r="MC357" s="24"/>
      <c r="MD357" s="24"/>
      <c r="ME357" s="24"/>
      <c r="MF357" s="24"/>
      <c r="MG357" s="24"/>
      <c r="MH357" s="24"/>
      <c r="MI357" s="24"/>
      <c r="MJ357" s="24"/>
      <c r="MK357" s="24"/>
      <c r="ML357" s="24"/>
      <c r="MM357" s="24"/>
      <c r="MN357" s="24"/>
      <c r="MO357" s="24"/>
      <c r="MP357" s="24"/>
      <c r="MQ357" s="24"/>
      <c r="MR357" s="24"/>
      <c r="MS357" s="24"/>
      <c r="MT357" s="24"/>
      <c r="MU357" s="24"/>
      <c r="MV357" s="24"/>
      <c r="MW357" s="24"/>
      <c r="MX357" s="24"/>
      <c r="MY357" s="24"/>
      <c r="MZ357" s="24"/>
      <c r="NA357" s="24"/>
      <c r="NB357" s="24"/>
      <c r="NC357" s="24"/>
      <c r="ND357" s="24"/>
      <c r="NE357" s="24"/>
      <c r="NF357" s="24"/>
      <c r="NG357" s="24"/>
      <c r="NH357" s="24"/>
      <c r="NI357" s="24"/>
      <c r="NJ357" s="24"/>
      <c r="NK357" s="24"/>
      <c r="NL357" s="24"/>
      <c r="NM357" s="24"/>
      <c r="NN357" s="24"/>
      <c r="NO357" s="24"/>
      <c r="NP357" s="24"/>
      <c r="NQ357" s="24"/>
      <c r="NR357" s="24"/>
      <c r="NS357" s="24"/>
      <c r="NT357" s="24"/>
      <c r="NU357" s="24"/>
      <c r="NV357" s="24"/>
      <c r="NW357" s="24"/>
      <c r="NX357" s="24"/>
      <c r="NY357" s="24"/>
      <c r="NZ357" s="24"/>
      <c r="OA357" s="24"/>
      <c r="OB357" s="24"/>
      <c r="OC357" s="24"/>
      <c r="OD357" s="24"/>
      <c r="OE357" s="24"/>
      <c r="OF357" s="24"/>
      <c r="OG357" s="24"/>
      <c r="OH357" s="24"/>
      <c r="OI357" s="24"/>
      <c r="OJ357" s="24"/>
      <c r="OK357" s="24"/>
      <c r="OL357" s="24"/>
      <c r="OM357" s="24"/>
      <c r="ON357" s="24"/>
      <c r="OO357" s="24"/>
      <c r="OP357" s="24"/>
      <c r="OQ357" s="24"/>
      <c r="OR357" s="24"/>
      <c r="OS357" s="24"/>
      <c r="OT357" s="24"/>
      <c r="OU357" s="24"/>
      <c r="OV357" s="24"/>
      <c r="OW357" s="24"/>
      <c r="OX357" s="24"/>
      <c r="OY357" s="24"/>
      <c r="OZ357" s="24"/>
      <c r="PA357" s="24"/>
      <c r="PB357" s="24"/>
      <c r="PC357" s="24"/>
      <c r="PD357" s="24"/>
      <c r="PE357" s="24"/>
      <c r="PF357" s="24"/>
      <c r="PG357" s="24"/>
      <c r="PH357" s="24"/>
      <c r="PI357" s="24"/>
      <c r="PJ357" s="24"/>
      <c r="PK357" s="24"/>
      <c r="PL357" s="24"/>
      <c r="PM357" s="24"/>
      <c r="PN357" s="24"/>
      <c r="PO357" s="24"/>
      <c r="PP357" s="24"/>
      <c r="PQ357" s="24"/>
      <c r="PR357" s="24"/>
      <c r="PS357" s="24"/>
      <c r="PT357" s="24"/>
      <c r="PU357" s="24"/>
      <c r="PV357" s="24"/>
      <c r="PW357" s="24"/>
      <c r="PX357" s="24"/>
      <c r="PY357" s="24"/>
      <c r="PZ357" s="24"/>
      <c r="QA357" s="24"/>
      <c r="QB357" s="24"/>
      <c r="QC357" s="24"/>
      <c r="QD357" s="24"/>
      <c r="QE357" s="24"/>
      <c r="QF357" s="24"/>
      <c r="QG357" s="24"/>
      <c r="QH357" s="24"/>
      <c r="QI357" s="24"/>
      <c r="QJ357" s="24"/>
      <c r="QK357" s="24"/>
      <c r="QL357" s="24"/>
      <c r="QM357" s="24"/>
      <c r="QN357" s="24"/>
      <c r="QO357" s="24"/>
      <c r="QP357" s="24"/>
      <c r="QQ357" s="24"/>
      <c r="QR357" s="24"/>
      <c r="QS357" s="24"/>
      <c r="QT357" s="24"/>
      <c r="QU357" s="24"/>
      <c r="QV357" s="24"/>
      <c r="QW357" s="24"/>
      <c r="QX357" s="24"/>
      <c r="QY357" s="24"/>
      <c r="QZ357" s="24"/>
      <c r="RA357" s="24"/>
      <c r="RB357" s="24"/>
      <c r="RC357" s="24"/>
      <c r="RD357" s="24"/>
      <c r="RE357" s="24"/>
      <c r="RF357" s="24"/>
      <c r="RG357" s="24"/>
      <c r="RH357" s="24"/>
      <c r="RI357" s="24"/>
      <c r="RJ357" s="24"/>
      <c r="RK357" s="24"/>
      <c r="RL357" s="24"/>
      <c r="RM357" s="24"/>
      <c r="RN357" s="24"/>
      <c r="RO357" s="24"/>
      <c r="RP357" s="24"/>
      <c r="RQ357" s="24"/>
      <c r="RR357" s="24"/>
      <c r="RS357" s="24"/>
      <c r="RT357" s="24"/>
      <c r="RU357" s="24"/>
      <c r="RV357" s="24"/>
      <c r="RW357" s="24"/>
      <c r="RX357" s="24"/>
      <c r="RY357" s="24"/>
      <c r="RZ357" s="24"/>
      <c r="SA357" s="24"/>
      <c r="SB357" s="24"/>
      <c r="SC357" s="24"/>
      <c r="SD357" s="24"/>
      <c r="SE357" s="24"/>
      <c r="SF357" s="24"/>
      <c r="SG357" s="24"/>
      <c r="SH357" s="24"/>
      <c r="SI357" s="24"/>
      <c r="SJ357" s="24"/>
      <c r="SK357" s="24"/>
      <c r="SL357" s="24"/>
      <c r="SM357" s="24"/>
      <c r="SN357" s="24"/>
      <c r="SO357" s="24"/>
      <c r="SP357" s="24"/>
      <c r="SQ357" s="24"/>
      <c r="SR357" s="24"/>
      <c r="SS357" s="24"/>
      <c r="ST357" s="24"/>
      <c r="SU357" s="24"/>
      <c r="SV357" s="24"/>
      <c r="SW357" s="24"/>
      <c r="SX357" s="24"/>
      <c r="SY357" s="24"/>
      <c r="SZ357" s="24"/>
      <c r="TA357" s="24"/>
      <c r="TB357" s="24"/>
      <c r="TC357" s="24"/>
      <c r="TD357" s="24"/>
      <c r="TE357" s="24"/>
      <c r="TF357" s="24"/>
      <c r="TG357" s="24"/>
      <c r="TH357" s="24"/>
      <c r="TI357" s="24"/>
      <c r="TJ357" s="24"/>
      <c r="TK357" s="24"/>
      <c r="TL357" s="24"/>
      <c r="TM357" s="24"/>
      <c r="TN357" s="24"/>
      <c r="TO357" s="24"/>
      <c r="TP357" s="24"/>
      <c r="TQ357" s="24"/>
      <c r="TR357" s="24"/>
      <c r="TS357" s="24"/>
      <c r="TT357" s="24"/>
      <c r="TU357" s="24"/>
      <c r="TV357" s="24"/>
      <c r="TW357" s="24"/>
      <c r="TX357" s="24"/>
      <c r="TY357" s="24"/>
      <c r="TZ357" s="24"/>
      <c r="UA357" s="24"/>
      <c r="UB357" s="24"/>
      <c r="UC357" s="24"/>
      <c r="UD357" s="24"/>
      <c r="UE357" s="24"/>
      <c r="UF357" s="24"/>
      <c r="UG357" s="24"/>
      <c r="UH357" s="24"/>
      <c r="UI357" s="24"/>
      <c r="UJ357" s="24"/>
      <c r="UK357" s="24"/>
      <c r="UL357" s="24"/>
      <c r="UM357" s="24"/>
      <c r="UN357" s="24"/>
      <c r="UO357" s="24"/>
      <c r="UP357" s="24"/>
      <c r="UQ357" s="24"/>
      <c r="UR357" s="24"/>
      <c r="US357" s="24"/>
      <c r="UT357" s="24"/>
      <c r="UU357" s="24"/>
      <c r="UV357" s="24"/>
      <c r="UW357" s="24"/>
      <c r="UX357" s="24"/>
      <c r="UY357" s="24"/>
      <c r="UZ357" s="24"/>
      <c r="VA357" s="24"/>
      <c r="VB357" s="24"/>
      <c r="VC357" s="24"/>
      <c r="VD357" s="24"/>
      <c r="VE357" s="24"/>
      <c r="VF357" s="24"/>
      <c r="VG357" s="24"/>
      <c r="VH357" s="24"/>
      <c r="VI357" s="24"/>
    </row>
    <row r="358" spans="1:581" s="23" customFormat="1" ht="15" customHeight="1" x14ac:dyDescent="0.2">
      <c r="A358" s="18">
        <v>29</v>
      </c>
      <c r="B358" s="102" t="s">
        <v>1188</v>
      </c>
      <c r="C358" s="102" t="s">
        <v>1189</v>
      </c>
      <c r="D358" s="20">
        <v>14</v>
      </c>
      <c r="E358" s="102" t="s">
        <v>929</v>
      </c>
      <c r="F358" s="102" t="s">
        <v>1190</v>
      </c>
      <c r="G358" s="102" t="s">
        <v>1472</v>
      </c>
      <c r="H358" s="21" t="s">
        <v>394</v>
      </c>
      <c r="I358" s="21" t="s">
        <v>395</v>
      </c>
      <c r="J358" s="22" t="s">
        <v>955</v>
      </c>
      <c r="K358" s="328">
        <v>33375</v>
      </c>
      <c r="L358" s="146">
        <v>6</v>
      </c>
      <c r="M358" s="22">
        <v>40</v>
      </c>
      <c r="N358" s="22" t="s">
        <v>728</v>
      </c>
      <c r="O358" s="21" t="s">
        <v>897</v>
      </c>
      <c r="P358" s="21" t="s">
        <v>973</v>
      </c>
      <c r="Q358" s="21" t="s">
        <v>994</v>
      </c>
      <c r="R358" s="22">
        <v>1</v>
      </c>
      <c r="S358" s="114">
        <v>10433</v>
      </c>
      <c r="T358" s="75">
        <f t="shared" si="169"/>
        <v>2086.6</v>
      </c>
      <c r="U358" s="75"/>
      <c r="V358" s="75">
        <f t="shared" si="170"/>
        <v>12519.6</v>
      </c>
      <c r="W358" s="75">
        <f>70.1*7</f>
        <v>490.69999999999993</v>
      </c>
      <c r="X358" s="75">
        <f t="shared" si="171"/>
        <v>2341.7666666666669</v>
      </c>
      <c r="Y358" s="75">
        <f t="shared" si="172"/>
        <v>23417.666666666668</v>
      </c>
      <c r="Z358" s="75">
        <f t="shared" si="173"/>
        <v>2190.9299999999998</v>
      </c>
      <c r="AA358" s="75">
        <f t="shared" si="174"/>
        <v>375.58800000000002</v>
      </c>
      <c r="AB358" s="75">
        <f t="shared" si="175"/>
        <v>625.98</v>
      </c>
      <c r="AC358" s="75">
        <f t="shared" si="176"/>
        <v>250.39200000000002</v>
      </c>
      <c r="AD358" s="75">
        <f t="shared" si="182"/>
        <v>915</v>
      </c>
      <c r="AE358" s="75">
        <f t="shared" si="183"/>
        <v>616</v>
      </c>
      <c r="AF358" s="77">
        <f t="shared" si="179"/>
        <v>7025.3</v>
      </c>
      <c r="AG358" s="77">
        <f t="shared" si="180"/>
        <v>20716.251111111113</v>
      </c>
      <c r="AH358" s="77">
        <f t="shared" si="181"/>
        <v>248595.01333333337</v>
      </c>
      <c r="AI358" s="77"/>
      <c r="AJ358" s="77"/>
      <c r="AK358" s="77"/>
      <c r="AL358" s="77"/>
      <c r="AM358" s="77"/>
      <c r="AN358" s="77"/>
      <c r="AO358" s="77"/>
      <c r="AP358" s="77"/>
      <c r="AQ358" s="77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  <c r="HB358" s="24"/>
      <c r="HC358" s="24"/>
      <c r="HD358" s="24"/>
      <c r="HE358" s="24"/>
      <c r="HF358" s="24"/>
      <c r="HG358" s="24"/>
      <c r="HH358" s="24"/>
      <c r="HI358" s="24"/>
      <c r="HJ358" s="24"/>
      <c r="HK358" s="24"/>
      <c r="HL358" s="24"/>
      <c r="HM358" s="24"/>
      <c r="HN358" s="24"/>
      <c r="HO358" s="24"/>
      <c r="HP358" s="24"/>
      <c r="HQ358" s="24"/>
      <c r="HR358" s="24"/>
      <c r="HS358" s="24"/>
      <c r="HT358" s="24"/>
      <c r="HU358" s="24"/>
      <c r="HV358" s="24"/>
      <c r="HW358" s="24"/>
      <c r="HX358" s="24"/>
      <c r="HY358" s="24"/>
      <c r="HZ358" s="24"/>
      <c r="IA358" s="24"/>
      <c r="IB358" s="24"/>
      <c r="IC358" s="24"/>
      <c r="ID358" s="24"/>
      <c r="IE358" s="24"/>
      <c r="IF358" s="24"/>
      <c r="IG358" s="24"/>
      <c r="IH358" s="24"/>
      <c r="II358" s="24"/>
      <c r="IJ358" s="24"/>
      <c r="IK358" s="24"/>
      <c r="IL358" s="24"/>
      <c r="IM358" s="24"/>
      <c r="IN358" s="24"/>
      <c r="IO358" s="24"/>
      <c r="IP358" s="24"/>
      <c r="IQ358" s="24"/>
      <c r="IR358" s="24"/>
      <c r="IS358" s="24"/>
      <c r="IT358" s="24"/>
      <c r="IU358" s="24"/>
      <c r="IV358" s="24"/>
      <c r="IW358" s="24"/>
      <c r="IX358" s="24"/>
      <c r="IY358" s="24"/>
      <c r="IZ358" s="24"/>
      <c r="JA358" s="24"/>
      <c r="JB358" s="24"/>
      <c r="JC358" s="24"/>
      <c r="JD358" s="24"/>
      <c r="JE358" s="24"/>
      <c r="JF358" s="24"/>
      <c r="JG358" s="24"/>
      <c r="JH358" s="24"/>
      <c r="JI358" s="24"/>
      <c r="JJ358" s="24"/>
      <c r="JK358" s="24"/>
      <c r="JL358" s="24"/>
      <c r="JM358" s="24"/>
      <c r="JN358" s="24"/>
      <c r="JO358" s="24"/>
      <c r="JP358" s="24"/>
      <c r="JQ358" s="24"/>
      <c r="JR358" s="24"/>
      <c r="JS358" s="24"/>
      <c r="JT358" s="24"/>
      <c r="JU358" s="24"/>
      <c r="JV358" s="24"/>
      <c r="JW358" s="24"/>
      <c r="JX358" s="24"/>
      <c r="JY358" s="24"/>
      <c r="JZ358" s="24"/>
      <c r="KA358" s="24"/>
      <c r="KB358" s="24"/>
      <c r="KC358" s="24"/>
      <c r="KD358" s="24"/>
      <c r="KE358" s="24"/>
      <c r="KF358" s="24"/>
      <c r="KG358" s="24"/>
      <c r="KH358" s="24"/>
      <c r="KI358" s="24"/>
      <c r="KJ358" s="24"/>
      <c r="KK358" s="24"/>
      <c r="KL358" s="24"/>
      <c r="KM358" s="24"/>
      <c r="KN358" s="24"/>
      <c r="KO358" s="24"/>
      <c r="KP358" s="24"/>
      <c r="KQ358" s="24"/>
      <c r="KR358" s="24"/>
      <c r="KS358" s="24"/>
      <c r="KT358" s="24"/>
      <c r="KU358" s="24"/>
      <c r="KV358" s="24"/>
      <c r="KW358" s="24"/>
      <c r="KX358" s="24"/>
      <c r="KY358" s="24"/>
      <c r="KZ358" s="24"/>
      <c r="LA358" s="24"/>
      <c r="LB358" s="24"/>
      <c r="LC358" s="24"/>
      <c r="LD358" s="24"/>
      <c r="LE358" s="24"/>
      <c r="LF358" s="24"/>
      <c r="LG358" s="24"/>
      <c r="LH358" s="24"/>
      <c r="LI358" s="24"/>
      <c r="LJ358" s="24"/>
      <c r="LK358" s="24"/>
      <c r="LL358" s="24"/>
      <c r="LM358" s="24"/>
      <c r="LN358" s="24"/>
      <c r="LO358" s="24"/>
      <c r="LP358" s="24"/>
      <c r="LQ358" s="24"/>
      <c r="LR358" s="24"/>
      <c r="LS358" s="24"/>
      <c r="LT358" s="24"/>
      <c r="LU358" s="24"/>
      <c r="LV358" s="24"/>
      <c r="LW358" s="24"/>
      <c r="LX358" s="24"/>
      <c r="LY358" s="24"/>
      <c r="LZ358" s="24"/>
      <c r="MA358" s="24"/>
      <c r="MB358" s="24"/>
      <c r="MC358" s="24"/>
      <c r="MD358" s="24"/>
      <c r="ME358" s="24"/>
      <c r="MF358" s="24"/>
      <c r="MG358" s="24"/>
      <c r="MH358" s="24"/>
      <c r="MI358" s="24"/>
      <c r="MJ358" s="24"/>
      <c r="MK358" s="24"/>
      <c r="ML358" s="24"/>
      <c r="MM358" s="24"/>
      <c r="MN358" s="24"/>
      <c r="MO358" s="24"/>
      <c r="MP358" s="24"/>
      <c r="MQ358" s="24"/>
      <c r="MR358" s="24"/>
      <c r="MS358" s="24"/>
      <c r="MT358" s="24"/>
      <c r="MU358" s="24"/>
      <c r="MV358" s="24"/>
      <c r="MW358" s="24"/>
      <c r="MX358" s="24"/>
      <c r="MY358" s="24"/>
      <c r="MZ358" s="24"/>
      <c r="NA358" s="24"/>
      <c r="NB358" s="24"/>
      <c r="NC358" s="24"/>
      <c r="ND358" s="24"/>
      <c r="NE358" s="24"/>
      <c r="NF358" s="24"/>
      <c r="NG358" s="24"/>
      <c r="NH358" s="24"/>
      <c r="NI358" s="24"/>
      <c r="NJ358" s="24"/>
      <c r="NK358" s="24"/>
      <c r="NL358" s="24"/>
      <c r="NM358" s="24"/>
      <c r="NN358" s="24"/>
      <c r="NO358" s="24"/>
      <c r="NP358" s="24"/>
      <c r="NQ358" s="24"/>
      <c r="NR358" s="24"/>
      <c r="NS358" s="24"/>
      <c r="NT358" s="24"/>
      <c r="NU358" s="24"/>
      <c r="NV358" s="24"/>
      <c r="NW358" s="24"/>
      <c r="NX358" s="24"/>
      <c r="NY358" s="24"/>
      <c r="NZ358" s="24"/>
      <c r="OA358" s="24"/>
      <c r="OB358" s="24"/>
      <c r="OC358" s="24"/>
      <c r="OD358" s="24"/>
      <c r="OE358" s="24"/>
      <c r="OF358" s="24"/>
      <c r="OG358" s="24"/>
      <c r="OH358" s="24"/>
      <c r="OI358" s="24"/>
      <c r="OJ358" s="24"/>
      <c r="OK358" s="24"/>
      <c r="OL358" s="24"/>
      <c r="OM358" s="24"/>
      <c r="ON358" s="24"/>
      <c r="OO358" s="24"/>
      <c r="OP358" s="24"/>
      <c r="OQ358" s="24"/>
      <c r="OR358" s="24"/>
      <c r="OS358" s="24"/>
      <c r="OT358" s="24"/>
      <c r="OU358" s="24"/>
      <c r="OV358" s="24"/>
      <c r="OW358" s="24"/>
      <c r="OX358" s="24"/>
      <c r="OY358" s="24"/>
      <c r="OZ358" s="24"/>
      <c r="PA358" s="24"/>
      <c r="PB358" s="24"/>
      <c r="PC358" s="24"/>
      <c r="PD358" s="24"/>
      <c r="PE358" s="24"/>
      <c r="PF358" s="24"/>
      <c r="PG358" s="24"/>
      <c r="PH358" s="24"/>
      <c r="PI358" s="24"/>
      <c r="PJ358" s="24"/>
      <c r="PK358" s="24"/>
      <c r="PL358" s="24"/>
      <c r="PM358" s="24"/>
      <c r="PN358" s="24"/>
      <c r="PO358" s="24"/>
      <c r="PP358" s="24"/>
      <c r="PQ358" s="24"/>
      <c r="PR358" s="24"/>
      <c r="PS358" s="24"/>
      <c r="PT358" s="24"/>
      <c r="PU358" s="24"/>
      <c r="PV358" s="24"/>
      <c r="PW358" s="24"/>
      <c r="PX358" s="24"/>
      <c r="PY358" s="24"/>
      <c r="PZ358" s="24"/>
      <c r="QA358" s="24"/>
      <c r="QB358" s="24"/>
      <c r="QC358" s="24"/>
      <c r="QD358" s="24"/>
      <c r="QE358" s="24"/>
      <c r="QF358" s="24"/>
      <c r="QG358" s="24"/>
      <c r="QH358" s="24"/>
      <c r="QI358" s="24"/>
      <c r="QJ358" s="24"/>
      <c r="QK358" s="24"/>
      <c r="QL358" s="24"/>
      <c r="QM358" s="24"/>
      <c r="QN358" s="24"/>
      <c r="QO358" s="24"/>
      <c r="QP358" s="24"/>
      <c r="QQ358" s="24"/>
      <c r="QR358" s="24"/>
      <c r="QS358" s="24"/>
      <c r="QT358" s="24"/>
      <c r="QU358" s="24"/>
      <c r="QV358" s="24"/>
      <c r="QW358" s="24"/>
      <c r="QX358" s="24"/>
      <c r="QY358" s="24"/>
      <c r="QZ358" s="24"/>
      <c r="RA358" s="24"/>
      <c r="RB358" s="24"/>
      <c r="RC358" s="24"/>
      <c r="RD358" s="24"/>
      <c r="RE358" s="24"/>
      <c r="RF358" s="24"/>
      <c r="RG358" s="24"/>
      <c r="RH358" s="24"/>
      <c r="RI358" s="24"/>
      <c r="RJ358" s="24"/>
      <c r="RK358" s="24"/>
      <c r="RL358" s="24"/>
      <c r="RM358" s="24"/>
      <c r="RN358" s="24"/>
      <c r="RO358" s="24"/>
      <c r="RP358" s="24"/>
      <c r="RQ358" s="24"/>
      <c r="RR358" s="24"/>
      <c r="RS358" s="24"/>
      <c r="RT358" s="24"/>
      <c r="RU358" s="24"/>
      <c r="RV358" s="24"/>
      <c r="RW358" s="24"/>
      <c r="RX358" s="24"/>
      <c r="RY358" s="24"/>
      <c r="RZ358" s="24"/>
      <c r="SA358" s="24"/>
      <c r="SB358" s="24"/>
      <c r="SC358" s="24"/>
      <c r="SD358" s="24"/>
      <c r="SE358" s="24"/>
      <c r="SF358" s="24"/>
      <c r="SG358" s="24"/>
      <c r="SH358" s="24"/>
      <c r="SI358" s="24"/>
      <c r="SJ358" s="24"/>
      <c r="SK358" s="24"/>
      <c r="SL358" s="24"/>
      <c r="SM358" s="24"/>
      <c r="SN358" s="24"/>
      <c r="SO358" s="24"/>
      <c r="SP358" s="24"/>
      <c r="SQ358" s="24"/>
      <c r="SR358" s="24"/>
      <c r="SS358" s="24"/>
      <c r="ST358" s="24"/>
      <c r="SU358" s="24"/>
      <c r="SV358" s="24"/>
      <c r="SW358" s="24"/>
      <c r="SX358" s="24"/>
      <c r="SY358" s="24"/>
      <c r="SZ358" s="24"/>
      <c r="TA358" s="24"/>
      <c r="TB358" s="24"/>
      <c r="TC358" s="24"/>
      <c r="TD358" s="24"/>
      <c r="TE358" s="24"/>
      <c r="TF358" s="24"/>
      <c r="TG358" s="24"/>
      <c r="TH358" s="24"/>
      <c r="TI358" s="24"/>
      <c r="TJ358" s="24"/>
      <c r="TK358" s="24"/>
      <c r="TL358" s="24"/>
      <c r="TM358" s="24"/>
      <c r="TN358" s="24"/>
      <c r="TO358" s="24"/>
      <c r="TP358" s="24"/>
      <c r="TQ358" s="24"/>
      <c r="TR358" s="24"/>
      <c r="TS358" s="24"/>
      <c r="TT358" s="24"/>
      <c r="TU358" s="24"/>
      <c r="TV358" s="24"/>
      <c r="TW358" s="24"/>
      <c r="TX358" s="24"/>
      <c r="TY358" s="24"/>
      <c r="TZ358" s="24"/>
      <c r="UA358" s="24"/>
      <c r="UB358" s="24"/>
      <c r="UC358" s="24"/>
      <c r="UD358" s="24"/>
      <c r="UE358" s="24"/>
      <c r="UF358" s="24"/>
      <c r="UG358" s="24"/>
      <c r="UH358" s="24"/>
      <c r="UI358" s="24"/>
      <c r="UJ358" s="24"/>
      <c r="UK358" s="24"/>
      <c r="UL358" s="24"/>
      <c r="UM358" s="24"/>
      <c r="UN358" s="24"/>
      <c r="UO358" s="24"/>
      <c r="UP358" s="24"/>
      <c r="UQ358" s="24"/>
      <c r="UR358" s="24"/>
      <c r="US358" s="24"/>
      <c r="UT358" s="24"/>
      <c r="UU358" s="24"/>
      <c r="UV358" s="24"/>
      <c r="UW358" s="24"/>
      <c r="UX358" s="24"/>
      <c r="UY358" s="24"/>
      <c r="UZ358" s="24"/>
      <c r="VA358" s="24"/>
      <c r="VB358" s="24"/>
      <c r="VC358" s="24"/>
      <c r="VD358" s="24"/>
      <c r="VE358" s="24"/>
      <c r="VF358" s="24"/>
      <c r="VG358" s="24"/>
      <c r="VH358" s="24"/>
      <c r="VI358" s="24"/>
    </row>
    <row r="359" spans="1:581" s="23" customFormat="1" ht="15" customHeight="1" x14ac:dyDescent="0.2">
      <c r="A359" s="18">
        <v>30</v>
      </c>
      <c r="B359" s="102" t="s">
        <v>1188</v>
      </c>
      <c r="C359" s="102" t="s">
        <v>1189</v>
      </c>
      <c r="D359" s="20">
        <v>14</v>
      </c>
      <c r="E359" s="102" t="s">
        <v>929</v>
      </c>
      <c r="F359" s="102" t="s">
        <v>1190</v>
      </c>
      <c r="G359" s="102" t="s">
        <v>1473</v>
      </c>
      <c r="H359" s="21" t="s">
        <v>396</v>
      </c>
      <c r="I359" s="21" t="s">
        <v>397</v>
      </c>
      <c r="J359" s="22" t="s">
        <v>955</v>
      </c>
      <c r="K359" s="328">
        <v>35353</v>
      </c>
      <c r="L359" s="146">
        <v>6</v>
      </c>
      <c r="M359" s="22">
        <v>40</v>
      </c>
      <c r="N359" s="22" t="s">
        <v>728</v>
      </c>
      <c r="O359" s="21" t="s">
        <v>897</v>
      </c>
      <c r="P359" s="21" t="s">
        <v>973</v>
      </c>
      <c r="Q359" s="21" t="s">
        <v>994</v>
      </c>
      <c r="R359" s="22">
        <v>1</v>
      </c>
      <c r="S359" s="114">
        <v>10433</v>
      </c>
      <c r="T359" s="75">
        <f t="shared" si="169"/>
        <v>2086.6</v>
      </c>
      <c r="U359" s="75"/>
      <c r="V359" s="75">
        <f t="shared" si="170"/>
        <v>12519.6</v>
      </c>
      <c r="W359" s="75">
        <f>70.1*6</f>
        <v>420.59999999999997</v>
      </c>
      <c r="X359" s="75">
        <f t="shared" si="171"/>
        <v>2341.7666666666669</v>
      </c>
      <c r="Y359" s="75">
        <f t="shared" si="172"/>
        <v>23417.666666666668</v>
      </c>
      <c r="Z359" s="75">
        <f t="shared" si="173"/>
        <v>2190.9299999999998</v>
      </c>
      <c r="AA359" s="75">
        <f t="shared" si="174"/>
        <v>375.58800000000002</v>
      </c>
      <c r="AB359" s="75">
        <f t="shared" si="175"/>
        <v>625.98</v>
      </c>
      <c r="AC359" s="75">
        <f t="shared" si="176"/>
        <v>250.39200000000002</v>
      </c>
      <c r="AD359" s="75">
        <f t="shared" si="182"/>
        <v>915</v>
      </c>
      <c r="AE359" s="75">
        <f t="shared" si="183"/>
        <v>616</v>
      </c>
      <c r="AF359" s="77">
        <f t="shared" si="179"/>
        <v>7025.3</v>
      </c>
      <c r="AG359" s="77">
        <f t="shared" si="180"/>
        <v>20646.15111111111</v>
      </c>
      <c r="AH359" s="77">
        <f t="shared" si="181"/>
        <v>247753.81333333332</v>
      </c>
      <c r="AI359" s="77"/>
      <c r="AJ359" s="77"/>
      <c r="AK359" s="77"/>
      <c r="AL359" s="77"/>
      <c r="AM359" s="77"/>
      <c r="AN359" s="77"/>
      <c r="AO359" s="77"/>
      <c r="AP359" s="77"/>
      <c r="AQ359" s="77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  <c r="HB359" s="24"/>
      <c r="HC359" s="24"/>
      <c r="HD359" s="24"/>
      <c r="HE359" s="24"/>
      <c r="HF359" s="24"/>
      <c r="HG359" s="24"/>
      <c r="HH359" s="24"/>
      <c r="HI359" s="24"/>
      <c r="HJ359" s="24"/>
      <c r="HK359" s="24"/>
      <c r="HL359" s="24"/>
      <c r="HM359" s="24"/>
      <c r="HN359" s="24"/>
      <c r="HO359" s="24"/>
      <c r="HP359" s="24"/>
      <c r="HQ359" s="24"/>
      <c r="HR359" s="24"/>
      <c r="HS359" s="24"/>
      <c r="HT359" s="24"/>
      <c r="HU359" s="24"/>
      <c r="HV359" s="24"/>
      <c r="HW359" s="24"/>
      <c r="HX359" s="24"/>
      <c r="HY359" s="24"/>
      <c r="HZ359" s="24"/>
      <c r="IA359" s="24"/>
      <c r="IB359" s="24"/>
      <c r="IC359" s="24"/>
      <c r="ID359" s="24"/>
      <c r="IE359" s="24"/>
      <c r="IF359" s="24"/>
      <c r="IG359" s="24"/>
      <c r="IH359" s="24"/>
      <c r="II359" s="24"/>
      <c r="IJ359" s="24"/>
      <c r="IK359" s="24"/>
      <c r="IL359" s="24"/>
      <c r="IM359" s="24"/>
      <c r="IN359" s="24"/>
      <c r="IO359" s="24"/>
      <c r="IP359" s="24"/>
      <c r="IQ359" s="24"/>
      <c r="IR359" s="24"/>
      <c r="IS359" s="24"/>
      <c r="IT359" s="24"/>
      <c r="IU359" s="24"/>
      <c r="IV359" s="24"/>
      <c r="IW359" s="24"/>
      <c r="IX359" s="24"/>
      <c r="IY359" s="24"/>
      <c r="IZ359" s="24"/>
      <c r="JA359" s="24"/>
      <c r="JB359" s="24"/>
      <c r="JC359" s="24"/>
      <c r="JD359" s="24"/>
      <c r="JE359" s="24"/>
      <c r="JF359" s="24"/>
      <c r="JG359" s="24"/>
      <c r="JH359" s="24"/>
      <c r="JI359" s="24"/>
      <c r="JJ359" s="24"/>
      <c r="JK359" s="24"/>
      <c r="JL359" s="24"/>
      <c r="JM359" s="24"/>
      <c r="JN359" s="24"/>
      <c r="JO359" s="24"/>
      <c r="JP359" s="24"/>
      <c r="JQ359" s="24"/>
      <c r="JR359" s="24"/>
      <c r="JS359" s="24"/>
      <c r="JT359" s="24"/>
      <c r="JU359" s="24"/>
      <c r="JV359" s="24"/>
      <c r="JW359" s="24"/>
      <c r="JX359" s="24"/>
      <c r="JY359" s="24"/>
      <c r="JZ359" s="24"/>
      <c r="KA359" s="24"/>
      <c r="KB359" s="24"/>
      <c r="KC359" s="24"/>
      <c r="KD359" s="24"/>
      <c r="KE359" s="24"/>
      <c r="KF359" s="24"/>
      <c r="KG359" s="24"/>
      <c r="KH359" s="24"/>
      <c r="KI359" s="24"/>
      <c r="KJ359" s="24"/>
      <c r="KK359" s="24"/>
      <c r="KL359" s="24"/>
      <c r="KM359" s="24"/>
      <c r="KN359" s="24"/>
      <c r="KO359" s="24"/>
      <c r="KP359" s="24"/>
      <c r="KQ359" s="24"/>
      <c r="KR359" s="24"/>
      <c r="KS359" s="24"/>
      <c r="KT359" s="24"/>
      <c r="KU359" s="24"/>
      <c r="KV359" s="24"/>
      <c r="KW359" s="24"/>
      <c r="KX359" s="24"/>
      <c r="KY359" s="24"/>
      <c r="KZ359" s="24"/>
      <c r="LA359" s="24"/>
      <c r="LB359" s="24"/>
      <c r="LC359" s="24"/>
      <c r="LD359" s="24"/>
      <c r="LE359" s="24"/>
      <c r="LF359" s="24"/>
      <c r="LG359" s="24"/>
      <c r="LH359" s="24"/>
      <c r="LI359" s="24"/>
      <c r="LJ359" s="24"/>
      <c r="LK359" s="24"/>
      <c r="LL359" s="24"/>
      <c r="LM359" s="24"/>
      <c r="LN359" s="24"/>
      <c r="LO359" s="24"/>
      <c r="LP359" s="24"/>
      <c r="LQ359" s="24"/>
      <c r="LR359" s="24"/>
      <c r="LS359" s="24"/>
      <c r="LT359" s="24"/>
      <c r="LU359" s="24"/>
      <c r="LV359" s="24"/>
      <c r="LW359" s="24"/>
      <c r="LX359" s="24"/>
      <c r="LY359" s="24"/>
      <c r="LZ359" s="24"/>
      <c r="MA359" s="24"/>
      <c r="MB359" s="24"/>
      <c r="MC359" s="24"/>
      <c r="MD359" s="24"/>
      <c r="ME359" s="24"/>
      <c r="MF359" s="24"/>
      <c r="MG359" s="24"/>
      <c r="MH359" s="24"/>
      <c r="MI359" s="24"/>
      <c r="MJ359" s="24"/>
      <c r="MK359" s="24"/>
      <c r="ML359" s="24"/>
      <c r="MM359" s="24"/>
      <c r="MN359" s="24"/>
      <c r="MO359" s="24"/>
      <c r="MP359" s="24"/>
      <c r="MQ359" s="24"/>
      <c r="MR359" s="24"/>
      <c r="MS359" s="24"/>
      <c r="MT359" s="24"/>
      <c r="MU359" s="24"/>
      <c r="MV359" s="24"/>
      <c r="MW359" s="24"/>
      <c r="MX359" s="24"/>
      <c r="MY359" s="24"/>
      <c r="MZ359" s="24"/>
      <c r="NA359" s="24"/>
      <c r="NB359" s="24"/>
      <c r="NC359" s="24"/>
      <c r="ND359" s="24"/>
      <c r="NE359" s="24"/>
      <c r="NF359" s="24"/>
      <c r="NG359" s="24"/>
      <c r="NH359" s="24"/>
      <c r="NI359" s="24"/>
      <c r="NJ359" s="24"/>
      <c r="NK359" s="24"/>
      <c r="NL359" s="24"/>
      <c r="NM359" s="24"/>
      <c r="NN359" s="24"/>
      <c r="NO359" s="24"/>
      <c r="NP359" s="24"/>
      <c r="NQ359" s="24"/>
      <c r="NR359" s="24"/>
      <c r="NS359" s="24"/>
      <c r="NT359" s="24"/>
      <c r="NU359" s="24"/>
      <c r="NV359" s="24"/>
      <c r="NW359" s="24"/>
      <c r="NX359" s="24"/>
      <c r="NY359" s="24"/>
      <c r="NZ359" s="24"/>
      <c r="OA359" s="24"/>
      <c r="OB359" s="24"/>
      <c r="OC359" s="24"/>
      <c r="OD359" s="24"/>
      <c r="OE359" s="24"/>
      <c r="OF359" s="24"/>
      <c r="OG359" s="24"/>
      <c r="OH359" s="24"/>
      <c r="OI359" s="24"/>
      <c r="OJ359" s="24"/>
      <c r="OK359" s="24"/>
      <c r="OL359" s="24"/>
      <c r="OM359" s="24"/>
      <c r="ON359" s="24"/>
      <c r="OO359" s="24"/>
      <c r="OP359" s="24"/>
      <c r="OQ359" s="24"/>
      <c r="OR359" s="24"/>
      <c r="OS359" s="24"/>
      <c r="OT359" s="24"/>
      <c r="OU359" s="24"/>
      <c r="OV359" s="24"/>
      <c r="OW359" s="24"/>
      <c r="OX359" s="24"/>
      <c r="OY359" s="24"/>
      <c r="OZ359" s="24"/>
      <c r="PA359" s="24"/>
      <c r="PB359" s="24"/>
      <c r="PC359" s="24"/>
      <c r="PD359" s="24"/>
      <c r="PE359" s="24"/>
      <c r="PF359" s="24"/>
      <c r="PG359" s="24"/>
      <c r="PH359" s="24"/>
      <c r="PI359" s="24"/>
      <c r="PJ359" s="24"/>
      <c r="PK359" s="24"/>
      <c r="PL359" s="24"/>
      <c r="PM359" s="24"/>
      <c r="PN359" s="24"/>
      <c r="PO359" s="24"/>
      <c r="PP359" s="24"/>
      <c r="PQ359" s="24"/>
      <c r="PR359" s="24"/>
      <c r="PS359" s="24"/>
      <c r="PT359" s="24"/>
      <c r="PU359" s="24"/>
      <c r="PV359" s="24"/>
      <c r="PW359" s="24"/>
      <c r="PX359" s="24"/>
      <c r="PY359" s="24"/>
      <c r="PZ359" s="24"/>
      <c r="QA359" s="24"/>
      <c r="QB359" s="24"/>
      <c r="QC359" s="24"/>
      <c r="QD359" s="24"/>
      <c r="QE359" s="24"/>
      <c r="QF359" s="24"/>
      <c r="QG359" s="24"/>
      <c r="QH359" s="24"/>
      <c r="QI359" s="24"/>
      <c r="QJ359" s="24"/>
      <c r="QK359" s="24"/>
      <c r="QL359" s="24"/>
      <c r="QM359" s="24"/>
      <c r="QN359" s="24"/>
      <c r="QO359" s="24"/>
      <c r="QP359" s="24"/>
      <c r="QQ359" s="24"/>
      <c r="QR359" s="24"/>
      <c r="QS359" s="24"/>
      <c r="QT359" s="24"/>
      <c r="QU359" s="24"/>
      <c r="QV359" s="24"/>
      <c r="QW359" s="24"/>
      <c r="QX359" s="24"/>
      <c r="QY359" s="24"/>
      <c r="QZ359" s="24"/>
      <c r="RA359" s="24"/>
      <c r="RB359" s="24"/>
      <c r="RC359" s="24"/>
      <c r="RD359" s="24"/>
      <c r="RE359" s="24"/>
      <c r="RF359" s="24"/>
      <c r="RG359" s="24"/>
      <c r="RH359" s="24"/>
      <c r="RI359" s="24"/>
      <c r="RJ359" s="24"/>
      <c r="RK359" s="24"/>
      <c r="RL359" s="24"/>
      <c r="RM359" s="24"/>
      <c r="RN359" s="24"/>
      <c r="RO359" s="24"/>
      <c r="RP359" s="24"/>
      <c r="RQ359" s="24"/>
      <c r="RR359" s="24"/>
      <c r="RS359" s="24"/>
      <c r="RT359" s="24"/>
      <c r="RU359" s="24"/>
      <c r="RV359" s="24"/>
      <c r="RW359" s="24"/>
      <c r="RX359" s="24"/>
      <c r="RY359" s="24"/>
      <c r="RZ359" s="24"/>
      <c r="SA359" s="24"/>
      <c r="SB359" s="24"/>
      <c r="SC359" s="24"/>
      <c r="SD359" s="24"/>
      <c r="SE359" s="24"/>
      <c r="SF359" s="24"/>
      <c r="SG359" s="24"/>
      <c r="SH359" s="24"/>
      <c r="SI359" s="24"/>
      <c r="SJ359" s="24"/>
      <c r="SK359" s="24"/>
      <c r="SL359" s="24"/>
      <c r="SM359" s="24"/>
      <c r="SN359" s="24"/>
      <c r="SO359" s="24"/>
      <c r="SP359" s="24"/>
      <c r="SQ359" s="24"/>
      <c r="SR359" s="24"/>
      <c r="SS359" s="24"/>
      <c r="ST359" s="24"/>
      <c r="SU359" s="24"/>
      <c r="SV359" s="24"/>
      <c r="SW359" s="24"/>
      <c r="SX359" s="24"/>
      <c r="SY359" s="24"/>
      <c r="SZ359" s="24"/>
      <c r="TA359" s="24"/>
      <c r="TB359" s="24"/>
      <c r="TC359" s="24"/>
      <c r="TD359" s="24"/>
      <c r="TE359" s="24"/>
      <c r="TF359" s="24"/>
      <c r="TG359" s="24"/>
      <c r="TH359" s="24"/>
      <c r="TI359" s="24"/>
      <c r="TJ359" s="24"/>
      <c r="TK359" s="24"/>
      <c r="TL359" s="24"/>
      <c r="TM359" s="24"/>
      <c r="TN359" s="24"/>
      <c r="TO359" s="24"/>
      <c r="TP359" s="24"/>
      <c r="TQ359" s="24"/>
      <c r="TR359" s="24"/>
      <c r="TS359" s="24"/>
      <c r="TT359" s="24"/>
      <c r="TU359" s="24"/>
      <c r="TV359" s="24"/>
      <c r="TW359" s="24"/>
      <c r="TX359" s="24"/>
      <c r="TY359" s="24"/>
      <c r="TZ359" s="24"/>
      <c r="UA359" s="24"/>
      <c r="UB359" s="24"/>
      <c r="UC359" s="24"/>
      <c r="UD359" s="24"/>
      <c r="UE359" s="24"/>
      <c r="UF359" s="24"/>
      <c r="UG359" s="24"/>
      <c r="UH359" s="24"/>
      <c r="UI359" s="24"/>
      <c r="UJ359" s="24"/>
      <c r="UK359" s="24"/>
      <c r="UL359" s="24"/>
      <c r="UM359" s="24"/>
      <c r="UN359" s="24"/>
      <c r="UO359" s="24"/>
      <c r="UP359" s="24"/>
      <c r="UQ359" s="24"/>
      <c r="UR359" s="24"/>
      <c r="US359" s="24"/>
      <c r="UT359" s="24"/>
      <c r="UU359" s="24"/>
      <c r="UV359" s="24"/>
      <c r="UW359" s="24"/>
      <c r="UX359" s="24"/>
      <c r="UY359" s="24"/>
      <c r="UZ359" s="24"/>
      <c r="VA359" s="24"/>
      <c r="VB359" s="24"/>
      <c r="VC359" s="24"/>
      <c r="VD359" s="24"/>
      <c r="VE359" s="24"/>
      <c r="VF359" s="24"/>
      <c r="VG359" s="24"/>
      <c r="VH359" s="24"/>
      <c r="VI359" s="24"/>
    </row>
    <row r="360" spans="1:581" s="23" customFormat="1" ht="15" customHeight="1" x14ac:dyDescent="0.2">
      <c r="A360" s="18">
        <v>31</v>
      </c>
      <c r="B360" s="102" t="s">
        <v>1188</v>
      </c>
      <c r="C360" s="102" t="s">
        <v>1189</v>
      </c>
      <c r="D360" s="20">
        <v>14</v>
      </c>
      <c r="E360" s="102" t="s">
        <v>929</v>
      </c>
      <c r="F360" s="102" t="s">
        <v>1190</v>
      </c>
      <c r="G360" s="102" t="s">
        <v>1474</v>
      </c>
      <c r="H360" s="21" t="s">
        <v>400</v>
      </c>
      <c r="I360" s="21" t="s">
        <v>401</v>
      </c>
      <c r="J360" s="22" t="s">
        <v>955</v>
      </c>
      <c r="K360" s="328">
        <v>37819</v>
      </c>
      <c r="L360" s="146">
        <v>6</v>
      </c>
      <c r="M360" s="22">
        <v>40</v>
      </c>
      <c r="N360" s="22" t="s">
        <v>728</v>
      </c>
      <c r="O360" s="21" t="s">
        <v>897</v>
      </c>
      <c r="P360" s="21" t="s">
        <v>973</v>
      </c>
      <c r="Q360" s="21" t="s">
        <v>994</v>
      </c>
      <c r="R360" s="22">
        <v>1</v>
      </c>
      <c r="S360" s="114">
        <v>10433</v>
      </c>
      <c r="T360" s="75">
        <f t="shared" si="169"/>
        <v>2086.6</v>
      </c>
      <c r="U360" s="75"/>
      <c r="V360" s="75">
        <f t="shared" si="170"/>
        <v>12519.6</v>
      </c>
      <c r="W360" s="75">
        <f>70.1*5</f>
        <v>350.5</v>
      </c>
      <c r="X360" s="75">
        <f t="shared" si="171"/>
        <v>2341.7666666666669</v>
      </c>
      <c r="Y360" s="75">
        <f t="shared" si="172"/>
        <v>23417.666666666668</v>
      </c>
      <c r="Z360" s="75">
        <f t="shared" si="173"/>
        <v>2190.9299999999998</v>
      </c>
      <c r="AA360" s="75">
        <f t="shared" si="174"/>
        <v>375.58800000000002</v>
      </c>
      <c r="AB360" s="75">
        <f t="shared" si="175"/>
        <v>625.98</v>
      </c>
      <c r="AC360" s="75">
        <f t="shared" si="176"/>
        <v>250.39200000000002</v>
      </c>
      <c r="AD360" s="75">
        <f t="shared" si="182"/>
        <v>915</v>
      </c>
      <c r="AE360" s="75">
        <f t="shared" si="183"/>
        <v>616</v>
      </c>
      <c r="AF360" s="77">
        <f t="shared" si="179"/>
        <v>7025.3</v>
      </c>
      <c r="AG360" s="77">
        <f t="shared" si="180"/>
        <v>20576.051111111108</v>
      </c>
      <c r="AH360" s="77">
        <f t="shared" si="181"/>
        <v>246912.61333333328</v>
      </c>
      <c r="AI360" s="77"/>
      <c r="AJ360" s="77"/>
      <c r="AK360" s="77"/>
      <c r="AL360" s="77"/>
      <c r="AM360" s="77"/>
      <c r="AN360" s="77"/>
      <c r="AO360" s="77"/>
      <c r="AP360" s="77"/>
      <c r="AQ360" s="77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  <c r="HB360" s="24"/>
      <c r="HC360" s="24"/>
      <c r="HD360" s="24"/>
      <c r="HE360" s="24"/>
      <c r="HF360" s="24"/>
      <c r="HG360" s="24"/>
      <c r="HH360" s="24"/>
      <c r="HI360" s="24"/>
      <c r="HJ360" s="24"/>
      <c r="HK360" s="24"/>
      <c r="HL360" s="24"/>
      <c r="HM360" s="24"/>
      <c r="HN360" s="24"/>
      <c r="HO360" s="24"/>
      <c r="HP360" s="24"/>
      <c r="HQ360" s="24"/>
      <c r="HR360" s="24"/>
      <c r="HS360" s="24"/>
      <c r="HT360" s="24"/>
      <c r="HU360" s="24"/>
      <c r="HV360" s="24"/>
      <c r="HW360" s="24"/>
      <c r="HX360" s="24"/>
      <c r="HY360" s="24"/>
      <c r="HZ360" s="24"/>
      <c r="IA360" s="24"/>
      <c r="IB360" s="24"/>
      <c r="IC360" s="24"/>
      <c r="ID360" s="24"/>
      <c r="IE360" s="24"/>
      <c r="IF360" s="24"/>
      <c r="IG360" s="24"/>
      <c r="IH360" s="24"/>
      <c r="II360" s="24"/>
      <c r="IJ360" s="24"/>
      <c r="IK360" s="24"/>
      <c r="IL360" s="24"/>
      <c r="IM360" s="24"/>
      <c r="IN360" s="24"/>
      <c r="IO360" s="24"/>
      <c r="IP360" s="24"/>
      <c r="IQ360" s="24"/>
      <c r="IR360" s="24"/>
      <c r="IS360" s="24"/>
      <c r="IT360" s="24"/>
      <c r="IU360" s="24"/>
      <c r="IV360" s="24"/>
      <c r="IW360" s="24"/>
      <c r="IX360" s="24"/>
      <c r="IY360" s="24"/>
      <c r="IZ360" s="24"/>
      <c r="JA360" s="24"/>
      <c r="JB360" s="24"/>
      <c r="JC360" s="24"/>
      <c r="JD360" s="24"/>
      <c r="JE360" s="24"/>
      <c r="JF360" s="24"/>
      <c r="JG360" s="24"/>
      <c r="JH360" s="24"/>
      <c r="JI360" s="24"/>
      <c r="JJ360" s="24"/>
      <c r="JK360" s="24"/>
      <c r="JL360" s="24"/>
      <c r="JM360" s="24"/>
      <c r="JN360" s="24"/>
      <c r="JO360" s="24"/>
      <c r="JP360" s="24"/>
      <c r="JQ360" s="24"/>
      <c r="JR360" s="24"/>
      <c r="JS360" s="24"/>
      <c r="JT360" s="24"/>
      <c r="JU360" s="24"/>
      <c r="JV360" s="24"/>
      <c r="JW360" s="24"/>
      <c r="JX360" s="24"/>
      <c r="JY360" s="24"/>
      <c r="JZ360" s="24"/>
      <c r="KA360" s="24"/>
      <c r="KB360" s="24"/>
      <c r="KC360" s="24"/>
      <c r="KD360" s="24"/>
      <c r="KE360" s="24"/>
      <c r="KF360" s="24"/>
      <c r="KG360" s="24"/>
      <c r="KH360" s="24"/>
      <c r="KI360" s="24"/>
      <c r="KJ360" s="24"/>
      <c r="KK360" s="24"/>
      <c r="KL360" s="24"/>
      <c r="KM360" s="24"/>
      <c r="KN360" s="24"/>
      <c r="KO360" s="24"/>
      <c r="KP360" s="24"/>
      <c r="KQ360" s="24"/>
      <c r="KR360" s="24"/>
      <c r="KS360" s="24"/>
      <c r="KT360" s="24"/>
      <c r="KU360" s="24"/>
      <c r="KV360" s="24"/>
      <c r="KW360" s="24"/>
      <c r="KX360" s="24"/>
      <c r="KY360" s="24"/>
      <c r="KZ360" s="24"/>
      <c r="LA360" s="24"/>
      <c r="LB360" s="24"/>
      <c r="LC360" s="24"/>
      <c r="LD360" s="24"/>
      <c r="LE360" s="24"/>
      <c r="LF360" s="24"/>
      <c r="LG360" s="24"/>
      <c r="LH360" s="24"/>
      <c r="LI360" s="24"/>
      <c r="LJ360" s="24"/>
      <c r="LK360" s="24"/>
      <c r="LL360" s="24"/>
      <c r="LM360" s="24"/>
      <c r="LN360" s="24"/>
      <c r="LO360" s="24"/>
      <c r="LP360" s="24"/>
      <c r="LQ360" s="24"/>
      <c r="LR360" s="24"/>
      <c r="LS360" s="24"/>
      <c r="LT360" s="24"/>
      <c r="LU360" s="24"/>
      <c r="LV360" s="24"/>
      <c r="LW360" s="24"/>
      <c r="LX360" s="24"/>
      <c r="LY360" s="24"/>
      <c r="LZ360" s="24"/>
      <c r="MA360" s="24"/>
      <c r="MB360" s="24"/>
      <c r="MC360" s="24"/>
      <c r="MD360" s="24"/>
      <c r="ME360" s="24"/>
      <c r="MF360" s="24"/>
      <c r="MG360" s="24"/>
      <c r="MH360" s="24"/>
      <c r="MI360" s="24"/>
      <c r="MJ360" s="24"/>
      <c r="MK360" s="24"/>
      <c r="ML360" s="24"/>
      <c r="MM360" s="24"/>
      <c r="MN360" s="24"/>
      <c r="MO360" s="24"/>
      <c r="MP360" s="24"/>
      <c r="MQ360" s="24"/>
      <c r="MR360" s="24"/>
      <c r="MS360" s="24"/>
      <c r="MT360" s="24"/>
      <c r="MU360" s="24"/>
      <c r="MV360" s="24"/>
      <c r="MW360" s="24"/>
      <c r="MX360" s="24"/>
      <c r="MY360" s="24"/>
      <c r="MZ360" s="24"/>
      <c r="NA360" s="24"/>
      <c r="NB360" s="24"/>
      <c r="NC360" s="24"/>
      <c r="ND360" s="24"/>
      <c r="NE360" s="24"/>
      <c r="NF360" s="24"/>
      <c r="NG360" s="24"/>
      <c r="NH360" s="24"/>
      <c r="NI360" s="24"/>
      <c r="NJ360" s="24"/>
      <c r="NK360" s="24"/>
      <c r="NL360" s="24"/>
      <c r="NM360" s="24"/>
      <c r="NN360" s="24"/>
      <c r="NO360" s="24"/>
      <c r="NP360" s="24"/>
      <c r="NQ360" s="24"/>
      <c r="NR360" s="24"/>
      <c r="NS360" s="24"/>
      <c r="NT360" s="24"/>
      <c r="NU360" s="24"/>
      <c r="NV360" s="24"/>
      <c r="NW360" s="24"/>
      <c r="NX360" s="24"/>
      <c r="NY360" s="24"/>
      <c r="NZ360" s="24"/>
      <c r="OA360" s="24"/>
      <c r="OB360" s="24"/>
      <c r="OC360" s="24"/>
      <c r="OD360" s="24"/>
      <c r="OE360" s="24"/>
      <c r="OF360" s="24"/>
      <c r="OG360" s="24"/>
      <c r="OH360" s="24"/>
      <c r="OI360" s="24"/>
      <c r="OJ360" s="24"/>
      <c r="OK360" s="24"/>
      <c r="OL360" s="24"/>
      <c r="OM360" s="24"/>
      <c r="ON360" s="24"/>
      <c r="OO360" s="24"/>
      <c r="OP360" s="24"/>
      <c r="OQ360" s="24"/>
      <c r="OR360" s="24"/>
      <c r="OS360" s="24"/>
      <c r="OT360" s="24"/>
      <c r="OU360" s="24"/>
      <c r="OV360" s="24"/>
      <c r="OW360" s="24"/>
      <c r="OX360" s="24"/>
      <c r="OY360" s="24"/>
      <c r="OZ360" s="24"/>
      <c r="PA360" s="24"/>
      <c r="PB360" s="24"/>
      <c r="PC360" s="24"/>
      <c r="PD360" s="24"/>
      <c r="PE360" s="24"/>
      <c r="PF360" s="24"/>
      <c r="PG360" s="24"/>
      <c r="PH360" s="24"/>
      <c r="PI360" s="24"/>
      <c r="PJ360" s="24"/>
      <c r="PK360" s="24"/>
      <c r="PL360" s="24"/>
      <c r="PM360" s="24"/>
      <c r="PN360" s="24"/>
      <c r="PO360" s="24"/>
      <c r="PP360" s="24"/>
      <c r="PQ360" s="24"/>
      <c r="PR360" s="24"/>
      <c r="PS360" s="24"/>
      <c r="PT360" s="24"/>
      <c r="PU360" s="24"/>
      <c r="PV360" s="24"/>
      <c r="PW360" s="24"/>
      <c r="PX360" s="24"/>
      <c r="PY360" s="24"/>
      <c r="PZ360" s="24"/>
      <c r="QA360" s="24"/>
      <c r="QB360" s="24"/>
      <c r="QC360" s="24"/>
      <c r="QD360" s="24"/>
      <c r="QE360" s="24"/>
      <c r="QF360" s="24"/>
      <c r="QG360" s="24"/>
      <c r="QH360" s="24"/>
      <c r="QI360" s="24"/>
      <c r="QJ360" s="24"/>
      <c r="QK360" s="24"/>
      <c r="QL360" s="24"/>
      <c r="QM360" s="24"/>
      <c r="QN360" s="24"/>
      <c r="QO360" s="24"/>
      <c r="QP360" s="24"/>
      <c r="QQ360" s="24"/>
      <c r="QR360" s="24"/>
      <c r="QS360" s="24"/>
      <c r="QT360" s="24"/>
      <c r="QU360" s="24"/>
      <c r="QV360" s="24"/>
      <c r="QW360" s="24"/>
      <c r="QX360" s="24"/>
      <c r="QY360" s="24"/>
      <c r="QZ360" s="24"/>
      <c r="RA360" s="24"/>
      <c r="RB360" s="24"/>
      <c r="RC360" s="24"/>
      <c r="RD360" s="24"/>
      <c r="RE360" s="24"/>
      <c r="RF360" s="24"/>
      <c r="RG360" s="24"/>
      <c r="RH360" s="24"/>
      <c r="RI360" s="24"/>
      <c r="RJ360" s="24"/>
      <c r="RK360" s="24"/>
      <c r="RL360" s="24"/>
      <c r="RM360" s="24"/>
      <c r="RN360" s="24"/>
      <c r="RO360" s="24"/>
      <c r="RP360" s="24"/>
      <c r="RQ360" s="24"/>
      <c r="RR360" s="24"/>
      <c r="RS360" s="24"/>
      <c r="RT360" s="24"/>
      <c r="RU360" s="24"/>
      <c r="RV360" s="24"/>
      <c r="RW360" s="24"/>
      <c r="RX360" s="24"/>
      <c r="RY360" s="24"/>
      <c r="RZ360" s="24"/>
      <c r="SA360" s="24"/>
      <c r="SB360" s="24"/>
      <c r="SC360" s="24"/>
      <c r="SD360" s="24"/>
      <c r="SE360" s="24"/>
      <c r="SF360" s="24"/>
      <c r="SG360" s="24"/>
      <c r="SH360" s="24"/>
      <c r="SI360" s="24"/>
      <c r="SJ360" s="24"/>
      <c r="SK360" s="24"/>
      <c r="SL360" s="24"/>
      <c r="SM360" s="24"/>
      <c r="SN360" s="24"/>
      <c r="SO360" s="24"/>
      <c r="SP360" s="24"/>
      <c r="SQ360" s="24"/>
      <c r="SR360" s="24"/>
      <c r="SS360" s="24"/>
      <c r="ST360" s="24"/>
      <c r="SU360" s="24"/>
      <c r="SV360" s="24"/>
      <c r="SW360" s="24"/>
      <c r="SX360" s="24"/>
      <c r="SY360" s="24"/>
      <c r="SZ360" s="24"/>
      <c r="TA360" s="24"/>
      <c r="TB360" s="24"/>
      <c r="TC360" s="24"/>
      <c r="TD360" s="24"/>
      <c r="TE360" s="24"/>
      <c r="TF360" s="24"/>
      <c r="TG360" s="24"/>
      <c r="TH360" s="24"/>
      <c r="TI360" s="24"/>
      <c r="TJ360" s="24"/>
      <c r="TK360" s="24"/>
      <c r="TL360" s="24"/>
      <c r="TM360" s="24"/>
      <c r="TN360" s="24"/>
      <c r="TO360" s="24"/>
      <c r="TP360" s="24"/>
      <c r="TQ360" s="24"/>
      <c r="TR360" s="24"/>
      <c r="TS360" s="24"/>
      <c r="TT360" s="24"/>
      <c r="TU360" s="24"/>
      <c r="TV360" s="24"/>
      <c r="TW360" s="24"/>
      <c r="TX360" s="24"/>
      <c r="TY360" s="24"/>
      <c r="TZ360" s="24"/>
      <c r="UA360" s="24"/>
      <c r="UB360" s="24"/>
      <c r="UC360" s="24"/>
      <c r="UD360" s="24"/>
      <c r="UE360" s="24"/>
      <c r="UF360" s="24"/>
      <c r="UG360" s="24"/>
      <c r="UH360" s="24"/>
      <c r="UI360" s="24"/>
      <c r="UJ360" s="24"/>
      <c r="UK360" s="24"/>
      <c r="UL360" s="24"/>
      <c r="UM360" s="24"/>
      <c r="UN360" s="24"/>
      <c r="UO360" s="24"/>
      <c r="UP360" s="24"/>
      <c r="UQ360" s="24"/>
      <c r="UR360" s="24"/>
      <c r="US360" s="24"/>
      <c r="UT360" s="24"/>
      <c r="UU360" s="24"/>
      <c r="UV360" s="24"/>
      <c r="UW360" s="24"/>
      <c r="UX360" s="24"/>
      <c r="UY360" s="24"/>
      <c r="UZ360" s="24"/>
      <c r="VA360" s="24"/>
      <c r="VB360" s="24"/>
      <c r="VC360" s="24"/>
      <c r="VD360" s="24"/>
      <c r="VE360" s="24"/>
      <c r="VF360" s="24"/>
      <c r="VG360" s="24"/>
      <c r="VH360" s="24"/>
      <c r="VI360" s="24"/>
    </row>
    <row r="361" spans="1:581" s="23" customFormat="1" ht="15" customHeight="1" x14ac:dyDescent="0.2">
      <c r="A361" s="18">
        <v>32</v>
      </c>
      <c r="B361" s="102" t="s">
        <v>1188</v>
      </c>
      <c r="C361" s="102" t="s">
        <v>1189</v>
      </c>
      <c r="D361" s="20">
        <v>14</v>
      </c>
      <c r="E361" s="102" t="s">
        <v>929</v>
      </c>
      <c r="F361" s="102" t="s">
        <v>1190</v>
      </c>
      <c r="G361" s="102" t="s">
        <v>1475</v>
      </c>
      <c r="H361" s="25" t="s">
        <v>404</v>
      </c>
      <c r="I361" s="21" t="s">
        <v>405</v>
      </c>
      <c r="J361" s="22" t="s">
        <v>955</v>
      </c>
      <c r="K361" s="328">
        <v>39847</v>
      </c>
      <c r="L361" s="146">
        <v>6</v>
      </c>
      <c r="M361" s="22">
        <v>40</v>
      </c>
      <c r="N361" s="22" t="s">
        <v>728</v>
      </c>
      <c r="O361" s="21" t="s">
        <v>897</v>
      </c>
      <c r="P361" s="21" t="s">
        <v>973</v>
      </c>
      <c r="Q361" s="21" t="s">
        <v>994</v>
      </c>
      <c r="R361" s="22">
        <v>1</v>
      </c>
      <c r="S361" s="114">
        <v>10433</v>
      </c>
      <c r="T361" s="75">
        <f t="shared" si="169"/>
        <v>2086.6</v>
      </c>
      <c r="U361" s="75"/>
      <c r="V361" s="75">
        <f t="shared" si="170"/>
        <v>12519.6</v>
      </c>
      <c r="W361" s="75"/>
      <c r="X361" s="75">
        <f t="shared" si="171"/>
        <v>2341.7666666666669</v>
      </c>
      <c r="Y361" s="75">
        <f t="shared" si="172"/>
        <v>23417.666666666668</v>
      </c>
      <c r="Z361" s="75">
        <f t="shared" si="173"/>
        <v>2190.9299999999998</v>
      </c>
      <c r="AA361" s="75">
        <f t="shared" si="174"/>
        <v>375.58800000000002</v>
      </c>
      <c r="AB361" s="75">
        <f t="shared" si="175"/>
        <v>625.98</v>
      </c>
      <c r="AC361" s="75">
        <f t="shared" si="176"/>
        <v>250.39200000000002</v>
      </c>
      <c r="AD361" s="75">
        <f t="shared" si="182"/>
        <v>915</v>
      </c>
      <c r="AE361" s="75">
        <f t="shared" si="183"/>
        <v>616</v>
      </c>
      <c r="AF361" s="77">
        <f t="shared" si="179"/>
        <v>7025.3</v>
      </c>
      <c r="AG361" s="77">
        <f t="shared" si="180"/>
        <v>20225.551111111108</v>
      </c>
      <c r="AH361" s="77">
        <f t="shared" si="181"/>
        <v>242706.61333333328</v>
      </c>
      <c r="AI361" s="77"/>
      <c r="AJ361" s="77"/>
      <c r="AK361" s="77"/>
      <c r="AL361" s="77"/>
      <c r="AM361" s="77"/>
      <c r="AN361" s="77"/>
      <c r="AO361" s="77"/>
      <c r="AP361" s="77"/>
      <c r="AQ361" s="77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  <c r="HB361" s="24"/>
      <c r="HC361" s="24"/>
      <c r="HD361" s="24"/>
      <c r="HE361" s="24"/>
      <c r="HF361" s="24"/>
      <c r="HG361" s="24"/>
      <c r="HH361" s="24"/>
      <c r="HI361" s="24"/>
      <c r="HJ361" s="24"/>
      <c r="HK361" s="24"/>
      <c r="HL361" s="24"/>
      <c r="HM361" s="24"/>
      <c r="HN361" s="24"/>
      <c r="HO361" s="24"/>
      <c r="HP361" s="24"/>
      <c r="HQ361" s="24"/>
      <c r="HR361" s="24"/>
      <c r="HS361" s="24"/>
      <c r="HT361" s="24"/>
      <c r="HU361" s="24"/>
      <c r="HV361" s="24"/>
      <c r="HW361" s="24"/>
      <c r="HX361" s="24"/>
      <c r="HY361" s="24"/>
      <c r="HZ361" s="24"/>
      <c r="IA361" s="24"/>
      <c r="IB361" s="24"/>
      <c r="IC361" s="24"/>
      <c r="ID361" s="24"/>
      <c r="IE361" s="24"/>
      <c r="IF361" s="24"/>
      <c r="IG361" s="24"/>
      <c r="IH361" s="24"/>
      <c r="II361" s="24"/>
      <c r="IJ361" s="24"/>
      <c r="IK361" s="24"/>
      <c r="IL361" s="24"/>
      <c r="IM361" s="24"/>
      <c r="IN361" s="24"/>
      <c r="IO361" s="24"/>
      <c r="IP361" s="24"/>
      <c r="IQ361" s="24"/>
      <c r="IR361" s="24"/>
      <c r="IS361" s="24"/>
      <c r="IT361" s="24"/>
      <c r="IU361" s="24"/>
      <c r="IV361" s="24"/>
      <c r="IW361" s="24"/>
      <c r="IX361" s="24"/>
      <c r="IY361" s="24"/>
      <c r="IZ361" s="24"/>
      <c r="JA361" s="24"/>
      <c r="JB361" s="24"/>
      <c r="JC361" s="24"/>
      <c r="JD361" s="24"/>
      <c r="JE361" s="24"/>
      <c r="JF361" s="24"/>
      <c r="JG361" s="24"/>
      <c r="JH361" s="24"/>
      <c r="JI361" s="24"/>
      <c r="JJ361" s="24"/>
      <c r="JK361" s="24"/>
      <c r="JL361" s="24"/>
      <c r="JM361" s="24"/>
      <c r="JN361" s="24"/>
      <c r="JO361" s="24"/>
      <c r="JP361" s="24"/>
      <c r="JQ361" s="24"/>
      <c r="JR361" s="24"/>
      <c r="JS361" s="24"/>
      <c r="JT361" s="24"/>
      <c r="JU361" s="24"/>
      <c r="JV361" s="24"/>
      <c r="JW361" s="24"/>
      <c r="JX361" s="24"/>
      <c r="JY361" s="24"/>
      <c r="JZ361" s="24"/>
      <c r="KA361" s="24"/>
      <c r="KB361" s="24"/>
      <c r="KC361" s="24"/>
      <c r="KD361" s="24"/>
      <c r="KE361" s="24"/>
      <c r="KF361" s="24"/>
      <c r="KG361" s="24"/>
      <c r="KH361" s="24"/>
      <c r="KI361" s="24"/>
      <c r="KJ361" s="24"/>
      <c r="KK361" s="24"/>
      <c r="KL361" s="24"/>
      <c r="KM361" s="24"/>
      <c r="KN361" s="24"/>
      <c r="KO361" s="24"/>
      <c r="KP361" s="24"/>
      <c r="KQ361" s="24"/>
      <c r="KR361" s="24"/>
      <c r="KS361" s="24"/>
      <c r="KT361" s="24"/>
      <c r="KU361" s="24"/>
      <c r="KV361" s="24"/>
      <c r="KW361" s="24"/>
      <c r="KX361" s="24"/>
      <c r="KY361" s="24"/>
      <c r="KZ361" s="24"/>
      <c r="LA361" s="24"/>
      <c r="LB361" s="24"/>
      <c r="LC361" s="24"/>
      <c r="LD361" s="24"/>
      <c r="LE361" s="24"/>
      <c r="LF361" s="24"/>
      <c r="LG361" s="24"/>
      <c r="LH361" s="24"/>
      <c r="LI361" s="24"/>
      <c r="LJ361" s="24"/>
      <c r="LK361" s="24"/>
      <c r="LL361" s="24"/>
      <c r="LM361" s="24"/>
      <c r="LN361" s="24"/>
      <c r="LO361" s="24"/>
      <c r="LP361" s="24"/>
      <c r="LQ361" s="24"/>
      <c r="LR361" s="24"/>
      <c r="LS361" s="24"/>
      <c r="LT361" s="24"/>
      <c r="LU361" s="24"/>
      <c r="LV361" s="24"/>
      <c r="LW361" s="24"/>
      <c r="LX361" s="24"/>
      <c r="LY361" s="24"/>
      <c r="LZ361" s="24"/>
      <c r="MA361" s="24"/>
      <c r="MB361" s="24"/>
      <c r="MC361" s="24"/>
      <c r="MD361" s="24"/>
      <c r="ME361" s="24"/>
      <c r="MF361" s="24"/>
      <c r="MG361" s="24"/>
      <c r="MH361" s="24"/>
      <c r="MI361" s="24"/>
      <c r="MJ361" s="24"/>
      <c r="MK361" s="24"/>
      <c r="ML361" s="24"/>
      <c r="MM361" s="24"/>
      <c r="MN361" s="24"/>
      <c r="MO361" s="24"/>
      <c r="MP361" s="24"/>
      <c r="MQ361" s="24"/>
      <c r="MR361" s="24"/>
      <c r="MS361" s="24"/>
      <c r="MT361" s="24"/>
      <c r="MU361" s="24"/>
      <c r="MV361" s="24"/>
      <c r="MW361" s="24"/>
      <c r="MX361" s="24"/>
      <c r="MY361" s="24"/>
      <c r="MZ361" s="24"/>
      <c r="NA361" s="24"/>
      <c r="NB361" s="24"/>
      <c r="NC361" s="24"/>
      <c r="ND361" s="24"/>
      <c r="NE361" s="24"/>
      <c r="NF361" s="24"/>
      <c r="NG361" s="24"/>
      <c r="NH361" s="24"/>
      <c r="NI361" s="24"/>
      <c r="NJ361" s="24"/>
      <c r="NK361" s="24"/>
      <c r="NL361" s="24"/>
      <c r="NM361" s="24"/>
      <c r="NN361" s="24"/>
      <c r="NO361" s="24"/>
      <c r="NP361" s="24"/>
      <c r="NQ361" s="24"/>
      <c r="NR361" s="24"/>
      <c r="NS361" s="24"/>
      <c r="NT361" s="24"/>
      <c r="NU361" s="24"/>
      <c r="NV361" s="24"/>
      <c r="NW361" s="24"/>
      <c r="NX361" s="24"/>
      <c r="NY361" s="24"/>
      <c r="NZ361" s="24"/>
      <c r="OA361" s="24"/>
      <c r="OB361" s="24"/>
      <c r="OC361" s="24"/>
      <c r="OD361" s="24"/>
      <c r="OE361" s="24"/>
      <c r="OF361" s="24"/>
      <c r="OG361" s="24"/>
      <c r="OH361" s="24"/>
      <c r="OI361" s="24"/>
      <c r="OJ361" s="24"/>
      <c r="OK361" s="24"/>
      <c r="OL361" s="24"/>
      <c r="OM361" s="24"/>
      <c r="ON361" s="24"/>
      <c r="OO361" s="24"/>
      <c r="OP361" s="24"/>
      <c r="OQ361" s="24"/>
      <c r="OR361" s="24"/>
      <c r="OS361" s="24"/>
      <c r="OT361" s="24"/>
      <c r="OU361" s="24"/>
      <c r="OV361" s="24"/>
      <c r="OW361" s="24"/>
      <c r="OX361" s="24"/>
      <c r="OY361" s="24"/>
      <c r="OZ361" s="24"/>
      <c r="PA361" s="24"/>
      <c r="PB361" s="24"/>
      <c r="PC361" s="24"/>
      <c r="PD361" s="24"/>
      <c r="PE361" s="24"/>
      <c r="PF361" s="24"/>
      <c r="PG361" s="24"/>
      <c r="PH361" s="24"/>
      <c r="PI361" s="24"/>
      <c r="PJ361" s="24"/>
      <c r="PK361" s="24"/>
      <c r="PL361" s="24"/>
      <c r="PM361" s="24"/>
      <c r="PN361" s="24"/>
      <c r="PO361" s="24"/>
      <c r="PP361" s="24"/>
      <c r="PQ361" s="24"/>
      <c r="PR361" s="24"/>
      <c r="PS361" s="24"/>
      <c r="PT361" s="24"/>
      <c r="PU361" s="24"/>
      <c r="PV361" s="24"/>
      <c r="PW361" s="24"/>
      <c r="PX361" s="24"/>
      <c r="PY361" s="24"/>
      <c r="PZ361" s="24"/>
      <c r="QA361" s="24"/>
      <c r="QB361" s="24"/>
      <c r="QC361" s="24"/>
      <c r="QD361" s="24"/>
      <c r="QE361" s="24"/>
      <c r="QF361" s="24"/>
      <c r="QG361" s="24"/>
      <c r="QH361" s="24"/>
      <c r="QI361" s="24"/>
      <c r="QJ361" s="24"/>
      <c r="QK361" s="24"/>
      <c r="QL361" s="24"/>
      <c r="QM361" s="24"/>
      <c r="QN361" s="24"/>
      <c r="QO361" s="24"/>
      <c r="QP361" s="24"/>
      <c r="QQ361" s="24"/>
      <c r="QR361" s="24"/>
      <c r="QS361" s="24"/>
      <c r="QT361" s="24"/>
      <c r="QU361" s="24"/>
      <c r="QV361" s="24"/>
      <c r="QW361" s="24"/>
      <c r="QX361" s="24"/>
      <c r="QY361" s="24"/>
      <c r="QZ361" s="24"/>
      <c r="RA361" s="24"/>
      <c r="RB361" s="24"/>
      <c r="RC361" s="24"/>
      <c r="RD361" s="24"/>
      <c r="RE361" s="24"/>
      <c r="RF361" s="24"/>
      <c r="RG361" s="24"/>
      <c r="RH361" s="24"/>
      <c r="RI361" s="24"/>
      <c r="RJ361" s="24"/>
      <c r="RK361" s="24"/>
      <c r="RL361" s="24"/>
      <c r="RM361" s="24"/>
      <c r="RN361" s="24"/>
      <c r="RO361" s="24"/>
      <c r="RP361" s="24"/>
      <c r="RQ361" s="24"/>
      <c r="RR361" s="24"/>
      <c r="RS361" s="24"/>
      <c r="RT361" s="24"/>
      <c r="RU361" s="24"/>
      <c r="RV361" s="24"/>
      <c r="RW361" s="24"/>
      <c r="RX361" s="24"/>
      <c r="RY361" s="24"/>
      <c r="RZ361" s="24"/>
      <c r="SA361" s="24"/>
      <c r="SB361" s="24"/>
      <c r="SC361" s="24"/>
      <c r="SD361" s="24"/>
      <c r="SE361" s="24"/>
      <c r="SF361" s="24"/>
      <c r="SG361" s="24"/>
      <c r="SH361" s="24"/>
      <c r="SI361" s="24"/>
      <c r="SJ361" s="24"/>
      <c r="SK361" s="24"/>
      <c r="SL361" s="24"/>
      <c r="SM361" s="24"/>
      <c r="SN361" s="24"/>
      <c r="SO361" s="24"/>
      <c r="SP361" s="24"/>
      <c r="SQ361" s="24"/>
      <c r="SR361" s="24"/>
      <c r="SS361" s="24"/>
      <c r="ST361" s="24"/>
      <c r="SU361" s="24"/>
      <c r="SV361" s="24"/>
      <c r="SW361" s="24"/>
      <c r="SX361" s="24"/>
      <c r="SY361" s="24"/>
      <c r="SZ361" s="24"/>
      <c r="TA361" s="24"/>
      <c r="TB361" s="24"/>
      <c r="TC361" s="24"/>
      <c r="TD361" s="24"/>
      <c r="TE361" s="24"/>
      <c r="TF361" s="24"/>
      <c r="TG361" s="24"/>
      <c r="TH361" s="24"/>
      <c r="TI361" s="24"/>
      <c r="TJ361" s="24"/>
      <c r="TK361" s="24"/>
      <c r="TL361" s="24"/>
      <c r="TM361" s="24"/>
      <c r="TN361" s="24"/>
      <c r="TO361" s="24"/>
      <c r="TP361" s="24"/>
      <c r="TQ361" s="24"/>
      <c r="TR361" s="24"/>
      <c r="TS361" s="24"/>
      <c r="TT361" s="24"/>
      <c r="TU361" s="24"/>
      <c r="TV361" s="24"/>
      <c r="TW361" s="24"/>
      <c r="TX361" s="24"/>
      <c r="TY361" s="24"/>
      <c r="TZ361" s="24"/>
      <c r="UA361" s="24"/>
      <c r="UB361" s="24"/>
      <c r="UC361" s="24"/>
      <c r="UD361" s="24"/>
      <c r="UE361" s="24"/>
      <c r="UF361" s="24"/>
      <c r="UG361" s="24"/>
      <c r="UH361" s="24"/>
      <c r="UI361" s="24"/>
      <c r="UJ361" s="24"/>
      <c r="UK361" s="24"/>
      <c r="UL361" s="24"/>
      <c r="UM361" s="24"/>
      <c r="UN361" s="24"/>
      <c r="UO361" s="24"/>
      <c r="UP361" s="24"/>
      <c r="UQ361" s="24"/>
      <c r="UR361" s="24"/>
      <c r="US361" s="24"/>
      <c r="UT361" s="24"/>
      <c r="UU361" s="24"/>
      <c r="UV361" s="24"/>
      <c r="UW361" s="24"/>
      <c r="UX361" s="24"/>
      <c r="UY361" s="24"/>
      <c r="UZ361" s="24"/>
      <c r="VA361" s="24"/>
      <c r="VB361" s="24"/>
      <c r="VC361" s="24"/>
      <c r="VD361" s="24"/>
      <c r="VE361" s="24"/>
      <c r="VF361" s="24"/>
      <c r="VG361" s="24"/>
      <c r="VH361" s="24"/>
      <c r="VI361" s="24"/>
    </row>
    <row r="362" spans="1:581" s="23" customFormat="1" ht="15" customHeight="1" x14ac:dyDescent="0.2">
      <c r="A362" s="18">
        <v>33</v>
      </c>
      <c r="B362" s="102" t="s">
        <v>1188</v>
      </c>
      <c r="C362" s="102" t="s">
        <v>1189</v>
      </c>
      <c r="D362" s="20">
        <v>14</v>
      </c>
      <c r="E362" s="102" t="s">
        <v>929</v>
      </c>
      <c r="F362" s="102" t="s">
        <v>1190</v>
      </c>
      <c r="G362" s="102"/>
      <c r="H362" s="174" t="s">
        <v>1782</v>
      </c>
      <c r="I362" s="21"/>
      <c r="J362" s="22" t="s">
        <v>955</v>
      </c>
      <c r="K362" s="328">
        <v>35170</v>
      </c>
      <c r="L362" s="146">
        <v>6</v>
      </c>
      <c r="M362" s="22">
        <v>40</v>
      </c>
      <c r="N362" s="22" t="s">
        <v>728</v>
      </c>
      <c r="O362" s="21" t="s">
        <v>897</v>
      </c>
      <c r="P362" s="21" t="s">
        <v>973</v>
      </c>
      <c r="Q362" s="21" t="s">
        <v>994</v>
      </c>
      <c r="R362" s="22">
        <v>1</v>
      </c>
      <c r="S362" s="114">
        <v>10433</v>
      </c>
      <c r="T362" s="75">
        <f t="shared" ref="T362:T393" si="184">+S362*20%</f>
        <v>2086.6</v>
      </c>
      <c r="U362" s="75"/>
      <c r="V362" s="75">
        <f t="shared" ref="V362:V393" si="185">S362+T362+U362</f>
        <v>12519.6</v>
      </c>
      <c r="W362" s="75"/>
      <c r="X362" s="75">
        <f t="shared" ref="X362:X393" si="186">(V362+AD362+AE362)/30*5</f>
        <v>2341.7666666666669</v>
      </c>
      <c r="Y362" s="75">
        <f t="shared" ref="Y362:Y393" si="187">(V362+AD362+AE362)/30*50</f>
        <v>23417.666666666668</v>
      </c>
      <c r="Z362" s="75">
        <f t="shared" ref="Z362:Z393" si="188">V362*17.5%</f>
        <v>2190.9299999999998</v>
      </c>
      <c r="AA362" s="75">
        <f t="shared" ref="AA362:AA393" si="189">V362*3%</f>
        <v>375.58800000000002</v>
      </c>
      <c r="AB362" s="75">
        <f t="shared" ref="AB362:AB393" si="190">V362*5%</f>
        <v>625.98</v>
      </c>
      <c r="AC362" s="75">
        <f t="shared" ref="AC362:AC393" si="191">V362*2%</f>
        <v>250.39200000000002</v>
      </c>
      <c r="AD362" s="75">
        <f t="shared" si="182"/>
        <v>915</v>
      </c>
      <c r="AE362" s="75">
        <f t="shared" si="183"/>
        <v>616</v>
      </c>
      <c r="AF362" s="77">
        <f t="shared" ref="AF362:AF393" si="192">(V362+AD362+AE362)/2</f>
        <v>7025.3</v>
      </c>
      <c r="AG362" s="77">
        <f t="shared" ref="AG362:AG393" si="193">V362+W362+Z362+AA362+AB362+AC362+AD362+AE362+(X362/12+Y362/12+AF362/12)</f>
        <v>20225.551111111108</v>
      </c>
      <c r="AH362" s="77">
        <f t="shared" ref="AH362:AH393" si="194">+AG362*12</f>
        <v>242706.61333333328</v>
      </c>
      <c r="AI362" s="77"/>
      <c r="AJ362" s="77"/>
      <c r="AK362" s="77"/>
      <c r="AL362" s="77"/>
      <c r="AM362" s="77"/>
      <c r="AN362" s="77"/>
      <c r="AO362" s="77"/>
      <c r="AP362" s="77"/>
      <c r="AQ362" s="77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  <c r="HB362" s="24"/>
      <c r="HC362" s="24"/>
      <c r="HD362" s="24"/>
      <c r="HE362" s="24"/>
      <c r="HF362" s="24"/>
      <c r="HG362" s="24"/>
      <c r="HH362" s="24"/>
      <c r="HI362" s="24"/>
      <c r="HJ362" s="24"/>
      <c r="HK362" s="24"/>
      <c r="HL362" s="24"/>
      <c r="HM362" s="24"/>
      <c r="HN362" s="24"/>
      <c r="HO362" s="24"/>
      <c r="HP362" s="24"/>
      <c r="HQ362" s="24"/>
      <c r="HR362" s="24"/>
      <c r="HS362" s="24"/>
      <c r="HT362" s="24"/>
      <c r="HU362" s="24"/>
      <c r="HV362" s="24"/>
      <c r="HW362" s="24"/>
      <c r="HX362" s="24"/>
      <c r="HY362" s="24"/>
      <c r="HZ362" s="24"/>
      <c r="IA362" s="24"/>
      <c r="IB362" s="24"/>
      <c r="IC362" s="24"/>
      <c r="ID362" s="24"/>
      <c r="IE362" s="24"/>
      <c r="IF362" s="24"/>
      <c r="IG362" s="24"/>
      <c r="IH362" s="24"/>
      <c r="II362" s="24"/>
      <c r="IJ362" s="24"/>
      <c r="IK362" s="24"/>
      <c r="IL362" s="24"/>
      <c r="IM362" s="24"/>
      <c r="IN362" s="24"/>
      <c r="IO362" s="24"/>
      <c r="IP362" s="24"/>
      <c r="IQ362" s="24"/>
      <c r="IR362" s="24"/>
      <c r="IS362" s="24"/>
      <c r="IT362" s="24"/>
      <c r="IU362" s="24"/>
      <c r="IV362" s="24"/>
      <c r="IW362" s="24"/>
      <c r="IX362" s="24"/>
      <c r="IY362" s="24"/>
      <c r="IZ362" s="24"/>
      <c r="JA362" s="24"/>
      <c r="JB362" s="24"/>
      <c r="JC362" s="24"/>
      <c r="JD362" s="24"/>
      <c r="JE362" s="24"/>
      <c r="JF362" s="24"/>
      <c r="JG362" s="24"/>
      <c r="JH362" s="24"/>
      <c r="JI362" s="24"/>
      <c r="JJ362" s="24"/>
      <c r="JK362" s="24"/>
      <c r="JL362" s="24"/>
      <c r="JM362" s="24"/>
      <c r="JN362" s="24"/>
      <c r="JO362" s="24"/>
      <c r="JP362" s="24"/>
      <c r="JQ362" s="24"/>
      <c r="JR362" s="24"/>
      <c r="JS362" s="24"/>
      <c r="JT362" s="24"/>
      <c r="JU362" s="24"/>
      <c r="JV362" s="24"/>
      <c r="JW362" s="24"/>
      <c r="JX362" s="24"/>
      <c r="JY362" s="24"/>
      <c r="JZ362" s="24"/>
      <c r="KA362" s="24"/>
      <c r="KB362" s="24"/>
      <c r="KC362" s="24"/>
      <c r="KD362" s="24"/>
      <c r="KE362" s="24"/>
      <c r="KF362" s="24"/>
      <c r="KG362" s="24"/>
      <c r="KH362" s="24"/>
      <c r="KI362" s="24"/>
      <c r="KJ362" s="24"/>
      <c r="KK362" s="24"/>
      <c r="KL362" s="24"/>
      <c r="KM362" s="24"/>
      <c r="KN362" s="24"/>
      <c r="KO362" s="24"/>
      <c r="KP362" s="24"/>
      <c r="KQ362" s="24"/>
      <c r="KR362" s="24"/>
      <c r="KS362" s="24"/>
      <c r="KT362" s="24"/>
      <c r="KU362" s="24"/>
      <c r="KV362" s="24"/>
      <c r="KW362" s="24"/>
      <c r="KX362" s="24"/>
      <c r="KY362" s="24"/>
      <c r="KZ362" s="24"/>
      <c r="LA362" s="24"/>
      <c r="LB362" s="24"/>
      <c r="LC362" s="24"/>
      <c r="LD362" s="24"/>
      <c r="LE362" s="24"/>
      <c r="LF362" s="24"/>
      <c r="LG362" s="24"/>
      <c r="LH362" s="24"/>
      <c r="LI362" s="24"/>
      <c r="LJ362" s="24"/>
      <c r="LK362" s="24"/>
      <c r="LL362" s="24"/>
      <c r="LM362" s="24"/>
      <c r="LN362" s="24"/>
      <c r="LO362" s="24"/>
      <c r="LP362" s="24"/>
      <c r="LQ362" s="24"/>
      <c r="LR362" s="24"/>
      <c r="LS362" s="24"/>
      <c r="LT362" s="24"/>
      <c r="LU362" s="24"/>
      <c r="LV362" s="24"/>
      <c r="LW362" s="24"/>
      <c r="LX362" s="24"/>
      <c r="LY362" s="24"/>
      <c r="LZ362" s="24"/>
      <c r="MA362" s="24"/>
      <c r="MB362" s="24"/>
      <c r="MC362" s="24"/>
      <c r="MD362" s="24"/>
      <c r="ME362" s="24"/>
      <c r="MF362" s="24"/>
      <c r="MG362" s="24"/>
      <c r="MH362" s="24"/>
      <c r="MI362" s="24"/>
      <c r="MJ362" s="24"/>
      <c r="MK362" s="24"/>
      <c r="ML362" s="24"/>
      <c r="MM362" s="24"/>
      <c r="MN362" s="24"/>
      <c r="MO362" s="24"/>
      <c r="MP362" s="24"/>
      <c r="MQ362" s="24"/>
      <c r="MR362" s="24"/>
      <c r="MS362" s="24"/>
      <c r="MT362" s="24"/>
      <c r="MU362" s="24"/>
      <c r="MV362" s="24"/>
      <c r="MW362" s="24"/>
      <c r="MX362" s="24"/>
      <c r="MY362" s="24"/>
      <c r="MZ362" s="24"/>
      <c r="NA362" s="24"/>
      <c r="NB362" s="24"/>
      <c r="NC362" s="24"/>
      <c r="ND362" s="24"/>
      <c r="NE362" s="24"/>
      <c r="NF362" s="24"/>
      <c r="NG362" s="24"/>
      <c r="NH362" s="24"/>
      <c r="NI362" s="24"/>
      <c r="NJ362" s="24"/>
      <c r="NK362" s="24"/>
      <c r="NL362" s="24"/>
      <c r="NM362" s="24"/>
      <c r="NN362" s="24"/>
      <c r="NO362" s="24"/>
      <c r="NP362" s="24"/>
      <c r="NQ362" s="24"/>
      <c r="NR362" s="24"/>
      <c r="NS362" s="24"/>
      <c r="NT362" s="24"/>
      <c r="NU362" s="24"/>
      <c r="NV362" s="24"/>
      <c r="NW362" s="24"/>
      <c r="NX362" s="24"/>
      <c r="NY362" s="24"/>
      <c r="NZ362" s="24"/>
      <c r="OA362" s="24"/>
      <c r="OB362" s="24"/>
      <c r="OC362" s="24"/>
      <c r="OD362" s="24"/>
      <c r="OE362" s="24"/>
      <c r="OF362" s="24"/>
      <c r="OG362" s="24"/>
      <c r="OH362" s="24"/>
      <c r="OI362" s="24"/>
      <c r="OJ362" s="24"/>
      <c r="OK362" s="24"/>
      <c r="OL362" s="24"/>
      <c r="OM362" s="24"/>
      <c r="ON362" s="24"/>
      <c r="OO362" s="24"/>
      <c r="OP362" s="24"/>
      <c r="OQ362" s="24"/>
      <c r="OR362" s="24"/>
      <c r="OS362" s="24"/>
      <c r="OT362" s="24"/>
      <c r="OU362" s="24"/>
      <c r="OV362" s="24"/>
      <c r="OW362" s="24"/>
      <c r="OX362" s="24"/>
      <c r="OY362" s="24"/>
      <c r="OZ362" s="24"/>
      <c r="PA362" s="24"/>
      <c r="PB362" s="24"/>
      <c r="PC362" s="24"/>
      <c r="PD362" s="24"/>
      <c r="PE362" s="24"/>
      <c r="PF362" s="24"/>
      <c r="PG362" s="24"/>
      <c r="PH362" s="24"/>
      <c r="PI362" s="24"/>
      <c r="PJ362" s="24"/>
      <c r="PK362" s="24"/>
      <c r="PL362" s="24"/>
      <c r="PM362" s="24"/>
      <c r="PN362" s="24"/>
      <c r="PO362" s="24"/>
      <c r="PP362" s="24"/>
      <c r="PQ362" s="24"/>
      <c r="PR362" s="24"/>
      <c r="PS362" s="24"/>
      <c r="PT362" s="24"/>
      <c r="PU362" s="24"/>
      <c r="PV362" s="24"/>
      <c r="PW362" s="24"/>
      <c r="PX362" s="24"/>
      <c r="PY362" s="24"/>
      <c r="PZ362" s="24"/>
      <c r="QA362" s="24"/>
      <c r="QB362" s="24"/>
      <c r="QC362" s="24"/>
      <c r="QD362" s="24"/>
      <c r="QE362" s="24"/>
      <c r="QF362" s="24"/>
      <c r="QG362" s="24"/>
      <c r="QH362" s="24"/>
      <c r="QI362" s="24"/>
      <c r="QJ362" s="24"/>
      <c r="QK362" s="24"/>
      <c r="QL362" s="24"/>
      <c r="QM362" s="24"/>
      <c r="QN362" s="24"/>
      <c r="QO362" s="24"/>
      <c r="QP362" s="24"/>
      <c r="QQ362" s="24"/>
      <c r="QR362" s="24"/>
      <c r="QS362" s="24"/>
      <c r="QT362" s="24"/>
      <c r="QU362" s="24"/>
      <c r="QV362" s="24"/>
      <c r="QW362" s="24"/>
      <c r="QX362" s="24"/>
      <c r="QY362" s="24"/>
      <c r="QZ362" s="24"/>
      <c r="RA362" s="24"/>
      <c r="RB362" s="24"/>
      <c r="RC362" s="24"/>
      <c r="RD362" s="24"/>
      <c r="RE362" s="24"/>
      <c r="RF362" s="24"/>
      <c r="RG362" s="24"/>
      <c r="RH362" s="24"/>
      <c r="RI362" s="24"/>
      <c r="RJ362" s="24"/>
      <c r="RK362" s="24"/>
      <c r="RL362" s="24"/>
      <c r="RM362" s="24"/>
      <c r="RN362" s="24"/>
      <c r="RO362" s="24"/>
      <c r="RP362" s="24"/>
      <c r="RQ362" s="24"/>
      <c r="RR362" s="24"/>
      <c r="RS362" s="24"/>
      <c r="RT362" s="24"/>
      <c r="RU362" s="24"/>
      <c r="RV362" s="24"/>
      <c r="RW362" s="24"/>
      <c r="RX362" s="24"/>
      <c r="RY362" s="24"/>
      <c r="RZ362" s="24"/>
      <c r="SA362" s="24"/>
      <c r="SB362" s="24"/>
      <c r="SC362" s="24"/>
      <c r="SD362" s="24"/>
      <c r="SE362" s="24"/>
      <c r="SF362" s="24"/>
      <c r="SG362" s="24"/>
      <c r="SH362" s="24"/>
      <c r="SI362" s="24"/>
      <c r="SJ362" s="24"/>
      <c r="SK362" s="24"/>
      <c r="SL362" s="24"/>
      <c r="SM362" s="24"/>
      <c r="SN362" s="24"/>
      <c r="SO362" s="24"/>
      <c r="SP362" s="24"/>
      <c r="SQ362" s="24"/>
      <c r="SR362" s="24"/>
      <c r="SS362" s="24"/>
      <c r="ST362" s="24"/>
      <c r="SU362" s="24"/>
      <c r="SV362" s="24"/>
      <c r="SW362" s="24"/>
      <c r="SX362" s="24"/>
      <c r="SY362" s="24"/>
      <c r="SZ362" s="24"/>
      <c r="TA362" s="24"/>
      <c r="TB362" s="24"/>
      <c r="TC362" s="24"/>
      <c r="TD362" s="24"/>
      <c r="TE362" s="24"/>
      <c r="TF362" s="24"/>
      <c r="TG362" s="24"/>
      <c r="TH362" s="24"/>
      <c r="TI362" s="24"/>
      <c r="TJ362" s="24"/>
      <c r="TK362" s="24"/>
      <c r="TL362" s="24"/>
      <c r="TM362" s="24"/>
      <c r="TN362" s="24"/>
      <c r="TO362" s="24"/>
      <c r="TP362" s="24"/>
      <c r="TQ362" s="24"/>
      <c r="TR362" s="24"/>
      <c r="TS362" s="24"/>
      <c r="TT362" s="24"/>
      <c r="TU362" s="24"/>
      <c r="TV362" s="24"/>
      <c r="TW362" s="24"/>
      <c r="TX362" s="24"/>
      <c r="TY362" s="24"/>
      <c r="TZ362" s="24"/>
      <c r="UA362" s="24"/>
      <c r="UB362" s="24"/>
      <c r="UC362" s="24"/>
      <c r="UD362" s="24"/>
      <c r="UE362" s="24"/>
      <c r="UF362" s="24"/>
      <c r="UG362" s="24"/>
      <c r="UH362" s="24"/>
      <c r="UI362" s="24"/>
      <c r="UJ362" s="24"/>
      <c r="UK362" s="24"/>
      <c r="UL362" s="24"/>
      <c r="UM362" s="24"/>
      <c r="UN362" s="24"/>
      <c r="UO362" s="24"/>
      <c r="UP362" s="24"/>
      <c r="UQ362" s="24"/>
      <c r="UR362" s="24"/>
      <c r="US362" s="24"/>
      <c r="UT362" s="24"/>
      <c r="UU362" s="24"/>
      <c r="UV362" s="24"/>
      <c r="UW362" s="24"/>
      <c r="UX362" s="24"/>
      <c r="UY362" s="24"/>
      <c r="UZ362" s="24"/>
      <c r="VA362" s="24"/>
      <c r="VB362" s="24"/>
      <c r="VC362" s="24"/>
      <c r="VD362" s="24"/>
      <c r="VE362" s="24"/>
      <c r="VF362" s="24"/>
      <c r="VG362" s="24"/>
      <c r="VH362" s="24"/>
      <c r="VI362" s="24"/>
    </row>
    <row r="363" spans="1:581" s="23" customFormat="1" ht="15" customHeight="1" x14ac:dyDescent="0.2">
      <c r="A363" s="18">
        <v>34</v>
      </c>
      <c r="B363" s="102" t="s">
        <v>1188</v>
      </c>
      <c r="C363" s="102" t="s">
        <v>1189</v>
      </c>
      <c r="D363" s="20">
        <v>14</v>
      </c>
      <c r="E363" s="102" t="s">
        <v>929</v>
      </c>
      <c r="F363" s="102" t="s">
        <v>1190</v>
      </c>
      <c r="G363" s="102" t="s">
        <v>1476</v>
      </c>
      <c r="H363" s="21" t="s">
        <v>410</v>
      </c>
      <c r="I363" s="21" t="s">
        <v>411</v>
      </c>
      <c r="J363" s="22" t="s">
        <v>955</v>
      </c>
      <c r="K363" s="328">
        <v>33208</v>
      </c>
      <c r="L363" s="146">
        <v>6</v>
      </c>
      <c r="M363" s="22">
        <v>40</v>
      </c>
      <c r="N363" s="22" t="s">
        <v>728</v>
      </c>
      <c r="O363" s="21" t="s">
        <v>897</v>
      </c>
      <c r="P363" s="21" t="s">
        <v>973</v>
      </c>
      <c r="Q363" s="21" t="s">
        <v>994</v>
      </c>
      <c r="R363" s="22">
        <v>1</v>
      </c>
      <c r="S363" s="114">
        <v>10433</v>
      </c>
      <c r="T363" s="75">
        <f t="shared" si="184"/>
        <v>2086.6</v>
      </c>
      <c r="U363" s="75"/>
      <c r="V363" s="75">
        <f t="shared" si="185"/>
        <v>12519.6</v>
      </c>
      <c r="W363" s="75">
        <f>70.1*7</f>
        <v>490.69999999999993</v>
      </c>
      <c r="X363" s="75">
        <f t="shared" si="186"/>
        <v>2341.7666666666669</v>
      </c>
      <c r="Y363" s="75">
        <f t="shared" si="187"/>
        <v>23417.666666666668</v>
      </c>
      <c r="Z363" s="75">
        <f t="shared" si="188"/>
        <v>2190.9299999999998</v>
      </c>
      <c r="AA363" s="75">
        <f t="shared" si="189"/>
        <v>375.58800000000002</v>
      </c>
      <c r="AB363" s="75">
        <f t="shared" si="190"/>
        <v>625.98</v>
      </c>
      <c r="AC363" s="75">
        <f t="shared" si="191"/>
        <v>250.39200000000002</v>
      </c>
      <c r="AD363" s="75">
        <f t="shared" si="182"/>
        <v>915</v>
      </c>
      <c r="AE363" s="75">
        <f t="shared" si="183"/>
        <v>616</v>
      </c>
      <c r="AF363" s="77">
        <f t="shared" si="192"/>
        <v>7025.3</v>
      </c>
      <c r="AG363" s="77">
        <f t="shared" si="193"/>
        <v>20716.251111111113</v>
      </c>
      <c r="AH363" s="77">
        <f t="shared" si="194"/>
        <v>248595.01333333337</v>
      </c>
      <c r="AI363" s="77"/>
      <c r="AJ363" s="77"/>
      <c r="AK363" s="77"/>
      <c r="AL363" s="77"/>
      <c r="AM363" s="77"/>
      <c r="AN363" s="77"/>
      <c r="AO363" s="77"/>
      <c r="AP363" s="77"/>
      <c r="AQ363" s="77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  <c r="HB363" s="24"/>
      <c r="HC363" s="24"/>
      <c r="HD363" s="24"/>
      <c r="HE363" s="24"/>
      <c r="HF363" s="24"/>
      <c r="HG363" s="24"/>
      <c r="HH363" s="24"/>
      <c r="HI363" s="24"/>
      <c r="HJ363" s="24"/>
      <c r="HK363" s="24"/>
      <c r="HL363" s="24"/>
      <c r="HM363" s="24"/>
      <c r="HN363" s="24"/>
      <c r="HO363" s="24"/>
      <c r="HP363" s="24"/>
      <c r="HQ363" s="24"/>
      <c r="HR363" s="24"/>
      <c r="HS363" s="24"/>
      <c r="HT363" s="24"/>
      <c r="HU363" s="24"/>
      <c r="HV363" s="24"/>
      <c r="HW363" s="24"/>
      <c r="HX363" s="24"/>
      <c r="HY363" s="24"/>
      <c r="HZ363" s="24"/>
      <c r="IA363" s="24"/>
      <c r="IB363" s="24"/>
      <c r="IC363" s="24"/>
      <c r="ID363" s="24"/>
      <c r="IE363" s="24"/>
      <c r="IF363" s="24"/>
      <c r="IG363" s="24"/>
      <c r="IH363" s="24"/>
      <c r="II363" s="24"/>
      <c r="IJ363" s="24"/>
      <c r="IK363" s="24"/>
      <c r="IL363" s="24"/>
      <c r="IM363" s="24"/>
      <c r="IN363" s="24"/>
      <c r="IO363" s="24"/>
      <c r="IP363" s="24"/>
      <c r="IQ363" s="24"/>
      <c r="IR363" s="24"/>
      <c r="IS363" s="24"/>
      <c r="IT363" s="24"/>
      <c r="IU363" s="24"/>
      <c r="IV363" s="24"/>
      <c r="IW363" s="24"/>
      <c r="IX363" s="24"/>
      <c r="IY363" s="24"/>
      <c r="IZ363" s="24"/>
      <c r="JA363" s="24"/>
      <c r="JB363" s="24"/>
      <c r="JC363" s="24"/>
      <c r="JD363" s="24"/>
      <c r="JE363" s="24"/>
      <c r="JF363" s="24"/>
      <c r="JG363" s="24"/>
      <c r="JH363" s="24"/>
      <c r="JI363" s="24"/>
      <c r="JJ363" s="24"/>
      <c r="JK363" s="24"/>
      <c r="JL363" s="24"/>
      <c r="JM363" s="24"/>
      <c r="JN363" s="24"/>
      <c r="JO363" s="24"/>
      <c r="JP363" s="24"/>
      <c r="JQ363" s="24"/>
      <c r="JR363" s="24"/>
      <c r="JS363" s="24"/>
      <c r="JT363" s="24"/>
      <c r="JU363" s="24"/>
      <c r="JV363" s="24"/>
      <c r="JW363" s="24"/>
      <c r="JX363" s="24"/>
      <c r="JY363" s="24"/>
      <c r="JZ363" s="24"/>
      <c r="KA363" s="24"/>
      <c r="KB363" s="24"/>
      <c r="KC363" s="24"/>
      <c r="KD363" s="24"/>
      <c r="KE363" s="24"/>
      <c r="KF363" s="24"/>
      <c r="KG363" s="24"/>
      <c r="KH363" s="24"/>
      <c r="KI363" s="24"/>
      <c r="KJ363" s="24"/>
      <c r="KK363" s="24"/>
      <c r="KL363" s="24"/>
      <c r="KM363" s="24"/>
      <c r="KN363" s="24"/>
      <c r="KO363" s="24"/>
      <c r="KP363" s="24"/>
      <c r="KQ363" s="24"/>
      <c r="KR363" s="24"/>
      <c r="KS363" s="24"/>
      <c r="KT363" s="24"/>
      <c r="KU363" s="24"/>
      <c r="KV363" s="24"/>
      <c r="KW363" s="24"/>
      <c r="KX363" s="24"/>
      <c r="KY363" s="24"/>
      <c r="KZ363" s="24"/>
      <c r="LA363" s="24"/>
      <c r="LB363" s="24"/>
      <c r="LC363" s="24"/>
      <c r="LD363" s="24"/>
      <c r="LE363" s="24"/>
      <c r="LF363" s="24"/>
      <c r="LG363" s="24"/>
      <c r="LH363" s="24"/>
      <c r="LI363" s="24"/>
      <c r="LJ363" s="24"/>
      <c r="LK363" s="24"/>
      <c r="LL363" s="24"/>
      <c r="LM363" s="24"/>
      <c r="LN363" s="24"/>
      <c r="LO363" s="24"/>
      <c r="LP363" s="24"/>
      <c r="LQ363" s="24"/>
      <c r="LR363" s="24"/>
      <c r="LS363" s="24"/>
      <c r="LT363" s="24"/>
      <c r="LU363" s="24"/>
      <c r="LV363" s="24"/>
      <c r="LW363" s="24"/>
      <c r="LX363" s="24"/>
      <c r="LY363" s="24"/>
      <c r="LZ363" s="24"/>
      <c r="MA363" s="24"/>
      <c r="MB363" s="24"/>
      <c r="MC363" s="24"/>
      <c r="MD363" s="24"/>
      <c r="ME363" s="24"/>
      <c r="MF363" s="24"/>
      <c r="MG363" s="24"/>
      <c r="MH363" s="24"/>
      <c r="MI363" s="24"/>
      <c r="MJ363" s="24"/>
      <c r="MK363" s="24"/>
      <c r="ML363" s="24"/>
      <c r="MM363" s="24"/>
      <c r="MN363" s="24"/>
      <c r="MO363" s="24"/>
      <c r="MP363" s="24"/>
      <c r="MQ363" s="24"/>
      <c r="MR363" s="24"/>
      <c r="MS363" s="24"/>
      <c r="MT363" s="24"/>
      <c r="MU363" s="24"/>
      <c r="MV363" s="24"/>
      <c r="MW363" s="24"/>
      <c r="MX363" s="24"/>
      <c r="MY363" s="24"/>
      <c r="MZ363" s="24"/>
      <c r="NA363" s="24"/>
      <c r="NB363" s="24"/>
      <c r="NC363" s="24"/>
      <c r="ND363" s="24"/>
      <c r="NE363" s="24"/>
      <c r="NF363" s="24"/>
      <c r="NG363" s="24"/>
      <c r="NH363" s="24"/>
      <c r="NI363" s="24"/>
      <c r="NJ363" s="24"/>
      <c r="NK363" s="24"/>
      <c r="NL363" s="24"/>
      <c r="NM363" s="24"/>
      <c r="NN363" s="24"/>
      <c r="NO363" s="24"/>
      <c r="NP363" s="24"/>
      <c r="NQ363" s="24"/>
      <c r="NR363" s="24"/>
      <c r="NS363" s="24"/>
      <c r="NT363" s="24"/>
      <c r="NU363" s="24"/>
      <c r="NV363" s="24"/>
      <c r="NW363" s="24"/>
      <c r="NX363" s="24"/>
      <c r="NY363" s="24"/>
      <c r="NZ363" s="24"/>
      <c r="OA363" s="24"/>
      <c r="OB363" s="24"/>
      <c r="OC363" s="24"/>
      <c r="OD363" s="24"/>
      <c r="OE363" s="24"/>
      <c r="OF363" s="24"/>
      <c r="OG363" s="24"/>
      <c r="OH363" s="24"/>
      <c r="OI363" s="24"/>
      <c r="OJ363" s="24"/>
      <c r="OK363" s="24"/>
      <c r="OL363" s="24"/>
      <c r="OM363" s="24"/>
      <c r="ON363" s="24"/>
      <c r="OO363" s="24"/>
      <c r="OP363" s="24"/>
      <c r="OQ363" s="24"/>
      <c r="OR363" s="24"/>
      <c r="OS363" s="24"/>
      <c r="OT363" s="24"/>
      <c r="OU363" s="24"/>
      <c r="OV363" s="24"/>
      <c r="OW363" s="24"/>
      <c r="OX363" s="24"/>
      <c r="OY363" s="24"/>
      <c r="OZ363" s="24"/>
      <c r="PA363" s="24"/>
      <c r="PB363" s="24"/>
      <c r="PC363" s="24"/>
      <c r="PD363" s="24"/>
      <c r="PE363" s="24"/>
      <c r="PF363" s="24"/>
      <c r="PG363" s="24"/>
      <c r="PH363" s="24"/>
      <c r="PI363" s="24"/>
      <c r="PJ363" s="24"/>
      <c r="PK363" s="24"/>
      <c r="PL363" s="24"/>
      <c r="PM363" s="24"/>
      <c r="PN363" s="24"/>
      <c r="PO363" s="24"/>
      <c r="PP363" s="24"/>
      <c r="PQ363" s="24"/>
      <c r="PR363" s="24"/>
      <c r="PS363" s="24"/>
      <c r="PT363" s="24"/>
      <c r="PU363" s="24"/>
      <c r="PV363" s="24"/>
      <c r="PW363" s="24"/>
      <c r="PX363" s="24"/>
      <c r="PY363" s="24"/>
      <c r="PZ363" s="24"/>
      <c r="QA363" s="24"/>
      <c r="QB363" s="24"/>
      <c r="QC363" s="24"/>
      <c r="QD363" s="24"/>
      <c r="QE363" s="24"/>
      <c r="QF363" s="24"/>
      <c r="QG363" s="24"/>
      <c r="QH363" s="24"/>
      <c r="QI363" s="24"/>
      <c r="QJ363" s="24"/>
      <c r="QK363" s="24"/>
      <c r="QL363" s="24"/>
      <c r="QM363" s="24"/>
      <c r="QN363" s="24"/>
      <c r="QO363" s="24"/>
      <c r="QP363" s="24"/>
      <c r="QQ363" s="24"/>
      <c r="QR363" s="24"/>
      <c r="QS363" s="24"/>
      <c r="QT363" s="24"/>
      <c r="QU363" s="24"/>
      <c r="QV363" s="24"/>
      <c r="QW363" s="24"/>
      <c r="QX363" s="24"/>
      <c r="QY363" s="24"/>
      <c r="QZ363" s="24"/>
      <c r="RA363" s="24"/>
      <c r="RB363" s="24"/>
      <c r="RC363" s="24"/>
      <c r="RD363" s="24"/>
      <c r="RE363" s="24"/>
      <c r="RF363" s="24"/>
      <c r="RG363" s="24"/>
      <c r="RH363" s="24"/>
      <c r="RI363" s="24"/>
      <c r="RJ363" s="24"/>
      <c r="RK363" s="24"/>
      <c r="RL363" s="24"/>
      <c r="RM363" s="24"/>
      <c r="RN363" s="24"/>
      <c r="RO363" s="24"/>
      <c r="RP363" s="24"/>
      <c r="RQ363" s="24"/>
      <c r="RR363" s="24"/>
      <c r="RS363" s="24"/>
      <c r="RT363" s="24"/>
      <c r="RU363" s="24"/>
      <c r="RV363" s="24"/>
      <c r="RW363" s="24"/>
      <c r="RX363" s="24"/>
      <c r="RY363" s="24"/>
      <c r="RZ363" s="24"/>
      <c r="SA363" s="24"/>
      <c r="SB363" s="24"/>
      <c r="SC363" s="24"/>
      <c r="SD363" s="24"/>
      <c r="SE363" s="24"/>
      <c r="SF363" s="24"/>
      <c r="SG363" s="24"/>
      <c r="SH363" s="24"/>
      <c r="SI363" s="24"/>
      <c r="SJ363" s="24"/>
      <c r="SK363" s="24"/>
      <c r="SL363" s="24"/>
      <c r="SM363" s="24"/>
      <c r="SN363" s="24"/>
      <c r="SO363" s="24"/>
      <c r="SP363" s="24"/>
      <c r="SQ363" s="24"/>
      <c r="SR363" s="24"/>
      <c r="SS363" s="24"/>
      <c r="ST363" s="24"/>
      <c r="SU363" s="24"/>
      <c r="SV363" s="24"/>
      <c r="SW363" s="24"/>
      <c r="SX363" s="24"/>
      <c r="SY363" s="24"/>
      <c r="SZ363" s="24"/>
      <c r="TA363" s="24"/>
      <c r="TB363" s="24"/>
      <c r="TC363" s="24"/>
      <c r="TD363" s="24"/>
      <c r="TE363" s="24"/>
      <c r="TF363" s="24"/>
      <c r="TG363" s="24"/>
      <c r="TH363" s="24"/>
      <c r="TI363" s="24"/>
      <c r="TJ363" s="24"/>
      <c r="TK363" s="24"/>
      <c r="TL363" s="24"/>
      <c r="TM363" s="24"/>
      <c r="TN363" s="24"/>
      <c r="TO363" s="24"/>
      <c r="TP363" s="24"/>
      <c r="TQ363" s="24"/>
      <c r="TR363" s="24"/>
      <c r="TS363" s="24"/>
      <c r="TT363" s="24"/>
      <c r="TU363" s="24"/>
      <c r="TV363" s="24"/>
      <c r="TW363" s="24"/>
      <c r="TX363" s="24"/>
      <c r="TY363" s="24"/>
      <c r="TZ363" s="24"/>
      <c r="UA363" s="24"/>
      <c r="UB363" s="24"/>
      <c r="UC363" s="24"/>
      <c r="UD363" s="24"/>
      <c r="UE363" s="24"/>
      <c r="UF363" s="24"/>
      <c r="UG363" s="24"/>
      <c r="UH363" s="24"/>
      <c r="UI363" s="24"/>
      <c r="UJ363" s="24"/>
      <c r="UK363" s="24"/>
      <c r="UL363" s="24"/>
      <c r="UM363" s="24"/>
      <c r="UN363" s="24"/>
      <c r="UO363" s="24"/>
      <c r="UP363" s="24"/>
      <c r="UQ363" s="24"/>
      <c r="UR363" s="24"/>
      <c r="US363" s="24"/>
      <c r="UT363" s="24"/>
      <c r="UU363" s="24"/>
      <c r="UV363" s="24"/>
      <c r="UW363" s="24"/>
      <c r="UX363" s="24"/>
      <c r="UY363" s="24"/>
      <c r="UZ363" s="24"/>
      <c r="VA363" s="24"/>
      <c r="VB363" s="24"/>
      <c r="VC363" s="24"/>
      <c r="VD363" s="24"/>
      <c r="VE363" s="24"/>
      <c r="VF363" s="24"/>
      <c r="VG363" s="24"/>
      <c r="VH363" s="24"/>
      <c r="VI363" s="24"/>
    </row>
    <row r="364" spans="1:581" s="23" customFormat="1" ht="15" customHeight="1" x14ac:dyDescent="0.2">
      <c r="A364" s="18">
        <v>35</v>
      </c>
      <c r="B364" s="102" t="s">
        <v>1188</v>
      </c>
      <c r="C364" s="102" t="s">
        <v>1189</v>
      </c>
      <c r="D364" s="20">
        <v>14</v>
      </c>
      <c r="E364" s="102" t="s">
        <v>929</v>
      </c>
      <c r="F364" s="102" t="s">
        <v>1190</v>
      </c>
      <c r="G364" s="102" t="s">
        <v>1477</v>
      </c>
      <c r="H364" s="21" t="s">
        <v>414</v>
      </c>
      <c r="I364" s="21" t="s">
        <v>415</v>
      </c>
      <c r="J364" s="22" t="s">
        <v>955</v>
      </c>
      <c r="K364" s="328">
        <v>33786</v>
      </c>
      <c r="L364" s="146">
        <v>6</v>
      </c>
      <c r="M364" s="22">
        <v>40</v>
      </c>
      <c r="N364" s="22" t="s">
        <v>728</v>
      </c>
      <c r="O364" s="21" t="s">
        <v>897</v>
      </c>
      <c r="P364" s="21" t="s">
        <v>973</v>
      </c>
      <c r="Q364" s="21" t="s">
        <v>994</v>
      </c>
      <c r="R364" s="22">
        <v>1</v>
      </c>
      <c r="S364" s="114">
        <v>10433</v>
      </c>
      <c r="T364" s="75">
        <f t="shared" si="184"/>
        <v>2086.6</v>
      </c>
      <c r="U364" s="75"/>
      <c r="V364" s="75">
        <f t="shared" si="185"/>
        <v>12519.6</v>
      </c>
      <c r="W364" s="75">
        <f>70.1*7</f>
        <v>490.69999999999993</v>
      </c>
      <c r="X364" s="75">
        <f t="shared" si="186"/>
        <v>2341.7666666666669</v>
      </c>
      <c r="Y364" s="75">
        <f t="shared" si="187"/>
        <v>23417.666666666668</v>
      </c>
      <c r="Z364" s="75">
        <f t="shared" si="188"/>
        <v>2190.9299999999998</v>
      </c>
      <c r="AA364" s="75">
        <f t="shared" si="189"/>
        <v>375.58800000000002</v>
      </c>
      <c r="AB364" s="75">
        <f t="shared" si="190"/>
        <v>625.98</v>
      </c>
      <c r="AC364" s="75">
        <f t="shared" si="191"/>
        <v>250.39200000000002</v>
      </c>
      <c r="AD364" s="75">
        <f t="shared" si="182"/>
        <v>915</v>
      </c>
      <c r="AE364" s="75">
        <f t="shared" si="183"/>
        <v>616</v>
      </c>
      <c r="AF364" s="77">
        <f t="shared" si="192"/>
        <v>7025.3</v>
      </c>
      <c r="AG364" s="77">
        <f t="shared" si="193"/>
        <v>20716.251111111113</v>
      </c>
      <c r="AH364" s="77">
        <f t="shared" si="194"/>
        <v>248595.01333333337</v>
      </c>
      <c r="AI364" s="77"/>
      <c r="AJ364" s="77"/>
      <c r="AK364" s="77"/>
      <c r="AL364" s="77"/>
      <c r="AM364" s="77"/>
      <c r="AN364" s="77"/>
      <c r="AO364" s="77"/>
      <c r="AP364" s="77"/>
      <c r="AQ364" s="77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  <c r="HB364" s="24"/>
      <c r="HC364" s="24"/>
      <c r="HD364" s="24"/>
      <c r="HE364" s="24"/>
      <c r="HF364" s="24"/>
      <c r="HG364" s="24"/>
      <c r="HH364" s="24"/>
      <c r="HI364" s="24"/>
      <c r="HJ364" s="24"/>
      <c r="HK364" s="24"/>
      <c r="HL364" s="24"/>
      <c r="HM364" s="24"/>
      <c r="HN364" s="24"/>
      <c r="HO364" s="24"/>
      <c r="HP364" s="24"/>
      <c r="HQ364" s="24"/>
      <c r="HR364" s="24"/>
      <c r="HS364" s="24"/>
      <c r="HT364" s="24"/>
      <c r="HU364" s="24"/>
      <c r="HV364" s="24"/>
      <c r="HW364" s="24"/>
      <c r="HX364" s="24"/>
      <c r="HY364" s="24"/>
      <c r="HZ364" s="24"/>
      <c r="IA364" s="24"/>
      <c r="IB364" s="24"/>
      <c r="IC364" s="24"/>
      <c r="ID364" s="24"/>
      <c r="IE364" s="24"/>
      <c r="IF364" s="24"/>
      <c r="IG364" s="24"/>
      <c r="IH364" s="24"/>
      <c r="II364" s="24"/>
      <c r="IJ364" s="24"/>
      <c r="IK364" s="24"/>
      <c r="IL364" s="24"/>
      <c r="IM364" s="24"/>
      <c r="IN364" s="24"/>
      <c r="IO364" s="24"/>
      <c r="IP364" s="24"/>
      <c r="IQ364" s="24"/>
      <c r="IR364" s="24"/>
      <c r="IS364" s="24"/>
      <c r="IT364" s="24"/>
      <c r="IU364" s="24"/>
      <c r="IV364" s="24"/>
      <c r="IW364" s="24"/>
      <c r="IX364" s="24"/>
      <c r="IY364" s="24"/>
      <c r="IZ364" s="24"/>
      <c r="JA364" s="24"/>
      <c r="JB364" s="24"/>
      <c r="JC364" s="24"/>
      <c r="JD364" s="24"/>
      <c r="JE364" s="24"/>
      <c r="JF364" s="24"/>
      <c r="JG364" s="24"/>
      <c r="JH364" s="24"/>
      <c r="JI364" s="24"/>
      <c r="JJ364" s="24"/>
      <c r="JK364" s="24"/>
      <c r="JL364" s="24"/>
      <c r="JM364" s="24"/>
      <c r="JN364" s="24"/>
      <c r="JO364" s="24"/>
      <c r="JP364" s="24"/>
      <c r="JQ364" s="24"/>
      <c r="JR364" s="24"/>
      <c r="JS364" s="24"/>
      <c r="JT364" s="24"/>
      <c r="JU364" s="24"/>
      <c r="JV364" s="24"/>
      <c r="JW364" s="24"/>
      <c r="JX364" s="24"/>
      <c r="JY364" s="24"/>
      <c r="JZ364" s="24"/>
      <c r="KA364" s="24"/>
      <c r="KB364" s="24"/>
      <c r="KC364" s="24"/>
      <c r="KD364" s="24"/>
      <c r="KE364" s="24"/>
      <c r="KF364" s="24"/>
      <c r="KG364" s="24"/>
      <c r="KH364" s="24"/>
      <c r="KI364" s="24"/>
      <c r="KJ364" s="24"/>
      <c r="KK364" s="24"/>
      <c r="KL364" s="24"/>
      <c r="KM364" s="24"/>
      <c r="KN364" s="24"/>
      <c r="KO364" s="24"/>
      <c r="KP364" s="24"/>
      <c r="KQ364" s="24"/>
      <c r="KR364" s="24"/>
      <c r="KS364" s="24"/>
      <c r="KT364" s="24"/>
      <c r="KU364" s="24"/>
      <c r="KV364" s="24"/>
      <c r="KW364" s="24"/>
      <c r="KX364" s="24"/>
      <c r="KY364" s="24"/>
      <c r="KZ364" s="24"/>
      <c r="LA364" s="24"/>
      <c r="LB364" s="24"/>
      <c r="LC364" s="24"/>
      <c r="LD364" s="24"/>
      <c r="LE364" s="24"/>
      <c r="LF364" s="24"/>
      <c r="LG364" s="24"/>
      <c r="LH364" s="24"/>
      <c r="LI364" s="24"/>
      <c r="LJ364" s="24"/>
      <c r="LK364" s="24"/>
      <c r="LL364" s="24"/>
      <c r="LM364" s="24"/>
      <c r="LN364" s="24"/>
      <c r="LO364" s="24"/>
      <c r="LP364" s="24"/>
      <c r="LQ364" s="24"/>
      <c r="LR364" s="24"/>
      <c r="LS364" s="24"/>
      <c r="LT364" s="24"/>
      <c r="LU364" s="24"/>
      <c r="LV364" s="24"/>
      <c r="LW364" s="24"/>
      <c r="LX364" s="24"/>
      <c r="LY364" s="24"/>
      <c r="LZ364" s="24"/>
      <c r="MA364" s="24"/>
      <c r="MB364" s="24"/>
      <c r="MC364" s="24"/>
      <c r="MD364" s="24"/>
      <c r="ME364" s="24"/>
      <c r="MF364" s="24"/>
      <c r="MG364" s="24"/>
      <c r="MH364" s="24"/>
      <c r="MI364" s="24"/>
      <c r="MJ364" s="24"/>
      <c r="MK364" s="24"/>
      <c r="ML364" s="24"/>
      <c r="MM364" s="24"/>
      <c r="MN364" s="24"/>
      <c r="MO364" s="24"/>
      <c r="MP364" s="24"/>
      <c r="MQ364" s="24"/>
      <c r="MR364" s="24"/>
      <c r="MS364" s="24"/>
      <c r="MT364" s="24"/>
      <c r="MU364" s="24"/>
      <c r="MV364" s="24"/>
      <c r="MW364" s="24"/>
      <c r="MX364" s="24"/>
      <c r="MY364" s="24"/>
      <c r="MZ364" s="24"/>
      <c r="NA364" s="24"/>
      <c r="NB364" s="24"/>
      <c r="NC364" s="24"/>
      <c r="ND364" s="24"/>
      <c r="NE364" s="24"/>
      <c r="NF364" s="24"/>
      <c r="NG364" s="24"/>
      <c r="NH364" s="24"/>
      <c r="NI364" s="24"/>
      <c r="NJ364" s="24"/>
      <c r="NK364" s="24"/>
      <c r="NL364" s="24"/>
      <c r="NM364" s="24"/>
      <c r="NN364" s="24"/>
      <c r="NO364" s="24"/>
      <c r="NP364" s="24"/>
      <c r="NQ364" s="24"/>
      <c r="NR364" s="24"/>
      <c r="NS364" s="24"/>
      <c r="NT364" s="24"/>
      <c r="NU364" s="24"/>
      <c r="NV364" s="24"/>
      <c r="NW364" s="24"/>
      <c r="NX364" s="24"/>
      <c r="NY364" s="24"/>
      <c r="NZ364" s="24"/>
      <c r="OA364" s="24"/>
      <c r="OB364" s="24"/>
      <c r="OC364" s="24"/>
      <c r="OD364" s="24"/>
      <c r="OE364" s="24"/>
      <c r="OF364" s="24"/>
      <c r="OG364" s="24"/>
      <c r="OH364" s="24"/>
      <c r="OI364" s="24"/>
      <c r="OJ364" s="24"/>
      <c r="OK364" s="24"/>
      <c r="OL364" s="24"/>
      <c r="OM364" s="24"/>
      <c r="ON364" s="24"/>
      <c r="OO364" s="24"/>
      <c r="OP364" s="24"/>
      <c r="OQ364" s="24"/>
      <c r="OR364" s="24"/>
      <c r="OS364" s="24"/>
      <c r="OT364" s="24"/>
      <c r="OU364" s="24"/>
      <c r="OV364" s="24"/>
      <c r="OW364" s="24"/>
      <c r="OX364" s="24"/>
      <c r="OY364" s="24"/>
      <c r="OZ364" s="24"/>
      <c r="PA364" s="24"/>
      <c r="PB364" s="24"/>
      <c r="PC364" s="24"/>
      <c r="PD364" s="24"/>
      <c r="PE364" s="24"/>
      <c r="PF364" s="24"/>
      <c r="PG364" s="24"/>
      <c r="PH364" s="24"/>
      <c r="PI364" s="24"/>
      <c r="PJ364" s="24"/>
      <c r="PK364" s="24"/>
      <c r="PL364" s="24"/>
      <c r="PM364" s="24"/>
      <c r="PN364" s="24"/>
      <c r="PO364" s="24"/>
      <c r="PP364" s="24"/>
      <c r="PQ364" s="24"/>
      <c r="PR364" s="24"/>
      <c r="PS364" s="24"/>
      <c r="PT364" s="24"/>
      <c r="PU364" s="24"/>
      <c r="PV364" s="24"/>
      <c r="PW364" s="24"/>
      <c r="PX364" s="24"/>
      <c r="PY364" s="24"/>
      <c r="PZ364" s="24"/>
      <c r="QA364" s="24"/>
      <c r="QB364" s="24"/>
      <c r="QC364" s="24"/>
      <c r="QD364" s="24"/>
      <c r="QE364" s="24"/>
      <c r="QF364" s="24"/>
      <c r="QG364" s="24"/>
      <c r="QH364" s="24"/>
      <c r="QI364" s="24"/>
      <c r="QJ364" s="24"/>
      <c r="QK364" s="24"/>
      <c r="QL364" s="24"/>
      <c r="QM364" s="24"/>
      <c r="QN364" s="24"/>
      <c r="QO364" s="24"/>
      <c r="QP364" s="24"/>
      <c r="QQ364" s="24"/>
      <c r="QR364" s="24"/>
      <c r="QS364" s="24"/>
      <c r="QT364" s="24"/>
      <c r="QU364" s="24"/>
      <c r="QV364" s="24"/>
      <c r="QW364" s="24"/>
      <c r="QX364" s="24"/>
      <c r="QY364" s="24"/>
      <c r="QZ364" s="24"/>
      <c r="RA364" s="24"/>
      <c r="RB364" s="24"/>
      <c r="RC364" s="24"/>
      <c r="RD364" s="24"/>
      <c r="RE364" s="24"/>
      <c r="RF364" s="24"/>
      <c r="RG364" s="24"/>
      <c r="RH364" s="24"/>
      <c r="RI364" s="24"/>
      <c r="RJ364" s="24"/>
      <c r="RK364" s="24"/>
      <c r="RL364" s="24"/>
      <c r="RM364" s="24"/>
      <c r="RN364" s="24"/>
      <c r="RO364" s="24"/>
      <c r="RP364" s="24"/>
      <c r="RQ364" s="24"/>
      <c r="RR364" s="24"/>
      <c r="RS364" s="24"/>
      <c r="RT364" s="24"/>
      <c r="RU364" s="24"/>
      <c r="RV364" s="24"/>
      <c r="RW364" s="24"/>
      <c r="RX364" s="24"/>
      <c r="RY364" s="24"/>
      <c r="RZ364" s="24"/>
      <c r="SA364" s="24"/>
      <c r="SB364" s="24"/>
      <c r="SC364" s="24"/>
      <c r="SD364" s="24"/>
      <c r="SE364" s="24"/>
      <c r="SF364" s="24"/>
      <c r="SG364" s="24"/>
      <c r="SH364" s="24"/>
      <c r="SI364" s="24"/>
      <c r="SJ364" s="24"/>
      <c r="SK364" s="24"/>
      <c r="SL364" s="24"/>
      <c r="SM364" s="24"/>
      <c r="SN364" s="24"/>
      <c r="SO364" s="24"/>
      <c r="SP364" s="24"/>
      <c r="SQ364" s="24"/>
      <c r="SR364" s="24"/>
      <c r="SS364" s="24"/>
      <c r="ST364" s="24"/>
      <c r="SU364" s="24"/>
      <c r="SV364" s="24"/>
      <c r="SW364" s="24"/>
      <c r="SX364" s="24"/>
      <c r="SY364" s="24"/>
      <c r="SZ364" s="24"/>
      <c r="TA364" s="24"/>
      <c r="TB364" s="24"/>
      <c r="TC364" s="24"/>
      <c r="TD364" s="24"/>
      <c r="TE364" s="24"/>
      <c r="TF364" s="24"/>
      <c r="TG364" s="24"/>
      <c r="TH364" s="24"/>
      <c r="TI364" s="24"/>
      <c r="TJ364" s="24"/>
      <c r="TK364" s="24"/>
      <c r="TL364" s="24"/>
      <c r="TM364" s="24"/>
      <c r="TN364" s="24"/>
      <c r="TO364" s="24"/>
      <c r="TP364" s="24"/>
      <c r="TQ364" s="24"/>
      <c r="TR364" s="24"/>
      <c r="TS364" s="24"/>
      <c r="TT364" s="24"/>
      <c r="TU364" s="24"/>
      <c r="TV364" s="24"/>
      <c r="TW364" s="24"/>
      <c r="TX364" s="24"/>
      <c r="TY364" s="24"/>
      <c r="TZ364" s="24"/>
      <c r="UA364" s="24"/>
      <c r="UB364" s="24"/>
      <c r="UC364" s="24"/>
      <c r="UD364" s="24"/>
      <c r="UE364" s="24"/>
      <c r="UF364" s="24"/>
      <c r="UG364" s="24"/>
      <c r="UH364" s="24"/>
      <c r="UI364" s="24"/>
      <c r="UJ364" s="24"/>
      <c r="UK364" s="24"/>
      <c r="UL364" s="24"/>
      <c r="UM364" s="24"/>
      <c r="UN364" s="24"/>
      <c r="UO364" s="24"/>
      <c r="UP364" s="24"/>
      <c r="UQ364" s="24"/>
      <c r="UR364" s="24"/>
      <c r="US364" s="24"/>
      <c r="UT364" s="24"/>
      <c r="UU364" s="24"/>
      <c r="UV364" s="24"/>
      <c r="UW364" s="24"/>
      <c r="UX364" s="24"/>
      <c r="UY364" s="24"/>
      <c r="UZ364" s="24"/>
      <c r="VA364" s="24"/>
      <c r="VB364" s="24"/>
      <c r="VC364" s="24"/>
      <c r="VD364" s="24"/>
      <c r="VE364" s="24"/>
      <c r="VF364" s="24"/>
      <c r="VG364" s="24"/>
      <c r="VH364" s="24"/>
      <c r="VI364" s="24"/>
    </row>
    <row r="365" spans="1:581" s="23" customFormat="1" ht="15" customHeight="1" x14ac:dyDescent="0.2">
      <c r="A365" s="18">
        <v>36</v>
      </c>
      <c r="B365" s="102" t="s">
        <v>1188</v>
      </c>
      <c r="C365" s="102" t="s">
        <v>1189</v>
      </c>
      <c r="D365" s="20">
        <v>14</v>
      </c>
      <c r="E365" s="102" t="s">
        <v>929</v>
      </c>
      <c r="F365" s="102" t="s">
        <v>1190</v>
      </c>
      <c r="G365" s="102" t="s">
        <v>1478</v>
      </c>
      <c r="H365" s="25" t="s">
        <v>417</v>
      </c>
      <c r="I365" s="21" t="s">
        <v>418</v>
      </c>
      <c r="J365" s="22" t="s">
        <v>955</v>
      </c>
      <c r="K365" s="328">
        <v>39755</v>
      </c>
      <c r="L365" s="146">
        <v>6</v>
      </c>
      <c r="M365" s="22">
        <v>40</v>
      </c>
      <c r="N365" s="22" t="s">
        <v>728</v>
      </c>
      <c r="O365" s="21" t="s">
        <v>897</v>
      </c>
      <c r="P365" s="21" t="s">
        <v>973</v>
      </c>
      <c r="Q365" s="21" t="s">
        <v>994</v>
      </c>
      <c r="R365" s="22">
        <v>1</v>
      </c>
      <c r="S365" s="114">
        <v>10433</v>
      </c>
      <c r="T365" s="75">
        <f t="shared" si="184"/>
        <v>2086.6</v>
      </c>
      <c r="U365" s="75"/>
      <c r="V365" s="75">
        <f t="shared" si="185"/>
        <v>12519.6</v>
      </c>
      <c r="W365" s="75">
        <f>70.1*4</f>
        <v>280.39999999999998</v>
      </c>
      <c r="X365" s="75">
        <f t="shared" si="186"/>
        <v>2341.7666666666669</v>
      </c>
      <c r="Y365" s="75">
        <f t="shared" si="187"/>
        <v>23417.666666666668</v>
      </c>
      <c r="Z365" s="75">
        <f t="shared" si="188"/>
        <v>2190.9299999999998</v>
      </c>
      <c r="AA365" s="75">
        <f t="shared" si="189"/>
        <v>375.58800000000002</v>
      </c>
      <c r="AB365" s="75">
        <f t="shared" si="190"/>
        <v>625.98</v>
      </c>
      <c r="AC365" s="75">
        <f t="shared" si="191"/>
        <v>250.39200000000002</v>
      </c>
      <c r="AD365" s="75">
        <f t="shared" si="182"/>
        <v>915</v>
      </c>
      <c r="AE365" s="75">
        <f t="shared" si="183"/>
        <v>616</v>
      </c>
      <c r="AF365" s="77">
        <f t="shared" si="192"/>
        <v>7025.3</v>
      </c>
      <c r="AG365" s="77">
        <f t="shared" si="193"/>
        <v>20505.95111111111</v>
      </c>
      <c r="AH365" s="77">
        <f t="shared" si="194"/>
        <v>246071.41333333333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  <c r="HB365" s="24"/>
      <c r="HC365" s="24"/>
      <c r="HD365" s="24"/>
      <c r="HE365" s="24"/>
      <c r="HF365" s="24"/>
      <c r="HG365" s="24"/>
      <c r="HH365" s="24"/>
      <c r="HI365" s="24"/>
      <c r="HJ365" s="24"/>
      <c r="HK365" s="24"/>
      <c r="HL365" s="24"/>
      <c r="HM365" s="24"/>
      <c r="HN365" s="24"/>
      <c r="HO365" s="24"/>
      <c r="HP365" s="24"/>
      <c r="HQ365" s="24"/>
      <c r="HR365" s="24"/>
      <c r="HS365" s="24"/>
      <c r="HT365" s="24"/>
      <c r="HU365" s="24"/>
      <c r="HV365" s="24"/>
      <c r="HW365" s="24"/>
      <c r="HX365" s="24"/>
      <c r="HY365" s="24"/>
      <c r="HZ365" s="24"/>
      <c r="IA365" s="24"/>
      <c r="IB365" s="24"/>
      <c r="IC365" s="24"/>
      <c r="ID365" s="24"/>
      <c r="IE365" s="24"/>
      <c r="IF365" s="24"/>
      <c r="IG365" s="24"/>
      <c r="IH365" s="24"/>
      <c r="II365" s="24"/>
      <c r="IJ365" s="24"/>
      <c r="IK365" s="24"/>
      <c r="IL365" s="24"/>
      <c r="IM365" s="24"/>
      <c r="IN365" s="24"/>
      <c r="IO365" s="24"/>
      <c r="IP365" s="24"/>
      <c r="IQ365" s="24"/>
      <c r="IR365" s="24"/>
      <c r="IS365" s="24"/>
      <c r="IT365" s="24"/>
      <c r="IU365" s="24"/>
      <c r="IV365" s="24"/>
      <c r="IW365" s="24"/>
      <c r="IX365" s="24"/>
      <c r="IY365" s="24"/>
      <c r="IZ365" s="24"/>
      <c r="JA365" s="24"/>
      <c r="JB365" s="24"/>
      <c r="JC365" s="24"/>
      <c r="JD365" s="24"/>
      <c r="JE365" s="24"/>
      <c r="JF365" s="24"/>
      <c r="JG365" s="24"/>
      <c r="JH365" s="24"/>
      <c r="JI365" s="24"/>
      <c r="JJ365" s="24"/>
      <c r="JK365" s="24"/>
      <c r="JL365" s="24"/>
      <c r="JM365" s="24"/>
      <c r="JN365" s="24"/>
      <c r="JO365" s="24"/>
      <c r="JP365" s="24"/>
      <c r="JQ365" s="24"/>
      <c r="JR365" s="24"/>
      <c r="JS365" s="24"/>
      <c r="JT365" s="24"/>
      <c r="JU365" s="24"/>
      <c r="JV365" s="24"/>
      <c r="JW365" s="24"/>
      <c r="JX365" s="24"/>
      <c r="JY365" s="24"/>
      <c r="JZ365" s="24"/>
      <c r="KA365" s="24"/>
      <c r="KB365" s="24"/>
      <c r="KC365" s="24"/>
      <c r="KD365" s="24"/>
      <c r="KE365" s="24"/>
      <c r="KF365" s="24"/>
      <c r="KG365" s="24"/>
      <c r="KH365" s="24"/>
      <c r="KI365" s="24"/>
      <c r="KJ365" s="24"/>
      <c r="KK365" s="24"/>
      <c r="KL365" s="24"/>
      <c r="KM365" s="24"/>
      <c r="KN365" s="24"/>
      <c r="KO365" s="24"/>
      <c r="KP365" s="24"/>
      <c r="KQ365" s="24"/>
      <c r="KR365" s="24"/>
      <c r="KS365" s="24"/>
      <c r="KT365" s="24"/>
      <c r="KU365" s="24"/>
      <c r="KV365" s="24"/>
      <c r="KW365" s="24"/>
      <c r="KX365" s="24"/>
      <c r="KY365" s="24"/>
      <c r="KZ365" s="24"/>
      <c r="LA365" s="24"/>
      <c r="LB365" s="24"/>
      <c r="LC365" s="24"/>
      <c r="LD365" s="24"/>
      <c r="LE365" s="24"/>
      <c r="LF365" s="24"/>
      <c r="LG365" s="24"/>
      <c r="LH365" s="24"/>
      <c r="LI365" s="24"/>
      <c r="LJ365" s="24"/>
      <c r="LK365" s="24"/>
      <c r="LL365" s="24"/>
      <c r="LM365" s="24"/>
      <c r="LN365" s="24"/>
      <c r="LO365" s="24"/>
      <c r="LP365" s="24"/>
      <c r="LQ365" s="24"/>
      <c r="LR365" s="24"/>
      <c r="LS365" s="24"/>
      <c r="LT365" s="24"/>
      <c r="LU365" s="24"/>
      <c r="LV365" s="24"/>
      <c r="LW365" s="24"/>
      <c r="LX365" s="24"/>
      <c r="LY365" s="24"/>
      <c r="LZ365" s="24"/>
      <c r="MA365" s="24"/>
      <c r="MB365" s="24"/>
      <c r="MC365" s="24"/>
      <c r="MD365" s="24"/>
      <c r="ME365" s="24"/>
      <c r="MF365" s="24"/>
      <c r="MG365" s="24"/>
      <c r="MH365" s="24"/>
      <c r="MI365" s="24"/>
      <c r="MJ365" s="24"/>
      <c r="MK365" s="24"/>
      <c r="ML365" s="24"/>
      <c r="MM365" s="24"/>
      <c r="MN365" s="24"/>
      <c r="MO365" s="24"/>
      <c r="MP365" s="24"/>
      <c r="MQ365" s="24"/>
      <c r="MR365" s="24"/>
      <c r="MS365" s="24"/>
      <c r="MT365" s="24"/>
      <c r="MU365" s="24"/>
      <c r="MV365" s="24"/>
      <c r="MW365" s="24"/>
      <c r="MX365" s="24"/>
      <c r="MY365" s="24"/>
      <c r="MZ365" s="24"/>
      <c r="NA365" s="24"/>
      <c r="NB365" s="24"/>
      <c r="NC365" s="24"/>
      <c r="ND365" s="24"/>
      <c r="NE365" s="24"/>
      <c r="NF365" s="24"/>
      <c r="NG365" s="24"/>
      <c r="NH365" s="24"/>
      <c r="NI365" s="24"/>
      <c r="NJ365" s="24"/>
      <c r="NK365" s="24"/>
      <c r="NL365" s="24"/>
      <c r="NM365" s="24"/>
      <c r="NN365" s="24"/>
      <c r="NO365" s="24"/>
      <c r="NP365" s="24"/>
      <c r="NQ365" s="24"/>
      <c r="NR365" s="24"/>
      <c r="NS365" s="24"/>
      <c r="NT365" s="24"/>
      <c r="NU365" s="24"/>
      <c r="NV365" s="24"/>
      <c r="NW365" s="24"/>
      <c r="NX365" s="24"/>
      <c r="NY365" s="24"/>
      <c r="NZ365" s="24"/>
      <c r="OA365" s="24"/>
      <c r="OB365" s="24"/>
      <c r="OC365" s="24"/>
      <c r="OD365" s="24"/>
      <c r="OE365" s="24"/>
      <c r="OF365" s="24"/>
      <c r="OG365" s="24"/>
      <c r="OH365" s="24"/>
      <c r="OI365" s="24"/>
      <c r="OJ365" s="24"/>
      <c r="OK365" s="24"/>
      <c r="OL365" s="24"/>
      <c r="OM365" s="24"/>
      <c r="ON365" s="24"/>
      <c r="OO365" s="24"/>
      <c r="OP365" s="24"/>
      <c r="OQ365" s="24"/>
      <c r="OR365" s="24"/>
      <c r="OS365" s="24"/>
      <c r="OT365" s="24"/>
      <c r="OU365" s="24"/>
      <c r="OV365" s="24"/>
      <c r="OW365" s="24"/>
      <c r="OX365" s="24"/>
      <c r="OY365" s="24"/>
      <c r="OZ365" s="24"/>
      <c r="PA365" s="24"/>
      <c r="PB365" s="24"/>
      <c r="PC365" s="24"/>
      <c r="PD365" s="24"/>
      <c r="PE365" s="24"/>
      <c r="PF365" s="24"/>
      <c r="PG365" s="24"/>
      <c r="PH365" s="24"/>
      <c r="PI365" s="24"/>
      <c r="PJ365" s="24"/>
      <c r="PK365" s="24"/>
      <c r="PL365" s="24"/>
      <c r="PM365" s="24"/>
      <c r="PN365" s="24"/>
      <c r="PO365" s="24"/>
      <c r="PP365" s="24"/>
      <c r="PQ365" s="24"/>
      <c r="PR365" s="24"/>
      <c r="PS365" s="24"/>
      <c r="PT365" s="24"/>
      <c r="PU365" s="24"/>
      <c r="PV365" s="24"/>
      <c r="PW365" s="24"/>
      <c r="PX365" s="24"/>
      <c r="PY365" s="24"/>
      <c r="PZ365" s="24"/>
      <c r="QA365" s="24"/>
      <c r="QB365" s="24"/>
      <c r="QC365" s="24"/>
      <c r="QD365" s="24"/>
      <c r="QE365" s="24"/>
      <c r="QF365" s="24"/>
      <c r="QG365" s="24"/>
      <c r="QH365" s="24"/>
      <c r="QI365" s="24"/>
      <c r="QJ365" s="24"/>
      <c r="QK365" s="24"/>
      <c r="QL365" s="24"/>
      <c r="QM365" s="24"/>
      <c r="QN365" s="24"/>
      <c r="QO365" s="24"/>
      <c r="QP365" s="24"/>
      <c r="QQ365" s="24"/>
      <c r="QR365" s="24"/>
      <c r="QS365" s="24"/>
      <c r="QT365" s="24"/>
      <c r="QU365" s="24"/>
      <c r="QV365" s="24"/>
      <c r="QW365" s="24"/>
      <c r="QX365" s="24"/>
      <c r="QY365" s="24"/>
      <c r="QZ365" s="24"/>
      <c r="RA365" s="24"/>
      <c r="RB365" s="24"/>
      <c r="RC365" s="24"/>
      <c r="RD365" s="24"/>
      <c r="RE365" s="24"/>
      <c r="RF365" s="24"/>
      <c r="RG365" s="24"/>
      <c r="RH365" s="24"/>
      <c r="RI365" s="24"/>
      <c r="RJ365" s="24"/>
      <c r="RK365" s="24"/>
      <c r="RL365" s="24"/>
      <c r="RM365" s="24"/>
      <c r="RN365" s="24"/>
      <c r="RO365" s="24"/>
      <c r="RP365" s="24"/>
      <c r="RQ365" s="24"/>
      <c r="RR365" s="24"/>
      <c r="RS365" s="24"/>
      <c r="RT365" s="24"/>
      <c r="RU365" s="24"/>
      <c r="RV365" s="24"/>
      <c r="RW365" s="24"/>
      <c r="RX365" s="24"/>
      <c r="RY365" s="24"/>
      <c r="RZ365" s="24"/>
      <c r="SA365" s="24"/>
      <c r="SB365" s="24"/>
      <c r="SC365" s="24"/>
      <c r="SD365" s="24"/>
      <c r="SE365" s="24"/>
      <c r="SF365" s="24"/>
      <c r="SG365" s="24"/>
      <c r="SH365" s="24"/>
      <c r="SI365" s="24"/>
      <c r="SJ365" s="24"/>
      <c r="SK365" s="24"/>
      <c r="SL365" s="24"/>
      <c r="SM365" s="24"/>
      <c r="SN365" s="24"/>
      <c r="SO365" s="24"/>
      <c r="SP365" s="24"/>
      <c r="SQ365" s="24"/>
      <c r="SR365" s="24"/>
      <c r="SS365" s="24"/>
      <c r="ST365" s="24"/>
      <c r="SU365" s="24"/>
      <c r="SV365" s="24"/>
      <c r="SW365" s="24"/>
      <c r="SX365" s="24"/>
      <c r="SY365" s="24"/>
      <c r="SZ365" s="24"/>
      <c r="TA365" s="24"/>
      <c r="TB365" s="24"/>
      <c r="TC365" s="24"/>
      <c r="TD365" s="24"/>
      <c r="TE365" s="24"/>
      <c r="TF365" s="24"/>
      <c r="TG365" s="24"/>
      <c r="TH365" s="24"/>
      <c r="TI365" s="24"/>
      <c r="TJ365" s="24"/>
      <c r="TK365" s="24"/>
      <c r="TL365" s="24"/>
      <c r="TM365" s="24"/>
      <c r="TN365" s="24"/>
      <c r="TO365" s="24"/>
      <c r="TP365" s="24"/>
      <c r="TQ365" s="24"/>
      <c r="TR365" s="24"/>
      <c r="TS365" s="24"/>
      <c r="TT365" s="24"/>
      <c r="TU365" s="24"/>
      <c r="TV365" s="24"/>
      <c r="TW365" s="24"/>
      <c r="TX365" s="24"/>
      <c r="TY365" s="24"/>
      <c r="TZ365" s="24"/>
      <c r="UA365" s="24"/>
      <c r="UB365" s="24"/>
      <c r="UC365" s="24"/>
      <c r="UD365" s="24"/>
      <c r="UE365" s="24"/>
      <c r="UF365" s="24"/>
      <c r="UG365" s="24"/>
      <c r="UH365" s="24"/>
      <c r="UI365" s="24"/>
      <c r="UJ365" s="24"/>
      <c r="UK365" s="24"/>
      <c r="UL365" s="24"/>
      <c r="UM365" s="24"/>
      <c r="UN365" s="24"/>
      <c r="UO365" s="24"/>
      <c r="UP365" s="24"/>
      <c r="UQ365" s="24"/>
      <c r="UR365" s="24"/>
      <c r="US365" s="24"/>
      <c r="UT365" s="24"/>
      <c r="UU365" s="24"/>
      <c r="UV365" s="24"/>
      <c r="UW365" s="24"/>
      <c r="UX365" s="24"/>
      <c r="UY365" s="24"/>
      <c r="UZ365" s="24"/>
      <c r="VA365" s="24"/>
      <c r="VB365" s="24"/>
      <c r="VC365" s="24"/>
      <c r="VD365" s="24"/>
      <c r="VE365" s="24"/>
      <c r="VF365" s="24"/>
      <c r="VG365" s="24"/>
      <c r="VH365" s="24"/>
      <c r="VI365" s="24"/>
    </row>
    <row r="366" spans="1:581" s="23" customFormat="1" ht="15" customHeight="1" x14ac:dyDescent="0.2">
      <c r="A366" s="18">
        <v>37</v>
      </c>
      <c r="B366" s="102" t="s">
        <v>1188</v>
      </c>
      <c r="C366" s="102" t="s">
        <v>1189</v>
      </c>
      <c r="D366" s="20">
        <v>14</v>
      </c>
      <c r="E366" s="102" t="s">
        <v>929</v>
      </c>
      <c r="F366" s="102" t="s">
        <v>1190</v>
      </c>
      <c r="G366" s="102" t="s">
        <v>1848</v>
      </c>
      <c r="H366" s="174" t="s">
        <v>1796</v>
      </c>
      <c r="I366" s="174" t="s">
        <v>1847</v>
      </c>
      <c r="J366" s="22" t="s">
        <v>955</v>
      </c>
      <c r="K366" s="328">
        <v>36265</v>
      </c>
      <c r="L366" s="146">
        <v>6</v>
      </c>
      <c r="M366" s="22">
        <v>40</v>
      </c>
      <c r="N366" s="22" t="s">
        <v>728</v>
      </c>
      <c r="O366" s="21" t="s">
        <v>897</v>
      </c>
      <c r="P366" s="21" t="s">
        <v>973</v>
      </c>
      <c r="Q366" s="21" t="s">
        <v>994</v>
      </c>
      <c r="R366" s="22">
        <v>1</v>
      </c>
      <c r="S366" s="114">
        <v>10433</v>
      </c>
      <c r="T366" s="75">
        <f t="shared" si="184"/>
        <v>2086.6</v>
      </c>
      <c r="U366" s="75"/>
      <c r="V366" s="75">
        <f t="shared" si="185"/>
        <v>12519.6</v>
      </c>
      <c r="W366" s="75"/>
      <c r="X366" s="75">
        <f t="shared" si="186"/>
        <v>2341.7666666666669</v>
      </c>
      <c r="Y366" s="75">
        <f t="shared" si="187"/>
        <v>23417.666666666668</v>
      </c>
      <c r="Z366" s="75">
        <f t="shared" si="188"/>
        <v>2190.9299999999998</v>
      </c>
      <c r="AA366" s="75">
        <f t="shared" si="189"/>
        <v>375.58800000000002</v>
      </c>
      <c r="AB366" s="75">
        <f t="shared" si="190"/>
        <v>625.98</v>
      </c>
      <c r="AC366" s="75">
        <f t="shared" si="191"/>
        <v>250.39200000000002</v>
      </c>
      <c r="AD366" s="75">
        <f t="shared" si="182"/>
        <v>915</v>
      </c>
      <c r="AE366" s="75">
        <f t="shared" si="183"/>
        <v>616</v>
      </c>
      <c r="AF366" s="77">
        <f t="shared" si="192"/>
        <v>7025.3</v>
      </c>
      <c r="AG366" s="77">
        <f t="shared" si="193"/>
        <v>20225.551111111108</v>
      </c>
      <c r="AH366" s="77">
        <f t="shared" si="194"/>
        <v>242706.61333333328</v>
      </c>
      <c r="AI366" s="77"/>
      <c r="AJ366" s="77"/>
      <c r="AK366" s="77"/>
      <c r="AL366" s="77"/>
      <c r="AM366" s="77"/>
      <c r="AN366" s="77"/>
      <c r="AO366" s="77"/>
      <c r="AP366" s="77"/>
      <c r="AQ366" s="77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  <c r="HB366" s="24"/>
      <c r="HC366" s="24"/>
      <c r="HD366" s="24"/>
      <c r="HE366" s="24"/>
      <c r="HF366" s="24"/>
      <c r="HG366" s="24"/>
      <c r="HH366" s="24"/>
      <c r="HI366" s="24"/>
      <c r="HJ366" s="24"/>
      <c r="HK366" s="24"/>
      <c r="HL366" s="24"/>
      <c r="HM366" s="24"/>
      <c r="HN366" s="24"/>
      <c r="HO366" s="24"/>
      <c r="HP366" s="24"/>
      <c r="HQ366" s="24"/>
      <c r="HR366" s="24"/>
      <c r="HS366" s="24"/>
      <c r="HT366" s="24"/>
      <c r="HU366" s="24"/>
      <c r="HV366" s="24"/>
      <c r="HW366" s="24"/>
      <c r="HX366" s="24"/>
      <c r="HY366" s="24"/>
      <c r="HZ366" s="24"/>
      <c r="IA366" s="24"/>
      <c r="IB366" s="24"/>
      <c r="IC366" s="24"/>
      <c r="ID366" s="24"/>
      <c r="IE366" s="24"/>
      <c r="IF366" s="24"/>
      <c r="IG366" s="24"/>
      <c r="IH366" s="24"/>
      <c r="II366" s="24"/>
      <c r="IJ366" s="24"/>
      <c r="IK366" s="24"/>
      <c r="IL366" s="24"/>
      <c r="IM366" s="24"/>
      <c r="IN366" s="24"/>
      <c r="IO366" s="24"/>
      <c r="IP366" s="24"/>
      <c r="IQ366" s="24"/>
      <c r="IR366" s="24"/>
      <c r="IS366" s="24"/>
      <c r="IT366" s="24"/>
      <c r="IU366" s="24"/>
      <c r="IV366" s="24"/>
      <c r="IW366" s="24"/>
      <c r="IX366" s="24"/>
      <c r="IY366" s="24"/>
      <c r="IZ366" s="24"/>
      <c r="JA366" s="24"/>
      <c r="JB366" s="24"/>
      <c r="JC366" s="24"/>
      <c r="JD366" s="24"/>
      <c r="JE366" s="24"/>
      <c r="JF366" s="24"/>
      <c r="JG366" s="24"/>
      <c r="JH366" s="24"/>
      <c r="JI366" s="24"/>
      <c r="JJ366" s="24"/>
      <c r="JK366" s="24"/>
      <c r="JL366" s="24"/>
      <c r="JM366" s="24"/>
      <c r="JN366" s="24"/>
      <c r="JO366" s="24"/>
      <c r="JP366" s="24"/>
      <c r="JQ366" s="24"/>
      <c r="JR366" s="24"/>
      <c r="JS366" s="24"/>
      <c r="JT366" s="24"/>
      <c r="JU366" s="24"/>
      <c r="JV366" s="24"/>
      <c r="JW366" s="24"/>
      <c r="JX366" s="24"/>
      <c r="JY366" s="24"/>
      <c r="JZ366" s="24"/>
      <c r="KA366" s="24"/>
      <c r="KB366" s="24"/>
      <c r="KC366" s="24"/>
      <c r="KD366" s="24"/>
      <c r="KE366" s="24"/>
      <c r="KF366" s="24"/>
      <c r="KG366" s="24"/>
      <c r="KH366" s="24"/>
      <c r="KI366" s="24"/>
      <c r="KJ366" s="24"/>
      <c r="KK366" s="24"/>
      <c r="KL366" s="24"/>
      <c r="KM366" s="24"/>
      <c r="KN366" s="24"/>
      <c r="KO366" s="24"/>
      <c r="KP366" s="24"/>
      <c r="KQ366" s="24"/>
      <c r="KR366" s="24"/>
      <c r="KS366" s="24"/>
      <c r="KT366" s="24"/>
      <c r="KU366" s="24"/>
      <c r="KV366" s="24"/>
      <c r="KW366" s="24"/>
      <c r="KX366" s="24"/>
      <c r="KY366" s="24"/>
      <c r="KZ366" s="24"/>
      <c r="LA366" s="24"/>
      <c r="LB366" s="24"/>
      <c r="LC366" s="24"/>
      <c r="LD366" s="24"/>
      <c r="LE366" s="24"/>
      <c r="LF366" s="24"/>
      <c r="LG366" s="24"/>
      <c r="LH366" s="24"/>
      <c r="LI366" s="24"/>
      <c r="LJ366" s="24"/>
      <c r="LK366" s="24"/>
      <c r="LL366" s="24"/>
      <c r="LM366" s="24"/>
      <c r="LN366" s="24"/>
      <c r="LO366" s="24"/>
      <c r="LP366" s="24"/>
      <c r="LQ366" s="24"/>
      <c r="LR366" s="24"/>
      <c r="LS366" s="24"/>
      <c r="LT366" s="24"/>
      <c r="LU366" s="24"/>
      <c r="LV366" s="24"/>
      <c r="LW366" s="24"/>
      <c r="LX366" s="24"/>
      <c r="LY366" s="24"/>
      <c r="LZ366" s="24"/>
      <c r="MA366" s="24"/>
      <c r="MB366" s="24"/>
      <c r="MC366" s="24"/>
      <c r="MD366" s="24"/>
      <c r="ME366" s="24"/>
      <c r="MF366" s="24"/>
      <c r="MG366" s="24"/>
      <c r="MH366" s="24"/>
      <c r="MI366" s="24"/>
      <c r="MJ366" s="24"/>
      <c r="MK366" s="24"/>
      <c r="ML366" s="24"/>
      <c r="MM366" s="24"/>
      <c r="MN366" s="24"/>
      <c r="MO366" s="24"/>
      <c r="MP366" s="24"/>
      <c r="MQ366" s="24"/>
      <c r="MR366" s="24"/>
      <c r="MS366" s="24"/>
      <c r="MT366" s="24"/>
      <c r="MU366" s="24"/>
      <c r="MV366" s="24"/>
      <c r="MW366" s="24"/>
      <c r="MX366" s="24"/>
      <c r="MY366" s="24"/>
      <c r="MZ366" s="24"/>
      <c r="NA366" s="24"/>
      <c r="NB366" s="24"/>
      <c r="NC366" s="24"/>
      <c r="ND366" s="24"/>
      <c r="NE366" s="24"/>
      <c r="NF366" s="24"/>
      <c r="NG366" s="24"/>
      <c r="NH366" s="24"/>
      <c r="NI366" s="24"/>
      <c r="NJ366" s="24"/>
      <c r="NK366" s="24"/>
      <c r="NL366" s="24"/>
      <c r="NM366" s="24"/>
      <c r="NN366" s="24"/>
      <c r="NO366" s="24"/>
      <c r="NP366" s="24"/>
      <c r="NQ366" s="24"/>
      <c r="NR366" s="24"/>
      <c r="NS366" s="24"/>
      <c r="NT366" s="24"/>
      <c r="NU366" s="24"/>
      <c r="NV366" s="24"/>
      <c r="NW366" s="24"/>
      <c r="NX366" s="24"/>
      <c r="NY366" s="24"/>
      <c r="NZ366" s="24"/>
      <c r="OA366" s="24"/>
      <c r="OB366" s="24"/>
      <c r="OC366" s="24"/>
      <c r="OD366" s="24"/>
      <c r="OE366" s="24"/>
      <c r="OF366" s="24"/>
      <c r="OG366" s="24"/>
      <c r="OH366" s="24"/>
      <c r="OI366" s="24"/>
      <c r="OJ366" s="24"/>
      <c r="OK366" s="24"/>
      <c r="OL366" s="24"/>
      <c r="OM366" s="24"/>
      <c r="ON366" s="24"/>
      <c r="OO366" s="24"/>
      <c r="OP366" s="24"/>
      <c r="OQ366" s="24"/>
      <c r="OR366" s="24"/>
      <c r="OS366" s="24"/>
      <c r="OT366" s="24"/>
      <c r="OU366" s="24"/>
      <c r="OV366" s="24"/>
      <c r="OW366" s="24"/>
      <c r="OX366" s="24"/>
      <c r="OY366" s="24"/>
      <c r="OZ366" s="24"/>
      <c r="PA366" s="24"/>
      <c r="PB366" s="24"/>
      <c r="PC366" s="24"/>
      <c r="PD366" s="24"/>
      <c r="PE366" s="24"/>
      <c r="PF366" s="24"/>
      <c r="PG366" s="24"/>
      <c r="PH366" s="24"/>
      <c r="PI366" s="24"/>
      <c r="PJ366" s="24"/>
      <c r="PK366" s="24"/>
      <c r="PL366" s="24"/>
      <c r="PM366" s="24"/>
      <c r="PN366" s="24"/>
      <c r="PO366" s="24"/>
      <c r="PP366" s="24"/>
      <c r="PQ366" s="24"/>
      <c r="PR366" s="24"/>
      <c r="PS366" s="24"/>
      <c r="PT366" s="24"/>
      <c r="PU366" s="24"/>
      <c r="PV366" s="24"/>
      <c r="PW366" s="24"/>
      <c r="PX366" s="24"/>
      <c r="PY366" s="24"/>
      <c r="PZ366" s="24"/>
      <c r="QA366" s="24"/>
      <c r="QB366" s="24"/>
      <c r="QC366" s="24"/>
      <c r="QD366" s="24"/>
      <c r="QE366" s="24"/>
      <c r="QF366" s="24"/>
      <c r="QG366" s="24"/>
      <c r="QH366" s="24"/>
      <c r="QI366" s="24"/>
      <c r="QJ366" s="24"/>
      <c r="QK366" s="24"/>
      <c r="QL366" s="24"/>
      <c r="QM366" s="24"/>
      <c r="QN366" s="24"/>
      <c r="QO366" s="24"/>
      <c r="QP366" s="24"/>
      <c r="QQ366" s="24"/>
      <c r="QR366" s="24"/>
      <c r="QS366" s="24"/>
      <c r="QT366" s="24"/>
      <c r="QU366" s="24"/>
      <c r="QV366" s="24"/>
      <c r="QW366" s="24"/>
      <c r="QX366" s="24"/>
      <c r="QY366" s="24"/>
      <c r="QZ366" s="24"/>
      <c r="RA366" s="24"/>
      <c r="RB366" s="24"/>
      <c r="RC366" s="24"/>
      <c r="RD366" s="24"/>
      <c r="RE366" s="24"/>
      <c r="RF366" s="24"/>
      <c r="RG366" s="24"/>
      <c r="RH366" s="24"/>
      <c r="RI366" s="24"/>
      <c r="RJ366" s="24"/>
      <c r="RK366" s="24"/>
      <c r="RL366" s="24"/>
      <c r="RM366" s="24"/>
      <c r="RN366" s="24"/>
      <c r="RO366" s="24"/>
      <c r="RP366" s="24"/>
      <c r="RQ366" s="24"/>
      <c r="RR366" s="24"/>
      <c r="RS366" s="24"/>
      <c r="RT366" s="24"/>
      <c r="RU366" s="24"/>
      <c r="RV366" s="24"/>
      <c r="RW366" s="24"/>
      <c r="RX366" s="24"/>
      <c r="RY366" s="24"/>
      <c r="RZ366" s="24"/>
      <c r="SA366" s="24"/>
      <c r="SB366" s="24"/>
      <c r="SC366" s="24"/>
      <c r="SD366" s="24"/>
      <c r="SE366" s="24"/>
      <c r="SF366" s="24"/>
      <c r="SG366" s="24"/>
      <c r="SH366" s="24"/>
      <c r="SI366" s="24"/>
      <c r="SJ366" s="24"/>
      <c r="SK366" s="24"/>
      <c r="SL366" s="24"/>
      <c r="SM366" s="24"/>
      <c r="SN366" s="24"/>
      <c r="SO366" s="24"/>
      <c r="SP366" s="24"/>
      <c r="SQ366" s="24"/>
      <c r="SR366" s="24"/>
      <c r="SS366" s="24"/>
      <c r="ST366" s="24"/>
      <c r="SU366" s="24"/>
      <c r="SV366" s="24"/>
      <c r="SW366" s="24"/>
      <c r="SX366" s="24"/>
      <c r="SY366" s="24"/>
      <c r="SZ366" s="24"/>
      <c r="TA366" s="24"/>
      <c r="TB366" s="24"/>
      <c r="TC366" s="24"/>
      <c r="TD366" s="24"/>
      <c r="TE366" s="24"/>
      <c r="TF366" s="24"/>
      <c r="TG366" s="24"/>
      <c r="TH366" s="24"/>
      <c r="TI366" s="24"/>
      <c r="TJ366" s="24"/>
      <c r="TK366" s="24"/>
      <c r="TL366" s="24"/>
      <c r="TM366" s="24"/>
      <c r="TN366" s="24"/>
      <c r="TO366" s="24"/>
      <c r="TP366" s="24"/>
      <c r="TQ366" s="24"/>
      <c r="TR366" s="24"/>
      <c r="TS366" s="24"/>
      <c r="TT366" s="24"/>
      <c r="TU366" s="24"/>
      <c r="TV366" s="24"/>
      <c r="TW366" s="24"/>
      <c r="TX366" s="24"/>
      <c r="TY366" s="24"/>
      <c r="TZ366" s="24"/>
      <c r="UA366" s="24"/>
      <c r="UB366" s="24"/>
      <c r="UC366" s="24"/>
      <c r="UD366" s="24"/>
      <c r="UE366" s="24"/>
      <c r="UF366" s="24"/>
      <c r="UG366" s="24"/>
      <c r="UH366" s="24"/>
      <c r="UI366" s="24"/>
      <c r="UJ366" s="24"/>
      <c r="UK366" s="24"/>
      <c r="UL366" s="24"/>
      <c r="UM366" s="24"/>
      <c r="UN366" s="24"/>
      <c r="UO366" s="24"/>
      <c r="UP366" s="24"/>
      <c r="UQ366" s="24"/>
      <c r="UR366" s="24"/>
      <c r="US366" s="24"/>
      <c r="UT366" s="24"/>
      <c r="UU366" s="24"/>
      <c r="UV366" s="24"/>
      <c r="UW366" s="24"/>
      <c r="UX366" s="24"/>
      <c r="UY366" s="24"/>
      <c r="UZ366" s="24"/>
      <c r="VA366" s="24"/>
      <c r="VB366" s="24"/>
      <c r="VC366" s="24"/>
      <c r="VD366" s="24"/>
      <c r="VE366" s="24"/>
      <c r="VF366" s="24"/>
      <c r="VG366" s="24"/>
      <c r="VH366" s="24"/>
      <c r="VI366" s="24"/>
    </row>
    <row r="367" spans="1:581" s="23" customFormat="1" ht="15" customHeight="1" x14ac:dyDescent="0.2">
      <c r="A367" s="18">
        <v>38</v>
      </c>
      <c r="B367" s="102" t="s">
        <v>1188</v>
      </c>
      <c r="C367" s="102" t="s">
        <v>1189</v>
      </c>
      <c r="D367" s="20">
        <v>14</v>
      </c>
      <c r="E367" s="102" t="s">
        <v>929</v>
      </c>
      <c r="F367" s="102" t="s">
        <v>1190</v>
      </c>
      <c r="G367" s="102" t="s">
        <v>1479</v>
      </c>
      <c r="H367" s="21" t="s">
        <v>421</v>
      </c>
      <c r="I367" s="21" t="s">
        <v>422</v>
      </c>
      <c r="J367" s="22" t="s">
        <v>955</v>
      </c>
      <c r="K367" s="328">
        <v>35156</v>
      </c>
      <c r="L367" s="146">
        <v>6</v>
      </c>
      <c r="M367" s="22">
        <v>40</v>
      </c>
      <c r="N367" s="22" t="s">
        <v>728</v>
      </c>
      <c r="O367" s="21" t="s">
        <v>897</v>
      </c>
      <c r="P367" s="21" t="s">
        <v>973</v>
      </c>
      <c r="Q367" s="21" t="s">
        <v>994</v>
      </c>
      <c r="R367" s="22">
        <v>1</v>
      </c>
      <c r="S367" s="114">
        <v>10433</v>
      </c>
      <c r="T367" s="75">
        <f t="shared" si="184"/>
        <v>2086.6</v>
      </c>
      <c r="U367" s="75"/>
      <c r="V367" s="75">
        <f t="shared" si="185"/>
        <v>12519.6</v>
      </c>
      <c r="W367" s="75">
        <f>70.1*6</f>
        <v>420.59999999999997</v>
      </c>
      <c r="X367" s="75">
        <f t="shared" si="186"/>
        <v>2341.7666666666669</v>
      </c>
      <c r="Y367" s="75">
        <f t="shared" si="187"/>
        <v>23417.666666666668</v>
      </c>
      <c r="Z367" s="75">
        <f t="shared" si="188"/>
        <v>2190.9299999999998</v>
      </c>
      <c r="AA367" s="75">
        <f t="shared" si="189"/>
        <v>375.58800000000002</v>
      </c>
      <c r="AB367" s="75">
        <f t="shared" si="190"/>
        <v>625.98</v>
      </c>
      <c r="AC367" s="75">
        <f t="shared" si="191"/>
        <v>250.39200000000002</v>
      </c>
      <c r="AD367" s="75">
        <f t="shared" si="182"/>
        <v>915</v>
      </c>
      <c r="AE367" s="75">
        <f t="shared" si="183"/>
        <v>616</v>
      </c>
      <c r="AF367" s="77">
        <f t="shared" si="192"/>
        <v>7025.3</v>
      </c>
      <c r="AG367" s="77">
        <f t="shared" si="193"/>
        <v>20646.15111111111</v>
      </c>
      <c r="AH367" s="77">
        <f t="shared" si="194"/>
        <v>247753.81333333332</v>
      </c>
      <c r="AI367" s="77"/>
      <c r="AJ367" s="77"/>
      <c r="AK367" s="77"/>
      <c r="AL367" s="77"/>
      <c r="AM367" s="77"/>
      <c r="AN367" s="77"/>
      <c r="AO367" s="77"/>
      <c r="AP367" s="77"/>
      <c r="AQ367" s="77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  <c r="HB367" s="24"/>
      <c r="HC367" s="24"/>
      <c r="HD367" s="24"/>
      <c r="HE367" s="24"/>
      <c r="HF367" s="24"/>
      <c r="HG367" s="24"/>
      <c r="HH367" s="24"/>
      <c r="HI367" s="24"/>
      <c r="HJ367" s="24"/>
      <c r="HK367" s="24"/>
      <c r="HL367" s="24"/>
      <c r="HM367" s="24"/>
      <c r="HN367" s="24"/>
      <c r="HO367" s="24"/>
      <c r="HP367" s="24"/>
      <c r="HQ367" s="24"/>
      <c r="HR367" s="24"/>
      <c r="HS367" s="24"/>
      <c r="HT367" s="24"/>
      <c r="HU367" s="24"/>
      <c r="HV367" s="24"/>
      <c r="HW367" s="24"/>
      <c r="HX367" s="24"/>
      <c r="HY367" s="24"/>
      <c r="HZ367" s="24"/>
      <c r="IA367" s="24"/>
      <c r="IB367" s="24"/>
      <c r="IC367" s="24"/>
      <c r="ID367" s="24"/>
      <c r="IE367" s="24"/>
      <c r="IF367" s="24"/>
      <c r="IG367" s="24"/>
      <c r="IH367" s="24"/>
      <c r="II367" s="24"/>
      <c r="IJ367" s="24"/>
      <c r="IK367" s="24"/>
      <c r="IL367" s="24"/>
      <c r="IM367" s="24"/>
      <c r="IN367" s="24"/>
      <c r="IO367" s="24"/>
      <c r="IP367" s="24"/>
      <c r="IQ367" s="24"/>
      <c r="IR367" s="24"/>
      <c r="IS367" s="24"/>
      <c r="IT367" s="24"/>
      <c r="IU367" s="24"/>
      <c r="IV367" s="24"/>
      <c r="IW367" s="24"/>
      <c r="IX367" s="24"/>
      <c r="IY367" s="24"/>
      <c r="IZ367" s="24"/>
      <c r="JA367" s="24"/>
      <c r="JB367" s="24"/>
      <c r="JC367" s="24"/>
      <c r="JD367" s="24"/>
      <c r="JE367" s="24"/>
      <c r="JF367" s="24"/>
      <c r="JG367" s="24"/>
      <c r="JH367" s="24"/>
      <c r="JI367" s="24"/>
      <c r="JJ367" s="24"/>
      <c r="JK367" s="24"/>
      <c r="JL367" s="24"/>
      <c r="JM367" s="24"/>
      <c r="JN367" s="24"/>
      <c r="JO367" s="24"/>
      <c r="JP367" s="24"/>
      <c r="JQ367" s="24"/>
      <c r="JR367" s="24"/>
      <c r="JS367" s="24"/>
      <c r="JT367" s="24"/>
      <c r="JU367" s="24"/>
      <c r="JV367" s="24"/>
      <c r="JW367" s="24"/>
      <c r="JX367" s="24"/>
      <c r="JY367" s="24"/>
      <c r="JZ367" s="24"/>
      <c r="KA367" s="24"/>
      <c r="KB367" s="24"/>
      <c r="KC367" s="24"/>
      <c r="KD367" s="24"/>
      <c r="KE367" s="24"/>
      <c r="KF367" s="24"/>
      <c r="KG367" s="24"/>
      <c r="KH367" s="24"/>
      <c r="KI367" s="24"/>
      <c r="KJ367" s="24"/>
      <c r="KK367" s="24"/>
      <c r="KL367" s="24"/>
      <c r="KM367" s="24"/>
      <c r="KN367" s="24"/>
      <c r="KO367" s="24"/>
      <c r="KP367" s="24"/>
      <c r="KQ367" s="24"/>
      <c r="KR367" s="24"/>
      <c r="KS367" s="24"/>
      <c r="KT367" s="24"/>
      <c r="KU367" s="24"/>
      <c r="KV367" s="24"/>
      <c r="KW367" s="24"/>
      <c r="KX367" s="24"/>
      <c r="KY367" s="24"/>
      <c r="KZ367" s="24"/>
      <c r="LA367" s="24"/>
      <c r="LB367" s="24"/>
      <c r="LC367" s="24"/>
      <c r="LD367" s="24"/>
      <c r="LE367" s="24"/>
      <c r="LF367" s="24"/>
      <c r="LG367" s="24"/>
      <c r="LH367" s="24"/>
      <c r="LI367" s="24"/>
      <c r="LJ367" s="24"/>
      <c r="LK367" s="24"/>
      <c r="LL367" s="24"/>
      <c r="LM367" s="24"/>
      <c r="LN367" s="24"/>
      <c r="LO367" s="24"/>
      <c r="LP367" s="24"/>
      <c r="LQ367" s="24"/>
      <c r="LR367" s="24"/>
      <c r="LS367" s="24"/>
      <c r="LT367" s="24"/>
      <c r="LU367" s="24"/>
      <c r="LV367" s="24"/>
      <c r="LW367" s="24"/>
      <c r="LX367" s="24"/>
      <c r="LY367" s="24"/>
      <c r="LZ367" s="24"/>
      <c r="MA367" s="24"/>
      <c r="MB367" s="24"/>
      <c r="MC367" s="24"/>
      <c r="MD367" s="24"/>
      <c r="ME367" s="24"/>
      <c r="MF367" s="24"/>
      <c r="MG367" s="24"/>
      <c r="MH367" s="24"/>
      <c r="MI367" s="24"/>
      <c r="MJ367" s="24"/>
      <c r="MK367" s="24"/>
      <c r="ML367" s="24"/>
      <c r="MM367" s="24"/>
      <c r="MN367" s="24"/>
      <c r="MO367" s="24"/>
      <c r="MP367" s="24"/>
      <c r="MQ367" s="24"/>
      <c r="MR367" s="24"/>
      <c r="MS367" s="24"/>
      <c r="MT367" s="24"/>
      <c r="MU367" s="24"/>
      <c r="MV367" s="24"/>
      <c r="MW367" s="24"/>
      <c r="MX367" s="24"/>
      <c r="MY367" s="24"/>
      <c r="MZ367" s="24"/>
      <c r="NA367" s="24"/>
      <c r="NB367" s="24"/>
      <c r="NC367" s="24"/>
      <c r="ND367" s="24"/>
      <c r="NE367" s="24"/>
      <c r="NF367" s="24"/>
      <c r="NG367" s="24"/>
      <c r="NH367" s="24"/>
      <c r="NI367" s="24"/>
      <c r="NJ367" s="24"/>
      <c r="NK367" s="24"/>
      <c r="NL367" s="24"/>
      <c r="NM367" s="24"/>
      <c r="NN367" s="24"/>
      <c r="NO367" s="24"/>
      <c r="NP367" s="24"/>
      <c r="NQ367" s="24"/>
      <c r="NR367" s="24"/>
      <c r="NS367" s="24"/>
      <c r="NT367" s="24"/>
      <c r="NU367" s="24"/>
      <c r="NV367" s="24"/>
      <c r="NW367" s="24"/>
      <c r="NX367" s="24"/>
      <c r="NY367" s="24"/>
      <c r="NZ367" s="24"/>
      <c r="OA367" s="24"/>
      <c r="OB367" s="24"/>
      <c r="OC367" s="24"/>
      <c r="OD367" s="24"/>
      <c r="OE367" s="24"/>
      <c r="OF367" s="24"/>
      <c r="OG367" s="24"/>
      <c r="OH367" s="24"/>
      <c r="OI367" s="24"/>
      <c r="OJ367" s="24"/>
      <c r="OK367" s="24"/>
      <c r="OL367" s="24"/>
      <c r="OM367" s="24"/>
      <c r="ON367" s="24"/>
      <c r="OO367" s="24"/>
      <c r="OP367" s="24"/>
      <c r="OQ367" s="24"/>
      <c r="OR367" s="24"/>
      <c r="OS367" s="24"/>
      <c r="OT367" s="24"/>
      <c r="OU367" s="24"/>
      <c r="OV367" s="24"/>
      <c r="OW367" s="24"/>
      <c r="OX367" s="24"/>
      <c r="OY367" s="24"/>
      <c r="OZ367" s="24"/>
      <c r="PA367" s="24"/>
      <c r="PB367" s="24"/>
      <c r="PC367" s="24"/>
      <c r="PD367" s="24"/>
      <c r="PE367" s="24"/>
      <c r="PF367" s="24"/>
      <c r="PG367" s="24"/>
      <c r="PH367" s="24"/>
      <c r="PI367" s="24"/>
      <c r="PJ367" s="24"/>
      <c r="PK367" s="24"/>
      <c r="PL367" s="24"/>
      <c r="PM367" s="24"/>
      <c r="PN367" s="24"/>
      <c r="PO367" s="24"/>
      <c r="PP367" s="24"/>
      <c r="PQ367" s="24"/>
      <c r="PR367" s="24"/>
      <c r="PS367" s="24"/>
      <c r="PT367" s="24"/>
      <c r="PU367" s="24"/>
      <c r="PV367" s="24"/>
      <c r="PW367" s="24"/>
      <c r="PX367" s="24"/>
      <c r="PY367" s="24"/>
      <c r="PZ367" s="24"/>
      <c r="QA367" s="24"/>
      <c r="QB367" s="24"/>
      <c r="QC367" s="24"/>
      <c r="QD367" s="24"/>
      <c r="QE367" s="24"/>
      <c r="QF367" s="24"/>
      <c r="QG367" s="24"/>
      <c r="QH367" s="24"/>
      <c r="QI367" s="24"/>
      <c r="QJ367" s="24"/>
      <c r="QK367" s="24"/>
      <c r="QL367" s="24"/>
      <c r="QM367" s="24"/>
      <c r="QN367" s="24"/>
      <c r="QO367" s="24"/>
      <c r="QP367" s="24"/>
      <c r="QQ367" s="24"/>
      <c r="QR367" s="24"/>
      <c r="QS367" s="24"/>
      <c r="QT367" s="24"/>
      <c r="QU367" s="24"/>
      <c r="QV367" s="24"/>
      <c r="QW367" s="24"/>
      <c r="QX367" s="24"/>
      <c r="QY367" s="24"/>
      <c r="QZ367" s="24"/>
      <c r="RA367" s="24"/>
      <c r="RB367" s="24"/>
      <c r="RC367" s="24"/>
      <c r="RD367" s="24"/>
      <c r="RE367" s="24"/>
      <c r="RF367" s="24"/>
      <c r="RG367" s="24"/>
      <c r="RH367" s="24"/>
      <c r="RI367" s="24"/>
      <c r="RJ367" s="24"/>
      <c r="RK367" s="24"/>
      <c r="RL367" s="24"/>
      <c r="RM367" s="24"/>
      <c r="RN367" s="24"/>
      <c r="RO367" s="24"/>
      <c r="RP367" s="24"/>
      <c r="RQ367" s="24"/>
      <c r="RR367" s="24"/>
      <c r="RS367" s="24"/>
      <c r="RT367" s="24"/>
      <c r="RU367" s="24"/>
      <c r="RV367" s="24"/>
      <c r="RW367" s="24"/>
      <c r="RX367" s="24"/>
      <c r="RY367" s="24"/>
      <c r="RZ367" s="24"/>
      <c r="SA367" s="24"/>
      <c r="SB367" s="24"/>
      <c r="SC367" s="24"/>
      <c r="SD367" s="24"/>
      <c r="SE367" s="24"/>
      <c r="SF367" s="24"/>
      <c r="SG367" s="24"/>
      <c r="SH367" s="24"/>
      <c r="SI367" s="24"/>
      <c r="SJ367" s="24"/>
      <c r="SK367" s="24"/>
      <c r="SL367" s="24"/>
      <c r="SM367" s="24"/>
      <c r="SN367" s="24"/>
      <c r="SO367" s="24"/>
      <c r="SP367" s="24"/>
      <c r="SQ367" s="24"/>
      <c r="SR367" s="24"/>
      <c r="SS367" s="24"/>
      <c r="ST367" s="24"/>
      <c r="SU367" s="24"/>
      <c r="SV367" s="24"/>
      <c r="SW367" s="24"/>
      <c r="SX367" s="24"/>
      <c r="SY367" s="24"/>
      <c r="SZ367" s="24"/>
      <c r="TA367" s="24"/>
      <c r="TB367" s="24"/>
      <c r="TC367" s="24"/>
      <c r="TD367" s="24"/>
      <c r="TE367" s="24"/>
      <c r="TF367" s="24"/>
      <c r="TG367" s="24"/>
      <c r="TH367" s="24"/>
      <c r="TI367" s="24"/>
      <c r="TJ367" s="24"/>
      <c r="TK367" s="24"/>
      <c r="TL367" s="24"/>
      <c r="TM367" s="24"/>
      <c r="TN367" s="24"/>
      <c r="TO367" s="24"/>
      <c r="TP367" s="24"/>
      <c r="TQ367" s="24"/>
      <c r="TR367" s="24"/>
      <c r="TS367" s="24"/>
      <c r="TT367" s="24"/>
      <c r="TU367" s="24"/>
      <c r="TV367" s="24"/>
      <c r="TW367" s="24"/>
      <c r="TX367" s="24"/>
      <c r="TY367" s="24"/>
      <c r="TZ367" s="24"/>
      <c r="UA367" s="24"/>
      <c r="UB367" s="24"/>
      <c r="UC367" s="24"/>
      <c r="UD367" s="24"/>
      <c r="UE367" s="24"/>
      <c r="UF367" s="24"/>
      <c r="UG367" s="24"/>
      <c r="UH367" s="24"/>
      <c r="UI367" s="24"/>
      <c r="UJ367" s="24"/>
      <c r="UK367" s="24"/>
      <c r="UL367" s="24"/>
      <c r="UM367" s="24"/>
      <c r="UN367" s="24"/>
      <c r="UO367" s="24"/>
      <c r="UP367" s="24"/>
      <c r="UQ367" s="24"/>
      <c r="UR367" s="24"/>
      <c r="US367" s="24"/>
      <c r="UT367" s="24"/>
      <c r="UU367" s="24"/>
      <c r="UV367" s="24"/>
      <c r="UW367" s="24"/>
      <c r="UX367" s="24"/>
      <c r="UY367" s="24"/>
      <c r="UZ367" s="24"/>
      <c r="VA367" s="24"/>
      <c r="VB367" s="24"/>
      <c r="VC367" s="24"/>
      <c r="VD367" s="24"/>
      <c r="VE367" s="24"/>
      <c r="VF367" s="24"/>
      <c r="VG367" s="24"/>
      <c r="VH367" s="24"/>
      <c r="VI367" s="24"/>
    </row>
    <row r="368" spans="1:581" s="23" customFormat="1" ht="15" customHeight="1" x14ac:dyDescent="0.2">
      <c r="A368" s="18">
        <v>39</v>
      </c>
      <c r="B368" s="102" t="s">
        <v>1188</v>
      </c>
      <c r="C368" s="102" t="s">
        <v>1189</v>
      </c>
      <c r="D368" s="20">
        <v>14</v>
      </c>
      <c r="E368" s="102" t="s">
        <v>929</v>
      </c>
      <c r="F368" s="102" t="s">
        <v>1190</v>
      </c>
      <c r="G368" s="102" t="s">
        <v>1457</v>
      </c>
      <c r="H368" s="69" t="s">
        <v>1168</v>
      </c>
      <c r="I368" s="69" t="s">
        <v>1169</v>
      </c>
      <c r="J368" s="67" t="s">
        <v>955</v>
      </c>
      <c r="K368" s="328">
        <v>41701</v>
      </c>
      <c r="L368" s="146">
        <v>6</v>
      </c>
      <c r="M368" s="22">
        <v>40</v>
      </c>
      <c r="N368" s="22" t="s">
        <v>728</v>
      </c>
      <c r="O368" s="21" t="s">
        <v>897</v>
      </c>
      <c r="P368" s="21" t="s">
        <v>973</v>
      </c>
      <c r="Q368" s="21" t="s">
        <v>994</v>
      </c>
      <c r="R368" s="22">
        <v>1</v>
      </c>
      <c r="S368" s="114">
        <v>10433</v>
      </c>
      <c r="T368" s="75">
        <f t="shared" si="184"/>
        <v>2086.6</v>
      </c>
      <c r="U368" s="75"/>
      <c r="V368" s="75">
        <f t="shared" si="185"/>
        <v>12519.6</v>
      </c>
      <c r="W368" s="75"/>
      <c r="X368" s="75">
        <f t="shared" si="186"/>
        <v>2341.7666666666669</v>
      </c>
      <c r="Y368" s="75">
        <f t="shared" si="187"/>
        <v>23417.666666666668</v>
      </c>
      <c r="Z368" s="75">
        <f t="shared" si="188"/>
        <v>2190.9299999999998</v>
      </c>
      <c r="AA368" s="75">
        <f t="shared" si="189"/>
        <v>375.58800000000002</v>
      </c>
      <c r="AB368" s="75">
        <f t="shared" si="190"/>
        <v>625.98</v>
      </c>
      <c r="AC368" s="75">
        <f t="shared" si="191"/>
        <v>250.39200000000002</v>
      </c>
      <c r="AD368" s="75">
        <f t="shared" si="182"/>
        <v>915</v>
      </c>
      <c r="AE368" s="75">
        <f t="shared" si="183"/>
        <v>616</v>
      </c>
      <c r="AF368" s="77">
        <f t="shared" si="192"/>
        <v>7025.3</v>
      </c>
      <c r="AG368" s="77">
        <f t="shared" si="193"/>
        <v>20225.551111111108</v>
      </c>
      <c r="AH368" s="77">
        <f t="shared" si="194"/>
        <v>242706.61333333328</v>
      </c>
      <c r="AI368" s="77"/>
      <c r="AJ368" s="77"/>
      <c r="AK368" s="77"/>
      <c r="AL368" s="77"/>
      <c r="AM368" s="77"/>
      <c r="AN368" s="77"/>
      <c r="AO368" s="77"/>
      <c r="AP368" s="77"/>
      <c r="AQ368" s="77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  <c r="HB368" s="24"/>
      <c r="HC368" s="24"/>
      <c r="HD368" s="24"/>
      <c r="HE368" s="24"/>
      <c r="HF368" s="24"/>
      <c r="HG368" s="24"/>
      <c r="HH368" s="24"/>
      <c r="HI368" s="24"/>
      <c r="HJ368" s="24"/>
      <c r="HK368" s="24"/>
      <c r="HL368" s="24"/>
      <c r="HM368" s="24"/>
      <c r="HN368" s="24"/>
      <c r="HO368" s="24"/>
      <c r="HP368" s="24"/>
      <c r="HQ368" s="24"/>
      <c r="HR368" s="24"/>
      <c r="HS368" s="24"/>
      <c r="HT368" s="24"/>
      <c r="HU368" s="24"/>
      <c r="HV368" s="24"/>
      <c r="HW368" s="24"/>
      <c r="HX368" s="24"/>
      <c r="HY368" s="24"/>
      <c r="HZ368" s="24"/>
      <c r="IA368" s="24"/>
      <c r="IB368" s="24"/>
      <c r="IC368" s="24"/>
      <c r="ID368" s="24"/>
      <c r="IE368" s="24"/>
      <c r="IF368" s="24"/>
      <c r="IG368" s="24"/>
      <c r="IH368" s="24"/>
      <c r="II368" s="24"/>
      <c r="IJ368" s="24"/>
      <c r="IK368" s="24"/>
      <c r="IL368" s="24"/>
      <c r="IM368" s="24"/>
      <c r="IN368" s="24"/>
      <c r="IO368" s="24"/>
      <c r="IP368" s="24"/>
      <c r="IQ368" s="24"/>
      <c r="IR368" s="24"/>
      <c r="IS368" s="24"/>
      <c r="IT368" s="24"/>
      <c r="IU368" s="24"/>
      <c r="IV368" s="24"/>
      <c r="IW368" s="24"/>
      <c r="IX368" s="24"/>
      <c r="IY368" s="24"/>
      <c r="IZ368" s="24"/>
      <c r="JA368" s="24"/>
      <c r="JB368" s="24"/>
      <c r="JC368" s="24"/>
      <c r="JD368" s="24"/>
      <c r="JE368" s="24"/>
      <c r="JF368" s="24"/>
      <c r="JG368" s="24"/>
      <c r="JH368" s="24"/>
      <c r="JI368" s="24"/>
      <c r="JJ368" s="24"/>
      <c r="JK368" s="24"/>
      <c r="JL368" s="24"/>
      <c r="JM368" s="24"/>
      <c r="JN368" s="24"/>
      <c r="JO368" s="24"/>
      <c r="JP368" s="24"/>
      <c r="JQ368" s="24"/>
      <c r="JR368" s="24"/>
      <c r="JS368" s="24"/>
      <c r="JT368" s="24"/>
      <c r="JU368" s="24"/>
      <c r="JV368" s="24"/>
      <c r="JW368" s="24"/>
      <c r="JX368" s="24"/>
      <c r="JY368" s="24"/>
      <c r="JZ368" s="24"/>
      <c r="KA368" s="24"/>
      <c r="KB368" s="24"/>
      <c r="KC368" s="24"/>
      <c r="KD368" s="24"/>
      <c r="KE368" s="24"/>
      <c r="KF368" s="24"/>
      <c r="KG368" s="24"/>
      <c r="KH368" s="24"/>
      <c r="KI368" s="24"/>
      <c r="KJ368" s="24"/>
      <c r="KK368" s="24"/>
      <c r="KL368" s="24"/>
      <c r="KM368" s="24"/>
      <c r="KN368" s="24"/>
      <c r="KO368" s="24"/>
      <c r="KP368" s="24"/>
      <c r="KQ368" s="24"/>
      <c r="KR368" s="24"/>
      <c r="KS368" s="24"/>
      <c r="KT368" s="24"/>
      <c r="KU368" s="24"/>
      <c r="KV368" s="24"/>
      <c r="KW368" s="24"/>
      <c r="KX368" s="24"/>
      <c r="KY368" s="24"/>
      <c r="KZ368" s="24"/>
      <c r="LA368" s="24"/>
      <c r="LB368" s="24"/>
      <c r="LC368" s="24"/>
      <c r="LD368" s="24"/>
      <c r="LE368" s="24"/>
      <c r="LF368" s="24"/>
      <c r="LG368" s="24"/>
      <c r="LH368" s="24"/>
      <c r="LI368" s="24"/>
      <c r="LJ368" s="24"/>
      <c r="LK368" s="24"/>
      <c r="LL368" s="24"/>
      <c r="LM368" s="24"/>
      <c r="LN368" s="24"/>
      <c r="LO368" s="24"/>
      <c r="LP368" s="24"/>
      <c r="LQ368" s="24"/>
      <c r="LR368" s="24"/>
      <c r="LS368" s="24"/>
      <c r="LT368" s="24"/>
      <c r="LU368" s="24"/>
      <c r="LV368" s="24"/>
      <c r="LW368" s="24"/>
      <c r="LX368" s="24"/>
      <c r="LY368" s="24"/>
      <c r="LZ368" s="24"/>
      <c r="MA368" s="24"/>
      <c r="MB368" s="24"/>
      <c r="MC368" s="24"/>
      <c r="MD368" s="24"/>
      <c r="ME368" s="24"/>
      <c r="MF368" s="24"/>
      <c r="MG368" s="24"/>
      <c r="MH368" s="24"/>
      <c r="MI368" s="24"/>
      <c r="MJ368" s="24"/>
      <c r="MK368" s="24"/>
      <c r="ML368" s="24"/>
      <c r="MM368" s="24"/>
      <c r="MN368" s="24"/>
      <c r="MO368" s="24"/>
      <c r="MP368" s="24"/>
      <c r="MQ368" s="24"/>
      <c r="MR368" s="24"/>
      <c r="MS368" s="24"/>
      <c r="MT368" s="24"/>
      <c r="MU368" s="24"/>
      <c r="MV368" s="24"/>
      <c r="MW368" s="24"/>
      <c r="MX368" s="24"/>
      <c r="MY368" s="24"/>
      <c r="MZ368" s="24"/>
      <c r="NA368" s="24"/>
      <c r="NB368" s="24"/>
      <c r="NC368" s="24"/>
      <c r="ND368" s="24"/>
      <c r="NE368" s="24"/>
      <c r="NF368" s="24"/>
      <c r="NG368" s="24"/>
      <c r="NH368" s="24"/>
      <c r="NI368" s="24"/>
      <c r="NJ368" s="24"/>
      <c r="NK368" s="24"/>
      <c r="NL368" s="24"/>
      <c r="NM368" s="24"/>
      <c r="NN368" s="24"/>
      <c r="NO368" s="24"/>
      <c r="NP368" s="24"/>
      <c r="NQ368" s="24"/>
      <c r="NR368" s="24"/>
      <c r="NS368" s="24"/>
      <c r="NT368" s="24"/>
      <c r="NU368" s="24"/>
      <c r="NV368" s="24"/>
      <c r="NW368" s="24"/>
      <c r="NX368" s="24"/>
      <c r="NY368" s="24"/>
      <c r="NZ368" s="24"/>
      <c r="OA368" s="24"/>
      <c r="OB368" s="24"/>
      <c r="OC368" s="24"/>
      <c r="OD368" s="24"/>
      <c r="OE368" s="24"/>
      <c r="OF368" s="24"/>
      <c r="OG368" s="24"/>
      <c r="OH368" s="24"/>
      <c r="OI368" s="24"/>
      <c r="OJ368" s="24"/>
      <c r="OK368" s="24"/>
      <c r="OL368" s="24"/>
      <c r="OM368" s="24"/>
      <c r="ON368" s="24"/>
      <c r="OO368" s="24"/>
      <c r="OP368" s="24"/>
      <c r="OQ368" s="24"/>
      <c r="OR368" s="24"/>
      <c r="OS368" s="24"/>
      <c r="OT368" s="24"/>
      <c r="OU368" s="24"/>
      <c r="OV368" s="24"/>
      <c r="OW368" s="24"/>
      <c r="OX368" s="24"/>
      <c r="OY368" s="24"/>
      <c r="OZ368" s="24"/>
      <c r="PA368" s="24"/>
      <c r="PB368" s="24"/>
      <c r="PC368" s="24"/>
      <c r="PD368" s="24"/>
      <c r="PE368" s="24"/>
      <c r="PF368" s="24"/>
      <c r="PG368" s="24"/>
      <c r="PH368" s="24"/>
      <c r="PI368" s="24"/>
      <c r="PJ368" s="24"/>
      <c r="PK368" s="24"/>
      <c r="PL368" s="24"/>
      <c r="PM368" s="24"/>
      <c r="PN368" s="24"/>
      <c r="PO368" s="24"/>
      <c r="PP368" s="24"/>
      <c r="PQ368" s="24"/>
      <c r="PR368" s="24"/>
      <c r="PS368" s="24"/>
      <c r="PT368" s="24"/>
      <c r="PU368" s="24"/>
      <c r="PV368" s="24"/>
      <c r="PW368" s="24"/>
      <c r="PX368" s="24"/>
      <c r="PY368" s="24"/>
      <c r="PZ368" s="24"/>
      <c r="QA368" s="24"/>
      <c r="QB368" s="24"/>
      <c r="QC368" s="24"/>
      <c r="QD368" s="24"/>
      <c r="QE368" s="24"/>
      <c r="QF368" s="24"/>
      <c r="QG368" s="24"/>
      <c r="QH368" s="24"/>
      <c r="QI368" s="24"/>
      <c r="QJ368" s="24"/>
      <c r="QK368" s="24"/>
      <c r="QL368" s="24"/>
      <c r="QM368" s="24"/>
      <c r="QN368" s="24"/>
      <c r="QO368" s="24"/>
      <c r="QP368" s="24"/>
      <c r="QQ368" s="24"/>
      <c r="QR368" s="24"/>
      <c r="QS368" s="24"/>
      <c r="QT368" s="24"/>
      <c r="QU368" s="24"/>
      <c r="QV368" s="24"/>
      <c r="QW368" s="24"/>
      <c r="QX368" s="24"/>
      <c r="QY368" s="24"/>
      <c r="QZ368" s="24"/>
      <c r="RA368" s="24"/>
      <c r="RB368" s="24"/>
      <c r="RC368" s="24"/>
      <c r="RD368" s="24"/>
      <c r="RE368" s="24"/>
      <c r="RF368" s="24"/>
      <c r="RG368" s="24"/>
      <c r="RH368" s="24"/>
      <c r="RI368" s="24"/>
      <c r="RJ368" s="24"/>
      <c r="RK368" s="24"/>
      <c r="RL368" s="24"/>
      <c r="RM368" s="24"/>
      <c r="RN368" s="24"/>
      <c r="RO368" s="24"/>
      <c r="RP368" s="24"/>
      <c r="RQ368" s="24"/>
      <c r="RR368" s="24"/>
      <c r="RS368" s="24"/>
      <c r="RT368" s="24"/>
      <c r="RU368" s="24"/>
      <c r="RV368" s="24"/>
      <c r="RW368" s="24"/>
      <c r="RX368" s="24"/>
      <c r="RY368" s="24"/>
      <c r="RZ368" s="24"/>
      <c r="SA368" s="24"/>
      <c r="SB368" s="24"/>
      <c r="SC368" s="24"/>
      <c r="SD368" s="24"/>
      <c r="SE368" s="24"/>
      <c r="SF368" s="24"/>
      <c r="SG368" s="24"/>
      <c r="SH368" s="24"/>
      <c r="SI368" s="24"/>
      <c r="SJ368" s="24"/>
      <c r="SK368" s="24"/>
      <c r="SL368" s="24"/>
      <c r="SM368" s="24"/>
      <c r="SN368" s="24"/>
      <c r="SO368" s="24"/>
      <c r="SP368" s="24"/>
      <c r="SQ368" s="24"/>
      <c r="SR368" s="24"/>
      <c r="SS368" s="24"/>
      <c r="ST368" s="24"/>
      <c r="SU368" s="24"/>
      <c r="SV368" s="24"/>
      <c r="SW368" s="24"/>
      <c r="SX368" s="24"/>
      <c r="SY368" s="24"/>
      <c r="SZ368" s="24"/>
      <c r="TA368" s="24"/>
      <c r="TB368" s="24"/>
      <c r="TC368" s="24"/>
      <c r="TD368" s="24"/>
      <c r="TE368" s="24"/>
      <c r="TF368" s="24"/>
      <c r="TG368" s="24"/>
      <c r="TH368" s="24"/>
      <c r="TI368" s="24"/>
      <c r="TJ368" s="24"/>
      <c r="TK368" s="24"/>
      <c r="TL368" s="24"/>
      <c r="TM368" s="24"/>
      <c r="TN368" s="24"/>
      <c r="TO368" s="24"/>
      <c r="TP368" s="24"/>
      <c r="TQ368" s="24"/>
      <c r="TR368" s="24"/>
      <c r="TS368" s="24"/>
      <c r="TT368" s="24"/>
      <c r="TU368" s="24"/>
      <c r="TV368" s="24"/>
      <c r="TW368" s="24"/>
      <c r="TX368" s="24"/>
      <c r="TY368" s="24"/>
      <c r="TZ368" s="24"/>
      <c r="UA368" s="24"/>
      <c r="UB368" s="24"/>
      <c r="UC368" s="24"/>
      <c r="UD368" s="24"/>
      <c r="UE368" s="24"/>
      <c r="UF368" s="24"/>
      <c r="UG368" s="24"/>
      <c r="UH368" s="24"/>
      <c r="UI368" s="24"/>
      <c r="UJ368" s="24"/>
      <c r="UK368" s="24"/>
      <c r="UL368" s="24"/>
      <c r="UM368" s="24"/>
      <c r="UN368" s="24"/>
      <c r="UO368" s="24"/>
      <c r="UP368" s="24"/>
      <c r="UQ368" s="24"/>
      <c r="UR368" s="24"/>
      <c r="US368" s="24"/>
      <c r="UT368" s="24"/>
      <c r="UU368" s="24"/>
      <c r="UV368" s="24"/>
      <c r="UW368" s="24"/>
      <c r="UX368" s="24"/>
      <c r="UY368" s="24"/>
      <c r="UZ368" s="24"/>
      <c r="VA368" s="24"/>
      <c r="VB368" s="24"/>
      <c r="VC368" s="24"/>
      <c r="VD368" s="24"/>
      <c r="VE368" s="24"/>
      <c r="VF368" s="24"/>
      <c r="VG368" s="24"/>
      <c r="VH368" s="24"/>
      <c r="VI368" s="24"/>
    </row>
    <row r="369" spans="1:581" s="23" customFormat="1" ht="15" customHeight="1" x14ac:dyDescent="0.2">
      <c r="A369" s="18">
        <v>40</v>
      </c>
      <c r="B369" s="102" t="s">
        <v>1188</v>
      </c>
      <c r="C369" s="102" t="s">
        <v>1189</v>
      </c>
      <c r="D369" s="20">
        <v>14</v>
      </c>
      <c r="E369" s="102" t="s">
        <v>929</v>
      </c>
      <c r="F369" s="102" t="s">
        <v>1190</v>
      </c>
      <c r="G369" s="102" t="s">
        <v>1480</v>
      </c>
      <c r="H369" s="21" t="s">
        <v>593</v>
      </c>
      <c r="I369" s="21" t="s">
        <v>594</v>
      </c>
      <c r="J369" s="22" t="s">
        <v>955</v>
      </c>
      <c r="K369" s="328">
        <v>33604</v>
      </c>
      <c r="L369" s="146">
        <v>6</v>
      </c>
      <c r="M369" s="22">
        <v>40</v>
      </c>
      <c r="N369" s="22" t="s">
        <v>728</v>
      </c>
      <c r="O369" s="21" t="s">
        <v>897</v>
      </c>
      <c r="P369" s="21" t="s">
        <v>973</v>
      </c>
      <c r="Q369" s="21" t="s">
        <v>994</v>
      </c>
      <c r="R369" s="22">
        <v>1</v>
      </c>
      <c r="S369" s="114">
        <v>10433</v>
      </c>
      <c r="T369" s="75">
        <f t="shared" si="184"/>
        <v>2086.6</v>
      </c>
      <c r="U369" s="75"/>
      <c r="V369" s="75">
        <f t="shared" si="185"/>
        <v>12519.6</v>
      </c>
      <c r="W369" s="75">
        <f>70.1*7</f>
        <v>490.69999999999993</v>
      </c>
      <c r="X369" s="75">
        <f t="shared" si="186"/>
        <v>2341.7666666666669</v>
      </c>
      <c r="Y369" s="75">
        <f t="shared" si="187"/>
        <v>23417.666666666668</v>
      </c>
      <c r="Z369" s="75">
        <f t="shared" si="188"/>
        <v>2190.9299999999998</v>
      </c>
      <c r="AA369" s="75">
        <f t="shared" si="189"/>
        <v>375.58800000000002</v>
      </c>
      <c r="AB369" s="75">
        <f t="shared" si="190"/>
        <v>625.98</v>
      </c>
      <c r="AC369" s="75">
        <f t="shared" si="191"/>
        <v>250.39200000000002</v>
      </c>
      <c r="AD369" s="75">
        <f t="shared" si="182"/>
        <v>915</v>
      </c>
      <c r="AE369" s="75">
        <f t="shared" si="183"/>
        <v>616</v>
      </c>
      <c r="AF369" s="77">
        <f t="shared" si="192"/>
        <v>7025.3</v>
      </c>
      <c r="AG369" s="77">
        <f t="shared" si="193"/>
        <v>20716.251111111113</v>
      </c>
      <c r="AH369" s="77">
        <f t="shared" si="194"/>
        <v>248595.01333333337</v>
      </c>
      <c r="AI369" s="77"/>
      <c r="AJ369" s="77"/>
      <c r="AK369" s="77"/>
      <c r="AL369" s="77"/>
      <c r="AM369" s="77"/>
      <c r="AN369" s="77"/>
      <c r="AO369" s="77"/>
      <c r="AP369" s="77"/>
      <c r="AQ369" s="77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  <c r="HB369" s="24"/>
      <c r="HC369" s="24"/>
      <c r="HD369" s="24"/>
      <c r="HE369" s="24"/>
      <c r="HF369" s="24"/>
      <c r="HG369" s="24"/>
      <c r="HH369" s="24"/>
      <c r="HI369" s="24"/>
      <c r="HJ369" s="24"/>
      <c r="HK369" s="24"/>
      <c r="HL369" s="24"/>
      <c r="HM369" s="24"/>
      <c r="HN369" s="24"/>
      <c r="HO369" s="24"/>
      <c r="HP369" s="24"/>
      <c r="HQ369" s="24"/>
      <c r="HR369" s="24"/>
      <c r="HS369" s="24"/>
      <c r="HT369" s="24"/>
      <c r="HU369" s="24"/>
      <c r="HV369" s="24"/>
      <c r="HW369" s="24"/>
      <c r="HX369" s="24"/>
      <c r="HY369" s="24"/>
      <c r="HZ369" s="24"/>
      <c r="IA369" s="24"/>
      <c r="IB369" s="24"/>
      <c r="IC369" s="24"/>
      <c r="ID369" s="24"/>
      <c r="IE369" s="24"/>
      <c r="IF369" s="24"/>
      <c r="IG369" s="24"/>
      <c r="IH369" s="24"/>
      <c r="II369" s="24"/>
      <c r="IJ369" s="24"/>
      <c r="IK369" s="24"/>
      <c r="IL369" s="24"/>
      <c r="IM369" s="24"/>
      <c r="IN369" s="24"/>
      <c r="IO369" s="24"/>
      <c r="IP369" s="24"/>
      <c r="IQ369" s="24"/>
      <c r="IR369" s="24"/>
      <c r="IS369" s="24"/>
      <c r="IT369" s="24"/>
      <c r="IU369" s="24"/>
      <c r="IV369" s="24"/>
      <c r="IW369" s="24"/>
      <c r="IX369" s="24"/>
      <c r="IY369" s="24"/>
      <c r="IZ369" s="24"/>
      <c r="JA369" s="24"/>
      <c r="JB369" s="24"/>
      <c r="JC369" s="24"/>
      <c r="JD369" s="24"/>
      <c r="JE369" s="24"/>
      <c r="JF369" s="24"/>
      <c r="JG369" s="24"/>
      <c r="JH369" s="24"/>
      <c r="JI369" s="24"/>
      <c r="JJ369" s="24"/>
      <c r="JK369" s="24"/>
      <c r="JL369" s="24"/>
      <c r="JM369" s="24"/>
      <c r="JN369" s="24"/>
      <c r="JO369" s="24"/>
      <c r="JP369" s="24"/>
      <c r="JQ369" s="24"/>
      <c r="JR369" s="24"/>
      <c r="JS369" s="24"/>
      <c r="JT369" s="24"/>
      <c r="JU369" s="24"/>
      <c r="JV369" s="24"/>
      <c r="JW369" s="24"/>
      <c r="JX369" s="24"/>
      <c r="JY369" s="24"/>
      <c r="JZ369" s="24"/>
      <c r="KA369" s="24"/>
      <c r="KB369" s="24"/>
      <c r="KC369" s="24"/>
      <c r="KD369" s="24"/>
      <c r="KE369" s="24"/>
      <c r="KF369" s="24"/>
      <c r="KG369" s="24"/>
      <c r="KH369" s="24"/>
      <c r="KI369" s="24"/>
      <c r="KJ369" s="24"/>
      <c r="KK369" s="24"/>
      <c r="KL369" s="24"/>
      <c r="KM369" s="24"/>
      <c r="KN369" s="24"/>
      <c r="KO369" s="24"/>
      <c r="KP369" s="24"/>
      <c r="KQ369" s="24"/>
      <c r="KR369" s="24"/>
      <c r="KS369" s="24"/>
      <c r="KT369" s="24"/>
      <c r="KU369" s="24"/>
      <c r="KV369" s="24"/>
      <c r="KW369" s="24"/>
      <c r="KX369" s="24"/>
      <c r="KY369" s="24"/>
      <c r="KZ369" s="24"/>
      <c r="LA369" s="24"/>
      <c r="LB369" s="24"/>
      <c r="LC369" s="24"/>
      <c r="LD369" s="24"/>
      <c r="LE369" s="24"/>
      <c r="LF369" s="24"/>
      <c r="LG369" s="24"/>
      <c r="LH369" s="24"/>
      <c r="LI369" s="24"/>
      <c r="LJ369" s="24"/>
      <c r="LK369" s="24"/>
      <c r="LL369" s="24"/>
      <c r="LM369" s="24"/>
      <c r="LN369" s="24"/>
      <c r="LO369" s="24"/>
      <c r="LP369" s="24"/>
      <c r="LQ369" s="24"/>
      <c r="LR369" s="24"/>
      <c r="LS369" s="24"/>
      <c r="LT369" s="24"/>
      <c r="LU369" s="24"/>
      <c r="LV369" s="24"/>
      <c r="LW369" s="24"/>
      <c r="LX369" s="24"/>
      <c r="LY369" s="24"/>
      <c r="LZ369" s="24"/>
      <c r="MA369" s="24"/>
      <c r="MB369" s="24"/>
      <c r="MC369" s="24"/>
      <c r="MD369" s="24"/>
      <c r="ME369" s="24"/>
      <c r="MF369" s="24"/>
      <c r="MG369" s="24"/>
      <c r="MH369" s="24"/>
      <c r="MI369" s="24"/>
      <c r="MJ369" s="24"/>
      <c r="MK369" s="24"/>
      <c r="ML369" s="24"/>
      <c r="MM369" s="24"/>
      <c r="MN369" s="24"/>
      <c r="MO369" s="24"/>
      <c r="MP369" s="24"/>
      <c r="MQ369" s="24"/>
      <c r="MR369" s="24"/>
      <c r="MS369" s="24"/>
      <c r="MT369" s="24"/>
      <c r="MU369" s="24"/>
      <c r="MV369" s="24"/>
      <c r="MW369" s="24"/>
      <c r="MX369" s="24"/>
      <c r="MY369" s="24"/>
      <c r="MZ369" s="24"/>
      <c r="NA369" s="24"/>
      <c r="NB369" s="24"/>
      <c r="NC369" s="24"/>
      <c r="ND369" s="24"/>
      <c r="NE369" s="24"/>
      <c r="NF369" s="24"/>
      <c r="NG369" s="24"/>
      <c r="NH369" s="24"/>
      <c r="NI369" s="24"/>
      <c r="NJ369" s="24"/>
      <c r="NK369" s="24"/>
      <c r="NL369" s="24"/>
      <c r="NM369" s="24"/>
      <c r="NN369" s="24"/>
      <c r="NO369" s="24"/>
      <c r="NP369" s="24"/>
      <c r="NQ369" s="24"/>
      <c r="NR369" s="24"/>
      <c r="NS369" s="24"/>
      <c r="NT369" s="24"/>
      <c r="NU369" s="24"/>
      <c r="NV369" s="24"/>
      <c r="NW369" s="24"/>
      <c r="NX369" s="24"/>
      <c r="NY369" s="24"/>
      <c r="NZ369" s="24"/>
      <c r="OA369" s="24"/>
      <c r="OB369" s="24"/>
      <c r="OC369" s="24"/>
      <c r="OD369" s="24"/>
      <c r="OE369" s="24"/>
      <c r="OF369" s="24"/>
      <c r="OG369" s="24"/>
      <c r="OH369" s="24"/>
      <c r="OI369" s="24"/>
      <c r="OJ369" s="24"/>
      <c r="OK369" s="24"/>
      <c r="OL369" s="24"/>
      <c r="OM369" s="24"/>
      <c r="ON369" s="24"/>
      <c r="OO369" s="24"/>
      <c r="OP369" s="24"/>
      <c r="OQ369" s="24"/>
      <c r="OR369" s="24"/>
      <c r="OS369" s="24"/>
      <c r="OT369" s="24"/>
      <c r="OU369" s="24"/>
      <c r="OV369" s="24"/>
      <c r="OW369" s="24"/>
      <c r="OX369" s="24"/>
      <c r="OY369" s="24"/>
      <c r="OZ369" s="24"/>
      <c r="PA369" s="24"/>
      <c r="PB369" s="24"/>
      <c r="PC369" s="24"/>
      <c r="PD369" s="24"/>
      <c r="PE369" s="24"/>
      <c r="PF369" s="24"/>
      <c r="PG369" s="24"/>
      <c r="PH369" s="24"/>
      <c r="PI369" s="24"/>
      <c r="PJ369" s="24"/>
      <c r="PK369" s="24"/>
      <c r="PL369" s="24"/>
      <c r="PM369" s="24"/>
      <c r="PN369" s="24"/>
      <c r="PO369" s="24"/>
      <c r="PP369" s="24"/>
      <c r="PQ369" s="24"/>
      <c r="PR369" s="24"/>
      <c r="PS369" s="24"/>
      <c r="PT369" s="24"/>
      <c r="PU369" s="24"/>
      <c r="PV369" s="24"/>
      <c r="PW369" s="24"/>
      <c r="PX369" s="24"/>
      <c r="PY369" s="24"/>
      <c r="PZ369" s="24"/>
      <c r="QA369" s="24"/>
      <c r="QB369" s="24"/>
      <c r="QC369" s="24"/>
      <c r="QD369" s="24"/>
      <c r="QE369" s="24"/>
      <c r="QF369" s="24"/>
      <c r="QG369" s="24"/>
      <c r="QH369" s="24"/>
      <c r="QI369" s="24"/>
      <c r="QJ369" s="24"/>
      <c r="QK369" s="24"/>
      <c r="QL369" s="24"/>
      <c r="QM369" s="24"/>
      <c r="QN369" s="24"/>
      <c r="QO369" s="24"/>
      <c r="QP369" s="24"/>
      <c r="QQ369" s="24"/>
      <c r="QR369" s="24"/>
      <c r="QS369" s="24"/>
      <c r="QT369" s="24"/>
      <c r="QU369" s="24"/>
      <c r="QV369" s="24"/>
      <c r="QW369" s="24"/>
      <c r="QX369" s="24"/>
      <c r="QY369" s="24"/>
      <c r="QZ369" s="24"/>
      <c r="RA369" s="24"/>
      <c r="RB369" s="24"/>
      <c r="RC369" s="24"/>
      <c r="RD369" s="24"/>
      <c r="RE369" s="24"/>
      <c r="RF369" s="24"/>
      <c r="RG369" s="24"/>
      <c r="RH369" s="24"/>
      <c r="RI369" s="24"/>
      <c r="RJ369" s="24"/>
      <c r="RK369" s="24"/>
      <c r="RL369" s="24"/>
      <c r="RM369" s="24"/>
      <c r="RN369" s="24"/>
      <c r="RO369" s="24"/>
      <c r="RP369" s="24"/>
      <c r="RQ369" s="24"/>
      <c r="RR369" s="24"/>
      <c r="RS369" s="24"/>
      <c r="RT369" s="24"/>
      <c r="RU369" s="24"/>
      <c r="RV369" s="24"/>
      <c r="RW369" s="24"/>
      <c r="RX369" s="24"/>
      <c r="RY369" s="24"/>
      <c r="RZ369" s="24"/>
      <c r="SA369" s="24"/>
      <c r="SB369" s="24"/>
      <c r="SC369" s="24"/>
      <c r="SD369" s="24"/>
      <c r="SE369" s="24"/>
      <c r="SF369" s="24"/>
      <c r="SG369" s="24"/>
      <c r="SH369" s="24"/>
      <c r="SI369" s="24"/>
      <c r="SJ369" s="24"/>
      <c r="SK369" s="24"/>
      <c r="SL369" s="24"/>
      <c r="SM369" s="24"/>
      <c r="SN369" s="24"/>
      <c r="SO369" s="24"/>
      <c r="SP369" s="24"/>
      <c r="SQ369" s="24"/>
      <c r="SR369" s="24"/>
      <c r="SS369" s="24"/>
      <c r="ST369" s="24"/>
      <c r="SU369" s="24"/>
      <c r="SV369" s="24"/>
      <c r="SW369" s="24"/>
      <c r="SX369" s="24"/>
      <c r="SY369" s="24"/>
      <c r="SZ369" s="24"/>
      <c r="TA369" s="24"/>
      <c r="TB369" s="24"/>
      <c r="TC369" s="24"/>
      <c r="TD369" s="24"/>
      <c r="TE369" s="24"/>
      <c r="TF369" s="24"/>
      <c r="TG369" s="24"/>
      <c r="TH369" s="24"/>
      <c r="TI369" s="24"/>
      <c r="TJ369" s="24"/>
      <c r="TK369" s="24"/>
      <c r="TL369" s="24"/>
      <c r="TM369" s="24"/>
      <c r="TN369" s="24"/>
      <c r="TO369" s="24"/>
      <c r="TP369" s="24"/>
      <c r="TQ369" s="24"/>
      <c r="TR369" s="24"/>
      <c r="TS369" s="24"/>
      <c r="TT369" s="24"/>
      <c r="TU369" s="24"/>
      <c r="TV369" s="24"/>
      <c r="TW369" s="24"/>
      <c r="TX369" s="24"/>
      <c r="TY369" s="24"/>
      <c r="TZ369" s="24"/>
      <c r="UA369" s="24"/>
      <c r="UB369" s="24"/>
      <c r="UC369" s="24"/>
      <c r="UD369" s="24"/>
      <c r="UE369" s="24"/>
      <c r="UF369" s="24"/>
      <c r="UG369" s="24"/>
      <c r="UH369" s="24"/>
      <c r="UI369" s="24"/>
      <c r="UJ369" s="24"/>
      <c r="UK369" s="24"/>
      <c r="UL369" s="24"/>
      <c r="UM369" s="24"/>
      <c r="UN369" s="24"/>
      <c r="UO369" s="24"/>
      <c r="UP369" s="24"/>
      <c r="UQ369" s="24"/>
      <c r="UR369" s="24"/>
      <c r="US369" s="24"/>
      <c r="UT369" s="24"/>
      <c r="UU369" s="24"/>
      <c r="UV369" s="24"/>
      <c r="UW369" s="24"/>
      <c r="UX369" s="24"/>
      <c r="UY369" s="24"/>
      <c r="UZ369" s="24"/>
      <c r="VA369" s="24"/>
      <c r="VB369" s="24"/>
      <c r="VC369" s="24"/>
      <c r="VD369" s="24"/>
      <c r="VE369" s="24"/>
      <c r="VF369" s="24"/>
      <c r="VG369" s="24"/>
      <c r="VH369" s="24"/>
      <c r="VI369" s="24"/>
    </row>
    <row r="370" spans="1:581" s="23" customFormat="1" ht="15" customHeight="1" x14ac:dyDescent="0.2">
      <c r="A370" s="18">
        <v>41</v>
      </c>
      <c r="B370" s="102" t="s">
        <v>1188</v>
      </c>
      <c r="C370" s="102" t="s">
        <v>1189</v>
      </c>
      <c r="D370" s="20">
        <v>14</v>
      </c>
      <c r="E370" s="102" t="s">
        <v>929</v>
      </c>
      <c r="F370" s="102" t="s">
        <v>1190</v>
      </c>
      <c r="G370" s="102" t="s">
        <v>1481</v>
      </c>
      <c r="H370" s="21" t="s">
        <v>597</v>
      </c>
      <c r="I370" s="21" t="s">
        <v>472</v>
      </c>
      <c r="J370" s="22" t="s">
        <v>955</v>
      </c>
      <c r="K370" s="328">
        <v>38792</v>
      </c>
      <c r="L370" s="146">
        <v>6</v>
      </c>
      <c r="M370" s="22">
        <v>40</v>
      </c>
      <c r="N370" s="22" t="s">
        <v>728</v>
      </c>
      <c r="O370" s="21" t="s">
        <v>897</v>
      </c>
      <c r="P370" s="21" t="s">
        <v>973</v>
      </c>
      <c r="Q370" s="21" t="s">
        <v>994</v>
      </c>
      <c r="R370" s="22">
        <v>1</v>
      </c>
      <c r="S370" s="114">
        <v>10433</v>
      </c>
      <c r="T370" s="75">
        <f t="shared" si="184"/>
        <v>2086.6</v>
      </c>
      <c r="U370" s="75"/>
      <c r="V370" s="75">
        <f t="shared" si="185"/>
        <v>12519.6</v>
      </c>
      <c r="W370" s="75">
        <f>70.1*4</f>
        <v>280.39999999999998</v>
      </c>
      <c r="X370" s="75">
        <f t="shared" si="186"/>
        <v>2341.7666666666669</v>
      </c>
      <c r="Y370" s="75">
        <f t="shared" si="187"/>
        <v>23417.666666666668</v>
      </c>
      <c r="Z370" s="75">
        <f t="shared" si="188"/>
        <v>2190.9299999999998</v>
      </c>
      <c r="AA370" s="75">
        <f t="shared" si="189"/>
        <v>375.58800000000002</v>
      </c>
      <c r="AB370" s="75">
        <f t="shared" si="190"/>
        <v>625.98</v>
      </c>
      <c r="AC370" s="75">
        <f t="shared" si="191"/>
        <v>250.39200000000002</v>
      </c>
      <c r="AD370" s="75">
        <f t="shared" si="182"/>
        <v>915</v>
      </c>
      <c r="AE370" s="75">
        <f t="shared" si="183"/>
        <v>616</v>
      </c>
      <c r="AF370" s="77">
        <f t="shared" si="192"/>
        <v>7025.3</v>
      </c>
      <c r="AG370" s="77">
        <f t="shared" si="193"/>
        <v>20505.95111111111</v>
      </c>
      <c r="AH370" s="77">
        <f t="shared" si="194"/>
        <v>246071.41333333333</v>
      </c>
      <c r="AI370" s="77"/>
      <c r="AJ370" s="77"/>
      <c r="AK370" s="77"/>
      <c r="AL370" s="77"/>
      <c r="AM370" s="77"/>
      <c r="AN370" s="77"/>
      <c r="AO370" s="77"/>
      <c r="AP370" s="77"/>
      <c r="AQ370" s="77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  <c r="HB370" s="24"/>
      <c r="HC370" s="24"/>
      <c r="HD370" s="24"/>
      <c r="HE370" s="24"/>
      <c r="HF370" s="24"/>
      <c r="HG370" s="24"/>
      <c r="HH370" s="24"/>
      <c r="HI370" s="24"/>
      <c r="HJ370" s="24"/>
      <c r="HK370" s="24"/>
      <c r="HL370" s="24"/>
      <c r="HM370" s="24"/>
      <c r="HN370" s="24"/>
      <c r="HO370" s="24"/>
      <c r="HP370" s="24"/>
      <c r="HQ370" s="24"/>
      <c r="HR370" s="24"/>
      <c r="HS370" s="24"/>
      <c r="HT370" s="24"/>
      <c r="HU370" s="24"/>
      <c r="HV370" s="24"/>
      <c r="HW370" s="24"/>
      <c r="HX370" s="24"/>
      <c r="HY370" s="24"/>
      <c r="HZ370" s="24"/>
      <c r="IA370" s="24"/>
      <c r="IB370" s="24"/>
      <c r="IC370" s="24"/>
      <c r="ID370" s="24"/>
      <c r="IE370" s="24"/>
      <c r="IF370" s="24"/>
      <c r="IG370" s="24"/>
      <c r="IH370" s="24"/>
      <c r="II370" s="24"/>
      <c r="IJ370" s="24"/>
      <c r="IK370" s="24"/>
      <c r="IL370" s="24"/>
      <c r="IM370" s="24"/>
      <c r="IN370" s="24"/>
      <c r="IO370" s="24"/>
      <c r="IP370" s="24"/>
      <c r="IQ370" s="24"/>
      <c r="IR370" s="24"/>
      <c r="IS370" s="24"/>
      <c r="IT370" s="24"/>
      <c r="IU370" s="24"/>
      <c r="IV370" s="24"/>
      <c r="IW370" s="24"/>
      <c r="IX370" s="24"/>
      <c r="IY370" s="24"/>
      <c r="IZ370" s="24"/>
      <c r="JA370" s="24"/>
      <c r="JB370" s="24"/>
      <c r="JC370" s="24"/>
      <c r="JD370" s="24"/>
      <c r="JE370" s="24"/>
      <c r="JF370" s="24"/>
      <c r="JG370" s="24"/>
      <c r="JH370" s="24"/>
      <c r="JI370" s="24"/>
      <c r="JJ370" s="24"/>
      <c r="JK370" s="24"/>
      <c r="JL370" s="24"/>
      <c r="JM370" s="24"/>
      <c r="JN370" s="24"/>
      <c r="JO370" s="24"/>
      <c r="JP370" s="24"/>
      <c r="JQ370" s="24"/>
      <c r="JR370" s="24"/>
      <c r="JS370" s="24"/>
      <c r="JT370" s="24"/>
      <c r="JU370" s="24"/>
      <c r="JV370" s="24"/>
      <c r="JW370" s="24"/>
      <c r="JX370" s="24"/>
      <c r="JY370" s="24"/>
      <c r="JZ370" s="24"/>
      <c r="KA370" s="24"/>
      <c r="KB370" s="24"/>
      <c r="KC370" s="24"/>
      <c r="KD370" s="24"/>
      <c r="KE370" s="24"/>
      <c r="KF370" s="24"/>
      <c r="KG370" s="24"/>
      <c r="KH370" s="24"/>
      <c r="KI370" s="24"/>
      <c r="KJ370" s="24"/>
      <c r="KK370" s="24"/>
      <c r="KL370" s="24"/>
      <c r="KM370" s="24"/>
      <c r="KN370" s="24"/>
      <c r="KO370" s="24"/>
      <c r="KP370" s="24"/>
      <c r="KQ370" s="24"/>
      <c r="KR370" s="24"/>
      <c r="KS370" s="24"/>
      <c r="KT370" s="24"/>
      <c r="KU370" s="24"/>
      <c r="KV370" s="24"/>
      <c r="KW370" s="24"/>
      <c r="KX370" s="24"/>
      <c r="KY370" s="24"/>
      <c r="KZ370" s="24"/>
      <c r="LA370" s="24"/>
      <c r="LB370" s="24"/>
      <c r="LC370" s="24"/>
      <c r="LD370" s="24"/>
      <c r="LE370" s="24"/>
      <c r="LF370" s="24"/>
      <c r="LG370" s="24"/>
      <c r="LH370" s="24"/>
      <c r="LI370" s="24"/>
      <c r="LJ370" s="24"/>
      <c r="LK370" s="24"/>
      <c r="LL370" s="24"/>
      <c r="LM370" s="24"/>
      <c r="LN370" s="24"/>
      <c r="LO370" s="24"/>
      <c r="LP370" s="24"/>
      <c r="LQ370" s="24"/>
      <c r="LR370" s="24"/>
      <c r="LS370" s="24"/>
      <c r="LT370" s="24"/>
      <c r="LU370" s="24"/>
      <c r="LV370" s="24"/>
      <c r="LW370" s="24"/>
      <c r="LX370" s="24"/>
      <c r="LY370" s="24"/>
      <c r="LZ370" s="24"/>
      <c r="MA370" s="24"/>
      <c r="MB370" s="24"/>
      <c r="MC370" s="24"/>
      <c r="MD370" s="24"/>
      <c r="ME370" s="24"/>
      <c r="MF370" s="24"/>
      <c r="MG370" s="24"/>
      <c r="MH370" s="24"/>
      <c r="MI370" s="24"/>
      <c r="MJ370" s="24"/>
      <c r="MK370" s="24"/>
      <c r="ML370" s="24"/>
      <c r="MM370" s="24"/>
      <c r="MN370" s="24"/>
      <c r="MO370" s="24"/>
      <c r="MP370" s="24"/>
      <c r="MQ370" s="24"/>
      <c r="MR370" s="24"/>
      <c r="MS370" s="24"/>
      <c r="MT370" s="24"/>
      <c r="MU370" s="24"/>
      <c r="MV370" s="24"/>
      <c r="MW370" s="24"/>
      <c r="MX370" s="24"/>
      <c r="MY370" s="24"/>
      <c r="MZ370" s="24"/>
      <c r="NA370" s="24"/>
      <c r="NB370" s="24"/>
      <c r="NC370" s="24"/>
      <c r="ND370" s="24"/>
      <c r="NE370" s="24"/>
      <c r="NF370" s="24"/>
      <c r="NG370" s="24"/>
      <c r="NH370" s="24"/>
      <c r="NI370" s="24"/>
      <c r="NJ370" s="24"/>
      <c r="NK370" s="24"/>
      <c r="NL370" s="24"/>
      <c r="NM370" s="24"/>
      <c r="NN370" s="24"/>
      <c r="NO370" s="24"/>
      <c r="NP370" s="24"/>
      <c r="NQ370" s="24"/>
      <c r="NR370" s="24"/>
      <c r="NS370" s="24"/>
      <c r="NT370" s="24"/>
      <c r="NU370" s="24"/>
      <c r="NV370" s="24"/>
      <c r="NW370" s="24"/>
      <c r="NX370" s="24"/>
      <c r="NY370" s="24"/>
      <c r="NZ370" s="24"/>
      <c r="OA370" s="24"/>
      <c r="OB370" s="24"/>
      <c r="OC370" s="24"/>
      <c r="OD370" s="24"/>
      <c r="OE370" s="24"/>
      <c r="OF370" s="24"/>
      <c r="OG370" s="24"/>
      <c r="OH370" s="24"/>
      <c r="OI370" s="24"/>
      <c r="OJ370" s="24"/>
      <c r="OK370" s="24"/>
      <c r="OL370" s="24"/>
      <c r="OM370" s="24"/>
      <c r="ON370" s="24"/>
      <c r="OO370" s="24"/>
      <c r="OP370" s="24"/>
      <c r="OQ370" s="24"/>
      <c r="OR370" s="24"/>
      <c r="OS370" s="24"/>
      <c r="OT370" s="24"/>
      <c r="OU370" s="24"/>
      <c r="OV370" s="24"/>
      <c r="OW370" s="24"/>
      <c r="OX370" s="24"/>
      <c r="OY370" s="24"/>
      <c r="OZ370" s="24"/>
      <c r="PA370" s="24"/>
      <c r="PB370" s="24"/>
      <c r="PC370" s="24"/>
      <c r="PD370" s="24"/>
      <c r="PE370" s="24"/>
      <c r="PF370" s="24"/>
      <c r="PG370" s="24"/>
      <c r="PH370" s="24"/>
      <c r="PI370" s="24"/>
      <c r="PJ370" s="24"/>
      <c r="PK370" s="24"/>
      <c r="PL370" s="24"/>
      <c r="PM370" s="24"/>
      <c r="PN370" s="24"/>
      <c r="PO370" s="24"/>
      <c r="PP370" s="24"/>
      <c r="PQ370" s="24"/>
      <c r="PR370" s="24"/>
      <c r="PS370" s="24"/>
      <c r="PT370" s="24"/>
      <c r="PU370" s="24"/>
      <c r="PV370" s="24"/>
      <c r="PW370" s="24"/>
      <c r="PX370" s="24"/>
      <c r="PY370" s="24"/>
      <c r="PZ370" s="24"/>
      <c r="QA370" s="24"/>
      <c r="QB370" s="24"/>
      <c r="QC370" s="24"/>
      <c r="QD370" s="24"/>
      <c r="QE370" s="24"/>
      <c r="QF370" s="24"/>
      <c r="QG370" s="24"/>
      <c r="QH370" s="24"/>
      <c r="QI370" s="24"/>
      <c r="QJ370" s="24"/>
      <c r="QK370" s="24"/>
      <c r="QL370" s="24"/>
      <c r="QM370" s="24"/>
      <c r="QN370" s="24"/>
      <c r="QO370" s="24"/>
      <c r="QP370" s="24"/>
      <c r="QQ370" s="24"/>
      <c r="QR370" s="24"/>
      <c r="QS370" s="24"/>
      <c r="QT370" s="24"/>
      <c r="QU370" s="24"/>
      <c r="QV370" s="24"/>
      <c r="QW370" s="24"/>
      <c r="QX370" s="24"/>
      <c r="QY370" s="24"/>
      <c r="QZ370" s="24"/>
      <c r="RA370" s="24"/>
      <c r="RB370" s="24"/>
      <c r="RC370" s="24"/>
      <c r="RD370" s="24"/>
      <c r="RE370" s="24"/>
      <c r="RF370" s="24"/>
      <c r="RG370" s="24"/>
      <c r="RH370" s="24"/>
      <c r="RI370" s="24"/>
      <c r="RJ370" s="24"/>
      <c r="RK370" s="24"/>
      <c r="RL370" s="24"/>
      <c r="RM370" s="24"/>
      <c r="RN370" s="24"/>
      <c r="RO370" s="24"/>
      <c r="RP370" s="24"/>
      <c r="RQ370" s="24"/>
      <c r="RR370" s="24"/>
      <c r="RS370" s="24"/>
      <c r="RT370" s="24"/>
      <c r="RU370" s="24"/>
      <c r="RV370" s="24"/>
      <c r="RW370" s="24"/>
      <c r="RX370" s="24"/>
      <c r="RY370" s="24"/>
      <c r="RZ370" s="24"/>
      <c r="SA370" s="24"/>
      <c r="SB370" s="24"/>
      <c r="SC370" s="24"/>
      <c r="SD370" s="24"/>
      <c r="SE370" s="24"/>
      <c r="SF370" s="24"/>
      <c r="SG370" s="24"/>
      <c r="SH370" s="24"/>
      <c r="SI370" s="24"/>
      <c r="SJ370" s="24"/>
      <c r="SK370" s="24"/>
      <c r="SL370" s="24"/>
      <c r="SM370" s="24"/>
      <c r="SN370" s="24"/>
      <c r="SO370" s="24"/>
      <c r="SP370" s="24"/>
      <c r="SQ370" s="24"/>
      <c r="SR370" s="24"/>
      <c r="SS370" s="24"/>
      <c r="ST370" s="24"/>
      <c r="SU370" s="24"/>
      <c r="SV370" s="24"/>
      <c r="SW370" s="24"/>
      <c r="SX370" s="24"/>
      <c r="SY370" s="24"/>
      <c r="SZ370" s="24"/>
      <c r="TA370" s="24"/>
      <c r="TB370" s="24"/>
      <c r="TC370" s="24"/>
      <c r="TD370" s="24"/>
      <c r="TE370" s="24"/>
      <c r="TF370" s="24"/>
      <c r="TG370" s="24"/>
      <c r="TH370" s="24"/>
      <c r="TI370" s="24"/>
      <c r="TJ370" s="24"/>
      <c r="TK370" s="24"/>
      <c r="TL370" s="24"/>
      <c r="TM370" s="24"/>
      <c r="TN370" s="24"/>
      <c r="TO370" s="24"/>
      <c r="TP370" s="24"/>
      <c r="TQ370" s="24"/>
      <c r="TR370" s="24"/>
      <c r="TS370" s="24"/>
      <c r="TT370" s="24"/>
      <c r="TU370" s="24"/>
      <c r="TV370" s="24"/>
      <c r="TW370" s="24"/>
      <c r="TX370" s="24"/>
      <c r="TY370" s="24"/>
      <c r="TZ370" s="24"/>
      <c r="UA370" s="24"/>
      <c r="UB370" s="24"/>
      <c r="UC370" s="24"/>
      <c r="UD370" s="24"/>
      <c r="UE370" s="24"/>
      <c r="UF370" s="24"/>
      <c r="UG370" s="24"/>
      <c r="UH370" s="24"/>
      <c r="UI370" s="24"/>
      <c r="UJ370" s="24"/>
      <c r="UK370" s="24"/>
      <c r="UL370" s="24"/>
      <c r="UM370" s="24"/>
      <c r="UN370" s="24"/>
      <c r="UO370" s="24"/>
      <c r="UP370" s="24"/>
      <c r="UQ370" s="24"/>
      <c r="UR370" s="24"/>
      <c r="US370" s="24"/>
      <c r="UT370" s="24"/>
      <c r="UU370" s="24"/>
      <c r="UV370" s="24"/>
      <c r="UW370" s="24"/>
      <c r="UX370" s="24"/>
      <c r="UY370" s="24"/>
      <c r="UZ370" s="24"/>
      <c r="VA370" s="24"/>
      <c r="VB370" s="24"/>
      <c r="VC370" s="24"/>
      <c r="VD370" s="24"/>
      <c r="VE370" s="24"/>
      <c r="VF370" s="24"/>
      <c r="VG370" s="24"/>
      <c r="VH370" s="24"/>
      <c r="VI370" s="24"/>
    </row>
    <row r="371" spans="1:581" s="23" customFormat="1" ht="15" customHeight="1" x14ac:dyDescent="0.2">
      <c r="A371" s="18">
        <v>42</v>
      </c>
      <c r="B371" s="102" t="s">
        <v>1188</v>
      </c>
      <c r="C371" s="102" t="s">
        <v>1189</v>
      </c>
      <c r="D371" s="20">
        <v>14</v>
      </c>
      <c r="E371" s="102" t="s">
        <v>929</v>
      </c>
      <c r="F371" s="102" t="s">
        <v>1190</v>
      </c>
      <c r="G371" s="102" t="s">
        <v>1482</v>
      </c>
      <c r="H371" s="21" t="s">
        <v>598</v>
      </c>
      <c r="I371" s="21" t="s">
        <v>509</v>
      </c>
      <c r="J371" s="22" t="s">
        <v>955</v>
      </c>
      <c r="K371" s="328">
        <v>38930</v>
      </c>
      <c r="L371" s="146">
        <v>6</v>
      </c>
      <c r="M371" s="22">
        <v>40</v>
      </c>
      <c r="N371" s="22" t="s">
        <v>728</v>
      </c>
      <c r="O371" s="21" t="s">
        <v>897</v>
      </c>
      <c r="P371" s="21" t="s">
        <v>973</v>
      </c>
      <c r="Q371" s="21" t="s">
        <v>994</v>
      </c>
      <c r="R371" s="22">
        <v>1</v>
      </c>
      <c r="S371" s="114">
        <v>10433</v>
      </c>
      <c r="T371" s="75">
        <f t="shared" si="184"/>
        <v>2086.6</v>
      </c>
      <c r="U371" s="75"/>
      <c r="V371" s="75">
        <f t="shared" si="185"/>
        <v>12519.6</v>
      </c>
      <c r="W371" s="75">
        <f>70.1*4</f>
        <v>280.39999999999998</v>
      </c>
      <c r="X371" s="75">
        <f t="shared" si="186"/>
        <v>2341.7666666666669</v>
      </c>
      <c r="Y371" s="75">
        <f t="shared" si="187"/>
        <v>23417.666666666668</v>
      </c>
      <c r="Z371" s="75">
        <f t="shared" si="188"/>
        <v>2190.9299999999998</v>
      </c>
      <c r="AA371" s="75">
        <f t="shared" si="189"/>
        <v>375.58800000000002</v>
      </c>
      <c r="AB371" s="75">
        <f t="shared" si="190"/>
        <v>625.98</v>
      </c>
      <c r="AC371" s="75">
        <f t="shared" si="191"/>
        <v>250.39200000000002</v>
      </c>
      <c r="AD371" s="75">
        <f t="shared" si="182"/>
        <v>915</v>
      </c>
      <c r="AE371" s="75">
        <f t="shared" si="183"/>
        <v>616</v>
      </c>
      <c r="AF371" s="77">
        <f t="shared" si="192"/>
        <v>7025.3</v>
      </c>
      <c r="AG371" s="77">
        <f t="shared" si="193"/>
        <v>20505.95111111111</v>
      </c>
      <c r="AH371" s="77">
        <f t="shared" si="194"/>
        <v>246071.41333333333</v>
      </c>
      <c r="AI371" s="77"/>
      <c r="AJ371" s="77"/>
      <c r="AK371" s="77"/>
      <c r="AL371" s="77"/>
      <c r="AM371" s="77"/>
      <c r="AN371" s="77"/>
      <c r="AO371" s="77"/>
      <c r="AP371" s="77"/>
      <c r="AQ371" s="77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  <c r="HB371" s="24"/>
      <c r="HC371" s="24"/>
      <c r="HD371" s="24"/>
      <c r="HE371" s="24"/>
      <c r="HF371" s="24"/>
      <c r="HG371" s="24"/>
      <c r="HH371" s="24"/>
      <c r="HI371" s="24"/>
      <c r="HJ371" s="24"/>
      <c r="HK371" s="24"/>
      <c r="HL371" s="24"/>
      <c r="HM371" s="24"/>
      <c r="HN371" s="24"/>
      <c r="HO371" s="24"/>
      <c r="HP371" s="24"/>
      <c r="HQ371" s="24"/>
      <c r="HR371" s="24"/>
      <c r="HS371" s="24"/>
      <c r="HT371" s="24"/>
      <c r="HU371" s="24"/>
      <c r="HV371" s="24"/>
      <c r="HW371" s="24"/>
      <c r="HX371" s="24"/>
      <c r="HY371" s="24"/>
      <c r="HZ371" s="24"/>
      <c r="IA371" s="24"/>
      <c r="IB371" s="24"/>
      <c r="IC371" s="24"/>
      <c r="ID371" s="24"/>
      <c r="IE371" s="24"/>
      <c r="IF371" s="24"/>
      <c r="IG371" s="24"/>
      <c r="IH371" s="24"/>
      <c r="II371" s="24"/>
      <c r="IJ371" s="24"/>
      <c r="IK371" s="24"/>
      <c r="IL371" s="24"/>
      <c r="IM371" s="24"/>
      <c r="IN371" s="24"/>
      <c r="IO371" s="24"/>
      <c r="IP371" s="24"/>
      <c r="IQ371" s="24"/>
      <c r="IR371" s="24"/>
      <c r="IS371" s="24"/>
      <c r="IT371" s="24"/>
      <c r="IU371" s="24"/>
      <c r="IV371" s="24"/>
      <c r="IW371" s="24"/>
      <c r="IX371" s="24"/>
      <c r="IY371" s="24"/>
      <c r="IZ371" s="24"/>
      <c r="JA371" s="24"/>
      <c r="JB371" s="24"/>
      <c r="JC371" s="24"/>
      <c r="JD371" s="24"/>
      <c r="JE371" s="24"/>
      <c r="JF371" s="24"/>
      <c r="JG371" s="24"/>
      <c r="JH371" s="24"/>
      <c r="JI371" s="24"/>
      <c r="JJ371" s="24"/>
      <c r="JK371" s="24"/>
      <c r="JL371" s="24"/>
      <c r="JM371" s="24"/>
      <c r="JN371" s="24"/>
      <c r="JO371" s="24"/>
      <c r="JP371" s="24"/>
      <c r="JQ371" s="24"/>
      <c r="JR371" s="24"/>
      <c r="JS371" s="24"/>
      <c r="JT371" s="24"/>
      <c r="JU371" s="24"/>
      <c r="JV371" s="24"/>
      <c r="JW371" s="24"/>
      <c r="JX371" s="24"/>
      <c r="JY371" s="24"/>
      <c r="JZ371" s="24"/>
      <c r="KA371" s="24"/>
      <c r="KB371" s="24"/>
      <c r="KC371" s="24"/>
      <c r="KD371" s="24"/>
      <c r="KE371" s="24"/>
      <c r="KF371" s="24"/>
      <c r="KG371" s="24"/>
      <c r="KH371" s="24"/>
      <c r="KI371" s="24"/>
      <c r="KJ371" s="24"/>
      <c r="KK371" s="24"/>
      <c r="KL371" s="24"/>
      <c r="KM371" s="24"/>
      <c r="KN371" s="24"/>
      <c r="KO371" s="24"/>
      <c r="KP371" s="24"/>
      <c r="KQ371" s="24"/>
      <c r="KR371" s="24"/>
      <c r="KS371" s="24"/>
      <c r="KT371" s="24"/>
      <c r="KU371" s="24"/>
      <c r="KV371" s="24"/>
      <c r="KW371" s="24"/>
      <c r="KX371" s="24"/>
      <c r="KY371" s="24"/>
      <c r="KZ371" s="24"/>
      <c r="LA371" s="24"/>
      <c r="LB371" s="24"/>
      <c r="LC371" s="24"/>
      <c r="LD371" s="24"/>
      <c r="LE371" s="24"/>
      <c r="LF371" s="24"/>
      <c r="LG371" s="24"/>
      <c r="LH371" s="24"/>
      <c r="LI371" s="24"/>
      <c r="LJ371" s="24"/>
      <c r="LK371" s="24"/>
      <c r="LL371" s="24"/>
      <c r="LM371" s="24"/>
      <c r="LN371" s="24"/>
      <c r="LO371" s="24"/>
      <c r="LP371" s="24"/>
      <c r="LQ371" s="24"/>
      <c r="LR371" s="24"/>
      <c r="LS371" s="24"/>
      <c r="LT371" s="24"/>
      <c r="LU371" s="24"/>
      <c r="LV371" s="24"/>
      <c r="LW371" s="24"/>
      <c r="LX371" s="24"/>
      <c r="LY371" s="24"/>
      <c r="LZ371" s="24"/>
      <c r="MA371" s="24"/>
      <c r="MB371" s="24"/>
      <c r="MC371" s="24"/>
      <c r="MD371" s="24"/>
      <c r="ME371" s="24"/>
      <c r="MF371" s="24"/>
      <c r="MG371" s="24"/>
      <c r="MH371" s="24"/>
      <c r="MI371" s="24"/>
      <c r="MJ371" s="24"/>
      <c r="MK371" s="24"/>
      <c r="ML371" s="24"/>
      <c r="MM371" s="24"/>
      <c r="MN371" s="24"/>
      <c r="MO371" s="24"/>
      <c r="MP371" s="24"/>
      <c r="MQ371" s="24"/>
      <c r="MR371" s="24"/>
      <c r="MS371" s="24"/>
      <c r="MT371" s="24"/>
      <c r="MU371" s="24"/>
      <c r="MV371" s="24"/>
      <c r="MW371" s="24"/>
      <c r="MX371" s="24"/>
      <c r="MY371" s="24"/>
      <c r="MZ371" s="24"/>
      <c r="NA371" s="24"/>
      <c r="NB371" s="24"/>
      <c r="NC371" s="24"/>
      <c r="ND371" s="24"/>
      <c r="NE371" s="24"/>
      <c r="NF371" s="24"/>
      <c r="NG371" s="24"/>
      <c r="NH371" s="24"/>
      <c r="NI371" s="24"/>
      <c r="NJ371" s="24"/>
      <c r="NK371" s="24"/>
      <c r="NL371" s="24"/>
      <c r="NM371" s="24"/>
      <c r="NN371" s="24"/>
      <c r="NO371" s="24"/>
      <c r="NP371" s="24"/>
      <c r="NQ371" s="24"/>
      <c r="NR371" s="24"/>
      <c r="NS371" s="24"/>
      <c r="NT371" s="24"/>
      <c r="NU371" s="24"/>
      <c r="NV371" s="24"/>
      <c r="NW371" s="24"/>
      <c r="NX371" s="24"/>
      <c r="NY371" s="24"/>
      <c r="NZ371" s="24"/>
      <c r="OA371" s="24"/>
      <c r="OB371" s="24"/>
      <c r="OC371" s="24"/>
      <c r="OD371" s="24"/>
      <c r="OE371" s="24"/>
      <c r="OF371" s="24"/>
      <c r="OG371" s="24"/>
      <c r="OH371" s="24"/>
      <c r="OI371" s="24"/>
      <c r="OJ371" s="24"/>
      <c r="OK371" s="24"/>
      <c r="OL371" s="24"/>
      <c r="OM371" s="24"/>
      <c r="ON371" s="24"/>
      <c r="OO371" s="24"/>
      <c r="OP371" s="24"/>
      <c r="OQ371" s="24"/>
      <c r="OR371" s="24"/>
      <c r="OS371" s="24"/>
      <c r="OT371" s="24"/>
      <c r="OU371" s="24"/>
      <c r="OV371" s="24"/>
      <c r="OW371" s="24"/>
      <c r="OX371" s="24"/>
      <c r="OY371" s="24"/>
      <c r="OZ371" s="24"/>
      <c r="PA371" s="24"/>
      <c r="PB371" s="24"/>
      <c r="PC371" s="24"/>
      <c r="PD371" s="24"/>
      <c r="PE371" s="24"/>
      <c r="PF371" s="24"/>
      <c r="PG371" s="24"/>
      <c r="PH371" s="24"/>
      <c r="PI371" s="24"/>
      <c r="PJ371" s="24"/>
      <c r="PK371" s="24"/>
      <c r="PL371" s="24"/>
      <c r="PM371" s="24"/>
      <c r="PN371" s="24"/>
      <c r="PO371" s="24"/>
      <c r="PP371" s="24"/>
      <c r="PQ371" s="24"/>
      <c r="PR371" s="24"/>
      <c r="PS371" s="24"/>
      <c r="PT371" s="24"/>
      <c r="PU371" s="24"/>
      <c r="PV371" s="24"/>
      <c r="PW371" s="24"/>
      <c r="PX371" s="24"/>
      <c r="PY371" s="24"/>
      <c r="PZ371" s="24"/>
      <c r="QA371" s="24"/>
      <c r="QB371" s="24"/>
      <c r="QC371" s="24"/>
      <c r="QD371" s="24"/>
      <c r="QE371" s="24"/>
      <c r="QF371" s="24"/>
      <c r="QG371" s="24"/>
      <c r="QH371" s="24"/>
      <c r="QI371" s="24"/>
      <c r="QJ371" s="24"/>
      <c r="QK371" s="24"/>
      <c r="QL371" s="24"/>
      <c r="QM371" s="24"/>
      <c r="QN371" s="24"/>
      <c r="QO371" s="24"/>
      <c r="QP371" s="24"/>
      <c r="QQ371" s="24"/>
      <c r="QR371" s="24"/>
      <c r="QS371" s="24"/>
      <c r="QT371" s="24"/>
      <c r="QU371" s="24"/>
      <c r="QV371" s="24"/>
      <c r="QW371" s="24"/>
      <c r="QX371" s="24"/>
      <c r="QY371" s="24"/>
      <c r="QZ371" s="24"/>
      <c r="RA371" s="24"/>
      <c r="RB371" s="24"/>
      <c r="RC371" s="24"/>
      <c r="RD371" s="24"/>
      <c r="RE371" s="24"/>
      <c r="RF371" s="24"/>
      <c r="RG371" s="24"/>
      <c r="RH371" s="24"/>
      <c r="RI371" s="24"/>
      <c r="RJ371" s="24"/>
      <c r="RK371" s="24"/>
      <c r="RL371" s="24"/>
      <c r="RM371" s="24"/>
      <c r="RN371" s="24"/>
      <c r="RO371" s="24"/>
      <c r="RP371" s="24"/>
      <c r="RQ371" s="24"/>
      <c r="RR371" s="24"/>
      <c r="RS371" s="24"/>
      <c r="RT371" s="24"/>
      <c r="RU371" s="24"/>
      <c r="RV371" s="24"/>
      <c r="RW371" s="24"/>
      <c r="RX371" s="24"/>
      <c r="RY371" s="24"/>
      <c r="RZ371" s="24"/>
      <c r="SA371" s="24"/>
      <c r="SB371" s="24"/>
      <c r="SC371" s="24"/>
      <c r="SD371" s="24"/>
      <c r="SE371" s="24"/>
      <c r="SF371" s="24"/>
      <c r="SG371" s="24"/>
      <c r="SH371" s="24"/>
      <c r="SI371" s="24"/>
      <c r="SJ371" s="24"/>
      <c r="SK371" s="24"/>
      <c r="SL371" s="24"/>
      <c r="SM371" s="24"/>
      <c r="SN371" s="24"/>
      <c r="SO371" s="24"/>
      <c r="SP371" s="24"/>
      <c r="SQ371" s="24"/>
      <c r="SR371" s="24"/>
      <c r="SS371" s="24"/>
      <c r="ST371" s="24"/>
      <c r="SU371" s="24"/>
      <c r="SV371" s="24"/>
      <c r="SW371" s="24"/>
      <c r="SX371" s="24"/>
      <c r="SY371" s="24"/>
      <c r="SZ371" s="24"/>
      <c r="TA371" s="24"/>
      <c r="TB371" s="24"/>
      <c r="TC371" s="24"/>
      <c r="TD371" s="24"/>
      <c r="TE371" s="24"/>
      <c r="TF371" s="24"/>
      <c r="TG371" s="24"/>
      <c r="TH371" s="24"/>
      <c r="TI371" s="24"/>
      <c r="TJ371" s="24"/>
      <c r="TK371" s="24"/>
      <c r="TL371" s="24"/>
      <c r="TM371" s="24"/>
      <c r="TN371" s="24"/>
      <c r="TO371" s="24"/>
      <c r="TP371" s="24"/>
      <c r="TQ371" s="24"/>
      <c r="TR371" s="24"/>
      <c r="TS371" s="24"/>
      <c r="TT371" s="24"/>
      <c r="TU371" s="24"/>
      <c r="TV371" s="24"/>
      <c r="TW371" s="24"/>
      <c r="TX371" s="24"/>
      <c r="TY371" s="24"/>
      <c r="TZ371" s="24"/>
      <c r="UA371" s="24"/>
      <c r="UB371" s="24"/>
      <c r="UC371" s="24"/>
      <c r="UD371" s="24"/>
      <c r="UE371" s="24"/>
      <c r="UF371" s="24"/>
      <c r="UG371" s="24"/>
      <c r="UH371" s="24"/>
      <c r="UI371" s="24"/>
      <c r="UJ371" s="24"/>
      <c r="UK371" s="24"/>
      <c r="UL371" s="24"/>
      <c r="UM371" s="24"/>
      <c r="UN371" s="24"/>
      <c r="UO371" s="24"/>
      <c r="UP371" s="24"/>
      <c r="UQ371" s="24"/>
      <c r="UR371" s="24"/>
      <c r="US371" s="24"/>
      <c r="UT371" s="24"/>
      <c r="UU371" s="24"/>
      <c r="UV371" s="24"/>
      <c r="UW371" s="24"/>
      <c r="UX371" s="24"/>
      <c r="UY371" s="24"/>
      <c r="UZ371" s="24"/>
      <c r="VA371" s="24"/>
      <c r="VB371" s="24"/>
      <c r="VC371" s="24"/>
      <c r="VD371" s="24"/>
      <c r="VE371" s="24"/>
      <c r="VF371" s="24"/>
      <c r="VG371" s="24"/>
      <c r="VH371" s="24"/>
      <c r="VI371" s="24"/>
    </row>
    <row r="372" spans="1:581" s="23" customFormat="1" ht="15" customHeight="1" x14ac:dyDescent="0.2">
      <c r="A372" s="18">
        <v>43</v>
      </c>
      <c r="B372" s="102" t="s">
        <v>1188</v>
      </c>
      <c r="C372" s="102" t="s">
        <v>1189</v>
      </c>
      <c r="D372" s="20">
        <v>14</v>
      </c>
      <c r="E372" s="102" t="s">
        <v>929</v>
      </c>
      <c r="F372" s="102" t="s">
        <v>1190</v>
      </c>
      <c r="G372" s="102" t="s">
        <v>1483</v>
      </c>
      <c r="H372" s="21" t="s">
        <v>599</v>
      </c>
      <c r="I372" s="21" t="s">
        <v>600</v>
      </c>
      <c r="J372" s="22" t="s">
        <v>955</v>
      </c>
      <c r="K372" s="328">
        <v>37058</v>
      </c>
      <c r="L372" s="146">
        <v>6</v>
      </c>
      <c r="M372" s="22">
        <v>40</v>
      </c>
      <c r="N372" s="22" t="s">
        <v>728</v>
      </c>
      <c r="O372" s="21" t="s">
        <v>897</v>
      </c>
      <c r="P372" s="21" t="s">
        <v>973</v>
      </c>
      <c r="Q372" s="21" t="s">
        <v>994</v>
      </c>
      <c r="R372" s="22">
        <v>1</v>
      </c>
      <c r="S372" s="114">
        <v>10433</v>
      </c>
      <c r="T372" s="75">
        <f t="shared" si="184"/>
        <v>2086.6</v>
      </c>
      <c r="U372" s="75"/>
      <c r="V372" s="75">
        <f t="shared" si="185"/>
        <v>12519.6</v>
      </c>
      <c r="W372" s="75">
        <f>70.1*5</f>
        <v>350.5</v>
      </c>
      <c r="X372" s="75">
        <f t="shared" si="186"/>
        <v>2341.7666666666669</v>
      </c>
      <c r="Y372" s="75">
        <f t="shared" si="187"/>
        <v>23417.666666666668</v>
      </c>
      <c r="Z372" s="75">
        <f t="shared" si="188"/>
        <v>2190.9299999999998</v>
      </c>
      <c r="AA372" s="75">
        <f t="shared" si="189"/>
        <v>375.58800000000002</v>
      </c>
      <c r="AB372" s="75">
        <f t="shared" si="190"/>
        <v>625.98</v>
      </c>
      <c r="AC372" s="75">
        <f t="shared" si="191"/>
        <v>250.39200000000002</v>
      </c>
      <c r="AD372" s="75">
        <f t="shared" si="182"/>
        <v>915</v>
      </c>
      <c r="AE372" s="75">
        <f t="shared" si="183"/>
        <v>616</v>
      </c>
      <c r="AF372" s="77">
        <f t="shared" si="192"/>
        <v>7025.3</v>
      </c>
      <c r="AG372" s="77">
        <f t="shared" si="193"/>
        <v>20576.051111111108</v>
      </c>
      <c r="AH372" s="77">
        <f t="shared" si="194"/>
        <v>246912.61333333328</v>
      </c>
      <c r="AI372" s="77"/>
      <c r="AJ372" s="77"/>
      <c r="AK372" s="77"/>
      <c r="AL372" s="77"/>
      <c r="AM372" s="77"/>
      <c r="AN372" s="77"/>
      <c r="AO372" s="77"/>
      <c r="AP372" s="77"/>
      <c r="AQ372" s="77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  <c r="HB372" s="24"/>
      <c r="HC372" s="24"/>
      <c r="HD372" s="24"/>
      <c r="HE372" s="24"/>
      <c r="HF372" s="24"/>
      <c r="HG372" s="24"/>
      <c r="HH372" s="24"/>
      <c r="HI372" s="24"/>
      <c r="HJ372" s="24"/>
      <c r="HK372" s="24"/>
      <c r="HL372" s="24"/>
      <c r="HM372" s="24"/>
      <c r="HN372" s="24"/>
      <c r="HO372" s="24"/>
      <c r="HP372" s="24"/>
      <c r="HQ372" s="24"/>
      <c r="HR372" s="24"/>
      <c r="HS372" s="24"/>
      <c r="HT372" s="24"/>
      <c r="HU372" s="24"/>
      <c r="HV372" s="24"/>
      <c r="HW372" s="24"/>
      <c r="HX372" s="24"/>
      <c r="HY372" s="24"/>
      <c r="HZ372" s="24"/>
      <c r="IA372" s="24"/>
      <c r="IB372" s="24"/>
      <c r="IC372" s="24"/>
      <c r="ID372" s="24"/>
      <c r="IE372" s="24"/>
      <c r="IF372" s="24"/>
      <c r="IG372" s="24"/>
      <c r="IH372" s="24"/>
      <c r="II372" s="24"/>
      <c r="IJ372" s="24"/>
      <c r="IK372" s="24"/>
      <c r="IL372" s="24"/>
      <c r="IM372" s="24"/>
      <c r="IN372" s="24"/>
      <c r="IO372" s="24"/>
      <c r="IP372" s="24"/>
      <c r="IQ372" s="24"/>
      <c r="IR372" s="24"/>
      <c r="IS372" s="24"/>
      <c r="IT372" s="24"/>
      <c r="IU372" s="24"/>
      <c r="IV372" s="24"/>
      <c r="IW372" s="24"/>
      <c r="IX372" s="24"/>
      <c r="IY372" s="24"/>
      <c r="IZ372" s="24"/>
      <c r="JA372" s="24"/>
      <c r="JB372" s="24"/>
      <c r="JC372" s="24"/>
      <c r="JD372" s="24"/>
      <c r="JE372" s="24"/>
      <c r="JF372" s="24"/>
      <c r="JG372" s="24"/>
      <c r="JH372" s="24"/>
      <c r="JI372" s="24"/>
      <c r="JJ372" s="24"/>
      <c r="JK372" s="24"/>
      <c r="JL372" s="24"/>
      <c r="JM372" s="24"/>
      <c r="JN372" s="24"/>
      <c r="JO372" s="24"/>
      <c r="JP372" s="24"/>
      <c r="JQ372" s="24"/>
      <c r="JR372" s="24"/>
      <c r="JS372" s="24"/>
      <c r="JT372" s="24"/>
      <c r="JU372" s="24"/>
      <c r="JV372" s="24"/>
      <c r="JW372" s="24"/>
      <c r="JX372" s="24"/>
      <c r="JY372" s="24"/>
      <c r="JZ372" s="24"/>
      <c r="KA372" s="24"/>
      <c r="KB372" s="24"/>
      <c r="KC372" s="24"/>
      <c r="KD372" s="24"/>
      <c r="KE372" s="24"/>
      <c r="KF372" s="24"/>
      <c r="KG372" s="24"/>
      <c r="KH372" s="24"/>
      <c r="KI372" s="24"/>
      <c r="KJ372" s="24"/>
      <c r="KK372" s="24"/>
      <c r="KL372" s="24"/>
      <c r="KM372" s="24"/>
      <c r="KN372" s="24"/>
      <c r="KO372" s="24"/>
      <c r="KP372" s="24"/>
      <c r="KQ372" s="24"/>
      <c r="KR372" s="24"/>
      <c r="KS372" s="24"/>
      <c r="KT372" s="24"/>
      <c r="KU372" s="24"/>
      <c r="KV372" s="24"/>
      <c r="KW372" s="24"/>
      <c r="KX372" s="24"/>
      <c r="KY372" s="24"/>
      <c r="KZ372" s="24"/>
      <c r="LA372" s="24"/>
      <c r="LB372" s="24"/>
      <c r="LC372" s="24"/>
      <c r="LD372" s="24"/>
      <c r="LE372" s="24"/>
      <c r="LF372" s="24"/>
      <c r="LG372" s="24"/>
      <c r="LH372" s="24"/>
      <c r="LI372" s="24"/>
      <c r="LJ372" s="24"/>
      <c r="LK372" s="24"/>
      <c r="LL372" s="24"/>
      <c r="LM372" s="24"/>
      <c r="LN372" s="24"/>
      <c r="LO372" s="24"/>
      <c r="LP372" s="24"/>
      <c r="LQ372" s="24"/>
      <c r="LR372" s="24"/>
      <c r="LS372" s="24"/>
      <c r="LT372" s="24"/>
      <c r="LU372" s="24"/>
      <c r="LV372" s="24"/>
      <c r="LW372" s="24"/>
      <c r="LX372" s="24"/>
      <c r="LY372" s="24"/>
      <c r="LZ372" s="24"/>
      <c r="MA372" s="24"/>
      <c r="MB372" s="24"/>
      <c r="MC372" s="24"/>
      <c r="MD372" s="24"/>
      <c r="ME372" s="24"/>
      <c r="MF372" s="24"/>
      <c r="MG372" s="24"/>
      <c r="MH372" s="24"/>
      <c r="MI372" s="24"/>
      <c r="MJ372" s="24"/>
      <c r="MK372" s="24"/>
      <c r="ML372" s="24"/>
      <c r="MM372" s="24"/>
      <c r="MN372" s="24"/>
      <c r="MO372" s="24"/>
      <c r="MP372" s="24"/>
      <c r="MQ372" s="24"/>
      <c r="MR372" s="24"/>
      <c r="MS372" s="24"/>
      <c r="MT372" s="24"/>
      <c r="MU372" s="24"/>
      <c r="MV372" s="24"/>
      <c r="MW372" s="24"/>
      <c r="MX372" s="24"/>
      <c r="MY372" s="24"/>
      <c r="MZ372" s="24"/>
      <c r="NA372" s="24"/>
      <c r="NB372" s="24"/>
      <c r="NC372" s="24"/>
      <c r="ND372" s="24"/>
      <c r="NE372" s="24"/>
      <c r="NF372" s="24"/>
      <c r="NG372" s="24"/>
      <c r="NH372" s="24"/>
      <c r="NI372" s="24"/>
      <c r="NJ372" s="24"/>
      <c r="NK372" s="24"/>
      <c r="NL372" s="24"/>
      <c r="NM372" s="24"/>
      <c r="NN372" s="24"/>
      <c r="NO372" s="24"/>
      <c r="NP372" s="24"/>
      <c r="NQ372" s="24"/>
      <c r="NR372" s="24"/>
      <c r="NS372" s="24"/>
      <c r="NT372" s="24"/>
      <c r="NU372" s="24"/>
      <c r="NV372" s="24"/>
      <c r="NW372" s="24"/>
      <c r="NX372" s="24"/>
      <c r="NY372" s="24"/>
      <c r="NZ372" s="24"/>
      <c r="OA372" s="24"/>
      <c r="OB372" s="24"/>
      <c r="OC372" s="24"/>
      <c r="OD372" s="24"/>
      <c r="OE372" s="24"/>
      <c r="OF372" s="24"/>
      <c r="OG372" s="24"/>
      <c r="OH372" s="24"/>
      <c r="OI372" s="24"/>
      <c r="OJ372" s="24"/>
      <c r="OK372" s="24"/>
      <c r="OL372" s="24"/>
      <c r="OM372" s="24"/>
      <c r="ON372" s="24"/>
      <c r="OO372" s="24"/>
      <c r="OP372" s="24"/>
      <c r="OQ372" s="24"/>
      <c r="OR372" s="24"/>
      <c r="OS372" s="24"/>
      <c r="OT372" s="24"/>
      <c r="OU372" s="24"/>
      <c r="OV372" s="24"/>
      <c r="OW372" s="24"/>
      <c r="OX372" s="24"/>
      <c r="OY372" s="24"/>
      <c r="OZ372" s="24"/>
      <c r="PA372" s="24"/>
      <c r="PB372" s="24"/>
      <c r="PC372" s="24"/>
      <c r="PD372" s="24"/>
      <c r="PE372" s="24"/>
      <c r="PF372" s="24"/>
      <c r="PG372" s="24"/>
      <c r="PH372" s="24"/>
      <c r="PI372" s="24"/>
      <c r="PJ372" s="24"/>
      <c r="PK372" s="24"/>
      <c r="PL372" s="24"/>
      <c r="PM372" s="24"/>
      <c r="PN372" s="24"/>
      <c r="PO372" s="24"/>
      <c r="PP372" s="24"/>
      <c r="PQ372" s="24"/>
      <c r="PR372" s="24"/>
      <c r="PS372" s="24"/>
      <c r="PT372" s="24"/>
      <c r="PU372" s="24"/>
      <c r="PV372" s="24"/>
      <c r="PW372" s="24"/>
      <c r="PX372" s="24"/>
      <c r="PY372" s="24"/>
      <c r="PZ372" s="24"/>
      <c r="QA372" s="24"/>
      <c r="QB372" s="24"/>
      <c r="QC372" s="24"/>
      <c r="QD372" s="24"/>
      <c r="QE372" s="24"/>
      <c r="QF372" s="24"/>
      <c r="QG372" s="24"/>
      <c r="QH372" s="24"/>
      <c r="QI372" s="24"/>
      <c r="QJ372" s="24"/>
      <c r="QK372" s="24"/>
      <c r="QL372" s="24"/>
      <c r="QM372" s="24"/>
      <c r="QN372" s="24"/>
      <c r="QO372" s="24"/>
      <c r="QP372" s="24"/>
      <c r="QQ372" s="24"/>
      <c r="QR372" s="24"/>
      <c r="QS372" s="24"/>
      <c r="QT372" s="24"/>
      <c r="QU372" s="24"/>
      <c r="QV372" s="24"/>
      <c r="QW372" s="24"/>
      <c r="QX372" s="24"/>
      <c r="QY372" s="24"/>
      <c r="QZ372" s="24"/>
      <c r="RA372" s="24"/>
      <c r="RB372" s="24"/>
      <c r="RC372" s="24"/>
      <c r="RD372" s="24"/>
      <c r="RE372" s="24"/>
      <c r="RF372" s="24"/>
      <c r="RG372" s="24"/>
      <c r="RH372" s="24"/>
      <c r="RI372" s="24"/>
      <c r="RJ372" s="24"/>
      <c r="RK372" s="24"/>
      <c r="RL372" s="24"/>
      <c r="RM372" s="24"/>
      <c r="RN372" s="24"/>
      <c r="RO372" s="24"/>
      <c r="RP372" s="24"/>
      <c r="RQ372" s="24"/>
      <c r="RR372" s="24"/>
      <c r="RS372" s="24"/>
      <c r="RT372" s="24"/>
      <c r="RU372" s="24"/>
      <c r="RV372" s="24"/>
      <c r="RW372" s="24"/>
      <c r="RX372" s="24"/>
      <c r="RY372" s="24"/>
      <c r="RZ372" s="24"/>
      <c r="SA372" s="24"/>
      <c r="SB372" s="24"/>
      <c r="SC372" s="24"/>
      <c r="SD372" s="24"/>
      <c r="SE372" s="24"/>
      <c r="SF372" s="24"/>
      <c r="SG372" s="24"/>
      <c r="SH372" s="24"/>
      <c r="SI372" s="24"/>
      <c r="SJ372" s="24"/>
      <c r="SK372" s="24"/>
      <c r="SL372" s="24"/>
      <c r="SM372" s="24"/>
      <c r="SN372" s="24"/>
      <c r="SO372" s="24"/>
      <c r="SP372" s="24"/>
      <c r="SQ372" s="24"/>
      <c r="SR372" s="24"/>
      <c r="SS372" s="24"/>
      <c r="ST372" s="24"/>
      <c r="SU372" s="24"/>
      <c r="SV372" s="24"/>
      <c r="SW372" s="24"/>
      <c r="SX372" s="24"/>
      <c r="SY372" s="24"/>
      <c r="SZ372" s="24"/>
      <c r="TA372" s="24"/>
      <c r="TB372" s="24"/>
      <c r="TC372" s="24"/>
      <c r="TD372" s="24"/>
      <c r="TE372" s="24"/>
      <c r="TF372" s="24"/>
      <c r="TG372" s="24"/>
      <c r="TH372" s="24"/>
      <c r="TI372" s="24"/>
      <c r="TJ372" s="24"/>
      <c r="TK372" s="24"/>
      <c r="TL372" s="24"/>
      <c r="TM372" s="24"/>
      <c r="TN372" s="24"/>
      <c r="TO372" s="24"/>
      <c r="TP372" s="24"/>
      <c r="TQ372" s="24"/>
      <c r="TR372" s="24"/>
      <c r="TS372" s="24"/>
      <c r="TT372" s="24"/>
      <c r="TU372" s="24"/>
      <c r="TV372" s="24"/>
      <c r="TW372" s="24"/>
      <c r="TX372" s="24"/>
      <c r="TY372" s="24"/>
      <c r="TZ372" s="24"/>
      <c r="UA372" s="24"/>
      <c r="UB372" s="24"/>
      <c r="UC372" s="24"/>
      <c r="UD372" s="24"/>
      <c r="UE372" s="24"/>
      <c r="UF372" s="24"/>
      <c r="UG372" s="24"/>
      <c r="UH372" s="24"/>
      <c r="UI372" s="24"/>
      <c r="UJ372" s="24"/>
      <c r="UK372" s="24"/>
      <c r="UL372" s="24"/>
      <c r="UM372" s="24"/>
      <c r="UN372" s="24"/>
      <c r="UO372" s="24"/>
      <c r="UP372" s="24"/>
      <c r="UQ372" s="24"/>
      <c r="UR372" s="24"/>
      <c r="US372" s="24"/>
      <c r="UT372" s="24"/>
      <c r="UU372" s="24"/>
      <c r="UV372" s="24"/>
      <c r="UW372" s="24"/>
      <c r="UX372" s="24"/>
      <c r="UY372" s="24"/>
      <c r="UZ372" s="24"/>
      <c r="VA372" s="24"/>
      <c r="VB372" s="24"/>
      <c r="VC372" s="24"/>
      <c r="VD372" s="24"/>
      <c r="VE372" s="24"/>
      <c r="VF372" s="24"/>
      <c r="VG372" s="24"/>
      <c r="VH372" s="24"/>
      <c r="VI372" s="24"/>
    </row>
    <row r="373" spans="1:581" s="23" customFormat="1" ht="15" customHeight="1" x14ac:dyDescent="0.2">
      <c r="A373" s="18">
        <v>44</v>
      </c>
      <c r="B373" s="102" t="s">
        <v>1188</v>
      </c>
      <c r="C373" s="102" t="s">
        <v>1189</v>
      </c>
      <c r="D373" s="20">
        <v>14</v>
      </c>
      <c r="E373" s="102" t="s">
        <v>929</v>
      </c>
      <c r="F373" s="102" t="s">
        <v>1190</v>
      </c>
      <c r="G373" s="102" t="s">
        <v>1484</v>
      </c>
      <c r="H373" s="21" t="s">
        <v>924</v>
      </c>
      <c r="I373" s="21" t="s">
        <v>910</v>
      </c>
      <c r="J373" s="22" t="s">
        <v>955</v>
      </c>
      <c r="K373" s="328">
        <v>40840</v>
      </c>
      <c r="L373" s="146">
        <v>6</v>
      </c>
      <c r="M373" s="22">
        <v>40</v>
      </c>
      <c r="N373" s="22" t="s">
        <v>728</v>
      </c>
      <c r="O373" s="21" t="s">
        <v>897</v>
      </c>
      <c r="P373" s="21" t="s">
        <v>973</v>
      </c>
      <c r="Q373" s="21" t="s">
        <v>994</v>
      </c>
      <c r="R373" s="22">
        <v>1</v>
      </c>
      <c r="S373" s="114">
        <v>10433</v>
      </c>
      <c r="T373" s="75">
        <f t="shared" si="184"/>
        <v>2086.6</v>
      </c>
      <c r="U373" s="75"/>
      <c r="V373" s="75">
        <f t="shared" si="185"/>
        <v>12519.6</v>
      </c>
      <c r="W373" s="75">
        <f>70.1*4</f>
        <v>280.39999999999998</v>
      </c>
      <c r="X373" s="75">
        <f t="shared" si="186"/>
        <v>2341.7666666666669</v>
      </c>
      <c r="Y373" s="75">
        <f t="shared" si="187"/>
        <v>23417.666666666668</v>
      </c>
      <c r="Z373" s="75">
        <f t="shared" si="188"/>
        <v>2190.9299999999998</v>
      </c>
      <c r="AA373" s="75">
        <f t="shared" si="189"/>
        <v>375.58800000000002</v>
      </c>
      <c r="AB373" s="75">
        <f t="shared" si="190"/>
        <v>625.98</v>
      </c>
      <c r="AC373" s="75">
        <f t="shared" si="191"/>
        <v>250.39200000000002</v>
      </c>
      <c r="AD373" s="75">
        <f t="shared" si="182"/>
        <v>915</v>
      </c>
      <c r="AE373" s="75">
        <f t="shared" si="183"/>
        <v>616</v>
      </c>
      <c r="AF373" s="77">
        <f t="shared" si="192"/>
        <v>7025.3</v>
      </c>
      <c r="AG373" s="77">
        <f t="shared" si="193"/>
        <v>20505.95111111111</v>
      </c>
      <c r="AH373" s="77">
        <f t="shared" si="194"/>
        <v>246071.41333333333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  <c r="HB373" s="24"/>
      <c r="HC373" s="24"/>
      <c r="HD373" s="24"/>
      <c r="HE373" s="24"/>
      <c r="HF373" s="24"/>
      <c r="HG373" s="24"/>
      <c r="HH373" s="24"/>
      <c r="HI373" s="24"/>
      <c r="HJ373" s="24"/>
      <c r="HK373" s="24"/>
      <c r="HL373" s="24"/>
      <c r="HM373" s="24"/>
      <c r="HN373" s="24"/>
      <c r="HO373" s="24"/>
      <c r="HP373" s="24"/>
      <c r="HQ373" s="24"/>
      <c r="HR373" s="24"/>
      <c r="HS373" s="24"/>
      <c r="HT373" s="24"/>
      <c r="HU373" s="24"/>
      <c r="HV373" s="24"/>
      <c r="HW373" s="24"/>
      <c r="HX373" s="24"/>
      <c r="HY373" s="24"/>
      <c r="HZ373" s="24"/>
      <c r="IA373" s="24"/>
      <c r="IB373" s="24"/>
      <c r="IC373" s="24"/>
      <c r="ID373" s="24"/>
      <c r="IE373" s="24"/>
      <c r="IF373" s="24"/>
      <c r="IG373" s="24"/>
      <c r="IH373" s="24"/>
      <c r="II373" s="24"/>
      <c r="IJ373" s="24"/>
      <c r="IK373" s="24"/>
      <c r="IL373" s="24"/>
      <c r="IM373" s="24"/>
      <c r="IN373" s="24"/>
      <c r="IO373" s="24"/>
      <c r="IP373" s="24"/>
      <c r="IQ373" s="24"/>
      <c r="IR373" s="24"/>
      <c r="IS373" s="24"/>
      <c r="IT373" s="24"/>
      <c r="IU373" s="24"/>
      <c r="IV373" s="24"/>
      <c r="IW373" s="24"/>
      <c r="IX373" s="24"/>
      <c r="IY373" s="24"/>
      <c r="IZ373" s="24"/>
      <c r="JA373" s="24"/>
      <c r="JB373" s="24"/>
      <c r="JC373" s="24"/>
      <c r="JD373" s="24"/>
      <c r="JE373" s="24"/>
      <c r="JF373" s="24"/>
      <c r="JG373" s="24"/>
      <c r="JH373" s="24"/>
      <c r="JI373" s="24"/>
      <c r="JJ373" s="24"/>
      <c r="JK373" s="24"/>
      <c r="JL373" s="24"/>
      <c r="JM373" s="24"/>
      <c r="JN373" s="24"/>
      <c r="JO373" s="24"/>
      <c r="JP373" s="24"/>
      <c r="JQ373" s="24"/>
      <c r="JR373" s="24"/>
      <c r="JS373" s="24"/>
      <c r="JT373" s="24"/>
      <c r="JU373" s="24"/>
      <c r="JV373" s="24"/>
      <c r="JW373" s="24"/>
      <c r="JX373" s="24"/>
      <c r="JY373" s="24"/>
      <c r="JZ373" s="24"/>
      <c r="KA373" s="24"/>
      <c r="KB373" s="24"/>
      <c r="KC373" s="24"/>
      <c r="KD373" s="24"/>
      <c r="KE373" s="24"/>
      <c r="KF373" s="24"/>
      <c r="KG373" s="24"/>
      <c r="KH373" s="24"/>
      <c r="KI373" s="24"/>
      <c r="KJ373" s="24"/>
      <c r="KK373" s="24"/>
      <c r="KL373" s="24"/>
      <c r="KM373" s="24"/>
      <c r="KN373" s="24"/>
      <c r="KO373" s="24"/>
      <c r="KP373" s="24"/>
      <c r="KQ373" s="24"/>
      <c r="KR373" s="24"/>
      <c r="KS373" s="24"/>
      <c r="KT373" s="24"/>
      <c r="KU373" s="24"/>
      <c r="KV373" s="24"/>
      <c r="KW373" s="24"/>
      <c r="KX373" s="24"/>
      <c r="KY373" s="24"/>
      <c r="KZ373" s="24"/>
      <c r="LA373" s="24"/>
      <c r="LB373" s="24"/>
      <c r="LC373" s="24"/>
      <c r="LD373" s="24"/>
      <c r="LE373" s="24"/>
      <c r="LF373" s="24"/>
      <c r="LG373" s="24"/>
      <c r="LH373" s="24"/>
      <c r="LI373" s="24"/>
      <c r="LJ373" s="24"/>
      <c r="LK373" s="24"/>
      <c r="LL373" s="24"/>
      <c r="LM373" s="24"/>
      <c r="LN373" s="24"/>
      <c r="LO373" s="24"/>
      <c r="LP373" s="24"/>
      <c r="LQ373" s="24"/>
      <c r="LR373" s="24"/>
      <c r="LS373" s="24"/>
      <c r="LT373" s="24"/>
      <c r="LU373" s="24"/>
      <c r="LV373" s="24"/>
      <c r="LW373" s="24"/>
      <c r="LX373" s="24"/>
      <c r="LY373" s="24"/>
      <c r="LZ373" s="24"/>
      <c r="MA373" s="24"/>
      <c r="MB373" s="24"/>
      <c r="MC373" s="24"/>
      <c r="MD373" s="24"/>
      <c r="ME373" s="24"/>
      <c r="MF373" s="24"/>
      <c r="MG373" s="24"/>
      <c r="MH373" s="24"/>
      <c r="MI373" s="24"/>
      <c r="MJ373" s="24"/>
      <c r="MK373" s="24"/>
      <c r="ML373" s="24"/>
      <c r="MM373" s="24"/>
      <c r="MN373" s="24"/>
      <c r="MO373" s="24"/>
      <c r="MP373" s="24"/>
      <c r="MQ373" s="24"/>
      <c r="MR373" s="24"/>
      <c r="MS373" s="24"/>
      <c r="MT373" s="24"/>
      <c r="MU373" s="24"/>
      <c r="MV373" s="24"/>
      <c r="MW373" s="24"/>
      <c r="MX373" s="24"/>
      <c r="MY373" s="24"/>
      <c r="MZ373" s="24"/>
      <c r="NA373" s="24"/>
      <c r="NB373" s="24"/>
      <c r="NC373" s="24"/>
      <c r="ND373" s="24"/>
      <c r="NE373" s="24"/>
      <c r="NF373" s="24"/>
      <c r="NG373" s="24"/>
      <c r="NH373" s="24"/>
      <c r="NI373" s="24"/>
      <c r="NJ373" s="24"/>
      <c r="NK373" s="24"/>
      <c r="NL373" s="24"/>
      <c r="NM373" s="24"/>
      <c r="NN373" s="24"/>
      <c r="NO373" s="24"/>
      <c r="NP373" s="24"/>
      <c r="NQ373" s="24"/>
      <c r="NR373" s="24"/>
      <c r="NS373" s="24"/>
      <c r="NT373" s="24"/>
      <c r="NU373" s="24"/>
      <c r="NV373" s="24"/>
      <c r="NW373" s="24"/>
      <c r="NX373" s="24"/>
      <c r="NY373" s="24"/>
      <c r="NZ373" s="24"/>
      <c r="OA373" s="24"/>
      <c r="OB373" s="24"/>
      <c r="OC373" s="24"/>
      <c r="OD373" s="24"/>
      <c r="OE373" s="24"/>
      <c r="OF373" s="24"/>
      <c r="OG373" s="24"/>
      <c r="OH373" s="24"/>
      <c r="OI373" s="24"/>
      <c r="OJ373" s="24"/>
      <c r="OK373" s="24"/>
      <c r="OL373" s="24"/>
      <c r="OM373" s="24"/>
      <c r="ON373" s="24"/>
      <c r="OO373" s="24"/>
      <c r="OP373" s="24"/>
      <c r="OQ373" s="24"/>
      <c r="OR373" s="24"/>
      <c r="OS373" s="24"/>
      <c r="OT373" s="24"/>
      <c r="OU373" s="24"/>
      <c r="OV373" s="24"/>
      <c r="OW373" s="24"/>
      <c r="OX373" s="24"/>
      <c r="OY373" s="24"/>
      <c r="OZ373" s="24"/>
      <c r="PA373" s="24"/>
      <c r="PB373" s="24"/>
      <c r="PC373" s="24"/>
      <c r="PD373" s="24"/>
      <c r="PE373" s="24"/>
      <c r="PF373" s="24"/>
      <c r="PG373" s="24"/>
      <c r="PH373" s="24"/>
      <c r="PI373" s="24"/>
      <c r="PJ373" s="24"/>
      <c r="PK373" s="24"/>
      <c r="PL373" s="24"/>
      <c r="PM373" s="24"/>
      <c r="PN373" s="24"/>
      <c r="PO373" s="24"/>
      <c r="PP373" s="24"/>
      <c r="PQ373" s="24"/>
      <c r="PR373" s="24"/>
      <c r="PS373" s="24"/>
      <c r="PT373" s="24"/>
      <c r="PU373" s="24"/>
      <c r="PV373" s="24"/>
      <c r="PW373" s="24"/>
      <c r="PX373" s="24"/>
      <c r="PY373" s="24"/>
      <c r="PZ373" s="24"/>
      <c r="QA373" s="24"/>
      <c r="QB373" s="24"/>
      <c r="QC373" s="24"/>
      <c r="QD373" s="24"/>
      <c r="QE373" s="24"/>
      <c r="QF373" s="24"/>
      <c r="QG373" s="24"/>
      <c r="QH373" s="24"/>
      <c r="QI373" s="24"/>
      <c r="QJ373" s="24"/>
      <c r="QK373" s="24"/>
      <c r="QL373" s="24"/>
      <c r="QM373" s="24"/>
      <c r="QN373" s="24"/>
      <c r="QO373" s="24"/>
      <c r="QP373" s="24"/>
      <c r="QQ373" s="24"/>
      <c r="QR373" s="24"/>
      <c r="QS373" s="24"/>
      <c r="QT373" s="24"/>
      <c r="QU373" s="24"/>
      <c r="QV373" s="24"/>
      <c r="QW373" s="24"/>
      <c r="QX373" s="24"/>
      <c r="QY373" s="24"/>
      <c r="QZ373" s="24"/>
      <c r="RA373" s="24"/>
      <c r="RB373" s="24"/>
      <c r="RC373" s="24"/>
      <c r="RD373" s="24"/>
      <c r="RE373" s="24"/>
      <c r="RF373" s="24"/>
      <c r="RG373" s="24"/>
      <c r="RH373" s="24"/>
      <c r="RI373" s="24"/>
      <c r="RJ373" s="24"/>
      <c r="RK373" s="24"/>
      <c r="RL373" s="24"/>
      <c r="RM373" s="24"/>
      <c r="RN373" s="24"/>
      <c r="RO373" s="24"/>
      <c r="RP373" s="24"/>
      <c r="RQ373" s="24"/>
      <c r="RR373" s="24"/>
      <c r="RS373" s="24"/>
      <c r="RT373" s="24"/>
      <c r="RU373" s="24"/>
      <c r="RV373" s="24"/>
      <c r="RW373" s="24"/>
      <c r="RX373" s="24"/>
      <c r="RY373" s="24"/>
      <c r="RZ373" s="24"/>
      <c r="SA373" s="24"/>
      <c r="SB373" s="24"/>
      <c r="SC373" s="24"/>
      <c r="SD373" s="24"/>
      <c r="SE373" s="24"/>
      <c r="SF373" s="24"/>
      <c r="SG373" s="24"/>
      <c r="SH373" s="24"/>
      <c r="SI373" s="24"/>
      <c r="SJ373" s="24"/>
      <c r="SK373" s="24"/>
      <c r="SL373" s="24"/>
      <c r="SM373" s="24"/>
      <c r="SN373" s="24"/>
      <c r="SO373" s="24"/>
      <c r="SP373" s="24"/>
      <c r="SQ373" s="24"/>
      <c r="SR373" s="24"/>
      <c r="SS373" s="24"/>
      <c r="ST373" s="24"/>
      <c r="SU373" s="24"/>
      <c r="SV373" s="24"/>
      <c r="SW373" s="24"/>
      <c r="SX373" s="24"/>
      <c r="SY373" s="24"/>
      <c r="SZ373" s="24"/>
      <c r="TA373" s="24"/>
      <c r="TB373" s="24"/>
      <c r="TC373" s="24"/>
      <c r="TD373" s="24"/>
      <c r="TE373" s="24"/>
      <c r="TF373" s="24"/>
      <c r="TG373" s="24"/>
      <c r="TH373" s="24"/>
      <c r="TI373" s="24"/>
      <c r="TJ373" s="24"/>
      <c r="TK373" s="24"/>
      <c r="TL373" s="24"/>
      <c r="TM373" s="24"/>
      <c r="TN373" s="24"/>
      <c r="TO373" s="24"/>
      <c r="TP373" s="24"/>
      <c r="TQ373" s="24"/>
      <c r="TR373" s="24"/>
      <c r="TS373" s="24"/>
      <c r="TT373" s="24"/>
      <c r="TU373" s="24"/>
      <c r="TV373" s="24"/>
      <c r="TW373" s="24"/>
      <c r="TX373" s="24"/>
      <c r="TY373" s="24"/>
      <c r="TZ373" s="24"/>
      <c r="UA373" s="24"/>
      <c r="UB373" s="24"/>
      <c r="UC373" s="24"/>
      <c r="UD373" s="24"/>
      <c r="UE373" s="24"/>
      <c r="UF373" s="24"/>
      <c r="UG373" s="24"/>
      <c r="UH373" s="24"/>
      <c r="UI373" s="24"/>
      <c r="UJ373" s="24"/>
      <c r="UK373" s="24"/>
      <c r="UL373" s="24"/>
      <c r="UM373" s="24"/>
      <c r="UN373" s="24"/>
      <c r="UO373" s="24"/>
      <c r="UP373" s="24"/>
      <c r="UQ373" s="24"/>
      <c r="UR373" s="24"/>
      <c r="US373" s="24"/>
      <c r="UT373" s="24"/>
      <c r="UU373" s="24"/>
      <c r="UV373" s="24"/>
      <c r="UW373" s="24"/>
      <c r="UX373" s="24"/>
      <c r="UY373" s="24"/>
      <c r="UZ373" s="24"/>
      <c r="VA373" s="24"/>
      <c r="VB373" s="24"/>
      <c r="VC373" s="24"/>
      <c r="VD373" s="24"/>
      <c r="VE373" s="24"/>
      <c r="VF373" s="24"/>
      <c r="VG373" s="24"/>
      <c r="VH373" s="24"/>
      <c r="VI373" s="24"/>
    </row>
    <row r="374" spans="1:581" s="23" customFormat="1" ht="15" customHeight="1" x14ac:dyDescent="0.2">
      <c r="A374" s="18">
        <v>45</v>
      </c>
      <c r="B374" s="102" t="s">
        <v>1188</v>
      </c>
      <c r="C374" s="102" t="s">
        <v>1189</v>
      </c>
      <c r="D374" s="20">
        <v>14</v>
      </c>
      <c r="E374" s="102" t="s">
        <v>929</v>
      </c>
      <c r="F374" s="102" t="s">
        <v>1190</v>
      </c>
      <c r="G374" s="102" t="s">
        <v>1485</v>
      </c>
      <c r="H374" s="21" t="s">
        <v>914</v>
      </c>
      <c r="I374" s="21" t="s">
        <v>915</v>
      </c>
      <c r="J374" s="22" t="s">
        <v>955</v>
      </c>
      <c r="K374" s="328">
        <v>40744</v>
      </c>
      <c r="L374" s="146">
        <v>6</v>
      </c>
      <c r="M374" s="22">
        <v>40</v>
      </c>
      <c r="N374" s="22" t="s">
        <v>728</v>
      </c>
      <c r="O374" s="21" t="s">
        <v>897</v>
      </c>
      <c r="P374" s="21" t="s">
        <v>973</v>
      </c>
      <c r="Q374" s="21" t="s">
        <v>994</v>
      </c>
      <c r="R374" s="22">
        <v>1</v>
      </c>
      <c r="S374" s="114">
        <v>10433</v>
      </c>
      <c r="T374" s="75">
        <f t="shared" si="184"/>
        <v>2086.6</v>
      </c>
      <c r="U374" s="75"/>
      <c r="V374" s="75">
        <f t="shared" si="185"/>
        <v>12519.6</v>
      </c>
      <c r="W374" s="75">
        <f>70.1*5</f>
        <v>350.5</v>
      </c>
      <c r="X374" s="75">
        <f t="shared" si="186"/>
        <v>2341.7666666666669</v>
      </c>
      <c r="Y374" s="75">
        <f t="shared" si="187"/>
        <v>23417.666666666668</v>
      </c>
      <c r="Z374" s="75">
        <f t="shared" si="188"/>
        <v>2190.9299999999998</v>
      </c>
      <c r="AA374" s="75">
        <f t="shared" si="189"/>
        <v>375.58800000000002</v>
      </c>
      <c r="AB374" s="75">
        <f t="shared" si="190"/>
        <v>625.98</v>
      </c>
      <c r="AC374" s="75">
        <f t="shared" si="191"/>
        <v>250.39200000000002</v>
      </c>
      <c r="AD374" s="75">
        <f t="shared" si="182"/>
        <v>915</v>
      </c>
      <c r="AE374" s="75">
        <f t="shared" si="183"/>
        <v>616</v>
      </c>
      <c r="AF374" s="77">
        <f t="shared" si="192"/>
        <v>7025.3</v>
      </c>
      <c r="AG374" s="77">
        <f t="shared" si="193"/>
        <v>20576.051111111108</v>
      </c>
      <c r="AH374" s="77">
        <f t="shared" si="194"/>
        <v>246912.61333333328</v>
      </c>
      <c r="AI374" s="77"/>
      <c r="AJ374" s="77"/>
      <c r="AK374" s="77"/>
      <c r="AL374" s="77"/>
      <c r="AM374" s="77"/>
      <c r="AN374" s="77"/>
      <c r="AO374" s="77"/>
      <c r="AP374" s="77"/>
      <c r="AQ374" s="77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  <c r="HB374" s="24"/>
      <c r="HC374" s="24"/>
      <c r="HD374" s="24"/>
      <c r="HE374" s="24"/>
      <c r="HF374" s="24"/>
      <c r="HG374" s="24"/>
      <c r="HH374" s="24"/>
      <c r="HI374" s="24"/>
      <c r="HJ374" s="24"/>
      <c r="HK374" s="24"/>
      <c r="HL374" s="24"/>
      <c r="HM374" s="24"/>
      <c r="HN374" s="24"/>
      <c r="HO374" s="24"/>
      <c r="HP374" s="24"/>
      <c r="HQ374" s="24"/>
      <c r="HR374" s="24"/>
      <c r="HS374" s="24"/>
      <c r="HT374" s="24"/>
      <c r="HU374" s="24"/>
      <c r="HV374" s="24"/>
      <c r="HW374" s="24"/>
      <c r="HX374" s="24"/>
      <c r="HY374" s="24"/>
      <c r="HZ374" s="24"/>
      <c r="IA374" s="24"/>
      <c r="IB374" s="24"/>
      <c r="IC374" s="24"/>
      <c r="ID374" s="24"/>
      <c r="IE374" s="24"/>
      <c r="IF374" s="24"/>
      <c r="IG374" s="24"/>
      <c r="IH374" s="24"/>
      <c r="II374" s="24"/>
      <c r="IJ374" s="24"/>
      <c r="IK374" s="24"/>
      <c r="IL374" s="24"/>
      <c r="IM374" s="24"/>
      <c r="IN374" s="24"/>
      <c r="IO374" s="24"/>
      <c r="IP374" s="24"/>
      <c r="IQ374" s="24"/>
      <c r="IR374" s="24"/>
      <c r="IS374" s="24"/>
      <c r="IT374" s="24"/>
      <c r="IU374" s="24"/>
      <c r="IV374" s="24"/>
      <c r="IW374" s="24"/>
      <c r="IX374" s="24"/>
      <c r="IY374" s="24"/>
      <c r="IZ374" s="24"/>
      <c r="JA374" s="24"/>
      <c r="JB374" s="24"/>
      <c r="JC374" s="24"/>
      <c r="JD374" s="24"/>
      <c r="JE374" s="24"/>
      <c r="JF374" s="24"/>
      <c r="JG374" s="24"/>
      <c r="JH374" s="24"/>
      <c r="JI374" s="24"/>
      <c r="JJ374" s="24"/>
      <c r="JK374" s="24"/>
      <c r="JL374" s="24"/>
      <c r="JM374" s="24"/>
      <c r="JN374" s="24"/>
      <c r="JO374" s="24"/>
      <c r="JP374" s="24"/>
      <c r="JQ374" s="24"/>
      <c r="JR374" s="24"/>
      <c r="JS374" s="24"/>
      <c r="JT374" s="24"/>
      <c r="JU374" s="24"/>
      <c r="JV374" s="24"/>
      <c r="JW374" s="24"/>
      <c r="JX374" s="24"/>
      <c r="JY374" s="24"/>
      <c r="JZ374" s="24"/>
      <c r="KA374" s="24"/>
      <c r="KB374" s="24"/>
      <c r="KC374" s="24"/>
      <c r="KD374" s="24"/>
      <c r="KE374" s="24"/>
      <c r="KF374" s="24"/>
      <c r="KG374" s="24"/>
      <c r="KH374" s="24"/>
      <c r="KI374" s="24"/>
      <c r="KJ374" s="24"/>
      <c r="KK374" s="24"/>
      <c r="KL374" s="24"/>
      <c r="KM374" s="24"/>
      <c r="KN374" s="24"/>
      <c r="KO374" s="24"/>
      <c r="KP374" s="24"/>
      <c r="KQ374" s="24"/>
      <c r="KR374" s="24"/>
      <c r="KS374" s="24"/>
      <c r="KT374" s="24"/>
      <c r="KU374" s="24"/>
      <c r="KV374" s="24"/>
      <c r="KW374" s="24"/>
      <c r="KX374" s="24"/>
      <c r="KY374" s="24"/>
      <c r="KZ374" s="24"/>
      <c r="LA374" s="24"/>
      <c r="LB374" s="24"/>
      <c r="LC374" s="24"/>
      <c r="LD374" s="24"/>
      <c r="LE374" s="24"/>
      <c r="LF374" s="24"/>
      <c r="LG374" s="24"/>
      <c r="LH374" s="24"/>
      <c r="LI374" s="24"/>
      <c r="LJ374" s="24"/>
      <c r="LK374" s="24"/>
      <c r="LL374" s="24"/>
      <c r="LM374" s="24"/>
      <c r="LN374" s="24"/>
      <c r="LO374" s="24"/>
      <c r="LP374" s="24"/>
      <c r="LQ374" s="24"/>
      <c r="LR374" s="24"/>
      <c r="LS374" s="24"/>
      <c r="LT374" s="24"/>
      <c r="LU374" s="24"/>
      <c r="LV374" s="24"/>
      <c r="LW374" s="24"/>
      <c r="LX374" s="24"/>
      <c r="LY374" s="24"/>
      <c r="LZ374" s="24"/>
      <c r="MA374" s="24"/>
      <c r="MB374" s="24"/>
      <c r="MC374" s="24"/>
      <c r="MD374" s="24"/>
      <c r="ME374" s="24"/>
      <c r="MF374" s="24"/>
      <c r="MG374" s="24"/>
      <c r="MH374" s="24"/>
      <c r="MI374" s="24"/>
      <c r="MJ374" s="24"/>
      <c r="MK374" s="24"/>
      <c r="ML374" s="24"/>
      <c r="MM374" s="24"/>
      <c r="MN374" s="24"/>
      <c r="MO374" s="24"/>
      <c r="MP374" s="24"/>
      <c r="MQ374" s="24"/>
      <c r="MR374" s="24"/>
      <c r="MS374" s="24"/>
      <c r="MT374" s="24"/>
      <c r="MU374" s="24"/>
      <c r="MV374" s="24"/>
      <c r="MW374" s="24"/>
      <c r="MX374" s="24"/>
      <c r="MY374" s="24"/>
      <c r="MZ374" s="24"/>
      <c r="NA374" s="24"/>
      <c r="NB374" s="24"/>
      <c r="NC374" s="24"/>
      <c r="ND374" s="24"/>
      <c r="NE374" s="24"/>
      <c r="NF374" s="24"/>
      <c r="NG374" s="24"/>
      <c r="NH374" s="24"/>
      <c r="NI374" s="24"/>
      <c r="NJ374" s="24"/>
      <c r="NK374" s="24"/>
      <c r="NL374" s="24"/>
      <c r="NM374" s="24"/>
      <c r="NN374" s="24"/>
      <c r="NO374" s="24"/>
      <c r="NP374" s="24"/>
      <c r="NQ374" s="24"/>
      <c r="NR374" s="24"/>
      <c r="NS374" s="24"/>
      <c r="NT374" s="24"/>
      <c r="NU374" s="24"/>
      <c r="NV374" s="24"/>
      <c r="NW374" s="24"/>
      <c r="NX374" s="24"/>
      <c r="NY374" s="24"/>
      <c r="NZ374" s="24"/>
      <c r="OA374" s="24"/>
      <c r="OB374" s="24"/>
      <c r="OC374" s="24"/>
      <c r="OD374" s="24"/>
      <c r="OE374" s="24"/>
      <c r="OF374" s="24"/>
      <c r="OG374" s="24"/>
      <c r="OH374" s="24"/>
      <c r="OI374" s="24"/>
      <c r="OJ374" s="24"/>
      <c r="OK374" s="24"/>
      <c r="OL374" s="24"/>
      <c r="OM374" s="24"/>
      <c r="ON374" s="24"/>
      <c r="OO374" s="24"/>
      <c r="OP374" s="24"/>
      <c r="OQ374" s="24"/>
      <c r="OR374" s="24"/>
      <c r="OS374" s="24"/>
      <c r="OT374" s="24"/>
      <c r="OU374" s="24"/>
      <c r="OV374" s="24"/>
      <c r="OW374" s="24"/>
      <c r="OX374" s="24"/>
      <c r="OY374" s="24"/>
      <c r="OZ374" s="24"/>
      <c r="PA374" s="24"/>
      <c r="PB374" s="24"/>
      <c r="PC374" s="24"/>
      <c r="PD374" s="24"/>
      <c r="PE374" s="24"/>
      <c r="PF374" s="24"/>
      <c r="PG374" s="24"/>
      <c r="PH374" s="24"/>
      <c r="PI374" s="24"/>
      <c r="PJ374" s="24"/>
      <c r="PK374" s="24"/>
      <c r="PL374" s="24"/>
      <c r="PM374" s="24"/>
      <c r="PN374" s="24"/>
      <c r="PO374" s="24"/>
      <c r="PP374" s="24"/>
      <c r="PQ374" s="24"/>
      <c r="PR374" s="24"/>
      <c r="PS374" s="24"/>
      <c r="PT374" s="24"/>
      <c r="PU374" s="24"/>
      <c r="PV374" s="24"/>
      <c r="PW374" s="24"/>
      <c r="PX374" s="24"/>
      <c r="PY374" s="24"/>
      <c r="PZ374" s="24"/>
      <c r="QA374" s="24"/>
      <c r="QB374" s="24"/>
      <c r="QC374" s="24"/>
      <c r="QD374" s="24"/>
      <c r="QE374" s="24"/>
      <c r="QF374" s="24"/>
      <c r="QG374" s="24"/>
      <c r="QH374" s="24"/>
      <c r="QI374" s="24"/>
      <c r="QJ374" s="24"/>
      <c r="QK374" s="24"/>
      <c r="QL374" s="24"/>
      <c r="QM374" s="24"/>
      <c r="QN374" s="24"/>
      <c r="QO374" s="24"/>
      <c r="QP374" s="24"/>
      <c r="QQ374" s="24"/>
      <c r="QR374" s="24"/>
      <c r="QS374" s="24"/>
      <c r="QT374" s="24"/>
      <c r="QU374" s="24"/>
      <c r="QV374" s="24"/>
      <c r="QW374" s="24"/>
      <c r="QX374" s="24"/>
      <c r="QY374" s="24"/>
      <c r="QZ374" s="24"/>
      <c r="RA374" s="24"/>
      <c r="RB374" s="24"/>
      <c r="RC374" s="24"/>
      <c r="RD374" s="24"/>
      <c r="RE374" s="24"/>
      <c r="RF374" s="24"/>
      <c r="RG374" s="24"/>
      <c r="RH374" s="24"/>
      <c r="RI374" s="24"/>
      <c r="RJ374" s="24"/>
      <c r="RK374" s="24"/>
      <c r="RL374" s="24"/>
      <c r="RM374" s="24"/>
      <c r="RN374" s="24"/>
      <c r="RO374" s="24"/>
      <c r="RP374" s="24"/>
      <c r="RQ374" s="24"/>
      <c r="RR374" s="24"/>
      <c r="RS374" s="24"/>
      <c r="RT374" s="24"/>
      <c r="RU374" s="24"/>
      <c r="RV374" s="24"/>
      <c r="RW374" s="24"/>
      <c r="RX374" s="24"/>
      <c r="RY374" s="24"/>
      <c r="RZ374" s="24"/>
      <c r="SA374" s="24"/>
      <c r="SB374" s="24"/>
      <c r="SC374" s="24"/>
      <c r="SD374" s="24"/>
      <c r="SE374" s="24"/>
      <c r="SF374" s="24"/>
      <c r="SG374" s="24"/>
      <c r="SH374" s="24"/>
      <c r="SI374" s="24"/>
      <c r="SJ374" s="24"/>
      <c r="SK374" s="24"/>
      <c r="SL374" s="24"/>
      <c r="SM374" s="24"/>
      <c r="SN374" s="24"/>
      <c r="SO374" s="24"/>
      <c r="SP374" s="24"/>
      <c r="SQ374" s="24"/>
      <c r="SR374" s="24"/>
      <c r="SS374" s="24"/>
      <c r="ST374" s="24"/>
      <c r="SU374" s="24"/>
      <c r="SV374" s="24"/>
      <c r="SW374" s="24"/>
      <c r="SX374" s="24"/>
      <c r="SY374" s="24"/>
      <c r="SZ374" s="24"/>
      <c r="TA374" s="24"/>
      <c r="TB374" s="24"/>
      <c r="TC374" s="24"/>
      <c r="TD374" s="24"/>
      <c r="TE374" s="24"/>
      <c r="TF374" s="24"/>
      <c r="TG374" s="24"/>
      <c r="TH374" s="24"/>
      <c r="TI374" s="24"/>
      <c r="TJ374" s="24"/>
      <c r="TK374" s="24"/>
      <c r="TL374" s="24"/>
      <c r="TM374" s="24"/>
      <c r="TN374" s="24"/>
      <c r="TO374" s="24"/>
      <c r="TP374" s="24"/>
      <c r="TQ374" s="24"/>
      <c r="TR374" s="24"/>
      <c r="TS374" s="24"/>
      <c r="TT374" s="24"/>
      <c r="TU374" s="24"/>
      <c r="TV374" s="24"/>
      <c r="TW374" s="24"/>
      <c r="TX374" s="24"/>
      <c r="TY374" s="24"/>
      <c r="TZ374" s="24"/>
      <c r="UA374" s="24"/>
      <c r="UB374" s="24"/>
      <c r="UC374" s="24"/>
      <c r="UD374" s="24"/>
      <c r="UE374" s="24"/>
      <c r="UF374" s="24"/>
      <c r="UG374" s="24"/>
      <c r="UH374" s="24"/>
      <c r="UI374" s="24"/>
      <c r="UJ374" s="24"/>
      <c r="UK374" s="24"/>
      <c r="UL374" s="24"/>
      <c r="UM374" s="24"/>
      <c r="UN374" s="24"/>
      <c r="UO374" s="24"/>
      <c r="UP374" s="24"/>
      <c r="UQ374" s="24"/>
      <c r="UR374" s="24"/>
      <c r="US374" s="24"/>
      <c r="UT374" s="24"/>
      <c r="UU374" s="24"/>
      <c r="UV374" s="24"/>
      <c r="UW374" s="24"/>
      <c r="UX374" s="24"/>
      <c r="UY374" s="24"/>
      <c r="UZ374" s="24"/>
      <c r="VA374" s="24"/>
      <c r="VB374" s="24"/>
      <c r="VC374" s="24"/>
      <c r="VD374" s="24"/>
      <c r="VE374" s="24"/>
      <c r="VF374" s="24"/>
      <c r="VG374" s="24"/>
      <c r="VH374" s="24"/>
      <c r="VI374" s="24"/>
    </row>
    <row r="375" spans="1:581" s="23" customFormat="1" ht="15" customHeight="1" x14ac:dyDescent="0.2">
      <c r="A375" s="18">
        <v>46</v>
      </c>
      <c r="B375" s="102" t="s">
        <v>1188</v>
      </c>
      <c r="C375" s="102" t="s">
        <v>1189</v>
      </c>
      <c r="D375" s="20">
        <v>14</v>
      </c>
      <c r="E375" s="102" t="s">
        <v>929</v>
      </c>
      <c r="F375" s="102" t="s">
        <v>1190</v>
      </c>
      <c r="G375" s="102" t="s">
        <v>1486</v>
      </c>
      <c r="H375" s="21" t="s">
        <v>605</v>
      </c>
      <c r="I375" s="21" t="s">
        <v>606</v>
      </c>
      <c r="J375" s="22" t="s">
        <v>955</v>
      </c>
      <c r="K375" s="328">
        <v>39391</v>
      </c>
      <c r="L375" s="146">
        <v>6</v>
      </c>
      <c r="M375" s="22">
        <v>40</v>
      </c>
      <c r="N375" s="22" t="s">
        <v>728</v>
      </c>
      <c r="O375" s="21" t="s">
        <v>897</v>
      </c>
      <c r="P375" s="21" t="s">
        <v>973</v>
      </c>
      <c r="Q375" s="21" t="s">
        <v>994</v>
      </c>
      <c r="R375" s="22">
        <v>1</v>
      </c>
      <c r="S375" s="114">
        <v>10433</v>
      </c>
      <c r="T375" s="75">
        <f t="shared" si="184"/>
        <v>2086.6</v>
      </c>
      <c r="U375" s="75"/>
      <c r="V375" s="75">
        <f t="shared" si="185"/>
        <v>12519.6</v>
      </c>
      <c r="W375" s="75">
        <f>70.1*4</f>
        <v>280.39999999999998</v>
      </c>
      <c r="X375" s="75">
        <f t="shared" si="186"/>
        <v>2341.7666666666669</v>
      </c>
      <c r="Y375" s="75">
        <f t="shared" si="187"/>
        <v>23417.666666666668</v>
      </c>
      <c r="Z375" s="75">
        <f t="shared" si="188"/>
        <v>2190.9299999999998</v>
      </c>
      <c r="AA375" s="75">
        <f t="shared" si="189"/>
        <v>375.58800000000002</v>
      </c>
      <c r="AB375" s="75">
        <f t="shared" si="190"/>
        <v>625.98</v>
      </c>
      <c r="AC375" s="75">
        <f t="shared" si="191"/>
        <v>250.39200000000002</v>
      </c>
      <c r="AD375" s="75">
        <f t="shared" si="182"/>
        <v>915</v>
      </c>
      <c r="AE375" s="75">
        <f t="shared" si="183"/>
        <v>616</v>
      </c>
      <c r="AF375" s="77">
        <f t="shared" si="192"/>
        <v>7025.3</v>
      </c>
      <c r="AG375" s="77">
        <f t="shared" si="193"/>
        <v>20505.95111111111</v>
      </c>
      <c r="AH375" s="77">
        <f t="shared" si="194"/>
        <v>246071.41333333333</v>
      </c>
      <c r="AI375" s="77"/>
      <c r="AJ375" s="77"/>
      <c r="AK375" s="77"/>
      <c r="AL375" s="77"/>
      <c r="AM375" s="77"/>
      <c r="AN375" s="77"/>
      <c r="AO375" s="77"/>
      <c r="AP375" s="77"/>
      <c r="AQ375" s="77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  <c r="HB375" s="24"/>
      <c r="HC375" s="24"/>
      <c r="HD375" s="24"/>
      <c r="HE375" s="24"/>
      <c r="HF375" s="24"/>
      <c r="HG375" s="24"/>
      <c r="HH375" s="24"/>
      <c r="HI375" s="24"/>
      <c r="HJ375" s="24"/>
      <c r="HK375" s="24"/>
      <c r="HL375" s="24"/>
      <c r="HM375" s="24"/>
      <c r="HN375" s="24"/>
      <c r="HO375" s="24"/>
      <c r="HP375" s="24"/>
      <c r="HQ375" s="24"/>
      <c r="HR375" s="24"/>
      <c r="HS375" s="24"/>
      <c r="HT375" s="24"/>
      <c r="HU375" s="24"/>
      <c r="HV375" s="24"/>
      <c r="HW375" s="24"/>
      <c r="HX375" s="24"/>
      <c r="HY375" s="24"/>
      <c r="HZ375" s="24"/>
      <c r="IA375" s="24"/>
      <c r="IB375" s="24"/>
      <c r="IC375" s="24"/>
      <c r="ID375" s="24"/>
      <c r="IE375" s="24"/>
      <c r="IF375" s="24"/>
      <c r="IG375" s="24"/>
      <c r="IH375" s="24"/>
      <c r="II375" s="24"/>
      <c r="IJ375" s="24"/>
      <c r="IK375" s="24"/>
      <c r="IL375" s="24"/>
      <c r="IM375" s="24"/>
      <c r="IN375" s="24"/>
      <c r="IO375" s="24"/>
      <c r="IP375" s="24"/>
      <c r="IQ375" s="24"/>
      <c r="IR375" s="24"/>
      <c r="IS375" s="24"/>
      <c r="IT375" s="24"/>
      <c r="IU375" s="24"/>
      <c r="IV375" s="24"/>
      <c r="IW375" s="24"/>
      <c r="IX375" s="24"/>
      <c r="IY375" s="24"/>
      <c r="IZ375" s="24"/>
      <c r="JA375" s="24"/>
      <c r="JB375" s="24"/>
      <c r="JC375" s="24"/>
      <c r="JD375" s="24"/>
      <c r="JE375" s="24"/>
      <c r="JF375" s="24"/>
      <c r="JG375" s="24"/>
      <c r="JH375" s="24"/>
      <c r="JI375" s="24"/>
      <c r="JJ375" s="24"/>
      <c r="JK375" s="24"/>
      <c r="JL375" s="24"/>
      <c r="JM375" s="24"/>
      <c r="JN375" s="24"/>
      <c r="JO375" s="24"/>
      <c r="JP375" s="24"/>
      <c r="JQ375" s="24"/>
      <c r="JR375" s="24"/>
      <c r="JS375" s="24"/>
      <c r="JT375" s="24"/>
      <c r="JU375" s="24"/>
      <c r="JV375" s="24"/>
      <c r="JW375" s="24"/>
      <c r="JX375" s="24"/>
      <c r="JY375" s="24"/>
      <c r="JZ375" s="24"/>
      <c r="KA375" s="24"/>
      <c r="KB375" s="24"/>
      <c r="KC375" s="24"/>
      <c r="KD375" s="24"/>
      <c r="KE375" s="24"/>
      <c r="KF375" s="24"/>
      <c r="KG375" s="24"/>
      <c r="KH375" s="24"/>
      <c r="KI375" s="24"/>
      <c r="KJ375" s="24"/>
      <c r="KK375" s="24"/>
      <c r="KL375" s="24"/>
      <c r="KM375" s="24"/>
      <c r="KN375" s="24"/>
      <c r="KO375" s="24"/>
      <c r="KP375" s="24"/>
      <c r="KQ375" s="24"/>
      <c r="KR375" s="24"/>
      <c r="KS375" s="24"/>
      <c r="KT375" s="24"/>
      <c r="KU375" s="24"/>
      <c r="KV375" s="24"/>
      <c r="KW375" s="24"/>
      <c r="KX375" s="24"/>
      <c r="KY375" s="24"/>
      <c r="KZ375" s="24"/>
      <c r="LA375" s="24"/>
      <c r="LB375" s="24"/>
      <c r="LC375" s="24"/>
      <c r="LD375" s="24"/>
      <c r="LE375" s="24"/>
      <c r="LF375" s="24"/>
      <c r="LG375" s="24"/>
      <c r="LH375" s="24"/>
      <c r="LI375" s="24"/>
      <c r="LJ375" s="24"/>
      <c r="LK375" s="24"/>
      <c r="LL375" s="24"/>
      <c r="LM375" s="24"/>
      <c r="LN375" s="24"/>
      <c r="LO375" s="24"/>
      <c r="LP375" s="24"/>
      <c r="LQ375" s="24"/>
      <c r="LR375" s="24"/>
      <c r="LS375" s="24"/>
      <c r="LT375" s="24"/>
      <c r="LU375" s="24"/>
      <c r="LV375" s="24"/>
      <c r="LW375" s="24"/>
      <c r="LX375" s="24"/>
      <c r="LY375" s="24"/>
      <c r="LZ375" s="24"/>
      <c r="MA375" s="24"/>
      <c r="MB375" s="24"/>
      <c r="MC375" s="24"/>
      <c r="MD375" s="24"/>
      <c r="ME375" s="24"/>
      <c r="MF375" s="24"/>
      <c r="MG375" s="24"/>
      <c r="MH375" s="24"/>
      <c r="MI375" s="24"/>
      <c r="MJ375" s="24"/>
      <c r="MK375" s="24"/>
      <c r="ML375" s="24"/>
      <c r="MM375" s="24"/>
      <c r="MN375" s="24"/>
      <c r="MO375" s="24"/>
      <c r="MP375" s="24"/>
      <c r="MQ375" s="24"/>
      <c r="MR375" s="24"/>
      <c r="MS375" s="24"/>
      <c r="MT375" s="24"/>
      <c r="MU375" s="24"/>
      <c r="MV375" s="24"/>
      <c r="MW375" s="24"/>
      <c r="MX375" s="24"/>
      <c r="MY375" s="24"/>
      <c r="MZ375" s="24"/>
      <c r="NA375" s="24"/>
      <c r="NB375" s="24"/>
      <c r="NC375" s="24"/>
      <c r="ND375" s="24"/>
      <c r="NE375" s="24"/>
      <c r="NF375" s="24"/>
      <c r="NG375" s="24"/>
      <c r="NH375" s="24"/>
      <c r="NI375" s="24"/>
      <c r="NJ375" s="24"/>
      <c r="NK375" s="24"/>
      <c r="NL375" s="24"/>
      <c r="NM375" s="24"/>
      <c r="NN375" s="24"/>
      <c r="NO375" s="24"/>
      <c r="NP375" s="24"/>
      <c r="NQ375" s="24"/>
      <c r="NR375" s="24"/>
      <c r="NS375" s="24"/>
      <c r="NT375" s="24"/>
      <c r="NU375" s="24"/>
      <c r="NV375" s="24"/>
      <c r="NW375" s="24"/>
      <c r="NX375" s="24"/>
      <c r="NY375" s="24"/>
      <c r="NZ375" s="24"/>
      <c r="OA375" s="24"/>
      <c r="OB375" s="24"/>
      <c r="OC375" s="24"/>
      <c r="OD375" s="24"/>
      <c r="OE375" s="24"/>
      <c r="OF375" s="24"/>
      <c r="OG375" s="24"/>
      <c r="OH375" s="24"/>
      <c r="OI375" s="24"/>
      <c r="OJ375" s="24"/>
      <c r="OK375" s="24"/>
      <c r="OL375" s="24"/>
      <c r="OM375" s="24"/>
      <c r="ON375" s="24"/>
      <c r="OO375" s="24"/>
      <c r="OP375" s="24"/>
      <c r="OQ375" s="24"/>
      <c r="OR375" s="24"/>
      <c r="OS375" s="24"/>
      <c r="OT375" s="24"/>
      <c r="OU375" s="24"/>
      <c r="OV375" s="24"/>
      <c r="OW375" s="24"/>
      <c r="OX375" s="24"/>
      <c r="OY375" s="24"/>
      <c r="OZ375" s="24"/>
      <c r="PA375" s="24"/>
      <c r="PB375" s="24"/>
      <c r="PC375" s="24"/>
      <c r="PD375" s="24"/>
      <c r="PE375" s="24"/>
      <c r="PF375" s="24"/>
      <c r="PG375" s="24"/>
      <c r="PH375" s="24"/>
      <c r="PI375" s="24"/>
      <c r="PJ375" s="24"/>
      <c r="PK375" s="24"/>
      <c r="PL375" s="24"/>
      <c r="PM375" s="24"/>
      <c r="PN375" s="24"/>
      <c r="PO375" s="24"/>
      <c r="PP375" s="24"/>
      <c r="PQ375" s="24"/>
      <c r="PR375" s="24"/>
      <c r="PS375" s="24"/>
      <c r="PT375" s="24"/>
      <c r="PU375" s="24"/>
      <c r="PV375" s="24"/>
      <c r="PW375" s="24"/>
      <c r="PX375" s="24"/>
      <c r="PY375" s="24"/>
      <c r="PZ375" s="24"/>
      <c r="QA375" s="24"/>
      <c r="QB375" s="24"/>
      <c r="QC375" s="24"/>
      <c r="QD375" s="24"/>
      <c r="QE375" s="24"/>
      <c r="QF375" s="24"/>
      <c r="QG375" s="24"/>
      <c r="QH375" s="24"/>
      <c r="QI375" s="24"/>
      <c r="QJ375" s="24"/>
      <c r="QK375" s="24"/>
      <c r="QL375" s="24"/>
      <c r="QM375" s="24"/>
      <c r="QN375" s="24"/>
      <c r="QO375" s="24"/>
      <c r="QP375" s="24"/>
      <c r="QQ375" s="24"/>
      <c r="QR375" s="24"/>
      <c r="QS375" s="24"/>
      <c r="QT375" s="24"/>
      <c r="QU375" s="24"/>
      <c r="QV375" s="24"/>
      <c r="QW375" s="24"/>
      <c r="QX375" s="24"/>
      <c r="QY375" s="24"/>
      <c r="QZ375" s="24"/>
      <c r="RA375" s="24"/>
      <c r="RB375" s="24"/>
      <c r="RC375" s="24"/>
      <c r="RD375" s="24"/>
      <c r="RE375" s="24"/>
      <c r="RF375" s="24"/>
      <c r="RG375" s="24"/>
      <c r="RH375" s="24"/>
      <c r="RI375" s="24"/>
      <c r="RJ375" s="24"/>
      <c r="RK375" s="24"/>
      <c r="RL375" s="24"/>
      <c r="RM375" s="24"/>
      <c r="RN375" s="24"/>
      <c r="RO375" s="24"/>
      <c r="RP375" s="24"/>
      <c r="RQ375" s="24"/>
      <c r="RR375" s="24"/>
      <c r="RS375" s="24"/>
      <c r="RT375" s="24"/>
      <c r="RU375" s="24"/>
      <c r="RV375" s="24"/>
      <c r="RW375" s="24"/>
      <c r="RX375" s="24"/>
      <c r="RY375" s="24"/>
      <c r="RZ375" s="24"/>
      <c r="SA375" s="24"/>
      <c r="SB375" s="24"/>
      <c r="SC375" s="24"/>
      <c r="SD375" s="24"/>
      <c r="SE375" s="24"/>
      <c r="SF375" s="24"/>
      <c r="SG375" s="24"/>
      <c r="SH375" s="24"/>
      <c r="SI375" s="24"/>
      <c r="SJ375" s="24"/>
      <c r="SK375" s="24"/>
      <c r="SL375" s="24"/>
      <c r="SM375" s="24"/>
      <c r="SN375" s="24"/>
      <c r="SO375" s="24"/>
      <c r="SP375" s="24"/>
      <c r="SQ375" s="24"/>
      <c r="SR375" s="24"/>
      <c r="SS375" s="24"/>
      <c r="ST375" s="24"/>
      <c r="SU375" s="24"/>
      <c r="SV375" s="24"/>
      <c r="SW375" s="24"/>
      <c r="SX375" s="24"/>
      <c r="SY375" s="24"/>
      <c r="SZ375" s="24"/>
      <c r="TA375" s="24"/>
      <c r="TB375" s="24"/>
      <c r="TC375" s="24"/>
      <c r="TD375" s="24"/>
      <c r="TE375" s="24"/>
      <c r="TF375" s="24"/>
      <c r="TG375" s="24"/>
      <c r="TH375" s="24"/>
      <c r="TI375" s="24"/>
      <c r="TJ375" s="24"/>
      <c r="TK375" s="24"/>
      <c r="TL375" s="24"/>
      <c r="TM375" s="24"/>
      <c r="TN375" s="24"/>
      <c r="TO375" s="24"/>
      <c r="TP375" s="24"/>
      <c r="TQ375" s="24"/>
      <c r="TR375" s="24"/>
      <c r="TS375" s="24"/>
      <c r="TT375" s="24"/>
      <c r="TU375" s="24"/>
      <c r="TV375" s="24"/>
      <c r="TW375" s="24"/>
      <c r="TX375" s="24"/>
      <c r="TY375" s="24"/>
      <c r="TZ375" s="24"/>
      <c r="UA375" s="24"/>
      <c r="UB375" s="24"/>
      <c r="UC375" s="24"/>
      <c r="UD375" s="24"/>
      <c r="UE375" s="24"/>
      <c r="UF375" s="24"/>
      <c r="UG375" s="24"/>
      <c r="UH375" s="24"/>
      <c r="UI375" s="24"/>
      <c r="UJ375" s="24"/>
      <c r="UK375" s="24"/>
      <c r="UL375" s="24"/>
      <c r="UM375" s="24"/>
      <c r="UN375" s="24"/>
      <c r="UO375" s="24"/>
      <c r="UP375" s="24"/>
      <c r="UQ375" s="24"/>
      <c r="UR375" s="24"/>
      <c r="US375" s="24"/>
      <c r="UT375" s="24"/>
      <c r="UU375" s="24"/>
      <c r="UV375" s="24"/>
      <c r="UW375" s="24"/>
      <c r="UX375" s="24"/>
      <c r="UY375" s="24"/>
      <c r="UZ375" s="24"/>
      <c r="VA375" s="24"/>
      <c r="VB375" s="24"/>
      <c r="VC375" s="24"/>
      <c r="VD375" s="24"/>
      <c r="VE375" s="24"/>
      <c r="VF375" s="24"/>
      <c r="VG375" s="24"/>
      <c r="VH375" s="24"/>
      <c r="VI375" s="24"/>
    </row>
    <row r="376" spans="1:581" s="23" customFormat="1" ht="15" customHeight="1" x14ac:dyDescent="0.2">
      <c r="A376" s="18">
        <v>47</v>
      </c>
      <c r="B376" s="102" t="s">
        <v>1188</v>
      </c>
      <c r="C376" s="102" t="s">
        <v>1189</v>
      </c>
      <c r="D376" s="20">
        <v>14</v>
      </c>
      <c r="E376" s="102" t="s">
        <v>929</v>
      </c>
      <c r="F376" s="102" t="s">
        <v>1190</v>
      </c>
      <c r="G376" s="102" t="s">
        <v>1487</v>
      </c>
      <c r="H376" s="21" t="s">
        <v>607</v>
      </c>
      <c r="I376" s="21" t="s">
        <v>608</v>
      </c>
      <c r="J376" s="22" t="s">
        <v>955</v>
      </c>
      <c r="K376" s="328">
        <v>35200</v>
      </c>
      <c r="L376" s="146">
        <v>6</v>
      </c>
      <c r="M376" s="22">
        <v>40</v>
      </c>
      <c r="N376" s="22" t="s">
        <v>728</v>
      </c>
      <c r="O376" s="21" t="s">
        <v>897</v>
      </c>
      <c r="P376" s="21" t="s">
        <v>973</v>
      </c>
      <c r="Q376" s="21" t="s">
        <v>994</v>
      </c>
      <c r="R376" s="22">
        <v>1</v>
      </c>
      <c r="S376" s="114">
        <v>10433</v>
      </c>
      <c r="T376" s="75">
        <f t="shared" si="184"/>
        <v>2086.6</v>
      </c>
      <c r="U376" s="75"/>
      <c r="V376" s="75">
        <f t="shared" si="185"/>
        <v>12519.6</v>
      </c>
      <c r="W376" s="75">
        <f>70.1*6</f>
        <v>420.59999999999997</v>
      </c>
      <c r="X376" s="75">
        <f t="shared" si="186"/>
        <v>2341.7666666666669</v>
      </c>
      <c r="Y376" s="75">
        <f t="shared" si="187"/>
        <v>23417.666666666668</v>
      </c>
      <c r="Z376" s="75">
        <f t="shared" si="188"/>
        <v>2190.9299999999998</v>
      </c>
      <c r="AA376" s="75">
        <f t="shared" si="189"/>
        <v>375.58800000000002</v>
      </c>
      <c r="AB376" s="75">
        <f t="shared" si="190"/>
        <v>625.98</v>
      </c>
      <c r="AC376" s="75">
        <f t="shared" si="191"/>
        <v>250.39200000000002</v>
      </c>
      <c r="AD376" s="75">
        <f t="shared" si="182"/>
        <v>915</v>
      </c>
      <c r="AE376" s="75">
        <f t="shared" si="183"/>
        <v>616</v>
      </c>
      <c r="AF376" s="77">
        <f t="shared" si="192"/>
        <v>7025.3</v>
      </c>
      <c r="AG376" s="77">
        <f t="shared" si="193"/>
        <v>20646.15111111111</v>
      </c>
      <c r="AH376" s="77">
        <f t="shared" si="194"/>
        <v>247753.81333333332</v>
      </c>
      <c r="AI376" s="77"/>
      <c r="AJ376" s="77"/>
      <c r="AK376" s="77"/>
      <c r="AL376" s="77"/>
      <c r="AM376" s="77"/>
      <c r="AN376" s="77"/>
      <c r="AO376" s="77"/>
      <c r="AP376" s="77"/>
      <c r="AQ376" s="77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  <c r="HB376" s="24"/>
      <c r="HC376" s="24"/>
      <c r="HD376" s="24"/>
      <c r="HE376" s="24"/>
      <c r="HF376" s="24"/>
      <c r="HG376" s="24"/>
      <c r="HH376" s="24"/>
      <c r="HI376" s="24"/>
      <c r="HJ376" s="24"/>
      <c r="HK376" s="24"/>
      <c r="HL376" s="24"/>
      <c r="HM376" s="24"/>
      <c r="HN376" s="24"/>
      <c r="HO376" s="24"/>
      <c r="HP376" s="24"/>
      <c r="HQ376" s="24"/>
      <c r="HR376" s="24"/>
      <c r="HS376" s="24"/>
      <c r="HT376" s="24"/>
      <c r="HU376" s="24"/>
      <c r="HV376" s="24"/>
      <c r="HW376" s="24"/>
      <c r="HX376" s="24"/>
      <c r="HY376" s="24"/>
      <c r="HZ376" s="24"/>
      <c r="IA376" s="24"/>
      <c r="IB376" s="24"/>
      <c r="IC376" s="24"/>
      <c r="ID376" s="24"/>
      <c r="IE376" s="24"/>
      <c r="IF376" s="24"/>
      <c r="IG376" s="24"/>
      <c r="IH376" s="24"/>
      <c r="II376" s="24"/>
      <c r="IJ376" s="24"/>
      <c r="IK376" s="24"/>
      <c r="IL376" s="24"/>
      <c r="IM376" s="24"/>
      <c r="IN376" s="24"/>
      <c r="IO376" s="24"/>
      <c r="IP376" s="24"/>
      <c r="IQ376" s="24"/>
      <c r="IR376" s="24"/>
      <c r="IS376" s="24"/>
      <c r="IT376" s="24"/>
      <c r="IU376" s="24"/>
      <c r="IV376" s="24"/>
      <c r="IW376" s="24"/>
      <c r="IX376" s="24"/>
      <c r="IY376" s="24"/>
      <c r="IZ376" s="24"/>
      <c r="JA376" s="24"/>
      <c r="JB376" s="24"/>
      <c r="JC376" s="24"/>
      <c r="JD376" s="24"/>
      <c r="JE376" s="24"/>
      <c r="JF376" s="24"/>
      <c r="JG376" s="24"/>
      <c r="JH376" s="24"/>
      <c r="JI376" s="24"/>
      <c r="JJ376" s="24"/>
      <c r="JK376" s="24"/>
      <c r="JL376" s="24"/>
      <c r="JM376" s="24"/>
      <c r="JN376" s="24"/>
      <c r="JO376" s="24"/>
      <c r="JP376" s="24"/>
      <c r="JQ376" s="24"/>
      <c r="JR376" s="24"/>
      <c r="JS376" s="24"/>
      <c r="JT376" s="24"/>
      <c r="JU376" s="24"/>
      <c r="JV376" s="24"/>
      <c r="JW376" s="24"/>
      <c r="JX376" s="24"/>
      <c r="JY376" s="24"/>
      <c r="JZ376" s="24"/>
      <c r="KA376" s="24"/>
      <c r="KB376" s="24"/>
      <c r="KC376" s="24"/>
      <c r="KD376" s="24"/>
      <c r="KE376" s="24"/>
      <c r="KF376" s="24"/>
      <c r="KG376" s="24"/>
      <c r="KH376" s="24"/>
      <c r="KI376" s="24"/>
      <c r="KJ376" s="24"/>
      <c r="KK376" s="24"/>
      <c r="KL376" s="24"/>
      <c r="KM376" s="24"/>
      <c r="KN376" s="24"/>
      <c r="KO376" s="24"/>
      <c r="KP376" s="24"/>
      <c r="KQ376" s="24"/>
      <c r="KR376" s="24"/>
      <c r="KS376" s="24"/>
      <c r="KT376" s="24"/>
      <c r="KU376" s="24"/>
      <c r="KV376" s="24"/>
      <c r="KW376" s="24"/>
      <c r="KX376" s="24"/>
      <c r="KY376" s="24"/>
      <c r="KZ376" s="24"/>
      <c r="LA376" s="24"/>
      <c r="LB376" s="24"/>
      <c r="LC376" s="24"/>
      <c r="LD376" s="24"/>
      <c r="LE376" s="24"/>
      <c r="LF376" s="24"/>
      <c r="LG376" s="24"/>
      <c r="LH376" s="24"/>
      <c r="LI376" s="24"/>
      <c r="LJ376" s="24"/>
      <c r="LK376" s="24"/>
      <c r="LL376" s="24"/>
      <c r="LM376" s="24"/>
      <c r="LN376" s="24"/>
      <c r="LO376" s="24"/>
      <c r="LP376" s="24"/>
      <c r="LQ376" s="24"/>
      <c r="LR376" s="24"/>
      <c r="LS376" s="24"/>
      <c r="LT376" s="24"/>
      <c r="LU376" s="24"/>
      <c r="LV376" s="24"/>
      <c r="LW376" s="24"/>
      <c r="LX376" s="24"/>
      <c r="LY376" s="24"/>
      <c r="LZ376" s="24"/>
      <c r="MA376" s="24"/>
      <c r="MB376" s="24"/>
      <c r="MC376" s="24"/>
      <c r="MD376" s="24"/>
      <c r="ME376" s="24"/>
      <c r="MF376" s="24"/>
      <c r="MG376" s="24"/>
      <c r="MH376" s="24"/>
      <c r="MI376" s="24"/>
      <c r="MJ376" s="24"/>
      <c r="MK376" s="24"/>
      <c r="ML376" s="24"/>
      <c r="MM376" s="24"/>
      <c r="MN376" s="24"/>
      <c r="MO376" s="24"/>
      <c r="MP376" s="24"/>
      <c r="MQ376" s="24"/>
      <c r="MR376" s="24"/>
      <c r="MS376" s="24"/>
      <c r="MT376" s="24"/>
      <c r="MU376" s="24"/>
      <c r="MV376" s="24"/>
      <c r="MW376" s="24"/>
      <c r="MX376" s="24"/>
      <c r="MY376" s="24"/>
      <c r="MZ376" s="24"/>
      <c r="NA376" s="24"/>
      <c r="NB376" s="24"/>
      <c r="NC376" s="24"/>
      <c r="ND376" s="24"/>
      <c r="NE376" s="24"/>
      <c r="NF376" s="24"/>
      <c r="NG376" s="24"/>
      <c r="NH376" s="24"/>
      <c r="NI376" s="24"/>
      <c r="NJ376" s="24"/>
      <c r="NK376" s="24"/>
      <c r="NL376" s="24"/>
      <c r="NM376" s="24"/>
      <c r="NN376" s="24"/>
      <c r="NO376" s="24"/>
      <c r="NP376" s="24"/>
      <c r="NQ376" s="24"/>
      <c r="NR376" s="24"/>
      <c r="NS376" s="24"/>
      <c r="NT376" s="24"/>
      <c r="NU376" s="24"/>
      <c r="NV376" s="24"/>
      <c r="NW376" s="24"/>
      <c r="NX376" s="24"/>
      <c r="NY376" s="24"/>
      <c r="NZ376" s="24"/>
      <c r="OA376" s="24"/>
      <c r="OB376" s="24"/>
      <c r="OC376" s="24"/>
      <c r="OD376" s="24"/>
      <c r="OE376" s="24"/>
      <c r="OF376" s="24"/>
      <c r="OG376" s="24"/>
      <c r="OH376" s="24"/>
      <c r="OI376" s="24"/>
      <c r="OJ376" s="24"/>
      <c r="OK376" s="24"/>
      <c r="OL376" s="24"/>
      <c r="OM376" s="24"/>
      <c r="ON376" s="24"/>
      <c r="OO376" s="24"/>
      <c r="OP376" s="24"/>
      <c r="OQ376" s="24"/>
      <c r="OR376" s="24"/>
      <c r="OS376" s="24"/>
      <c r="OT376" s="24"/>
      <c r="OU376" s="24"/>
      <c r="OV376" s="24"/>
      <c r="OW376" s="24"/>
      <c r="OX376" s="24"/>
      <c r="OY376" s="24"/>
      <c r="OZ376" s="24"/>
      <c r="PA376" s="24"/>
      <c r="PB376" s="24"/>
      <c r="PC376" s="24"/>
      <c r="PD376" s="24"/>
      <c r="PE376" s="24"/>
      <c r="PF376" s="24"/>
      <c r="PG376" s="24"/>
      <c r="PH376" s="24"/>
      <c r="PI376" s="24"/>
      <c r="PJ376" s="24"/>
      <c r="PK376" s="24"/>
      <c r="PL376" s="24"/>
      <c r="PM376" s="24"/>
      <c r="PN376" s="24"/>
      <c r="PO376" s="24"/>
      <c r="PP376" s="24"/>
      <c r="PQ376" s="24"/>
      <c r="PR376" s="24"/>
      <c r="PS376" s="24"/>
      <c r="PT376" s="24"/>
      <c r="PU376" s="24"/>
      <c r="PV376" s="24"/>
      <c r="PW376" s="24"/>
      <c r="PX376" s="24"/>
      <c r="PY376" s="24"/>
      <c r="PZ376" s="24"/>
      <c r="QA376" s="24"/>
      <c r="QB376" s="24"/>
      <c r="QC376" s="24"/>
      <c r="QD376" s="24"/>
      <c r="QE376" s="24"/>
      <c r="QF376" s="24"/>
      <c r="QG376" s="24"/>
      <c r="QH376" s="24"/>
      <c r="QI376" s="24"/>
      <c r="QJ376" s="24"/>
      <c r="QK376" s="24"/>
      <c r="QL376" s="24"/>
      <c r="QM376" s="24"/>
      <c r="QN376" s="24"/>
      <c r="QO376" s="24"/>
      <c r="QP376" s="24"/>
      <c r="QQ376" s="24"/>
      <c r="QR376" s="24"/>
      <c r="QS376" s="24"/>
      <c r="QT376" s="24"/>
      <c r="QU376" s="24"/>
      <c r="QV376" s="24"/>
      <c r="QW376" s="24"/>
      <c r="QX376" s="24"/>
      <c r="QY376" s="24"/>
      <c r="QZ376" s="24"/>
      <c r="RA376" s="24"/>
      <c r="RB376" s="24"/>
      <c r="RC376" s="24"/>
      <c r="RD376" s="24"/>
      <c r="RE376" s="24"/>
      <c r="RF376" s="24"/>
      <c r="RG376" s="24"/>
      <c r="RH376" s="24"/>
      <c r="RI376" s="24"/>
      <c r="RJ376" s="24"/>
      <c r="RK376" s="24"/>
      <c r="RL376" s="24"/>
      <c r="RM376" s="24"/>
      <c r="RN376" s="24"/>
      <c r="RO376" s="24"/>
      <c r="RP376" s="24"/>
      <c r="RQ376" s="24"/>
      <c r="RR376" s="24"/>
      <c r="RS376" s="24"/>
      <c r="RT376" s="24"/>
      <c r="RU376" s="24"/>
      <c r="RV376" s="24"/>
      <c r="RW376" s="24"/>
      <c r="RX376" s="24"/>
      <c r="RY376" s="24"/>
      <c r="RZ376" s="24"/>
      <c r="SA376" s="24"/>
      <c r="SB376" s="24"/>
      <c r="SC376" s="24"/>
      <c r="SD376" s="24"/>
      <c r="SE376" s="24"/>
      <c r="SF376" s="24"/>
      <c r="SG376" s="24"/>
      <c r="SH376" s="24"/>
      <c r="SI376" s="24"/>
      <c r="SJ376" s="24"/>
      <c r="SK376" s="24"/>
      <c r="SL376" s="24"/>
      <c r="SM376" s="24"/>
      <c r="SN376" s="24"/>
      <c r="SO376" s="24"/>
      <c r="SP376" s="24"/>
      <c r="SQ376" s="24"/>
      <c r="SR376" s="24"/>
      <c r="SS376" s="24"/>
      <c r="ST376" s="24"/>
      <c r="SU376" s="24"/>
      <c r="SV376" s="24"/>
      <c r="SW376" s="24"/>
      <c r="SX376" s="24"/>
      <c r="SY376" s="24"/>
      <c r="SZ376" s="24"/>
      <c r="TA376" s="24"/>
      <c r="TB376" s="24"/>
      <c r="TC376" s="24"/>
      <c r="TD376" s="24"/>
      <c r="TE376" s="24"/>
      <c r="TF376" s="24"/>
      <c r="TG376" s="24"/>
      <c r="TH376" s="24"/>
      <c r="TI376" s="24"/>
      <c r="TJ376" s="24"/>
      <c r="TK376" s="24"/>
      <c r="TL376" s="24"/>
      <c r="TM376" s="24"/>
      <c r="TN376" s="24"/>
      <c r="TO376" s="24"/>
      <c r="TP376" s="24"/>
      <c r="TQ376" s="24"/>
      <c r="TR376" s="24"/>
      <c r="TS376" s="24"/>
      <c r="TT376" s="24"/>
      <c r="TU376" s="24"/>
      <c r="TV376" s="24"/>
      <c r="TW376" s="24"/>
      <c r="TX376" s="24"/>
      <c r="TY376" s="24"/>
      <c r="TZ376" s="24"/>
      <c r="UA376" s="24"/>
      <c r="UB376" s="24"/>
      <c r="UC376" s="24"/>
      <c r="UD376" s="24"/>
      <c r="UE376" s="24"/>
      <c r="UF376" s="24"/>
      <c r="UG376" s="24"/>
      <c r="UH376" s="24"/>
      <c r="UI376" s="24"/>
      <c r="UJ376" s="24"/>
      <c r="UK376" s="24"/>
      <c r="UL376" s="24"/>
      <c r="UM376" s="24"/>
      <c r="UN376" s="24"/>
      <c r="UO376" s="24"/>
      <c r="UP376" s="24"/>
      <c r="UQ376" s="24"/>
      <c r="UR376" s="24"/>
      <c r="US376" s="24"/>
      <c r="UT376" s="24"/>
      <c r="UU376" s="24"/>
      <c r="UV376" s="24"/>
      <c r="UW376" s="24"/>
      <c r="UX376" s="24"/>
      <c r="UY376" s="24"/>
      <c r="UZ376" s="24"/>
      <c r="VA376" s="24"/>
      <c r="VB376" s="24"/>
      <c r="VC376" s="24"/>
      <c r="VD376" s="24"/>
      <c r="VE376" s="24"/>
      <c r="VF376" s="24"/>
      <c r="VG376" s="24"/>
      <c r="VH376" s="24"/>
      <c r="VI376" s="24"/>
    </row>
    <row r="377" spans="1:581" s="23" customFormat="1" ht="15" customHeight="1" x14ac:dyDescent="0.2">
      <c r="A377" s="18">
        <v>48</v>
      </c>
      <c r="B377" s="102" t="s">
        <v>1188</v>
      </c>
      <c r="C377" s="102" t="s">
        <v>1189</v>
      </c>
      <c r="D377" s="20">
        <v>14</v>
      </c>
      <c r="E377" s="102" t="s">
        <v>929</v>
      </c>
      <c r="F377" s="102" t="s">
        <v>1190</v>
      </c>
      <c r="G377" s="102" t="s">
        <v>1488</v>
      </c>
      <c r="H377" s="21" t="s">
        <v>609</v>
      </c>
      <c r="I377" s="21" t="s">
        <v>610</v>
      </c>
      <c r="J377" s="22" t="s">
        <v>955</v>
      </c>
      <c r="K377" s="328">
        <v>33604</v>
      </c>
      <c r="L377" s="146">
        <v>6</v>
      </c>
      <c r="M377" s="22">
        <v>40</v>
      </c>
      <c r="N377" s="22" t="s">
        <v>728</v>
      </c>
      <c r="O377" s="21" t="s">
        <v>897</v>
      </c>
      <c r="P377" s="21" t="s">
        <v>973</v>
      </c>
      <c r="Q377" s="21" t="s">
        <v>994</v>
      </c>
      <c r="R377" s="22">
        <v>1</v>
      </c>
      <c r="S377" s="114">
        <v>10433</v>
      </c>
      <c r="T377" s="75">
        <f t="shared" si="184"/>
        <v>2086.6</v>
      </c>
      <c r="U377" s="75"/>
      <c r="V377" s="75">
        <f t="shared" si="185"/>
        <v>12519.6</v>
      </c>
      <c r="W377" s="75">
        <f>70.1*7</f>
        <v>490.69999999999993</v>
      </c>
      <c r="X377" s="75">
        <f t="shared" si="186"/>
        <v>2341.7666666666669</v>
      </c>
      <c r="Y377" s="75">
        <f t="shared" si="187"/>
        <v>23417.666666666668</v>
      </c>
      <c r="Z377" s="75">
        <f t="shared" si="188"/>
        <v>2190.9299999999998</v>
      </c>
      <c r="AA377" s="75">
        <f t="shared" si="189"/>
        <v>375.58800000000002</v>
      </c>
      <c r="AB377" s="75">
        <f t="shared" si="190"/>
        <v>625.98</v>
      </c>
      <c r="AC377" s="75">
        <f t="shared" si="191"/>
        <v>250.39200000000002</v>
      </c>
      <c r="AD377" s="75">
        <f t="shared" si="182"/>
        <v>915</v>
      </c>
      <c r="AE377" s="75">
        <f t="shared" si="183"/>
        <v>616</v>
      </c>
      <c r="AF377" s="77">
        <f t="shared" si="192"/>
        <v>7025.3</v>
      </c>
      <c r="AG377" s="77">
        <f t="shared" si="193"/>
        <v>20716.251111111113</v>
      </c>
      <c r="AH377" s="77">
        <f t="shared" si="194"/>
        <v>248595.01333333337</v>
      </c>
      <c r="AI377" s="77"/>
      <c r="AJ377" s="77"/>
      <c r="AK377" s="77"/>
      <c r="AL377" s="77"/>
      <c r="AM377" s="77"/>
      <c r="AN377" s="77"/>
      <c r="AO377" s="77"/>
      <c r="AP377" s="77"/>
      <c r="AQ377" s="77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  <c r="HB377" s="24"/>
      <c r="HC377" s="24"/>
      <c r="HD377" s="24"/>
      <c r="HE377" s="24"/>
      <c r="HF377" s="24"/>
      <c r="HG377" s="24"/>
      <c r="HH377" s="24"/>
      <c r="HI377" s="24"/>
      <c r="HJ377" s="24"/>
      <c r="HK377" s="24"/>
      <c r="HL377" s="24"/>
      <c r="HM377" s="24"/>
      <c r="HN377" s="24"/>
      <c r="HO377" s="24"/>
      <c r="HP377" s="24"/>
      <c r="HQ377" s="24"/>
      <c r="HR377" s="24"/>
      <c r="HS377" s="24"/>
      <c r="HT377" s="24"/>
      <c r="HU377" s="24"/>
      <c r="HV377" s="24"/>
      <c r="HW377" s="24"/>
      <c r="HX377" s="24"/>
      <c r="HY377" s="24"/>
      <c r="HZ377" s="24"/>
      <c r="IA377" s="24"/>
      <c r="IB377" s="24"/>
      <c r="IC377" s="24"/>
      <c r="ID377" s="24"/>
      <c r="IE377" s="24"/>
      <c r="IF377" s="24"/>
      <c r="IG377" s="24"/>
      <c r="IH377" s="24"/>
      <c r="II377" s="24"/>
      <c r="IJ377" s="24"/>
      <c r="IK377" s="24"/>
      <c r="IL377" s="24"/>
      <c r="IM377" s="24"/>
      <c r="IN377" s="24"/>
      <c r="IO377" s="24"/>
      <c r="IP377" s="24"/>
      <c r="IQ377" s="24"/>
      <c r="IR377" s="24"/>
      <c r="IS377" s="24"/>
      <c r="IT377" s="24"/>
      <c r="IU377" s="24"/>
      <c r="IV377" s="24"/>
      <c r="IW377" s="24"/>
      <c r="IX377" s="24"/>
      <c r="IY377" s="24"/>
      <c r="IZ377" s="24"/>
      <c r="JA377" s="24"/>
      <c r="JB377" s="24"/>
      <c r="JC377" s="24"/>
      <c r="JD377" s="24"/>
      <c r="JE377" s="24"/>
      <c r="JF377" s="24"/>
      <c r="JG377" s="24"/>
      <c r="JH377" s="24"/>
      <c r="JI377" s="24"/>
      <c r="JJ377" s="24"/>
      <c r="JK377" s="24"/>
      <c r="JL377" s="24"/>
      <c r="JM377" s="24"/>
      <c r="JN377" s="24"/>
      <c r="JO377" s="24"/>
      <c r="JP377" s="24"/>
      <c r="JQ377" s="24"/>
      <c r="JR377" s="24"/>
      <c r="JS377" s="24"/>
      <c r="JT377" s="24"/>
      <c r="JU377" s="24"/>
      <c r="JV377" s="24"/>
      <c r="JW377" s="24"/>
      <c r="JX377" s="24"/>
      <c r="JY377" s="24"/>
      <c r="JZ377" s="24"/>
      <c r="KA377" s="24"/>
      <c r="KB377" s="24"/>
      <c r="KC377" s="24"/>
      <c r="KD377" s="24"/>
      <c r="KE377" s="24"/>
      <c r="KF377" s="24"/>
      <c r="KG377" s="24"/>
      <c r="KH377" s="24"/>
      <c r="KI377" s="24"/>
      <c r="KJ377" s="24"/>
      <c r="KK377" s="24"/>
      <c r="KL377" s="24"/>
      <c r="KM377" s="24"/>
      <c r="KN377" s="24"/>
      <c r="KO377" s="24"/>
      <c r="KP377" s="24"/>
      <c r="KQ377" s="24"/>
      <c r="KR377" s="24"/>
      <c r="KS377" s="24"/>
      <c r="KT377" s="24"/>
      <c r="KU377" s="24"/>
      <c r="KV377" s="24"/>
      <c r="KW377" s="24"/>
      <c r="KX377" s="24"/>
      <c r="KY377" s="24"/>
      <c r="KZ377" s="24"/>
      <c r="LA377" s="24"/>
      <c r="LB377" s="24"/>
      <c r="LC377" s="24"/>
      <c r="LD377" s="24"/>
      <c r="LE377" s="24"/>
      <c r="LF377" s="24"/>
      <c r="LG377" s="24"/>
      <c r="LH377" s="24"/>
      <c r="LI377" s="24"/>
      <c r="LJ377" s="24"/>
      <c r="LK377" s="24"/>
      <c r="LL377" s="24"/>
      <c r="LM377" s="24"/>
      <c r="LN377" s="24"/>
      <c r="LO377" s="24"/>
      <c r="LP377" s="24"/>
      <c r="LQ377" s="24"/>
      <c r="LR377" s="24"/>
      <c r="LS377" s="24"/>
      <c r="LT377" s="24"/>
      <c r="LU377" s="24"/>
      <c r="LV377" s="24"/>
      <c r="LW377" s="24"/>
      <c r="LX377" s="24"/>
      <c r="LY377" s="24"/>
      <c r="LZ377" s="24"/>
      <c r="MA377" s="24"/>
      <c r="MB377" s="24"/>
      <c r="MC377" s="24"/>
      <c r="MD377" s="24"/>
      <c r="ME377" s="24"/>
      <c r="MF377" s="24"/>
      <c r="MG377" s="24"/>
      <c r="MH377" s="24"/>
      <c r="MI377" s="24"/>
      <c r="MJ377" s="24"/>
      <c r="MK377" s="24"/>
      <c r="ML377" s="24"/>
      <c r="MM377" s="24"/>
      <c r="MN377" s="24"/>
      <c r="MO377" s="24"/>
      <c r="MP377" s="24"/>
      <c r="MQ377" s="24"/>
      <c r="MR377" s="24"/>
      <c r="MS377" s="24"/>
      <c r="MT377" s="24"/>
      <c r="MU377" s="24"/>
      <c r="MV377" s="24"/>
      <c r="MW377" s="24"/>
      <c r="MX377" s="24"/>
      <c r="MY377" s="24"/>
      <c r="MZ377" s="24"/>
      <c r="NA377" s="24"/>
      <c r="NB377" s="24"/>
      <c r="NC377" s="24"/>
      <c r="ND377" s="24"/>
      <c r="NE377" s="24"/>
      <c r="NF377" s="24"/>
      <c r="NG377" s="24"/>
      <c r="NH377" s="24"/>
      <c r="NI377" s="24"/>
      <c r="NJ377" s="24"/>
      <c r="NK377" s="24"/>
      <c r="NL377" s="24"/>
      <c r="NM377" s="24"/>
      <c r="NN377" s="24"/>
      <c r="NO377" s="24"/>
      <c r="NP377" s="24"/>
      <c r="NQ377" s="24"/>
      <c r="NR377" s="24"/>
      <c r="NS377" s="24"/>
      <c r="NT377" s="24"/>
      <c r="NU377" s="24"/>
      <c r="NV377" s="24"/>
      <c r="NW377" s="24"/>
      <c r="NX377" s="24"/>
      <c r="NY377" s="24"/>
      <c r="NZ377" s="24"/>
      <c r="OA377" s="24"/>
      <c r="OB377" s="24"/>
      <c r="OC377" s="24"/>
      <c r="OD377" s="24"/>
      <c r="OE377" s="24"/>
      <c r="OF377" s="24"/>
      <c r="OG377" s="24"/>
      <c r="OH377" s="24"/>
      <c r="OI377" s="24"/>
      <c r="OJ377" s="24"/>
      <c r="OK377" s="24"/>
      <c r="OL377" s="24"/>
      <c r="OM377" s="24"/>
      <c r="ON377" s="24"/>
      <c r="OO377" s="24"/>
      <c r="OP377" s="24"/>
      <c r="OQ377" s="24"/>
      <c r="OR377" s="24"/>
      <c r="OS377" s="24"/>
      <c r="OT377" s="24"/>
      <c r="OU377" s="24"/>
      <c r="OV377" s="24"/>
      <c r="OW377" s="24"/>
      <c r="OX377" s="24"/>
      <c r="OY377" s="24"/>
      <c r="OZ377" s="24"/>
      <c r="PA377" s="24"/>
      <c r="PB377" s="24"/>
      <c r="PC377" s="24"/>
      <c r="PD377" s="24"/>
      <c r="PE377" s="24"/>
      <c r="PF377" s="24"/>
      <c r="PG377" s="24"/>
      <c r="PH377" s="24"/>
      <c r="PI377" s="24"/>
      <c r="PJ377" s="24"/>
      <c r="PK377" s="24"/>
      <c r="PL377" s="24"/>
      <c r="PM377" s="24"/>
      <c r="PN377" s="24"/>
      <c r="PO377" s="24"/>
      <c r="PP377" s="24"/>
      <c r="PQ377" s="24"/>
      <c r="PR377" s="24"/>
      <c r="PS377" s="24"/>
      <c r="PT377" s="24"/>
      <c r="PU377" s="24"/>
      <c r="PV377" s="24"/>
      <c r="PW377" s="24"/>
      <c r="PX377" s="24"/>
      <c r="PY377" s="24"/>
      <c r="PZ377" s="24"/>
      <c r="QA377" s="24"/>
      <c r="QB377" s="24"/>
      <c r="QC377" s="24"/>
      <c r="QD377" s="24"/>
      <c r="QE377" s="24"/>
      <c r="QF377" s="24"/>
      <c r="QG377" s="24"/>
      <c r="QH377" s="24"/>
      <c r="QI377" s="24"/>
      <c r="QJ377" s="24"/>
      <c r="QK377" s="24"/>
      <c r="QL377" s="24"/>
      <c r="QM377" s="24"/>
      <c r="QN377" s="24"/>
      <c r="QO377" s="24"/>
      <c r="QP377" s="24"/>
      <c r="QQ377" s="24"/>
      <c r="QR377" s="24"/>
      <c r="QS377" s="24"/>
      <c r="QT377" s="24"/>
      <c r="QU377" s="24"/>
      <c r="QV377" s="24"/>
      <c r="QW377" s="24"/>
      <c r="QX377" s="24"/>
      <c r="QY377" s="24"/>
      <c r="QZ377" s="24"/>
      <c r="RA377" s="24"/>
      <c r="RB377" s="24"/>
      <c r="RC377" s="24"/>
      <c r="RD377" s="24"/>
      <c r="RE377" s="24"/>
      <c r="RF377" s="24"/>
      <c r="RG377" s="24"/>
      <c r="RH377" s="24"/>
      <c r="RI377" s="24"/>
      <c r="RJ377" s="24"/>
      <c r="RK377" s="24"/>
      <c r="RL377" s="24"/>
      <c r="RM377" s="24"/>
      <c r="RN377" s="24"/>
      <c r="RO377" s="24"/>
      <c r="RP377" s="24"/>
      <c r="RQ377" s="24"/>
      <c r="RR377" s="24"/>
      <c r="RS377" s="24"/>
      <c r="RT377" s="24"/>
      <c r="RU377" s="24"/>
      <c r="RV377" s="24"/>
      <c r="RW377" s="24"/>
      <c r="RX377" s="24"/>
      <c r="RY377" s="24"/>
      <c r="RZ377" s="24"/>
      <c r="SA377" s="24"/>
      <c r="SB377" s="24"/>
      <c r="SC377" s="24"/>
      <c r="SD377" s="24"/>
      <c r="SE377" s="24"/>
      <c r="SF377" s="24"/>
      <c r="SG377" s="24"/>
      <c r="SH377" s="24"/>
      <c r="SI377" s="24"/>
      <c r="SJ377" s="24"/>
      <c r="SK377" s="24"/>
      <c r="SL377" s="24"/>
      <c r="SM377" s="24"/>
      <c r="SN377" s="24"/>
      <c r="SO377" s="24"/>
      <c r="SP377" s="24"/>
      <c r="SQ377" s="24"/>
      <c r="SR377" s="24"/>
      <c r="SS377" s="24"/>
      <c r="ST377" s="24"/>
      <c r="SU377" s="24"/>
      <c r="SV377" s="24"/>
      <c r="SW377" s="24"/>
      <c r="SX377" s="24"/>
      <c r="SY377" s="24"/>
      <c r="SZ377" s="24"/>
      <c r="TA377" s="24"/>
      <c r="TB377" s="24"/>
      <c r="TC377" s="24"/>
      <c r="TD377" s="24"/>
      <c r="TE377" s="24"/>
      <c r="TF377" s="24"/>
      <c r="TG377" s="24"/>
      <c r="TH377" s="24"/>
      <c r="TI377" s="24"/>
      <c r="TJ377" s="24"/>
      <c r="TK377" s="24"/>
      <c r="TL377" s="24"/>
      <c r="TM377" s="24"/>
      <c r="TN377" s="24"/>
      <c r="TO377" s="24"/>
      <c r="TP377" s="24"/>
      <c r="TQ377" s="24"/>
      <c r="TR377" s="24"/>
      <c r="TS377" s="24"/>
      <c r="TT377" s="24"/>
      <c r="TU377" s="24"/>
      <c r="TV377" s="24"/>
      <c r="TW377" s="24"/>
      <c r="TX377" s="24"/>
      <c r="TY377" s="24"/>
      <c r="TZ377" s="24"/>
      <c r="UA377" s="24"/>
      <c r="UB377" s="24"/>
      <c r="UC377" s="24"/>
      <c r="UD377" s="24"/>
      <c r="UE377" s="24"/>
      <c r="UF377" s="24"/>
      <c r="UG377" s="24"/>
      <c r="UH377" s="24"/>
      <c r="UI377" s="24"/>
      <c r="UJ377" s="24"/>
      <c r="UK377" s="24"/>
      <c r="UL377" s="24"/>
      <c r="UM377" s="24"/>
      <c r="UN377" s="24"/>
      <c r="UO377" s="24"/>
      <c r="UP377" s="24"/>
      <c r="UQ377" s="24"/>
      <c r="UR377" s="24"/>
      <c r="US377" s="24"/>
      <c r="UT377" s="24"/>
      <c r="UU377" s="24"/>
      <c r="UV377" s="24"/>
      <c r="UW377" s="24"/>
      <c r="UX377" s="24"/>
      <c r="UY377" s="24"/>
      <c r="UZ377" s="24"/>
      <c r="VA377" s="24"/>
      <c r="VB377" s="24"/>
      <c r="VC377" s="24"/>
      <c r="VD377" s="24"/>
      <c r="VE377" s="24"/>
      <c r="VF377" s="24"/>
      <c r="VG377" s="24"/>
      <c r="VH377" s="24"/>
      <c r="VI377" s="24"/>
    </row>
    <row r="378" spans="1:581" s="23" customFormat="1" ht="15" customHeight="1" x14ac:dyDescent="0.2">
      <c r="A378" s="18">
        <v>49</v>
      </c>
      <c r="B378" s="102" t="s">
        <v>1188</v>
      </c>
      <c r="C378" s="102" t="s">
        <v>1189</v>
      </c>
      <c r="D378" s="20">
        <v>14</v>
      </c>
      <c r="E378" s="102" t="s">
        <v>929</v>
      </c>
      <c r="F378" s="102" t="s">
        <v>1190</v>
      </c>
      <c r="G378" s="102" t="s">
        <v>1489</v>
      </c>
      <c r="H378" s="21" t="s">
        <v>613</v>
      </c>
      <c r="I378" s="21" t="s">
        <v>614</v>
      </c>
      <c r="J378" s="22" t="s">
        <v>955</v>
      </c>
      <c r="K378" s="328">
        <v>37818</v>
      </c>
      <c r="L378" s="146">
        <v>6</v>
      </c>
      <c r="M378" s="22">
        <v>40</v>
      </c>
      <c r="N378" s="22" t="s">
        <v>728</v>
      </c>
      <c r="O378" s="21" t="s">
        <v>897</v>
      </c>
      <c r="P378" s="21" t="s">
        <v>973</v>
      </c>
      <c r="Q378" s="21" t="s">
        <v>994</v>
      </c>
      <c r="R378" s="22">
        <v>1</v>
      </c>
      <c r="S378" s="114">
        <v>10433</v>
      </c>
      <c r="T378" s="75">
        <f t="shared" si="184"/>
        <v>2086.6</v>
      </c>
      <c r="U378" s="75"/>
      <c r="V378" s="75">
        <f t="shared" si="185"/>
        <v>12519.6</v>
      </c>
      <c r="W378" s="75">
        <f>70.1*5</f>
        <v>350.5</v>
      </c>
      <c r="X378" s="75">
        <f t="shared" si="186"/>
        <v>2341.7666666666669</v>
      </c>
      <c r="Y378" s="75">
        <f t="shared" si="187"/>
        <v>23417.666666666668</v>
      </c>
      <c r="Z378" s="75">
        <f t="shared" si="188"/>
        <v>2190.9299999999998</v>
      </c>
      <c r="AA378" s="75">
        <f t="shared" si="189"/>
        <v>375.58800000000002</v>
      </c>
      <c r="AB378" s="75">
        <f t="shared" si="190"/>
        <v>625.98</v>
      </c>
      <c r="AC378" s="75">
        <f t="shared" si="191"/>
        <v>250.39200000000002</v>
      </c>
      <c r="AD378" s="75">
        <f t="shared" si="182"/>
        <v>915</v>
      </c>
      <c r="AE378" s="75">
        <f t="shared" si="183"/>
        <v>616</v>
      </c>
      <c r="AF378" s="77">
        <f t="shared" si="192"/>
        <v>7025.3</v>
      </c>
      <c r="AG378" s="77">
        <f t="shared" si="193"/>
        <v>20576.051111111108</v>
      </c>
      <c r="AH378" s="77">
        <f t="shared" si="194"/>
        <v>246912.61333333328</v>
      </c>
      <c r="AI378" s="77"/>
      <c r="AJ378" s="77"/>
      <c r="AK378" s="77"/>
      <c r="AL378" s="77"/>
      <c r="AM378" s="77"/>
      <c r="AN378" s="77"/>
      <c r="AO378" s="77"/>
      <c r="AP378" s="77"/>
      <c r="AQ378" s="77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  <c r="HB378" s="24"/>
      <c r="HC378" s="24"/>
      <c r="HD378" s="24"/>
      <c r="HE378" s="24"/>
      <c r="HF378" s="24"/>
      <c r="HG378" s="24"/>
      <c r="HH378" s="24"/>
      <c r="HI378" s="24"/>
      <c r="HJ378" s="24"/>
      <c r="HK378" s="24"/>
      <c r="HL378" s="24"/>
      <c r="HM378" s="24"/>
      <c r="HN378" s="24"/>
      <c r="HO378" s="24"/>
      <c r="HP378" s="24"/>
      <c r="HQ378" s="24"/>
      <c r="HR378" s="24"/>
      <c r="HS378" s="24"/>
      <c r="HT378" s="24"/>
      <c r="HU378" s="24"/>
      <c r="HV378" s="24"/>
      <c r="HW378" s="24"/>
      <c r="HX378" s="24"/>
      <c r="HY378" s="24"/>
      <c r="HZ378" s="24"/>
      <c r="IA378" s="24"/>
      <c r="IB378" s="24"/>
      <c r="IC378" s="24"/>
      <c r="ID378" s="24"/>
      <c r="IE378" s="24"/>
      <c r="IF378" s="24"/>
      <c r="IG378" s="24"/>
      <c r="IH378" s="24"/>
      <c r="II378" s="24"/>
      <c r="IJ378" s="24"/>
      <c r="IK378" s="24"/>
      <c r="IL378" s="24"/>
      <c r="IM378" s="24"/>
      <c r="IN378" s="24"/>
      <c r="IO378" s="24"/>
      <c r="IP378" s="24"/>
      <c r="IQ378" s="24"/>
      <c r="IR378" s="24"/>
      <c r="IS378" s="24"/>
      <c r="IT378" s="24"/>
      <c r="IU378" s="24"/>
      <c r="IV378" s="24"/>
      <c r="IW378" s="24"/>
      <c r="IX378" s="24"/>
      <c r="IY378" s="24"/>
      <c r="IZ378" s="24"/>
      <c r="JA378" s="24"/>
      <c r="JB378" s="24"/>
      <c r="JC378" s="24"/>
      <c r="JD378" s="24"/>
      <c r="JE378" s="24"/>
      <c r="JF378" s="24"/>
      <c r="JG378" s="24"/>
      <c r="JH378" s="24"/>
      <c r="JI378" s="24"/>
      <c r="JJ378" s="24"/>
      <c r="JK378" s="24"/>
      <c r="JL378" s="24"/>
      <c r="JM378" s="24"/>
      <c r="JN378" s="24"/>
      <c r="JO378" s="24"/>
      <c r="JP378" s="24"/>
      <c r="JQ378" s="24"/>
      <c r="JR378" s="24"/>
      <c r="JS378" s="24"/>
      <c r="JT378" s="24"/>
      <c r="JU378" s="24"/>
      <c r="JV378" s="24"/>
      <c r="JW378" s="24"/>
      <c r="JX378" s="24"/>
      <c r="JY378" s="24"/>
      <c r="JZ378" s="24"/>
      <c r="KA378" s="24"/>
      <c r="KB378" s="24"/>
      <c r="KC378" s="24"/>
      <c r="KD378" s="24"/>
      <c r="KE378" s="24"/>
      <c r="KF378" s="24"/>
      <c r="KG378" s="24"/>
      <c r="KH378" s="24"/>
      <c r="KI378" s="24"/>
      <c r="KJ378" s="24"/>
      <c r="KK378" s="24"/>
      <c r="KL378" s="24"/>
      <c r="KM378" s="24"/>
      <c r="KN378" s="24"/>
      <c r="KO378" s="24"/>
      <c r="KP378" s="24"/>
      <c r="KQ378" s="24"/>
      <c r="KR378" s="24"/>
      <c r="KS378" s="24"/>
      <c r="KT378" s="24"/>
      <c r="KU378" s="24"/>
      <c r="KV378" s="24"/>
      <c r="KW378" s="24"/>
      <c r="KX378" s="24"/>
      <c r="KY378" s="24"/>
      <c r="KZ378" s="24"/>
      <c r="LA378" s="24"/>
      <c r="LB378" s="24"/>
      <c r="LC378" s="24"/>
      <c r="LD378" s="24"/>
      <c r="LE378" s="24"/>
      <c r="LF378" s="24"/>
      <c r="LG378" s="24"/>
      <c r="LH378" s="24"/>
      <c r="LI378" s="24"/>
      <c r="LJ378" s="24"/>
      <c r="LK378" s="24"/>
      <c r="LL378" s="24"/>
      <c r="LM378" s="24"/>
      <c r="LN378" s="24"/>
      <c r="LO378" s="24"/>
      <c r="LP378" s="24"/>
      <c r="LQ378" s="24"/>
      <c r="LR378" s="24"/>
      <c r="LS378" s="24"/>
      <c r="LT378" s="24"/>
      <c r="LU378" s="24"/>
      <c r="LV378" s="24"/>
      <c r="LW378" s="24"/>
      <c r="LX378" s="24"/>
      <c r="LY378" s="24"/>
      <c r="LZ378" s="24"/>
      <c r="MA378" s="24"/>
      <c r="MB378" s="24"/>
      <c r="MC378" s="24"/>
      <c r="MD378" s="24"/>
      <c r="ME378" s="24"/>
      <c r="MF378" s="24"/>
      <c r="MG378" s="24"/>
      <c r="MH378" s="24"/>
      <c r="MI378" s="24"/>
      <c r="MJ378" s="24"/>
      <c r="MK378" s="24"/>
      <c r="ML378" s="24"/>
      <c r="MM378" s="24"/>
      <c r="MN378" s="24"/>
      <c r="MO378" s="24"/>
      <c r="MP378" s="24"/>
      <c r="MQ378" s="24"/>
      <c r="MR378" s="24"/>
      <c r="MS378" s="24"/>
      <c r="MT378" s="24"/>
      <c r="MU378" s="24"/>
      <c r="MV378" s="24"/>
      <c r="MW378" s="24"/>
      <c r="MX378" s="24"/>
      <c r="MY378" s="24"/>
      <c r="MZ378" s="24"/>
      <c r="NA378" s="24"/>
      <c r="NB378" s="24"/>
      <c r="NC378" s="24"/>
      <c r="ND378" s="24"/>
      <c r="NE378" s="24"/>
      <c r="NF378" s="24"/>
      <c r="NG378" s="24"/>
      <c r="NH378" s="24"/>
      <c r="NI378" s="24"/>
      <c r="NJ378" s="24"/>
      <c r="NK378" s="24"/>
      <c r="NL378" s="24"/>
      <c r="NM378" s="24"/>
      <c r="NN378" s="24"/>
      <c r="NO378" s="24"/>
      <c r="NP378" s="24"/>
      <c r="NQ378" s="24"/>
      <c r="NR378" s="24"/>
      <c r="NS378" s="24"/>
      <c r="NT378" s="24"/>
      <c r="NU378" s="24"/>
      <c r="NV378" s="24"/>
      <c r="NW378" s="24"/>
      <c r="NX378" s="24"/>
      <c r="NY378" s="24"/>
      <c r="NZ378" s="24"/>
      <c r="OA378" s="24"/>
      <c r="OB378" s="24"/>
      <c r="OC378" s="24"/>
      <c r="OD378" s="24"/>
      <c r="OE378" s="24"/>
      <c r="OF378" s="24"/>
      <c r="OG378" s="24"/>
      <c r="OH378" s="24"/>
      <c r="OI378" s="24"/>
      <c r="OJ378" s="24"/>
      <c r="OK378" s="24"/>
      <c r="OL378" s="24"/>
      <c r="OM378" s="24"/>
      <c r="ON378" s="24"/>
      <c r="OO378" s="24"/>
      <c r="OP378" s="24"/>
      <c r="OQ378" s="24"/>
      <c r="OR378" s="24"/>
      <c r="OS378" s="24"/>
      <c r="OT378" s="24"/>
      <c r="OU378" s="24"/>
      <c r="OV378" s="24"/>
      <c r="OW378" s="24"/>
      <c r="OX378" s="24"/>
      <c r="OY378" s="24"/>
      <c r="OZ378" s="24"/>
      <c r="PA378" s="24"/>
      <c r="PB378" s="24"/>
      <c r="PC378" s="24"/>
      <c r="PD378" s="24"/>
      <c r="PE378" s="24"/>
      <c r="PF378" s="24"/>
      <c r="PG378" s="24"/>
      <c r="PH378" s="24"/>
      <c r="PI378" s="24"/>
      <c r="PJ378" s="24"/>
      <c r="PK378" s="24"/>
      <c r="PL378" s="24"/>
      <c r="PM378" s="24"/>
      <c r="PN378" s="24"/>
      <c r="PO378" s="24"/>
      <c r="PP378" s="24"/>
      <c r="PQ378" s="24"/>
      <c r="PR378" s="24"/>
      <c r="PS378" s="24"/>
      <c r="PT378" s="24"/>
      <c r="PU378" s="24"/>
      <c r="PV378" s="24"/>
      <c r="PW378" s="24"/>
      <c r="PX378" s="24"/>
      <c r="PY378" s="24"/>
      <c r="PZ378" s="24"/>
      <c r="QA378" s="24"/>
      <c r="QB378" s="24"/>
      <c r="QC378" s="24"/>
      <c r="QD378" s="24"/>
      <c r="QE378" s="24"/>
      <c r="QF378" s="24"/>
      <c r="QG378" s="24"/>
      <c r="QH378" s="24"/>
      <c r="QI378" s="24"/>
      <c r="QJ378" s="24"/>
      <c r="QK378" s="24"/>
      <c r="QL378" s="24"/>
      <c r="QM378" s="24"/>
      <c r="QN378" s="24"/>
      <c r="QO378" s="24"/>
      <c r="QP378" s="24"/>
      <c r="QQ378" s="24"/>
      <c r="QR378" s="24"/>
      <c r="QS378" s="24"/>
      <c r="QT378" s="24"/>
      <c r="QU378" s="24"/>
      <c r="QV378" s="24"/>
      <c r="QW378" s="24"/>
      <c r="QX378" s="24"/>
      <c r="QY378" s="24"/>
      <c r="QZ378" s="24"/>
      <c r="RA378" s="24"/>
      <c r="RB378" s="24"/>
      <c r="RC378" s="24"/>
      <c r="RD378" s="24"/>
      <c r="RE378" s="24"/>
      <c r="RF378" s="24"/>
      <c r="RG378" s="24"/>
      <c r="RH378" s="24"/>
      <c r="RI378" s="24"/>
      <c r="RJ378" s="24"/>
      <c r="RK378" s="24"/>
      <c r="RL378" s="24"/>
      <c r="RM378" s="24"/>
      <c r="RN378" s="24"/>
      <c r="RO378" s="24"/>
      <c r="RP378" s="24"/>
      <c r="RQ378" s="24"/>
      <c r="RR378" s="24"/>
      <c r="RS378" s="24"/>
      <c r="RT378" s="24"/>
      <c r="RU378" s="24"/>
      <c r="RV378" s="24"/>
      <c r="RW378" s="24"/>
      <c r="RX378" s="24"/>
      <c r="RY378" s="24"/>
      <c r="RZ378" s="24"/>
      <c r="SA378" s="24"/>
      <c r="SB378" s="24"/>
      <c r="SC378" s="24"/>
      <c r="SD378" s="24"/>
      <c r="SE378" s="24"/>
      <c r="SF378" s="24"/>
      <c r="SG378" s="24"/>
      <c r="SH378" s="24"/>
      <c r="SI378" s="24"/>
      <c r="SJ378" s="24"/>
      <c r="SK378" s="24"/>
      <c r="SL378" s="24"/>
      <c r="SM378" s="24"/>
      <c r="SN378" s="24"/>
      <c r="SO378" s="24"/>
      <c r="SP378" s="24"/>
      <c r="SQ378" s="24"/>
      <c r="SR378" s="24"/>
      <c r="SS378" s="24"/>
      <c r="ST378" s="24"/>
      <c r="SU378" s="24"/>
      <c r="SV378" s="24"/>
      <c r="SW378" s="24"/>
      <c r="SX378" s="24"/>
      <c r="SY378" s="24"/>
      <c r="SZ378" s="24"/>
      <c r="TA378" s="24"/>
      <c r="TB378" s="24"/>
      <c r="TC378" s="24"/>
      <c r="TD378" s="24"/>
      <c r="TE378" s="24"/>
      <c r="TF378" s="24"/>
      <c r="TG378" s="24"/>
      <c r="TH378" s="24"/>
      <c r="TI378" s="24"/>
      <c r="TJ378" s="24"/>
      <c r="TK378" s="24"/>
      <c r="TL378" s="24"/>
      <c r="TM378" s="24"/>
      <c r="TN378" s="24"/>
      <c r="TO378" s="24"/>
      <c r="TP378" s="24"/>
      <c r="TQ378" s="24"/>
      <c r="TR378" s="24"/>
      <c r="TS378" s="24"/>
      <c r="TT378" s="24"/>
      <c r="TU378" s="24"/>
      <c r="TV378" s="24"/>
      <c r="TW378" s="24"/>
      <c r="TX378" s="24"/>
      <c r="TY378" s="24"/>
      <c r="TZ378" s="24"/>
      <c r="UA378" s="24"/>
      <c r="UB378" s="24"/>
      <c r="UC378" s="24"/>
      <c r="UD378" s="24"/>
      <c r="UE378" s="24"/>
      <c r="UF378" s="24"/>
      <c r="UG378" s="24"/>
      <c r="UH378" s="24"/>
      <c r="UI378" s="24"/>
      <c r="UJ378" s="24"/>
      <c r="UK378" s="24"/>
      <c r="UL378" s="24"/>
      <c r="UM378" s="24"/>
      <c r="UN378" s="24"/>
      <c r="UO378" s="24"/>
      <c r="UP378" s="24"/>
      <c r="UQ378" s="24"/>
      <c r="UR378" s="24"/>
      <c r="US378" s="24"/>
      <c r="UT378" s="24"/>
      <c r="UU378" s="24"/>
      <c r="UV378" s="24"/>
      <c r="UW378" s="24"/>
      <c r="UX378" s="24"/>
      <c r="UY378" s="24"/>
      <c r="UZ378" s="24"/>
      <c r="VA378" s="24"/>
      <c r="VB378" s="24"/>
      <c r="VC378" s="24"/>
      <c r="VD378" s="24"/>
      <c r="VE378" s="24"/>
      <c r="VF378" s="24"/>
      <c r="VG378" s="24"/>
      <c r="VH378" s="24"/>
      <c r="VI378" s="24"/>
    </row>
    <row r="379" spans="1:581" s="23" customFormat="1" ht="15" customHeight="1" x14ac:dyDescent="0.2">
      <c r="A379" s="18">
        <v>50</v>
      </c>
      <c r="B379" s="102" t="s">
        <v>1188</v>
      </c>
      <c r="C379" s="102" t="s">
        <v>1189</v>
      </c>
      <c r="D379" s="20">
        <v>14</v>
      </c>
      <c r="E379" s="102" t="s">
        <v>929</v>
      </c>
      <c r="F379" s="102" t="s">
        <v>1190</v>
      </c>
      <c r="G379" s="102" t="s">
        <v>1448</v>
      </c>
      <c r="H379" s="69" t="s">
        <v>1170</v>
      </c>
      <c r="I379" s="69" t="s">
        <v>1171</v>
      </c>
      <c r="J379" s="67" t="s">
        <v>955</v>
      </c>
      <c r="K379" s="328">
        <v>41701</v>
      </c>
      <c r="L379" s="146">
        <v>6</v>
      </c>
      <c r="M379" s="22">
        <v>40</v>
      </c>
      <c r="N379" s="22" t="s">
        <v>728</v>
      </c>
      <c r="O379" s="21" t="s">
        <v>897</v>
      </c>
      <c r="P379" s="21" t="s">
        <v>973</v>
      </c>
      <c r="Q379" s="21" t="s">
        <v>994</v>
      </c>
      <c r="R379" s="22">
        <v>1</v>
      </c>
      <c r="S379" s="114">
        <v>10433</v>
      </c>
      <c r="T379" s="75">
        <f t="shared" si="184"/>
        <v>2086.6</v>
      </c>
      <c r="U379" s="75"/>
      <c r="V379" s="75">
        <f t="shared" si="185"/>
        <v>12519.6</v>
      </c>
      <c r="W379" s="75"/>
      <c r="X379" s="75">
        <f t="shared" si="186"/>
        <v>2341.7666666666669</v>
      </c>
      <c r="Y379" s="75">
        <f t="shared" si="187"/>
        <v>23417.666666666668</v>
      </c>
      <c r="Z379" s="75">
        <f t="shared" si="188"/>
        <v>2190.9299999999998</v>
      </c>
      <c r="AA379" s="75">
        <f t="shared" si="189"/>
        <v>375.58800000000002</v>
      </c>
      <c r="AB379" s="75">
        <f t="shared" si="190"/>
        <v>625.98</v>
      </c>
      <c r="AC379" s="75">
        <f t="shared" si="191"/>
        <v>250.39200000000002</v>
      </c>
      <c r="AD379" s="75">
        <f t="shared" si="182"/>
        <v>915</v>
      </c>
      <c r="AE379" s="75">
        <f t="shared" si="183"/>
        <v>616</v>
      </c>
      <c r="AF379" s="77">
        <f t="shared" si="192"/>
        <v>7025.3</v>
      </c>
      <c r="AG379" s="77">
        <f t="shared" si="193"/>
        <v>20225.551111111108</v>
      </c>
      <c r="AH379" s="77">
        <f t="shared" si="194"/>
        <v>242706.61333333328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  <c r="HB379" s="24"/>
      <c r="HC379" s="24"/>
      <c r="HD379" s="24"/>
      <c r="HE379" s="24"/>
      <c r="HF379" s="24"/>
      <c r="HG379" s="24"/>
      <c r="HH379" s="24"/>
      <c r="HI379" s="24"/>
      <c r="HJ379" s="24"/>
      <c r="HK379" s="24"/>
      <c r="HL379" s="24"/>
      <c r="HM379" s="24"/>
      <c r="HN379" s="24"/>
      <c r="HO379" s="24"/>
      <c r="HP379" s="24"/>
      <c r="HQ379" s="24"/>
      <c r="HR379" s="24"/>
      <c r="HS379" s="24"/>
      <c r="HT379" s="24"/>
      <c r="HU379" s="24"/>
      <c r="HV379" s="24"/>
      <c r="HW379" s="24"/>
      <c r="HX379" s="24"/>
      <c r="HY379" s="24"/>
      <c r="HZ379" s="24"/>
      <c r="IA379" s="24"/>
      <c r="IB379" s="24"/>
      <c r="IC379" s="24"/>
      <c r="ID379" s="24"/>
      <c r="IE379" s="24"/>
      <c r="IF379" s="24"/>
      <c r="IG379" s="24"/>
      <c r="IH379" s="24"/>
      <c r="II379" s="24"/>
      <c r="IJ379" s="24"/>
      <c r="IK379" s="24"/>
      <c r="IL379" s="24"/>
      <c r="IM379" s="24"/>
      <c r="IN379" s="24"/>
      <c r="IO379" s="24"/>
      <c r="IP379" s="24"/>
      <c r="IQ379" s="24"/>
      <c r="IR379" s="24"/>
      <c r="IS379" s="24"/>
      <c r="IT379" s="24"/>
      <c r="IU379" s="24"/>
      <c r="IV379" s="24"/>
      <c r="IW379" s="24"/>
      <c r="IX379" s="24"/>
      <c r="IY379" s="24"/>
      <c r="IZ379" s="24"/>
      <c r="JA379" s="24"/>
      <c r="JB379" s="24"/>
      <c r="JC379" s="24"/>
      <c r="JD379" s="24"/>
      <c r="JE379" s="24"/>
      <c r="JF379" s="24"/>
      <c r="JG379" s="24"/>
      <c r="JH379" s="24"/>
      <c r="JI379" s="24"/>
      <c r="JJ379" s="24"/>
      <c r="JK379" s="24"/>
      <c r="JL379" s="24"/>
      <c r="JM379" s="24"/>
      <c r="JN379" s="24"/>
      <c r="JO379" s="24"/>
      <c r="JP379" s="24"/>
      <c r="JQ379" s="24"/>
      <c r="JR379" s="24"/>
      <c r="JS379" s="24"/>
      <c r="JT379" s="24"/>
      <c r="JU379" s="24"/>
      <c r="JV379" s="24"/>
      <c r="JW379" s="24"/>
      <c r="JX379" s="24"/>
      <c r="JY379" s="24"/>
      <c r="JZ379" s="24"/>
      <c r="KA379" s="24"/>
      <c r="KB379" s="24"/>
      <c r="KC379" s="24"/>
      <c r="KD379" s="24"/>
      <c r="KE379" s="24"/>
      <c r="KF379" s="24"/>
      <c r="KG379" s="24"/>
      <c r="KH379" s="24"/>
      <c r="KI379" s="24"/>
      <c r="KJ379" s="24"/>
      <c r="KK379" s="24"/>
      <c r="KL379" s="24"/>
      <c r="KM379" s="24"/>
      <c r="KN379" s="24"/>
      <c r="KO379" s="24"/>
      <c r="KP379" s="24"/>
      <c r="KQ379" s="24"/>
      <c r="KR379" s="24"/>
      <c r="KS379" s="24"/>
      <c r="KT379" s="24"/>
      <c r="KU379" s="24"/>
      <c r="KV379" s="24"/>
      <c r="KW379" s="24"/>
      <c r="KX379" s="24"/>
      <c r="KY379" s="24"/>
      <c r="KZ379" s="24"/>
      <c r="LA379" s="24"/>
      <c r="LB379" s="24"/>
      <c r="LC379" s="24"/>
      <c r="LD379" s="24"/>
      <c r="LE379" s="24"/>
      <c r="LF379" s="24"/>
      <c r="LG379" s="24"/>
      <c r="LH379" s="24"/>
      <c r="LI379" s="24"/>
      <c r="LJ379" s="24"/>
      <c r="LK379" s="24"/>
      <c r="LL379" s="24"/>
      <c r="LM379" s="24"/>
      <c r="LN379" s="24"/>
      <c r="LO379" s="24"/>
      <c r="LP379" s="24"/>
      <c r="LQ379" s="24"/>
      <c r="LR379" s="24"/>
      <c r="LS379" s="24"/>
      <c r="LT379" s="24"/>
      <c r="LU379" s="24"/>
      <c r="LV379" s="24"/>
      <c r="LW379" s="24"/>
      <c r="LX379" s="24"/>
      <c r="LY379" s="24"/>
      <c r="LZ379" s="24"/>
      <c r="MA379" s="24"/>
      <c r="MB379" s="24"/>
      <c r="MC379" s="24"/>
      <c r="MD379" s="24"/>
      <c r="ME379" s="24"/>
      <c r="MF379" s="24"/>
      <c r="MG379" s="24"/>
      <c r="MH379" s="24"/>
      <c r="MI379" s="24"/>
      <c r="MJ379" s="24"/>
      <c r="MK379" s="24"/>
      <c r="ML379" s="24"/>
      <c r="MM379" s="24"/>
      <c r="MN379" s="24"/>
      <c r="MO379" s="24"/>
      <c r="MP379" s="24"/>
      <c r="MQ379" s="24"/>
      <c r="MR379" s="24"/>
      <c r="MS379" s="24"/>
      <c r="MT379" s="24"/>
      <c r="MU379" s="24"/>
      <c r="MV379" s="24"/>
      <c r="MW379" s="24"/>
      <c r="MX379" s="24"/>
      <c r="MY379" s="24"/>
      <c r="MZ379" s="24"/>
      <c r="NA379" s="24"/>
      <c r="NB379" s="24"/>
      <c r="NC379" s="24"/>
      <c r="ND379" s="24"/>
      <c r="NE379" s="24"/>
      <c r="NF379" s="24"/>
      <c r="NG379" s="24"/>
      <c r="NH379" s="24"/>
      <c r="NI379" s="24"/>
      <c r="NJ379" s="24"/>
      <c r="NK379" s="24"/>
      <c r="NL379" s="24"/>
      <c r="NM379" s="24"/>
      <c r="NN379" s="24"/>
      <c r="NO379" s="24"/>
      <c r="NP379" s="24"/>
      <c r="NQ379" s="24"/>
      <c r="NR379" s="24"/>
      <c r="NS379" s="24"/>
      <c r="NT379" s="24"/>
      <c r="NU379" s="24"/>
      <c r="NV379" s="24"/>
      <c r="NW379" s="24"/>
      <c r="NX379" s="24"/>
      <c r="NY379" s="24"/>
      <c r="NZ379" s="24"/>
      <c r="OA379" s="24"/>
      <c r="OB379" s="24"/>
      <c r="OC379" s="24"/>
      <c r="OD379" s="24"/>
      <c r="OE379" s="24"/>
      <c r="OF379" s="24"/>
      <c r="OG379" s="24"/>
      <c r="OH379" s="24"/>
      <c r="OI379" s="24"/>
      <c r="OJ379" s="24"/>
      <c r="OK379" s="24"/>
      <c r="OL379" s="24"/>
      <c r="OM379" s="24"/>
      <c r="ON379" s="24"/>
      <c r="OO379" s="24"/>
      <c r="OP379" s="24"/>
      <c r="OQ379" s="24"/>
      <c r="OR379" s="24"/>
      <c r="OS379" s="24"/>
      <c r="OT379" s="24"/>
      <c r="OU379" s="24"/>
      <c r="OV379" s="24"/>
      <c r="OW379" s="24"/>
      <c r="OX379" s="24"/>
      <c r="OY379" s="24"/>
      <c r="OZ379" s="24"/>
      <c r="PA379" s="24"/>
      <c r="PB379" s="24"/>
      <c r="PC379" s="24"/>
      <c r="PD379" s="24"/>
      <c r="PE379" s="24"/>
      <c r="PF379" s="24"/>
      <c r="PG379" s="24"/>
      <c r="PH379" s="24"/>
      <c r="PI379" s="24"/>
      <c r="PJ379" s="24"/>
      <c r="PK379" s="24"/>
      <c r="PL379" s="24"/>
      <c r="PM379" s="24"/>
      <c r="PN379" s="24"/>
      <c r="PO379" s="24"/>
      <c r="PP379" s="24"/>
      <c r="PQ379" s="24"/>
      <c r="PR379" s="24"/>
      <c r="PS379" s="24"/>
      <c r="PT379" s="24"/>
      <c r="PU379" s="24"/>
      <c r="PV379" s="24"/>
      <c r="PW379" s="24"/>
      <c r="PX379" s="24"/>
      <c r="PY379" s="24"/>
      <c r="PZ379" s="24"/>
      <c r="QA379" s="24"/>
      <c r="QB379" s="24"/>
      <c r="QC379" s="24"/>
      <c r="QD379" s="24"/>
      <c r="QE379" s="24"/>
      <c r="QF379" s="24"/>
      <c r="QG379" s="24"/>
      <c r="QH379" s="24"/>
      <c r="QI379" s="24"/>
      <c r="QJ379" s="24"/>
      <c r="QK379" s="24"/>
      <c r="QL379" s="24"/>
      <c r="QM379" s="24"/>
      <c r="QN379" s="24"/>
      <c r="QO379" s="24"/>
      <c r="QP379" s="24"/>
      <c r="QQ379" s="24"/>
      <c r="QR379" s="24"/>
      <c r="QS379" s="24"/>
      <c r="QT379" s="24"/>
      <c r="QU379" s="24"/>
      <c r="QV379" s="24"/>
      <c r="QW379" s="24"/>
      <c r="QX379" s="24"/>
      <c r="QY379" s="24"/>
      <c r="QZ379" s="24"/>
      <c r="RA379" s="24"/>
      <c r="RB379" s="24"/>
      <c r="RC379" s="24"/>
      <c r="RD379" s="24"/>
      <c r="RE379" s="24"/>
      <c r="RF379" s="24"/>
      <c r="RG379" s="24"/>
      <c r="RH379" s="24"/>
      <c r="RI379" s="24"/>
      <c r="RJ379" s="24"/>
      <c r="RK379" s="24"/>
      <c r="RL379" s="24"/>
      <c r="RM379" s="24"/>
      <c r="RN379" s="24"/>
      <c r="RO379" s="24"/>
      <c r="RP379" s="24"/>
      <c r="RQ379" s="24"/>
      <c r="RR379" s="24"/>
      <c r="RS379" s="24"/>
      <c r="RT379" s="24"/>
      <c r="RU379" s="24"/>
      <c r="RV379" s="24"/>
      <c r="RW379" s="24"/>
      <c r="RX379" s="24"/>
      <c r="RY379" s="24"/>
      <c r="RZ379" s="24"/>
      <c r="SA379" s="24"/>
      <c r="SB379" s="24"/>
      <c r="SC379" s="24"/>
      <c r="SD379" s="24"/>
      <c r="SE379" s="24"/>
      <c r="SF379" s="24"/>
      <c r="SG379" s="24"/>
      <c r="SH379" s="24"/>
      <c r="SI379" s="24"/>
      <c r="SJ379" s="24"/>
      <c r="SK379" s="24"/>
      <c r="SL379" s="24"/>
      <c r="SM379" s="24"/>
      <c r="SN379" s="24"/>
      <c r="SO379" s="24"/>
      <c r="SP379" s="24"/>
      <c r="SQ379" s="24"/>
      <c r="SR379" s="24"/>
      <c r="SS379" s="24"/>
      <c r="ST379" s="24"/>
      <c r="SU379" s="24"/>
      <c r="SV379" s="24"/>
      <c r="SW379" s="24"/>
      <c r="SX379" s="24"/>
      <c r="SY379" s="24"/>
      <c r="SZ379" s="24"/>
      <c r="TA379" s="24"/>
      <c r="TB379" s="24"/>
      <c r="TC379" s="24"/>
      <c r="TD379" s="24"/>
      <c r="TE379" s="24"/>
      <c r="TF379" s="24"/>
      <c r="TG379" s="24"/>
      <c r="TH379" s="24"/>
      <c r="TI379" s="24"/>
      <c r="TJ379" s="24"/>
      <c r="TK379" s="24"/>
      <c r="TL379" s="24"/>
      <c r="TM379" s="24"/>
      <c r="TN379" s="24"/>
      <c r="TO379" s="24"/>
      <c r="TP379" s="24"/>
      <c r="TQ379" s="24"/>
      <c r="TR379" s="24"/>
      <c r="TS379" s="24"/>
      <c r="TT379" s="24"/>
      <c r="TU379" s="24"/>
      <c r="TV379" s="24"/>
      <c r="TW379" s="24"/>
      <c r="TX379" s="24"/>
      <c r="TY379" s="24"/>
      <c r="TZ379" s="24"/>
      <c r="UA379" s="24"/>
      <c r="UB379" s="24"/>
      <c r="UC379" s="24"/>
      <c r="UD379" s="24"/>
      <c r="UE379" s="24"/>
      <c r="UF379" s="24"/>
      <c r="UG379" s="24"/>
      <c r="UH379" s="24"/>
      <c r="UI379" s="24"/>
      <c r="UJ379" s="24"/>
      <c r="UK379" s="24"/>
      <c r="UL379" s="24"/>
      <c r="UM379" s="24"/>
      <c r="UN379" s="24"/>
      <c r="UO379" s="24"/>
      <c r="UP379" s="24"/>
      <c r="UQ379" s="24"/>
      <c r="UR379" s="24"/>
      <c r="US379" s="24"/>
      <c r="UT379" s="24"/>
      <c r="UU379" s="24"/>
      <c r="UV379" s="24"/>
      <c r="UW379" s="24"/>
      <c r="UX379" s="24"/>
      <c r="UY379" s="24"/>
      <c r="UZ379" s="24"/>
      <c r="VA379" s="24"/>
      <c r="VB379" s="24"/>
      <c r="VC379" s="24"/>
      <c r="VD379" s="24"/>
      <c r="VE379" s="24"/>
      <c r="VF379" s="24"/>
      <c r="VG379" s="24"/>
      <c r="VH379" s="24"/>
      <c r="VI379" s="24"/>
    </row>
    <row r="380" spans="1:581" s="23" customFormat="1" ht="15" customHeight="1" x14ac:dyDescent="0.2">
      <c r="A380" s="18">
        <v>51</v>
      </c>
      <c r="B380" s="102" t="s">
        <v>1188</v>
      </c>
      <c r="C380" s="102" t="s">
        <v>1189</v>
      </c>
      <c r="D380" s="20">
        <v>14</v>
      </c>
      <c r="E380" s="102" t="s">
        <v>929</v>
      </c>
      <c r="F380" s="102" t="s">
        <v>1190</v>
      </c>
      <c r="G380" s="102" t="s">
        <v>1490</v>
      </c>
      <c r="H380" s="21" t="s">
        <v>615</v>
      </c>
      <c r="I380" s="21" t="s">
        <v>616</v>
      </c>
      <c r="J380" s="22" t="s">
        <v>955</v>
      </c>
      <c r="K380" s="328">
        <v>33474</v>
      </c>
      <c r="L380" s="146">
        <v>6</v>
      </c>
      <c r="M380" s="22">
        <v>40</v>
      </c>
      <c r="N380" s="22" t="s">
        <v>728</v>
      </c>
      <c r="O380" s="21" t="s">
        <v>897</v>
      </c>
      <c r="P380" s="21" t="s">
        <v>973</v>
      </c>
      <c r="Q380" s="21" t="s">
        <v>994</v>
      </c>
      <c r="R380" s="22">
        <v>1</v>
      </c>
      <c r="S380" s="114">
        <v>10433</v>
      </c>
      <c r="T380" s="75">
        <f t="shared" si="184"/>
        <v>2086.6</v>
      </c>
      <c r="U380" s="75"/>
      <c r="V380" s="75">
        <f t="shared" si="185"/>
        <v>12519.6</v>
      </c>
      <c r="W380" s="75">
        <f>70.1*7</f>
        <v>490.69999999999993</v>
      </c>
      <c r="X380" s="75">
        <f t="shared" si="186"/>
        <v>2341.7666666666669</v>
      </c>
      <c r="Y380" s="75">
        <f t="shared" si="187"/>
        <v>23417.666666666668</v>
      </c>
      <c r="Z380" s="75">
        <f t="shared" si="188"/>
        <v>2190.9299999999998</v>
      </c>
      <c r="AA380" s="75">
        <f t="shared" si="189"/>
        <v>375.58800000000002</v>
      </c>
      <c r="AB380" s="75">
        <f t="shared" si="190"/>
        <v>625.98</v>
      </c>
      <c r="AC380" s="75">
        <f t="shared" si="191"/>
        <v>250.39200000000002</v>
      </c>
      <c r="AD380" s="75">
        <f t="shared" si="182"/>
        <v>915</v>
      </c>
      <c r="AE380" s="75">
        <f t="shared" si="183"/>
        <v>616</v>
      </c>
      <c r="AF380" s="77">
        <f t="shared" si="192"/>
        <v>7025.3</v>
      </c>
      <c r="AG380" s="77">
        <f t="shared" si="193"/>
        <v>20716.251111111113</v>
      </c>
      <c r="AH380" s="77">
        <f t="shared" si="194"/>
        <v>248595.01333333337</v>
      </c>
      <c r="AI380" s="77"/>
      <c r="AJ380" s="77"/>
      <c r="AK380" s="77"/>
      <c r="AL380" s="77"/>
      <c r="AM380" s="77"/>
      <c r="AN380" s="77"/>
      <c r="AO380" s="77"/>
      <c r="AP380" s="77"/>
      <c r="AQ380" s="77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  <c r="HB380" s="24"/>
      <c r="HC380" s="24"/>
      <c r="HD380" s="24"/>
      <c r="HE380" s="24"/>
      <c r="HF380" s="24"/>
      <c r="HG380" s="24"/>
      <c r="HH380" s="24"/>
      <c r="HI380" s="24"/>
      <c r="HJ380" s="24"/>
      <c r="HK380" s="24"/>
      <c r="HL380" s="24"/>
      <c r="HM380" s="24"/>
      <c r="HN380" s="24"/>
      <c r="HO380" s="24"/>
      <c r="HP380" s="24"/>
      <c r="HQ380" s="24"/>
      <c r="HR380" s="24"/>
      <c r="HS380" s="24"/>
      <c r="HT380" s="24"/>
      <c r="HU380" s="24"/>
      <c r="HV380" s="24"/>
      <c r="HW380" s="24"/>
      <c r="HX380" s="24"/>
      <c r="HY380" s="24"/>
      <c r="HZ380" s="24"/>
      <c r="IA380" s="24"/>
      <c r="IB380" s="24"/>
      <c r="IC380" s="24"/>
      <c r="ID380" s="24"/>
      <c r="IE380" s="24"/>
      <c r="IF380" s="24"/>
      <c r="IG380" s="24"/>
      <c r="IH380" s="24"/>
      <c r="II380" s="24"/>
      <c r="IJ380" s="24"/>
      <c r="IK380" s="24"/>
      <c r="IL380" s="24"/>
      <c r="IM380" s="24"/>
      <c r="IN380" s="24"/>
      <c r="IO380" s="24"/>
      <c r="IP380" s="24"/>
      <c r="IQ380" s="24"/>
      <c r="IR380" s="24"/>
      <c r="IS380" s="24"/>
      <c r="IT380" s="24"/>
      <c r="IU380" s="24"/>
      <c r="IV380" s="24"/>
      <c r="IW380" s="24"/>
      <c r="IX380" s="24"/>
      <c r="IY380" s="24"/>
      <c r="IZ380" s="24"/>
      <c r="JA380" s="24"/>
      <c r="JB380" s="24"/>
      <c r="JC380" s="24"/>
      <c r="JD380" s="24"/>
      <c r="JE380" s="24"/>
      <c r="JF380" s="24"/>
      <c r="JG380" s="24"/>
      <c r="JH380" s="24"/>
      <c r="JI380" s="24"/>
      <c r="JJ380" s="24"/>
      <c r="JK380" s="24"/>
      <c r="JL380" s="24"/>
      <c r="JM380" s="24"/>
      <c r="JN380" s="24"/>
      <c r="JO380" s="24"/>
      <c r="JP380" s="24"/>
      <c r="JQ380" s="24"/>
      <c r="JR380" s="24"/>
      <c r="JS380" s="24"/>
      <c r="JT380" s="24"/>
      <c r="JU380" s="24"/>
      <c r="JV380" s="24"/>
      <c r="JW380" s="24"/>
      <c r="JX380" s="24"/>
      <c r="JY380" s="24"/>
      <c r="JZ380" s="24"/>
      <c r="KA380" s="24"/>
      <c r="KB380" s="24"/>
      <c r="KC380" s="24"/>
      <c r="KD380" s="24"/>
      <c r="KE380" s="24"/>
      <c r="KF380" s="24"/>
      <c r="KG380" s="24"/>
      <c r="KH380" s="24"/>
      <c r="KI380" s="24"/>
      <c r="KJ380" s="24"/>
      <c r="KK380" s="24"/>
      <c r="KL380" s="24"/>
      <c r="KM380" s="24"/>
      <c r="KN380" s="24"/>
      <c r="KO380" s="24"/>
      <c r="KP380" s="24"/>
      <c r="KQ380" s="24"/>
      <c r="KR380" s="24"/>
      <c r="KS380" s="24"/>
      <c r="KT380" s="24"/>
      <c r="KU380" s="24"/>
      <c r="KV380" s="24"/>
      <c r="KW380" s="24"/>
      <c r="KX380" s="24"/>
      <c r="KY380" s="24"/>
      <c r="KZ380" s="24"/>
      <c r="LA380" s="24"/>
      <c r="LB380" s="24"/>
      <c r="LC380" s="24"/>
      <c r="LD380" s="24"/>
      <c r="LE380" s="24"/>
      <c r="LF380" s="24"/>
      <c r="LG380" s="24"/>
      <c r="LH380" s="24"/>
      <c r="LI380" s="24"/>
      <c r="LJ380" s="24"/>
      <c r="LK380" s="24"/>
      <c r="LL380" s="24"/>
      <c r="LM380" s="24"/>
      <c r="LN380" s="24"/>
      <c r="LO380" s="24"/>
      <c r="LP380" s="24"/>
      <c r="LQ380" s="24"/>
      <c r="LR380" s="24"/>
      <c r="LS380" s="24"/>
      <c r="LT380" s="24"/>
      <c r="LU380" s="24"/>
      <c r="LV380" s="24"/>
      <c r="LW380" s="24"/>
      <c r="LX380" s="24"/>
      <c r="LY380" s="24"/>
      <c r="LZ380" s="24"/>
      <c r="MA380" s="24"/>
      <c r="MB380" s="24"/>
      <c r="MC380" s="24"/>
      <c r="MD380" s="24"/>
      <c r="ME380" s="24"/>
      <c r="MF380" s="24"/>
      <c r="MG380" s="24"/>
      <c r="MH380" s="24"/>
      <c r="MI380" s="24"/>
      <c r="MJ380" s="24"/>
      <c r="MK380" s="24"/>
      <c r="ML380" s="24"/>
      <c r="MM380" s="24"/>
      <c r="MN380" s="24"/>
      <c r="MO380" s="24"/>
      <c r="MP380" s="24"/>
      <c r="MQ380" s="24"/>
      <c r="MR380" s="24"/>
      <c r="MS380" s="24"/>
      <c r="MT380" s="24"/>
      <c r="MU380" s="24"/>
      <c r="MV380" s="24"/>
      <c r="MW380" s="24"/>
      <c r="MX380" s="24"/>
      <c r="MY380" s="24"/>
      <c r="MZ380" s="24"/>
      <c r="NA380" s="24"/>
      <c r="NB380" s="24"/>
      <c r="NC380" s="24"/>
      <c r="ND380" s="24"/>
      <c r="NE380" s="24"/>
      <c r="NF380" s="24"/>
      <c r="NG380" s="24"/>
      <c r="NH380" s="24"/>
      <c r="NI380" s="24"/>
      <c r="NJ380" s="24"/>
      <c r="NK380" s="24"/>
      <c r="NL380" s="24"/>
      <c r="NM380" s="24"/>
      <c r="NN380" s="24"/>
      <c r="NO380" s="24"/>
      <c r="NP380" s="24"/>
      <c r="NQ380" s="24"/>
      <c r="NR380" s="24"/>
      <c r="NS380" s="24"/>
      <c r="NT380" s="24"/>
      <c r="NU380" s="24"/>
      <c r="NV380" s="24"/>
      <c r="NW380" s="24"/>
      <c r="NX380" s="24"/>
      <c r="NY380" s="24"/>
      <c r="NZ380" s="24"/>
      <c r="OA380" s="24"/>
      <c r="OB380" s="24"/>
      <c r="OC380" s="24"/>
      <c r="OD380" s="24"/>
      <c r="OE380" s="24"/>
      <c r="OF380" s="24"/>
      <c r="OG380" s="24"/>
      <c r="OH380" s="24"/>
      <c r="OI380" s="24"/>
      <c r="OJ380" s="24"/>
      <c r="OK380" s="24"/>
      <c r="OL380" s="24"/>
      <c r="OM380" s="24"/>
      <c r="ON380" s="24"/>
      <c r="OO380" s="24"/>
      <c r="OP380" s="24"/>
      <c r="OQ380" s="24"/>
      <c r="OR380" s="24"/>
      <c r="OS380" s="24"/>
      <c r="OT380" s="24"/>
      <c r="OU380" s="24"/>
      <c r="OV380" s="24"/>
      <c r="OW380" s="24"/>
      <c r="OX380" s="24"/>
      <c r="OY380" s="24"/>
      <c r="OZ380" s="24"/>
      <c r="PA380" s="24"/>
      <c r="PB380" s="24"/>
      <c r="PC380" s="24"/>
      <c r="PD380" s="24"/>
      <c r="PE380" s="24"/>
      <c r="PF380" s="24"/>
      <c r="PG380" s="24"/>
      <c r="PH380" s="24"/>
      <c r="PI380" s="24"/>
      <c r="PJ380" s="24"/>
      <c r="PK380" s="24"/>
      <c r="PL380" s="24"/>
      <c r="PM380" s="24"/>
      <c r="PN380" s="24"/>
      <c r="PO380" s="24"/>
      <c r="PP380" s="24"/>
      <c r="PQ380" s="24"/>
      <c r="PR380" s="24"/>
      <c r="PS380" s="24"/>
      <c r="PT380" s="24"/>
      <c r="PU380" s="24"/>
      <c r="PV380" s="24"/>
      <c r="PW380" s="24"/>
      <c r="PX380" s="24"/>
      <c r="PY380" s="24"/>
      <c r="PZ380" s="24"/>
      <c r="QA380" s="24"/>
      <c r="QB380" s="24"/>
      <c r="QC380" s="24"/>
      <c r="QD380" s="24"/>
      <c r="QE380" s="24"/>
      <c r="QF380" s="24"/>
      <c r="QG380" s="24"/>
      <c r="QH380" s="24"/>
      <c r="QI380" s="24"/>
      <c r="QJ380" s="24"/>
      <c r="QK380" s="24"/>
      <c r="QL380" s="24"/>
      <c r="QM380" s="24"/>
      <c r="QN380" s="24"/>
      <c r="QO380" s="24"/>
      <c r="QP380" s="24"/>
      <c r="QQ380" s="24"/>
      <c r="QR380" s="24"/>
      <c r="QS380" s="24"/>
      <c r="QT380" s="24"/>
      <c r="QU380" s="24"/>
      <c r="QV380" s="24"/>
      <c r="QW380" s="24"/>
      <c r="QX380" s="24"/>
      <c r="QY380" s="24"/>
      <c r="QZ380" s="24"/>
      <c r="RA380" s="24"/>
      <c r="RB380" s="24"/>
      <c r="RC380" s="24"/>
      <c r="RD380" s="24"/>
      <c r="RE380" s="24"/>
      <c r="RF380" s="24"/>
      <c r="RG380" s="24"/>
      <c r="RH380" s="24"/>
      <c r="RI380" s="24"/>
      <c r="RJ380" s="24"/>
      <c r="RK380" s="24"/>
      <c r="RL380" s="24"/>
      <c r="RM380" s="24"/>
      <c r="RN380" s="24"/>
      <c r="RO380" s="24"/>
      <c r="RP380" s="24"/>
      <c r="RQ380" s="24"/>
      <c r="RR380" s="24"/>
      <c r="RS380" s="24"/>
      <c r="RT380" s="24"/>
      <c r="RU380" s="24"/>
      <c r="RV380" s="24"/>
      <c r="RW380" s="24"/>
      <c r="RX380" s="24"/>
      <c r="RY380" s="24"/>
      <c r="RZ380" s="24"/>
      <c r="SA380" s="24"/>
      <c r="SB380" s="24"/>
      <c r="SC380" s="24"/>
      <c r="SD380" s="24"/>
      <c r="SE380" s="24"/>
      <c r="SF380" s="24"/>
      <c r="SG380" s="24"/>
      <c r="SH380" s="24"/>
      <c r="SI380" s="24"/>
      <c r="SJ380" s="24"/>
      <c r="SK380" s="24"/>
      <c r="SL380" s="24"/>
      <c r="SM380" s="24"/>
      <c r="SN380" s="24"/>
      <c r="SO380" s="24"/>
      <c r="SP380" s="24"/>
      <c r="SQ380" s="24"/>
      <c r="SR380" s="24"/>
      <c r="SS380" s="24"/>
      <c r="ST380" s="24"/>
      <c r="SU380" s="24"/>
      <c r="SV380" s="24"/>
      <c r="SW380" s="24"/>
      <c r="SX380" s="24"/>
      <c r="SY380" s="24"/>
      <c r="SZ380" s="24"/>
      <c r="TA380" s="24"/>
      <c r="TB380" s="24"/>
      <c r="TC380" s="24"/>
      <c r="TD380" s="24"/>
      <c r="TE380" s="24"/>
      <c r="TF380" s="24"/>
      <c r="TG380" s="24"/>
      <c r="TH380" s="24"/>
      <c r="TI380" s="24"/>
      <c r="TJ380" s="24"/>
      <c r="TK380" s="24"/>
      <c r="TL380" s="24"/>
      <c r="TM380" s="24"/>
      <c r="TN380" s="24"/>
      <c r="TO380" s="24"/>
      <c r="TP380" s="24"/>
      <c r="TQ380" s="24"/>
      <c r="TR380" s="24"/>
      <c r="TS380" s="24"/>
      <c r="TT380" s="24"/>
      <c r="TU380" s="24"/>
      <c r="TV380" s="24"/>
      <c r="TW380" s="24"/>
      <c r="TX380" s="24"/>
      <c r="TY380" s="24"/>
      <c r="TZ380" s="24"/>
      <c r="UA380" s="24"/>
      <c r="UB380" s="24"/>
      <c r="UC380" s="24"/>
      <c r="UD380" s="24"/>
      <c r="UE380" s="24"/>
      <c r="UF380" s="24"/>
      <c r="UG380" s="24"/>
      <c r="UH380" s="24"/>
      <c r="UI380" s="24"/>
      <c r="UJ380" s="24"/>
      <c r="UK380" s="24"/>
      <c r="UL380" s="24"/>
      <c r="UM380" s="24"/>
      <c r="UN380" s="24"/>
      <c r="UO380" s="24"/>
      <c r="UP380" s="24"/>
      <c r="UQ380" s="24"/>
      <c r="UR380" s="24"/>
      <c r="US380" s="24"/>
      <c r="UT380" s="24"/>
      <c r="UU380" s="24"/>
      <c r="UV380" s="24"/>
      <c r="UW380" s="24"/>
      <c r="UX380" s="24"/>
      <c r="UY380" s="24"/>
      <c r="UZ380" s="24"/>
      <c r="VA380" s="24"/>
      <c r="VB380" s="24"/>
      <c r="VC380" s="24"/>
      <c r="VD380" s="24"/>
      <c r="VE380" s="24"/>
      <c r="VF380" s="24"/>
      <c r="VG380" s="24"/>
      <c r="VH380" s="24"/>
      <c r="VI380" s="24"/>
    </row>
    <row r="381" spans="1:581" s="23" customFormat="1" ht="15" customHeight="1" x14ac:dyDescent="0.2">
      <c r="A381" s="18">
        <v>52</v>
      </c>
      <c r="B381" s="102" t="s">
        <v>1188</v>
      </c>
      <c r="C381" s="102" t="s">
        <v>1189</v>
      </c>
      <c r="D381" s="20">
        <v>14</v>
      </c>
      <c r="E381" s="102" t="s">
        <v>929</v>
      </c>
      <c r="F381" s="102" t="s">
        <v>1190</v>
      </c>
      <c r="G381" s="102" t="s">
        <v>1491</v>
      </c>
      <c r="H381" s="21" t="s">
        <v>617</v>
      </c>
      <c r="I381" s="21" t="s">
        <v>618</v>
      </c>
      <c r="J381" s="22" t="s">
        <v>955</v>
      </c>
      <c r="K381" s="328">
        <v>33170</v>
      </c>
      <c r="L381" s="146">
        <v>6</v>
      </c>
      <c r="M381" s="22">
        <v>40</v>
      </c>
      <c r="N381" s="22" t="s">
        <v>728</v>
      </c>
      <c r="O381" s="21" t="s">
        <v>897</v>
      </c>
      <c r="P381" s="21" t="s">
        <v>973</v>
      </c>
      <c r="Q381" s="21" t="s">
        <v>994</v>
      </c>
      <c r="R381" s="22">
        <v>1</v>
      </c>
      <c r="S381" s="114">
        <v>10433</v>
      </c>
      <c r="T381" s="75">
        <f t="shared" si="184"/>
        <v>2086.6</v>
      </c>
      <c r="U381" s="75"/>
      <c r="V381" s="75">
        <f t="shared" si="185"/>
        <v>12519.6</v>
      </c>
      <c r="W381" s="75">
        <f>70.1*7</f>
        <v>490.69999999999993</v>
      </c>
      <c r="X381" s="75">
        <f t="shared" si="186"/>
        <v>2341.7666666666669</v>
      </c>
      <c r="Y381" s="75">
        <f t="shared" si="187"/>
        <v>23417.666666666668</v>
      </c>
      <c r="Z381" s="75">
        <f t="shared" si="188"/>
        <v>2190.9299999999998</v>
      </c>
      <c r="AA381" s="75">
        <f t="shared" si="189"/>
        <v>375.58800000000002</v>
      </c>
      <c r="AB381" s="75">
        <f t="shared" si="190"/>
        <v>625.98</v>
      </c>
      <c r="AC381" s="75">
        <f t="shared" si="191"/>
        <v>250.39200000000002</v>
      </c>
      <c r="AD381" s="75">
        <f t="shared" si="182"/>
        <v>915</v>
      </c>
      <c r="AE381" s="75">
        <f t="shared" si="183"/>
        <v>616</v>
      </c>
      <c r="AF381" s="77">
        <f t="shared" si="192"/>
        <v>7025.3</v>
      </c>
      <c r="AG381" s="77">
        <f t="shared" si="193"/>
        <v>20716.251111111113</v>
      </c>
      <c r="AH381" s="77">
        <f t="shared" si="194"/>
        <v>248595.01333333337</v>
      </c>
      <c r="AI381" s="77"/>
      <c r="AJ381" s="77"/>
      <c r="AK381" s="77"/>
      <c r="AL381" s="77"/>
      <c r="AM381" s="77"/>
      <c r="AN381" s="77"/>
      <c r="AO381" s="77"/>
      <c r="AP381" s="77"/>
      <c r="AQ381" s="77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  <c r="HB381" s="24"/>
      <c r="HC381" s="24"/>
      <c r="HD381" s="24"/>
      <c r="HE381" s="24"/>
      <c r="HF381" s="24"/>
      <c r="HG381" s="24"/>
      <c r="HH381" s="24"/>
      <c r="HI381" s="24"/>
      <c r="HJ381" s="24"/>
      <c r="HK381" s="24"/>
      <c r="HL381" s="24"/>
      <c r="HM381" s="24"/>
      <c r="HN381" s="24"/>
      <c r="HO381" s="24"/>
      <c r="HP381" s="24"/>
      <c r="HQ381" s="24"/>
      <c r="HR381" s="24"/>
      <c r="HS381" s="24"/>
      <c r="HT381" s="24"/>
      <c r="HU381" s="24"/>
      <c r="HV381" s="24"/>
      <c r="HW381" s="24"/>
      <c r="HX381" s="24"/>
      <c r="HY381" s="24"/>
      <c r="HZ381" s="24"/>
      <c r="IA381" s="24"/>
      <c r="IB381" s="24"/>
      <c r="IC381" s="24"/>
      <c r="ID381" s="24"/>
      <c r="IE381" s="24"/>
      <c r="IF381" s="24"/>
      <c r="IG381" s="24"/>
      <c r="IH381" s="24"/>
      <c r="II381" s="24"/>
      <c r="IJ381" s="24"/>
      <c r="IK381" s="24"/>
      <c r="IL381" s="24"/>
      <c r="IM381" s="24"/>
      <c r="IN381" s="24"/>
      <c r="IO381" s="24"/>
      <c r="IP381" s="24"/>
      <c r="IQ381" s="24"/>
      <c r="IR381" s="24"/>
      <c r="IS381" s="24"/>
      <c r="IT381" s="24"/>
      <c r="IU381" s="24"/>
      <c r="IV381" s="24"/>
      <c r="IW381" s="24"/>
      <c r="IX381" s="24"/>
      <c r="IY381" s="24"/>
      <c r="IZ381" s="24"/>
      <c r="JA381" s="24"/>
      <c r="JB381" s="24"/>
      <c r="JC381" s="24"/>
      <c r="JD381" s="24"/>
      <c r="JE381" s="24"/>
      <c r="JF381" s="24"/>
      <c r="JG381" s="24"/>
      <c r="JH381" s="24"/>
      <c r="JI381" s="24"/>
      <c r="JJ381" s="24"/>
      <c r="JK381" s="24"/>
      <c r="JL381" s="24"/>
      <c r="JM381" s="24"/>
      <c r="JN381" s="24"/>
      <c r="JO381" s="24"/>
      <c r="JP381" s="24"/>
      <c r="JQ381" s="24"/>
      <c r="JR381" s="24"/>
      <c r="JS381" s="24"/>
      <c r="JT381" s="24"/>
      <c r="JU381" s="24"/>
      <c r="JV381" s="24"/>
      <c r="JW381" s="24"/>
      <c r="JX381" s="24"/>
      <c r="JY381" s="24"/>
      <c r="JZ381" s="24"/>
      <c r="KA381" s="24"/>
      <c r="KB381" s="24"/>
      <c r="KC381" s="24"/>
      <c r="KD381" s="24"/>
      <c r="KE381" s="24"/>
      <c r="KF381" s="24"/>
      <c r="KG381" s="24"/>
      <c r="KH381" s="24"/>
      <c r="KI381" s="24"/>
      <c r="KJ381" s="24"/>
      <c r="KK381" s="24"/>
      <c r="KL381" s="24"/>
      <c r="KM381" s="24"/>
      <c r="KN381" s="24"/>
      <c r="KO381" s="24"/>
      <c r="KP381" s="24"/>
      <c r="KQ381" s="24"/>
      <c r="KR381" s="24"/>
      <c r="KS381" s="24"/>
      <c r="KT381" s="24"/>
      <c r="KU381" s="24"/>
      <c r="KV381" s="24"/>
      <c r="KW381" s="24"/>
      <c r="KX381" s="24"/>
      <c r="KY381" s="24"/>
      <c r="KZ381" s="24"/>
      <c r="LA381" s="24"/>
      <c r="LB381" s="24"/>
      <c r="LC381" s="24"/>
      <c r="LD381" s="24"/>
      <c r="LE381" s="24"/>
      <c r="LF381" s="24"/>
      <c r="LG381" s="24"/>
      <c r="LH381" s="24"/>
      <c r="LI381" s="24"/>
      <c r="LJ381" s="24"/>
      <c r="LK381" s="24"/>
      <c r="LL381" s="24"/>
      <c r="LM381" s="24"/>
      <c r="LN381" s="24"/>
      <c r="LO381" s="24"/>
      <c r="LP381" s="24"/>
      <c r="LQ381" s="24"/>
      <c r="LR381" s="24"/>
      <c r="LS381" s="24"/>
      <c r="LT381" s="24"/>
      <c r="LU381" s="24"/>
      <c r="LV381" s="24"/>
      <c r="LW381" s="24"/>
      <c r="LX381" s="24"/>
      <c r="LY381" s="24"/>
      <c r="LZ381" s="24"/>
      <c r="MA381" s="24"/>
      <c r="MB381" s="24"/>
      <c r="MC381" s="24"/>
      <c r="MD381" s="24"/>
      <c r="ME381" s="24"/>
      <c r="MF381" s="24"/>
      <c r="MG381" s="24"/>
      <c r="MH381" s="24"/>
      <c r="MI381" s="24"/>
      <c r="MJ381" s="24"/>
      <c r="MK381" s="24"/>
      <c r="ML381" s="24"/>
      <c r="MM381" s="24"/>
      <c r="MN381" s="24"/>
      <c r="MO381" s="24"/>
      <c r="MP381" s="24"/>
      <c r="MQ381" s="24"/>
      <c r="MR381" s="24"/>
      <c r="MS381" s="24"/>
      <c r="MT381" s="24"/>
      <c r="MU381" s="24"/>
      <c r="MV381" s="24"/>
      <c r="MW381" s="24"/>
      <c r="MX381" s="24"/>
      <c r="MY381" s="24"/>
      <c r="MZ381" s="24"/>
      <c r="NA381" s="24"/>
      <c r="NB381" s="24"/>
      <c r="NC381" s="24"/>
      <c r="ND381" s="24"/>
      <c r="NE381" s="24"/>
      <c r="NF381" s="24"/>
      <c r="NG381" s="24"/>
      <c r="NH381" s="24"/>
      <c r="NI381" s="24"/>
      <c r="NJ381" s="24"/>
      <c r="NK381" s="24"/>
      <c r="NL381" s="24"/>
      <c r="NM381" s="24"/>
      <c r="NN381" s="24"/>
      <c r="NO381" s="24"/>
      <c r="NP381" s="24"/>
      <c r="NQ381" s="24"/>
      <c r="NR381" s="24"/>
      <c r="NS381" s="24"/>
      <c r="NT381" s="24"/>
      <c r="NU381" s="24"/>
      <c r="NV381" s="24"/>
      <c r="NW381" s="24"/>
      <c r="NX381" s="24"/>
      <c r="NY381" s="24"/>
      <c r="NZ381" s="24"/>
      <c r="OA381" s="24"/>
      <c r="OB381" s="24"/>
      <c r="OC381" s="24"/>
      <c r="OD381" s="24"/>
      <c r="OE381" s="24"/>
      <c r="OF381" s="24"/>
      <c r="OG381" s="24"/>
      <c r="OH381" s="24"/>
      <c r="OI381" s="24"/>
      <c r="OJ381" s="24"/>
      <c r="OK381" s="24"/>
      <c r="OL381" s="24"/>
      <c r="OM381" s="24"/>
      <c r="ON381" s="24"/>
      <c r="OO381" s="24"/>
      <c r="OP381" s="24"/>
      <c r="OQ381" s="24"/>
      <c r="OR381" s="24"/>
      <c r="OS381" s="24"/>
      <c r="OT381" s="24"/>
      <c r="OU381" s="24"/>
      <c r="OV381" s="24"/>
      <c r="OW381" s="24"/>
      <c r="OX381" s="24"/>
      <c r="OY381" s="24"/>
      <c r="OZ381" s="24"/>
      <c r="PA381" s="24"/>
      <c r="PB381" s="24"/>
      <c r="PC381" s="24"/>
      <c r="PD381" s="24"/>
      <c r="PE381" s="24"/>
      <c r="PF381" s="24"/>
      <c r="PG381" s="24"/>
      <c r="PH381" s="24"/>
      <c r="PI381" s="24"/>
      <c r="PJ381" s="24"/>
      <c r="PK381" s="24"/>
      <c r="PL381" s="24"/>
      <c r="PM381" s="24"/>
      <c r="PN381" s="24"/>
      <c r="PO381" s="24"/>
      <c r="PP381" s="24"/>
      <c r="PQ381" s="24"/>
      <c r="PR381" s="24"/>
      <c r="PS381" s="24"/>
      <c r="PT381" s="24"/>
      <c r="PU381" s="24"/>
      <c r="PV381" s="24"/>
      <c r="PW381" s="24"/>
      <c r="PX381" s="24"/>
      <c r="PY381" s="24"/>
      <c r="PZ381" s="24"/>
      <c r="QA381" s="24"/>
      <c r="QB381" s="24"/>
      <c r="QC381" s="24"/>
      <c r="QD381" s="24"/>
      <c r="QE381" s="24"/>
      <c r="QF381" s="24"/>
      <c r="QG381" s="24"/>
      <c r="QH381" s="24"/>
      <c r="QI381" s="24"/>
      <c r="QJ381" s="24"/>
      <c r="QK381" s="24"/>
      <c r="QL381" s="24"/>
      <c r="QM381" s="24"/>
      <c r="QN381" s="24"/>
      <c r="QO381" s="24"/>
      <c r="QP381" s="24"/>
      <c r="QQ381" s="24"/>
      <c r="QR381" s="24"/>
      <c r="QS381" s="24"/>
      <c r="QT381" s="24"/>
      <c r="QU381" s="24"/>
      <c r="QV381" s="24"/>
      <c r="QW381" s="24"/>
      <c r="QX381" s="24"/>
      <c r="QY381" s="24"/>
      <c r="QZ381" s="24"/>
      <c r="RA381" s="24"/>
      <c r="RB381" s="24"/>
      <c r="RC381" s="24"/>
      <c r="RD381" s="24"/>
      <c r="RE381" s="24"/>
      <c r="RF381" s="24"/>
      <c r="RG381" s="24"/>
      <c r="RH381" s="24"/>
      <c r="RI381" s="24"/>
      <c r="RJ381" s="24"/>
      <c r="RK381" s="24"/>
      <c r="RL381" s="24"/>
      <c r="RM381" s="24"/>
      <c r="RN381" s="24"/>
      <c r="RO381" s="24"/>
      <c r="RP381" s="24"/>
      <c r="RQ381" s="24"/>
      <c r="RR381" s="24"/>
      <c r="RS381" s="24"/>
      <c r="RT381" s="24"/>
      <c r="RU381" s="24"/>
      <c r="RV381" s="24"/>
      <c r="RW381" s="24"/>
      <c r="RX381" s="24"/>
      <c r="RY381" s="24"/>
      <c r="RZ381" s="24"/>
      <c r="SA381" s="24"/>
      <c r="SB381" s="24"/>
      <c r="SC381" s="24"/>
      <c r="SD381" s="24"/>
      <c r="SE381" s="24"/>
      <c r="SF381" s="24"/>
      <c r="SG381" s="24"/>
      <c r="SH381" s="24"/>
      <c r="SI381" s="24"/>
      <c r="SJ381" s="24"/>
      <c r="SK381" s="24"/>
      <c r="SL381" s="24"/>
      <c r="SM381" s="24"/>
      <c r="SN381" s="24"/>
      <c r="SO381" s="24"/>
      <c r="SP381" s="24"/>
      <c r="SQ381" s="24"/>
      <c r="SR381" s="24"/>
      <c r="SS381" s="24"/>
      <c r="ST381" s="24"/>
      <c r="SU381" s="24"/>
      <c r="SV381" s="24"/>
      <c r="SW381" s="24"/>
      <c r="SX381" s="24"/>
      <c r="SY381" s="24"/>
      <c r="SZ381" s="24"/>
      <c r="TA381" s="24"/>
      <c r="TB381" s="24"/>
      <c r="TC381" s="24"/>
      <c r="TD381" s="24"/>
      <c r="TE381" s="24"/>
      <c r="TF381" s="24"/>
      <c r="TG381" s="24"/>
      <c r="TH381" s="24"/>
      <c r="TI381" s="24"/>
      <c r="TJ381" s="24"/>
      <c r="TK381" s="24"/>
      <c r="TL381" s="24"/>
      <c r="TM381" s="24"/>
      <c r="TN381" s="24"/>
      <c r="TO381" s="24"/>
      <c r="TP381" s="24"/>
      <c r="TQ381" s="24"/>
      <c r="TR381" s="24"/>
      <c r="TS381" s="24"/>
      <c r="TT381" s="24"/>
      <c r="TU381" s="24"/>
      <c r="TV381" s="24"/>
      <c r="TW381" s="24"/>
      <c r="TX381" s="24"/>
      <c r="TY381" s="24"/>
      <c r="TZ381" s="24"/>
      <c r="UA381" s="24"/>
      <c r="UB381" s="24"/>
      <c r="UC381" s="24"/>
      <c r="UD381" s="24"/>
      <c r="UE381" s="24"/>
      <c r="UF381" s="24"/>
      <c r="UG381" s="24"/>
      <c r="UH381" s="24"/>
      <c r="UI381" s="24"/>
      <c r="UJ381" s="24"/>
      <c r="UK381" s="24"/>
      <c r="UL381" s="24"/>
      <c r="UM381" s="24"/>
      <c r="UN381" s="24"/>
      <c r="UO381" s="24"/>
      <c r="UP381" s="24"/>
      <c r="UQ381" s="24"/>
      <c r="UR381" s="24"/>
      <c r="US381" s="24"/>
      <c r="UT381" s="24"/>
      <c r="UU381" s="24"/>
      <c r="UV381" s="24"/>
      <c r="UW381" s="24"/>
      <c r="UX381" s="24"/>
      <c r="UY381" s="24"/>
      <c r="UZ381" s="24"/>
      <c r="VA381" s="24"/>
      <c r="VB381" s="24"/>
      <c r="VC381" s="24"/>
      <c r="VD381" s="24"/>
      <c r="VE381" s="24"/>
      <c r="VF381" s="24"/>
      <c r="VG381" s="24"/>
      <c r="VH381" s="24"/>
      <c r="VI381" s="24"/>
    </row>
    <row r="382" spans="1:581" s="23" customFormat="1" ht="15" customHeight="1" x14ac:dyDescent="0.2">
      <c r="A382" s="18">
        <v>53</v>
      </c>
      <c r="B382" s="102" t="s">
        <v>1188</v>
      </c>
      <c r="C382" s="102" t="s">
        <v>1189</v>
      </c>
      <c r="D382" s="20">
        <v>14</v>
      </c>
      <c r="E382" s="102" t="s">
        <v>929</v>
      </c>
      <c r="F382" s="102" t="s">
        <v>1190</v>
      </c>
      <c r="G382" s="102" t="s">
        <v>1492</v>
      </c>
      <c r="H382" s="21" t="s">
        <v>619</v>
      </c>
      <c r="I382" s="21" t="s">
        <v>620</v>
      </c>
      <c r="J382" s="22" t="s">
        <v>955</v>
      </c>
      <c r="K382" s="328">
        <v>39371</v>
      </c>
      <c r="L382" s="146">
        <v>6</v>
      </c>
      <c r="M382" s="22">
        <v>40</v>
      </c>
      <c r="N382" s="22" t="s">
        <v>728</v>
      </c>
      <c r="O382" s="21" t="s">
        <v>897</v>
      </c>
      <c r="P382" s="21" t="s">
        <v>973</v>
      </c>
      <c r="Q382" s="21" t="s">
        <v>994</v>
      </c>
      <c r="R382" s="22">
        <v>1</v>
      </c>
      <c r="S382" s="114">
        <v>10433</v>
      </c>
      <c r="T382" s="75">
        <f t="shared" si="184"/>
        <v>2086.6</v>
      </c>
      <c r="U382" s="75"/>
      <c r="V382" s="75">
        <f t="shared" si="185"/>
        <v>12519.6</v>
      </c>
      <c r="W382" s="75">
        <f>70.1*4</f>
        <v>280.39999999999998</v>
      </c>
      <c r="X382" s="75">
        <f t="shared" si="186"/>
        <v>2341.7666666666669</v>
      </c>
      <c r="Y382" s="75">
        <f t="shared" si="187"/>
        <v>23417.666666666668</v>
      </c>
      <c r="Z382" s="75">
        <f t="shared" si="188"/>
        <v>2190.9299999999998</v>
      </c>
      <c r="AA382" s="75">
        <f t="shared" si="189"/>
        <v>375.58800000000002</v>
      </c>
      <c r="AB382" s="75">
        <f t="shared" si="190"/>
        <v>625.98</v>
      </c>
      <c r="AC382" s="75">
        <f t="shared" si="191"/>
        <v>250.39200000000002</v>
      </c>
      <c r="AD382" s="75">
        <f t="shared" si="182"/>
        <v>915</v>
      </c>
      <c r="AE382" s="75">
        <f t="shared" si="183"/>
        <v>616</v>
      </c>
      <c r="AF382" s="77">
        <f t="shared" si="192"/>
        <v>7025.3</v>
      </c>
      <c r="AG382" s="77">
        <f t="shared" si="193"/>
        <v>20505.95111111111</v>
      </c>
      <c r="AH382" s="77">
        <f t="shared" si="194"/>
        <v>246071.41333333333</v>
      </c>
      <c r="AI382" s="77"/>
      <c r="AJ382" s="77"/>
      <c r="AK382" s="77"/>
      <c r="AL382" s="77"/>
      <c r="AM382" s="77"/>
      <c r="AN382" s="77"/>
      <c r="AO382" s="77"/>
      <c r="AP382" s="77"/>
      <c r="AQ382" s="77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  <c r="HB382" s="24"/>
      <c r="HC382" s="24"/>
      <c r="HD382" s="24"/>
      <c r="HE382" s="24"/>
      <c r="HF382" s="24"/>
      <c r="HG382" s="24"/>
      <c r="HH382" s="24"/>
      <c r="HI382" s="24"/>
      <c r="HJ382" s="24"/>
      <c r="HK382" s="24"/>
      <c r="HL382" s="24"/>
      <c r="HM382" s="24"/>
      <c r="HN382" s="24"/>
      <c r="HO382" s="24"/>
      <c r="HP382" s="24"/>
      <c r="HQ382" s="24"/>
      <c r="HR382" s="24"/>
      <c r="HS382" s="24"/>
      <c r="HT382" s="24"/>
      <c r="HU382" s="24"/>
      <c r="HV382" s="24"/>
      <c r="HW382" s="24"/>
      <c r="HX382" s="24"/>
      <c r="HY382" s="24"/>
      <c r="HZ382" s="24"/>
      <c r="IA382" s="24"/>
      <c r="IB382" s="24"/>
      <c r="IC382" s="24"/>
      <c r="ID382" s="24"/>
      <c r="IE382" s="24"/>
      <c r="IF382" s="24"/>
      <c r="IG382" s="24"/>
      <c r="IH382" s="24"/>
      <c r="II382" s="24"/>
      <c r="IJ382" s="24"/>
      <c r="IK382" s="24"/>
      <c r="IL382" s="24"/>
      <c r="IM382" s="24"/>
      <c r="IN382" s="24"/>
      <c r="IO382" s="24"/>
      <c r="IP382" s="24"/>
      <c r="IQ382" s="24"/>
      <c r="IR382" s="24"/>
      <c r="IS382" s="24"/>
      <c r="IT382" s="24"/>
      <c r="IU382" s="24"/>
      <c r="IV382" s="24"/>
      <c r="IW382" s="24"/>
      <c r="IX382" s="24"/>
      <c r="IY382" s="24"/>
      <c r="IZ382" s="24"/>
      <c r="JA382" s="24"/>
      <c r="JB382" s="24"/>
      <c r="JC382" s="24"/>
      <c r="JD382" s="24"/>
      <c r="JE382" s="24"/>
      <c r="JF382" s="24"/>
      <c r="JG382" s="24"/>
      <c r="JH382" s="24"/>
      <c r="JI382" s="24"/>
      <c r="JJ382" s="24"/>
      <c r="JK382" s="24"/>
      <c r="JL382" s="24"/>
      <c r="JM382" s="24"/>
      <c r="JN382" s="24"/>
      <c r="JO382" s="24"/>
      <c r="JP382" s="24"/>
      <c r="JQ382" s="24"/>
      <c r="JR382" s="24"/>
      <c r="JS382" s="24"/>
      <c r="JT382" s="24"/>
      <c r="JU382" s="24"/>
      <c r="JV382" s="24"/>
      <c r="JW382" s="24"/>
      <c r="JX382" s="24"/>
      <c r="JY382" s="24"/>
      <c r="JZ382" s="24"/>
      <c r="KA382" s="24"/>
      <c r="KB382" s="24"/>
      <c r="KC382" s="24"/>
      <c r="KD382" s="24"/>
      <c r="KE382" s="24"/>
      <c r="KF382" s="24"/>
      <c r="KG382" s="24"/>
      <c r="KH382" s="24"/>
      <c r="KI382" s="24"/>
      <c r="KJ382" s="24"/>
      <c r="KK382" s="24"/>
      <c r="KL382" s="24"/>
      <c r="KM382" s="24"/>
      <c r="KN382" s="24"/>
      <c r="KO382" s="24"/>
      <c r="KP382" s="24"/>
      <c r="KQ382" s="24"/>
      <c r="KR382" s="24"/>
      <c r="KS382" s="24"/>
      <c r="KT382" s="24"/>
      <c r="KU382" s="24"/>
      <c r="KV382" s="24"/>
      <c r="KW382" s="24"/>
      <c r="KX382" s="24"/>
      <c r="KY382" s="24"/>
      <c r="KZ382" s="24"/>
      <c r="LA382" s="24"/>
      <c r="LB382" s="24"/>
      <c r="LC382" s="24"/>
      <c r="LD382" s="24"/>
      <c r="LE382" s="24"/>
      <c r="LF382" s="24"/>
      <c r="LG382" s="24"/>
      <c r="LH382" s="24"/>
      <c r="LI382" s="24"/>
      <c r="LJ382" s="24"/>
      <c r="LK382" s="24"/>
      <c r="LL382" s="24"/>
      <c r="LM382" s="24"/>
      <c r="LN382" s="24"/>
      <c r="LO382" s="24"/>
      <c r="LP382" s="24"/>
      <c r="LQ382" s="24"/>
      <c r="LR382" s="24"/>
      <c r="LS382" s="24"/>
      <c r="LT382" s="24"/>
      <c r="LU382" s="24"/>
      <c r="LV382" s="24"/>
      <c r="LW382" s="24"/>
      <c r="LX382" s="24"/>
      <c r="LY382" s="24"/>
      <c r="LZ382" s="24"/>
      <c r="MA382" s="24"/>
      <c r="MB382" s="24"/>
      <c r="MC382" s="24"/>
      <c r="MD382" s="24"/>
      <c r="ME382" s="24"/>
      <c r="MF382" s="24"/>
      <c r="MG382" s="24"/>
      <c r="MH382" s="24"/>
      <c r="MI382" s="24"/>
      <c r="MJ382" s="24"/>
      <c r="MK382" s="24"/>
      <c r="ML382" s="24"/>
      <c r="MM382" s="24"/>
      <c r="MN382" s="24"/>
      <c r="MO382" s="24"/>
      <c r="MP382" s="24"/>
      <c r="MQ382" s="24"/>
      <c r="MR382" s="24"/>
      <c r="MS382" s="24"/>
      <c r="MT382" s="24"/>
      <c r="MU382" s="24"/>
      <c r="MV382" s="24"/>
      <c r="MW382" s="24"/>
      <c r="MX382" s="24"/>
      <c r="MY382" s="24"/>
      <c r="MZ382" s="24"/>
      <c r="NA382" s="24"/>
      <c r="NB382" s="24"/>
      <c r="NC382" s="24"/>
      <c r="ND382" s="24"/>
      <c r="NE382" s="24"/>
      <c r="NF382" s="24"/>
      <c r="NG382" s="24"/>
      <c r="NH382" s="24"/>
      <c r="NI382" s="24"/>
      <c r="NJ382" s="24"/>
      <c r="NK382" s="24"/>
      <c r="NL382" s="24"/>
      <c r="NM382" s="24"/>
      <c r="NN382" s="24"/>
      <c r="NO382" s="24"/>
      <c r="NP382" s="24"/>
      <c r="NQ382" s="24"/>
      <c r="NR382" s="24"/>
      <c r="NS382" s="24"/>
      <c r="NT382" s="24"/>
      <c r="NU382" s="24"/>
      <c r="NV382" s="24"/>
      <c r="NW382" s="24"/>
      <c r="NX382" s="24"/>
      <c r="NY382" s="24"/>
      <c r="NZ382" s="24"/>
      <c r="OA382" s="24"/>
      <c r="OB382" s="24"/>
      <c r="OC382" s="24"/>
      <c r="OD382" s="24"/>
      <c r="OE382" s="24"/>
      <c r="OF382" s="24"/>
      <c r="OG382" s="24"/>
      <c r="OH382" s="24"/>
      <c r="OI382" s="24"/>
      <c r="OJ382" s="24"/>
      <c r="OK382" s="24"/>
      <c r="OL382" s="24"/>
      <c r="OM382" s="24"/>
      <c r="ON382" s="24"/>
      <c r="OO382" s="24"/>
      <c r="OP382" s="24"/>
      <c r="OQ382" s="24"/>
      <c r="OR382" s="24"/>
      <c r="OS382" s="24"/>
      <c r="OT382" s="24"/>
      <c r="OU382" s="24"/>
      <c r="OV382" s="24"/>
      <c r="OW382" s="24"/>
      <c r="OX382" s="24"/>
      <c r="OY382" s="24"/>
      <c r="OZ382" s="24"/>
      <c r="PA382" s="24"/>
      <c r="PB382" s="24"/>
      <c r="PC382" s="24"/>
      <c r="PD382" s="24"/>
      <c r="PE382" s="24"/>
      <c r="PF382" s="24"/>
      <c r="PG382" s="24"/>
      <c r="PH382" s="24"/>
      <c r="PI382" s="24"/>
      <c r="PJ382" s="24"/>
      <c r="PK382" s="24"/>
      <c r="PL382" s="24"/>
      <c r="PM382" s="24"/>
      <c r="PN382" s="24"/>
      <c r="PO382" s="24"/>
      <c r="PP382" s="24"/>
      <c r="PQ382" s="24"/>
      <c r="PR382" s="24"/>
      <c r="PS382" s="24"/>
      <c r="PT382" s="24"/>
      <c r="PU382" s="24"/>
      <c r="PV382" s="24"/>
      <c r="PW382" s="24"/>
      <c r="PX382" s="24"/>
      <c r="PY382" s="24"/>
      <c r="PZ382" s="24"/>
      <c r="QA382" s="24"/>
      <c r="QB382" s="24"/>
      <c r="QC382" s="24"/>
      <c r="QD382" s="24"/>
      <c r="QE382" s="24"/>
      <c r="QF382" s="24"/>
      <c r="QG382" s="24"/>
      <c r="QH382" s="24"/>
      <c r="QI382" s="24"/>
      <c r="QJ382" s="24"/>
      <c r="QK382" s="24"/>
      <c r="QL382" s="24"/>
      <c r="QM382" s="24"/>
      <c r="QN382" s="24"/>
      <c r="QO382" s="24"/>
      <c r="QP382" s="24"/>
      <c r="QQ382" s="24"/>
      <c r="QR382" s="24"/>
      <c r="QS382" s="24"/>
      <c r="QT382" s="24"/>
      <c r="QU382" s="24"/>
      <c r="QV382" s="24"/>
      <c r="QW382" s="24"/>
      <c r="QX382" s="24"/>
      <c r="QY382" s="24"/>
      <c r="QZ382" s="24"/>
      <c r="RA382" s="24"/>
      <c r="RB382" s="24"/>
      <c r="RC382" s="24"/>
      <c r="RD382" s="24"/>
      <c r="RE382" s="24"/>
      <c r="RF382" s="24"/>
      <c r="RG382" s="24"/>
      <c r="RH382" s="24"/>
      <c r="RI382" s="24"/>
      <c r="RJ382" s="24"/>
      <c r="RK382" s="24"/>
      <c r="RL382" s="24"/>
      <c r="RM382" s="24"/>
      <c r="RN382" s="24"/>
      <c r="RO382" s="24"/>
      <c r="RP382" s="24"/>
      <c r="RQ382" s="24"/>
      <c r="RR382" s="24"/>
      <c r="RS382" s="24"/>
      <c r="RT382" s="24"/>
      <c r="RU382" s="24"/>
      <c r="RV382" s="24"/>
      <c r="RW382" s="24"/>
      <c r="RX382" s="24"/>
      <c r="RY382" s="24"/>
      <c r="RZ382" s="24"/>
      <c r="SA382" s="24"/>
      <c r="SB382" s="24"/>
      <c r="SC382" s="24"/>
      <c r="SD382" s="24"/>
      <c r="SE382" s="24"/>
      <c r="SF382" s="24"/>
      <c r="SG382" s="24"/>
      <c r="SH382" s="24"/>
      <c r="SI382" s="24"/>
      <c r="SJ382" s="24"/>
      <c r="SK382" s="24"/>
      <c r="SL382" s="24"/>
      <c r="SM382" s="24"/>
      <c r="SN382" s="24"/>
      <c r="SO382" s="24"/>
      <c r="SP382" s="24"/>
      <c r="SQ382" s="24"/>
      <c r="SR382" s="24"/>
      <c r="SS382" s="24"/>
      <c r="ST382" s="24"/>
      <c r="SU382" s="24"/>
      <c r="SV382" s="24"/>
      <c r="SW382" s="24"/>
      <c r="SX382" s="24"/>
      <c r="SY382" s="24"/>
      <c r="SZ382" s="24"/>
      <c r="TA382" s="24"/>
      <c r="TB382" s="24"/>
      <c r="TC382" s="24"/>
      <c r="TD382" s="24"/>
      <c r="TE382" s="24"/>
      <c r="TF382" s="24"/>
      <c r="TG382" s="24"/>
      <c r="TH382" s="24"/>
      <c r="TI382" s="24"/>
      <c r="TJ382" s="24"/>
      <c r="TK382" s="24"/>
      <c r="TL382" s="24"/>
      <c r="TM382" s="24"/>
      <c r="TN382" s="24"/>
      <c r="TO382" s="24"/>
      <c r="TP382" s="24"/>
      <c r="TQ382" s="24"/>
      <c r="TR382" s="24"/>
      <c r="TS382" s="24"/>
      <c r="TT382" s="24"/>
      <c r="TU382" s="24"/>
      <c r="TV382" s="24"/>
      <c r="TW382" s="24"/>
      <c r="TX382" s="24"/>
      <c r="TY382" s="24"/>
      <c r="TZ382" s="24"/>
      <c r="UA382" s="24"/>
      <c r="UB382" s="24"/>
      <c r="UC382" s="24"/>
      <c r="UD382" s="24"/>
      <c r="UE382" s="24"/>
      <c r="UF382" s="24"/>
      <c r="UG382" s="24"/>
      <c r="UH382" s="24"/>
      <c r="UI382" s="24"/>
      <c r="UJ382" s="24"/>
      <c r="UK382" s="24"/>
      <c r="UL382" s="24"/>
      <c r="UM382" s="24"/>
      <c r="UN382" s="24"/>
      <c r="UO382" s="24"/>
      <c r="UP382" s="24"/>
      <c r="UQ382" s="24"/>
      <c r="UR382" s="24"/>
      <c r="US382" s="24"/>
      <c r="UT382" s="24"/>
      <c r="UU382" s="24"/>
      <c r="UV382" s="24"/>
      <c r="UW382" s="24"/>
      <c r="UX382" s="24"/>
      <c r="UY382" s="24"/>
      <c r="UZ382" s="24"/>
      <c r="VA382" s="24"/>
      <c r="VB382" s="24"/>
      <c r="VC382" s="24"/>
      <c r="VD382" s="24"/>
      <c r="VE382" s="24"/>
      <c r="VF382" s="24"/>
      <c r="VG382" s="24"/>
      <c r="VH382" s="24"/>
      <c r="VI382" s="24"/>
    </row>
    <row r="383" spans="1:581" s="23" customFormat="1" ht="15" customHeight="1" x14ac:dyDescent="0.2">
      <c r="A383" s="18">
        <v>54</v>
      </c>
      <c r="B383" s="102" t="s">
        <v>1188</v>
      </c>
      <c r="C383" s="102" t="s">
        <v>1189</v>
      </c>
      <c r="D383" s="20">
        <v>14</v>
      </c>
      <c r="E383" s="102" t="s">
        <v>929</v>
      </c>
      <c r="F383" s="102" t="s">
        <v>1190</v>
      </c>
      <c r="G383" s="102" t="s">
        <v>1493</v>
      </c>
      <c r="H383" s="21" t="s">
        <v>329</v>
      </c>
      <c r="I383" s="21" t="s">
        <v>330</v>
      </c>
      <c r="J383" s="22" t="s">
        <v>955</v>
      </c>
      <c r="K383" s="328">
        <v>33474</v>
      </c>
      <c r="L383" s="146">
        <v>6</v>
      </c>
      <c r="M383" s="22">
        <v>40</v>
      </c>
      <c r="N383" s="22" t="s">
        <v>728</v>
      </c>
      <c r="O383" s="21" t="s">
        <v>897</v>
      </c>
      <c r="P383" s="21" t="s">
        <v>973</v>
      </c>
      <c r="Q383" s="21" t="s">
        <v>994</v>
      </c>
      <c r="R383" s="22">
        <v>1</v>
      </c>
      <c r="S383" s="114">
        <v>10433</v>
      </c>
      <c r="T383" s="75">
        <f t="shared" si="184"/>
        <v>2086.6</v>
      </c>
      <c r="U383" s="75"/>
      <c r="V383" s="75">
        <f t="shared" si="185"/>
        <v>12519.6</v>
      </c>
      <c r="W383" s="75">
        <f>70.1*7</f>
        <v>490.69999999999993</v>
      </c>
      <c r="X383" s="75">
        <f t="shared" si="186"/>
        <v>2345.9333333333334</v>
      </c>
      <c r="Y383" s="75">
        <f t="shared" si="187"/>
        <v>23459.333333333332</v>
      </c>
      <c r="Z383" s="75">
        <f t="shared" si="188"/>
        <v>2190.9299999999998</v>
      </c>
      <c r="AA383" s="75">
        <f t="shared" si="189"/>
        <v>375.58800000000002</v>
      </c>
      <c r="AB383" s="75">
        <f t="shared" si="190"/>
        <v>625.98</v>
      </c>
      <c r="AC383" s="75">
        <f t="shared" si="191"/>
        <v>250.39200000000002</v>
      </c>
      <c r="AD383" s="75">
        <f>856+70</f>
        <v>926</v>
      </c>
      <c r="AE383" s="75">
        <f>600+30</f>
        <v>630</v>
      </c>
      <c r="AF383" s="77">
        <f t="shared" si="192"/>
        <v>7037.8</v>
      </c>
      <c r="AG383" s="77">
        <f t="shared" si="193"/>
        <v>20746.112222222226</v>
      </c>
      <c r="AH383" s="77">
        <f t="shared" si="194"/>
        <v>248953.34666666671</v>
      </c>
      <c r="AI383" s="77"/>
      <c r="AJ383" s="77"/>
      <c r="AK383" s="77"/>
      <c r="AL383" s="77"/>
      <c r="AM383" s="77"/>
      <c r="AN383" s="77"/>
      <c r="AO383" s="77"/>
      <c r="AP383" s="77"/>
      <c r="AQ383" s="77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  <c r="HB383" s="24"/>
      <c r="HC383" s="24"/>
      <c r="HD383" s="24"/>
      <c r="HE383" s="24"/>
      <c r="HF383" s="24"/>
      <c r="HG383" s="24"/>
      <c r="HH383" s="24"/>
      <c r="HI383" s="24"/>
      <c r="HJ383" s="24"/>
      <c r="HK383" s="24"/>
      <c r="HL383" s="24"/>
      <c r="HM383" s="24"/>
      <c r="HN383" s="24"/>
      <c r="HO383" s="24"/>
      <c r="HP383" s="24"/>
      <c r="HQ383" s="24"/>
      <c r="HR383" s="24"/>
      <c r="HS383" s="24"/>
      <c r="HT383" s="24"/>
      <c r="HU383" s="24"/>
      <c r="HV383" s="24"/>
      <c r="HW383" s="24"/>
      <c r="HX383" s="24"/>
      <c r="HY383" s="24"/>
      <c r="HZ383" s="24"/>
      <c r="IA383" s="24"/>
      <c r="IB383" s="24"/>
      <c r="IC383" s="24"/>
      <c r="ID383" s="24"/>
      <c r="IE383" s="24"/>
      <c r="IF383" s="24"/>
      <c r="IG383" s="24"/>
      <c r="IH383" s="24"/>
      <c r="II383" s="24"/>
      <c r="IJ383" s="24"/>
      <c r="IK383" s="24"/>
      <c r="IL383" s="24"/>
      <c r="IM383" s="24"/>
      <c r="IN383" s="24"/>
      <c r="IO383" s="24"/>
      <c r="IP383" s="24"/>
      <c r="IQ383" s="24"/>
      <c r="IR383" s="24"/>
      <c r="IS383" s="24"/>
      <c r="IT383" s="24"/>
      <c r="IU383" s="24"/>
      <c r="IV383" s="24"/>
      <c r="IW383" s="24"/>
      <c r="IX383" s="24"/>
      <c r="IY383" s="24"/>
      <c r="IZ383" s="24"/>
      <c r="JA383" s="24"/>
      <c r="JB383" s="24"/>
      <c r="JC383" s="24"/>
      <c r="JD383" s="24"/>
      <c r="JE383" s="24"/>
      <c r="JF383" s="24"/>
      <c r="JG383" s="24"/>
      <c r="JH383" s="24"/>
      <c r="JI383" s="24"/>
      <c r="JJ383" s="24"/>
      <c r="JK383" s="24"/>
      <c r="JL383" s="24"/>
      <c r="JM383" s="24"/>
      <c r="JN383" s="24"/>
      <c r="JO383" s="24"/>
      <c r="JP383" s="24"/>
      <c r="JQ383" s="24"/>
      <c r="JR383" s="24"/>
      <c r="JS383" s="24"/>
      <c r="JT383" s="24"/>
      <c r="JU383" s="24"/>
      <c r="JV383" s="24"/>
      <c r="JW383" s="24"/>
      <c r="JX383" s="24"/>
      <c r="JY383" s="24"/>
      <c r="JZ383" s="24"/>
      <c r="KA383" s="24"/>
      <c r="KB383" s="24"/>
      <c r="KC383" s="24"/>
      <c r="KD383" s="24"/>
      <c r="KE383" s="24"/>
      <c r="KF383" s="24"/>
      <c r="KG383" s="24"/>
      <c r="KH383" s="24"/>
      <c r="KI383" s="24"/>
      <c r="KJ383" s="24"/>
      <c r="KK383" s="24"/>
      <c r="KL383" s="24"/>
      <c r="KM383" s="24"/>
      <c r="KN383" s="24"/>
      <c r="KO383" s="24"/>
      <c r="KP383" s="24"/>
      <c r="KQ383" s="24"/>
      <c r="KR383" s="24"/>
      <c r="KS383" s="24"/>
      <c r="KT383" s="24"/>
      <c r="KU383" s="24"/>
      <c r="KV383" s="24"/>
      <c r="KW383" s="24"/>
      <c r="KX383" s="24"/>
      <c r="KY383" s="24"/>
      <c r="KZ383" s="24"/>
      <c r="LA383" s="24"/>
      <c r="LB383" s="24"/>
      <c r="LC383" s="24"/>
      <c r="LD383" s="24"/>
      <c r="LE383" s="24"/>
      <c r="LF383" s="24"/>
      <c r="LG383" s="24"/>
      <c r="LH383" s="24"/>
      <c r="LI383" s="24"/>
      <c r="LJ383" s="24"/>
      <c r="LK383" s="24"/>
      <c r="LL383" s="24"/>
      <c r="LM383" s="24"/>
      <c r="LN383" s="24"/>
      <c r="LO383" s="24"/>
      <c r="LP383" s="24"/>
      <c r="LQ383" s="24"/>
      <c r="LR383" s="24"/>
      <c r="LS383" s="24"/>
      <c r="LT383" s="24"/>
      <c r="LU383" s="24"/>
      <c r="LV383" s="24"/>
      <c r="LW383" s="24"/>
      <c r="LX383" s="24"/>
      <c r="LY383" s="24"/>
      <c r="LZ383" s="24"/>
      <c r="MA383" s="24"/>
      <c r="MB383" s="24"/>
      <c r="MC383" s="24"/>
      <c r="MD383" s="24"/>
      <c r="ME383" s="24"/>
      <c r="MF383" s="24"/>
      <c r="MG383" s="24"/>
      <c r="MH383" s="24"/>
      <c r="MI383" s="24"/>
      <c r="MJ383" s="24"/>
      <c r="MK383" s="24"/>
      <c r="ML383" s="24"/>
      <c r="MM383" s="24"/>
      <c r="MN383" s="24"/>
      <c r="MO383" s="24"/>
      <c r="MP383" s="24"/>
      <c r="MQ383" s="24"/>
      <c r="MR383" s="24"/>
      <c r="MS383" s="24"/>
      <c r="MT383" s="24"/>
      <c r="MU383" s="24"/>
      <c r="MV383" s="24"/>
      <c r="MW383" s="24"/>
      <c r="MX383" s="24"/>
      <c r="MY383" s="24"/>
      <c r="MZ383" s="24"/>
      <c r="NA383" s="24"/>
      <c r="NB383" s="24"/>
      <c r="NC383" s="24"/>
      <c r="ND383" s="24"/>
      <c r="NE383" s="24"/>
      <c r="NF383" s="24"/>
      <c r="NG383" s="24"/>
      <c r="NH383" s="24"/>
      <c r="NI383" s="24"/>
      <c r="NJ383" s="24"/>
      <c r="NK383" s="24"/>
      <c r="NL383" s="24"/>
      <c r="NM383" s="24"/>
      <c r="NN383" s="24"/>
      <c r="NO383" s="24"/>
      <c r="NP383" s="24"/>
      <c r="NQ383" s="24"/>
      <c r="NR383" s="24"/>
      <c r="NS383" s="24"/>
      <c r="NT383" s="24"/>
      <c r="NU383" s="24"/>
      <c r="NV383" s="24"/>
      <c r="NW383" s="24"/>
      <c r="NX383" s="24"/>
      <c r="NY383" s="24"/>
      <c r="NZ383" s="24"/>
      <c r="OA383" s="24"/>
      <c r="OB383" s="24"/>
      <c r="OC383" s="24"/>
      <c r="OD383" s="24"/>
      <c r="OE383" s="24"/>
      <c r="OF383" s="24"/>
      <c r="OG383" s="24"/>
      <c r="OH383" s="24"/>
      <c r="OI383" s="24"/>
      <c r="OJ383" s="24"/>
      <c r="OK383" s="24"/>
      <c r="OL383" s="24"/>
      <c r="OM383" s="24"/>
      <c r="ON383" s="24"/>
      <c r="OO383" s="24"/>
      <c r="OP383" s="24"/>
      <c r="OQ383" s="24"/>
      <c r="OR383" s="24"/>
      <c r="OS383" s="24"/>
      <c r="OT383" s="24"/>
      <c r="OU383" s="24"/>
      <c r="OV383" s="24"/>
      <c r="OW383" s="24"/>
      <c r="OX383" s="24"/>
      <c r="OY383" s="24"/>
      <c r="OZ383" s="24"/>
      <c r="PA383" s="24"/>
      <c r="PB383" s="24"/>
      <c r="PC383" s="24"/>
      <c r="PD383" s="24"/>
      <c r="PE383" s="24"/>
      <c r="PF383" s="24"/>
      <c r="PG383" s="24"/>
      <c r="PH383" s="24"/>
      <c r="PI383" s="24"/>
      <c r="PJ383" s="24"/>
      <c r="PK383" s="24"/>
      <c r="PL383" s="24"/>
      <c r="PM383" s="24"/>
      <c r="PN383" s="24"/>
      <c r="PO383" s="24"/>
      <c r="PP383" s="24"/>
      <c r="PQ383" s="24"/>
      <c r="PR383" s="24"/>
      <c r="PS383" s="24"/>
      <c r="PT383" s="24"/>
      <c r="PU383" s="24"/>
      <c r="PV383" s="24"/>
      <c r="PW383" s="24"/>
      <c r="PX383" s="24"/>
      <c r="PY383" s="24"/>
      <c r="PZ383" s="24"/>
      <c r="QA383" s="24"/>
      <c r="QB383" s="24"/>
      <c r="QC383" s="24"/>
      <c r="QD383" s="24"/>
      <c r="QE383" s="24"/>
      <c r="QF383" s="24"/>
      <c r="QG383" s="24"/>
      <c r="QH383" s="24"/>
      <c r="QI383" s="24"/>
      <c r="QJ383" s="24"/>
      <c r="QK383" s="24"/>
      <c r="QL383" s="24"/>
      <c r="QM383" s="24"/>
      <c r="QN383" s="24"/>
      <c r="QO383" s="24"/>
      <c r="QP383" s="24"/>
      <c r="QQ383" s="24"/>
      <c r="QR383" s="24"/>
      <c r="QS383" s="24"/>
      <c r="QT383" s="24"/>
      <c r="QU383" s="24"/>
      <c r="QV383" s="24"/>
      <c r="QW383" s="24"/>
      <c r="QX383" s="24"/>
      <c r="QY383" s="24"/>
      <c r="QZ383" s="24"/>
      <c r="RA383" s="24"/>
      <c r="RB383" s="24"/>
      <c r="RC383" s="24"/>
      <c r="RD383" s="24"/>
      <c r="RE383" s="24"/>
      <c r="RF383" s="24"/>
      <c r="RG383" s="24"/>
      <c r="RH383" s="24"/>
      <c r="RI383" s="24"/>
      <c r="RJ383" s="24"/>
      <c r="RK383" s="24"/>
      <c r="RL383" s="24"/>
      <c r="RM383" s="24"/>
      <c r="RN383" s="24"/>
      <c r="RO383" s="24"/>
      <c r="RP383" s="24"/>
      <c r="RQ383" s="24"/>
      <c r="RR383" s="24"/>
      <c r="RS383" s="24"/>
      <c r="RT383" s="24"/>
      <c r="RU383" s="24"/>
      <c r="RV383" s="24"/>
      <c r="RW383" s="24"/>
      <c r="RX383" s="24"/>
      <c r="RY383" s="24"/>
      <c r="RZ383" s="24"/>
      <c r="SA383" s="24"/>
      <c r="SB383" s="24"/>
      <c r="SC383" s="24"/>
      <c r="SD383" s="24"/>
      <c r="SE383" s="24"/>
      <c r="SF383" s="24"/>
      <c r="SG383" s="24"/>
      <c r="SH383" s="24"/>
      <c r="SI383" s="24"/>
      <c r="SJ383" s="24"/>
      <c r="SK383" s="24"/>
      <c r="SL383" s="24"/>
      <c r="SM383" s="24"/>
      <c r="SN383" s="24"/>
      <c r="SO383" s="24"/>
      <c r="SP383" s="24"/>
      <c r="SQ383" s="24"/>
      <c r="SR383" s="24"/>
      <c r="SS383" s="24"/>
      <c r="ST383" s="24"/>
      <c r="SU383" s="24"/>
      <c r="SV383" s="24"/>
      <c r="SW383" s="24"/>
      <c r="SX383" s="24"/>
      <c r="SY383" s="24"/>
      <c r="SZ383" s="24"/>
      <c r="TA383" s="24"/>
      <c r="TB383" s="24"/>
      <c r="TC383" s="24"/>
      <c r="TD383" s="24"/>
      <c r="TE383" s="24"/>
      <c r="TF383" s="24"/>
      <c r="TG383" s="24"/>
      <c r="TH383" s="24"/>
      <c r="TI383" s="24"/>
      <c r="TJ383" s="24"/>
      <c r="TK383" s="24"/>
      <c r="TL383" s="24"/>
      <c r="TM383" s="24"/>
      <c r="TN383" s="24"/>
      <c r="TO383" s="24"/>
      <c r="TP383" s="24"/>
      <c r="TQ383" s="24"/>
      <c r="TR383" s="24"/>
      <c r="TS383" s="24"/>
      <c r="TT383" s="24"/>
      <c r="TU383" s="24"/>
      <c r="TV383" s="24"/>
      <c r="TW383" s="24"/>
      <c r="TX383" s="24"/>
      <c r="TY383" s="24"/>
      <c r="TZ383" s="24"/>
      <c r="UA383" s="24"/>
      <c r="UB383" s="24"/>
      <c r="UC383" s="24"/>
      <c r="UD383" s="24"/>
      <c r="UE383" s="24"/>
      <c r="UF383" s="24"/>
      <c r="UG383" s="24"/>
      <c r="UH383" s="24"/>
      <c r="UI383" s="24"/>
      <c r="UJ383" s="24"/>
      <c r="UK383" s="24"/>
      <c r="UL383" s="24"/>
      <c r="UM383" s="24"/>
      <c r="UN383" s="24"/>
      <c r="UO383" s="24"/>
      <c r="UP383" s="24"/>
      <c r="UQ383" s="24"/>
      <c r="UR383" s="24"/>
      <c r="US383" s="24"/>
      <c r="UT383" s="24"/>
      <c r="UU383" s="24"/>
      <c r="UV383" s="24"/>
      <c r="UW383" s="24"/>
      <c r="UX383" s="24"/>
      <c r="UY383" s="24"/>
      <c r="UZ383" s="24"/>
      <c r="VA383" s="24"/>
      <c r="VB383" s="24"/>
      <c r="VC383" s="24"/>
      <c r="VD383" s="24"/>
      <c r="VE383" s="24"/>
      <c r="VF383" s="24"/>
      <c r="VG383" s="24"/>
      <c r="VH383" s="24"/>
      <c r="VI383" s="24"/>
    </row>
    <row r="384" spans="1:581" s="23" customFormat="1" ht="15" customHeight="1" x14ac:dyDescent="0.2">
      <c r="A384" s="18">
        <v>55</v>
      </c>
      <c r="B384" s="102" t="s">
        <v>1188</v>
      </c>
      <c r="C384" s="102" t="s">
        <v>1189</v>
      </c>
      <c r="D384" s="20">
        <v>14</v>
      </c>
      <c r="E384" s="102" t="s">
        <v>929</v>
      </c>
      <c r="F384" s="102" t="s">
        <v>1190</v>
      </c>
      <c r="G384" s="102" t="s">
        <v>1494</v>
      </c>
      <c r="H384" s="25" t="s">
        <v>641</v>
      </c>
      <c r="I384" s="21" t="s">
        <v>642</v>
      </c>
      <c r="J384" s="22" t="s">
        <v>955</v>
      </c>
      <c r="K384" s="328">
        <v>39755</v>
      </c>
      <c r="L384" s="146">
        <v>6</v>
      </c>
      <c r="M384" s="22">
        <v>40</v>
      </c>
      <c r="N384" s="22" t="s">
        <v>728</v>
      </c>
      <c r="O384" s="21" t="s">
        <v>897</v>
      </c>
      <c r="P384" s="21" t="s">
        <v>973</v>
      </c>
      <c r="Q384" s="21" t="s">
        <v>994</v>
      </c>
      <c r="R384" s="22">
        <v>1</v>
      </c>
      <c r="S384" s="114">
        <v>10433</v>
      </c>
      <c r="T384" s="75">
        <f t="shared" si="184"/>
        <v>2086.6</v>
      </c>
      <c r="U384" s="75"/>
      <c r="V384" s="75">
        <f t="shared" si="185"/>
        <v>12519.6</v>
      </c>
      <c r="W384" s="75">
        <f>70.1*4</f>
        <v>280.39999999999998</v>
      </c>
      <c r="X384" s="75">
        <f t="shared" si="186"/>
        <v>2341.7666666666669</v>
      </c>
      <c r="Y384" s="75">
        <f t="shared" si="187"/>
        <v>23417.666666666668</v>
      </c>
      <c r="Z384" s="75">
        <f t="shared" si="188"/>
        <v>2190.9299999999998</v>
      </c>
      <c r="AA384" s="75">
        <f t="shared" si="189"/>
        <v>375.58800000000002</v>
      </c>
      <c r="AB384" s="75">
        <f t="shared" si="190"/>
        <v>625.98</v>
      </c>
      <c r="AC384" s="75">
        <f t="shared" si="191"/>
        <v>250.39200000000002</v>
      </c>
      <c r="AD384" s="75">
        <f>845+70</f>
        <v>915</v>
      </c>
      <c r="AE384" s="75">
        <f>586+30</f>
        <v>616</v>
      </c>
      <c r="AF384" s="77">
        <f t="shared" si="192"/>
        <v>7025.3</v>
      </c>
      <c r="AG384" s="77">
        <f t="shared" si="193"/>
        <v>20505.95111111111</v>
      </c>
      <c r="AH384" s="77">
        <f t="shared" si="194"/>
        <v>246071.41333333333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  <c r="HB384" s="24"/>
      <c r="HC384" s="24"/>
      <c r="HD384" s="24"/>
      <c r="HE384" s="24"/>
      <c r="HF384" s="24"/>
      <c r="HG384" s="24"/>
      <c r="HH384" s="24"/>
      <c r="HI384" s="24"/>
      <c r="HJ384" s="24"/>
      <c r="HK384" s="24"/>
      <c r="HL384" s="24"/>
      <c r="HM384" s="24"/>
      <c r="HN384" s="24"/>
      <c r="HO384" s="24"/>
      <c r="HP384" s="24"/>
      <c r="HQ384" s="24"/>
      <c r="HR384" s="24"/>
      <c r="HS384" s="24"/>
      <c r="HT384" s="24"/>
      <c r="HU384" s="24"/>
      <c r="HV384" s="24"/>
      <c r="HW384" s="24"/>
      <c r="HX384" s="24"/>
      <c r="HY384" s="24"/>
      <c r="HZ384" s="24"/>
      <c r="IA384" s="24"/>
      <c r="IB384" s="24"/>
      <c r="IC384" s="24"/>
      <c r="ID384" s="24"/>
      <c r="IE384" s="24"/>
      <c r="IF384" s="24"/>
      <c r="IG384" s="24"/>
      <c r="IH384" s="24"/>
      <c r="II384" s="24"/>
      <c r="IJ384" s="24"/>
      <c r="IK384" s="24"/>
      <c r="IL384" s="24"/>
      <c r="IM384" s="24"/>
      <c r="IN384" s="24"/>
      <c r="IO384" s="24"/>
      <c r="IP384" s="24"/>
      <c r="IQ384" s="24"/>
      <c r="IR384" s="24"/>
      <c r="IS384" s="24"/>
      <c r="IT384" s="24"/>
      <c r="IU384" s="24"/>
      <c r="IV384" s="24"/>
      <c r="IW384" s="24"/>
      <c r="IX384" s="24"/>
      <c r="IY384" s="24"/>
      <c r="IZ384" s="24"/>
      <c r="JA384" s="24"/>
      <c r="JB384" s="24"/>
      <c r="JC384" s="24"/>
      <c r="JD384" s="24"/>
      <c r="JE384" s="24"/>
      <c r="JF384" s="24"/>
      <c r="JG384" s="24"/>
      <c r="JH384" s="24"/>
      <c r="JI384" s="24"/>
      <c r="JJ384" s="24"/>
      <c r="JK384" s="24"/>
      <c r="JL384" s="24"/>
      <c r="JM384" s="24"/>
      <c r="JN384" s="24"/>
      <c r="JO384" s="24"/>
      <c r="JP384" s="24"/>
      <c r="JQ384" s="24"/>
      <c r="JR384" s="24"/>
      <c r="JS384" s="24"/>
      <c r="JT384" s="24"/>
      <c r="JU384" s="24"/>
      <c r="JV384" s="24"/>
      <c r="JW384" s="24"/>
      <c r="JX384" s="24"/>
      <c r="JY384" s="24"/>
      <c r="JZ384" s="24"/>
      <c r="KA384" s="24"/>
      <c r="KB384" s="24"/>
      <c r="KC384" s="24"/>
      <c r="KD384" s="24"/>
      <c r="KE384" s="24"/>
      <c r="KF384" s="24"/>
      <c r="KG384" s="24"/>
      <c r="KH384" s="24"/>
      <c r="KI384" s="24"/>
      <c r="KJ384" s="24"/>
      <c r="KK384" s="24"/>
      <c r="KL384" s="24"/>
      <c r="KM384" s="24"/>
      <c r="KN384" s="24"/>
      <c r="KO384" s="24"/>
      <c r="KP384" s="24"/>
      <c r="KQ384" s="24"/>
      <c r="KR384" s="24"/>
      <c r="KS384" s="24"/>
      <c r="KT384" s="24"/>
      <c r="KU384" s="24"/>
      <c r="KV384" s="24"/>
      <c r="KW384" s="24"/>
      <c r="KX384" s="24"/>
      <c r="KY384" s="24"/>
      <c r="KZ384" s="24"/>
      <c r="LA384" s="24"/>
      <c r="LB384" s="24"/>
      <c r="LC384" s="24"/>
      <c r="LD384" s="24"/>
      <c r="LE384" s="24"/>
      <c r="LF384" s="24"/>
      <c r="LG384" s="24"/>
      <c r="LH384" s="24"/>
      <c r="LI384" s="24"/>
      <c r="LJ384" s="24"/>
      <c r="LK384" s="24"/>
      <c r="LL384" s="24"/>
      <c r="LM384" s="24"/>
      <c r="LN384" s="24"/>
      <c r="LO384" s="24"/>
      <c r="LP384" s="24"/>
      <c r="LQ384" s="24"/>
      <c r="LR384" s="24"/>
      <c r="LS384" s="24"/>
      <c r="LT384" s="24"/>
      <c r="LU384" s="24"/>
      <c r="LV384" s="24"/>
      <c r="LW384" s="24"/>
      <c r="LX384" s="24"/>
      <c r="LY384" s="24"/>
      <c r="LZ384" s="24"/>
      <c r="MA384" s="24"/>
      <c r="MB384" s="24"/>
      <c r="MC384" s="24"/>
      <c r="MD384" s="24"/>
      <c r="ME384" s="24"/>
      <c r="MF384" s="24"/>
      <c r="MG384" s="24"/>
      <c r="MH384" s="24"/>
      <c r="MI384" s="24"/>
      <c r="MJ384" s="24"/>
      <c r="MK384" s="24"/>
      <c r="ML384" s="24"/>
      <c r="MM384" s="24"/>
      <c r="MN384" s="24"/>
      <c r="MO384" s="24"/>
      <c r="MP384" s="24"/>
      <c r="MQ384" s="24"/>
      <c r="MR384" s="24"/>
      <c r="MS384" s="24"/>
      <c r="MT384" s="24"/>
      <c r="MU384" s="24"/>
      <c r="MV384" s="24"/>
      <c r="MW384" s="24"/>
      <c r="MX384" s="24"/>
      <c r="MY384" s="24"/>
      <c r="MZ384" s="24"/>
      <c r="NA384" s="24"/>
      <c r="NB384" s="24"/>
      <c r="NC384" s="24"/>
      <c r="ND384" s="24"/>
      <c r="NE384" s="24"/>
      <c r="NF384" s="24"/>
      <c r="NG384" s="24"/>
      <c r="NH384" s="24"/>
      <c r="NI384" s="24"/>
      <c r="NJ384" s="24"/>
      <c r="NK384" s="24"/>
      <c r="NL384" s="24"/>
      <c r="NM384" s="24"/>
      <c r="NN384" s="24"/>
      <c r="NO384" s="24"/>
      <c r="NP384" s="24"/>
      <c r="NQ384" s="24"/>
      <c r="NR384" s="24"/>
      <c r="NS384" s="24"/>
      <c r="NT384" s="24"/>
      <c r="NU384" s="24"/>
      <c r="NV384" s="24"/>
      <c r="NW384" s="24"/>
      <c r="NX384" s="24"/>
      <c r="NY384" s="24"/>
      <c r="NZ384" s="24"/>
      <c r="OA384" s="24"/>
      <c r="OB384" s="24"/>
      <c r="OC384" s="24"/>
      <c r="OD384" s="24"/>
      <c r="OE384" s="24"/>
      <c r="OF384" s="24"/>
      <c r="OG384" s="24"/>
      <c r="OH384" s="24"/>
      <c r="OI384" s="24"/>
      <c r="OJ384" s="24"/>
      <c r="OK384" s="24"/>
      <c r="OL384" s="24"/>
      <c r="OM384" s="24"/>
      <c r="ON384" s="24"/>
      <c r="OO384" s="24"/>
      <c r="OP384" s="24"/>
      <c r="OQ384" s="24"/>
      <c r="OR384" s="24"/>
      <c r="OS384" s="24"/>
      <c r="OT384" s="24"/>
      <c r="OU384" s="24"/>
      <c r="OV384" s="24"/>
      <c r="OW384" s="24"/>
      <c r="OX384" s="24"/>
      <c r="OY384" s="24"/>
      <c r="OZ384" s="24"/>
      <c r="PA384" s="24"/>
      <c r="PB384" s="24"/>
      <c r="PC384" s="24"/>
      <c r="PD384" s="24"/>
      <c r="PE384" s="24"/>
      <c r="PF384" s="24"/>
      <c r="PG384" s="24"/>
      <c r="PH384" s="24"/>
      <c r="PI384" s="24"/>
      <c r="PJ384" s="24"/>
      <c r="PK384" s="24"/>
      <c r="PL384" s="24"/>
      <c r="PM384" s="24"/>
      <c r="PN384" s="24"/>
      <c r="PO384" s="24"/>
      <c r="PP384" s="24"/>
      <c r="PQ384" s="24"/>
      <c r="PR384" s="24"/>
      <c r="PS384" s="24"/>
      <c r="PT384" s="24"/>
      <c r="PU384" s="24"/>
      <c r="PV384" s="24"/>
      <c r="PW384" s="24"/>
      <c r="PX384" s="24"/>
      <c r="PY384" s="24"/>
      <c r="PZ384" s="24"/>
      <c r="QA384" s="24"/>
      <c r="QB384" s="24"/>
      <c r="QC384" s="24"/>
      <c r="QD384" s="24"/>
      <c r="QE384" s="24"/>
      <c r="QF384" s="24"/>
      <c r="QG384" s="24"/>
      <c r="QH384" s="24"/>
      <c r="QI384" s="24"/>
      <c r="QJ384" s="24"/>
      <c r="QK384" s="24"/>
      <c r="QL384" s="24"/>
      <c r="QM384" s="24"/>
      <c r="QN384" s="24"/>
      <c r="QO384" s="24"/>
      <c r="QP384" s="24"/>
      <c r="QQ384" s="24"/>
      <c r="QR384" s="24"/>
      <c r="QS384" s="24"/>
      <c r="QT384" s="24"/>
      <c r="QU384" s="24"/>
      <c r="QV384" s="24"/>
      <c r="QW384" s="24"/>
      <c r="QX384" s="24"/>
      <c r="QY384" s="24"/>
      <c r="QZ384" s="24"/>
      <c r="RA384" s="24"/>
      <c r="RB384" s="24"/>
      <c r="RC384" s="24"/>
      <c r="RD384" s="24"/>
      <c r="RE384" s="24"/>
      <c r="RF384" s="24"/>
      <c r="RG384" s="24"/>
      <c r="RH384" s="24"/>
      <c r="RI384" s="24"/>
      <c r="RJ384" s="24"/>
      <c r="RK384" s="24"/>
      <c r="RL384" s="24"/>
      <c r="RM384" s="24"/>
      <c r="RN384" s="24"/>
      <c r="RO384" s="24"/>
      <c r="RP384" s="24"/>
      <c r="RQ384" s="24"/>
      <c r="RR384" s="24"/>
      <c r="RS384" s="24"/>
      <c r="RT384" s="24"/>
      <c r="RU384" s="24"/>
      <c r="RV384" s="24"/>
      <c r="RW384" s="24"/>
      <c r="RX384" s="24"/>
      <c r="RY384" s="24"/>
      <c r="RZ384" s="24"/>
      <c r="SA384" s="24"/>
      <c r="SB384" s="24"/>
      <c r="SC384" s="24"/>
      <c r="SD384" s="24"/>
      <c r="SE384" s="24"/>
      <c r="SF384" s="24"/>
      <c r="SG384" s="24"/>
      <c r="SH384" s="24"/>
      <c r="SI384" s="24"/>
      <c r="SJ384" s="24"/>
      <c r="SK384" s="24"/>
      <c r="SL384" s="24"/>
      <c r="SM384" s="24"/>
      <c r="SN384" s="24"/>
      <c r="SO384" s="24"/>
      <c r="SP384" s="24"/>
      <c r="SQ384" s="24"/>
      <c r="SR384" s="24"/>
      <c r="SS384" s="24"/>
      <c r="ST384" s="24"/>
      <c r="SU384" s="24"/>
      <c r="SV384" s="24"/>
      <c r="SW384" s="24"/>
      <c r="SX384" s="24"/>
      <c r="SY384" s="24"/>
      <c r="SZ384" s="24"/>
      <c r="TA384" s="24"/>
      <c r="TB384" s="24"/>
      <c r="TC384" s="24"/>
      <c r="TD384" s="24"/>
      <c r="TE384" s="24"/>
      <c r="TF384" s="24"/>
      <c r="TG384" s="24"/>
      <c r="TH384" s="24"/>
      <c r="TI384" s="24"/>
      <c r="TJ384" s="24"/>
      <c r="TK384" s="24"/>
      <c r="TL384" s="24"/>
      <c r="TM384" s="24"/>
      <c r="TN384" s="24"/>
      <c r="TO384" s="24"/>
      <c r="TP384" s="24"/>
      <c r="TQ384" s="24"/>
      <c r="TR384" s="24"/>
      <c r="TS384" s="24"/>
      <c r="TT384" s="24"/>
      <c r="TU384" s="24"/>
      <c r="TV384" s="24"/>
      <c r="TW384" s="24"/>
      <c r="TX384" s="24"/>
      <c r="TY384" s="24"/>
      <c r="TZ384" s="24"/>
      <c r="UA384" s="24"/>
      <c r="UB384" s="24"/>
      <c r="UC384" s="24"/>
      <c r="UD384" s="24"/>
      <c r="UE384" s="24"/>
      <c r="UF384" s="24"/>
      <c r="UG384" s="24"/>
      <c r="UH384" s="24"/>
      <c r="UI384" s="24"/>
      <c r="UJ384" s="24"/>
      <c r="UK384" s="24"/>
      <c r="UL384" s="24"/>
      <c r="UM384" s="24"/>
      <c r="UN384" s="24"/>
      <c r="UO384" s="24"/>
      <c r="UP384" s="24"/>
      <c r="UQ384" s="24"/>
      <c r="UR384" s="24"/>
      <c r="US384" s="24"/>
      <c r="UT384" s="24"/>
      <c r="UU384" s="24"/>
      <c r="UV384" s="24"/>
      <c r="UW384" s="24"/>
      <c r="UX384" s="24"/>
      <c r="UY384" s="24"/>
      <c r="UZ384" s="24"/>
      <c r="VA384" s="24"/>
      <c r="VB384" s="24"/>
      <c r="VC384" s="24"/>
      <c r="VD384" s="24"/>
      <c r="VE384" s="24"/>
      <c r="VF384" s="24"/>
      <c r="VG384" s="24"/>
      <c r="VH384" s="24"/>
      <c r="VI384" s="24"/>
    </row>
    <row r="385" spans="1:581" s="23" customFormat="1" ht="15" customHeight="1" x14ac:dyDescent="0.2">
      <c r="A385" s="18">
        <v>56</v>
      </c>
      <c r="B385" s="102" t="s">
        <v>1188</v>
      </c>
      <c r="C385" s="102" t="s">
        <v>1189</v>
      </c>
      <c r="D385" s="20">
        <v>14</v>
      </c>
      <c r="E385" s="102" t="s">
        <v>929</v>
      </c>
      <c r="F385" s="102" t="s">
        <v>1190</v>
      </c>
      <c r="G385" s="102" t="s">
        <v>1495</v>
      </c>
      <c r="H385" s="21" t="s">
        <v>643</v>
      </c>
      <c r="I385" s="21" t="s">
        <v>644</v>
      </c>
      <c r="J385" s="22" t="s">
        <v>955</v>
      </c>
      <c r="K385" s="328">
        <v>33154</v>
      </c>
      <c r="L385" s="146">
        <v>6</v>
      </c>
      <c r="M385" s="22">
        <v>40</v>
      </c>
      <c r="N385" s="22" t="s">
        <v>728</v>
      </c>
      <c r="O385" s="21" t="s">
        <v>897</v>
      </c>
      <c r="P385" s="21" t="s">
        <v>973</v>
      </c>
      <c r="Q385" s="21" t="s">
        <v>994</v>
      </c>
      <c r="R385" s="22">
        <v>1</v>
      </c>
      <c r="S385" s="114">
        <v>10433</v>
      </c>
      <c r="T385" s="75">
        <f t="shared" si="184"/>
        <v>2086.6</v>
      </c>
      <c r="U385" s="75"/>
      <c r="V385" s="75">
        <f t="shared" si="185"/>
        <v>12519.6</v>
      </c>
      <c r="W385" s="75">
        <f>70.1*7</f>
        <v>490.69999999999993</v>
      </c>
      <c r="X385" s="75">
        <f t="shared" si="186"/>
        <v>2341.7666666666669</v>
      </c>
      <c r="Y385" s="75">
        <f t="shared" si="187"/>
        <v>23417.666666666668</v>
      </c>
      <c r="Z385" s="75">
        <f t="shared" si="188"/>
        <v>2190.9299999999998</v>
      </c>
      <c r="AA385" s="75">
        <f t="shared" si="189"/>
        <v>375.58800000000002</v>
      </c>
      <c r="AB385" s="75">
        <f t="shared" si="190"/>
        <v>625.98</v>
      </c>
      <c r="AC385" s="75">
        <f t="shared" si="191"/>
        <v>250.39200000000002</v>
      </c>
      <c r="AD385" s="75">
        <f>845+70</f>
        <v>915</v>
      </c>
      <c r="AE385" s="75">
        <f>586+30</f>
        <v>616</v>
      </c>
      <c r="AF385" s="77">
        <f t="shared" si="192"/>
        <v>7025.3</v>
      </c>
      <c r="AG385" s="77">
        <f t="shared" si="193"/>
        <v>20716.251111111113</v>
      </c>
      <c r="AH385" s="77">
        <f t="shared" si="194"/>
        <v>248595.01333333337</v>
      </c>
      <c r="AI385" s="77"/>
      <c r="AJ385" s="77"/>
      <c r="AK385" s="77"/>
      <c r="AL385" s="77"/>
      <c r="AM385" s="77"/>
      <c r="AN385" s="77"/>
      <c r="AO385" s="77"/>
      <c r="AP385" s="77"/>
      <c r="AQ385" s="77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  <c r="HB385" s="24"/>
      <c r="HC385" s="24"/>
      <c r="HD385" s="24"/>
      <c r="HE385" s="24"/>
      <c r="HF385" s="24"/>
      <c r="HG385" s="24"/>
      <c r="HH385" s="24"/>
      <c r="HI385" s="24"/>
      <c r="HJ385" s="24"/>
      <c r="HK385" s="24"/>
      <c r="HL385" s="24"/>
      <c r="HM385" s="24"/>
      <c r="HN385" s="24"/>
      <c r="HO385" s="24"/>
      <c r="HP385" s="24"/>
      <c r="HQ385" s="24"/>
      <c r="HR385" s="24"/>
      <c r="HS385" s="24"/>
      <c r="HT385" s="24"/>
      <c r="HU385" s="24"/>
      <c r="HV385" s="24"/>
      <c r="HW385" s="24"/>
      <c r="HX385" s="24"/>
      <c r="HY385" s="24"/>
      <c r="HZ385" s="24"/>
      <c r="IA385" s="24"/>
      <c r="IB385" s="24"/>
      <c r="IC385" s="24"/>
      <c r="ID385" s="24"/>
      <c r="IE385" s="24"/>
      <c r="IF385" s="24"/>
      <c r="IG385" s="24"/>
      <c r="IH385" s="24"/>
      <c r="II385" s="24"/>
      <c r="IJ385" s="24"/>
      <c r="IK385" s="24"/>
      <c r="IL385" s="24"/>
      <c r="IM385" s="24"/>
      <c r="IN385" s="24"/>
      <c r="IO385" s="24"/>
      <c r="IP385" s="24"/>
      <c r="IQ385" s="24"/>
      <c r="IR385" s="24"/>
      <c r="IS385" s="24"/>
      <c r="IT385" s="24"/>
      <c r="IU385" s="24"/>
      <c r="IV385" s="24"/>
      <c r="IW385" s="24"/>
      <c r="IX385" s="24"/>
      <c r="IY385" s="24"/>
      <c r="IZ385" s="24"/>
      <c r="JA385" s="24"/>
      <c r="JB385" s="24"/>
      <c r="JC385" s="24"/>
      <c r="JD385" s="24"/>
      <c r="JE385" s="24"/>
      <c r="JF385" s="24"/>
      <c r="JG385" s="24"/>
      <c r="JH385" s="24"/>
      <c r="JI385" s="24"/>
      <c r="JJ385" s="24"/>
      <c r="JK385" s="24"/>
      <c r="JL385" s="24"/>
      <c r="JM385" s="24"/>
      <c r="JN385" s="24"/>
      <c r="JO385" s="24"/>
      <c r="JP385" s="24"/>
      <c r="JQ385" s="24"/>
      <c r="JR385" s="24"/>
      <c r="JS385" s="24"/>
      <c r="JT385" s="24"/>
      <c r="JU385" s="24"/>
      <c r="JV385" s="24"/>
      <c r="JW385" s="24"/>
      <c r="JX385" s="24"/>
      <c r="JY385" s="24"/>
      <c r="JZ385" s="24"/>
      <c r="KA385" s="24"/>
      <c r="KB385" s="24"/>
      <c r="KC385" s="24"/>
      <c r="KD385" s="24"/>
      <c r="KE385" s="24"/>
      <c r="KF385" s="24"/>
      <c r="KG385" s="24"/>
      <c r="KH385" s="24"/>
      <c r="KI385" s="24"/>
      <c r="KJ385" s="24"/>
      <c r="KK385" s="24"/>
      <c r="KL385" s="24"/>
      <c r="KM385" s="24"/>
      <c r="KN385" s="24"/>
      <c r="KO385" s="24"/>
      <c r="KP385" s="24"/>
      <c r="KQ385" s="24"/>
      <c r="KR385" s="24"/>
      <c r="KS385" s="24"/>
      <c r="KT385" s="24"/>
      <c r="KU385" s="24"/>
      <c r="KV385" s="24"/>
      <c r="KW385" s="24"/>
      <c r="KX385" s="24"/>
      <c r="KY385" s="24"/>
      <c r="KZ385" s="24"/>
      <c r="LA385" s="24"/>
      <c r="LB385" s="24"/>
      <c r="LC385" s="24"/>
      <c r="LD385" s="24"/>
      <c r="LE385" s="24"/>
      <c r="LF385" s="24"/>
      <c r="LG385" s="24"/>
      <c r="LH385" s="24"/>
      <c r="LI385" s="24"/>
      <c r="LJ385" s="24"/>
      <c r="LK385" s="24"/>
      <c r="LL385" s="24"/>
      <c r="LM385" s="24"/>
      <c r="LN385" s="24"/>
      <c r="LO385" s="24"/>
      <c r="LP385" s="24"/>
      <c r="LQ385" s="24"/>
      <c r="LR385" s="24"/>
      <c r="LS385" s="24"/>
      <c r="LT385" s="24"/>
      <c r="LU385" s="24"/>
      <c r="LV385" s="24"/>
      <c r="LW385" s="24"/>
      <c r="LX385" s="24"/>
      <c r="LY385" s="24"/>
      <c r="LZ385" s="24"/>
      <c r="MA385" s="24"/>
      <c r="MB385" s="24"/>
      <c r="MC385" s="24"/>
      <c r="MD385" s="24"/>
      <c r="ME385" s="24"/>
      <c r="MF385" s="24"/>
      <c r="MG385" s="24"/>
      <c r="MH385" s="24"/>
      <c r="MI385" s="24"/>
      <c r="MJ385" s="24"/>
      <c r="MK385" s="24"/>
      <c r="ML385" s="24"/>
      <c r="MM385" s="24"/>
      <c r="MN385" s="24"/>
      <c r="MO385" s="24"/>
      <c r="MP385" s="24"/>
      <c r="MQ385" s="24"/>
      <c r="MR385" s="24"/>
      <c r="MS385" s="24"/>
      <c r="MT385" s="24"/>
      <c r="MU385" s="24"/>
      <c r="MV385" s="24"/>
      <c r="MW385" s="24"/>
      <c r="MX385" s="24"/>
      <c r="MY385" s="24"/>
      <c r="MZ385" s="24"/>
      <c r="NA385" s="24"/>
      <c r="NB385" s="24"/>
      <c r="NC385" s="24"/>
      <c r="ND385" s="24"/>
      <c r="NE385" s="24"/>
      <c r="NF385" s="24"/>
      <c r="NG385" s="24"/>
      <c r="NH385" s="24"/>
      <c r="NI385" s="24"/>
      <c r="NJ385" s="24"/>
      <c r="NK385" s="24"/>
      <c r="NL385" s="24"/>
      <c r="NM385" s="24"/>
      <c r="NN385" s="24"/>
      <c r="NO385" s="24"/>
      <c r="NP385" s="24"/>
      <c r="NQ385" s="24"/>
      <c r="NR385" s="24"/>
      <c r="NS385" s="24"/>
      <c r="NT385" s="24"/>
      <c r="NU385" s="24"/>
      <c r="NV385" s="24"/>
      <c r="NW385" s="24"/>
      <c r="NX385" s="24"/>
      <c r="NY385" s="24"/>
      <c r="NZ385" s="24"/>
      <c r="OA385" s="24"/>
      <c r="OB385" s="24"/>
      <c r="OC385" s="24"/>
      <c r="OD385" s="24"/>
      <c r="OE385" s="24"/>
      <c r="OF385" s="24"/>
      <c r="OG385" s="24"/>
      <c r="OH385" s="24"/>
      <c r="OI385" s="24"/>
      <c r="OJ385" s="24"/>
      <c r="OK385" s="24"/>
      <c r="OL385" s="24"/>
      <c r="OM385" s="24"/>
      <c r="ON385" s="24"/>
      <c r="OO385" s="24"/>
      <c r="OP385" s="24"/>
      <c r="OQ385" s="24"/>
      <c r="OR385" s="24"/>
      <c r="OS385" s="24"/>
      <c r="OT385" s="24"/>
      <c r="OU385" s="24"/>
      <c r="OV385" s="24"/>
      <c r="OW385" s="24"/>
      <c r="OX385" s="24"/>
      <c r="OY385" s="24"/>
      <c r="OZ385" s="24"/>
      <c r="PA385" s="24"/>
      <c r="PB385" s="24"/>
      <c r="PC385" s="24"/>
      <c r="PD385" s="24"/>
      <c r="PE385" s="24"/>
      <c r="PF385" s="24"/>
      <c r="PG385" s="24"/>
      <c r="PH385" s="24"/>
      <c r="PI385" s="24"/>
      <c r="PJ385" s="24"/>
      <c r="PK385" s="24"/>
      <c r="PL385" s="24"/>
      <c r="PM385" s="24"/>
      <c r="PN385" s="24"/>
      <c r="PO385" s="24"/>
      <c r="PP385" s="24"/>
      <c r="PQ385" s="24"/>
      <c r="PR385" s="24"/>
      <c r="PS385" s="24"/>
      <c r="PT385" s="24"/>
      <c r="PU385" s="24"/>
      <c r="PV385" s="24"/>
      <c r="PW385" s="24"/>
      <c r="PX385" s="24"/>
      <c r="PY385" s="24"/>
      <c r="PZ385" s="24"/>
      <c r="QA385" s="24"/>
      <c r="QB385" s="24"/>
      <c r="QC385" s="24"/>
      <c r="QD385" s="24"/>
      <c r="QE385" s="24"/>
      <c r="QF385" s="24"/>
      <c r="QG385" s="24"/>
      <c r="QH385" s="24"/>
      <c r="QI385" s="24"/>
      <c r="QJ385" s="24"/>
      <c r="QK385" s="24"/>
      <c r="QL385" s="24"/>
      <c r="QM385" s="24"/>
      <c r="QN385" s="24"/>
      <c r="QO385" s="24"/>
      <c r="QP385" s="24"/>
      <c r="QQ385" s="24"/>
      <c r="QR385" s="24"/>
      <c r="QS385" s="24"/>
      <c r="QT385" s="24"/>
      <c r="QU385" s="24"/>
      <c r="QV385" s="24"/>
      <c r="QW385" s="24"/>
      <c r="QX385" s="24"/>
      <c r="QY385" s="24"/>
      <c r="QZ385" s="24"/>
      <c r="RA385" s="24"/>
      <c r="RB385" s="24"/>
      <c r="RC385" s="24"/>
      <c r="RD385" s="24"/>
      <c r="RE385" s="24"/>
      <c r="RF385" s="24"/>
      <c r="RG385" s="24"/>
      <c r="RH385" s="24"/>
      <c r="RI385" s="24"/>
      <c r="RJ385" s="24"/>
      <c r="RK385" s="24"/>
      <c r="RL385" s="24"/>
      <c r="RM385" s="24"/>
      <c r="RN385" s="24"/>
      <c r="RO385" s="24"/>
      <c r="RP385" s="24"/>
      <c r="RQ385" s="24"/>
      <c r="RR385" s="24"/>
      <c r="RS385" s="24"/>
      <c r="RT385" s="24"/>
      <c r="RU385" s="24"/>
      <c r="RV385" s="24"/>
      <c r="RW385" s="24"/>
      <c r="RX385" s="24"/>
      <c r="RY385" s="24"/>
      <c r="RZ385" s="24"/>
      <c r="SA385" s="24"/>
      <c r="SB385" s="24"/>
      <c r="SC385" s="24"/>
      <c r="SD385" s="24"/>
      <c r="SE385" s="24"/>
      <c r="SF385" s="24"/>
      <c r="SG385" s="24"/>
      <c r="SH385" s="24"/>
      <c r="SI385" s="24"/>
      <c r="SJ385" s="24"/>
      <c r="SK385" s="24"/>
      <c r="SL385" s="24"/>
      <c r="SM385" s="24"/>
      <c r="SN385" s="24"/>
      <c r="SO385" s="24"/>
      <c r="SP385" s="24"/>
      <c r="SQ385" s="24"/>
      <c r="SR385" s="24"/>
      <c r="SS385" s="24"/>
      <c r="ST385" s="24"/>
      <c r="SU385" s="24"/>
      <c r="SV385" s="24"/>
      <c r="SW385" s="24"/>
      <c r="SX385" s="24"/>
      <c r="SY385" s="24"/>
      <c r="SZ385" s="24"/>
      <c r="TA385" s="24"/>
      <c r="TB385" s="24"/>
      <c r="TC385" s="24"/>
      <c r="TD385" s="24"/>
      <c r="TE385" s="24"/>
      <c r="TF385" s="24"/>
      <c r="TG385" s="24"/>
      <c r="TH385" s="24"/>
      <c r="TI385" s="24"/>
      <c r="TJ385" s="24"/>
      <c r="TK385" s="24"/>
      <c r="TL385" s="24"/>
      <c r="TM385" s="24"/>
      <c r="TN385" s="24"/>
      <c r="TO385" s="24"/>
      <c r="TP385" s="24"/>
      <c r="TQ385" s="24"/>
      <c r="TR385" s="24"/>
      <c r="TS385" s="24"/>
      <c r="TT385" s="24"/>
      <c r="TU385" s="24"/>
      <c r="TV385" s="24"/>
      <c r="TW385" s="24"/>
      <c r="TX385" s="24"/>
      <c r="TY385" s="24"/>
      <c r="TZ385" s="24"/>
      <c r="UA385" s="24"/>
      <c r="UB385" s="24"/>
      <c r="UC385" s="24"/>
      <c r="UD385" s="24"/>
      <c r="UE385" s="24"/>
      <c r="UF385" s="24"/>
      <c r="UG385" s="24"/>
      <c r="UH385" s="24"/>
      <c r="UI385" s="24"/>
      <c r="UJ385" s="24"/>
      <c r="UK385" s="24"/>
      <c r="UL385" s="24"/>
      <c r="UM385" s="24"/>
      <c r="UN385" s="24"/>
      <c r="UO385" s="24"/>
      <c r="UP385" s="24"/>
      <c r="UQ385" s="24"/>
      <c r="UR385" s="24"/>
      <c r="US385" s="24"/>
      <c r="UT385" s="24"/>
      <c r="UU385" s="24"/>
      <c r="UV385" s="24"/>
      <c r="UW385" s="24"/>
      <c r="UX385" s="24"/>
      <c r="UY385" s="24"/>
      <c r="UZ385" s="24"/>
      <c r="VA385" s="24"/>
      <c r="VB385" s="24"/>
      <c r="VC385" s="24"/>
      <c r="VD385" s="24"/>
      <c r="VE385" s="24"/>
      <c r="VF385" s="24"/>
      <c r="VG385" s="24"/>
      <c r="VH385" s="24"/>
      <c r="VI385" s="24"/>
    </row>
    <row r="386" spans="1:581" s="23" customFormat="1" ht="15" customHeight="1" x14ac:dyDescent="0.2">
      <c r="A386" s="18">
        <v>57</v>
      </c>
      <c r="B386" s="102" t="s">
        <v>1188</v>
      </c>
      <c r="C386" s="102" t="s">
        <v>1189</v>
      </c>
      <c r="D386" s="20">
        <v>14</v>
      </c>
      <c r="E386" s="102" t="s">
        <v>929</v>
      </c>
      <c r="F386" s="102" t="s">
        <v>1190</v>
      </c>
      <c r="G386" s="102" t="s">
        <v>1496</v>
      </c>
      <c r="H386" s="21" t="s">
        <v>650</v>
      </c>
      <c r="I386" s="21" t="s">
        <v>651</v>
      </c>
      <c r="J386" s="22" t="s">
        <v>955</v>
      </c>
      <c r="K386" s="328">
        <v>35065</v>
      </c>
      <c r="L386" s="146">
        <v>6</v>
      </c>
      <c r="M386" s="22">
        <v>40</v>
      </c>
      <c r="N386" s="22" t="s">
        <v>728</v>
      </c>
      <c r="O386" s="21" t="s">
        <v>897</v>
      </c>
      <c r="P386" s="21" t="s">
        <v>973</v>
      </c>
      <c r="Q386" s="21" t="s">
        <v>994</v>
      </c>
      <c r="R386" s="22">
        <v>1</v>
      </c>
      <c r="S386" s="114">
        <v>10433</v>
      </c>
      <c r="T386" s="75">
        <f t="shared" si="184"/>
        <v>2086.6</v>
      </c>
      <c r="U386" s="75"/>
      <c r="V386" s="75">
        <f t="shared" si="185"/>
        <v>12519.6</v>
      </c>
      <c r="W386" s="75">
        <f>70.1*6</f>
        <v>420.59999999999997</v>
      </c>
      <c r="X386" s="75">
        <f t="shared" si="186"/>
        <v>2341.7666666666669</v>
      </c>
      <c r="Y386" s="75">
        <f t="shared" si="187"/>
        <v>23417.666666666668</v>
      </c>
      <c r="Z386" s="75">
        <f t="shared" si="188"/>
        <v>2190.9299999999998</v>
      </c>
      <c r="AA386" s="75">
        <f t="shared" si="189"/>
        <v>375.58800000000002</v>
      </c>
      <c r="AB386" s="75">
        <f t="shared" si="190"/>
        <v>625.98</v>
      </c>
      <c r="AC386" s="75">
        <f t="shared" si="191"/>
        <v>250.39200000000002</v>
      </c>
      <c r="AD386" s="75">
        <f>845+70</f>
        <v>915</v>
      </c>
      <c r="AE386" s="75">
        <f>586+30</f>
        <v>616</v>
      </c>
      <c r="AF386" s="77">
        <f t="shared" si="192"/>
        <v>7025.3</v>
      </c>
      <c r="AG386" s="77">
        <f t="shared" si="193"/>
        <v>20646.15111111111</v>
      </c>
      <c r="AH386" s="77">
        <f t="shared" si="194"/>
        <v>247753.81333333332</v>
      </c>
      <c r="AI386" s="77"/>
      <c r="AJ386" s="77"/>
      <c r="AK386" s="77"/>
      <c r="AL386" s="77"/>
      <c r="AM386" s="77"/>
      <c r="AN386" s="77"/>
      <c r="AO386" s="77"/>
      <c r="AP386" s="77"/>
      <c r="AQ386" s="77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  <c r="HB386" s="24"/>
      <c r="HC386" s="24"/>
      <c r="HD386" s="24"/>
      <c r="HE386" s="24"/>
      <c r="HF386" s="24"/>
      <c r="HG386" s="24"/>
      <c r="HH386" s="24"/>
      <c r="HI386" s="24"/>
      <c r="HJ386" s="24"/>
      <c r="HK386" s="24"/>
      <c r="HL386" s="24"/>
      <c r="HM386" s="24"/>
      <c r="HN386" s="24"/>
      <c r="HO386" s="24"/>
      <c r="HP386" s="24"/>
      <c r="HQ386" s="24"/>
      <c r="HR386" s="24"/>
      <c r="HS386" s="24"/>
      <c r="HT386" s="24"/>
      <c r="HU386" s="24"/>
      <c r="HV386" s="24"/>
      <c r="HW386" s="24"/>
      <c r="HX386" s="24"/>
      <c r="HY386" s="24"/>
      <c r="HZ386" s="24"/>
      <c r="IA386" s="24"/>
      <c r="IB386" s="24"/>
      <c r="IC386" s="24"/>
      <c r="ID386" s="24"/>
      <c r="IE386" s="24"/>
      <c r="IF386" s="24"/>
      <c r="IG386" s="24"/>
      <c r="IH386" s="24"/>
      <c r="II386" s="24"/>
      <c r="IJ386" s="24"/>
      <c r="IK386" s="24"/>
      <c r="IL386" s="24"/>
      <c r="IM386" s="24"/>
      <c r="IN386" s="24"/>
      <c r="IO386" s="24"/>
      <c r="IP386" s="24"/>
      <c r="IQ386" s="24"/>
      <c r="IR386" s="24"/>
      <c r="IS386" s="24"/>
      <c r="IT386" s="24"/>
      <c r="IU386" s="24"/>
      <c r="IV386" s="24"/>
      <c r="IW386" s="24"/>
      <c r="IX386" s="24"/>
      <c r="IY386" s="24"/>
      <c r="IZ386" s="24"/>
      <c r="JA386" s="24"/>
      <c r="JB386" s="24"/>
      <c r="JC386" s="24"/>
      <c r="JD386" s="24"/>
      <c r="JE386" s="24"/>
      <c r="JF386" s="24"/>
      <c r="JG386" s="24"/>
      <c r="JH386" s="24"/>
      <c r="JI386" s="24"/>
      <c r="JJ386" s="24"/>
      <c r="JK386" s="24"/>
      <c r="JL386" s="24"/>
      <c r="JM386" s="24"/>
      <c r="JN386" s="24"/>
      <c r="JO386" s="24"/>
      <c r="JP386" s="24"/>
      <c r="JQ386" s="24"/>
      <c r="JR386" s="24"/>
      <c r="JS386" s="24"/>
      <c r="JT386" s="24"/>
      <c r="JU386" s="24"/>
      <c r="JV386" s="24"/>
      <c r="JW386" s="24"/>
      <c r="JX386" s="24"/>
      <c r="JY386" s="24"/>
      <c r="JZ386" s="24"/>
      <c r="KA386" s="24"/>
      <c r="KB386" s="24"/>
      <c r="KC386" s="24"/>
      <c r="KD386" s="24"/>
      <c r="KE386" s="24"/>
      <c r="KF386" s="24"/>
      <c r="KG386" s="24"/>
      <c r="KH386" s="24"/>
      <c r="KI386" s="24"/>
      <c r="KJ386" s="24"/>
      <c r="KK386" s="24"/>
      <c r="KL386" s="24"/>
      <c r="KM386" s="24"/>
      <c r="KN386" s="24"/>
      <c r="KO386" s="24"/>
      <c r="KP386" s="24"/>
      <c r="KQ386" s="24"/>
      <c r="KR386" s="24"/>
      <c r="KS386" s="24"/>
      <c r="KT386" s="24"/>
      <c r="KU386" s="24"/>
      <c r="KV386" s="24"/>
      <c r="KW386" s="24"/>
      <c r="KX386" s="24"/>
      <c r="KY386" s="24"/>
      <c r="KZ386" s="24"/>
      <c r="LA386" s="24"/>
      <c r="LB386" s="24"/>
      <c r="LC386" s="24"/>
      <c r="LD386" s="24"/>
      <c r="LE386" s="24"/>
      <c r="LF386" s="24"/>
      <c r="LG386" s="24"/>
      <c r="LH386" s="24"/>
      <c r="LI386" s="24"/>
      <c r="LJ386" s="24"/>
      <c r="LK386" s="24"/>
      <c r="LL386" s="24"/>
      <c r="LM386" s="24"/>
      <c r="LN386" s="24"/>
      <c r="LO386" s="24"/>
      <c r="LP386" s="24"/>
      <c r="LQ386" s="24"/>
      <c r="LR386" s="24"/>
      <c r="LS386" s="24"/>
      <c r="LT386" s="24"/>
      <c r="LU386" s="24"/>
      <c r="LV386" s="24"/>
      <c r="LW386" s="24"/>
      <c r="LX386" s="24"/>
      <c r="LY386" s="24"/>
      <c r="LZ386" s="24"/>
      <c r="MA386" s="24"/>
      <c r="MB386" s="24"/>
      <c r="MC386" s="24"/>
      <c r="MD386" s="24"/>
      <c r="ME386" s="24"/>
      <c r="MF386" s="24"/>
      <c r="MG386" s="24"/>
      <c r="MH386" s="24"/>
      <c r="MI386" s="24"/>
      <c r="MJ386" s="24"/>
      <c r="MK386" s="24"/>
      <c r="ML386" s="24"/>
      <c r="MM386" s="24"/>
      <c r="MN386" s="24"/>
      <c r="MO386" s="24"/>
      <c r="MP386" s="24"/>
      <c r="MQ386" s="24"/>
      <c r="MR386" s="24"/>
      <c r="MS386" s="24"/>
      <c r="MT386" s="24"/>
      <c r="MU386" s="24"/>
      <c r="MV386" s="24"/>
      <c r="MW386" s="24"/>
      <c r="MX386" s="24"/>
      <c r="MY386" s="24"/>
      <c r="MZ386" s="24"/>
      <c r="NA386" s="24"/>
      <c r="NB386" s="24"/>
      <c r="NC386" s="24"/>
      <c r="ND386" s="24"/>
      <c r="NE386" s="24"/>
      <c r="NF386" s="24"/>
      <c r="NG386" s="24"/>
      <c r="NH386" s="24"/>
      <c r="NI386" s="24"/>
      <c r="NJ386" s="24"/>
      <c r="NK386" s="24"/>
      <c r="NL386" s="24"/>
      <c r="NM386" s="24"/>
      <c r="NN386" s="24"/>
      <c r="NO386" s="24"/>
      <c r="NP386" s="24"/>
      <c r="NQ386" s="24"/>
      <c r="NR386" s="24"/>
      <c r="NS386" s="24"/>
      <c r="NT386" s="24"/>
      <c r="NU386" s="24"/>
      <c r="NV386" s="24"/>
      <c r="NW386" s="24"/>
      <c r="NX386" s="24"/>
      <c r="NY386" s="24"/>
      <c r="NZ386" s="24"/>
      <c r="OA386" s="24"/>
      <c r="OB386" s="24"/>
      <c r="OC386" s="24"/>
      <c r="OD386" s="24"/>
      <c r="OE386" s="24"/>
      <c r="OF386" s="24"/>
      <c r="OG386" s="24"/>
      <c r="OH386" s="24"/>
      <c r="OI386" s="24"/>
      <c r="OJ386" s="24"/>
      <c r="OK386" s="24"/>
      <c r="OL386" s="24"/>
      <c r="OM386" s="24"/>
      <c r="ON386" s="24"/>
      <c r="OO386" s="24"/>
      <c r="OP386" s="24"/>
      <c r="OQ386" s="24"/>
      <c r="OR386" s="24"/>
      <c r="OS386" s="24"/>
      <c r="OT386" s="24"/>
      <c r="OU386" s="24"/>
      <c r="OV386" s="24"/>
      <c r="OW386" s="24"/>
      <c r="OX386" s="24"/>
      <c r="OY386" s="24"/>
      <c r="OZ386" s="24"/>
      <c r="PA386" s="24"/>
      <c r="PB386" s="24"/>
      <c r="PC386" s="24"/>
      <c r="PD386" s="24"/>
      <c r="PE386" s="24"/>
      <c r="PF386" s="24"/>
      <c r="PG386" s="24"/>
      <c r="PH386" s="24"/>
      <c r="PI386" s="24"/>
      <c r="PJ386" s="24"/>
      <c r="PK386" s="24"/>
      <c r="PL386" s="24"/>
      <c r="PM386" s="24"/>
      <c r="PN386" s="24"/>
      <c r="PO386" s="24"/>
      <c r="PP386" s="24"/>
      <c r="PQ386" s="24"/>
      <c r="PR386" s="24"/>
      <c r="PS386" s="24"/>
      <c r="PT386" s="24"/>
      <c r="PU386" s="24"/>
      <c r="PV386" s="24"/>
      <c r="PW386" s="24"/>
      <c r="PX386" s="24"/>
      <c r="PY386" s="24"/>
      <c r="PZ386" s="24"/>
      <c r="QA386" s="24"/>
      <c r="QB386" s="24"/>
      <c r="QC386" s="24"/>
      <c r="QD386" s="24"/>
      <c r="QE386" s="24"/>
      <c r="QF386" s="24"/>
      <c r="QG386" s="24"/>
      <c r="QH386" s="24"/>
      <c r="QI386" s="24"/>
      <c r="QJ386" s="24"/>
      <c r="QK386" s="24"/>
      <c r="QL386" s="24"/>
      <c r="QM386" s="24"/>
      <c r="QN386" s="24"/>
      <c r="QO386" s="24"/>
      <c r="QP386" s="24"/>
      <c r="QQ386" s="24"/>
      <c r="QR386" s="24"/>
      <c r="QS386" s="24"/>
      <c r="QT386" s="24"/>
      <c r="QU386" s="24"/>
      <c r="QV386" s="24"/>
      <c r="QW386" s="24"/>
      <c r="QX386" s="24"/>
      <c r="QY386" s="24"/>
      <c r="QZ386" s="24"/>
      <c r="RA386" s="24"/>
      <c r="RB386" s="24"/>
      <c r="RC386" s="24"/>
      <c r="RD386" s="24"/>
      <c r="RE386" s="24"/>
      <c r="RF386" s="24"/>
      <c r="RG386" s="24"/>
      <c r="RH386" s="24"/>
      <c r="RI386" s="24"/>
      <c r="RJ386" s="24"/>
      <c r="RK386" s="24"/>
      <c r="RL386" s="24"/>
      <c r="RM386" s="24"/>
      <c r="RN386" s="24"/>
      <c r="RO386" s="24"/>
      <c r="RP386" s="24"/>
      <c r="RQ386" s="24"/>
      <c r="RR386" s="24"/>
      <c r="RS386" s="24"/>
      <c r="RT386" s="24"/>
      <c r="RU386" s="24"/>
      <c r="RV386" s="24"/>
      <c r="RW386" s="24"/>
      <c r="RX386" s="24"/>
      <c r="RY386" s="24"/>
      <c r="RZ386" s="24"/>
      <c r="SA386" s="24"/>
      <c r="SB386" s="24"/>
      <c r="SC386" s="24"/>
      <c r="SD386" s="24"/>
      <c r="SE386" s="24"/>
      <c r="SF386" s="24"/>
      <c r="SG386" s="24"/>
      <c r="SH386" s="24"/>
      <c r="SI386" s="24"/>
      <c r="SJ386" s="24"/>
      <c r="SK386" s="24"/>
      <c r="SL386" s="24"/>
      <c r="SM386" s="24"/>
      <c r="SN386" s="24"/>
      <c r="SO386" s="24"/>
      <c r="SP386" s="24"/>
      <c r="SQ386" s="24"/>
      <c r="SR386" s="24"/>
      <c r="SS386" s="24"/>
      <c r="ST386" s="24"/>
      <c r="SU386" s="24"/>
      <c r="SV386" s="24"/>
      <c r="SW386" s="24"/>
      <c r="SX386" s="24"/>
      <c r="SY386" s="24"/>
      <c r="SZ386" s="24"/>
      <c r="TA386" s="24"/>
      <c r="TB386" s="24"/>
      <c r="TC386" s="24"/>
      <c r="TD386" s="24"/>
      <c r="TE386" s="24"/>
      <c r="TF386" s="24"/>
      <c r="TG386" s="24"/>
      <c r="TH386" s="24"/>
      <c r="TI386" s="24"/>
      <c r="TJ386" s="24"/>
      <c r="TK386" s="24"/>
      <c r="TL386" s="24"/>
      <c r="TM386" s="24"/>
      <c r="TN386" s="24"/>
      <c r="TO386" s="24"/>
      <c r="TP386" s="24"/>
      <c r="TQ386" s="24"/>
      <c r="TR386" s="24"/>
      <c r="TS386" s="24"/>
      <c r="TT386" s="24"/>
      <c r="TU386" s="24"/>
      <c r="TV386" s="24"/>
      <c r="TW386" s="24"/>
      <c r="TX386" s="24"/>
      <c r="TY386" s="24"/>
      <c r="TZ386" s="24"/>
      <c r="UA386" s="24"/>
      <c r="UB386" s="24"/>
      <c r="UC386" s="24"/>
      <c r="UD386" s="24"/>
      <c r="UE386" s="24"/>
      <c r="UF386" s="24"/>
      <c r="UG386" s="24"/>
      <c r="UH386" s="24"/>
      <c r="UI386" s="24"/>
      <c r="UJ386" s="24"/>
      <c r="UK386" s="24"/>
      <c r="UL386" s="24"/>
      <c r="UM386" s="24"/>
      <c r="UN386" s="24"/>
      <c r="UO386" s="24"/>
      <c r="UP386" s="24"/>
      <c r="UQ386" s="24"/>
      <c r="UR386" s="24"/>
      <c r="US386" s="24"/>
      <c r="UT386" s="24"/>
      <c r="UU386" s="24"/>
      <c r="UV386" s="24"/>
      <c r="UW386" s="24"/>
      <c r="UX386" s="24"/>
      <c r="UY386" s="24"/>
      <c r="UZ386" s="24"/>
      <c r="VA386" s="24"/>
      <c r="VB386" s="24"/>
      <c r="VC386" s="24"/>
      <c r="VD386" s="24"/>
      <c r="VE386" s="24"/>
      <c r="VF386" s="24"/>
      <c r="VG386" s="24"/>
      <c r="VH386" s="24"/>
      <c r="VI386" s="24"/>
    </row>
    <row r="387" spans="1:581" s="23" customFormat="1" ht="15" customHeight="1" x14ac:dyDescent="0.2">
      <c r="A387" s="18">
        <v>58</v>
      </c>
      <c r="B387" s="102" t="s">
        <v>1188</v>
      </c>
      <c r="C387" s="102" t="s">
        <v>1189</v>
      </c>
      <c r="D387" s="20">
        <v>14</v>
      </c>
      <c r="E387" s="102" t="s">
        <v>929</v>
      </c>
      <c r="F387" s="102" t="s">
        <v>1190</v>
      </c>
      <c r="G387" s="102" t="s">
        <v>1497</v>
      </c>
      <c r="H387" s="21" t="s">
        <v>652</v>
      </c>
      <c r="I387" s="21" t="s">
        <v>653</v>
      </c>
      <c r="J387" s="22" t="s">
        <v>955</v>
      </c>
      <c r="K387" s="328">
        <v>35323</v>
      </c>
      <c r="L387" s="146">
        <v>6</v>
      </c>
      <c r="M387" s="22">
        <v>40</v>
      </c>
      <c r="N387" s="22" t="s">
        <v>728</v>
      </c>
      <c r="O387" s="21" t="s">
        <v>897</v>
      </c>
      <c r="P387" s="21" t="s">
        <v>973</v>
      </c>
      <c r="Q387" s="21" t="s">
        <v>994</v>
      </c>
      <c r="R387" s="22">
        <v>1</v>
      </c>
      <c r="S387" s="114">
        <v>10433</v>
      </c>
      <c r="T387" s="75">
        <f t="shared" si="184"/>
        <v>2086.6</v>
      </c>
      <c r="U387" s="75"/>
      <c r="V387" s="75">
        <f t="shared" si="185"/>
        <v>12519.6</v>
      </c>
      <c r="W387" s="75">
        <f>70.1*6</f>
        <v>420.59999999999997</v>
      </c>
      <c r="X387" s="75">
        <f t="shared" si="186"/>
        <v>2341.7666666666669</v>
      </c>
      <c r="Y387" s="75">
        <f t="shared" si="187"/>
        <v>23417.666666666668</v>
      </c>
      <c r="Z387" s="75">
        <f t="shared" si="188"/>
        <v>2190.9299999999998</v>
      </c>
      <c r="AA387" s="75">
        <f t="shared" si="189"/>
        <v>375.58800000000002</v>
      </c>
      <c r="AB387" s="75">
        <f t="shared" si="190"/>
        <v>625.98</v>
      </c>
      <c r="AC387" s="75">
        <f t="shared" si="191"/>
        <v>250.39200000000002</v>
      </c>
      <c r="AD387" s="75">
        <f>845+70</f>
        <v>915</v>
      </c>
      <c r="AE387" s="75">
        <f>586+30</f>
        <v>616</v>
      </c>
      <c r="AF387" s="77">
        <f t="shared" si="192"/>
        <v>7025.3</v>
      </c>
      <c r="AG387" s="77">
        <f t="shared" si="193"/>
        <v>20646.15111111111</v>
      </c>
      <c r="AH387" s="77">
        <f t="shared" si="194"/>
        <v>247753.81333333332</v>
      </c>
      <c r="AI387" s="77"/>
      <c r="AJ387" s="77"/>
      <c r="AK387" s="77"/>
      <c r="AL387" s="77"/>
      <c r="AM387" s="77"/>
      <c r="AN387" s="77"/>
      <c r="AO387" s="77"/>
      <c r="AP387" s="77"/>
      <c r="AQ387" s="77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  <c r="HB387" s="24"/>
      <c r="HC387" s="24"/>
      <c r="HD387" s="24"/>
      <c r="HE387" s="24"/>
      <c r="HF387" s="24"/>
      <c r="HG387" s="24"/>
      <c r="HH387" s="24"/>
      <c r="HI387" s="24"/>
      <c r="HJ387" s="24"/>
      <c r="HK387" s="24"/>
      <c r="HL387" s="24"/>
      <c r="HM387" s="24"/>
      <c r="HN387" s="24"/>
      <c r="HO387" s="24"/>
      <c r="HP387" s="24"/>
      <c r="HQ387" s="24"/>
      <c r="HR387" s="24"/>
      <c r="HS387" s="24"/>
      <c r="HT387" s="24"/>
      <c r="HU387" s="24"/>
      <c r="HV387" s="24"/>
      <c r="HW387" s="24"/>
      <c r="HX387" s="24"/>
      <c r="HY387" s="24"/>
      <c r="HZ387" s="24"/>
      <c r="IA387" s="24"/>
      <c r="IB387" s="24"/>
      <c r="IC387" s="24"/>
      <c r="ID387" s="24"/>
      <c r="IE387" s="24"/>
      <c r="IF387" s="24"/>
      <c r="IG387" s="24"/>
      <c r="IH387" s="24"/>
      <c r="II387" s="24"/>
      <c r="IJ387" s="24"/>
      <c r="IK387" s="24"/>
      <c r="IL387" s="24"/>
      <c r="IM387" s="24"/>
      <c r="IN387" s="24"/>
      <c r="IO387" s="24"/>
      <c r="IP387" s="24"/>
      <c r="IQ387" s="24"/>
      <c r="IR387" s="24"/>
      <c r="IS387" s="24"/>
      <c r="IT387" s="24"/>
      <c r="IU387" s="24"/>
      <c r="IV387" s="24"/>
      <c r="IW387" s="24"/>
      <c r="IX387" s="24"/>
      <c r="IY387" s="24"/>
      <c r="IZ387" s="24"/>
      <c r="JA387" s="24"/>
      <c r="JB387" s="24"/>
      <c r="JC387" s="24"/>
      <c r="JD387" s="24"/>
      <c r="JE387" s="24"/>
      <c r="JF387" s="24"/>
      <c r="JG387" s="24"/>
      <c r="JH387" s="24"/>
      <c r="JI387" s="24"/>
      <c r="JJ387" s="24"/>
      <c r="JK387" s="24"/>
      <c r="JL387" s="24"/>
      <c r="JM387" s="24"/>
      <c r="JN387" s="24"/>
      <c r="JO387" s="24"/>
      <c r="JP387" s="24"/>
      <c r="JQ387" s="24"/>
      <c r="JR387" s="24"/>
      <c r="JS387" s="24"/>
      <c r="JT387" s="24"/>
      <c r="JU387" s="24"/>
      <c r="JV387" s="24"/>
      <c r="JW387" s="24"/>
      <c r="JX387" s="24"/>
      <c r="JY387" s="24"/>
      <c r="JZ387" s="24"/>
      <c r="KA387" s="24"/>
      <c r="KB387" s="24"/>
      <c r="KC387" s="24"/>
      <c r="KD387" s="24"/>
      <c r="KE387" s="24"/>
      <c r="KF387" s="24"/>
      <c r="KG387" s="24"/>
      <c r="KH387" s="24"/>
      <c r="KI387" s="24"/>
      <c r="KJ387" s="24"/>
      <c r="KK387" s="24"/>
      <c r="KL387" s="24"/>
      <c r="KM387" s="24"/>
      <c r="KN387" s="24"/>
      <c r="KO387" s="24"/>
      <c r="KP387" s="24"/>
      <c r="KQ387" s="24"/>
      <c r="KR387" s="24"/>
      <c r="KS387" s="24"/>
      <c r="KT387" s="24"/>
      <c r="KU387" s="24"/>
      <c r="KV387" s="24"/>
      <c r="KW387" s="24"/>
      <c r="KX387" s="24"/>
      <c r="KY387" s="24"/>
      <c r="KZ387" s="24"/>
      <c r="LA387" s="24"/>
      <c r="LB387" s="24"/>
      <c r="LC387" s="24"/>
      <c r="LD387" s="24"/>
      <c r="LE387" s="24"/>
      <c r="LF387" s="24"/>
      <c r="LG387" s="24"/>
      <c r="LH387" s="24"/>
      <c r="LI387" s="24"/>
      <c r="LJ387" s="24"/>
      <c r="LK387" s="24"/>
      <c r="LL387" s="24"/>
      <c r="LM387" s="24"/>
      <c r="LN387" s="24"/>
      <c r="LO387" s="24"/>
      <c r="LP387" s="24"/>
      <c r="LQ387" s="24"/>
      <c r="LR387" s="24"/>
      <c r="LS387" s="24"/>
      <c r="LT387" s="24"/>
      <c r="LU387" s="24"/>
      <c r="LV387" s="24"/>
      <c r="LW387" s="24"/>
      <c r="LX387" s="24"/>
      <c r="LY387" s="24"/>
      <c r="LZ387" s="24"/>
      <c r="MA387" s="24"/>
      <c r="MB387" s="24"/>
      <c r="MC387" s="24"/>
      <c r="MD387" s="24"/>
      <c r="ME387" s="24"/>
      <c r="MF387" s="24"/>
      <c r="MG387" s="24"/>
      <c r="MH387" s="24"/>
      <c r="MI387" s="24"/>
      <c r="MJ387" s="24"/>
      <c r="MK387" s="24"/>
      <c r="ML387" s="24"/>
      <c r="MM387" s="24"/>
      <c r="MN387" s="24"/>
      <c r="MO387" s="24"/>
      <c r="MP387" s="24"/>
      <c r="MQ387" s="24"/>
      <c r="MR387" s="24"/>
      <c r="MS387" s="24"/>
      <c r="MT387" s="24"/>
      <c r="MU387" s="24"/>
      <c r="MV387" s="24"/>
      <c r="MW387" s="24"/>
      <c r="MX387" s="24"/>
      <c r="MY387" s="24"/>
      <c r="MZ387" s="24"/>
      <c r="NA387" s="24"/>
      <c r="NB387" s="24"/>
      <c r="NC387" s="24"/>
      <c r="ND387" s="24"/>
      <c r="NE387" s="24"/>
      <c r="NF387" s="24"/>
      <c r="NG387" s="24"/>
      <c r="NH387" s="24"/>
      <c r="NI387" s="24"/>
      <c r="NJ387" s="24"/>
      <c r="NK387" s="24"/>
      <c r="NL387" s="24"/>
      <c r="NM387" s="24"/>
      <c r="NN387" s="24"/>
      <c r="NO387" s="24"/>
      <c r="NP387" s="24"/>
      <c r="NQ387" s="24"/>
      <c r="NR387" s="24"/>
      <c r="NS387" s="24"/>
      <c r="NT387" s="24"/>
      <c r="NU387" s="24"/>
      <c r="NV387" s="24"/>
      <c r="NW387" s="24"/>
      <c r="NX387" s="24"/>
      <c r="NY387" s="24"/>
      <c r="NZ387" s="24"/>
      <c r="OA387" s="24"/>
      <c r="OB387" s="24"/>
      <c r="OC387" s="24"/>
      <c r="OD387" s="24"/>
      <c r="OE387" s="24"/>
      <c r="OF387" s="24"/>
      <c r="OG387" s="24"/>
      <c r="OH387" s="24"/>
      <c r="OI387" s="24"/>
      <c r="OJ387" s="24"/>
      <c r="OK387" s="24"/>
      <c r="OL387" s="24"/>
      <c r="OM387" s="24"/>
      <c r="ON387" s="24"/>
      <c r="OO387" s="24"/>
      <c r="OP387" s="24"/>
      <c r="OQ387" s="24"/>
      <c r="OR387" s="24"/>
      <c r="OS387" s="24"/>
      <c r="OT387" s="24"/>
      <c r="OU387" s="24"/>
      <c r="OV387" s="24"/>
      <c r="OW387" s="24"/>
      <c r="OX387" s="24"/>
      <c r="OY387" s="24"/>
      <c r="OZ387" s="24"/>
      <c r="PA387" s="24"/>
      <c r="PB387" s="24"/>
      <c r="PC387" s="24"/>
      <c r="PD387" s="24"/>
      <c r="PE387" s="24"/>
      <c r="PF387" s="24"/>
      <c r="PG387" s="24"/>
      <c r="PH387" s="24"/>
      <c r="PI387" s="24"/>
      <c r="PJ387" s="24"/>
      <c r="PK387" s="24"/>
      <c r="PL387" s="24"/>
      <c r="PM387" s="24"/>
      <c r="PN387" s="24"/>
      <c r="PO387" s="24"/>
      <c r="PP387" s="24"/>
      <c r="PQ387" s="24"/>
      <c r="PR387" s="24"/>
      <c r="PS387" s="24"/>
      <c r="PT387" s="24"/>
      <c r="PU387" s="24"/>
      <c r="PV387" s="24"/>
      <c r="PW387" s="24"/>
      <c r="PX387" s="24"/>
      <c r="PY387" s="24"/>
      <c r="PZ387" s="24"/>
      <c r="QA387" s="24"/>
      <c r="QB387" s="24"/>
      <c r="QC387" s="24"/>
      <c r="QD387" s="24"/>
      <c r="QE387" s="24"/>
      <c r="QF387" s="24"/>
      <c r="QG387" s="24"/>
      <c r="QH387" s="24"/>
      <c r="QI387" s="24"/>
      <c r="QJ387" s="24"/>
      <c r="QK387" s="24"/>
      <c r="QL387" s="24"/>
      <c r="QM387" s="24"/>
      <c r="QN387" s="24"/>
      <c r="QO387" s="24"/>
      <c r="QP387" s="24"/>
      <c r="QQ387" s="24"/>
      <c r="QR387" s="24"/>
      <c r="QS387" s="24"/>
      <c r="QT387" s="24"/>
      <c r="QU387" s="24"/>
      <c r="QV387" s="24"/>
      <c r="QW387" s="24"/>
      <c r="QX387" s="24"/>
      <c r="QY387" s="24"/>
      <c r="QZ387" s="24"/>
      <c r="RA387" s="24"/>
      <c r="RB387" s="24"/>
      <c r="RC387" s="24"/>
      <c r="RD387" s="24"/>
      <c r="RE387" s="24"/>
      <c r="RF387" s="24"/>
      <c r="RG387" s="24"/>
      <c r="RH387" s="24"/>
      <c r="RI387" s="24"/>
      <c r="RJ387" s="24"/>
      <c r="RK387" s="24"/>
      <c r="RL387" s="24"/>
      <c r="RM387" s="24"/>
      <c r="RN387" s="24"/>
      <c r="RO387" s="24"/>
      <c r="RP387" s="24"/>
      <c r="RQ387" s="24"/>
      <c r="RR387" s="24"/>
      <c r="RS387" s="24"/>
      <c r="RT387" s="24"/>
      <c r="RU387" s="24"/>
      <c r="RV387" s="24"/>
      <c r="RW387" s="24"/>
      <c r="RX387" s="24"/>
      <c r="RY387" s="24"/>
      <c r="RZ387" s="24"/>
      <c r="SA387" s="24"/>
      <c r="SB387" s="24"/>
      <c r="SC387" s="24"/>
      <c r="SD387" s="24"/>
      <c r="SE387" s="24"/>
      <c r="SF387" s="24"/>
      <c r="SG387" s="24"/>
      <c r="SH387" s="24"/>
      <c r="SI387" s="24"/>
      <c r="SJ387" s="24"/>
      <c r="SK387" s="24"/>
      <c r="SL387" s="24"/>
      <c r="SM387" s="24"/>
      <c r="SN387" s="24"/>
      <c r="SO387" s="24"/>
      <c r="SP387" s="24"/>
      <c r="SQ387" s="24"/>
      <c r="SR387" s="24"/>
      <c r="SS387" s="24"/>
      <c r="ST387" s="24"/>
      <c r="SU387" s="24"/>
      <c r="SV387" s="24"/>
      <c r="SW387" s="24"/>
      <c r="SX387" s="24"/>
      <c r="SY387" s="24"/>
      <c r="SZ387" s="24"/>
      <c r="TA387" s="24"/>
      <c r="TB387" s="24"/>
      <c r="TC387" s="24"/>
      <c r="TD387" s="24"/>
      <c r="TE387" s="24"/>
      <c r="TF387" s="24"/>
      <c r="TG387" s="24"/>
      <c r="TH387" s="24"/>
      <c r="TI387" s="24"/>
      <c r="TJ387" s="24"/>
      <c r="TK387" s="24"/>
      <c r="TL387" s="24"/>
      <c r="TM387" s="24"/>
      <c r="TN387" s="24"/>
      <c r="TO387" s="24"/>
      <c r="TP387" s="24"/>
      <c r="TQ387" s="24"/>
      <c r="TR387" s="24"/>
      <c r="TS387" s="24"/>
      <c r="TT387" s="24"/>
      <c r="TU387" s="24"/>
      <c r="TV387" s="24"/>
      <c r="TW387" s="24"/>
      <c r="TX387" s="24"/>
      <c r="TY387" s="24"/>
      <c r="TZ387" s="24"/>
      <c r="UA387" s="24"/>
      <c r="UB387" s="24"/>
      <c r="UC387" s="24"/>
      <c r="UD387" s="24"/>
      <c r="UE387" s="24"/>
      <c r="UF387" s="24"/>
      <c r="UG387" s="24"/>
      <c r="UH387" s="24"/>
      <c r="UI387" s="24"/>
      <c r="UJ387" s="24"/>
      <c r="UK387" s="24"/>
      <c r="UL387" s="24"/>
      <c r="UM387" s="24"/>
      <c r="UN387" s="24"/>
      <c r="UO387" s="24"/>
      <c r="UP387" s="24"/>
      <c r="UQ387" s="24"/>
      <c r="UR387" s="24"/>
      <c r="US387" s="24"/>
      <c r="UT387" s="24"/>
      <c r="UU387" s="24"/>
      <c r="UV387" s="24"/>
      <c r="UW387" s="24"/>
      <c r="UX387" s="24"/>
      <c r="UY387" s="24"/>
      <c r="UZ387" s="24"/>
      <c r="VA387" s="24"/>
      <c r="VB387" s="24"/>
      <c r="VC387" s="24"/>
      <c r="VD387" s="24"/>
      <c r="VE387" s="24"/>
      <c r="VF387" s="24"/>
      <c r="VG387" s="24"/>
      <c r="VH387" s="24"/>
      <c r="VI387" s="24"/>
    </row>
    <row r="388" spans="1:581" s="23" customFormat="1" ht="15" customHeight="1" x14ac:dyDescent="0.2">
      <c r="A388" s="18">
        <v>59</v>
      </c>
      <c r="B388" s="102" t="s">
        <v>1188</v>
      </c>
      <c r="C388" s="102" t="s">
        <v>1189</v>
      </c>
      <c r="D388" s="20">
        <v>14</v>
      </c>
      <c r="E388" s="102" t="s">
        <v>929</v>
      </c>
      <c r="F388" s="102" t="s">
        <v>1190</v>
      </c>
      <c r="G388" s="102" t="s">
        <v>1498</v>
      </c>
      <c r="H388" s="21" t="s">
        <v>511</v>
      </c>
      <c r="I388" s="21" t="s">
        <v>510</v>
      </c>
      <c r="J388" s="22" t="s">
        <v>955</v>
      </c>
      <c r="K388" s="328">
        <v>38930</v>
      </c>
      <c r="L388" s="146">
        <v>6</v>
      </c>
      <c r="M388" s="22">
        <v>40</v>
      </c>
      <c r="N388" s="22" t="s">
        <v>728</v>
      </c>
      <c r="O388" s="21" t="s">
        <v>897</v>
      </c>
      <c r="P388" s="21" t="s">
        <v>973</v>
      </c>
      <c r="Q388" s="21" t="s">
        <v>994</v>
      </c>
      <c r="R388" s="22">
        <v>1</v>
      </c>
      <c r="S388" s="114">
        <v>10433</v>
      </c>
      <c r="T388" s="75">
        <f t="shared" si="184"/>
        <v>2086.6</v>
      </c>
      <c r="U388" s="75"/>
      <c r="V388" s="75">
        <f t="shared" si="185"/>
        <v>12519.6</v>
      </c>
      <c r="W388" s="75">
        <f>70.1*4</f>
        <v>280.39999999999998</v>
      </c>
      <c r="X388" s="75">
        <f t="shared" si="186"/>
        <v>2341.7666666666669</v>
      </c>
      <c r="Y388" s="75">
        <f t="shared" si="187"/>
        <v>23417.666666666668</v>
      </c>
      <c r="Z388" s="75">
        <f t="shared" si="188"/>
        <v>2190.9299999999998</v>
      </c>
      <c r="AA388" s="75">
        <f t="shared" si="189"/>
        <v>375.58800000000002</v>
      </c>
      <c r="AB388" s="75">
        <f t="shared" si="190"/>
        <v>625.98</v>
      </c>
      <c r="AC388" s="75">
        <f t="shared" si="191"/>
        <v>250.39200000000002</v>
      </c>
      <c r="AD388" s="75">
        <f>845+70</f>
        <v>915</v>
      </c>
      <c r="AE388" s="75">
        <f>586+30</f>
        <v>616</v>
      </c>
      <c r="AF388" s="77">
        <f t="shared" si="192"/>
        <v>7025.3</v>
      </c>
      <c r="AG388" s="77">
        <f t="shared" si="193"/>
        <v>20505.95111111111</v>
      </c>
      <c r="AH388" s="77">
        <f t="shared" si="194"/>
        <v>246071.41333333333</v>
      </c>
      <c r="AI388" s="77"/>
      <c r="AJ388" s="77"/>
      <c r="AK388" s="77"/>
      <c r="AL388" s="77"/>
      <c r="AM388" s="77"/>
      <c r="AN388" s="77"/>
      <c r="AO388" s="77"/>
      <c r="AP388" s="77"/>
      <c r="AQ388" s="77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  <c r="HB388" s="24"/>
      <c r="HC388" s="24"/>
      <c r="HD388" s="24"/>
      <c r="HE388" s="24"/>
      <c r="HF388" s="24"/>
      <c r="HG388" s="24"/>
      <c r="HH388" s="24"/>
      <c r="HI388" s="24"/>
      <c r="HJ388" s="24"/>
      <c r="HK388" s="24"/>
      <c r="HL388" s="24"/>
      <c r="HM388" s="24"/>
      <c r="HN388" s="24"/>
      <c r="HO388" s="24"/>
      <c r="HP388" s="24"/>
      <c r="HQ388" s="24"/>
      <c r="HR388" s="24"/>
      <c r="HS388" s="24"/>
      <c r="HT388" s="24"/>
      <c r="HU388" s="24"/>
      <c r="HV388" s="24"/>
      <c r="HW388" s="24"/>
      <c r="HX388" s="24"/>
      <c r="HY388" s="24"/>
      <c r="HZ388" s="24"/>
      <c r="IA388" s="24"/>
      <c r="IB388" s="24"/>
      <c r="IC388" s="24"/>
      <c r="ID388" s="24"/>
      <c r="IE388" s="24"/>
      <c r="IF388" s="24"/>
      <c r="IG388" s="24"/>
      <c r="IH388" s="24"/>
      <c r="II388" s="24"/>
      <c r="IJ388" s="24"/>
      <c r="IK388" s="24"/>
      <c r="IL388" s="24"/>
      <c r="IM388" s="24"/>
      <c r="IN388" s="24"/>
      <c r="IO388" s="24"/>
      <c r="IP388" s="24"/>
      <c r="IQ388" s="24"/>
      <c r="IR388" s="24"/>
      <c r="IS388" s="24"/>
      <c r="IT388" s="24"/>
      <c r="IU388" s="24"/>
      <c r="IV388" s="24"/>
      <c r="IW388" s="24"/>
      <c r="IX388" s="24"/>
      <c r="IY388" s="24"/>
      <c r="IZ388" s="24"/>
      <c r="JA388" s="24"/>
      <c r="JB388" s="24"/>
      <c r="JC388" s="24"/>
      <c r="JD388" s="24"/>
      <c r="JE388" s="24"/>
      <c r="JF388" s="24"/>
      <c r="JG388" s="24"/>
      <c r="JH388" s="24"/>
      <c r="JI388" s="24"/>
      <c r="JJ388" s="24"/>
      <c r="JK388" s="24"/>
      <c r="JL388" s="24"/>
      <c r="JM388" s="24"/>
      <c r="JN388" s="24"/>
      <c r="JO388" s="24"/>
      <c r="JP388" s="24"/>
      <c r="JQ388" s="24"/>
      <c r="JR388" s="24"/>
      <c r="JS388" s="24"/>
      <c r="JT388" s="24"/>
      <c r="JU388" s="24"/>
      <c r="JV388" s="24"/>
      <c r="JW388" s="24"/>
      <c r="JX388" s="24"/>
      <c r="JY388" s="24"/>
      <c r="JZ388" s="24"/>
      <c r="KA388" s="24"/>
      <c r="KB388" s="24"/>
      <c r="KC388" s="24"/>
      <c r="KD388" s="24"/>
      <c r="KE388" s="24"/>
      <c r="KF388" s="24"/>
      <c r="KG388" s="24"/>
      <c r="KH388" s="24"/>
      <c r="KI388" s="24"/>
      <c r="KJ388" s="24"/>
      <c r="KK388" s="24"/>
      <c r="KL388" s="24"/>
      <c r="KM388" s="24"/>
      <c r="KN388" s="24"/>
      <c r="KO388" s="24"/>
      <c r="KP388" s="24"/>
      <c r="KQ388" s="24"/>
      <c r="KR388" s="24"/>
      <c r="KS388" s="24"/>
      <c r="KT388" s="24"/>
      <c r="KU388" s="24"/>
      <c r="KV388" s="24"/>
      <c r="KW388" s="24"/>
      <c r="KX388" s="24"/>
      <c r="KY388" s="24"/>
      <c r="KZ388" s="24"/>
      <c r="LA388" s="24"/>
      <c r="LB388" s="24"/>
      <c r="LC388" s="24"/>
      <c r="LD388" s="24"/>
      <c r="LE388" s="24"/>
      <c r="LF388" s="24"/>
      <c r="LG388" s="24"/>
      <c r="LH388" s="24"/>
      <c r="LI388" s="24"/>
      <c r="LJ388" s="24"/>
      <c r="LK388" s="24"/>
      <c r="LL388" s="24"/>
      <c r="LM388" s="24"/>
      <c r="LN388" s="24"/>
      <c r="LO388" s="24"/>
      <c r="LP388" s="24"/>
      <c r="LQ388" s="24"/>
      <c r="LR388" s="24"/>
      <c r="LS388" s="24"/>
      <c r="LT388" s="24"/>
      <c r="LU388" s="24"/>
      <c r="LV388" s="24"/>
      <c r="LW388" s="24"/>
      <c r="LX388" s="24"/>
      <c r="LY388" s="24"/>
      <c r="LZ388" s="24"/>
      <c r="MA388" s="24"/>
      <c r="MB388" s="24"/>
      <c r="MC388" s="24"/>
      <c r="MD388" s="24"/>
      <c r="ME388" s="24"/>
      <c r="MF388" s="24"/>
      <c r="MG388" s="24"/>
      <c r="MH388" s="24"/>
      <c r="MI388" s="24"/>
      <c r="MJ388" s="24"/>
      <c r="MK388" s="24"/>
      <c r="ML388" s="24"/>
      <c r="MM388" s="24"/>
      <c r="MN388" s="24"/>
      <c r="MO388" s="24"/>
      <c r="MP388" s="24"/>
      <c r="MQ388" s="24"/>
      <c r="MR388" s="24"/>
      <c r="MS388" s="24"/>
      <c r="MT388" s="24"/>
      <c r="MU388" s="24"/>
      <c r="MV388" s="24"/>
      <c r="MW388" s="24"/>
      <c r="MX388" s="24"/>
      <c r="MY388" s="24"/>
      <c r="MZ388" s="24"/>
      <c r="NA388" s="24"/>
      <c r="NB388" s="24"/>
      <c r="NC388" s="24"/>
      <c r="ND388" s="24"/>
      <c r="NE388" s="24"/>
      <c r="NF388" s="24"/>
      <c r="NG388" s="24"/>
      <c r="NH388" s="24"/>
      <c r="NI388" s="24"/>
      <c r="NJ388" s="24"/>
      <c r="NK388" s="24"/>
      <c r="NL388" s="24"/>
      <c r="NM388" s="24"/>
      <c r="NN388" s="24"/>
      <c r="NO388" s="24"/>
      <c r="NP388" s="24"/>
      <c r="NQ388" s="24"/>
      <c r="NR388" s="24"/>
      <c r="NS388" s="24"/>
      <c r="NT388" s="24"/>
      <c r="NU388" s="24"/>
      <c r="NV388" s="24"/>
      <c r="NW388" s="24"/>
      <c r="NX388" s="24"/>
      <c r="NY388" s="24"/>
      <c r="NZ388" s="24"/>
      <c r="OA388" s="24"/>
      <c r="OB388" s="24"/>
      <c r="OC388" s="24"/>
      <c r="OD388" s="24"/>
      <c r="OE388" s="24"/>
      <c r="OF388" s="24"/>
      <c r="OG388" s="24"/>
      <c r="OH388" s="24"/>
      <c r="OI388" s="24"/>
      <c r="OJ388" s="24"/>
      <c r="OK388" s="24"/>
      <c r="OL388" s="24"/>
      <c r="OM388" s="24"/>
      <c r="ON388" s="24"/>
      <c r="OO388" s="24"/>
      <c r="OP388" s="24"/>
      <c r="OQ388" s="24"/>
      <c r="OR388" s="24"/>
      <c r="OS388" s="24"/>
      <c r="OT388" s="24"/>
      <c r="OU388" s="24"/>
      <c r="OV388" s="24"/>
      <c r="OW388" s="24"/>
      <c r="OX388" s="24"/>
      <c r="OY388" s="24"/>
      <c r="OZ388" s="24"/>
      <c r="PA388" s="24"/>
      <c r="PB388" s="24"/>
      <c r="PC388" s="24"/>
      <c r="PD388" s="24"/>
      <c r="PE388" s="24"/>
      <c r="PF388" s="24"/>
      <c r="PG388" s="24"/>
      <c r="PH388" s="24"/>
      <c r="PI388" s="24"/>
      <c r="PJ388" s="24"/>
      <c r="PK388" s="24"/>
      <c r="PL388" s="24"/>
      <c r="PM388" s="24"/>
      <c r="PN388" s="24"/>
      <c r="PO388" s="24"/>
      <c r="PP388" s="24"/>
      <c r="PQ388" s="24"/>
      <c r="PR388" s="24"/>
      <c r="PS388" s="24"/>
      <c r="PT388" s="24"/>
      <c r="PU388" s="24"/>
      <c r="PV388" s="24"/>
      <c r="PW388" s="24"/>
      <c r="PX388" s="24"/>
      <c r="PY388" s="24"/>
      <c r="PZ388" s="24"/>
      <c r="QA388" s="24"/>
      <c r="QB388" s="24"/>
      <c r="QC388" s="24"/>
      <c r="QD388" s="24"/>
      <c r="QE388" s="24"/>
      <c r="QF388" s="24"/>
      <c r="QG388" s="24"/>
      <c r="QH388" s="24"/>
      <c r="QI388" s="24"/>
      <c r="QJ388" s="24"/>
      <c r="QK388" s="24"/>
      <c r="QL388" s="24"/>
      <c r="QM388" s="24"/>
      <c r="QN388" s="24"/>
      <c r="QO388" s="24"/>
      <c r="QP388" s="24"/>
      <c r="QQ388" s="24"/>
      <c r="QR388" s="24"/>
      <c r="QS388" s="24"/>
      <c r="QT388" s="24"/>
      <c r="QU388" s="24"/>
      <c r="QV388" s="24"/>
      <c r="QW388" s="24"/>
      <c r="QX388" s="24"/>
      <c r="QY388" s="24"/>
      <c r="QZ388" s="24"/>
      <c r="RA388" s="24"/>
      <c r="RB388" s="24"/>
      <c r="RC388" s="24"/>
      <c r="RD388" s="24"/>
      <c r="RE388" s="24"/>
      <c r="RF388" s="24"/>
      <c r="RG388" s="24"/>
      <c r="RH388" s="24"/>
      <c r="RI388" s="24"/>
      <c r="RJ388" s="24"/>
      <c r="RK388" s="24"/>
      <c r="RL388" s="24"/>
      <c r="RM388" s="24"/>
      <c r="RN388" s="24"/>
      <c r="RO388" s="24"/>
      <c r="RP388" s="24"/>
      <c r="RQ388" s="24"/>
      <c r="RR388" s="24"/>
      <c r="RS388" s="24"/>
      <c r="RT388" s="24"/>
      <c r="RU388" s="24"/>
      <c r="RV388" s="24"/>
      <c r="RW388" s="24"/>
      <c r="RX388" s="24"/>
      <c r="RY388" s="24"/>
      <c r="RZ388" s="24"/>
      <c r="SA388" s="24"/>
      <c r="SB388" s="24"/>
      <c r="SC388" s="24"/>
      <c r="SD388" s="24"/>
      <c r="SE388" s="24"/>
      <c r="SF388" s="24"/>
      <c r="SG388" s="24"/>
      <c r="SH388" s="24"/>
      <c r="SI388" s="24"/>
      <c r="SJ388" s="24"/>
      <c r="SK388" s="24"/>
      <c r="SL388" s="24"/>
      <c r="SM388" s="24"/>
      <c r="SN388" s="24"/>
      <c r="SO388" s="24"/>
      <c r="SP388" s="24"/>
      <c r="SQ388" s="24"/>
      <c r="SR388" s="24"/>
      <c r="SS388" s="24"/>
      <c r="ST388" s="24"/>
      <c r="SU388" s="24"/>
      <c r="SV388" s="24"/>
      <c r="SW388" s="24"/>
      <c r="SX388" s="24"/>
      <c r="SY388" s="24"/>
      <c r="SZ388" s="24"/>
      <c r="TA388" s="24"/>
      <c r="TB388" s="24"/>
      <c r="TC388" s="24"/>
      <c r="TD388" s="24"/>
      <c r="TE388" s="24"/>
      <c r="TF388" s="24"/>
      <c r="TG388" s="24"/>
      <c r="TH388" s="24"/>
      <c r="TI388" s="24"/>
      <c r="TJ388" s="24"/>
      <c r="TK388" s="24"/>
      <c r="TL388" s="24"/>
      <c r="TM388" s="24"/>
      <c r="TN388" s="24"/>
      <c r="TO388" s="24"/>
      <c r="TP388" s="24"/>
      <c r="TQ388" s="24"/>
      <c r="TR388" s="24"/>
      <c r="TS388" s="24"/>
      <c r="TT388" s="24"/>
      <c r="TU388" s="24"/>
      <c r="TV388" s="24"/>
      <c r="TW388" s="24"/>
      <c r="TX388" s="24"/>
      <c r="TY388" s="24"/>
      <c r="TZ388" s="24"/>
      <c r="UA388" s="24"/>
      <c r="UB388" s="24"/>
      <c r="UC388" s="24"/>
      <c r="UD388" s="24"/>
      <c r="UE388" s="24"/>
      <c r="UF388" s="24"/>
      <c r="UG388" s="24"/>
      <c r="UH388" s="24"/>
      <c r="UI388" s="24"/>
      <c r="UJ388" s="24"/>
      <c r="UK388" s="24"/>
      <c r="UL388" s="24"/>
      <c r="UM388" s="24"/>
      <c r="UN388" s="24"/>
      <c r="UO388" s="24"/>
      <c r="UP388" s="24"/>
      <c r="UQ388" s="24"/>
      <c r="UR388" s="24"/>
      <c r="US388" s="24"/>
      <c r="UT388" s="24"/>
      <c r="UU388" s="24"/>
      <c r="UV388" s="24"/>
      <c r="UW388" s="24"/>
      <c r="UX388" s="24"/>
      <c r="UY388" s="24"/>
      <c r="UZ388" s="24"/>
      <c r="VA388" s="24"/>
      <c r="VB388" s="24"/>
      <c r="VC388" s="24"/>
      <c r="VD388" s="24"/>
      <c r="VE388" s="24"/>
      <c r="VF388" s="24"/>
      <c r="VG388" s="24"/>
      <c r="VH388" s="24"/>
      <c r="VI388" s="24"/>
    </row>
    <row r="389" spans="1:581" s="23" customFormat="1" ht="15" customHeight="1" x14ac:dyDescent="0.2">
      <c r="A389" s="18">
        <v>60</v>
      </c>
      <c r="B389" s="102" t="s">
        <v>1188</v>
      </c>
      <c r="C389" s="102" t="s">
        <v>1189</v>
      </c>
      <c r="D389" s="20">
        <v>14</v>
      </c>
      <c r="E389" s="102" t="s">
        <v>929</v>
      </c>
      <c r="F389" s="102" t="s">
        <v>1190</v>
      </c>
      <c r="G389" s="102" t="s">
        <v>1499</v>
      </c>
      <c r="H389" s="21" t="s">
        <v>366</v>
      </c>
      <c r="I389" s="21" t="s">
        <v>367</v>
      </c>
      <c r="J389" s="22" t="s">
        <v>955</v>
      </c>
      <c r="K389" s="328">
        <v>33336</v>
      </c>
      <c r="L389" s="146" t="s">
        <v>871</v>
      </c>
      <c r="M389" s="22">
        <v>40</v>
      </c>
      <c r="N389" s="22" t="s">
        <v>728</v>
      </c>
      <c r="O389" s="21" t="s">
        <v>899</v>
      </c>
      <c r="P389" s="21" t="s">
        <v>973</v>
      </c>
      <c r="Q389" s="21" t="s">
        <v>994</v>
      </c>
      <c r="R389" s="22">
        <v>1</v>
      </c>
      <c r="S389" s="75">
        <v>10931</v>
      </c>
      <c r="T389" s="75">
        <f t="shared" si="184"/>
        <v>2186.2000000000003</v>
      </c>
      <c r="U389" s="75"/>
      <c r="V389" s="75">
        <f t="shared" si="185"/>
        <v>13117.2</v>
      </c>
      <c r="W389" s="75">
        <f>70.1*7</f>
        <v>490.69999999999993</v>
      </c>
      <c r="X389" s="75">
        <f t="shared" si="186"/>
        <v>2445.5333333333333</v>
      </c>
      <c r="Y389" s="75">
        <f t="shared" si="187"/>
        <v>24455.333333333336</v>
      </c>
      <c r="Z389" s="75">
        <f t="shared" si="188"/>
        <v>2295.5099999999998</v>
      </c>
      <c r="AA389" s="75">
        <f t="shared" si="189"/>
        <v>393.51600000000002</v>
      </c>
      <c r="AB389" s="75">
        <f t="shared" si="190"/>
        <v>655.86000000000013</v>
      </c>
      <c r="AC389" s="75">
        <f t="shared" si="191"/>
        <v>262.34399999999999</v>
      </c>
      <c r="AD389" s="75">
        <f t="shared" ref="AD389:AD428" si="195">856+70</f>
        <v>926</v>
      </c>
      <c r="AE389" s="75">
        <f t="shared" ref="AE389:AE428" si="196">600+30</f>
        <v>630</v>
      </c>
      <c r="AF389" s="77">
        <f t="shared" si="192"/>
        <v>7336.6</v>
      </c>
      <c r="AG389" s="77">
        <f t="shared" si="193"/>
        <v>21624.252222222225</v>
      </c>
      <c r="AH389" s="77">
        <f t="shared" si="194"/>
        <v>259491.0266666667</v>
      </c>
      <c r="AI389" s="77"/>
      <c r="AJ389" s="77"/>
      <c r="AK389" s="77"/>
      <c r="AL389" s="77"/>
      <c r="AM389" s="77"/>
      <c r="AN389" s="77"/>
      <c r="AO389" s="77"/>
      <c r="AP389" s="77"/>
      <c r="AQ389" s="77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  <c r="HB389" s="24"/>
      <c r="HC389" s="24"/>
      <c r="HD389" s="24"/>
      <c r="HE389" s="24"/>
      <c r="HF389" s="24"/>
      <c r="HG389" s="24"/>
      <c r="HH389" s="24"/>
      <c r="HI389" s="24"/>
      <c r="HJ389" s="24"/>
      <c r="HK389" s="24"/>
      <c r="HL389" s="24"/>
      <c r="HM389" s="24"/>
      <c r="HN389" s="24"/>
      <c r="HO389" s="24"/>
      <c r="HP389" s="24"/>
      <c r="HQ389" s="24"/>
      <c r="HR389" s="24"/>
      <c r="HS389" s="24"/>
      <c r="HT389" s="24"/>
      <c r="HU389" s="24"/>
      <c r="HV389" s="24"/>
      <c r="HW389" s="24"/>
      <c r="HX389" s="24"/>
      <c r="HY389" s="24"/>
      <c r="HZ389" s="24"/>
      <c r="IA389" s="24"/>
      <c r="IB389" s="24"/>
      <c r="IC389" s="24"/>
      <c r="ID389" s="24"/>
      <c r="IE389" s="24"/>
      <c r="IF389" s="24"/>
      <c r="IG389" s="24"/>
      <c r="IH389" s="24"/>
      <c r="II389" s="24"/>
      <c r="IJ389" s="24"/>
      <c r="IK389" s="24"/>
      <c r="IL389" s="24"/>
      <c r="IM389" s="24"/>
      <c r="IN389" s="24"/>
      <c r="IO389" s="24"/>
      <c r="IP389" s="24"/>
      <c r="IQ389" s="24"/>
      <c r="IR389" s="24"/>
      <c r="IS389" s="24"/>
      <c r="IT389" s="24"/>
      <c r="IU389" s="24"/>
      <c r="IV389" s="24"/>
      <c r="IW389" s="24"/>
      <c r="IX389" s="24"/>
      <c r="IY389" s="24"/>
      <c r="IZ389" s="24"/>
      <c r="JA389" s="24"/>
      <c r="JB389" s="24"/>
      <c r="JC389" s="24"/>
      <c r="JD389" s="24"/>
      <c r="JE389" s="24"/>
      <c r="JF389" s="24"/>
      <c r="JG389" s="24"/>
      <c r="JH389" s="24"/>
      <c r="JI389" s="24"/>
      <c r="JJ389" s="24"/>
      <c r="JK389" s="24"/>
      <c r="JL389" s="24"/>
      <c r="JM389" s="24"/>
      <c r="JN389" s="24"/>
      <c r="JO389" s="24"/>
      <c r="JP389" s="24"/>
      <c r="JQ389" s="24"/>
      <c r="JR389" s="24"/>
      <c r="JS389" s="24"/>
      <c r="JT389" s="24"/>
      <c r="JU389" s="24"/>
      <c r="JV389" s="24"/>
      <c r="JW389" s="24"/>
      <c r="JX389" s="24"/>
      <c r="JY389" s="24"/>
      <c r="JZ389" s="24"/>
      <c r="KA389" s="24"/>
      <c r="KB389" s="24"/>
      <c r="KC389" s="24"/>
      <c r="KD389" s="24"/>
      <c r="KE389" s="24"/>
      <c r="KF389" s="24"/>
      <c r="KG389" s="24"/>
      <c r="KH389" s="24"/>
      <c r="KI389" s="24"/>
      <c r="KJ389" s="24"/>
      <c r="KK389" s="24"/>
      <c r="KL389" s="24"/>
      <c r="KM389" s="24"/>
      <c r="KN389" s="24"/>
      <c r="KO389" s="24"/>
      <c r="KP389" s="24"/>
      <c r="KQ389" s="24"/>
      <c r="KR389" s="24"/>
      <c r="KS389" s="24"/>
      <c r="KT389" s="24"/>
      <c r="KU389" s="24"/>
      <c r="KV389" s="24"/>
      <c r="KW389" s="24"/>
      <c r="KX389" s="24"/>
      <c r="KY389" s="24"/>
      <c r="KZ389" s="24"/>
      <c r="LA389" s="24"/>
      <c r="LB389" s="24"/>
      <c r="LC389" s="24"/>
      <c r="LD389" s="24"/>
      <c r="LE389" s="24"/>
      <c r="LF389" s="24"/>
      <c r="LG389" s="24"/>
      <c r="LH389" s="24"/>
      <c r="LI389" s="24"/>
      <c r="LJ389" s="24"/>
      <c r="LK389" s="24"/>
      <c r="LL389" s="24"/>
      <c r="LM389" s="24"/>
      <c r="LN389" s="24"/>
      <c r="LO389" s="24"/>
      <c r="LP389" s="24"/>
      <c r="LQ389" s="24"/>
      <c r="LR389" s="24"/>
      <c r="LS389" s="24"/>
      <c r="LT389" s="24"/>
      <c r="LU389" s="24"/>
      <c r="LV389" s="24"/>
      <c r="LW389" s="24"/>
      <c r="LX389" s="24"/>
      <c r="LY389" s="24"/>
      <c r="LZ389" s="24"/>
      <c r="MA389" s="24"/>
      <c r="MB389" s="24"/>
      <c r="MC389" s="24"/>
      <c r="MD389" s="24"/>
      <c r="ME389" s="24"/>
      <c r="MF389" s="24"/>
      <c r="MG389" s="24"/>
      <c r="MH389" s="24"/>
      <c r="MI389" s="24"/>
      <c r="MJ389" s="24"/>
      <c r="MK389" s="24"/>
      <c r="ML389" s="24"/>
      <c r="MM389" s="24"/>
      <c r="MN389" s="24"/>
      <c r="MO389" s="24"/>
      <c r="MP389" s="24"/>
      <c r="MQ389" s="24"/>
      <c r="MR389" s="24"/>
      <c r="MS389" s="24"/>
      <c r="MT389" s="24"/>
      <c r="MU389" s="24"/>
      <c r="MV389" s="24"/>
      <c r="MW389" s="24"/>
      <c r="MX389" s="24"/>
      <c r="MY389" s="24"/>
      <c r="MZ389" s="24"/>
      <c r="NA389" s="24"/>
      <c r="NB389" s="24"/>
      <c r="NC389" s="24"/>
      <c r="ND389" s="24"/>
      <c r="NE389" s="24"/>
      <c r="NF389" s="24"/>
      <c r="NG389" s="24"/>
      <c r="NH389" s="24"/>
      <c r="NI389" s="24"/>
      <c r="NJ389" s="24"/>
      <c r="NK389" s="24"/>
      <c r="NL389" s="24"/>
      <c r="NM389" s="24"/>
      <c r="NN389" s="24"/>
      <c r="NO389" s="24"/>
      <c r="NP389" s="24"/>
      <c r="NQ389" s="24"/>
      <c r="NR389" s="24"/>
      <c r="NS389" s="24"/>
      <c r="NT389" s="24"/>
      <c r="NU389" s="24"/>
      <c r="NV389" s="24"/>
      <c r="NW389" s="24"/>
      <c r="NX389" s="24"/>
      <c r="NY389" s="24"/>
      <c r="NZ389" s="24"/>
      <c r="OA389" s="24"/>
      <c r="OB389" s="24"/>
      <c r="OC389" s="24"/>
      <c r="OD389" s="24"/>
      <c r="OE389" s="24"/>
      <c r="OF389" s="24"/>
      <c r="OG389" s="24"/>
      <c r="OH389" s="24"/>
      <c r="OI389" s="24"/>
      <c r="OJ389" s="24"/>
      <c r="OK389" s="24"/>
      <c r="OL389" s="24"/>
      <c r="OM389" s="24"/>
      <c r="ON389" s="24"/>
      <c r="OO389" s="24"/>
      <c r="OP389" s="24"/>
      <c r="OQ389" s="24"/>
      <c r="OR389" s="24"/>
      <c r="OS389" s="24"/>
      <c r="OT389" s="24"/>
      <c r="OU389" s="24"/>
      <c r="OV389" s="24"/>
      <c r="OW389" s="24"/>
      <c r="OX389" s="24"/>
      <c r="OY389" s="24"/>
      <c r="OZ389" s="24"/>
      <c r="PA389" s="24"/>
      <c r="PB389" s="24"/>
      <c r="PC389" s="24"/>
      <c r="PD389" s="24"/>
      <c r="PE389" s="24"/>
      <c r="PF389" s="24"/>
      <c r="PG389" s="24"/>
      <c r="PH389" s="24"/>
      <c r="PI389" s="24"/>
      <c r="PJ389" s="24"/>
      <c r="PK389" s="24"/>
      <c r="PL389" s="24"/>
      <c r="PM389" s="24"/>
      <c r="PN389" s="24"/>
      <c r="PO389" s="24"/>
      <c r="PP389" s="24"/>
      <c r="PQ389" s="24"/>
      <c r="PR389" s="24"/>
      <c r="PS389" s="24"/>
      <c r="PT389" s="24"/>
      <c r="PU389" s="24"/>
      <c r="PV389" s="24"/>
      <c r="PW389" s="24"/>
      <c r="PX389" s="24"/>
      <c r="PY389" s="24"/>
      <c r="PZ389" s="24"/>
      <c r="QA389" s="24"/>
      <c r="QB389" s="24"/>
      <c r="QC389" s="24"/>
      <c r="QD389" s="24"/>
      <c r="QE389" s="24"/>
      <c r="QF389" s="24"/>
      <c r="QG389" s="24"/>
      <c r="QH389" s="24"/>
      <c r="QI389" s="24"/>
      <c r="QJ389" s="24"/>
      <c r="QK389" s="24"/>
      <c r="QL389" s="24"/>
      <c r="QM389" s="24"/>
      <c r="QN389" s="24"/>
      <c r="QO389" s="24"/>
      <c r="QP389" s="24"/>
      <c r="QQ389" s="24"/>
      <c r="QR389" s="24"/>
      <c r="QS389" s="24"/>
      <c r="QT389" s="24"/>
      <c r="QU389" s="24"/>
      <c r="QV389" s="24"/>
      <c r="QW389" s="24"/>
      <c r="QX389" s="24"/>
      <c r="QY389" s="24"/>
      <c r="QZ389" s="24"/>
      <c r="RA389" s="24"/>
      <c r="RB389" s="24"/>
      <c r="RC389" s="24"/>
      <c r="RD389" s="24"/>
      <c r="RE389" s="24"/>
      <c r="RF389" s="24"/>
      <c r="RG389" s="24"/>
      <c r="RH389" s="24"/>
      <c r="RI389" s="24"/>
      <c r="RJ389" s="24"/>
      <c r="RK389" s="24"/>
      <c r="RL389" s="24"/>
      <c r="RM389" s="24"/>
      <c r="RN389" s="24"/>
      <c r="RO389" s="24"/>
      <c r="RP389" s="24"/>
      <c r="RQ389" s="24"/>
      <c r="RR389" s="24"/>
      <c r="RS389" s="24"/>
      <c r="RT389" s="24"/>
      <c r="RU389" s="24"/>
      <c r="RV389" s="24"/>
      <c r="RW389" s="24"/>
      <c r="RX389" s="24"/>
      <c r="RY389" s="24"/>
      <c r="RZ389" s="24"/>
      <c r="SA389" s="24"/>
      <c r="SB389" s="24"/>
      <c r="SC389" s="24"/>
      <c r="SD389" s="24"/>
      <c r="SE389" s="24"/>
      <c r="SF389" s="24"/>
      <c r="SG389" s="24"/>
      <c r="SH389" s="24"/>
      <c r="SI389" s="24"/>
      <c r="SJ389" s="24"/>
      <c r="SK389" s="24"/>
      <c r="SL389" s="24"/>
      <c r="SM389" s="24"/>
      <c r="SN389" s="24"/>
      <c r="SO389" s="24"/>
      <c r="SP389" s="24"/>
      <c r="SQ389" s="24"/>
      <c r="SR389" s="24"/>
      <c r="SS389" s="24"/>
      <c r="ST389" s="24"/>
      <c r="SU389" s="24"/>
      <c r="SV389" s="24"/>
      <c r="SW389" s="24"/>
      <c r="SX389" s="24"/>
      <c r="SY389" s="24"/>
      <c r="SZ389" s="24"/>
      <c r="TA389" s="24"/>
      <c r="TB389" s="24"/>
      <c r="TC389" s="24"/>
      <c r="TD389" s="24"/>
      <c r="TE389" s="24"/>
      <c r="TF389" s="24"/>
      <c r="TG389" s="24"/>
      <c r="TH389" s="24"/>
      <c r="TI389" s="24"/>
      <c r="TJ389" s="24"/>
      <c r="TK389" s="24"/>
      <c r="TL389" s="24"/>
      <c r="TM389" s="24"/>
      <c r="TN389" s="24"/>
      <c r="TO389" s="24"/>
      <c r="TP389" s="24"/>
      <c r="TQ389" s="24"/>
      <c r="TR389" s="24"/>
      <c r="TS389" s="24"/>
      <c r="TT389" s="24"/>
      <c r="TU389" s="24"/>
      <c r="TV389" s="24"/>
      <c r="TW389" s="24"/>
      <c r="TX389" s="24"/>
      <c r="TY389" s="24"/>
      <c r="TZ389" s="24"/>
      <c r="UA389" s="24"/>
      <c r="UB389" s="24"/>
      <c r="UC389" s="24"/>
      <c r="UD389" s="24"/>
      <c r="UE389" s="24"/>
      <c r="UF389" s="24"/>
      <c r="UG389" s="24"/>
      <c r="UH389" s="24"/>
      <c r="UI389" s="24"/>
      <c r="UJ389" s="24"/>
      <c r="UK389" s="24"/>
      <c r="UL389" s="24"/>
      <c r="UM389" s="24"/>
      <c r="UN389" s="24"/>
      <c r="UO389" s="24"/>
      <c r="UP389" s="24"/>
      <c r="UQ389" s="24"/>
      <c r="UR389" s="24"/>
      <c r="US389" s="24"/>
      <c r="UT389" s="24"/>
      <c r="UU389" s="24"/>
      <c r="UV389" s="24"/>
      <c r="UW389" s="24"/>
      <c r="UX389" s="24"/>
      <c r="UY389" s="24"/>
      <c r="UZ389" s="24"/>
      <c r="VA389" s="24"/>
      <c r="VB389" s="24"/>
      <c r="VC389" s="24"/>
      <c r="VD389" s="24"/>
      <c r="VE389" s="24"/>
      <c r="VF389" s="24"/>
      <c r="VG389" s="24"/>
      <c r="VH389" s="24"/>
      <c r="VI389" s="24"/>
    </row>
    <row r="390" spans="1:581" s="23" customFormat="1" ht="15" customHeight="1" x14ac:dyDescent="0.2">
      <c r="A390" s="18">
        <v>61</v>
      </c>
      <c r="B390" s="102" t="s">
        <v>1188</v>
      </c>
      <c r="C390" s="102" t="s">
        <v>1189</v>
      </c>
      <c r="D390" s="20">
        <v>14</v>
      </c>
      <c r="E390" s="102" t="s">
        <v>929</v>
      </c>
      <c r="F390" s="102" t="s">
        <v>1190</v>
      </c>
      <c r="G390" s="102" t="s">
        <v>1500</v>
      </c>
      <c r="H390" s="21" t="s">
        <v>369</v>
      </c>
      <c r="I390" s="21" t="s">
        <v>566</v>
      </c>
      <c r="J390" s="22" t="s">
        <v>955</v>
      </c>
      <c r="K390" s="328">
        <v>36983</v>
      </c>
      <c r="L390" s="146" t="s">
        <v>871</v>
      </c>
      <c r="M390" s="22">
        <v>40</v>
      </c>
      <c r="N390" s="22" t="s">
        <v>728</v>
      </c>
      <c r="O390" s="21" t="s">
        <v>899</v>
      </c>
      <c r="P390" s="21" t="s">
        <v>973</v>
      </c>
      <c r="Q390" s="21" t="s">
        <v>994</v>
      </c>
      <c r="R390" s="22">
        <v>1</v>
      </c>
      <c r="S390" s="75">
        <v>10931</v>
      </c>
      <c r="T390" s="75">
        <f t="shared" si="184"/>
        <v>2186.2000000000003</v>
      </c>
      <c r="U390" s="75"/>
      <c r="V390" s="75">
        <f t="shared" si="185"/>
        <v>13117.2</v>
      </c>
      <c r="W390" s="75">
        <f>70.1*5</f>
        <v>350.5</v>
      </c>
      <c r="X390" s="75">
        <f t="shared" si="186"/>
        <v>2445.5333333333333</v>
      </c>
      <c r="Y390" s="75">
        <f t="shared" si="187"/>
        <v>24455.333333333336</v>
      </c>
      <c r="Z390" s="75">
        <f t="shared" si="188"/>
        <v>2295.5099999999998</v>
      </c>
      <c r="AA390" s="75">
        <f t="shared" si="189"/>
        <v>393.51600000000002</v>
      </c>
      <c r="AB390" s="75">
        <f t="shared" si="190"/>
        <v>655.86000000000013</v>
      </c>
      <c r="AC390" s="75">
        <f t="shared" si="191"/>
        <v>262.34399999999999</v>
      </c>
      <c r="AD390" s="75">
        <f t="shared" si="195"/>
        <v>926</v>
      </c>
      <c r="AE390" s="75">
        <f t="shared" si="196"/>
        <v>630</v>
      </c>
      <c r="AF390" s="77">
        <f t="shared" si="192"/>
        <v>7336.6</v>
      </c>
      <c r="AG390" s="77">
        <f t="shared" si="193"/>
        <v>21484.052222222221</v>
      </c>
      <c r="AH390" s="77">
        <f t="shared" si="194"/>
        <v>257808.62666666665</v>
      </c>
      <c r="AI390" s="77"/>
      <c r="AJ390" s="77"/>
      <c r="AK390" s="77"/>
      <c r="AL390" s="77"/>
      <c r="AM390" s="77"/>
      <c r="AN390" s="77"/>
      <c r="AO390" s="77"/>
      <c r="AP390" s="77"/>
      <c r="AQ390" s="77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  <c r="HB390" s="24"/>
      <c r="HC390" s="24"/>
      <c r="HD390" s="24"/>
      <c r="HE390" s="24"/>
      <c r="HF390" s="24"/>
      <c r="HG390" s="24"/>
      <c r="HH390" s="24"/>
      <c r="HI390" s="24"/>
      <c r="HJ390" s="24"/>
      <c r="HK390" s="24"/>
      <c r="HL390" s="24"/>
      <c r="HM390" s="24"/>
      <c r="HN390" s="24"/>
      <c r="HO390" s="24"/>
      <c r="HP390" s="24"/>
      <c r="HQ390" s="24"/>
      <c r="HR390" s="24"/>
      <c r="HS390" s="24"/>
      <c r="HT390" s="24"/>
      <c r="HU390" s="24"/>
      <c r="HV390" s="24"/>
      <c r="HW390" s="24"/>
      <c r="HX390" s="24"/>
      <c r="HY390" s="24"/>
      <c r="HZ390" s="24"/>
      <c r="IA390" s="24"/>
      <c r="IB390" s="24"/>
      <c r="IC390" s="24"/>
      <c r="ID390" s="24"/>
      <c r="IE390" s="24"/>
      <c r="IF390" s="24"/>
      <c r="IG390" s="24"/>
      <c r="IH390" s="24"/>
      <c r="II390" s="24"/>
      <c r="IJ390" s="24"/>
      <c r="IK390" s="24"/>
      <c r="IL390" s="24"/>
      <c r="IM390" s="24"/>
      <c r="IN390" s="24"/>
      <c r="IO390" s="24"/>
      <c r="IP390" s="24"/>
      <c r="IQ390" s="24"/>
      <c r="IR390" s="24"/>
      <c r="IS390" s="24"/>
      <c r="IT390" s="24"/>
      <c r="IU390" s="24"/>
      <c r="IV390" s="24"/>
      <c r="IW390" s="24"/>
      <c r="IX390" s="24"/>
      <c r="IY390" s="24"/>
      <c r="IZ390" s="24"/>
      <c r="JA390" s="24"/>
      <c r="JB390" s="24"/>
      <c r="JC390" s="24"/>
      <c r="JD390" s="24"/>
      <c r="JE390" s="24"/>
      <c r="JF390" s="24"/>
      <c r="JG390" s="24"/>
      <c r="JH390" s="24"/>
      <c r="JI390" s="24"/>
      <c r="JJ390" s="24"/>
      <c r="JK390" s="24"/>
      <c r="JL390" s="24"/>
      <c r="JM390" s="24"/>
      <c r="JN390" s="24"/>
      <c r="JO390" s="24"/>
      <c r="JP390" s="24"/>
      <c r="JQ390" s="24"/>
      <c r="JR390" s="24"/>
      <c r="JS390" s="24"/>
      <c r="JT390" s="24"/>
      <c r="JU390" s="24"/>
      <c r="JV390" s="24"/>
      <c r="JW390" s="24"/>
      <c r="JX390" s="24"/>
      <c r="JY390" s="24"/>
      <c r="JZ390" s="24"/>
      <c r="KA390" s="24"/>
      <c r="KB390" s="24"/>
      <c r="KC390" s="24"/>
      <c r="KD390" s="24"/>
      <c r="KE390" s="24"/>
      <c r="KF390" s="24"/>
      <c r="KG390" s="24"/>
      <c r="KH390" s="24"/>
      <c r="KI390" s="24"/>
      <c r="KJ390" s="24"/>
      <c r="KK390" s="24"/>
      <c r="KL390" s="24"/>
      <c r="KM390" s="24"/>
      <c r="KN390" s="24"/>
      <c r="KO390" s="24"/>
      <c r="KP390" s="24"/>
      <c r="KQ390" s="24"/>
      <c r="KR390" s="24"/>
      <c r="KS390" s="24"/>
      <c r="KT390" s="24"/>
      <c r="KU390" s="24"/>
      <c r="KV390" s="24"/>
      <c r="KW390" s="24"/>
      <c r="KX390" s="24"/>
      <c r="KY390" s="24"/>
      <c r="KZ390" s="24"/>
      <c r="LA390" s="24"/>
      <c r="LB390" s="24"/>
      <c r="LC390" s="24"/>
      <c r="LD390" s="24"/>
      <c r="LE390" s="24"/>
      <c r="LF390" s="24"/>
      <c r="LG390" s="24"/>
      <c r="LH390" s="24"/>
      <c r="LI390" s="24"/>
      <c r="LJ390" s="24"/>
      <c r="LK390" s="24"/>
      <c r="LL390" s="24"/>
      <c r="LM390" s="24"/>
      <c r="LN390" s="24"/>
      <c r="LO390" s="24"/>
      <c r="LP390" s="24"/>
      <c r="LQ390" s="24"/>
      <c r="LR390" s="24"/>
      <c r="LS390" s="24"/>
      <c r="LT390" s="24"/>
      <c r="LU390" s="24"/>
      <c r="LV390" s="24"/>
      <c r="LW390" s="24"/>
      <c r="LX390" s="24"/>
      <c r="LY390" s="24"/>
      <c r="LZ390" s="24"/>
      <c r="MA390" s="24"/>
      <c r="MB390" s="24"/>
      <c r="MC390" s="24"/>
      <c r="MD390" s="24"/>
      <c r="ME390" s="24"/>
      <c r="MF390" s="24"/>
      <c r="MG390" s="24"/>
      <c r="MH390" s="24"/>
      <c r="MI390" s="24"/>
      <c r="MJ390" s="24"/>
      <c r="MK390" s="24"/>
      <c r="ML390" s="24"/>
      <c r="MM390" s="24"/>
      <c r="MN390" s="24"/>
      <c r="MO390" s="24"/>
      <c r="MP390" s="24"/>
      <c r="MQ390" s="24"/>
      <c r="MR390" s="24"/>
      <c r="MS390" s="24"/>
      <c r="MT390" s="24"/>
      <c r="MU390" s="24"/>
      <c r="MV390" s="24"/>
      <c r="MW390" s="24"/>
      <c r="MX390" s="24"/>
      <c r="MY390" s="24"/>
      <c r="MZ390" s="24"/>
      <c r="NA390" s="24"/>
      <c r="NB390" s="24"/>
      <c r="NC390" s="24"/>
      <c r="ND390" s="24"/>
      <c r="NE390" s="24"/>
      <c r="NF390" s="24"/>
      <c r="NG390" s="24"/>
      <c r="NH390" s="24"/>
      <c r="NI390" s="24"/>
      <c r="NJ390" s="24"/>
      <c r="NK390" s="24"/>
      <c r="NL390" s="24"/>
      <c r="NM390" s="24"/>
      <c r="NN390" s="24"/>
      <c r="NO390" s="24"/>
      <c r="NP390" s="24"/>
      <c r="NQ390" s="24"/>
      <c r="NR390" s="24"/>
      <c r="NS390" s="24"/>
      <c r="NT390" s="24"/>
      <c r="NU390" s="24"/>
      <c r="NV390" s="24"/>
      <c r="NW390" s="24"/>
      <c r="NX390" s="24"/>
      <c r="NY390" s="24"/>
      <c r="NZ390" s="24"/>
      <c r="OA390" s="24"/>
      <c r="OB390" s="24"/>
      <c r="OC390" s="24"/>
      <c r="OD390" s="24"/>
      <c r="OE390" s="24"/>
      <c r="OF390" s="24"/>
      <c r="OG390" s="24"/>
      <c r="OH390" s="24"/>
      <c r="OI390" s="24"/>
      <c r="OJ390" s="24"/>
      <c r="OK390" s="24"/>
      <c r="OL390" s="24"/>
      <c r="OM390" s="24"/>
      <c r="ON390" s="24"/>
      <c r="OO390" s="24"/>
      <c r="OP390" s="24"/>
      <c r="OQ390" s="24"/>
      <c r="OR390" s="24"/>
      <c r="OS390" s="24"/>
      <c r="OT390" s="24"/>
      <c r="OU390" s="24"/>
      <c r="OV390" s="24"/>
      <c r="OW390" s="24"/>
      <c r="OX390" s="24"/>
      <c r="OY390" s="24"/>
      <c r="OZ390" s="24"/>
      <c r="PA390" s="24"/>
      <c r="PB390" s="24"/>
      <c r="PC390" s="24"/>
      <c r="PD390" s="24"/>
      <c r="PE390" s="24"/>
      <c r="PF390" s="24"/>
      <c r="PG390" s="24"/>
      <c r="PH390" s="24"/>
      <c r="PI390" s="24"/>
      <c r="PJ390" s="24"/>
      <c r="PK390" s="24"/>
      <c r="PL390" s="24"/>
      <c r="PM390" s="24"/>
      <c r="PN390" s="24"/>
      <c r="PO390" s="24"/>
      <c r="PP390" s="24"/>
      <c r="PQ390" s="24"/>
      <c r="PR390" s="24"/>
      <c r="PS390" s="24"/>
      <c r="PT390" s="24"/>
      <c r="PU390" s="24"/>
      <c r="PV390" s="24"/>
      <c r="PW390" s="24"/>
      <c r="PX390" s="24"/>
      <c r="PY390" s="24"/>
      <c r="PZ390" s="24"/>
      <c r="QA390" s="24"/>
      <c r="QB390" s="24"/>
      <c r="QC390" s="24"/>
      <c r="QD390" s="24"/>
      <c r="QE390" s="24"/>
      <c r="QF390" s="24"/>
      <c r="QG390" s="24"/>
      <c r="QH390" s="24"/>
      <c r="QI390" s="24"/>
      <c r="QJ390" s="24"/>
      <c r="QK390" s="24"/>
      <c r="QL390" s="24"/>
      <c r="QM390" s="24"/>
      <c r="QN390" s="24"/>
      <c r="QO390" s="24"/>
      <c r="QP390" s="24"/>
      <c r="QQ390" s="24"/>
      <c r="QR390" s="24"/>
      <c r="QS390" s="24"/>
      <c r="QT390" s="24"/>
      <c r="QU390" s="24"/>
      <c r="QV390" s="24"/>
      <c r="QW390" s="24"/>
      <c r="QX390" s="24"/>
      <c r="QY390" s="24"/>
      <c r="QZ390" s="24"/>
      <c r="RA390" s="24"/>
      <c r="RB390" s="24"/>
      <c r="RC390" s="24"/>
      <c r="RD390" s="24"/>
      <c r="RE390" s="24"/>
      <c r="RF390" s="24"/>
      <c r="RG390" s="24"/>
      <c r="RH390" s="24"/>
      <c r="RI390" s="24"/>
      <c r="RJ390" s="24"/>
      <c r="RK390" s="24"/>
      <c r="RL390" s="24"/>
      <c r="RM390" s="24"/>
      <c r="RN390" s="24"/>
      <c r="RO390" s="24"/>
      <c r="RP390" s="24"/>
      <c r="RQ390" s="24"/>
      <c r="RR390" s="24"/>
      <c r="RS390" s="24"/>
      <c r="RT390" s="24"/>
      <c r="RU390" s="24"/>
      <c r="RV390" s="24"/>
      <c r="RW390" s="24"/>
      <c r="RX390" s="24"/>
      <c r="RY390" s="24"/>
      <c r="RZ390" s="24"/>
      <c r="SA390" s="24"/>
      <c r="SB390" s="24"/>
      <c r="SC390" s="24"/>
      <c r="SD390" s="24"/>
      <c r="SE390" s="24"/>
      <c r="SF390" s="24"/>
      <c r="SG390" s="24"/>
      <c r="SH390" s="24"/>
      <c r="SI390" s="24"/>
      <c r="SJ390" s="24"/>
      <c r="SK390" s="24"/>
      <c r="SL390" s="24"/>
      <c r="SM390" s="24"/>
      <c r="SN390" s="24"/>
      <c r="SO390" s="24"/>
      <c r="SP390" s="24"/>
      <c r="SQ390" s="24"/>
      <c r="SR390" s="24"/>
      <c r="SS390" s="24"/>
      <c r="ST390" s="24"/>
      <c r="SU390" s="24"/>
      <c r="SV390" s="24"/>
      <c r="SW390" s="24"/>
      <c r="SX390" s="24"/>
      <c r="SY390" s="24"/>
      <c r="SZ390" s="24"/>
      <c r="TA390" s="24"/>
      <c r="TB390" s="24"/>
      <c r="TC390" s="24"/>
      <c r="TD390" s="24"/>
      <c r="TE390" s="24"/>
      <c r="TF390" s="24"/>
      <c r="TG390" s="24"/>
      <c r="TH390" s="24"/>
      <c r="TI390" s="24"/>
      <c r="TJ390" s="24"/>
      <c r="TK390" s="24"/>
      <c r="TL390" s="24"/>
      <c r="TM390" s="24"/>
      <c r="TN390" s="24"/>
      <c r="TO390" s="24"/>
      <c r="TP390" s="24"/>
      <c r="TQ390" s="24"/>
      <c r="TR390" s="24"/>
      <c r="TS390" s="24"/>
      <c r="TT390" s="24"/>
      <c r="TU390" s="24"/>
      <c r="TV390" s="24"/>
      <c r="TW390" s="24"/>
      <c r="TX390" s="24"/>
      <c r="TY390" s="24"/>
      <c r="TZ390" s="24"/>
      <c r="UA390" s="24"/>
      <c r="UB390" s="24"/>
      <c r="UC390" s="24"/>
      <c r="UD390" s="24"/>
      <c r="UE390" s="24"/>
      <c r="UF390" s="24"/>
      <c r="UG390" s="24"/>
      <c r="UH390" s="24"/>
      <c r="UI390" s="24"/>
      <c r="UJ390" s="24"/>
      <c r="UK390" s="24"/>
      <c r="UL390" s="24"/>
      <c r="UM390" s="24"/>
      <c r="UN390" s="24"/>
      <c r="UO390" s="24"/>
      <c r="UP390" s="24"/>
      <c r="UQ390" s="24"/>
      <c r="UR390" s="24"/>
      <c r="US390" s="24"/>
      <c r="UT390" s="24"/>
      <c r="UU390" s="24"/>
      <c r="UV390" s="24"/>
      <c r="UW390" s="24"/>
      <c r="UX390" s="24"/>
      <c r="UY390" s="24"/>
      <c r="UZ390" s="24"/>
      <c r="VA390" s="24"/>
      <c r="VB390" s="24"/>
      <c r="VC390" s="24"/>
      <c r="VD390" s="24"/>
      <c r="VE390" s="24"/>
      <c r="VF390" s="24"/>
      <c r="VG390" s="24"/>
      <c r="VH390" s="24"/>
      <c r="VI390" s="24"/>
    </row>
    <row r="391" spans="1:581" s="23" customFormat="1" ht="15" customHeight="1" x14ac:dyDescent="0.2">
      <c r="A391" s="18">
        <v>62</v>
      </c>
      <c r="B391" s="102" t="s">
        <v>1188</v>
      </c>
      <c r="C391" s="102" t="s">
        <v>1189</v>
      </c>
      <c r="D391" s="20">
        <v>14</v>
      </c>
      <c r="E391" s="102" t="s">
        <v>929</v>
      </c>
      <c r="F391" s="102" t="s">
        <v>1190</v>
      </c>
      <c r="G391" s="102" t="s">
        <v>1501</v>
      </c>
      <c r="H391" s="21" t="s">
        <v>370</v>
      </c>
      <c r="I391" s="21" t="s">
        <v>512</v>
      </c>
      <c r="J391" s="22" t="s">
        <v>955</v>
      </c>
      <c r="K391" s="328">
        <v>38930</v>
      </c>
      <c r="L391" s="146" t="s">
        <v>871</v>
      </c>
      <c r="M391" s="22">
        <v>40</v>
      </c>
      <c r="N391" s="22" t="s">
        <v>728</v>
      </c>
      <c r="O391" s="21" t="s">
        <v>899</v>
      </c>
      <c r="P391" s="21" t="s">
        <v>973</v>
      </c>
      <c r="Q391" s="21" t="s">
        <v>994</v>
      </c>
      <c r="R391" s="22">
        <v>1</v>
      </c>
      <c r="S391" s="75">
        <v>10931</v>
      </c>
      <c r="T391" s="75">
        <f t="shared" si="184"/>
        <v>2186.2000000000003</v>
      </c>
      <c r="U391" s="75"/>
      <c r="V391" s="75">
        <f t="shared" si="185"/>
        <v>13117.2</v>
      </c>
      <c r="W391" s="75">
        <f>70.1*4</f>
        <v>280.39999999999998</v>
      </c>
      <c r="X391" s="75">
        <f t="shared" si="186"/>
        <v>2445.5333333333333</v>
      </c>
      <c r="Y391" s="75">
        <f t="shared" si="187"/>
        <v>24455.333333333336</v>
      </c>
      <c r="Z391" s="75">
        <f t="shared" si="188"/>
        <v>2295.5099999999998</v>
      </c>
      <c r="AA391" s="75">
        <f t="shared" si="189"/>
        <v>393.51600000000002</v>
      </c>
      <c r="AB391" s="75">
        <f t="shared" si="190"/>
        <v>655.86000000000013</v>
      </c>
      <c r="AC391" s="75">
        <f t="shared" si="191"/>
        <v>262.34399999999999</v>
      </c>
      <c r="AD391" s="75">
        <f t="shared" si="195"/>
        <v>926</v>
      </c>
      <c r="AE391" s="75">
        <f t="shared" si="196"/>
        <v>630</v>
      </c>
      <c r="AF391" s="77">
        <f t="shared" si="192"/>
        <v>7336.6</v>
      </c>
      <c r="AG391" s="77">
        <f t="shared" si="193"/>
        <v>21413.952222222222</v>
      </c>
      <c r="AH391" s="77">
        <f t="shared" si="194"/>
        <v>256967.42666666667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  <c r="HB391" s="24"/>
      <c r="HC391" s="24"/>
      <c r="HD391" s="24"/>
      <c r="HE391" s="24"/>
      <c r="HF391" s="24"/>
      <c r="HG391" s="24"/>
      <c r="HH391" s="24"/>
      <c r="HI391" s="24"/>
      <c r="HJ391" s="24"/>
      <c r="HK391" s="24"/>
      <c r="HL391" s="24"/>
      <c r="HM391" s="24"/>
      <c r="HN391" s="24"/>
      <c r="HO391" s="24"/>
      <c r="HP391" s="24"/>
      <c r="HQ391" s="24"/>
      <c r="HR391" s="24"/>
      <c r="HS391" s="24"/>
      <c r="HT391" s="24"/>
      <c r="HU391" s="24"/>
      <c r="HV391" s="24"/>
      <c r="HW391" s="24"/>
      <c r="HX391" s="24"/>
      <c r="HY391" s="24"/>
      <c r="HZ391" s="24"/>
      <c r="IA391" s="24"/>
      <c r="IB391" s="24"/>
      <c r="IC391" s="24"/>
      <c r="ID391" s="24"/>
      <c r="IE391" s="24"/>
      <c r="IF391" s="24"/>
      <c r="IG391" s="24"/>
      <c r="IH391" s="24"/>
      <c r="II391" s="24"/>
      <c r="IJ391" s="24"/>
      <c r="IK391" s="24"/>
      <c r="IL391" s="24"/>
      <c r="IM391" s="24"/>
      <c r="IN391" s="24"/>
      <c r="IO391" s="24"/>
      <c r="IP391" s="24"/>
      <c r="IQ391" s="24"/>
      <c r="IR391" s="24"/>
      <c r="IS391" s="24"/>
      <c r="IT391" s="24"/>
      <c r="IU391" s="24"/>
      <c r="IV391" s="24"/>
      <c r="IW391" s="24"/>
      <c r="IX391" s="24"/>
      <c r="IY391" s="24"/>
      <c r="IZ391" s="24"/>
      <c r="JA391" s="24"/>
      <c r="JB391" s="24"/>
      <c r="JC391" s="24"/>
      <c r="JD391" s="24"/>
      <c r="JE391" s="24"/>
      <c r="JF391" s="24"/>
      <c r="JG391" s="24"/>
      <c r="JH391" s="24"/>
      <c r="JI391" s="24"/>
      <c r="JJ391" s="24"/>
      <c r="JK391" s="24"/>
      <c r="JL391" s="24"/>
      <c r="JM391" s="24"/>
      <c r="JN391" s="24"/>
      <c r="JO391" s="24"/>
      <c r="JP391" s="24"/>
      <c r="JQ391" s="24"/>
      <c r="JR391" s="24"/>
      <c r="JS391" s="24"/>
      <c r="JT391" s="24"/>
      <c r="JU391" s="24"/>
      <c r="JV391" s="24"/>
      <c r="JW391" s="24"/>
      <c r="JX391" s="24"/>
      <c r="JY391" s="24"/>
      <c r="JZ391" s="24"/>
      <c r="KA391" s="24"/>
      <c r="KB391" s="24"/>
      <c r="KC391" s="24"/>
      <c r="KD391" s="24"/>
      <c r="KE391" s="24"/>
      <c r="KF391" s="24"/>
      <c r="KG391" s="24"/>
      <c r="KH391" s="24"/>
      <c r="KI391" s="24"/>
      <c r="KJ391" s="24"/>
      <c r="KK391" s="24"/>
      <c r="KL391" s="24"/>
      <c r="KM391" s="24"/>
      <c r="KN391" s="24"/>
      <c r="KO391" s="24"/>
      <c r="KP391" s="24"/>
      <c r="KQ391" s="24"/>
      <c r="KR391" s="24"/>
      <c r="KS391" s="24"/>
      <c r="KT391" s="24"/>
      <c r="KU391" s="24"/>
      <c r="KV391" s="24"/>
      <c r="KW391" s="24"/>
      <c r="KX391" s="24"/>
      <c r="KY391" s="24"/>
      <c r="KZ391" s="24"/>
      <c r="LA391" s="24"/>
      <c r="LB391" s="24"/>
      <c r="LC391" s="24"/>
      <c r="LD391" s="24"/>
      <c r="LE391" s="24"/>
      <c r="LF391" s="24"/>
      <c r="LG391" s="24"/>
      <c r="LH391" s="24"/>
      <c r="LI391" s="24"/>
      <c r="LJ391" s="24"/>
      <c r="LK391" s="24"/>
      <c r="LL391" s="24"/>
      <c r="LM391" s="24"/>
      <c r="LN391" s="24"/>
      <c r="LO391" s="24"/>
      <c r="LP391" s="24"/>
      <c r="LQ391" s="24"/>
      <c r="LR391" s="24"/>
      <c r="LS391" s="24"/>
      <c r="LT391" s="24"/>
      <c r="LU391" s="24"/>
      <c r="LV391" s="24"/>
      <c r="LW391" s="24"/>
      <c r="LX391" s="24"/>
      <c r="LY391" s="24"/>
      <c r="LZ391" s="24"/>
      <c r="MA391" s="24"/>
      <c r="MB391" s="24"/>
      <c r="MC391" s="24"/>
      <c r="MD391" s="24"/>
      <c r="ME391" s="24"/>
      <c r="MF391" s="24"/>
      <c r="MG391" s="24"/>
      <c r="MH391" s="24"/>
      <c r="MI391" s="24"/>
      <c r="MJ391" s="24"/>
      <c r="MK391" s="24"/>
      <c r="ML391" s="24"/>
      <c r="MM391" s="24"/>
      <c r="MN391" s="24"/>
      <c r="MO391" s="24"/>
      <c r="MP391" s="24"/>
      <c r="MQ391" s="24"/>
      <c r="MR391" s="24"/>
      <c r="MS391" s="24"/>
      <c r="MT391" s="24"/>
      <c r="MU391" s="24"/>
      <c r="MV391" s="24"/>
      <c r="MW391" s="24"/>
      <c r="MX391" s="24"/>
      <c r="MY391" s="24"/>
      <c r="MZ391" s="24"/>
      <c r="NA391" s="24"/>
      <c r="NB391" s="24"/>
      <c r="NC391" s="24"/>
      <c r="ND391" s="24"/>
      <c r="NE391" s="24"/>
      <c r="NF391" s="24"/>
      <c r="NG391" s="24"/>
      <c r="NH391" s="24"/>
      <c r="NI391" s="24"/>
      <c r="NJ391" s="24"/>
      <c r="NK391" s="24"/>
      <c r="NL391" s="24"/>
      <c r="NM391" s="24"/>
      <c r="NN391" s="24"/>
      <c r="NO391" s="24"/>
      <c r="NP391" s="24"/>
      <c r="NQ391" s="24"/>
      <c r="NR391" s="24"/>
      <c r="NS391" s="24"/>
      <c r="NT391" s="24"/>
      <c r="NU391" s="24"/>
      <c r="NV391" s="24"/>
      <c r="NW391" s="24"/>
      <c r="NX391" s="24"/>
      <c r="NY391" s="24"/>
      <c r="NZ391" s="24"/>
      <c r="OA391" s="24"/>
      <c r="OB391" s="24"/>
      <c r="OC391" s="24"/>
      <c r="OD391" s="24"/>
      <c r="OE391" s="24"/>
      <c r="OF391" s="24"/>
      <c r="OG391" s="24"/>
      <c r="OH391" s="24"/>
      <c r="OI391" s="24"/>
      <c r="OJ391" s="24"/>
      <c r="OK391" s="24"/>
      <c r="OL391" s="24"/>
      <c r="OM391" s="24"/>
      <c r="ON391" s="24"/>
      <c r="OO391" s="24"/>
      <c r="OP391" s="24"/>
      <c r="OQ391" s="24"/>
      <c r="OR391" s="24"/>
      <c r="OS391" s="24"/>
      <c r="OT391" s="24"/>
      <c r="OU391" s="24"/>
      <c r="OV391" s="24"/>
      <c r="OW391" s="24"/>
      <c r="OX391" s="24"/>
      <c r="OY391" s="24"/>
      <c r="OZ391" s="24"/>
      <c r="PA391" s="24"/>
      <c r="PB391" s="24"/>
      <c r="PC391" s="24"/>
      <c r="PD391" s="24"/>
      <c r="PE391" s="24"/>
      <c r="PF391" s="24"/>
      <c r="PG391" s="24"/>
      <c r="PH391" s="24"/>
      <c r="PI391" s="24"/>
      <c r="PJ391" s="24"/>
      <c r="PK391" s="24"/>
      <c r="PL391" s="24"/>
      <c r="PM391" s="24"/>
      <c r="PN391" s="24"/>
      <c r="PO391" s="24"/>
      <c r="PP391" s="24"/>
      <c r="PQ391" s="24"/>
      <c r="PR391" s="24"/>
      <c r="PS391" s="24"/>
      <c r="PT391" s="24"/>
      <c r="PU391" s="24"/>
      <c r="PV391" s="24"/>
      <c r="PW391" s="24"/>
      <c r="PX391" s="24"/>
      <c r="PY391" s="24"/>
      <c r="PZ391" s="24"/>
      <c r="QA391" s="24"/>
      <c r="QB391" s="24"/>
      <c r="QC391" s="24"/>
      <c r="QD391" s="24"/>
      <c r="QE391" s="24"/>
      <c r="QF391" s="24"/>
      <c r="QG391" s="24"/>
      <c r="QH391" s="24"/>
      <c r="QI391" s="24"/>
      <c r="QJ391" s="24"/>
      <c r="QK391" s="24"/>
      <c r="QL391" s="24"/>
      <c r="QM391" s="24"/>
      <c r="QN391" s="24"/>
      <c r="QO391" s="24"/>
      <c r="QP391" s="24"/>
      <c r="QQ391" s="24"/>
      <c r="QR391" s="24"/>
      <c r="QS391" s="24"/>
      <c r="QT391" s="24"/>
      <c r="QU391" s="24"/>
      <c r="QV391" s="24"/>
      <c r="QW391" s="24"/>
      <c r="QX391" s="24"/>
      <c r="QY391" s="24"/>
      <c r="QZ391" s="24"/>
      <c r="RA391" s="24"/>
      <c r="RB391" s="24"/>
      <c r="RC391" s="24"/>
      <c r="RD391" s="24"/>
      <c r="RE391" s="24"/>
      <c r="RF391" s="24"/>
      <c r="RG391" s="24"/>
      <c r="RH391" s="24"/>
      <c r="RI391" s="24"/>
      <c r="RJ391" s="24"/>
      <c r="RK391" s="24"/>
      <c r="RL391" s="24"/>
      <c r="RM391" s="24"/>
      <c r="RN391" s="24"/>
      <c r="RO391" s="24"/>
      <c r="RP391" s="24"/>
      <c r="RQ391" s="24"/>
      <c r="RR391" s="24"/>
      <c r="RS391" s="24"/>
      <c r="RT391" s="24"/>
      <c r="RU391" s="24"/>
      <c r="RV391" s="24"/>
      <c r="RW391" s="24"/>
      <c r="RX391" s="24"/>
      <c r="RY391" s="24"/>
      <c r="RZ391" s="24"/>
      <c r="SA391" s="24"/>
      <c r="SB391" s="24"/>
      <c r="SC391" s="24"/>
      <c r="SD391" s="24"/>
      <c r="SE391" s="24"/>
      <c r="SF391" s="24"/>
      <c r="SG391" s="24"/>
      <c r="SH391" s="24"/>
      <c r="SI391" s="24"/>
      <c r="SJ391" s="24"/>
      <c r="SK391" s="24"/>
      <c r="SL391" s="24"/>
      <c r="SM391" s="24"/>
      <c r="SN391" s="24"/>
      <c r="SO391" s="24"/>
      <c r="SP391" s="24"/>
      <c r="SQ391" s="24"/>
      <c r="SR391" s="24"/>
      <c r="SS391" s="24"/>
      <c r="ST391" s="24"/>
      <c r="SU391" s="24"/>
      <c r="SV391" s="24"/>
      <c r="SW391" s="24"/>
      <c r="SX391" s="24"/>
      <c r="SY391" s="24"/>
      <c r="SZ391" s="24"/>
      <c r="TA391" s="24"/>
      <c r="TB391" s="24"/>
      <c r="TC391" s="24"/>
      <c r="TD391" s="24"/>
      <c r="TE391" s="24"/>
      <c r="TF391" s="24"/>
      <c r="TG391" s="24"/>
      <c r="TH391" s="24"/>
      <c r="TI391" s="24"/>
      <c r="TJ391" s="24"/>
      <c r="TK391" s="24"/>
      <c r="TL391" s="24"/>
      <c r="TM391" s="24"/>
      <c r="TN391" s="24"/>
      <c r="TO391" s="24"/>
      <c r="TP391" s="24"/>
      <c r="TQ391" s="24"/>
      <c r="TR391" s="24"/>
      <c r="TS391" s="24"/>
      <c r="TT391" s="24"/>
      <c r="TU391" s="24"/>
      <c r="TV391" s="24"/>
      <c r="TW391" s="24"/>
      <c r="TX391" s="24"/>
      <c r="TY391" s="24"/>
      <c r="TZ391" s="24"/>
      <c r="UA391" s="24"/>
      <c r="UB391" s="24"/>
      <c r="UC391" s="24"/>
      <c r="UD391" s="24"/>
      <c r="UE391" s="24"/>
      <c r="UF391" s="24"/>
      <c r="UG391" s="24"/>
      <c r="UH391" s="24"/>
      <c r="UI391" s="24"/>
      <c r="UJ391" s="24"/>
      <c r="UK391" s="24"/>
      <c r="UL391" s="24"/>
      <c r="UM391" s="24"/>
      <c r="UN391" s="24"/>
      <c r="UO391" s="24"/>
      <c r="UP391" s="24"/>
      <c r="UQ391" s="24"/>
      <c r="UR391" s="24"/>
      <c r="US391" s="24"/>
      <c r="UT391" s="24"/>
      <c r="UU391" s="24"/>
      <c r="UV391" s="24"/>
      <c r="UW391" s="24"/>
      <c r="UX391" s="24"/>
      <c r="UY391" s="24"/>
      <c r="UZ391" s="24"/>
      <c r="VA391" s="24"/>
      <c r="VB391" s="24"/>
      <c r="VC391" s="24"/>
      <c r="VD391" s="24"/>
      <c r="VE391" s="24"/>
      <c r="VF391" s="24"/>
      <c r="VG391" s="24"/>
      <c r="VH391" s="24"/>
      <c r="VI391" s="24"/>
    </row>
    <row r="392" spans="1:581" s="23" customFormat="1" ht="15" customHeight="1" x14ac:dyDescent="0.2">
      <c r="A392" s="18">
        <v>63</v>
      </c>
      <c r="B392" s="102" t="s">
        <v>1188</v>
      </c>
      <c r="C392" s="102" t="s">
        <v>1189</v>
      </c>
      <c r="D392" s="20">
        <v>14</v>
      </c>
      <c r="E392" s="102" t="s">
        <v>929</v>
      </c>
      <c r="F392" s="102" t="s">
        <v>1190</v>
      </c>
      <c r="G392" s="102" t="s">
        <v>1502</v>
      </c>
      <c r="H392" s="21" t="s">
        <v>373</v>
      </c>
      <c r="I392" s="21" t="s">
        <v>374</v>
      </c>
      <c r="J392" s="22" t="s">
        <v>955</v>
      </c>
      <c r="K392" s="328">
        <v>33280</v>
      </c>
      <c r="L392" s="146" t="s">
        <v>871</v>
      </c>
      <c r="M392" s="22">
        <v>40</v>
      </c>
      <c r="N392" s="22" t="s">
        <v>728</v>
      </c>
      <c r="O392" s="21" t="s">
        <v>899</v>
      </c>
      <c r="P392" s="21" t="s">
        <v>973</v>
      </c>
      <c r="Q392" s="21" t="s">
        <v>994</v>
      </c>
      <c r="R392" s="22">
        <v>1</v>
      </c>
      <c r="S392" s="75">
        <v>10931</v>
      </c>
      <c r="T392" s="75">
        <f t="shared" si="184"/>
        <v>2186.2000000000003</v>
      </c>
      <c r="U392" s="75"/>
      <c r="V392" s="75">
        <f t="shared" si="185"/>
        <v>13117.2</v>
      </c>
      <c r="W392" s="75">
        <f>70.1*7</f>
        <v>490.69999999999993</v>
      </c>
      <c r="X392" s="75">
        <f t="shared" si="186"/>
        <v>2445.5333333333333</v>
      </c>
      <c r="Y392" s="75">
        <f t="shared" si="187"/>
        <v>24455.333333333336</v>
      </c>
      <c r="Z392" s="75">
        <f t="shared" si="188"/>
        <v>2295.5099999999998</v>
      </c>
      <c r="AA392" s="75">
        <f t="shared" si="189"/>
        <v>393.51600000000002</v>
      </c>
      <c r="AB392" s="75">
        <f t="shared" si="190"/>
        <v>655.86000000000013</v>
      </c>
      <c r="AC392" s="75">
        <f t="shared" si="191"/>
        <v>262.34399999999999</v>
      </c>
      <c r="AD392" s="75">
        <f t="shared" si="195"/>
        <v>926</v>
      </c>
      <c r="AE392" s="75">
        <f t="shared" si="196"/>
        <v>630</v>
      </c>
      <c r="AF392" s="77">
        <f t="shared" si="192"/>
        <v>7336.6</v>
      </c>
      <c r="AG392" s="77">
        <f t="shared" si="193"/>
        <v>21624.252222222225</v>
      </c>
      <c r="AH392" s="77">
        <f t="shared" si="194"/>
        <v>259491.0266666667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  <c r="HB392" s="24"/>
      <c r="HC392" s="24"/>
      <c r="HD392" s="24"/>
      <c r="HE392" s="24"/>
      <c r="HF392" s="24"/>
      <c r="HG392" s="24"/>
      <c r="HH392" s="24"/>
      <c r="HI392" s="24"/>
      <c r="HJ392" s="24"/>
      <c r="HK392" s="24"/>
      <c r="HL392" s="24"/>
      <c r="HM392" s="24"/>
      <c r="HN392" s="24"/>
      <c r="HO392" s="24"/>
      <c r="HP392" s="24"/>
      <c r="HQ392" s="24"/>
      <c r="HR392" s="24"/>
      <c r="HS392" s="24"/>
      <c r="HT392" s="24"/>
      <c r="HU392" s="24"/>
      <c r="HV392" s="24"/>
      <c r="HW392" s="24"/>
      <c r="HX392" s="24"/>
      <c r="HY392" s="24"/>
      <c r="HZ392" s="24"/>
      <c r="IA392" s="24"/>
      <c r="IB392" s="24"/>
      <c r="IC392" s="24"/>
      <c r="ID392" s="24"/>
      <c r="IE392" s="24"/>
      <c r="IF392" s="24"/>
      <c r="IG392" s="24"/>
      <c r="IH392" s="24"/>
      <c r="II392" s="24"/>
      <c r="IJ392" s="24"/>
      <c r="IK392" s="24"/>
      <c r="IL392" s="24"/>
      <c r="IM392" s="24"/>
      <c r="IN392" s="24"/>
      <c r="IO392" s="24"/>
      <c r="IP392" s="24"/>
      <c r="IQ392" s="24"/>
      <c r="IR392" s="24"/>
      <c r="IS392" s="24"/>
      <c r="IT392" s="24"/>
      <c r="IU392" s="24"/>
      <c r="IV392" s="24"/>
      <c r="IW392" s="24"/>
      <c r="IX392" s="24"/>
      <c r="IY392" s="24"/>
      <c r="IZ392" s="24"/>
      <c r="JA392" s="24"/>
      <c r="JB392" s="24"/>
      <c r="JC392" s="24"/>
      <c r="JD392" s="24"/>
      <c r="JE392" s="24"/>
      <c r="JF392" s="24"/>
      <c r="JG392" s="24"/>
      <c r="JH392" s="24"/>
      <c r="JI392" s="24"/>
      <c r="JJ392" s="24"/>
      <c r="JK392" s="24"/>
      <c r="JL392" s="24"/>
      <c r="JM392" s="24"/>
      <c r="JN392" s="24"/>
      <c r="JO392" s="24"/>
      <c r="JP392" s="24"/>
      <c r="JQ392" s="24"/>
      <c r="JR392" s="24"/>
      <c r="JS392" s="24"/>
      <c r="JT392" s="24"/>
      <c r="JU392" s="24"/>
      <c r="JV392" s="24"/>
      <c r="JW392" s="24"/>
      <c r="JX392" s="24"/>
      <c r="JY392" s="24"/>
      <c r="JZ392" s="24"/>
      <c r="KA392" s="24"/>
      <c r="KB392" s="24"/>
      <c r="KC392" s="24"/>
      <c r="KD392" s="24"/>
      <c r="KE392" s="24"/>
      <c r="KF392" s="24"/>
      <c r="KG392" s="24"/>
      <c r="KH392" s="24"/>
      <c r="KI392" s="24"/>
      <c r="KJ392" s="24"/>
      <c r="KK392" s="24"/>
      <c r="KL392" s="24"/>
      <c r="KM392" s="24"/>
      <c r="KN392" s="24"/>
      <c r="KO392" s="24"/>
      <c r="KP392" s="24"/>
      <c r="KQ392" s="24"/>
      <c r="KR392" s="24"/>
      <c r="KS392" s="24"/>
      <c r="KT392" s="24"/>
      <c r="KU392" s="24"/>
      <c r="KV392" s="24"/>
      <c r="KW392" s="24"/>
      <c r="KX392" s="24"/>
      <c r="KY392" s="24"/>
      <c r="KZ392" s="24"/>
      <c r="LA392" s="24"/>
      <c r="LB392" s="24"/>
      <c r="LC392" s="24"/>
      <c r="LD392" s="24"/>
      <c r="LE392" s="24"/>
      <c r="LF392" s="24"/>
      <c r="LG392" s="24"/>
      <c r="LH392" s="24"/>
      <c r="LI392" s="24"/>
      <c r="LJ392" s="24"/>
      <c r="LK392" s="24"/>
      <c r="LL392" s="24"/>
      <c r="LM392" s="24"/>
      <c r="LN392" s="24"/>
      <c r="LO392" s="24"/>
      <c r="LP392" s="24"/>
      <c r="LQ392" s="24"/>
      <c r="LR392" s="24"/>
      <c r="LS392" s="24"/>
      <c r="LT392" s="24"/>
      <c r="LU392" s="24"/>
      <c r="LV392" s="24"/>
      <c r="LW392" s="24"/>
      <c r="LX392" s="24"/>
      <c r="LY392" s="24"/>
      <c r="LZ392" s="24"/>
      <c r="MA392" s="24"/>
      <c r="MB392" s="24"/>
      <c r="MC392" s="24"/>
      <c r="MD392" s="24"/>
      <c r="ME392" s="24"/>
      <c r="MF392" s="24"/>
      <c r="MG392" s="24"/>
      <c r="MH392" s="24"/>
      <c r="MI392" s="24"/>
      <c r="MJ392" s="24"/>
      <c r="MK392" s="24"/>
      <c r="ML392" s="24"/>
      <c r="MM392" s="24"/>
      <c r="MN392" s="24"/>
      <c r="MO392" s="24"/>
      <c r="MP392" s="24"/>
      <c r="MQ392" s="24"/>
      <c r="MR392" s="24"/>
      <c r="MS392" s="24"/>
      <c r="MT392" s="24"/>
      <c r="MU392" s="24"/>
      <c r="MV392" s="24"/>
      <c r="MW392" s="24"/>
      <c r="MX392" s="24"/>
      <c r="MY392" s="24"/>
      <c r="MZ392" s="24"/>
      <c r="NA392" s="24"/>
      <c r="NB392" s="24"/>
      <c r="NC392" s="24"/>
      <c r="ND392" s="24"/>
      <c r="NE392" s="24"/>
      <c r="NF392" s="24"/>
      <c r="NG392" s="24"/>
      <c r="NH392" s="24"/>
      <c r="NI392" s="24"/>
      <c r="NJ392" s="24"/>
      <c r="NK392" s="24"/>
      <c r="NL392" s="24"/>
      <c r="NM392" s="24"/>
      <c r="NN392" s="24"/>
      <c r="NO392" s="24"/>
      <c r="NP392" s="24"/>
      <c r="NQ392" s="24"/>
      <c r="NR392" s="24"/>
      <c r="NS392" s="24"/>
      <c r="NT392" s="24"/>
      <c r="NU392" s="24"/>
      <c r="NV392" s="24"/>
      <c r="NW392" s="24"/>
      <c r="NX392" s="24"/>
      <c r="NY392" s="24"/>
      <c r="NZ392" s="24"/>
      <c r="OA392" s="24"/>
      <c r="OB392" s="24"/>
      <c r="OC392" s="24"/>
      <c r="OD392" s="24"/>
      <c r="OE392" s="24"/>
      <c r="OF392" s="24"/>
      <c r="OG392" s="24"/>
      <c r="OH392" s="24"/>
      <c r="OI392" s="24"/>
      <c r="OJ392" s="24"/>
      <c r="OK392" s="24"/>
      <c r="OL392" s="24"/>
      <c r="OM392" s="24"/>
      <c r="ON392" s="24"/>
      <c r="OO392" s="24"/>
      <c r="OP392" s="24"/>
      <c r="OQ392" s="24"/>
      <c r="OR392" s="24"/>
      <c r="OS392" s="24"/>
      <c r="OT392" s="24"/>
      <c r="OU392" s="24"/>
      <c r="OV392" s="24"/>
      <c r="OW392" s="24"/>
      <c r="OX392" s="24"/>
      <c r="OY392" s="24"/>
      <c r="OZ392" s="24"/>
      <c r="PA392" s="24"/>
      <c r="PB392" s="24"/>
      <c r="PC392" s="24"/>
      <c r="PD392" s="24"/>
      <c r="PE392" s="24"/>
      <c r="PF392" s="24"/>
      <c r="PG392" s="24"/>
      <c r="PH392" s="24"/>
      <c r="PI392" s="24"/>
      <c r="PJ392" s="24"/>
      <c r="PK392" s="24"/>
      <c r="PL392" s="24"/>
      <c r="PM392" s="24"/>
      <c r="PN392" s="24"/>
      <c r="PO392" s="24"/>
      <c r="PP392" s="24"/>
      <c r="PQ392" s="24"/>
      <c r="PR392" s="24"/>
      <c r="PS392" s="24"/>
      <c r="PT392" s="24"/>
      <c r="PU392" s="24"/>
      <c r="PV392" s="24"/>
      <c r="PW392" s="24"/>
      <c r="PX392" s="24"/>
      <c r="PY392" s="24"/>
      <c r="PZ392" s="24"/>
      <c r="QA392" s="24"/>
      <c r="QB392" s="24"/>
      <c r="QC392" s="24"/>
      <c r="QD392" s="24"/>
      <c r="QE392" s="24"/>
      <c r="QF392" s="24"/>
      <c r="QG392" s="24"/>
      <c r="QH392" s="24"/>
      <c r="QI392" s="24"/>
      <c r="QJ392" s="24"/>
      <c r="QK392" s="24"/>
      <c r="QL392" s="24"/>
      <c r="QM392" s="24"/>
      <c r="QN392" s="24"/>
      <c r="QO392" s="24"/>
      <c r="QP392" s="24"/>
      <c r="QQ392" s="24"/>
      <c r="QR392" s="24"/>
      <c r="QS392" s="24"/>
      <c r="QT392" s="24"/>
      <c r="QU392" s="24"/>
      <c r="QV392" s="24"/>
      <c r="QW392" s="24"/>
      <c r="QX392" s="24"/>
      <c r="QY392" s="24"/>
      <c r="QZ392" s="24"/>
      <c r="RA392" s="24"/>
      <c r="RB392" s="24"/>
      <c r="RC392" s="24"/>
      <c r="RD392" s="24"/>
      <c r="RE392" s="24"/>
      <c r="RF392" s="24"/>
      <c r="RG392" s="24"/>
      <c r="RH392" s="24"/>
      <c r="RI392" s="24"/>
      <c r="RJ392" s="24"/>
      <c r="RK392" s="24"/>
      <c r="RL392" s="24"/>
      <c r="RM392" s="24"/>
      <c r="RN392" s="24"/>
      <c r="RO392" s="24"/>
      <c r="RP392" s="24"/>
      <c r="RQ392" s="24"/>
      <c r="RR392" s="24"/>
      <c r="RS392" s="24"/>
      <c r="RT392" s="24"/>
      <c r="RU392" s="24"/>
      <c r="RV392" s="24"/>
      <c r="RW392" s="24"/>
      <c r="RX392" s="24"/>
      <c r="RY392" s="24"/>
      <c r="RZ392" s="24"/>
      <c r="SA392" s="24"/>
      <c r="SB392" s="24"/>
      <c r="SC392" s="24"/>
      <c r="SD392" s="24"/>
      <c r="SE392" s="24"/>
      <c r="SF392" s="24"/>
      <c r="SG392" s="24"/>
      <c r="SH392" s="24"/>
      <c r="SI392" s="24"/>
      <c r="SJ392" s="24"/>
      <c r="SK392" s="24"/>
      <c r="SL392" s="24"/>
      <c r="SM392" s="24"/>
      <c r="SN392" s="24"/>
      <c r="SO392" s="24"/>
      <c r="SP392" s="24"/>
      <c r="SQ392" s="24"/>
      <c r="SR392" s="24"/>
      <c r="SS392" s="24"/>
      <c r="ST392" s="24"/>
      <c r="SU392" s="24"/>
      <c r="SV392" s="24"/>
      <c r="SW392" s="24"/>
      <c r="SX392" s="24"/>
      <c r="SY392" s="24"/>
      <c r="SZ392" s="24"/>
      <c r="TA392" s="24"/>
      <c r="TB392" s="24"/>
      <c r="TC392" s="24"/>
      <c r="TD392" s="24"/>
      <c r="TE392" s="24"/>
      <c r="TF392" s="24"/>
      <c r="TG392" s="24"/>
      <c r="TH392" s="24"/>
      <c r="TI392" s="24"/>
      <c r="TJ392" s="24"/>
      <c r="TK392" s="24"/>
      <c r="TL392" s="24"/>
      <c r="TM392" s="24"/>
      <c r="TN392" s="24"/>
      <c r="TO392" s="24"/>
      <c r="TP392" s="24"/>
      <c r="TQ392" s="24"/>
      <c r="TR392" s="24"/>
      <c r="TS392" s="24"/>
      <c r="TT392" s="24"/>
      <c r="TU392" s="24"/>
      <c r="TV392" s="24"/>
      <c r="TW392" s="24"/>
      <c r="TX392" s="24"/>
      <c r="TY392" s="24"/>
      <c r="TZ392" s="24"/>
      <c r="UA392" s="24"/>
      <c r="UB392" s="24"/>
      <c r="UC392" s="24"/>
      <c r="UD392" s="24"/>
      <c r="UE392" s="24"/>
      <c r="UF392" s="24"/>
      <c r="UG392" s="24"/>
      <c r="UH392" s="24"/>
      <c r="UI392" s="24"/>
      <c r="UJ392" s="24"/>
      <c r="UK392" s="24"/>
      <c r="UL392" s="24"/>
      <c r="UM392" s="24"/>
      <c r="UN392" s="24"/>
      <c r="UO392" s="24"/>
      <c r="UP392" s="24"/>
      <c r="UQ392" s="24"/>
      <c r="UR392" s="24"/>
      <c r="US392" s="24"/>
      <c r="UT392" s="24"/>
      <c r="UU392" s="24"/>
      <c r="UV392" s="24"/>
      <c r="UW392" s="24"/>
      <c r="UX392" s="24"/>
      <c r="UY392" s="24"/>
      <c r="UZ392" s="24"/>
      <c r="VA392" s="24"/>
      <c r="VB392" s="24"/>
      <c r="VC392" s="24"/>
      <c r="VD392" s="24"/>
      <c r="VE392" s="24"/>
      <c r="VF392" s="24"/>
      <c r="VG392" s="24"/>
      <c r="VH392" s="24"/>
      <c r="VI392" s="24"/>
    </row>
    <row r="393" spans="1:581" s="23" customFormat="1" ht="15" customHeight="1" x14ac:dyDescent="0.2">
      <c r="A393" s="18">
        <v>64</v>
      </c>
      <c r="B393" s="102" t="s">
        <v>1188</v>
      </c>
      <c r="C393" s="102" t="s">
        <v>1189</v>
      </c>
      <c r="D393" s="20">
        <v>14</v>
      </c>
      <c r="E393" s="102" t="s">
        <v>929</v>
      </c>
      <c r="F393" s="102" t="s">
        <v>1190</v>
      </c>
      <c r="G393" s="102" t="s">
        <v>1482</v>
      </c>
      <c r="H393" s="21" t="s">
        <v>379</v>
      </c>
      <c r="I393" s="21" t="s">
        <v>513</v>
      </c>
      <c r="J393" s="22" t="s">
        <v>955</v>
      </c>
      <c r="K393" s="328">
        <v>38839</v>
      </c>
      <c r="L393" s="146" t="s">
        <v>871</v>
      </c>
      <c r="M393" s="22">
        <v>40</v>
      </c>
      <c r="N393" s="22" t="s">
        <v>728</v>
      </c>
      <c r="O393" s="21" t="s">
        <v>899</v>
      </c>
      <c r="P393" s="21" t="s">
        <v>973</v>
      </c>
      <c r="Q393" s="21" t="s">
        <v>994</v>
      </c>
      <c r="R393" s="22">
        <v>1</v>
      </c>
      <c r="S393" s="75">
        <v>10931</v>
      </c>
      <c r="T393" s="75">
        <f t="shared" si="184"/>
        <v>2186.2000000000003</v>
      </c>
      <c r="U393" s="75"/>
      <c r="V393" s="75">
        <f t="shared" si="185"/>
        <v>13117.2</v>
      </c>
      <c r="W393" s="75">
        <f>70.1*4</f>
        <v>280.39999999999998</v>
      </c>
      <c r="X393" s="75">
        <f t="shared" si="186"/>
        <v>2445.5333333333333</v>
      </c>
      <c r="Y393" s="75">
        <f t="shared" si="187"/>
        <v>24455.333333333336</v>
      </c>
      <c r="Z393" s="75">
        <f t="shared" si="188"/>
        <v>2295.5099999999998</v>
      </c>
      <c r="AA393" s="75">
        <f t="shared" si="189"/>
        <v>393.51600000000002</v>
      </c>
      <c r="AB393" s="75">
        <f t="shared" si="190"/>
        <v>655.86000000000013</v>
      </c>
      <c r="AC393" s="75">
        <f t="shared" si="191"/>
        <v>262.34399999999999</v>
      </c>
      <c r="AD393" s="75">
        <f t="shared" si="195"/>
        <v>926</v>
      </c>
      <c r="AE393" s="75">
        <f t="shared" si="196"/>
        <v>630</v>
      </c>
      <c r="AF393" s="77">
        <f t="shared" si="192"/>
        <v>7336.6</v>
      </c>
      <c r="AG393" s="77">
        <f t="shared" si="193"/>
        <v>21413.952222222222</v>
      </c>
      <c r="AH393" s="77">
        <f t="shared" si="194"/>
        <v>256967.42666666667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  <c r="HB393" s="24"/>
      <c r="HC393" s="24"/>
      <c r="HD393" s="24"/>
      <c r="HE393" s="24"/>
      <c r="HF393" s="24"/>
      <c r="HG393" s="24"/>
      <c r="HH393" s="24"/>
      <c r="HI393" s="24"/>
      <c r="HJ393" s="24"/>
      <c r="HK393" s="24"/>
      <c r="HL393" s="24"/>
      <c r="HM393" s="24"/>
      <c r="HN393" s="24"/>
      <c r="HO393" s="24"/>
      <c r="HP393" s="24"/>
      <c r="HQ393" s="24"/>
      <c r="HR393" s="24"/>
      <c r="HS393" s="24"/>
      <c r="HT393" s="24"/>
      <c r="HU393" s="24"/>
      <c r="HV393" s="24"/>
      <c r="HW393" s="24"/>
      <c r="HX393" s="24"/>
      <c r="HY393" s="24"/>
      <c r="HZ393" s="24"/>
      <c r="IA393" s="24"/>
      <c r="IB393" s="24"/>
      <c r="IC393" s="24"/>
      <c r="ID393" s="24"/>
      <c r="IE393" s="24"/>
      <c r="IF393" s="24"/>
      <c r="IG393" s="24"/>
      <c r="IH393" s="24"/>
      <c r="II393" s="24"/>
      <c r="IJ393" s="24"/>
      <c r="IK393" s="24"/>
      <c r="IL393" s="24"/>
      <c r="IM393" s="24"/>
      <c r="IN393" s="24"/>
      <c r="IO393" s="24"/>
      <c r="IP393" s="24"/>
      <c r="IQ393" s="24"/>
      <c r="IR393" s="24"/>
      <c r="IS393" s="24"/>
      <c r="IT393" s="24"/>
      <c r="IU393" s="24"/>
      <c r="IV393" s="24"/>
      <c r="IW393" s="24"/>
      <c r="IX393" s="24"/>
      <c r="IY393" s="24"/>
      <c r="IZ393" s="24"/>
      <c r="JA393" s="24"/>
      <c r="JB393" s="24"/>
      <c r="JC393" s="24"/>
      <c r="JD393" s="24"/>
      <c r="JE393" s="24"/>
      <c r="JF393" s="24"/>
      <c r="JG393" s="24"/>
      <c r="JH393" s="24"/>
      <c r="JI393" s="24"/>
      <c r="JJ393" s="24"/>
      <c r="JK393" s="24"/>
      <c r="JL393" s="24"/>
      <c r="JM393" s="24"/>
      <c r="JN393" s="24"/>
      <c r="JO393" s="24"/>
      <c r="JP393" s="24"/>
      <c r="JQ393" s="24"/>
      <c r="JR393" s="24"/>
      <c r="JS393" s="24"/>
      <c r="JT393" s="24"/>
      <c r="JU393" s="24"/>
      <c r="JV393" s="24"/>
      <c r="JW393" s="24"/>
      <c r="JX393" s="24"/>
      <c r="JY393" s="24"/>
      <c r="JZ393" s="24"/>
      <c r="KA393" s="24"/>
      <c r="KB393" s="24"/>
      <c r="KC393" s="24"/>
      <c r="KD393" s="24"/>
      <c r="KE393" s="24"/>
      <c r="KF393" s="24"/>
      <c r="KG393" s="24"/>
      <c r="KH393" s="24"/>
      <c r="KI393" s="24"/>
      <c r="KJ393" s="24"/>
      <c r="KK393" s="24"/>
      <c r="KL393" s="24"/>
      <c r="KM393" s="24"/>
      <c r="KN393" s="24"/>
      <c r="KO393" s="24"/>
      <c r="KP393" s="24"/>
      <c r="KQ393" s="24"/>
      <c r="KR393" s="24"/>
      <c r="KS393" s="24"/>
      <c r="KT393" s="24"/>
      <c r="KU393" s="24"/>
      <c r="KV393" s="24"/>
      <c r="KW393" s="24"/>
      <c r="KX393" s="24"/>
      <c r="KY393" s="24"/>
      <c r="KZ393" s="24"/>
      <c r="LA393" s="24"/>
      <c r="LB393" s="24"/>
      <c r="LC393" s="24"/>
      <c r="LD393" s="24"/>
      <c r="LE393" s="24"/>
      <c r="LF393" s="24"/>
      <c r="LG393" s="24"/>
      <c r="LH393" s="24"/>
      <c r="LI393" s="24"/>
      <c r="LJ393" s="24"/>
      <c r="LK393" s="24"/>
      <c r="LL393" s="24"/>
      <c r="LM393" s="24"/>
      <c r="LN393" s="24"/>
      <c r="LO393" s="24"/>
      <c r="LP393" s="24"/>
      <c r="LQ393" s="24"/>
      <c r="LR393" s="24"/>
      <c r="LS393" s="24"/>
      <c r="LT393" s="24"/>
      <c r="LU393" s="24"/>
      <c r="LV393" s="24"/>
      <c r="LW393" s="24"/>
      <c r="LX393" s="24"/>
      <c r="LY393" s="24"/>
      <c r="LZ393" s="24"/>
      <c r="MA393" s="24"/>
      <c r="MB393" s="24"/>
      <c r="MC393" s="24"/>
      <c r="MD393" s="24"/>
      <c r="ME393" s="24"/>
      <c r="MF393" s="24"/>
      <c r="MG393" s="24"/>
      <c r="MH393" s="24"/>
      <c r="MI393" s="24"/>
      <c r="MJ393" s="24"/>
      <c r="MK393" s="24"/>
      <c r="ML393" s="24"/>
      <c r="MM393" s="24"/>
      <c r="MN393" s="24"/>
      <c r="MO393" s="24"/>
      <c r="MP393" s="24"/>
      <c r="MQ393" s="24"/>
      <c r="MR393" s="24"/>
      <c r="MS393" s="24"/>
      <c r="MT393" s="24"/>
      <c r="MU393" s="24"/>
      <c r="MV393" s="24"/>
      <c r="MW393" s="24"/>
      <c r="MX393" s="24"/>
      <c r="MY393" s="24"/>
      <c r="MZ393" s="24"/>
      <c r="NA393" s="24"/>
      <c r="NB393" s="24"/>
      <c r="NC393" s="24"/>
      <c r="ND393" s="24"/>
      <c r="NE393" s="24"/>
      <c r="NF393" s="24"/>
      <c r="NG393" s="24"/>
      <c r="NH393" s="24"/>
      <c r="NI393" s="24"/>
      <c r="NJ393" s="24"/>
      <c r="NK393" s="24"/>
      <c r="NL393" s="24"/>
      <c r="NM393" s="24"/>
      <c r="NN393" s="24"/>
      <c r="NO393" s="24"/>
      <c r="NP393" s="24"/>
      <c r="NQ393" s="24"/>
      <c r="NR393" s="24"/>
      <c r="NS393" s="24"/>
      <c r="NT393" s="24"/>
      <c r="NU393" s="24"/>
      <c r="NV393" s="24"/>
      <c r="NW393" s="24"/>
      <c r="NX393" s="24"/>
      <c r="NY393" s="24"/>
      <c r="NZ393" s="24"/>
      <c r="OA393" s="24"/>
      <c r="OB393" s="24"/>
      <c r="OC393" s="24"/>
      <c r="OD393" s="24"/>
      <c r="OE393" s="24"/>
      <c r="OF393" s="24"/>
      <c r="OG393" s="24"/>
      <c r="OH393" s="24"/>
      <c r="OI393" s="24"/>
      <c r="OJ393" s="24"/>
      <c r="OK393" s="24"/>
      <c r="OL393" s="24"/>
      <c r="OM393" s="24"/>
      <c r="ON393" s="24"/>
      <c r="OO393" s="24"/>
      <c r="OP393" s="24"/>
      <c r="OQ393" s="24"/>
      <c r="OR393" s="24"/>
      <c r="OS393" s="24"/>
      <c r="OT393" s="24"/>
      <c r="OU393" s="24"/>
      <c r="OV393" s="24"/>
      <c r="OW393" s="24"/>
      <c r="OX393" s="24"/>
      <c r="OY393" s="24"/>
      <c r="OZ393" s="24"/>
      <c r="PA393" s="24"/>
      <c r="PB393" s="24"/>
      <c r="PC393" s="24"/>
      <c r="PD393" s="24"/>
      <c r="PE393" s="24"/>
      <c r="PF393" s="24"/>
      <c r="PG393" s="24"/>
      <c r="PH393" s="24"/>
      <c r="PI393" s="24"/>
      <c r="PJ393" s="24"/>
      <c r="PK393" s="24"/>
      <c r="PL393" s="24"/>
      <c r="PM393" s="24"/>
      <c r="PN393" s="24"/>
      <c r="PO393" s="24"/>
      <c r="PP393" s="24"/>
      <c r="PQ393" s="24"/>
      <c r="PR393" s="24"/>
      <c r="PS393" s="24"/>
      <c r="PT393" s="24"/>
      <c r="PU393" s="24"/>
      <c r="PV393" s="24"/>
      <c r="PW393" s="24"/>
      <c r="PX393" s="24"/>
      <c r="PY393" s="24"/>
      <c r="PZ393" s="24"/>
      <c r="QA393" s="24"/>
      <c r="QB393" s="24"/>
      <c r="QC393" s="24"/>
      <c r="QD393" s="24"/>
      <c r="QE393" s="24"/>
      <c r="QF393" s="24"/>
      <c r="QG393" s="24"/>
      <c r="QH393" s="24"/>
      <c r="QI393" s="24"/>
      <c r="QJ393" s="24"/>
      <c r="QK393" s="24"/>
      <c r="QL393" s="24"/>
      <c r="QM393" s="24"/>
      <c r="QN393" s="24"/>
      <c r="QO393" s="24"/>
      <c r="QP393" s="24"/>
      <c r="QQ393" s="24"/>
      <c r="QR393" s="24"/>
      <c r="QS393" s="24"/>
      <c r="QT393" s="24"/>
      <c r="QU393" s="24"/>
      <c r="QV393" s="24"/>
      <c r="QW393" s="24"/>
      <c r="QX393" s="24"/>
      <c r="QY393" s="24"/>
      <c r="QZ393" s="24"/>
      <c r="RA393" s="24"/>
      <c r="RB393" s="24"/>
      <c r="RC393" s="24"/>
      <c r="RD393" s="24"/>
      <c r="RE393" s="24"/>
      <c r="RF393" s="24"/>
      <c r="RG393" s="24"/>
      <c r="RH393" s="24"/>
      <c r="RI393" s="24"/>
      <c r="RJ393" s="24"/>
      <c r="RK393" s="24"/>
      <c r="RL393" s="24"/>
      <c r="RM393" s="24"/>
      <c r="RN393" s="24"/>
      <c r="RO393" s="24"/>
      <c r="RP393" s="24"/>
      <c r="RQ393" s="24"/>
      <c r="RR393" s="24"/>
      <c r="RS393" s="24"/>
      <c r="RT393" s="24"/>
      <c r="RU393" s="24"/>
      <c r="RV393" s="24"/>
      <c r="RW393" s="24"/>
      <c r="RX393" s="24"/>
      <c r="RY393" s="24"/>
      <c r="RZ393" s="24"/>
      <c r="SA393" s="24"/>
      <c r="SB393" s="24"/>
      <c r="SC393" s="24"/>
      <c r="SD393" s="24"/>
      <c r="SE393" s="24"/>
      <c r="SF393" s="24"/>
      <c r="SG393" s="24"/>
      <c r="SH393" s="24"/>
      <c r="SI393" s="24"/>
      <c r="SJ393" s="24"/>
      <c r="SK393" s="24"/>
      <c r="SL393" s="24"/>
      <c r="SM393" s="24"/>
      <c r="SN393" s="24"/>
      <c r="SO393" s="24"/>
      <c r="SP393" s="24"/>
      <c r="SQ393" s="24"/>
      <c r="SR393" s="24"/>
      <c r="SS393" s="24"/>
      <c r="ST393" s="24"/>
      <c r="SU393" s="24"/>
      <c r="SV393" s="24"/>
      <c r="SW393" s="24"/>
      <c r="SX393" s="24"/>
      <c r="SY393" s="24"/>
      <c r="SZ393" s="24"/>
      <c r="TA393" s="24"/>
      <c r="TB393" s="24"/>
      <c r="TC393" s="24"/>
      <c r="TD393" s="24"/>
      <c r="TE393" s="24"/>
      <c r="TF393" s="24"/>
      <c r="TG393" s="24"/>
      <c r="TH393" s="24"/>
      <c r="TI393" s="24"/>
      <c r="TJ393" s="24"/>
      <c r="TK393" s="24"/>
      <c r="TL393" s="24"/>
      <c r="TM393" s="24"/>
      <c r="TN393" s="24"/>
      <c r="TO393" s="24"/>
      <c r="TP393" s="24"/>
      <c r="TQ393" s="24"/>
      <c r="TR393" s="24"/>
      <c r="TS393" s="24"/>
      <c r="TT393" s="24"/>
      <c r="TU393" s="24"/>
      <c r="TV393" s="24"/>
      <c r="TW393" s="24"/>
      <c r="TX393" s="24"/>
      <c r="TY393" s="24"/>
      <c r="TZ393" s="24"/>
      <c r="UA393" s="24"/>
      <c r="UB393" s="24"/>
      <c r="UC393" s="24"/>
      <c r="UD393" s="24"/>
      <c r="UE393" s="24"/>
      <c r="UF393" s="24"/>
      <c r="UG393" s="24"/>
      <c r="UH393" s="24"/>
      <c r="UI393" s="24"/>
      <c r="UJ393" s="24"/>
      <c r="UK393" s="24"/>
      <c r="UL393" s="24"/>
      <c r="UM393" s="24"/>
      <c r="UN393" s="24"/>
      <c r="UO393" s="24"/>
      <c r="UP393" s="24"/>
      <c r="UQ393" s="24"/>
      <c r="UR393" s="24"/>
      <c r="US393" s="24"/>
      <c r="UT393" s="24"/>
      <c r="UU393" s="24"/>
      <c r="UV393" s="24"/>
      <c r="UW393" s="24"/>
      <c r="UX393" s="24"/>
      <c r="UY393" s="24"/>
      <c r="UZ393" s="24"/>
      <c r="VA393" s="24"/>
      <c r="VB393" s="24"/>
      <c r="VC393" s="24"/>
      <c r="VD393" s="24"/>
      <c r="VE393" s="24"/>
      <c r="VF393" s="24"/>
      <c r="VG393" s="24"/>
      <c r="VH393" s="24"/>
      <c r="VI393" s="24"/>
    </row>
    <row r="394" spans="1:581" s="23" customFormat="1" ht="15" customHeight="1" x14ac:dyDescent="0.2">
      <c r="A394" s="18">
        <v>65</v>
      </c>
      <c r="B394" s="102" t="s">
        <v>1188</v>
      </c>
      <c r="C394" s="102" t="s">
        <v>1189</v>
      </c>
      <c r="D394" s="20">
        <v>14</v>
      </c>
      <c r="E394" s="102" t="s">
        <v>929</v>
      </c>
      <c r="F394" s="102" t="s">
        <v>1190</v>
      </c>
      <c r="G394" s="102" t="s">
        <v>1503</v>
      </c>
      <c r="H394" s="21" t="s">
        <v>380</v>
      </c>
      <c r="I394" s="21" t="s">
        <v>381</v>
      </c>
      <c r="J394" s="22" t="s">
        <v>955</v>
      </c>
      <c r="K394" s="328">
        <v>33543</v>
      </c>
      <c r="L394" s="146" t="s">
        <v>871</v>
      </c>
      <c r="M394" s="22">
        <v>40</v>
      </c>
      <c r="N394" s="22" t="s">
        <v>728</v>
      </c>
      <c r="O394" s="21" t="s">
        <v>899</v>
      </c>
      <c r="P394" s="21" t="s">
        <v>973</v>
      </c>
      <c r="Q394" s="21" t="s">
        <v>994</v>
      </c>
      <c r="R394" s="22">
        <v>1</v>
      </c>
      <c r="S394" s="75">
        <v>10931</v>
      </c>
      <c r="T394" s="75">
        <f t="shared" ref="T394:T425" si="197">+S394*20%</f>
        <v>2186.2000000000003</v>
      </c>
      <c r="U394" s="75"/>
      <c r="V394" s="75">
        <f t="shared" ref="V394:V425" si="198">S394+T394+U394</f>
        <v>13117.2</v>
      </c>
      <c r="W394" s="75">
        <f>70.1*7</f>
        <v>490.69999999999993</v>
      </c>
      <c r="X394" s="75">
        <f t="shared" ref="X394:X425" si="199">(V394+AD394+AE394)/30*5</f>
        <v>2445.5333333333333</v>
      </c>
      <c r="Y394" s="75">
        <f t="shared" ref="Y394:Y425" si="200">(V394+AD394+AE394)/30*50</f>
        <v>24455.333333333336</v>
      </c>
      <c r="Z394" s="75">
        <f t="shared" ref="Z394:Z425" si="201">V394*17.5%</f>
        <v>2295.5099999999998</v>
      </c>
      <c r="AA394" s="75">
        <f t="shared" ref="AA394:AA425" si="202">V394*3%</f>
        <v>393.51600000000002</v>
      </c>
      <c r="AB394" s="75">
        <f t="shared" ref="AB394:AB425" si="203">V394*5%</f>
        <v>655.86000000000013</v>
      </c>
      <c r="AC394" s="75">
        <f t="shared" ref="AC394:AC425" si="204">V394*2%</f>
        <v>262.34399999999999</v>
      </c>
      <c r="AD394" s="75">
        <f t="shared" si="195"/>
        <v>926</v>
      </c>
      <c r="AE394" s="75">
        <f t="shared" si="196"/>
        <v>630</v>
      </c>
      <c r="AF394" s="77">
        <f t="shared" ref="AF394:AF425" si="205">(V394+AD394+AE394)/2</f>
        <v>7336.6</v>
      </c>
      <c r="AG394" s="77">
        <f t="shared" ref="AG394:AG425" si="206">V394+W394+Z394+AA394+AB394+AC394+AD394+AE394+(X394/12+Y394/12+AF394/12)</f>
        <v>21624.252222222225</v>
      </c>
      <c r="AH394" s="77">
        <f t="shared" ref="AH394:AH425" si="207">+AG394*12</f>
        <v>259491.0266666667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  <c r="HB394" s="24"/>
      <c r="HC394" s="24"/>
      <c r="HD394" s="24"/>
      <c r="HE394" s="24"/>
      <c r="HF394" s="24"/>
      <c r="HG394" s="24"/>
      <c r="HH394" s="24"/>
      <c r="HI394" s="24"/>
      <c r="HJ394" s="24"/>
      <c r="HK394" s="24"/>
      <c r="HL394" s="24"/>
      <c r="HM394" s="24"/>
      <c r="HN394" s="24"/>
      <c r="HO394" s="24"/>
      <c r="HP394" s="24"/>
      <c r="HQ394" s="24"/>
      <c r="HR394" s="24"/>
      <c r="HS394" s="24"/>
      <c r="HT394" s="24"/>
      <c r="HU394" s="24"/>
      <c r="HV394" s="24"/>
      <c r="HW394" s="24"/>
      <c r="HX394" s="24"/>
      <c r="HY394" s="24"/>
      <c r="HZ394" s="24"/>
      <c r="IA394" s="24"/>
      <c r="IB394" s="24"/>
      <c r="IC394" s="24"/>
      <c r="ID394" s="24"/>
      <c r="IE394" s="24"/>
      <c r="IF394" s="24"/>
      <c r="IG394" s="24"/>
      <c r="IH394" s="24"/>
      <c r="II394" s="24"/>
      <c r="IJ394" s="24"/>
      <c r="IK394" s="24"/>
      <c r="IL394" s="24"/>
      <c r="IM394" s="24"/>
      <c r="IN394" s="24"/>
      <c r="IO394" s="24"/>
      <c r="IP394" s="24"/>
      <c r="IQ394" s="24"/>
      <c r="IR394" s="24"/>
      <c r="IS394" s="24"/>
      <c r="IT394" s="24"/>
      <c r="IU394" s="24"/>
      <c r="IV394" s="24"/>
      <c r="IW394" s="24"/>
      <c r="IX394" s="24"/>
      <c r="IY394" s="24"/>
      <c r="IZ394" s="24"/>
      <c r="JA394" s="24"/>
      <c r="JB394" s="24"/>
      <c r="JC394" s="24"/>
      <c r="JD394" s="24"/>
      <c r="JE394" s="24"/>
      <c r="JF394" s="24"/>
      <c r="JG394" s="24"/>
      <c r="JH394" s="24"/>
      <c r="JI394" s="24"/>
      <c r="JJ394" s="24"/>
      <c r="JK394" s="24"/>
      <c r="JL394" s="24"/>
      <c r="JM394" s="24"/>
      <c r="JN394" s="24"/>
      <c r="JO394" s="24"/>
      <c r="JP394" s="24"/>
      <c r="JQ394" s="24"/>
      <c r="JR394" s="24"/>
      <c r="JS394" s="24"/>
      <c r="JT394" s="24"/>
      <c r="JU394" s="24"/>
      <c r="JV394" s="24"/>
      <c r="JW394" s="24"/>
      <c r="JX394" s="24"/>
      <c r="JY394" s="24"/>
      <c r="JZ394" s="24"/>
      <c r="KA394" s="24"/>
      <c r="KB394" s="24"/>
      <c r="KC394" s="24"/>
      <c r="KD394" s="24"/>
      <c r="KE394" s="24"/>
      <c r="KF394" s="24"/>
      <c r="KG394" s="24"/>
      <c r="KH394" s="24"/>
      <c r="KI394" s="24"/>
      <c r="KJ394" s="24"/>
      <c r="KK394" s="24"/>
      <c r="KL394" s="24"/>
      <c r="KM394" s="24"/>
      <c r="KN394" s="24"/>
      <c r="KO394" s="24"/>
      <c r="KP394" s="24"/>
      <c r="KQ394" s="24"/>
      <c r="KR394" s="24"/>
      <c r="KS394" s="24"/>
      <c r="KT394" s="24"/>
      <c r="KU394" s="24"/>
      <c r="KV394" s="24"/>
      <c r="KW394" s="24"/>
      <c r="KX394" s="24"/>
      <c r="KY394" s="24"/>
      <c r="KZ394" s="24"/>
      <c r="LA394" s="24"/>
      <c r="LB394" s="24"/>
      <c r="LC394" s="24"/>
      <c r="LD394" s="24"/>
      <c r="LE394" s="24"/>
      <c r="LF394" s="24"/>
      <c r="LG394" s="24"/>
      <c r="LH394" s="24"/>
      <c r="LI394" s="24"/>
      <c r="LJ394" s="24"/>
      <c r="LK394" s="24"/>
      <c r="LL394" s="24"/>
      <c r="LM394" s="24"/>
      <c r="LN394" s="24"/>
      <c r="LO394" s="24"/>
      <c r="LP394" s="24"/>
      <c r="LQ394" s="24"/>
      <c r="LR394" s="24"/>
      <c r="LS394" s="24"/>
      <c r="LT394" s="24"/>
      <c r="LU394" s="24"/>
      <c r="LV394" s="24"/>
      <c r="LW394" s="24"/>
      <c r="LX394" s="24"/>
      <c r="LY394" s="24"/>
      <c r="LZ394" s="24"/>
      <c r="MA394" s="24"/>
      <c r="MB394" s="24"/>
      <c r="MC394" s="24"/>
      <c r="MD394" s="24"/>
      <c r="ME394" s="24"/>
      <c r="MF394" s="24"/>
      <c r="MG394" s="24"/>
      <c r="MH394" s="24"/>
      <c r="MI394" s="24"/>
      <c r="MJ394" s="24"/>
      <c r="MK394" s="24"/>
      <c r="ML394" s="24"/>
      <c r="MM394" s="24"/>
      <c r="MN394" s="24"/>
      <c r="MO394" s="24"/>
      <c r="MP394" s="24"/>
      <c r="MQ394" s="24"/>
      <c r="MR394" s="24"/>
      <c r="MS394" s="24"/>
      <c r="MT394" s="24"/>
      <c r="MU394" s="24"/>
      <c r="MV394" s="24"/>
      <c r="MW394" s="24"/>
      <c r="MX394" s="24"/>
      <c r="MY394" s="24"/>
      <c r="MZ394" s="24"/>
      <c r="NA394" s="24"/>
      <c r="NB394" s="24"/>
      <c r="NC394" s="24"/>
      <c r="ND394" s="24"/>
      <c r="NE394" s="24"/>
      <c r="NF394" s="24"/>
      <c r="NG394" s="24"/>
      <c r="NH394" s="24"/>
      <c r="NI394" s="24"/>
      <c r="NJ394" s="24"/>
      <c r="NK394" s="24"/>
      <c r="NL394" s="24"/>
      <c r="NM394" s="24"/>
      <c r="NN394" s="24"/>
      <c r="NO394" s="24"/>
      <c r="NP394" s="24"/>
      <c r="NQ394" s="24"/>
      <c r="NR394" s="24"/>
      <c r="NS394" s="24"/>
      <c r="NT394" s="24"/>
      <c r="NU394" s="24"/>
      <c r="NV394" s="24"/>
      <c r="NW394" s="24"/>
      <c r="NX394" s="24"/>
      <c r="NY394" s="24"/>
      <c r="NZ394" s="24"/>
      <c r="OA394" s="24"/>
      <c r="OB394" s="24"/>
      <c r="OC394" s="24"/>
      <c r="OD394" s="24"/>
      <c r="OE394" s="24"/>
      <c r="OF394" s="24"/>
      <c r="OG394" s="24"/>
      <c r="OH394" s="24"/>
      <c r="OI394" s="24"/>
      <c r="OJ394" s="24"/>
      <c r="OK394" s="24"/>
      <c r="OL394" s="24"/>
      <c r="OM394" s="24"/>
      <c r="ON394" s="24"/>
      <c r="OO394" s="24"/>
      <c r="OP394" s="24"/>
      <c r="OQ394" s="24"/>
      <c r="OR394" s="24"/>
      <c r="OS394" s="24"/>
      <c r="OT394" s="24"/>
      <c r="OU394" s="24"/>
      <c r="OV394" s="24"/>
      <c r="OW394" s="24"/>
      <c r="OX394" s="24"/>
      <c r="OY394" s="24"/>
      <c r="OZ394" s="24"/>
      <c r="PA394" s="24"/>
      <c r="PB394" s="24"/>
      <c r="PC394" s="24"/>
      <c r="PD394" s="24"/>
      <c r="PE394" s="24"/>
      <c r="PF394" s="24"/>
      <c r="PG394" s="24"/>
      <c r="PH394" s="24"/>
      <c r="PI394" s="24"/>
      <c r="PJ394" s="24"/>
      <c r="PK394" s="24"/>
      <c r="PL394" s="24"/>
      <c r="PM394" s="24"/>
      <c r="PN394" s="24"/>
      <c r="PO394" s="24"/>
      <c r="PP394" s="24"/>
      <c r="PQ394" s="24"/>
      <c r="PR394" s="24"/>
      <c r="PS394" s="24"/>
      <c r="PT394" s="24"/>
      <c r="PU394" s="24"/>
      <c r="PV394" s="24"/>
      <c r="PW394" s="24"/>
      <c r="PX394" s="24"/>
      <c r="PY394" s="24"/>
      <c r="PZ394" s="24"/>
      <c r="QA394" s="24"/>
      <c r="QB394" s="24"/>
      <c r="QC394" s="24"/>
      <c r="QD394" s="24"/>
      <c r="QE394" s="24"/>
      <c r="QF394" s="24"/>
      <c r="QG394" s="24"/>
      <c r="QH394" s="24"/>
      <c r="QI394" s="24"/>
      <c r="QJ394" s="24"/>
      <c r="QK394" s="24"/>
      <c r="QL394" s="24"/>
      <c r="QM394" s="24"/>
      <c r="QN394" s="24"/>
      <c r="QO394" s="24"/>
      <c r="QP394" s="24"/>
      <c r="QQ394" s="24"/>
      <c r="QR394" s="24"/>
      <c r="QS394" s="24"/>
      <c r="QT394" s="24"/>
      <c r="QU394" s="24"/>
      <c r="QV394" s="24"/>
      <c r="QW394" s="24"/>
      <c r="QX394" s="24"/>
      <c r="QY394" s="24"/>
      <c r="QZ394" s="24"/>
      <c r="RA394" s="24"/>
      <c r="RB394" s="24"/>
      <c r="RC394" s="24"/>
      <c r="RD394" s="24"/>
      <c r="RE394" s="24"/>
      <c r="RF394" s="24"/>
      <c r="RG394" s="24"/>
      <c r="RH394" s="24"/>
      <c r="RI394" s="24"/>
      <c r="RJ394" s="24"/>
      <c r="RK394" s="24"/>
      <c r="RL394" s="24"/>
      <c r="RM394" s="24"/>
      <c r="RN394" s="24"/>
      <c r="RO394" s="24"/>
      <c r="RP394" s="24"/>
      <c r="RQ394" s="24"/>
      <c r="RR394" s="24"/>
      <c r="RS394" s="24"/>
      <c r="RT394" s="24"/>
      <c r="RU394" s="24"/>
      <c r="RV394" s="24"/>
      <c r="RW394" s="24"/>
      <c r="RX394" s="24"/>
      <c r="RY394" s="24"/>
      <c r="RZ394" s="24"/>
      <c r="SA394" s="24"/>
      <c r="SB394" s="24"/>
      <c r="SC394" s="24"/>
      <c r="SD394" s="24"/>
      <c r="SE394" s="24"/>
      <c r="SF394" s="24"/>
      <c r="SG394" s="24"/>
      <c r="SH394" s="24"/>
      <c r="SI394" s="24"/>
      <c r="SJ394" s="24"/>
      <c r="SK394" s="24"/>
      <c r="SL394" s="24"/>
      <c r="SM394" s="24"/>
      <c r="SN394" s="24"/>
      <c r="SO394" s="24"/>
      <c r="SP394" s="24"/>
      <c r="SQ394" s="24"/>
      <c r="SR394" s="24"/>
      <c r="SS394" s="24"/>
      <c r="ST394" s="24"/>
      <c r="SU394" s="24"/>
      <c r="SV394" s="24"/>
      <c r="SW394" s="24"/>
      <c r="SX394" s="24"/>
      <c r="SY394" s="24"/>
      <c r="SZ394" s="24"/>
      <c r="TA394" s="24"/>
      <c r="TB394" s="24"/>
      <c r="TC394" s="24"/>
      <c r="TD394" s="24"/>
      <c r="TE394" s="24"/>
      <c r="TF394" s="24"/>
      <c r="TG394" s="24"/>
      <c r="TH394" s="24"/>
      <c r="TI394" s="24"/>
      <c r="TJ394" s="24"/>
      <c r="TK394" s="24"/>
      <c r="TL394" s="24"/>
      <c r="TM394" s="24"/>
      <c r="TN394" s="24"/>
      <c r="TO394" s="24"/>
      <c r="TP394" s="24"/>
      <c r="TQ394" s="24"/>
      <c r="TR394" s="24"/>
      <c r="TS394" s="24"/>
      <c r="TT394" s="24"/>
      <c r="TU394" s="24"/>
      <c r="TV394" s="24"/>
      <c r="TW394" s="24"/>
      <c r="TX394" s="24"/>
      <c r="TY394" s="24"/>
      <c r="TZ394" s="24"/>
      <c r="UA394" s="24"/>
      <c r="UB394" s="24"/>
      <c r="UC394" s="24"/>
      <c r="UD394" s="24"/>
      <c r="UE394" s="24"/>
      <c r="UF394" s="24"/>
      <c r="UG394" s="24"/>
      <c r="UH394" s="24"/>
      <c r="UI394" s="24"/>
      <c r="UJ394" s="24"/>
      <c r="UK394" s="24"/>
      <c r="UL394" s="24"/>
      <c r="UM394" s="24"/>
      <c r="UN394" s="24"/>
      <c r="UO394" s="24"/>
      <c r="UP394" s="24"/>
      <c r="UQ394" s="24"/>
      <c r="UR394" s="24"/>
      <c r="US394" s="24"/>
      <c r="UT394" s="24"/>
      <c r="UU394" s="24"/>
      <c r="UV394" s="24"/>
      <c r="UW394" s="24"/>
      <c r="UX394" s="24"/>
      <c r="UY394" s="24"/>
      <c r="UZ394" s="24"/>
      <c r="VA394" s="24"/>
      <c r="VB394" s="24"/>
      <c r="VC394" s="24"/>
      <c r="VD394" s="24"/>
      <c r="VE394" s="24"/>
      <c r="VF394" s="24"/>
      <c r="VG394" s="24"/>
      <c r="VH394" s="24"/>
      <c r="VI394" s="24"/>
    </row>
    <row r="395" spans="1:581" s="23" customFormat="1" ht="15" customHeight="1" x14ac:dyDescent="0.2">
      <c r="A395" s="18">
        <v>66</v>
      </c>
      <c r="B395" s="102" t="s">
        <v>1188</v>
      </c>
      <c r="C395" s="102" t="s">
        <v>1189</v>
      </c>
      <c r="D395" s="20">
        <v>14</v>
      </c>
      <c r="E395" s="102" t="s">
        <v>929</v>
      </c>
      <c r="F395" s="102" t="s">
        <v>1190</v>
      </c>
      <c r="G395" s="102" t="s">
        <v>1504</v>
      </c>
      <c r="H395" s="21" t="s">
        <v>382</v>
      </c>
      <c r="I395" s="21" t="s">
        <v>383</v>
      </c>
      <c r="J395" s="22" t="s">
        <v>955</v>
      </c>
      <c r="K395" s="328">
        <v>33154</v>
      </c>
      <c r="L395" s="146" t="s">
        <v>871</v>
      </c>
      <c r="M395" s="22">
        <v>40</v>
      </c>
      <c r="N395" s="22" t="s">
        <v>728</v>
      </c>
      <c r="O395" s="21" t="s">
        <v>899</v>
      </c>
      <c r="P395" s="21" t="s">
        <v>973</v>
      </c>
      <c r="Q395" s="21" t="s">
        <v>994</v>
      </c>
      <c r="R395" s="22">
        <v>1</v>
      </c>
      <c r="S395" s="75">
        <v>10931</v>
      </c>
      <c r="T395" s="75">
        <f t="shared" si="197"/>
        <v>2186.2000000000003</v>
      </c>
      <c r="U395" s="75"/>
      <c r="V395" s="75">
        <f t="shared" si="198"/>
        <v>13117.2</v>
      </c>
      <c r="W395" s="75">
        <f>70.1*7</f>
        <v>490.69999999999993</v>
      </c>
      <c r="X395" s="75">
        <f t="shared" si="199"/>
        <v>2445.5333333333333</v>
      </c>
      <c r="Y395" s="75">
        <f t="shared" si="200"/>
        <v>24455.333333333336</v>
      </c>
      <c r="Z395" s="75">
        <f t="shared" si="201"/>
        <v>2295.5099999999998</v>
      </c>
      <c r="AA395" s="75">
        <f t="shared" si="202"/>
        <v>393.51600000000002</v>
      </c>
      <c r="AB395" s="75">
        <f t="shared" si="203"/>
        <v>655.86000000000013</v>
      </c>
      <c r="AC395" s="75">
        <f t="shared" si="204"/>
        <v>262.34399999999999</v>
      </c>
      <c r="AD395" s="75">
        <f t="shared" si="195"/>
        <v>926</v>
      </c>
      <c r="AE395" s="75">
        <f t="shared" si="196"/>
        <v>630</v>
      </c>
      <c r="AF395" s="77">
        <f t="shared" si="205"/>
        <v>7336.6</v>
      </c>
      <c r="AG395" s="77">
        <f t="shared" si="206"/>
        <v>21624.252222222225</v>
      </c>
      <c r="AH395" s="77">
        <f t="shared" si="207"/>
        <v>259491.0266666667</v>
      </c>
      <c r="AI395" s="77"/>
      <c r="AJ395" s="77"/>
      <c r="AK395" s="77"/>
      <c r="AL395" s="77"/>
      <c r="AM395" s="77"/>
      <c r="AN395" s="77"/>
      <c r="AO395" s="77"/>
      <c r="AP395" s="77"/>
      <c r="AQ395" s="77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  <c r="HB395" s="24"/>
      <c r="HC395" s="24"/>
      <c r="HD395" s="24"/>
      <c r="HE395" s="24"/>
      <c r="HF395" s="24"/>
      <c r="HG395" s="24"/>
      <c r="HH395" s="24"/>
      <c r="HI395" s="24"/>
      <c r="HJ395" s="24"/>
      <c r="HK395" s="24"/>
      <c r="HL395" s="24"/>
      <c r="HM395" s="24"/>
      <c r="HN395" s="24"/>
      <c r="HO395" s="24"/>
      <c r="HP395" s="24"/>
      <c r="HQ395" s="24"/>
      <c r="HR395" s="24"/>
      <c r="HS395" s="24"/>
      <c r="HT395" s="24"/>
      <c r="HU395" s="24"/>
      <c r="HV395" s="24"/>
      <c r="HW395" s="24"/>
      <c r="HX395" s="24"/>
      <c r="HY395" s="24"/>
      <c r="HZ395" s="24"/>
      <c r="IA395" s="24"/>
      <c r="IB395" s="24"/>
      <c r="IC395" s="24"/>
      <c r="ID395" s="24"/>
      <c r="IE395" s="24"/>
      <c r="IF395" s="24"/>
      <c r="IG395" s="24"/>
      <c r="IH395" s="24"/>
      <c r="II395" s="24"/>
      <c r="IJ395" s="24"/>
      <c r="IK395" s="24"/>
      <c r="IL395" s="24"/>
      <c r="IM395" s="24"/>
      <c r="IN395" s="24"/>
      <c r="IO395" s="24"/>
      <c r="IP395" s="24"/>
      <c r="IQ395" s="24"/>
      <c r="IR395" s="24"/>
      <c r="IS395" s="24"/>
      <c r="IT395" s="24"/>
      <c r="IU395" s="24"/>
      <c r="IV395" s="24"/>
      <c r="IW395" s="24"/>
      <c r="IX395" s="24"/>
      <c r="IY395" s="24"/>
      <c r="IZ395" s="24"/>
      <c r="JA395" s="24"/>
      <c r="JB395" s="24"/>
      <c r="JC395" s="24"/>
      <c r="JD395" s="24"/>
      <c r="JE395" s="24"/>
      <c r="JF395" s="24"/>
      <c r="JG395" s="24"/>
      <c r="JH395" s="24"/>
      <c r="JI395" s="24"/>
      <c r="JJ395" s="24"/>
      <c r="JK395" s="24"/>
      <c r="JL395" s="24"/>
      <c r="JM395" s="24"/>
      <c r="JN395" s="24"/>
      <c r="JO395" s="24"/>
      <c r="JP395" s="24"/>
      <c r="JQ395" s="24"/>
      <c r="JR395" s="24"/>
      <c r="JS395" s="24"/>
      <c r="JT395" s="24"/>
      <c r="JU395" s="24"/>
      <c r="JV395" s="24"/>
      <c r="JW395" s="24"/>
      <c r="JX395" s="24"/>
      <c r="JY395" s="24"/>
      <c r="JZ395" s="24"/>
      <c r="KA395" s="24"/>
      <c r="KB395" s="24"/>
      <c r="KC395" s="24"/>
      <c r="KD395" s="24"/>
      <c r="KE395" s="24"/>
      <c r="KF395" s="24"/>
      <c r="KG395" s="24"/>
      <c r="KH395" s="24"/>
      <c r="KI395" s="24"/>
      <c r="KJ395" s="24"/>
      <c r="KK395" s="24"/>
      <c r="KL395" s="24"/>
      <c r="KM395" s="24"/>
      <c r="KN395" s="24"/>
      <c r="KO395" s="24"/>
      <c r="KP395" s="24"/>
      <c r="KQ395" s="24"/>
      <c r="KR395" s="24"/>
      <c r="KS395" s="24"/>
      <c r="KT395" s="24"/>
      <c r="KU395" s="24"/>
      <c r="KV395" s="24"/>
      <c r="KW395" s="24"/>
      <c r="KX395" s="24"/>
      <c r="KY395" s="24"/>
      <c r="KZ395" s="24"/>
      <c r="LA395" s="24"/>
      <c r="LB395" s="24"/>
      <c r="LC395" s="24"/>
      <c r="LD395" s="24"/>
      <c r="LE395" s="24"/>
      <c r="LF395" s="24"/>
      <c r="LG395" s="24"/>
      <c r="LH395" s="24"/>
      <c r="LI395" s="24"/>
      <c r="LJ395" s="24"/>
      <c r="LK395" s="24"/>
      <c r="LL395" s="24"/>
      <c r="LM395" s="24"/>
      <c r="LN395" s="24"/>
      <c r="LO395" s="24"/>
      <c r="LP395" s="24"/>
      <c r="LQ395" s="24"/>
      <c r="LR395" s="24"/>
      <c r="LS395" s="24"/>
      <c r="LT395" s="24"/>
      <c r="LU395" s="24"/>
      <c r="LV395" s="24"/>
      <c r="LW395" s="24"/>
      <c r="LX395" s="24"/>
      <c r="LY395" s="24"/>
      <c r="LZ395" s="24"/>
      <c r="MA395" s="24"/>
      <c r="MB395" s="24"/>
      <c r="MC395" s="24"/>
      <c r="MD395" s="24"/>
      <c r="ME395" s="24"/>
      <c r="MF395" s="24"/>
      <c r="MG395" s="24"/>
      <c r="MH395" s="24"/>
      <c r="MI395" s="24"/>
      <c r="MJ395" s="24"/>
      <c r="MK395" s="24"/>
      <c r="ML395" s="24"/>
      <c r="MM395" s="24"/>
      <c r="MN395" s="24"/>
      <c r="MO395" s="24"/>
      <c r="MP395" s="24"/>
      <c r="MQ395" s="24"/>
      <c r="MR395" s="24"/>
      <c r="MS395" s="24"/>
      <c r="MT395" s="24"/>
      <c r="MU395" s="24"/>
      <c r="MV395" s="24"/>
      <c r="MW395" s="24"/>
      <c r="MX395" s="24"/>
      <c r="MY395" s="24"/>
      <c r="MZ395" s="24"/>
      <c r="NA395" s="24"/>
      <c r="NB395" s="24"/>
      <c r="NC395" s="24"/>
      <c r="ND395" s="24"/>
      <c r="NE395" s="24"/>
      <c r="NF395" s="24"/>
      <c r="NG395" s="24"/>
      <c r="NH395" s="24"/>
      <c r="NI395" s="24"/>
      <c r="NJ395" s="24"/>
      <c r="NK395" s="24"/>
      <c r="NL395" s="24"/>
      <c r="NM395" s="24"/>
      <c r="NN395" s="24"/>
      <c r="NO395" s="24"/>
      <c r="NP395" s="24"/>
      <c r="NQ395" s="24"/>
      <c r="NR395" s="24"/>
      <c r="NS395" s="24"/>
      <c r="NT395" s="24"/>
      <c r="NU395" s="24"/>
      <c r="NV395" s="24"/>
      <c r="NW395" s="24"/>
      <c r="NX395" s="24"/>
      <c r="NY395" s="24"/>
      <c r="NZ395" s="24"/>
      <c r="OA395" s="24"/>
      <c r="OB395" s="24"/>
      <c r="OC395" s="24"/>
      <c r="OD395" s="24"/>
      <c r="OE395" s="24"/>
      <c r="OF395" s="24"/>
      <c r="OG395" s="24"/>
      <c r="OH395" s="24"/>
      <c r="OI395" s="24"/>
      <c r="OJ395" s="24"/>
      <c r="OK395" s="24"/>
      <c r="OL395" s="24"/>
      <c r="OM395" s="24"/>
      <c r="ON395" s="24"/>
      <c r="OO395" s="24"/>
      <c r="OP395" s="24"/>
      <c r="OQ395" s="24"/>
      <c r="OR395" s="24"/>
      <c r="OS395" s="24"/>
      <c r="OT395" s="24"/>
      <c r="OU395" s="24"/>
      <c r="OV395" s="24"/>
      <c r="OW395" s="24"/>
      <c r="OX395" s="24"/>
      <c r="OY395" s="24"/>
      <c r="OZ395" s="24"/>
      <c r="PA395" s="24"/>
      <c r="PB395" s="24"/>
      <c r="PC395" s="24"/>
      <c r="PD395" s="24"/>
      <c r="PE395" s="24"/>
      <c r="PF395" s="24"/>
      <c r="PG395" s="24"/>
      <c r="PH395" s="24"/>
      <c r="PI395" s="24"/>
      <c r="PJ395" s="24"/>
      <c r="PK395" s="24"/>
      <c r="PL395" s="24"/>
      <c r="PM395" s="24"/>
      <c r="PN395" s="24"/>
      <c r="PO395" s="24"/>
      <c r="PP395" s="24"/>
      <c r="PQ395" s="24"/>
      <c r="PR395" s="24"/>
      <c r="PS395" s="24"/>
      <c r="PT395" s="24"/>
      <c r="PU395" s="24"/>
      <c r="PV395" s="24"/>
      <c r="PW395" s="24"/>
      <c r="PX395" s="24"/>
      <c r="PY395" s="24"/>
      <c r="PZ395" s="24"/>
      <c r="QA395" s="24"/>
      <c r="QB395" s="24"/>
      <c r="QC395" s="24"/>
      <c r="QD395" s="24"/>
      <c r="QE395" s="24"/>
      <c r="QF395" s="24"/>
      <c r="QG395" s="24"/>
      <c r="QH395" s="24"/>
      <c r="QI395" s="24"/>
      <c r="QJ395" s="24"/>
      <c r="QK395" s="24"/>
      <c r="QL395" s="24"/>
      <c r="QM395" s="24"/>
      <c r="QN395" s="24"/>
      <c r="QO395" s="24"/>
      <c r="QP395" s="24"/>
      <c r="QQ395" s="24"/>
      <c r="QR395" s="24"/>
      <c r="QS395" s="24"/>
      <c r="QT395" s="24"/>
      <c r="QU395" s="24"/>
      <c r="QV395" s="24"/>
      <c r="QW395" s="24"/>
      <c r="QX395" s="24"/>
      <c r="QY395" s="24"/>
      <c r="QZ395" s="24"/>
      <c r="RA395" s="24"/>
      <c r="RB395" s="24"/>
      <c r="RC395" s="24"/>
      <c r="RD395" s="24"/>
      <c r="RE395" s="24"/>
      <c r="RF395" s="24"/>
      <c r="RG395" s="24"/>
      <c r="RH395" s="24"/>
      <c r="RI395" s="24"/>
      <c r="RJ395" s="24"/>
      <c r="RK395" s="24"/>
      <c r="RL395" s="24"/>
      <c r="RM395" s="24"/>
      <c r="RN395" s="24"/>
      <c r="RO395" s="24"/>
      <c r="RP395" s="24"/>
      <c r="RQ395" s="24"/>
      <c r="RR395" s="24"/>
      <c r="RS395" s="24"/>
      <c r="RT395" s="24"/>
      <c r="RU395" s="24"/>
      <c r="RV395" s="24"/>
      <c r="RW395" s="24"/>
      <c r="RX395" s="24"/>
      <c r="RY395" s="24"/>
      <c r="RZ395" s="24"/>
      <c r="SA395" s="24"/>
      <c r="SB395" s="24"/>
      <c r="SC395" s="24"/>
      <c r="SD395" s="24"/>
      <c r="SE395" s="24"/>
      <c r="SF395" s="24"/>
      <c r="SG395" s="24"/>
      <c r="SH395" s="24"/>
      <c r="SI395" s="24"/>
      <c r="SJ395" s="24"/>
      <c r="SK395" s="24"/>
      <c r="SL395" s="24"/>
      <c r="SM395" s="24"/>
      <c r="SN395" s="24"/>
      <c r="SO395" s="24"/>
      <c r="SP395" s="24"/>
      <c r="SQ395" s="24"/>
      <c r="SR395" s="24"/>
      <c r="SS395" s="24"/>
      <c r="ST395" s="24"/>
      <c r="SU395" s="24"/>
      <c r="SV395" s="24"/>
      <c r="SW395" s="24"/>
      <c r="SX395" s="24"/>
      <c r="SY395" s="24"/>
      <c r="SZ395" s="24"/>
      <c r="TA395" s="24"/>
      <c r="TB395" s="24"/>
      <c r="TC395" s="24"/>
      <c r="TD395" s="24"/>
      <c r="TE395" s="24"/>
      <c r="TF395" s="24"/>
      <c r="TG395" s="24"/>
      <c r="TH395" s="24"/>
      <c r="TI395" s="24"/>
      <c r="TJ395" s="24"/>
      <c r="TK395" s="24"/>
      <c r="TL395" s="24"/>
      <c r="TM395" s="24"/>
      <c r="TN395" s="24"/>
      <c r="TO395" s="24"/>
      <c r="TP395" s="24"/>
      <c r="TQ395" s="24"/>
      <c r="TR395" s="24"/>
      <c r="TS395" s="24"/>
      <c r="TT395" s="24"/>
      <c r="TU395" s="24"/>
      <c r="TV395" s="24"/>
      <c r="TW395" s="24"/>
      <c r="TX395" s="24"/>
      <c r="TY395" s="24"/>
      <c r="TZ395" s="24"/>
      <c r="UA395" s="24"/>
      <c r="UB395" s="24"/>
      <c r="UC395" s="24"/>
      <c r="UD395" s="24"/>
      <c r="UE395" s="24"/>
      <c r="UF395" s="24"/>
      <c r="UG395" s="24"/>
      <c r="UH395" s="24"/>
      <c r="UI395" s="24"/>
      <c r="UJ395" s="24"/>
      <c r="UK395" s="24"/>
      <c r="UL395" s="24"/>
      <c r="UM395" s="24"/>
      <c r="UN395" s="24"/>
      <c r="UO395" s="24"/>
      <c r="UP395" s="24"/>
      <c r="UQ395" s="24"/>
      <c r="UR395" s="24"/>
      <c r="US395" s="24"/>
      <c r="UT395" s="24"/>
      <c r="UU395" s="24"/>
      <c r="UV395" s="24"/>
      <c r="UW395" s="24"/>
      <c r="UX395" s="24"/>
      <c r="UY395" s="24"/>
      <c r="UZ395" s="24"/>
      <c r="VA395" s="24"/>
      <c r="VB395" s="24"/>
      <c r="VC395" s="24"/>
      <c r="VD395" s="24"/>
      <c r="VE395" s="24"/>
      <c r="VF395" s="24"/>
      <c r="VG395" s="24"/>
      <c r="VH395" s="24"/>
      <c r="VI395" s="24"/>
    </row>
    <row r="396" spans="1:581" s="23" customFormat="1" ht="15" customHeight="1" x14ac:dyDescent="0.2">
      <c r="A396" s="18">
        <v>67</v>
      </c>
      <c r="B396" s="102" t="s">
        <v>1188</v>
      </c>
      <c r="C396" s="102" t="s">
        <v>1189</v>
      </c>
      <c r="D396" s="20">
        <v>14</v>
      </c>
      <c r="E396" s="102" t="s">
        <v>929</v>
      </c>
      <c r="F396" s="102" t="s">
        <v>1190</v>
      </c>
      <c r="G396" s="102" t="s">
        <v>1505</v>
      </c>
      <c r="H396" s="21" t="s">
        <v>384</v>
      </c>
      <c r="I396" s="21" t="s">
        <v>385</v>
      </c>
      <c r="J396" s="22" t="s">
        <v>955</v>
      </c>
      <c r="K396" s="328">
        <v>33604</v>
      </c>
      <c r="L396" s="146" t="s">
        <v>871</v>
      </c>
      <c r="M396" s="22">
        <v>40</v>
      </c>
      <c r="N396" s="22" t="s">
        <v>728</v>
      </c>
      <c r="O396" s="21" t="s">
        <v>899</v>
      </c>
      <c r="P396" s="21" t="s">
        <v>973</v>
      </c>
      <c r="Q396" s="21" t="s">
        <v>994</v>
      </c>
      <c r="R396" s="22">
        <v>1</v>
      </c>
      <c r="S396" s="75">
        <v>10931</v>
      </c>
      <c r="T396" s="75">
        <f t="shared" si="197"/>
        <v>2186.2000000000003</v>
      </c>
      <c r="U396" s="75"/>
      <c r="V396" s="75">
        <f t="shared" si="198"/>
        <v>13117.2</v>
      </c>
      <c r="W396" s="75">
        <f>70.1*7</f>
        <v>490.69999999999993</v>
      </c>
      <c r="X396" s="75">
        <f t="shared" si="199"/>
        <v>2445.5333333333333</v>
      </c>
      <c r="Y396" s="75">
        <f t="shared" si="200"/>
        <v>24455.333333333336</v>
      </c>
      <c r="Z396" s="75">
        <f t="shared" si="201"/>
        <v>2295.5099999999998</v>
      </c>
      <c r="AA396" s="75">
        <f t="shared" si="202"/>
        <v>393.51600000000002</v>
      </c>
      <c r="AB396" s="75">
        <f t="shared" si="203"/>
        <v>655.86000000000013</v>
      </c>
      <c r="AC396" s="75">
        <f t="shared" si="204"/>
        <v>262.34399999999999</v>
      </c>
      <c r="AD396" s="75">
        <f t="shared" si="195"/>
        <v>926</v>
      </c>
      <c r="AE396" s="75">
        <f t="shared" si="196"/>
        <v>630</v>
      </c>
      <c r="AF396" s="77">
        <f t="shared" si="205"/>
        <v>7336.6</v>
      </c>
      <c r="AG396" s="77">
        <f t="shared" si="206"/>
        <v>21624.252222222225</v>
      </c>
      <c r="AH396" s="77">
        <f t="shared" si="207"/>
        <v>259491.0266666667</v>
      </c>
      <c r="AI396" s="77"/>
      <c r="AJ396" s="77"/>
      <c r="AK396" s="77"/>
      <c r="AL396" s="77"/>
      <c r="AM396" s="77"/>
      <c r="AN396" s="77"/>
      <c r="AO396" s="77"/>
      <c r="AP396" s="77"/>
      <c r="AQ396" s="77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  <c r="HB396" s="24"/>
      <c r="HC396" s="24"/>
      <c r="HD396" s="24"/>
      <c r="HE396" s="24"/>
      <c r="HF396" s="24"/>
      <c r="HG396" s="24"/>
      <c r="HH396" s="24"/>
      <c r="HI396" s="24"/>
      <c r="HJ396" s="24"/>
      <c r="HK396" s="24"/>
      <c r="HL396" s="24"/>
      <c r="HM396" s="24"/>
      <c r="HN396" s="24"/>
      <c r="HO396" s="24"/>
      <c r="HP396" s="24"/>
      <c r="HQ396" s="24"/>
      <c r="HR396" s="24"/>
      <c r="HS396" s="24"/>
      <c r="HT396" s="24"/>
      <c r="HU396" s="24"/>
      <c r="HV396" s="24"/>
      <c r="HW396" s="24"/>
      <c r="HX396" s="24"/>
      <c r="HY396" s="24"/>
      <c r="HZ396" s="24"/>
      <c r="IA396" s="24"/>
      <c r="IB396" s="24"/>
      <c r="IC396" s="24"/>
      <c r="ID396" s="24"/>
      <c r="IE396" s="24"/>
      <c r="IF396" s="24"/>
      <c r="IG396" s="24"/>
      <c r="IH396" s="24"/>
      <c r="II396" s="24"/>
      <c r="IJ396" s="24"/>
      <c r="IK396" s="24"/>
      <c r="IL396" s="24"/>
      <c r="IM396" s="24"/>
      <c r="IN396" s="24"/>
      <c r="IO396" s="24"/>
      <c r="IP396" s="24"/>
      <c r="IQ396" s="24"/>
      <c r="IR396" s="24"/>
      <c r="IS396" s="24"/>
      <c r="IT396" s="24"/>
      <c r="IU396" s="24"/>
      <c r="IV396" s="24"/>
      <c r="IW396" s="24"/>
      <c r="IX396" s="24"/>
      <c r="IY396" s="24"/>
      <c r="IZ396" s="24"/>
      <c r="JA396" s="24"/>
      <c r="JB396" s="24"/>
      <c r="JC396" s="24"/>
      <c r="JD396" s="24"/>
      <c r="JE396" s="24"/>
      <c r="JF396" s="24"/>
      <c r="JG396" s="24"/>
      <c r="JH396" s="24"/>
      <c r="JI396" s="24"/>
      <c r="JJ396" s="24"/>
      <c r="JK396" s="24"/>
      <c r="JL396" s="24"/>
      <c r="JM396" s="24"/>
      <c r="JN396" s="24"/>
      <c r="JO396" s="24"/>
      <c r="JP396" s="24"/>
      <c r="JQ396" s="24"/>
      <c r="JR396" s="24"/>
      <c r="JS396" s="24"/>
      <c r="JT396" s="24"/>
      <c r="JU396" s="24"/>
      <c r="JV396" s="24"/>
      <c r="JW396" s="24"/>
      <c r="JX396" s="24"/>
      <c r="JY396" s="24"/>
      <c r="JZ396" s="24"/>
      <c r="KA396" s="24"/>
      <c r="KB396" s="24"/>
      <c r="KC396" s="24"/>
      <c r="KD396" s="24"/>
      <c r="KE396" s="24"/>
      <c r="KF396" s="24"/>
      <c r="KG396" s="24"/>
      <c r="KH396" s="24"/>
      <c r="KI396" s="24"/>
      <c r="KJ396" s="24"/>
      <c r="KK396" s="24"/>
      <c r="KL396" s="24"/>
      <c r="KM396" s="24"/>
      <c r="KN396" s="24"/>
      <c r="KO396" s="24"/>
      <c r="KP396" s="24"/>
      <c r="KQ396" s="24"/>
      <c r="KR396" s="24"/>
      <c r="KS396" s="24"/>
      <c r="KT396" s="24"/>
      <c r="KU396" s="24"/>
      <c r="KV396" s="24"/>
      <c r="KW396" s="24"/>
      <c r="KX396" s="24"/>
      <c r="KY396" s="24"/>
      <c r="KZ396" s="24"/>
      <c r="LA396" s="24"/>
      <c r="LB396" s="24"/>
      <c r="LC396" s="24"/>
      <c r="LD396" s="24"/>
      <c r="LE396" s="24"/>
      <c r="LF396" s="24"/>
      <c r="LG396" s="24"/>
      <c r="LH396" s="24"/>
      <c r="LI396" s="24"/>
      <c r="LJ396" s="24"/>
      <c r="LK396" s="24"/>
      <c r="LL396" s="24"/>
      <c r="LM396" s="24"/>
      <c r="LN396" s="24"/>
      <c r="LO396" s="24"/>
      <c r="LP396" s="24"/>
      <c r="LQ396" s="24"/>
      <c r="LR396" s="24"/>
      <c r="LS396" s="24"/>
      <c r="LT396" s="24"/>
      <c r="LU396" s="24"/>
      <c r="LV396" s="24"/>
      <c r="LW396" s="24"/>
      <c r="LX396" s="24"/>
      <c r="LY396" s="24"/>
      <c r="LZ396" s="24"/>
      <c r="MA396" s="24"/>
      <c r="MB396" s="24"/>
      <c r="MC396" s="24"/>
      <c r="MD396" s="24"/>
      <c r="ME396" s="24"/>
      <c r="MF396" s="24"/>
      <c r="MG396" s="24"/>
      <c r="MH396" s="24"/>
      <c r="MI396" s="24"/>
      <c r="MJ396" s="24"/>
      <c r="MK396" s="24"/>
      <c r="ML396" s="24"/>
      <c r="MM396" s="24"/>
      <c r="MN396" s="24"/>
      <c r="MO396" s="24"/>
      <c r="MP396" s="24"/>
      <c r="MQ396" s="24"/>
      <c r="MR396" s="24"/>
      <c r="MS396" s="24"/>
      <c r="MT396" s="24"/>
      <c r="MU396" s="24"/>
      <c r="MV396" s="24"/>
      <c r="MW396" s="24"/>
      <c r="MX396" s="24"/>
      <c r="MY396" s="24"/>
      <c r="MZ396" s="24"/>
      <c r="NA396" s="24"/>
      <c r="NB396" s="24"/>
      <c r="NC396" s="24"/>
      <c r="ND396" s="24"/>
      <c r="NE396" s="24"/>
      <c r="NF396" s="24"/>
      <c r="NG396" s="24"/>
      <c r="NH396" s="24"/>
      <c r="NI396" s="24"/>
      <c r="NJ396" s="24"/>
      <c r="NK396" s="24"/>
      <c r="NL396" s="24"/>
      <c r="NM396" s="24"/>
      <c r="NN396" s="24"/>
      <c r="NO396" s="24"/>
      <c r="NP396" s="24"/>
      <c r="NQ396" s="24"/>
      <c r="NR396" s="24"/>
      <c r="NS396" s="24"/>
      <c r="NT396" s="24"/>
      <c r="NU396" s="24"/>
      <c r="NV396" s="24"/>
      <c r="NW396" s="24"/>
      <c r="NX396" s="24"/>
      <c r="NY396" s="24"/>
      <c r="NZ396" s="24"/>
      <c r="OA396" s="24"/>
      <c r="OB396" s="24"/>
      <c r="OC396" s="24"/>
      <c r="OD396" s="24"/>
      <c r="OE396" s="24"/>
      <c r="OF396" s="24"/>
      <c r="OG396" s="24"/>
      <c r="OH396" s="24"/>
      <c r="OI396" s="24"/>
      <c r="OJ396" s="24"/>
      <c r="OK396" s="24"/>
      <c r="OL396" s="24"/>
      <c r="OM396" s="24"/>
      <c r="ON396" s="24"/>
      <c r="OO396" s="24"/>
      <c r="OP396" s="24"/>
      <c r="OQ396" s="24"/>
      <c r="OR396" s="24"/>
      <c r="OS396" s="24"/>
      <c r="OT396" s="24"/>
      <c r="OU396" s="24"/>
      <c r="OV396" s="24"/>
      <c r="OW396" s="24"/>
      <c r="OX396" s="24"/>
      <c r="OY396" s="24"/>
      <c r="OZ396" s="24"/>
      <c r="PA396" s="24"/>
      <c r="PB396" s="24"/>
      <c r="PC396" s="24"/>
      <c r="PD396" s="24"/>
      <c r="PE396" s="24"/>
      <c r="PF396" s="24"/>
      <c r="PG396" s="24"/>
      <c r="PH396" s="24"/>
      <c r="PI396" s="24"/>
      <c r="PJ396" s="24"/>
      <c r="PK396" s="24"/>
      <c r="PL396" s="24"/>
      <c r="PM396" s="24"/>
      <c r="PN396" s="24"/>
      <c r="PO396" s="24"/>
      <c r="PP396" s="24"/>
      <c r="PQ396" s="24"/>
      <c r="PR396" s="24"/>
      <c r="PS396" s="24"/>
      <c r="PT396" s="24"/>
      <c r="PU396" s="24"/>
      <c r="PV396" s="24"/>
      <c r="PW396" s="24"/>
      <c r="PX396" s="24"/>
      <c r="PY396" s="24"/>
      <c r="PZ396" s="24"/>
      <c r="QA396" s="24"/>
      <c r="QB396" s="24"/>
      <c r="QC396" s="24"/>
      <c r="QD396" s="24"/>
      <c r="QE396" s="24"/>
      <c r="QF396" s="24"/>
      <c r="QG396" s="24"/>
      <c r="QH396" s="24"/>
      <c r="QI396" s="24"/>
      <c r="QJ396" s="24"/>
      <c r="QK396" s="24"/>
      <c r="QL396" s="24"/>
      <c r="QM396" s="24"/>
      <c r="QN396" s="24"/>
      <c r="QO396" s="24"/>
      <c r="QP396" s="24"/>
      <c r="QQ396" s="24"/>
      <c r="QR396" s="24"/>
      <c r="QS396" s="24"/>
      <c r="QT396" s="24"/>
      <c r="QU396" s="24"/>
      <c r="QV396" s="24"/>
      <c r="QW396" s="24"/>
      <c r="QX396" s="24"/>
      <c r="QY396" s="24"/>
      <c r="QZ396" s="24"/>
      <c r="RA396" s="24"/>
      <c r="RB396" s="24"/>
      <c r="RC396" s="24"/>
      <c r="RD396" s="24"/>
      <c r="RE396" s="24"/>
      <c r="RF396" s="24"/>
      <c r="RG396" s="24"/>
      <c r="RH396" s="24"/>
      <c r="RI396" s="24"/>
      <c r="RJ396" s="24"/>
      <c r="RK396" s="24"/>
      <c r="RL396" s="24"/>
      <c r="RM396" s="24"/>
      <c r="RN396" s="24"/>
      <c r="RO396" s="24"/>
      <c r="RP396" s="24"/>
      <c r="RQ396" s="24"/>
      <c r="RR396" s="24"/>
      <c r="RS396" s="24"/>
      <c r="RT396" s="24"/>
      <c r="RU396" s="24"/>
      <c r="RV396" s="24"/>
      <c r="RW396" s="24"/>
      <c r="RX396" s="24"/>
      <c r="RY396" s="24"/>
      <c r="RZ396" s="24"/>
      <c r="SA396" s="24"/>
      <c r="SB396" s="24"/>
      <c r="SC396" s="24"/>
      <c r="SD396" s="24"/>
      <c r="SE396" s="24"/>
      <c r="SF396" s="24"/>
      <c r="SG396" s="24"/>
      <c r="SH396" s="24"/>
      <c r="SI396" s="24"/>
      <c r="SJ396" s="24"/>
      <c r="SK396" s="24"/>
      <c r="SL396" s="24"/>
      <c r="SM396" s="24"/>
      <c r="SN396" s="24"/>
      <c r="SO396" s="24"/>
      <c r="SP396" s="24"/>
      <c r="SQ396" s="24"/>
      <c r="SR396" s="24"/>
      <c r="SS396" s="24"/>
      <c r="ST396" s="24"/>
      <c r="SU396" s="24"/>
      <c r="SV396" s="24"/>
      <c r="SW396" s="24"/>
      <c r="SX396" s="24"/>
      <c r="SY396" s="24"/>
      <c r="SZ396" s="24"/>
      <c r="TA396" s="24"/>
      <c r="TB396" s="24"/>
      <c r="TC396" s="24"/>
      <c r="TD396" s="24"/>
      <c r="TE396" s="24"/>
      <c r="TF396" s="24"/>
      <c r="TG396" s="24"/>
      <c r="TH396" s="24"/>
      <c r="TI396" s="24"/>
      <c r="TJ396" s="24"/>
      <c r="TK396" s="24"/>
      <c r="TL396" s="24"/>
      <c r="TM396" s="24"/>
      <c r="TN396" s="24"/>
      <c r="TO396" s="24"/>
      <c r="TP396" s="24"/>
      <c r="TQ396" s="24"/>
      <c r="TR396" s="24"/>
      <c r="TS396" s="24"/>
      <c r="TT396" s="24"/>
      <c r="TU396" s="24"/>
      <c r="TV396" s="24"/>
      <c r="TW396" s="24"/>
      <c r="TX396" s="24"/>
      <c r="TY396" s="24"/>
      <c r="TZ396" s="24"/>
      <c r="UA396" s="24"/>
      <c r="UB396" s="24"/>
      <c r="UC396" s="24"/>
      <c r="UD396" s="24"/>
      <c r="UE396" s="24"/>
      <c r="UF396" s="24"/>
      <c r="UG396" s="24"/>
      <c r="UH396" s="24"/>
      <c r="UI396" s="24"/>
      <c r="UJ396" s="24"/>
      <c r="UK396" s="24"/>
      <c r="UL396" s="24"/>
      <c r="UM396" s="24"/>
      <c r="UN396" s="24"/>
      <c r="UO396" s="24"/>
      <c r="UP396" s="24"/>
      <c r="UQ396" s="24"/>
      <c r="UR396" s="24"/>
      <c r="US396" s="24"/>
      <c r="UT396" s="24"/>
      <c r="UU396" s="24"/>
      <c r="UV396" s="24"/>
      <c r="UW396" s="24"/>
      <c r="UX396" s="24"/>
      <c r="UY396" s="24"/>
      <c r="UZ396" s="24"/>
      <c r="VA396" s="24"/>
      <c r="VB396" s="24"/>
      <c r="VC396" s="24"/>
      <c r="VD396" s="24"/>
      <c r="VE396" s="24"/>
      <c r="VF396" s="24"/>
      <c r="VG396" s="24"/>
      <c r="VH396" s="24"/>
      <c r="VI396" s="24"/>
    </row>
    <row r="397" spans="1:581" s="23" customFormat="1" ht="15" customHeight="1" x14ac:dyDescent="0.2">
      <c r="A397" s="18">
        <v>68</v>
      </c>
      <c r="B397" s="102" t="s">
        <v>1188</v>
      </c>
      <c r="C397" s="102" t="s">
        <v>1189</v>
      </c>
      <c r="D397" s="20">
        <v>14</v>
      </c>
      <c r="E397" s="102" t="s">
        <v>929</v>
      </c>
      <c r="F397" s="102" t="s">
        <v>1190</v>
      </c>
      <c r="G397" s="102" t="s">
        <v>1506</v>
      </c>
      <c r="H397" s="21" t="s">
        <v>86</v>
      </c>
      <c r="I397" s="21" t="s">
        <v>577</v>
      </c>
      <c r="J397" s="22" t="s">
        <v>955</v>
      </c>
      <c r="K397" s="328">
        <v>38231</v>
      </c>
      <c r="L397" s="146" t="s">
        <v>871</v>
      </c>
      <c r="M397" s="22">
        <v>40</v>
      </c>
      <c r="N397" s="22" t="s">
        <v>728</v>
      </c>
      <c r="O397" s="21" t="s">
        <v>899</v>
      </c>
      <c r="P397" s="21" t="s">
        <v>973</v>
      </c>
      <c r="Q397" s="21" t="s">
        <v>994</v>
      </c>
      <c r="R397" s="22">
        <v>1</v>
      </c>
      <c r="S397" s="75">
        <v>10931</v>
      </c>
      <c r="T397" s="75">
        <f t="shared" si="197"/>
        <v>2186.2000000000003</v>
      </c>
      <c r="U397" s="75"/>
      <c r="V397" s="75">
        <f t="shared" si="198"/>
        <v>13117.2</v>
      </c>
      <c r="W397" s="75">
        <f>70.1*4</f>
        <v>280.39999999999998</v>
      </c>
      <c r="X397" s="75">
        <f t="shared" si="199"/>
        <v>2445.5333333333333</v>
      </c>
      <c r="Y397" s="75">
        <f t="shared" si="200"/>
        <v>24455.333333333336</v>
      </c>
      <c r="Z397" s="75">
        <f t="shared" si="201"/>
        <v>2295.5099999999998</v>
      </c>
      <c r="AA397" s="75">
        <f t="shared" si="202"/>
        <v>393.51600000000002</v>
      </c>
      <c r="AB397" s="75">
        <f t="shared" si="203"/>
        <v>655.86000000000013</v>
      </c>
      <c r="AC397" s="75">
        <f t="shared" si="204"/>
        <v>262.34399999999999</v>
      </c>
      <c r="AD397" s="75">
        <f t="shared" si="195"/>
        <v>926</v>
      </c>
      <c r="AE397" s="75">
        <f t="shared" si="196"/>
        <v>630</v>
      </c>
      <c r="AF397" s="77">
        <f t="shared" si="205"/>
        <v>7336.6</v>
      </c>
      <c r="AG397" s="77">
        <f t="shared" si="206"/>
        <v>21413.952222222222</v>
      </c>
      <c r="AH397" s="77">
        <f t="shared" si="207"/>
        <v>256967.42666666667</v>
      </c>
      <c r="AI397" s="77"/>
      <c r="AJ397" s="77"/>
      <c r="AK397" s="77"/>
      <c r="AL397" s="77"/>
      <c r="AM397" s="77"/>
      <c r="AN397" s="77"/>
      <c r="AO397" s="77"/>
      <c r="AP397" s="77"/>
      <c r="AQ397" s="77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  <c r="HB397" s="24"/>
      <c r="HC397" s="24"/>
      <c r="HD397" s="24"/>
      <c r="HE397" s="24"/>
      <c r="HF397" s="24"/>
      <c r="HG397" s="24"/>
      <c r="HH397" s="24"/>
      <c r="HI397" s="24"/>
      <c r="HJ397" s="24"/>
      <c r="HK397" s="24"/>
      <c r="HL397" s="24"/>
      <c r="HM397" s="24"/>
      <c r="HN397" s="24"/>
      <c r="HO397" s="24"/>
      <c r="HP397" s="24"/>
      <c r="HQ397" s="24"/>
      <c r="HR397" s="24"/>
      <c r="HS397" s="24"/>
      <c r="HT397" s="24"/>
      <c r="HU397" s="24"/>
      <c r="HV397" s="24"/>
      <c r="HW397" s="24"/>
      <c r="HX397" s="24"/>
      <c r="HY397" s="24"/>
      <c r="HZ397" s="24"/>
      <c r="IA397" s="24"/>
      <c r="IB397" s="24"/>
      <c r="IC397" s="24"/>
      <c r="ID397" s="24"/>
      <c r="IE397" s="24"/>
      <c r="IF397" s="24"/>
      <c r="IG397" s="24"/>
      <c r="IH397" s="24"/>
      <c r="II397" s="24"/>
      <c r="IJ397" s="24"/>
      <c r="IK397" s="24"/>
      <c r="IL397" s="24"/>
      <c r="IM397" s="24"/>
      <c r="IN397" s="24"/>
      <c r="IO397" s="24"/>
      <c r="IP397" s="24"/>
      <c r="IQ397" s="24"/>
      <c r="IR397" s="24"/>
      <c r="IS397" s="24"/>
      <c r="IT397" s="24"/>
      <c r="IU397" s="24"/>
      <c r="IV397" s="24"/>
      <c r="IW397" s="24"/>
      <c r="IX397" s="24"/>
      <c r="IY397" s="24"/>
      <c r="IZ397" s="24"/>
      <c r="JA397" s="24"/>
      <c r="JB397" s="24"/>
      <c r="JC397" s="24"/>
      <c r="JD397" s="24"/>
      <c r="JE397" s="24"/>
      <c r="JF397" s="24"/>
      <c r="JG397" s="24"/>
      <c r="JH397" s="24"/>
      <c r="JI397" s="24"/>
      <c r="JJ397" s="24"/>
      <c r="JK397" s="24"/>
      <c r="JL397" s="24"/>
      <c r="JM397" s="24"/>
      <c r="JN397" s="24"/>
      <c r="JO397" s="24"/>
      <c r="JP397" s="24"/>
      <c r="JQ397" s="24"/>
      <c r="JR397" s="24"/>
      <c r="JS397" s="24"/>
      <c r="JT397" s="24"/>
      <c r="JU397" s="24"/>
      <c r="JV397" s="24"/>
      <c r="JW397" s="24"/>
      <c r="JX397" s="24"/>
      <c r="JY397" s="24"/>
      <c r="JZ397" s="24"/>
      <c r="KA397" s="24"/>
      <c r="KB397" s="24"/>
      <c r="KC397" s="24"/>
      <c r="KD397" s="24"/>
      <c r="KE397" s="24"/>
      <c r="KF397" s="24"/>
      <c r="KG397" s="24"/>
      <c r="KH397" s="24"/>
      <c r="KI397" s="24"/>
      <c r="KJ397" s="24"/>
      <c r="KK397" s="24"/>
      <c r="KL397" s="24"/>
      <c r="KM397" s="24"/>
      <c r="KN397" s="24"/>
      <c r="KO397" s="24"/>
      <c r="KP397" s="24"/>
      <c r="KQ397" s="24"/>
      <c r="KR397" s="24"/>
      <c r="KS397" s="24"/>
      <c r="KT397" s="24"/>
      <c r="KU397" s="24"/>
      <c r="KV397" s="24"/>
      <c r="KW397" s="24"/>
      <c r="KX397" s="24"/>
      <c r="KY397" s="24"/>
      <c r="KZ397" s="24"/>
      <c r="LA397" s="24"/>
      <c r="LB397" s="24"/>
      <c r="LC397" s="24"/>
      <c r="LD397" s="24"/>
      <c r="LE397" s="24"/>
      <c r="LF397" s="24"/>
      <c r="LG397" s="24"/>
      <c r="LH397" s="24"/>
      <c r="LI397" s="24"/>
      <c r="LJ397" s="24"/>
      <c r="LK397" s="24"/>
      <c r="LL397" s="24"/>
      <c r="LM397" s="24"/>
      <c r="LN397" s="24"/>
      <c r="LO397" s="24"/>
      <c r="LP397" s="24"/>
      <c r="LQ397" s="24"/>
      <c r="LR397" s="24"/>
      <c r="LS397" s="24"/>
      <c r="LT397" s="24"/>
      <c r="LU397" s="24"/>
      <c r="LV397" s="24"/>
      <c r="LW397" s="24"/>
      <c r="LX397" s="24"/>
      <c r="LY397" s="24"/>
      <c r="LZ397" s="24"/>
      <c r="MA397" s="24"/>
      <c r="MB397" s="24"/>
      <c r="MC397" s="24"/>
      <c r="MD397" s="24"/>
      <c r="ME397" s="24"/>
      <c r="MF397" s="24"/>
      <c r="MG397" s="24"/>
      <c r="MH397" s="24"/>
      <c r="MI397" s="24"/>
      <c r="MJ397" s="24"/>
      <c r="MK397" s="24"/>
      <c r="ML397" s="24"/>
      <c r="MM397" s="24"/>
      <c r="MN397" s="24"/>
      <c r="MO397" s="24"/>
      <c r="MP397" s="24"/>
      <c r="MQ397" s="24"/>
      <c r="MR397" s="24"/>
      <c r="MS397" s="24"/>
      <c r="MT397" s="24"/>
      <c r="MU397" s="24"/>
      <c r="MV397" s="24"/>
      <c r="MW397" s="24"/>
      <c r="MX397" s="24"/>
      <c r="MY397" s="24"/>
      <c r="MZ397" s="24"/>
      <c r="NA397" s="24"/>
      <c r="NB397" s="24"/>
      <c r="NC397" s="24"/>
      <c r="ND397" s="24"/>
      <c r="NE397" s="24"/>
      <c r="NF397" s="24"/>
      <c r="NG397" s="24"/>
      <c r="NH397" s="24"/>
      <c r="NI397" s="24"/>
      <c r="NJ397" s="24"/>
      <c r="NK397" s="24"/>
      <c r="NL397" s="24"/>
      <c r="NM397" s="24"/>
      <c r="NN397" s="24"/>
      <c r="NO397" s="24"/>
      <c r="NP397" s="24"/>
      <c r="NQ397" s="24"/>
      <c r="NR397" s="24"/>
      <c r="NS397" s="24"/>
      <c r="NT397" s="24"/>
      <c r="NU397" s="24"/>
      <c r="NV397" s="24"/>
      <c r="NW397" s="24"/>
      <c r="NX397" s="24"/>
      <c r="NY397" s="24"/>
      <c r="NZ397" s="24"/>
      <c r="OA397" s="24"/>
      <c r="OB397" s="24"/>
      <c r="OC397" s="24"/>
      <c r="OD397" s="24"/>
      <c r="OE397" s="24"/>
      <c r="OF397" s="24"/>
      <c r="OG397" s="24"/>
      <c r="OH397" s="24"/>
      <c r="OI397" s="24"/>
      <c r="OJ397" s="24"/>
      <c r="OK397" s="24"/>
      <c r="OL397" s="24"/>
      <c r="OM397" s="24"/>
      <c r="ON397" s="24"/>
      <c r="OO397" s="24"/>
      <c r="OP397" s="24"/>
      <c r="OQ397" s="24"/>
      <c r="OR397" s="24"/>
      <c r="OS397" s="24"/>
      <c r="OT397" s="24"/>
      <c r="OU397" s="24"/>
      <c r="OV397" s="24"/>
      <c r="OW397" s="24"/>
      <c r="OX397" s="24"/>
      <c r="OY397" s="24"/>
      <c r="OZ397" s="24"/>
      <c r="PA397" s="24"/>
      <c r="PB397" s="24"/>
      <c r="PC397" s="24"/>
      <c r="PD397" s="24"/>
      <c r="PE397" s="24"/>
      <c r="PF397" s="24"/>
      <c r="PG397" s="24"/>
      <c r="PH397" s="24"/>
      <c r="PI397" s="24"/>
      <c r="PJ397" s="24"/>
      <c r="PK397" s="24"/>
      <c r="PL397" s="24"/>
      <c r="PM397" s="24"/>
      <c r="PN397" s="24"/>
      <c r="PO397" s="24"/>
      <c r="PP397" s="24"/>
      <c r="PQ397" s="24"/>
      <c r="PR397" s="24"/>
      <c r="PS397" s="24"/>
      <c r="PT397" s="24"/>
      <c r="PU397" s="24"/>
      <c r="PV397" s="24"/>
      <c r="PW397" s="24"/>
      <c r="PX397" s="24"/>
      <c r="PY397" s="24"/>
      <c r="PZ397" s="24"/>
      <c r="QA397" s="24"/>
      <c r="QB397" s="24"/>
      <c r="QC397" s="24"/>
      <c r="QD397" s="24"/>
      <c r="QE397" s="24"/>
      <c r="QF397" s="24"/>
      <c r="QG397" s="24"/>
      <c r="QH397" s="24"/>
      <c r="QI397" s="24"/>
      <c r="QJ397" s="24"/>
      <c r="QK397" s="24"/>
      <c r="QL397" s="24"/>
      <c r="QM397" s="24"/>
      <c r="QN397" s="24"/>
      <c r="QO397" s="24"/>
      <c r="QP397" s="24"/>
      <c r="QQ397" s="24"/>
      <c r="QR397" s="24"/>
      <c r="QS397" s="24"/>
      <c r="QT397" s="24"/>
      <c r="QU397" s="24"/>
      <c r="QV397" s="24"/>
      <c r="QW397" s="24"/>
      <c r="QX397" s="24"/>
      <c r="QY397" s="24"/>
      <c r="QZ397" s="24"/>
      <c r="RA397" s="24"/>
      <c r="RB397" s="24"/>
      <c r="RC397" s="24"/>
      <c r="RD397" s="24"/>
      <c r="RE397" s="24"/>
      <c r="RF397" s="24"/>
      <c r="RG397" s="24"/>
      <c r="RH397" s="24"/>
      <c r="RI397" s="24"/>
      <c r="RJ397" s="24"/>
      <c r="RK397" s="24"/>
      <c r="RL397" s="24"/>
      <c r="RM397" s="24"/>
      <c r="RN397" s="24"/>
      <c r="RO397" s="24"/>
      <c r="RP397" s="24"/>
      <c r="RQ397" s="24"/>
      <c r="RR397" s="24"/>
      <c r="RS397" s="24"/>
      <c r="RT397" s="24"/>
      <c r="RU397" s="24"/>
      <c r="RV397" s="24"/>
      <c r="RW397" s="24"/>
      <c r="RX397" s="24"/>
      <c r="RY397" s="24"/>
      <c r="RZ397" s="24"/>
      <c r="SA397" s="24"/>
      <c r="SB397" s="24"/>
      <c r="SC397" s="24"/>
      <c r="SD397" s="24"/>
      <c r="SE397" s="24"/>
      <c r="SF397" s="24"/>
      <c r="SG397" s="24"/>
      <c r="SH397" s="24"/>
      <c r="SI397" s="24"/>
      <c r="SJ397" s="24"/>
      <c r="SK397" s="24"/>
      <c r="SL397" s="24"/>
      <c r="SM397" s="24"/>
      <c r="SN397" s="24"/>
      <c r="SO397" s="24"/>
      <c r="SP397" s="24"/>
      <c r="SQ397" s="24"/>
      <c r="SR397" s="24"/>
      <c r="SS397" s="24"/>
      <c r="ST397" s="24"/>
      <c r="SU397" s="24"/>
      <c r="SV397" s="24"/>
      <c r="SW397" s="24"/>
      <c r="SX397" s="24"/>
      <c r="SY397" s="24"/>
      <c r="SZ397" s="24"/>
      <c r="TA397" s="24"/>
      <c r="TB397" s="24"/>
      <c r="TC397" s="24"/>
      <c r="TD397" s="24"/>
      <c r="TE397" s="24"/>
      <c r="TF397" s="24"/>
      <c r="TG397" s="24"/>
      <c r="TH397" s="24"/>
      <c r="TI397" s="24"/>
      <c r="TJ397" s="24"/>
      <c r="TK397" s="24"/>
      <c r="TL397" s="24"/>
      <c r="TM397" s="24"/>
      <c r="TN397" s="24"/>
      <c r="TO397" s="24"/>
      <c r="TP397" s="24"/>
      <c r="TQ397" s="24"/>
      <c r="TR397" s="24"/>
      <c r="TS397" s="24"/>
      <c r="TT397" s="24"/>
      <c r="TU397" s="24"/>
      <c r="TV397" s="24"/>
      <c r="TW397" s="24"/>
      <c r="TX397" s="24"/>
      <c r="TY397" s="24"/>
      <c r="TZ397" s="24"/>
      <c r="UA397" s="24"/>
      <c r="UB397" s="24"/>
      <c r="UC397" s="24"/>
      <c r="UD397" s="24"/>
      <c r="UE397" s="24"/>
      <c r="UF397" s="24"/>
      <c r="UG397" s="24"/>
      <c r="UH397" s="24"/>
      <c r="UI397" s="24"/>
      <c r="UJ397" s="24"/>
      <c r="UK397" s="24"/>
      <c r="UL397" s="24"/>
      <c r="UM397" s="24"/>
      <c r="UN397" s="24"/>
      <c r="UO397" s="24"/>
      <c r="UP397" s="24"/>
      <c r="UQ397" s="24"/>
      <c r="UR397" s="24"/>
      <c r="US397" s="24"/>
      <c r="UT397" s="24"/>
      <c r="UU397" s="24"/>
      <c r="UV397" s="24"/>
      <c r="UW397" s="24"/>
      <c r="UX397" s="24"/>
      <c r="UY397" s="24"/>
      <c r="UZ397" s="24"/>
      <c r="VA397" s="24"/>
      <c r="VB397" s="24"/>
      <c r="VC397" s="24"/>
      <c r="VD397" s="24"/>
      <c r="VE397" s="24"/>
      <c r="VF397" s="24"/>
      <c r="VG397" s="24"/>
      <c r="VH397" s="24"/>
      <c r="VI397" s="24"/>
    </row>
    <row r="398" spans="1:581" s="23" customFormat="1" ht="15" customHeight="1" x14ac:dyDescent="0.2">
      <c r="A398" s="18">
        <v>69</v>
      </c>
      <c r="B398" s="102" t="s">
        <v>1188</v>
      </c>
      <c r="C398" s="102" t="s">
        <v>1189</v>
      </c>
      <c r="D398" s="20">
        <v>14</v>
      </c>
      <c r="E398" s="102" t="s">
        <v>929</v>
      </c>
      <c r="F398" s="102" t="s">
        <v>1190</v>
      </c>
      <c r="G398" s="102" t="s">
        <v>1507</v>
      </c>
      <c r="H398" s="21" t="s">
        <v>386</v>
      </c>
      <c r="I398" s="21" t="s">
        <v>387</v>
      </c>
      <c r="J398" s="22" t="s">
        <v>955</v>
      </c>
      <c r="K398" s="328">
        <v>33604</v>
      </c>
      <c r="L398" s="146" t="s">
        <v>871</v>
      </c>
      <c r="M398" s="22">
        <v>40</v>
      </c>
      <c r="N398" s="22" t="s">
        <v>728</v>
      </c>
      <c r="O398" s="21" t="s">
        <v>899</v>
      </c>
      <c r="P398" s="21" t="s">
        <v>973</v>
      </c>
      <c r="Q398" s="21" t="s">
        <v>994</v>
      </c>
      <c r="R398" s="22">
        <v>1</v>
      </c>
      <c r="S398" s="75">
        <v>10931</v>
      </c>
      <c r="T398" s="75">
        <f t="shared" si="197"/>
        <v>2186.2000000000003</v>
      </c>
      <c r="U398" s="75"/>
      <c r="V398" s="75">
        <f t="shared" si="198"/>
        <v>13117.2</v>
      </c>
      <c r="W398" s="75">
        <f>70.1*7</f>
        <v>490.69999999999993</v>
      </c>
      <c r="X398" s="75">
        <f t="shared" si="199"/>
        <v>2445.5333333333333</v>
      </c>
      <c r="Y398" s="75">
        <f t="shared" si="200"/>
        <v>24455.333333333336</v>
      </c>
      <c r="Z398" s="75">
        <f t="shared" si="201"/>
        <v>2295.5099999999998</v>
      </c>
      <c r="AA398" s="75">
        <f t="shared" si="202"/>
        <v>393.51600000000002</v>
      </c>
      <c r="AB398" s="75">
        <f t="shared" si="203"/>
        <v>655.86000000000013</v>
      </c>
      <c r="AC398" s="75">
        <f t="shared" si="204"/>
        <v>262.34399999999999</v>
      </c>
      <c r="AD398" s="75">
        <f t="shared" si="195"/>
        <v>926</v>
      </c>
      <c r="AE398" s="75">
        <f t="shared" si="196"/>
        <v>630</v>
      </c>
      <c r="AF398" s="77">
        <f t="shared" si="205"/>
        <v>7336.6</v>
      </c>
      <c r="AG398" s="77">
        <f t="shared" si="206"/>
        <v>21624.252222222225</v>
      </c>
      <c r="AH398" s="77">
        <f t="shared" si="207"/>
        <v>259491.0266666667</v>
      </c>
      <c r="AI398" s="77"/>
      <c r="AJ398" s="77"/>
      <c r="AK398" s="77"/>
      <c r="AL398" s="77"/>
      <c r="AM398" s="77"/>
      <c r="AN398" s="77"/>
      <c r="AO398" s="77"/>
      <c r="AP398" s="77"/>
      <c r="AQ398" s="77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  <c r="HB398" s="24"/>
      <c r="HC398" s="24"/>
      <c r="HD398" s="24"/>
      <c r="HE398" s="24"/>
      <c r="HF398" s="24"/>
      <c r="HG398" s="24"/>
      <c r="HH398" s="24"/>
      <c r="HI398" s="24"/>
      <c r="HJ398" s="24"/>
      <c r="HK398" s="24"/>
      <c r="HL398" s="24"/>
      <c r="HM398" s="24"/>
      <c r="HN398" s="24"/>
      <c r="HO398" s="24"/>
      <c r="HP398" s="24"/>
      <c r="HQ398" s="24"/>
      <c r="HR398" s="24"/>
      <c r="HS398" s="24"/>
      <c r="HT398" s="24"/>
      <c r="HU398" s="24"/>
      <c r="HV398" s="24"/>
      <c r="HW398" s="24"/>
      <c r="HX398" s="24"/>
      <c r="HY398" s="24"/>
      <c r="HZ398" s="24"/>
      <c r="IA398" s="24"/>
      <c r="IB398" s="24"/>
      <c r="IC398" s="24"/>
      <c r="ID398" s="24"/>
      <c r="IE398" s="24"/>
      <c r="IF398" s="24"/>
      <c r="IG398" s="24"/>
      <c r="IH398" s="24"/>
      <c r="II398" s="24"/>
      <c r="IJ398" s="24"/>
      <c r="IK398" s="24"/>
      <c r="IL398" s="24"/>
      <c r="IM398" s="24"/>
      <c r="IN398" s="24"/>
      <c r="IO398" s="24"/>
      <c r="IP398" s="24"/>
      <c r="IQ398" s="24"/>
      <c r="IR398" s="24"/>
      <c r="IS398" s="24"/>
      <c r="IT398" s="24"/>
      <c r="IU398" s="24"/>
      <c r="IV398" s="24"/>
      <c r="IW398" s="24"/>
      <c r="IX398" s="24"/>
      <c r="IY398" s="24"/>
      <c r="IZ398" s="24"/>
      <c r="JA398" s="24"/>
      <c r="JB398" s="24"/>
      <c r="JC398" s="24"/>
      <c r="JD398" s="24"/>
      <c r="JE398" s="24"/>
      <c r="JF398" s="24"/>
      <c r="JG398" s="24"/>
      <c r="JH398" s="24"/>
      <c r="JI398" s="24"/>
      <c r="JJ398" s="24"/>
      <c r="JK398" s="24"/>
      <c r="JL398" s="24"/>
      <c r="JM398" s="24"/>
      <c r="JN398" s="24"/>
      <c r="JO398" s="24"/>
      <c r="JP398" s="24"/>
      <c r="JQ398" s="24"/>
      <c r="JR398" s="24"/>
      <c r="JS398" s="24"/>
      <c r="JT398" s="24"/>
      <c r="JU398" s="24"/>
      <c r="JV398" s="24"/>
      <c r="JW398" s="24"/>
      <c r="JX398" s="24"/>
      <c r="JY398" s="24"/>
      <c r="JZ398" s="24"/>
      <c r="KA398" s="24"/>
      <c r="KB398" s="24"/>
      <c r="KC398" s="24"/>
      <c r="KD398" s="24"/>
      <c r="KE398" s="24"/>
      <c r="KF398" s="24"/>
      <c r="KG398" s="24"/>
      <c r="KH398" s="24"/>
      <c r="KI398" s="24"/>
      <c r="KJ398" s="24"/>
      <c r="KK398" s="24"/>
      <c r="KL398" s="24"/>
      <c r="KM398" s="24"/>
      <c r="KN398" s="24"/>
      <c r="KO398" s="24"/>
      <c r="KP398" s="24"/>
      <c r="KQ398" s="24"/>
      <c r="KR398" s="24"/>
      <c r="KS398" s="24"/>
      <c r="KT398" s="24"/>
      <c r="KU398" s="24"/>
      <c r="KV398" s="24"/>
      <c r="KW398" s="24"/>
      <c r="KX398" s="24"/>
      <c r="KY398" s="24"/>
      <c r="KZ398" s="24"/>
      <c r="LA398" s="24"/>
      <c r="LB398" s="24"/>
      <c r="LC398" s="24"/>
      <c r="LD398" s="24"/>
      <c r="LE398" s="24"/>
      <c r="LF398" s="24"/>
      <c r="LG398" s="24"/>
      <c r="LH398" s="24"/>
      <c r="LI398" s="24"/>
      <c r="LJ398" s="24"/>
      <c r="LK398" s="24"/>
      <c r="LL398" s="24"/>
      <c r="LM398" s="24"/>
      <c r="LN398" s="24"/>
      <c r="LO398" s="24"/>
      <c r="LP398" s="24"/>
      <c r="LQ398" s="24"/>
      <c r="LR398" s="24"/>
      <c r="LS398" s="24"/>
      <c r="LT398" s="24"/>
      <c r="LU398" s="24"/>
      <c r="LV398" s="24"/>
      <c r="LW398" s="24"/>
      <c r="LX398" s="24"/>
      <c r="LY398" s="24"/>
      <c r="LZ398" s="24"/>
      <c r="MA398" s="24"/>
      <c r="MB398" s="24"/>
      <c r="MC398" s="24"/>
      <c r="MD398" s="24"/>
      <c r="ME398" s="24"/>
      <c r="MF398" s="24"/>
      <c r="MG398" s="24"/>
      <c r="MH398" s="24"/>
      <c r="MI398" s="24"/>
      <c r="MJ398" s="24"/>
      <c r="MK398" s="24"/>
      <c r="ML398" s="24"/>
      <c r="MM398" s="24"/>
      <c r="MN398" s="24"/>
      <c r="MO398" s="24"/>
      <c r="MP398" s="24"/>
      <c r="MQ398" s="24"/>
      <c r="MR398" s="24"/>
      <c r="MS398" s="24"/>
      <c r="MT398" s="24"/>
      <c r="MU398" s="24"/>
      <c r="MV398" s="24"/>
      <c r="MW398" s="24"/>
      <c r="MX398" s="24"/>
      <c r="MY398" s="24"/>
      <c r="MZ398" s="24"/>
      <c r="NA398" s="24"/>
      <c r="NB398" s="24"/>
      <c r="NC398" s="24"/>
      <c r="ND398" s="24"/>
      <c r="NE398" s="24"/>
      <c r="NF398" s="24"/>
      <c r="NG398" s="24"/>
      <c r="NH398" s="24"/>
      <c r="NI398" s="24"/>
      <c r="NJ398" s="24"/>
      <c r="NK398" s="24"/>
      <c r="NL398" s="24"/>
      <c r="NM398" s="24"/>
      <c r="NN398" s="24"/>
      <c r="NO398" s="24"/>
      <c r="NP398" s="24"/>
      <c r="NQ398" s="24"/>
      <c r="NR398" s="24"/>
      <c r="NS398" s="24"/>
      <c r="NT398" s="24"/>
      <c r="NU398" s="24"/>
      <c r="NV398" s="24"/>
      <c r="NW398" s="24"/>
      <c r="NX398" s="24"/>
      <c r="NY398" s="24"/>
      <c r="NZ398" s="24"/>
      <c r="OA398" s="24"/>
      <c r="OB398" s="24"/>
      <c r="OC398" s="24"/>
      <c r="OD398" s="24"/>
      <c r="OE398" s="24"/>
      <c r="OF398" s="24"/>
      <c r="OG398" s="24"/>
      <c r="OH398" s="24"/>
      <c r="OI398" s="24"/>
      <c r="OJ398" s="24"/>
      <c r="OK398" s="24"/>
      <c r="OL398" s="24"/>
      <c r="OM398" s="24"/>
      <c r="ON398" s="24"/>
      <c r="OO398" s="24"/>
      <c r="OP398" s="24"/>
      <c r="OQ398" s="24"/>
      <c r="OR398" s="24"/>
      <c r="OS398" s="24"/>
      <c r="OT398" s="24"/>
      <c r="OU398" s="24"/>
      <c r="OV398" s="24"/>
      <c r="OW398" s="24"/>
      <c r="OX398" s="24"/>
      <c r="OY398" s="24"/>
      <c r="OZ398" s="24"/>
      <c r="PA398" s="24"/>
      <c r="PB398" s="24"/>
      <c r="PC398" s="24"/>
      <c r="PD398" s="24"/>
      <c r="PE398" s="24"/>
      <c r="PF398" s="24"/>
      <c r="PG398" s="24"/>
      <c r="PH398" s="24"/>
      <c r="PI398" s="24"/>
      <c r="PJ398" s="24"/>
      <c r="PK398" s="24"/>
      <c r="PL398" s="24"/>
      <c r="PM398" s="24"/>
      <c r="PN398" s="24"/>
      <c r="PO398" s="24"/>
      <c r="PP398" s="24"/>
      <c r="PQ398" s="24"/>
      <c r="PR398" s="24"/>
      <c r="PS398" s="24"/>
      <c r="PT398" s="24"/>
      <c r="PU398" s="24"/>
      <c r="PV398" s="24"/>
      <c r="PW398" s="24"/>
      <c r="PX398" s="24"/>
      <c r="PY398" s="24"/>
      <c r="PZ398" s="24"/>
      <c r="QA398" s="24"/>
      <c r="QB398" s="24"/>
      <c r="QC398" s="24"/>
      <c r="QD398" s="24"/>
      <c r="QE398" s="24"/>
      <c r="QF398" s="24"/>
      <c r="QG398" s="24"/>
      <c r="QH398" s="24"/>
      <c r="QI398" s="24"/>
      <c r="QJ398" s="24"/>
      <c r="QK398" s="24"/>
      <c r="QL398" s="24"/>
      <c r="QM398" s="24"/>
      <c r="QN398" s="24"/>
      <c r="QO398" s="24"/>
      <c r="QP398" s="24"/>
      <c r="QQ398" s="24"/>
      <c r="QR398" s="24"/>
      <c r="QS398" s="24"/>
      <c r="QT398" s="24"/>
      <c r="QU398" s="24"/>
      <c r="QV398" s="24"/>
      <c r="QW398" s="24"/>
      <c r="QX398" s="24"/>
      <c r="QY398" s="24"/>
      <c r="QZ398" s="24"/>
      <c r="RA398" s="24"/>
      <c r="RB398" s="24"/>
      <c r="RC398" s="24"/>
      <c r="RD398" s="24"/>
      <c r="RE398" s="24"/>
      <c r="RF398" s="24"/>
      <c r="RG398" s="24"/>
      <c r="RH398" s="24"/>
      <c r="RI398" s="24"/>
      <c r="RJ398" s="24"/>
      <c r="RK398" s="24"/>
      <c r="RL398" s="24"/>
      <c r="RM398" s="24"/>
      <c r="RN398" s="24"/>
      <c r="RO398" s="24"/>
      <c r="RP398" s="24"/>
      <c r="RQ398" s="24"/>
      <c r="RR398" s="24"/>
      <c r="RS398" s="24"/>
      <c r="RT398" s="24"/>
      <c r="RU398" s="24"/>
      <c r="RV398" s="24"/>
      <c r="RW398" s="24"/>
      <c r="RX398" s="24"/>
      <c r="RY398" s="24"/>
      <c r="RZ398" s="24"/>
      <c r="SA398" s="24"/>
      <c r="SB398" s="24"/>
      <c r="SC398" s="24"/>
      <c r="SD398" s="24"/>
      <c r="SE398" s="24"/>
      <c r="SF398" s="24"/>
      <c r="SG398" s="24"/>
      <c r="SH398" s="24"/>
      <c r="SI398" s="24"/>
      <c r="SJ398" s="24"/>
      <c r="SK398" s="24"/>
      <c r="SL398" s="24"/>
      <c r="SM398" s="24"/>
      <c r="SN398" s="24"/>
      <c r="SO398" s="24"/>
      <c r="SP398" s="24"/>
      <c r="SQ398" s="24"/>
      <c r="SR398" s="24"/>
      <c r="SS398" s="24"/>
      <c r="ST398" s="24"/>
      <c r="SU398" s="24"/>
      <c r="SV398" s="24"/>
      <c r="SW398" s="24"/>
      <c r="SX398" s="24"/>
      <c r="SY398" s="24"/>
      <c r="SZ398" s="24"/>
      <c r="TA398" s="24"/>
      <c r="TB398" s="24"/>
      <c r="TC398" s="24"/>
      <c r="TD398" s="24"/>
      <c r="TE398" s="24"/>
      <c r="TF398" s="24"/>
      <c r="TG398" s="24"/>
      <c r="TH398" s="24"/>
      <c r="TI398" s="24"/>
      <c r="TJ398" s="24"/>
      <c r="TK398" s="24"/>
      <c r="TL398" s="24"/>
      <c r="TM398" s="24"/>
      <c r="TN398" s="24"/>
      <c r="TO398" s="24"/>
      <c r="TP398" s="24"/>
      <c r="TQ398" s="24"/>
      <c r="TR398" s="24"/>
      <c r="TS398" s="24"/>
      <c r="TT398" s="24"/>
      <c r="TU398" s="24"/>
      <c r="TV398" s="24"/>
      <c r="TW398" s="24"/>
      <c r="TX398" s="24"/>
      <c r="TY398" s="24"/>
      <c r="TZ398" s="24"/>
      <c r="UA398" s="24"/>
      <c r="UB398" s="24"/>
      <c r="UC398" s="24"/>
      <c r="UD398" s="24"/>
      <c r="UE398" s="24"/>
      <c r="UF398" s="24"/>
      <c r="UG398" s="24"/>
      <c r="UH398" s="24"/>
      <c r="UI398" s="24"/>
      <c r="UJ398" s="24"/>
      <c r="UK398" s="24"/>
      <c r="UL398" s="24"/>
      <c r="UM398" s="24"/>
      <c r="UN398" s="24"/>
      <c r="UO398" s="24"/>
      <c r="UP398" s="24"/>
      <c r="UQ398" s="24"/>
      <c r="UR398" s="24"/>
      <c r="US398" s="24"/>
      <c r="UT398" s="24"/>
      <c r="UU398" s="24"/>
      <c r="UV398" s="24"/>
      <c r="UW398" s="24"/>
      <c r="UX398" s="24"/>
      <c r="UY398" s="24"/>
      <c r="UZ398" s="24"/>
      <c r="VA398" s="24"/>
      <c r="VB398" s="24"/>
      <c r="VC398" s="24"/>
      <c r="VD398" s="24"/>
      <c r="VE398" s="24"/>
      <c r="VF398" s="24"/>
      <c r="VG398" s="24"/>
      <c r="VH398" s="24"/>
      <c r="VI398" s="24"/>
    </row>
    <row r="399" spans="1:581" s="23" customFormat="1" ht="15" customHeight="1" x14ac:dyDescent="0.2">
      <c r="A399" s="18">
        <v>70</v>
      </c>
      <c r="B399" s="102" t="s">
        <v>1188</v>
      </c>
      <c r="C399" s="102" t="s">
        <v>1189</v>
      </c>
      <c r="D399" s="20">
        <v>14</v>
      </c>
      <c r="E399" s="102" t="s">
        <v>929</v>
      </c>
      <c r="F399" s="102" t="s">
        <v>1190</v>
      </c>
      <c r="G399" s="102" t="s">
        <v>1508</v>
      </c>
      <c r="H399" s="25" t="s">
        <v>388</v>
      </c>
      <c r="I399" s="21" t="s">
        <v>389</v>
      </c>
      <c r="J399" s="22" t="s">
        <v>955</v>
      </c>
      <c r="K399" s="328">
        <v>39770</v>
      </c>
      <c r="L399" s="146" t="s">
        <v>871</v>
      </c>
      <c r="M399" s="22">
        <v>40</v>
      </c>
      <c r="N399" s="22" t="s">
        <v>728</v>
      </c>
      <c r="O399" s="21" t="s">
        <v>899</v>
      </c>
      <c r="P399" s="21" t="s">
        <v>973</v>
      </c>
      <c r="Q399" s="21" t="s">
        <v>994</v>
      </c>
      <c r="R399" s="22">
        <v>1</v>
      </c>
      <c r="S399" s="75">
        <v>10931</v>
      </c>
      <c r="T399" s="75">
        <f t="shared" si="197"/>
        <v>2186.2000000000003</v>
      </c>
      <c r="U399" s="75"/>
      <c r="V399" s="75">
        <f t="shared" si="198"/>
        <v>13117.2</v>
      </c>
      <c r="W399" s="75"/>
      <c r="X399" s="75">
        <f t="shared" si="199"/>
        <v>2445.5333333333333</v>
      </c>
      <c r="Y399" s="75">
        <f t="shared" si="200"/>
        <v>24455.333333333336</v>
      </c>
      <c r="Z399" s="75">
        <f t="shared" si="201"/>
        <v>2295.5099999999998</v>
      </c>
      <c r="AA399" s="75">
        <f t="shared" si="202"/>
        <v>393.51600000000002</v>
      </c>
      <c r="AB399" s="75">
        <f t="shared" si="203"/>
        <v>655.86000000000013</v>
      </c>
      <c r="AC399" s="75">
        <f t="shared" si="204"/>
        <v>262.34399999999999</v>
      </c>
      <c r="AD399" s="75">
        <f t="shared" si="195"/>
        <v>926</v>
      </c>
      <c r="AE399" s="75">
        <f t="shared" si="196"/>
        <v>630</v>
      </c>
      <c r="AF399" s="77">
        <f t="shared" si="205"/>
        <v>7336.6</v>
      </c>
      <c r="AG399" s="77">
        <f t="shared" si="206"/>
        <v>21133.552222222221</v>
      </c>
      <c r="AH399" s="77">
        <f t="shared" si="207"/>
        <v>253602.62666666665</v>
      </c>
      <c r="AI399" s="77"/>
      <c r="AJ399" s="77"/>
      <c r="AK399" s="77"/>
      <c r="AL399" s="77"/>
      <c r="AM399" s="77"/>
      <c r="AN399" s="77"/>
      <c r="AO399" s="77"/>
      <c r="AP399" s="77"/>
      <c r="AQ399" s="77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  <c r="HB399" s="24"/>
      <c r="HC399" s="24"/>
      <c r="HD399" s="24"/>
      <c r="HE399" s="24"/>
      <c r="HF399" s="24"/>
      <c r="HG399" s="24"/>
      <c r="HH399" s="24"/>
      <c r="HI399" s="24"/>
      <c r="HJ399" s="24"/>
      <c r="HK399" s="24"/>
      <c r="HL399" s="24"/>
      <c r="HM399" s="24"/>
      <c r="HN399" s="24"/>
      <c r="HO399" s="24"/>
      <c r="HP399" s="24"/>
      <c r="HQ399" s="24"/>
      <c r="HR399" s="24"/>
      <c r="HS399" s="24"/>
      <c r="HT399" s="24"/>
      <c r="HU399" s="24"/>
      <c r="HV399" s="24"/>
      <c r="HW399" s="24"/>
      <c r="HX399" s="24"/>
      <c r="HY399" s="24"/>
      <c r="HZ399" s="24"/>
      <c r="IA399" s="24"/>
      <c r="IB399" s="24"/>
      <c r="IC399" s="24"/>
      <c r="ID399" s="24"/>
      <c r="IE399" s="24"/>
      <c r="IF399" s="24"/>
      <c r="IG399" s="24"/>
      <c r="IH399" s="24"/>
      <c r="II399" s="24"/>
      <c r="IJ399" s="24"/>
      <c r="IK399" s="24"/>
      <c r="IL399" s="24"/>
      <c r="IM399" s="24"/>
      <c r="IN399" s="24"/>
      <c r="IO399" s="24"/>
      <c r="IP399" s="24"/>
      <c r="IQ399" s="24"/>
      <c r="IR399" s="24"/>
      <c r="IS399" s="24"/>
      <c r="IT399" s="24"/>
      <c r="IU399" s="24"/>
      <c r="IV399" s="24"/>
      <c r="IW399" s="24"/>
      <c r="IX399" s="24"/>
      <c r="IY399" s="24"/>
      <c r="IZ399" s="24"/>
      <c r="JA399" s="24"/>
      <c r="JB399" s="24"/>
      <c r="JC399" s="24"/>
      <c r="JD399" s="24"/>
      <c r="JE399" s="24"/>
      <c r="JF399" s="24"/>
      <c r="JG399" s="24"/>
      <c r="JH399" s="24"/>
      <c r="JI399" s="24"/>
      <c r="JJ399" s="24"/>
      <c r="JK399" s="24"/>
      <c r="JL399" s="24"/>
      <c r="JM399" s="24"/>
      <c r="JN399" s="24"/>
      <c r="JO399" s="24"/>
      <c r="JP399" s="24"/>
      <c r="JQ399" s="24"/>
      <c r="JR399" s="24"/>
      <c r="JS399" s="24"/>
      <c r="JT399" s="24"/>
      <c r="JU399" s="24"/>
      <c r="JV399" s="24"/>
      <c r="JW399" s="24"/>
      <c r="JX399" s="24"/>
      <c r="JY399" s="24"/>
      <c r="JZ399" s="24"/>
      <c r="KA399" s="24"/>
      <c r="KB399" s="24"/>
      <c r="KC399" s="24"/>
      <c r="KD399" s="24"/>
      <c r="KE399" s="24"/>
      <c r="KF399" s="24"/>
      <c r="KG399" s="24"/>
      <c r="KH399" s="24"/>
      <c r="KI399" s="24"/>
      <c r="KJ399" s="24"/>
      <c r="KK399" s="24"/>
      <c r="KL399" s="24"/>
      <c r="KM399" s="24"/>
      <c r="KN399" s="24"/>
      <c r="KO399" s="24"/>
      <c r="KP399" s="24"/>
      <c r="KQ399" s="24"/>
      <c r="KR399" s="24"/>
      <c r="KS399" s="24"/>
      <c r="KT399" s="24"/>
      <c r="KU399" s="24"/>
      <c r="KV399" s="24"/>
      <c r="KW399" s="24"/>
      <c r="KX399" s="24"/>
      <c r="KY399" s="24"/>
      <c r="KZ399" s="24"/>
      <c r="LA399" s="24"/>
      <c r="LB399" s="24"/>
      <c r="LC399" s="24"/>
      <c r="LD399" s="24"/>
      <c r="LE399" s="24"/>
      <c r="LF399" s="24"/>
      <c r="LG399" s="24"/>
      <c r="LH399" s="24"/>
      <c r="LI399" s="24"/>
      <c r="LJ399" s="24"/>
      <c r="LK399" s="24"/>
      <c r="LL399" s="24"/>
      <c r="LM399" s="24"/>
      <c r="LN399" s="24"/>
      <c r="LO399" s="24"/>
      <c r="LP399" s="24"/>
      <c r="LQ399" s="24"/>
      <c r="LR399" s="24"/>
      <c r="LS399" s="24"/>
      <c r="LT399" s="24"/>
      <c r="LU399" s="24"/>
      <c r="LV399" s="24"/>
      <c r="LW399" s="24"/>
      <c r="LX399" s="24"/>
      <c r="LY399" s="24"/>
      <c r="LZ399" s="24"/>
      <c r="MA399" s="24"/>
      <c r="MB399" s="24"/>
      <c r="MC399" s="24"/>
      <c r="MD399" s="24"/>
      <c r="ME399" s="24"/>
      <c r="MF399" s="24"/>
      <c r="MG399" s="24"/>
      <c r="MH399" s="24"/>
      <c r="MI399" s="24"/>
      <c r="MJ399" s="24"/>
      <c r="MK399" s="24"/>
      <c r="ML399" s="24"/>
      <c r="MM399" s="24"/>
      <c r="MN399" s="24"/>
      <c r="MO399" s="24"/>
      <c r="MP399" s="24"/>
      <c r="MQ399" s="24"/>
      <c r="MR399" s="24"/>
      <c r="MS399" s="24"/>
      <c r="MT399" s="24"/>
      <c r="MU399" s="24"/>
      <c r="MV399" s="24"/>
      <c r="MW399" s="24"/>
      <c r="MX399" s="24"/>
      <c r="MY399" s="24"/>
      <c r="MZ399" s="24"/>
      <c r="NA399" s="24"/>
      <c r="NB399" s="24"/>
      <c r="NC399" s="24"/>
      <c r="ND399" s="24"/>
      <c r="NE399" s="24"/>
      <c r="NF399" s="24"/>
      <c r="NG399" s="24"/>
      <c r="NH399" s="24"/>
      <c r="NI399" s="24"/>
      <c r="NJ399" s="24"/>
      <c r="NK399" s="24"/>
      <c r="NL399" s="24"/>
      <c r="NM399" s="24"/>
      <c r="NN399" s="24"/>
      <c r="NO399" s="24"/>
      <c r="NP399" s="24"/>
      <c r="NQ399" s="24"/>
      <c r="NR399" s="24"/>
      <c r="NS399" s="24"/>
      <c r="NT399" s="24"/>
      <c r="NU399" s="24"/>
      <c r="NV399" s="24"/>
      <c r="NW399" s="24"/>
      <c r="NX399" s="24"/>
      <c r="NY399" s="24"/>
      <c r="NZ399" s="24"/>
      <c r="OA399" s="24"/>
      <c r="OB399" s="24"/>
      <c r="OC399" s="24"/>
      <c r="OD399" s="24"/>
      <c r="OE399" s="24"/>
      <c r="OF399" s="24"/>
      <c r="OG399" s="24"/>
      <c r="OH399" s="24"/>
      <c r="OI399" s="24"/>
      <c r="OJ399" s="24"/>
      <c r="OK399" s="24"/>
      <c r="OL399" s="24"/>
      <c r="OM399" s="24"/>
      <c r="ON399" s="24"/>
      <c r="OO399" s="24"/>
      <c r="OP399" s="24"/>
      <c r="OQ399" s="24"/>
      <c r="OR399" s="24"/>
      <c r="OS399" s="24"/>
      <c r="OT399" s="24"/>
      <c r="OU399" s="24"/>
      <c r="OV399" s="24"/>
      <c r="OW399" s="24"/>
      <c r="OX399" s="24"/>
      <c r="OY399" s="24"/>
      <c r="OZ399" s="24"/>
      <c r="PA399" s="24"/>
      <c r="PB399" s="24"/>
      <c r="PC399" s="24"/>
      <c r="PD399" s="24"/>
      <c r="PE399" s="24"/>
      <c r="PF399" s="24"/>
      <c r="PG399" s="24"/>
      <c r="PH399" s="24"/>
      <c r="PI399" s="24"/>
      <c r="PJ399" s="24"/>
      <c r="PK399" s="24"/>
      <c r="PL399" s="24"/>
      <c r="PM399" s="24"/>
      <c r="PN399" s="24"/>
      <c r="PO399" s="24"/>
      <c r="PP399" s="24"/>
      <c r="PQ399" s="24"/>
      <c r="PR399" s="24"/>
      <c r="PS399" s="24"/>
      <c r="PT399" s="24"/>
      <c r="PU399" s="24"/>
      <c r="PV399" s="24"/>
      <c r="PW399" s="24"/>
      <c r="PX399" s="24"/>
      <c r="PY399" s="24"/>
      <c r="PZ399" s="24"/>
      <c r="QA399" s="24"/>
      <c r="QB399" s="24"/>
      <c r="QC399" s="24"/>
      <c r="QD399" s="24"/>
      <c r="QE399" s="24"/>
      <c r="QF399" s="24"/>
      <c r="QG399" s="24"/>
      <c r="QH399" s="24"/>
      <c r="QI399" s="24"/>
      <c r="QJ399" s="24"/>
      <c r="QK399" s="24"/>
      <c r="QL399" s="24"/>
      <c r="QM399" s="24"/>
      <c r="QN399" s="24"/>
      <c r="QO399" s="24"/>
      <c r="QP399" s="24"/>
      <c r="QQ399" s="24"/>
      <c r="QR399" s="24"/>
      <c r="QS399" s="24"/>
      <c r="QT399" s="24"/>
      <c r="QU399" s="24"/>
      <c r="QV399" s="24"/>
      <c r="QW399" s="24"/>
      <c r="QX399" s="24"/>
      <c r="QY399" s="24"/>
      <c r="QZ399" s="24"/>
      <c r="RA399" s="24"/>
      <c r="RB399" s="24"/>
      <c r="RC399" s="24"/>
      <c r="RD399" s="24"/>
      <c r="RE399" s="24"/>
      <c r="RF399" s="24"/>
      <c r="RG399" s="24"/>
      <c r="RH399" s="24"/>
      <c r="RI399" s="24"/>
      <c r="RJ399" s="24"/>
      <c r="RK399" s="24"/>
      <c r="RL399" s="24"/>
      <c r="RM399" s="24"/>
      <c r="RN399" s="24"/>
      <c r="RO399" s="24"/>
      <c r="RP399" s="24"/>
      <c r="RQ399" s="24"/>
      <c r="RR399" s="24"/>
      <c r="RS399" s="24"/>
      <c r="RT399" s="24"/>
      <c r="RU399" s="24"/>
      <c r="RV399" s="24"/>
      <c r="RW399" s="24"/>
      <c r="RX399" s="24"/>
      <c r="RY399" s="24"/>
      <c r="RZ399" s="24"/>
      <c r="SA399" s="24"/>
      <c r="SB399" s="24"/>
      <c r="SC399" s="24"/>
      <c r="SD399" s="24"/>
      <c r="SE399" s="24"/>
      <c r="SF399" s="24"/>
      <c r="SG399" s="24"/>
      <c r="SH399" s="24"/>
      <c r="SI399" s="24"/>
      <c r="SJ399" s="24"/>
      <c r="SK399" s="24"/>
      <c r="SL399" s="24"/>
      <c r="SM399" s="24"/>
      <c r="SN399" s="24"/>
      <c r="SO399" s="24"/>
      <c r="SP399" s="24"/>
      <c r="SQ399" s="24"/>
      <c r="SR399" s="24"/>
      <c r="SS399" s="24"/>
      <c r="ST399" s="24"/>
      <c r="SU399" s="24"/>
      <c r="SV399" s="24"/>
      <c r="SW399" s="24"/>
      <c r="SX399" s="24"/>
      <c r="SY399" s="24"/>
      <c r="SZ399" s="24"/>
      <c r="TA399" s="24"/>
      <c r="TB399" s="24"/>
      <c r="TC399" s="24"/>
      <c r="TD399" s="24"/>
      <c r="TE399" s="24"/>
      <c r="TF399" s="24"/>
      <c r="TG399" s="24"/>
      <c r="TH399" s="24"/>
      <c r="TI399" s="24"/>
      <c r="TJ399" s="24"/>
      <c r="TK399" s="24"/>
      <c r="TL399" s="24"/>
      <c r="TM399" s="24"/>
      <c r="TN399" s="24"/>
      <c r="TO399" s="24"/>
      <c r="TP399" s="24"/>
      <c r="TQ399" s="24"/>
      <c r="TR399" s="24"/>
      <c r="TS399" s="24"/>
      <c r="TT399" s="24"/>
      <c r="TU399" s="24"/>
      <c r="TV399" s="24"/>
      <c r="TW399" s="24"/>
      <c r="TX399" s="24"/>
      <c r="TY399" s="24"/>
      <c r="TZ399" s="24"/>
      <c r="UA399" s="24"/>
      <c r="UB399" s="24"/>
      <c r="UC399" s="24"/>
      <c r="UD399" s="24"/>
      <c r="UE399" s="24"/>
      <c r="UF399" s="24"/>
      <c r="UG399" s="24"/>
      <c r="UH399" s="24"/>
      <c r="UI399" s="24"/>
      <c r="UJ399" s="24"/>
      <c r="UK399" s="24"/>
      <c r="UL399" s="24"/>
      <c r="UM399" s="24"/>
      <c r="UN399" s="24"/>
      <c r="UO399" s="24"/>
      <c r="UP399" s="24"/>
      <c r="UQ399" s="24"/>
      <c r="UR399" s="24"/>
      <c r="US399" s="24"/>
      <c r="UT399" s="24"/>
      <c r="UU399" s="24"/>
      <c r="UV399" s="24"/>
      <c r="UW399" s="24"/>
      <c r="UX399" s="24"/>
      <c r="UY399" s="24"/>
      <c r="UZ399" s="24"/>
      <c r="VA399" s="24"/>
      <c r="VB399" s="24"/>
      <c r="VC399" s="24"/>
      <c r="VD399" s="24"/>
      <c r="VE399" s="24"/>
      <c r="VF399" s="24"/>
      <c r="VG399" s="24"/>
      <c r="VH399" s="24"/>
      <c r="VI399" s="24"/>
    </row>
    <row r="400" spans="1:581" s="23" customFormat="1" ht="15" customHeight="1" x14ac:dyDescent="0.2">
      <c r="A400" s="18">
        <v>71</v>
      </c>
      <c r="B400" s="102" t="s">
        <v>1188</v>
      </c>
      <c r="C400" s="102" t="s">
        <v>1189</v>
      </c>
      <c r="D400" s="20">
        <v>14</v>
      </c>
      <c r="E400" s="102" t="s">
        <v>929</v>
      </c>
      <c r="F400" s="102" t="s">
        <v>1190</v>
      </c>
      <c r="G400" s="102" t="s">
        <v>1509</v>
      </c>
      <c r="H400" s="21" t="s">
        <v>392</v>
      </c>
      <c r="I400" s="21" t="s">
        <v>393</v>
      </c>
      <c r="J400" s="22" t="s">
        <v>955</v>
      </c>
      <c r="K400" s="328">
        <v>36845</v>
      </c>
      <c r="L400" s="146" t="s">
        <v>871</v>
      </c>
      <c r="M400" s="22">
        <v>40</v>
      </c>
      <c r="N400" s="22" t="s">
        <v>728</v>
      </c>
      <c r="O400" s="21" t="s">
        <v>899</v>
      </c>
      <c r="P400" s="21" t="s">
        <v>973</v>
      </c>
      <c r="Q400" s="21" t="s">
        <v>994</v>
      </c>
      <c r="R400" s="22">
        <v>1</v>
      </c>
      <c r="S400" s="75">
        <v>10931</v>
      </c>
      <c r="T400" s="75">
        <f t="shared" si="197"/>
        <v>2186.2000000000003</v>
      </c>
      <c r="U400" s="75"/>
      <c r="V400" s="75">
        <f t="shared" si="198"/>
        <v>13117.2</v>
      </c>
      <c r="W400" s="75">
        <f>70.1*5</f>
        <v>350.5</v>
      </c>
      <c r="X400" s="75">
        <f t="shared" si="199"/>
        <v>2445.5333333333333</v>
      </c>
      <c r="Y400" s="75">
        <f t="shared" si="200"/>
        <v>24455.333333333336</v>
      </c>
      <c r="Z400" s="75">
        <f t="shared" si="201"/>
        <v>2295.5099999999998</v>
      </c>
      <c r="AA400" s="75">
        <f t="shared" si="202"/>
        <v>393.51600000000002</v>
      </c>
      <c r="AB400" s="75">
        <f t="shared" si="203"/>
        <v>655.86000000000013</v>
      </c>
      <c r="AC400" s="75">
        <f t="shared" si="204"/>
        <v>262.34399999999999</v>
      </c>
      <c r="AD400" s="75">
        <f t="shared" si="195"/>
        <v>926</v>
      </c>
      <c r="AE400" s="75">
        <f t="shared" si="196"/>
        <v>630</v>
      </c>
      <c r="AF400" s="77">
        <f t="shared" si="205"/>
        <v>7336.6</v>
      </c>
      <c r="AG400" s="77">
        <f t="shared" si="206"/>
        <v>21484.052222222221</v>
      </c>
      <c r="AH400" s="77">
        <f t="shared" si="207"/>
        <v>257808.62666666665</v>
      </c>
      <c r="AI400" s="77"/>
      <c r="AJ400" s="77"/>
      <c r="AK400" s="77"/>
      <c r="AL400" s="77"/>
      <c r="AM400" s="77"/>
      <c r="AN400" s="77"/>
      <c r="AO400" s="77"/>
      <c r="AP400" s="77"/>
      <c r="AQ400" s="77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  <c r="HB400" s="24"/>
      <c r="HC400" s="24"/>
      <c r="HD400" s="24"/>
      <c r="HE400" s="24"/>
      <c r="HF400" s="24"/>
      <c r="HG400" s="24"/>
      <c r="HH400" s="24"/>
      <c r="HI400" s="24"/>
      <c r="HJ400" s="24"/>
      <c r="HK400" s="24"/>
      <c r="HL400" s="24"/>
      <c r="HM400" s="24"/>
      <c r="HN400" s="24"/>
      <c r="HO400" s="24"/>
      <c r="HP400" s="24"/>
      <c r="HQ400" s="24"/>
      <c r="HR400" s="24"/>
      <c r="HS400" s="24"/>
      <c r="HT400" s="24"/>
      <c r="HU400" s="24"/>
      <c r="HV400" s="24"/>
      <c r="HW400" s="24"/>
      <c r="HX400" s="24"/>
      <c r="HY400" s="24"/>
      <c r="HZ400" s="24"/>
      <c r="IA400" s="24"/>
      <c r="IB400" s="24"/>
      <c r="IC400" s="24"/>
      <c r="ID400" s="24"/>
      <c r="IE400" s="24"/>
      <c r="IF400" s="24"/>
      <c r="IG400" s="24"/>
      <c r="IH400" s="24"/>
      <c r="II400" s="24"/>
      <c r="IJ400" s="24"/>
      <c r="IK400" s="24"/>
      <c r="IL400" s="24"/>
      <c r="IM400" s="24"/>
      <c r="IN400" s="24"/>
      <c r="IO400" s="24"/>
      <c r="IP400" s="24"/>
      <c r="IQ400" s="24"/>
      <c r="IR400" s="24"/>
      <c r="IS400" s="24"/>
      <c r="IT400" s="24"/>
      <c r="IU400" s="24"/>
      <c r="IV400" s="24"/>
      <c r="IW400" s="24"/>
      <c r="IX400" s="24"/>
      <c r="IY400" s="24"/>
      <c r="IZ400" s="24"/>
      <c r="JA400" s="24"/>
      <c r="JB400" s="24"/>
      <c r="JC400" s="24"/>
      <c r="JD400" s="24"/>
      <c r="JE400" s="24"/>
      <c r="JF400" s="24"/>
      <c r="JG400" s="24"/>
      <c r="JH400" s="24"/>
      <c r="JI400" s="24"/>
      <c r="JJ400" s="24"/>
      <c r="JK400" s="24"/>
      <c r="JL400" s="24"/>
      <c r="JM400" s="24"/>
      <c r="JN400" s="24"/>
      <c r="JO400" s="24"/>
      <c r="JP400" s="24"/>
      <c r="JQ400" s="24"/>
      <c r="JR400" s="24"/>
      <c r="JS400" s="24"/>
      <c r="JT400" s="24"/>
      <c r="JU400" s="24"/>
      <c r="JV400" s="24"/>
      <c r="JW400" s="24"/>
      <c r="JX400" s="24"/>
      <c r="JY400" s="24"/>
      <c r="JZ400" s="24"/>
      <c r="KA400" s="24"/>
      <c r="KB400" s="24"/>
      <c r="KC400" s="24"/>
      <c r="KD400" s="24"/>
      <c r="KE400" s="24"/>
      <c r="KF400" s="24"/>
      <c r="KG400" s="24"/>
      <c r="KH400" s="24"/>
      <c r="KI400" s="24"/>
      <c r="KJ400" s="24"/>
      <c r="KK400" s="24"/>
      <c r="KL400" s="24"/>
      <c r="KM400" s="24"/>
      <c r="KN400" s="24"/>
      <c r="KO400" s="24"/>
      <c r="KP400" s="24"/>
      <c r="KQ400" s="24"/>
      <c r="KR400" s="24"/>
      <c r="KS400" s="24"/>
      <c r="KT400" s="24"/>
      <c r="KU400" s="24"/>
      <c r="KV400" s="24"/>
      <c r="KW400" s="24"/>
      <c r="KX400" s="24"/>
      <c r="KY400" s="24"/>
      <c r="KZ400" s="24"/>
      <c r="LA400" s="24"/>
      <c r="LB400" s="24"/>
      <c r="LC400" s="24"/>
      <c r="LD400" s="24"/>
      <c r="LE400" s="24"/>
      <c r="LF400" s="24"/>
      <c r="LG400" s="24"/>
      <c r="LH400" s="24"/>
      <c r="LI400" s="24"/>
      <c r="LJ400" s="24"/>
      <c r="LK400" s="24"/>
      <c r="LL400" s="24"/>
      <c r="LM400" s="24"/>
      <c r="LN400" s="24"/>
      <c r="LO400" s="24"/>
      <c r="LP400" s="24"/>
      <c r="LQ400" s="24"/>
      <c r="LR400" s="24"/>
      <c r="LS400" s="24"/>
      <c r="LT400" s="24"/>
      <c r="LU400" s="24"/>
      <c r="LV400" s="24"/>
      <c r="LW400" s="24"/>
      <c r="LX400" s="24"/>
      <c r="LY400" s="24"/>
      <c r="LZ400" s="24"/>
      <c r="MA400" s="24"/>
      <c r="MB400" s="24"/>
      <c r="MC400" s="24"/>
      <c r="MD400" s="24"/>
      <c r="ME400" s="24"/>
      <c r="MF400" s="24"/>
      <c r="MG400" s="24"/>
      <c r="MH400" s="24"/>
      <c r="MI400" s="24"/>
      <c r="MJ400" s="24"/>
      <c r="MK400" s="24"/>
      <c r="ML400" s="24"/>
      <c r="MM400" s="24"/>
      <c r="MN400" s="24"/>
      <c r="MO400" s="24"/>
      <c r="MP400" s="24"/>
      <c r="MQ400" s="24"/>
      <c r="MR400" s="24"/>
      <c r="MS400" s="24"/>
      <c r="MT400" s="24"/>
      <c r="MU400" s="24"/>
      <c r="MV400" s="24"/>
      <c r="MW400" s="24"/>
      <c r="MX400" s="24"/>
      <c r="MY400" s="24"/>
      <c r="MZ400" s="24"/>
      <c r="NA400" s="24"/>
      <c r="NB400" s="24"/>
      <c r="NC400" s="24"/>
      <c r="ND400" s="24"/>
      <c r="NE400" s="24"/>
      <c r="NF400" s="24"/>
      <c r="NG400" s="24"/>
      <c r="NH400" s="24"/>
      <c r="NI400" s="24"/>
      <c r="NJ400" s="24"/>
      <c r="NK400" s="24"/>
      <c r="NL400" s="24"/>
      <c r="NM400" s="24"/>
      <c r="NN400" s="24"/>
      <c r="NO400" s="24"/>
      <c r="NP400" s="24"/>
      <c r="NQ400" s="24"/>
      <c r="NR400" s="24"/>
      <c r="NS400" s="24"/>
      <c r="NT400" s="24"/>
      <c r="NU400" s="24"/>
      <c r="NV400" s="24"/>
      <c r="NW400" s="24"/>
      <c r="NX400" s="24"/>
      <c r="NY400" s="24"/>
      <c r="NZ400" s="24"/>
      <c r="OA400" s="24"/>
      <c r="OB400" s="24"/>
      <c r="OC400" s="24"/>
      <c r="OD400" s="24"/>
      <c r="OE400" s="24"/>
      <c r="OF400" s="24"/>
      <c r="OG400" s="24"/>
      <c r="OH400" s="24"/>
      <c r="OI400" s="24"/>
      <c r="OJ400" s="24"/>
      <c r="OK400" s="24"/>
      <c r="OL400" s="24"/>
      <c r="OM400" s="24"/>
      <c r="ON400" s="24"/>
      <c r="OO400" s="24"/>
      <c r="OP400" s="24"/>
      <c r="OQ400" s="24"/>
      <c r="OR400" s="24"/>
      <c r="OS400" s="24"/>
      <c r="OT400" s="24"/>
      <c r="OU400" s="24"/>
      <c r="OV400" s="24"/>
      <c r="OW400" s="24"/>
      <c r="OX400" s="24"/>
      <c r="OY400" s="24"/>
      <c r="OZ400" s="24"/>
      <c r="PA400" s="24"/>
      <c r="PB400" s="24"/>
      <c r="PC400" s="24"/>
      <c r="PD400" s="24"/>
      <c r="PE400" s="24"/>
      <c r="PF400" s="24"/>
      <c r="PG400" s="24"/>
      <c r="PH400" s="24"/>
      <c r="PI400" s="24"/>
      <c r="PJ400" s="24"/>
      <c r="PK400" s="24"/>
      <c r="PL400" s="24"/>
      <c r="PM400" s="24"/>
      <c r="PN400" s="24"/>
      <c r="PO400" s="24"/>
      <c r="PP400" s="24"/>
      <c r="PQ400" s="24"/>
      <c r="PR400" s="24"/>
      <c r="PS400" s="24"/>
      <c r="PT400" s="24"/>
      <c r="PU400" s="24"/>
      <c r="PV400" s="24"/>
      <c r="PW400" s="24"/>
      <c r="PX400" s="24"/>
      <c r="PY400" s="24"/>
      <c r="PZ400" s="24"/>
      <c r="QA400" s="24"/>
      <c r="QB400" s="24"/>
      <c r="QC400" s="24"/>
      <c r="QD400" s="24"/>
      <c r="QE400" s="24"/>
      <c r="QF400" s="24"/>
      <c r="QG400" s="24"/>
      <c r="QH400" s="24"/>
      <c r="QI400" s="24"/>
      <c r="QJ400" s="24"/>
      <c r="QK400" s="24"/>
      <c r="QL400" s="24"/>
      <c r="QM400" s="24"/>
      <c r="QN400" s="24"/>
      <c r="QO400" s="24"/>
      <c r="QP400" s="24"/>
      <c r="QQ400" s="24"/>
      <c r="QR400" s="24"/>
      <c r="QS400" s="24"/>
      <c r="QT400" s="24"/>
      <c r="QU400" s="24"/>
      <c r="QV400" s="24"/>
      <c r="QW400" s="24"/>
      <c r="QX400" s="24"/>
      <c r="QY400" s="24"/>
      <c r="QZ400" s="24"/>
      <c r="RA400" s="24"/>
      <c r="RB400" s="24"/>
      <c r="RC400" s="24"/>
      <c r="RD400" s="24"/>
      <c r="RE400" s="24"/>
      <c r="RF400" s="24"/>
      <c r="RG400" s="24"/>
      <c r="RH400" s="24"/>
      <c r="RI400" s="24"/>
      <c r="RJ400" s="24"/>
      <c r="RK400" s="24"/>
      <c r="RL400" s="24"/>
      <c r="RM400" s="24"/>
      <c r="RN400" s="24"/>
      <c r="RO400" s="24"/>
      <c r="RP400" s="24"/>
      <c r="RQ400" s="24"/>
      <c r="RR400" s="24"/>
      <c r="RS400" s="24"/>
      <c r="RT400" s="24"/>
      <c r="RU400" s="24"/>
      <c r="RV400" s="24"/>
      <c r="RW400" s="24"/>
      <c r="RX400" s="24"/>
      <c r="RY400" s="24"/>
      <c r="RZ400" s="24"/>
      <c r="SA400" s="24"/>
      <c r="SB400" s="24"/>
      <c r="SC400" s="24"/>
      <c r="SD400" s="24"/>
      <c r="SE400" s="24"/>
      <c r="SF400" s="24"/>
      <c r="SG400" s="24"/>
      <c r="SH400" s="24"/>
      <c r="SI400" s="24"/>
      <c r="SJ400" s="24"/>
      <c r="SK400" s="24"/>
      <c r="SL400" s="24"/>
      <c r="SM400" s="24"/>
      <c r="SN400" s="24"/>
      <c r="SO400" s="24"/>
      <c r="SP400" s="24"/>
      <c r="SQ400" s="24"/>
      <c r="SR400" s="24"/>
      <c r="SS400" s="24"/>
      <c r="ST400" s="24"/>
      <c r="SU400" s="24"/>
      <c r="SV400" s="24"/>
      <c r="SW400" s="24"/>
      <c r="SX400" s="24"/>
      <c r="SY400" s="24"/>
      <c r="SZ400" s="24"/>
      <c r="TA400" s="24"/>
      <c r="TB400" s="24"/>
      <c r="TC400" s="24"/>
      <c r="TD400" s="24"/>
      <c r="TE400" s="24"/>
      <c r="TF400" s="24"/>
      <c r="TG400" s="24"/>
      <c r="TH400" s="24"/>
      <c r="TI400" s="24"/>
      <c r="TJ400" s="24"/>
      <c r="TK400" s="24"/>
      <c r="TL400" s="24"/>
      <c r="TM400" s="24"/>
      <c r="TN400" s="24"/>
      <c r="TO400" s="24"/>
      <c r="TP400" s="24"/>
      <c r="TQ400" s="24"/>
      <c r="TR400" s="24"/>
      <c r="TS400" s="24"/>
      <c r="TT400" s="24"/>
      <c r="TU400" s="24"/>
      <c r="TV400" s="24"/>
      <c r="TW400" s="24"/>
      <c r="TX400" s="24"/>
      <c r="TY400" s="24"/>
      <c r="TZ400" s="24"/>
      <c r="UA400" s="24"/>
      <c r="UB400" s="24"/>
      <c r="UC400" s="24"/>
      <c r="UD400" s="24"/>
      <c r="UE400" s="24"/>
      <c r="UF400" s="24"/>
      <c r="UG400" s="24"/>
      <c r="UH400" s="24"/>
      <c r="UI400" s="24"/>
      <c r="UJ400" s="24"/>
      <c r="UK400" s="24"/>
      <c r="UL400" s="24"/>
      <c r="UM400" s="24"/>
      <c r="UN400" s="24"/>
      <c r="UO400" s="24"/>
      <c r="UP400" s="24"/>
      <c r="UQ400" s="24"/>
      <c r="UR400" s="24"/>
      <c r="US400" s="24"/>
      <c r="UT400" s="24"/>
      <c r="UU400" s="24"/>
      <c r="UV400" s="24"/>
      <c r="UW400" s="24"/>
      <c r="UX400" s="24"/>
      <c r="UY400" s="24"/>
      <c r="UZ400" s="24"/>
      <c r="VA400" s="24"/>
      <c r="VB400" s="24"/>
      <c r="VC400" s="24"/>
      <c r="VD400" s="24"/>
      <c r="VE400" s="24"/>
      <c r="VF400" s="24"/>
      <c r="VG400" s="24"/>
      <c r="VH400" s="24"/>
      <c r="VI400" s="24"/>
    </row>
    <row r="401" spans="1:581" s="23" customFormat="1" ht="15" customHeight="1" x14ac:dyDescent="0.2">
      <c r="A401" s="18">
        <v>72</v>
      </c>
      <c r="B401" s="102" t="s">
        <v>1188</v>
      </c>
      <c r="C401" s="102" t="s">
        <v>1189</v>
      </c>
      <c r="D401" s="20">
        <v>14</v>
      </c>
      <c r="E401" s="102" t="s">
        <v>929</v>
      </c>
      <c r="F401" s="102" t="s">
        <v>1190</v>
      </c>
      <c r="G401" s="102" t="s">
        <v>1510</v>
      </c>
      <c r="H401" s="21" t="s">
        <v>398</v>
      </c>
      <c r="I401" s="21" t="s">
        <v>399</v>
      </c>
      <c r="J401" s="22" t="s">
        <v>955</v>
      </c>
      <c r="K401" s="328">
        <v>37088</v>
      </c>
      <c r="L401" s="146" t="s">
        <v>871</v>
      </c>
      <c r="M401" s="22">
        <v>40</v>
      </c>
      <c r="N401" s="22" t="s">
        <v>728</v>
      </c>
      <c r="O401" s="21" t="s">
        <v>899</v>
      </c>
      <c r="P401" s="21" t="s">
        <v>973</v>
      </c>
      <c r="Q401" s="21" t="s">
        <v>994</v>
      </c>
      <c r="R401" s="22">
        <v>1</v>
      </c>
      <c r="S401" s="75">
        <v>10931</v>
      </c>
      <c r="T401" s="75">
        <f t="shared" si="197"/>
        <v>2186.2000000000003</v>
      </c>
      <c r="U401" s="75"/>
      <c r="V401" s="75">
        <f t="shared" si="198"/>
        <v>13117.2</v>
      </c>
      <c r="W401" s="75">
        <f>70.1*5</f>
        <v>350.5</v>
      </c>
      <c r="X401" s="75">
        <f t="shared" si="199"/>
        <v>2445.5333333333333</v>
      </c>
      <c r="Y401" s="75">
        <f t="shared" si="200"/>
        <v>24455.333333333336</v>
      </c>
      <c r="Z401" s="75">
        <f t="shared" si="201"/>
        <v>2295.5099999999998</v>
      </c>
      <c r="AA401" s="75">
        <f t="shared" si="202"/>
        <v>393.51600000000002</v>
      </c>
      <c r="AB401" s="75">
        <f t="shared" si="203"/>
        <v>655.86000000000013</v>
      </c>
      <c r="AC401" s="75">
        <f t="shared" si="204"/>
        <v>262.34399999999999</v>
      </c>
      <c r="AD401" s="75">
        <f t="shared" si="195"/>
        <v>926</v>
      </c>
      <c r="AE401" s="75">
        <f t="shared" si="196"/>
        <v>630</v>
      </c>
      <c r="AF401" s="77">
        <f t="shared" si="205"/>
        <v>7336.6</v>
      </c>
      <c r="AG401" s="77">
        <f t="shared" si="206"/>
        <v>21484.052222222221</v>
      </c>
      <c r="AH401" s="77">
        <f t="shared" si="207"/>
        <v>257808.62666666665</v>
      </c>
      <c r="AI401" s="77"/>
      <c r="AJ401" s="77"/>
      <c r="AK401" s="77"/>
      <c r="AL401" s="77"/>
      <c r="AM401" s="77"/>
      <c r="AN401" s="77"/>
      <c r="AO401" s="77"/>
      <c r="AP401" s="77"/>
      <c r="AQ401" s="77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  <c r="HB401" s="24"/>
      <c r="HC401" s="24"/>
      <c r="HD401" s="24"/>
      <c r="HE401" s="24"/>
      <c r="HF401" s="24"/>
      <c r="HG401" s="24"/>
      <c r="HH401" s="24"/>
      <c r="HI401" s="24"/>
      <c r="HJ401" s="24"/>
      <c r="HK401" s="24"/>
      <c r="HL401" s="24"/>
      <c r="HM401" s="24"/>
      <c r="HN401" s="24"/>
      <c r="HO401" s="24"/>
      <c r="HP401" s="24"/>
      <c r="HQ401" s="24"/>
      <c r="HR401" s="24"/>
      <c r="HS401" s="24"/>
      <c r="HT401" s="24"/>
      <c r="HU401" s="24"/>
      <c r="HV401" s="24"/>
      <c r="HW401" s="24"/>
      <c r="HX401" s="24"/>
      <c r="HY401" s="24"/>
      <c r="HZ401" s="24"/>
      <c r="IA401" s="24"/>
      <c r="IB401" s="24"/>
      <c r="IC401" s="24"/>
      <c r="ID401" s="24"/>
      <c r="IE401" s="24"/>
      <c r="IF401" s="24"/>
      <c r="IG401" s="24"/>
      <c r="IH401" s="24"/>
      <c r="II401" s="24"/>
      <c r="IJ401" s="24"/>
      <c r="IK401" s="24"/>
      <c r="IL401" s="24"/>
      <c r="IM401" s="24"/>
      <c r="IN401" s="24"/>
      <c r="IO401" s="24"/>
      <c r="IP401" s="24"/>
      <c r="IQ401" s="24"/>
      <c r="IR401" s="24"/>
      <c r="IS401" s="24"/>
      <c r="IT401" s="24"/>
      <c r="IU401" s="24"/>
      <c r="IV401" s="24"/>
      <c r="IW401" s="24"/>
      <c r="IX401" s="24"/>
      <c r="IY401" s="24"/>
      <c r="IZ401" s="24"/>
      <c r="JA401" s="24"/>
      <c r="JB401" s="24"/>
      <c r="JC401" s="24"/>
      <c r="JD401" s="24"/>
      <c r="JE401" s="24"/>
      <c r="JF401" s="24"/>
      <c r="JG401" s="24"/>
      <c r="JH401" s="24"/>
      <c r="JI401" s="24"/>
      <c r="JJ401" s="24"/>
      <c r="JK401" s="24"/>
      <c r="JL401" s="24"/>
      <c r="JM401" s="24"/>
      <c r="JN401" s="24"/>
      <c r="JO401" s="24"/>
      <c r="JP401" s="24"/>
      <c r="JQ401" s="24"/>
      <c r="JR401" s="24"/>
      <c r="JS401" s="24"/>
      <c r="JT401" s="24"/>
      <c r="JU401" s="24"/>
      <c r="JV401" s="24"/>
      <c r="JW401" s="24"/>
      <c r="JX401" s="24"/>
      <c r="JY401" s="24"/>
      <c r="JZ401" s="24"/>
      <c r="KA401" s="24"/>
      <c r="KB401" s="24"/>
      <c r="KC401" s="24"/>
      <c r="KD401" s="24"/>
      <c r="KE401" s="24"/>
      <c r="KF401" s="24"/>
      <c r="KG401" s="24"/>
      <c r="KH401" s="24"/>
      <c r="KI401" s="24"/>
      <c r="KJ401" s="24"/>
      <c r="KK401" s="24"/>
      <c r="KL401" s="24"/>
      <c r="KM401" s="24"/>
      <c r="KN401" s="24"/>
      <c r="KO401" s="24"/>
      <c r="KP401" s="24"/>
      <c r="KQ401" s="24"/>
      <c r="KR401" s="24"/>
      <c r="KS401" s="24"/>
      <c r="KT401" s="24"/>
      <c r="KU401" s="24"/>
      <c r="KV401" s="24"/>
      <c r="KW401" s="24"/>
      <c r="KX401" s="24"/>
      <c r="KY401" s="24"/>
      <c r="KZ401" s="24"/>
      <c r="LA401" s="24"/>
      <c r="LB401" s="24"/>
      <c r="LC401" s="24"/>
      <c r="LD401" s="24"/>
      <c r="LE401" s="24"/>
      <c r="LF401" s="24"/>
      <c r="LG401" s="24"/>
      <c r="LH401" s="24"/>
      <c r="LI401" s="24"/>
      <c r="LJ401" s="24"/>
      <c r="LK401" s="24"/>
      <c r="LL401" s="24"/>
      <c r="LM401" s="24"/>
      <c r="LN401" s="24"/>
      <c r="LO401" s="24"/>
      <c r="LP401" s="24"/>
      <c r="LQ401" s="24"/>
      <c r="LR401" s="24"/>
      <c r="LS401" s="24"/>
      <c r="LT401" s="24"/>
      <c r="LU401" s="24"/>
      <c r="LV401" s="24"/>
      <c r="LW401" s="24"/>
      <c r="LX401" s="24"/>
      <c r="LY401" s="24"/>
      <c r="LZ401" s="24"/>
      <c r="MA401" s="24"/>
      <c r="MB401" s="24"/>
      <c r="MC401" s="24"/>
      <c r="MD401" s="24"/>
      <c r="ME401" s="24"/>
      <c r="MF401" s="24"/>
      <c r="MG401" s="24"/>
      <c r="MH401" s="24"/>
      <c r="MI401" s="24"/>
      <c r="MJ401" s="24"/>
      <c r="MK401" s="24"/>
      <c r="ML401" s="24"/>
      <c r="MM401" s="24"/>
      <c r="MN401" s="24"/>
      <c r="MO401" s="24"/>
      <c r="MP401" s="24"/>
      <c r="MQ401" s="24"/>
      <c r="MR401" s="24"/>
      <c r="MS401" s="24"/>
      <c r="MT401" s="24"/>
      <c r="MU401" s="24"/>
      <c r="MV401" s="24"/>
      <c r="MW401" s="24"/>
      <c r="MX401" s="24"/>
      <c r="MY401" s="24"/>
      <c r="MZ401" s="24"/>
      <c r="NA401" s="24"/>
      <c r="NB401" s="24"/>
      <c r="NC401" s="24"/>
      <c r="ND401" s="24"/>
      <c r="NE401" s="24"/>
      <c r="NF401" s="24"/>
      <c r="NG401" s="24"/>
      <c r="NH401" s="24"/>
      <c r="NI401" s="24"/>
      <c r="NJ401" s="24"/>
      <c r="NK401" s="24"/>
      <c r="NL401" s="24"/>
      <c r="NM401" s="24"/>
      <c r="NN401" s="24"/>
      <c r="NO401" s="24"/>
      <c r="NP401" s="24"/>
      <c r="NQ401" s="24"/>
      <c r="NR401" s="24"/>
      <c r="NS401" s="24"/>
      <c r="NT401" s="24"/>
      <c r="NU401" s="24"/>
      <c r="NV401" s="24"/>
      <c r="NW401" s="24"/>
      <c r="NX401" s="24"/>
      <c r="NY401" s="24"/>
      <c r="NZ401" s="24"/>
      <c r="OA401" s="24"/>
      <c r="OB401" s="24"/>
      <c r="OC401" s="24"/>
      <c r="OD401" s="24"/>
      <c r="OE401" s="24"/>
      <c r="OF401" s="24"/>
      <c r="OG401" s="24"/>
      <c r="OH401" s="24"/>
      <c r="OI401" s="24"/>
      <c r="OJ401" s="24"/>
      <c r="OK401" s="24"/>
      <c r="OL401" s="24"/>
      <c r="OM401" s="24"/>
      <c r="ON401" s="24"/>
      <c r="OO401" s="24"/>
      <c r="OP401" s="24"/>
      <c r="OQ401" s="24"/>
      <c r="OR401" s="24"/>
      <c r="OS401" s="24"/>
      <c r="OT401" s="24"/>
      <c r="OU401" s="24"/>
      <c r="OV401" s="24"/>
      <c r="OW401" s="24"/>
      <c r="OX401" s="24"/>
      <c r="OY401" s="24"/>
      <c r="OZ401" s="24"/>
      <c r="PA401" s="24"/>
      <c r="PB401" s="24"/>
      <c r="PC401" s="24"/>
      <c r="PD401" s="24"/>
      <c r="PE401" s="24"/>
      <c r="PF401" s="24"/>
      <c r="PG401" s="24"/>
      <c r="PH401" s="24"/>
      <c r="PI401" s="24"/>
      <c r="PJ401" s="24"/>
      <c r="PK401" s="24"/>
      <c r="PL401" s="24"/>
      <c r="PM401" s="24"/>
      <c r="PN401" s="24"/>
      <c r="PO401" s="24"/>
      <c r="PP401" s="24"/>
      <c r="PQ401" s="24"/>
      <c r="PR401" s="24"/>
      <c r="PS401" s="24"/>
      <c r="PT401" s="24"/>
      <c r="PU401" s="24"/>
      <c r="PV401" s="24"/>
      <c r="PW401" s="24"/>
      <c r="PX401" s="24"/>
      <c r="PY401" s="24"/>
      <c r="PZ401" s="24"/>
      <c r="QA401" s="24"/>
      <c r="QB401" s="24"/>
      <c r="QC401" s="24"/>
      <c r="QD401" s="24"/>
      <c r="QE401" s="24"/>
      <c r="QF401" s="24"/>
      <c r="QG401" s="24"/>
      <c r="QH401" s="24"/>
      <c r="QI401" s="24"/>
      <c r="QJ401" s="24"/>
      <c r="QK401" s="24"/>
      <c r="QL401" s="24"/>
      <c r="QM401" s="24"/>
      <c r="QN401" s="24"/>
      <c r="QO401" s="24"/>
      <c r="QP401" s="24"/>
      <c r="QQ401" s="24"/>
      <c r="QR401" s="24"/>
      <c r="QS401" s="24"/>
      <c r="QT401" s="24"/>
      <c r="QU401" s="24"/>
      <c r="QV401" s="24"/>
      <c r="QW401" s="24"/>
      <c r="QX401" s="24"/>
      <c r="QY401" s="24"/>
      <c r="QZ401" s="24"/>
      <c r="RA401" s="24"/>
      <c r="RB401" s="24"/>
      <c r="RC401" s="24"/>
      <c r="RD401" s="24"/>
      <c r="RE401" s="24"/>
      <c r="RF401" s="24"/>
      <c r="RG401" s="24"/>
      <c r="RH401" s="24"/>
      <c r="RI401" s="24"/>
      <c r="RJ401" s="24"/>
      <c r="RK401" s="24"/>
      <c r="RL401" s="24"/>
      <c r="RM401" s="24"/>
      <c r="RN401" s="24"/>
      <c r="RO401" s="24"/>
      <c r="RP401" s="24"/>
      <c r="RQ401" s="24"/>
      <c r="RR401" s="24"/>
      <c r="RS401" s="24"/>
      <c r="RT401" s="24"/>
      <c r="RU401" s="24"/>
      <c r="RV401" s="24"/>
      <c r="RW401" s="24"/>
      <c r="RX401" s="24"/>
      <c r="RY401" s="24"/>
      <c r="RZ401" s="24"/>
      <c r="SA401" s="24"/>
      <c r="SB401" s="24"/>
      <c r="SC401" s="24"/>
      <c r="SD401" s="24"/>
      <c r="SE401" s="24"/>
      <c r="SF401" s="24"/>
      <c r="SG401" s="24"/>
      <c r="SH401" s="24"/>
      <c r="SI401" s="24"/>
      <c r="SJ401" s="24"/>
      <c r="SK401" s="24"/>
      <c r="SL401" s="24"/>
      <c r="SM401" s="24"/>
      <c r="SN401" s="24"/>
      <c r="SO401" s="24"/>
      <c r="SP401" s="24"/>
      <c r="SQ401" s="24"/>
      <c r="SR401" s="24"/>
      <c r="SS401" s="24"/>
      <c r="ST401" s="24"/>
      <c r="SU401" s="24"/>
      <c r="SV401" s="24"/>
      <c r="SW401" s="24"/>
      <c r="SX401" s="24"/>
      <c r="SY401" s="24"/>
      <c r="SZ401" s="24"/>
      <c r="TA401" s="24"/>
      <c r="TB401" s="24"/>
      <c r="TC401" s="24"/>
      <c r="TD401" s="24"/>
      <c r="TE401" s="24"/>
      <c r="TF401" s="24"/>
      <c r="TG401" s="24"/>
      <c r="TH401" s="24"/>
      <c r="TI401" s="24"/>
      <c r="TJ401" s="24"/>
      <c r="TK401" s="24"/>
      <c r="TL401" s="24"/>
      <c r="TM401" s="24"/>
      <c r="TN401" s="24"/>
      <c r="TO401" s="24"/>
      <c r="TP401" s="24"/>
      <c r="TQ401" s="24"/>
      <c r="TR401" s="24"/>
      <c r="TS401" s="24"/>
      <c r="TT401" s="24"/>
      <c r="TU401" s="24"/>
      <c r="TV401" s="24"/>
      <c r="TW401" s="24"/>
      <c r="TX401" s="24"/>
      <c r="TY401" s="24"/>
      <c r="TZ401" s="24"/>
      <c r="UA401" s="24"/>
      <c r="UB401" s="24"/>
      <c r="UC401" s="24"/>
      <c r="UD401" s="24"/>
      <c r="UE401" s="24"/>
      <c r="UF401" s="24"/>
      <c r="UG401" s="24"/>
      <c r="UH401" s="24"/>
      <c r="UI401" s="24"/>
      <c r="UJ401" s="24"/>
      <c r="UK401" s="24"/>
      <c r="UL401" s="24"/>
      <c r="UM401" s="24"/>
      <c r="UN401" s="24"/>
      <c r="UO401" s="24"/>
      <c r="UP401" s="24"/>
      <c r="UQ401" s="24"/>
      <c r="UR401" s="24"/>
      <c r="US401" s="24"/>
      <c r="UT401" s="24"/>
      <c r="UU401" s="24"/>
      <c r="UV401" s="24"/>
      <c r="UW401" s="24"/>
      <c r="UX401" s="24"/>
      <c r="UY401" s="24"/>
      <c r="UZ401" s="24"/>
      <c r="VA401" s="24"/>
      <c r="VB401" s="24"/>
      <c r="VC401" s="24"/>
      <c r="VD401" s="24"/>
      <c r="VE401" s="24"/>
      <c r="VF401" s="24"/>
      <c r="VG401" s="24"/>
      <c r="VH401" s="24"/>
      <c r="VI401" s="24"/>
    </row>
    <row r="402" spans="1:581" s="23" customFormat="1" ht="15" customHeight="1" x14ac:dyDescent="0.2">
      <c r="A402" s="18">
        <v>73</v>
      </c>
      <c r="B402" s="102" t="s">
        <v>1188</v>
      </c>
      <c r="C402" s="102" t="s">
        <v>1189</v>
      </c>
      <c r="D402" s="20">
        <v>14</v>
      </c>
      <c r="E402" s="102" t="s">
        <v>929</v>
      </c>
      <c r="F402" s="102" t="s">
        <v>1190</v>
      </c>
      <c r="G402" s="102" t="s">
        <v>1511</v>
      </c>
      <c r="H402" s="21" t="s">
        <v>402</v>
      </c>
      <c r="I402" s="21" t="s">
        <v>403</v>
      </c>
      <c r="J402" s="22" t="s">
        <v>955</v>
      </c>
      <c r="K402" s="328">
        <v>33474</v>
      </c>
      <c r="L402" s="146" t="s">
        <v>871</v>
      </c>
      <c r="M402" s="22">
        <v>40</v>
      </c>
      <c r="N402" s="22" t="s">
        <v>728</v>
      </c>
      <c r="O402" s="21" t="s">
        <v>899</v>
      </c>
      <c r="P402" s="21" t="s">
        <v>973</v>
      </c>
      <c r="Q402" s="21" t="s">
        <v>994</v>
      </c>
      <c r="R402" s="22">
        <v>1</v>
      </c>
      <c r="S402" s="75">
        <v>10931</v>
      </c>
      <c r="T402" s="75">
        <f t="shared" si="197"/>
        <v>2186.2000000000003</v>
      </c>
      <c r="U402" s="75"/>
      <c r="V402" s="75">
        <f t="shared" si="198"/>
        <v>13117.2</v>
      </c>
      <c r="W402" s="75">
        <f>70.1*7</f>
        <v>490.69999999999993</v>
      </c>
      <c r="X402" s="75">
        <f t="shared" si="199"/>
        <v>2445.5333333333333</v>
      </c>
      <c r="Y402" s="75">
        <f t="shared" si="200"/>
        <v>24455.333333333336</v>
      </c>
      <c r="Z402" s="75">
        <f t="shared" si="201"/>
        <v>2295.5099999999998</v>
      </c>
      <c r="AA402" s="75">
        <f t="shared" si="202"/>
        <v>393.51600000000002</v>
      </c>
      <c r="AB402" s="75">
        <f t="shared" si="203"/>
        <v>655.86000000000013</v>
      </c>
      <c r="AC402" s="75">
        <f t="shared" si="204"/>
        <v>262.34399999999999</v>
      </c>
      <c r="AD402" s="75">
        <f t="shared" si="195"/>
        <v>926</v>
      </c>
      <c r="AE402" s="75">
        <f t="shared" si="196"/>
        <v>630</v>
      </c>
      <c r="AF402" s="77">
        <f t="shared" si="205"/>
        <v>7336.6</v>
      </c>
      <c r="AG402" s="77">
        <f t="shared" si="206"/>
        <v>21624.252222222225</v>
      </c>
      <c r="AH402" s="77">
        <f t="shared" si="207"/>
        <v>259491.0266666667</v>
      </c>
      <c r="AI402" s="77"/>
      <c r="AJ402" s="77"/>
      <c r="AK402" s="77"/>
      <c r="AL402" s="77"/>
      <c r="AM402" s="77"/>
      <c r="AN402" s="77"/>
      <c r="AO402" s="77"/>
      <c r="AP402" s="77"/>
      <c r="AQ402" s="77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  <c r="HB402" s="24"/>
      <c r="HC402" s="24"/>
      <c r="HD402" s="24"/>
      <c r="HE402" s="24"/>
      <c r="HF402" s="24"/>
      <c r="HG402" s="24"/>
      <c r="HH402" s="24"/>
      <c r="HI402" s="24"/>
      <c r="HJ402" s="24"/>
      <c r="HK402" s="24"/>
      <c r="HL402" s="24"/>
      <c r="HM402" s="24"/>
      <c r="HN402" s="24"/>
      <c r="HO402" s="24"/>
      <c r="HP402" s="24"/>
      <c r="HQ402" s="24"/>
      <c r="HR402" s="24"/>
      <c r="HS402" s="24"/>
      <c r="HT402" s="24"/>
      <c r="HU402" s="24"/>
      <c r="HV402" s="24"/>
      <c r="HW402" s="24"/>
      <c r="HX402" s="24"/>
      <c r="HY402" s="24"/>
      <c r="HZ402" s="24"/>
      <c r="IA402" s="24"/>
      <c r="IB402" s="24"/>
      <c r="IC402" s="24"/>
      <c r="ID402" s="24"/>
      <c r="IE402" s="24"/>
      <c r="IF402" s="24"/>
      <c r="IG402" s="24"/>
      <c r="IH402" s="24"/>
      <c r="II402" s="24"/>
      <c r="IJ402" s="24"/>
      <c r="IK402" s="24"/>
      <c r="IL402" s="24"/>
      <c r="IM402" s="24"/>
      <c r="IN402" s="24"/>
      <c r="IO402" s="24"/>
      <c r="IP402" s="24"/>
      <c r="IQ402" s="24"/>
      <c r="IR402" s="24"/>
      <c r="IS402" s="24"/>
      <c r="IT402" s="24"/>
      <c r="IU402" s="24"/>
      <c r="IV402" s="24"/>
      <c r="IW402" s="24"/>
      <c r="IX402" s="24"/>
      <c r="IY402" s="24"/>
      <c r="IZ402" s="24"/>
      <c r="JA402" s="24"/>
      <c r="JB402" s="24"/>
      <c r="JC402" s="24"/>
      <c r="JD402" s="24"/>
      <c r="JE402" s="24"/>
      <c r="JF402" s="24"/>
      <c r="JG402" s="24"/>
      <c r="JH402" s="24"/>
      <c r="JI402" s="24"/>
      <c r="JJ402" s="24"/>
      <c r="JK402" s="24"/>
      <c r="JL402" s="24"/>
      <c r="JM402" s="24"/>
      <c r="JN402" s="24"/>
      <c r="JO402" s="24"/>
      <c r="JP402" s="24"/>
      <c r="JQ402" s="24"/>
      <c r="JR402" s="24"/>
      <c r="JS402" s="24"/>
      <c r="JT402" s="24"/>
      <c r="JU402" s="24"/>
      <c r="JV402" s="24"/>
      <c r="JW402" s="24"/>
      <c r="JX402" s="24"/>
      <c r="JY402" s="24"/>
      <c r="JZ402" s="24"/>
      <c r="KA402" s="24"/>
      <c r="KB402" s="24"/>
      <c r="KC402" s="24"/>
      <c r="KD402" s="24"/>
      <c r="KE402" s="24"/>
      <c r="KF402" s="24"/>
      <c r="KG402" s="24"/>
      <c r="KH402" s="24"/>
      <c r="KI402" s="24"/>
      <c r="KJ402" s="24"/>
      <c r="KK402" s="24"/>
      <c r="KL402" s="24"/>
      <c r="KM402" s="24"/>
      <c r="KN402" s="24"/>
      <c r="KO402" s="24"/>
      <c r="KP402" s="24"/>
      <c r="KQ402" s="24"/>
      <c r="KR402" s="24"/>
      <c r="KS402" s="24"/>
      <c r="KT402" s="24"/>
      <c r="KU402" s="24"/>
      <c r="KV402" s="24"/>
      <c r="KW402" s="24"/>
      <c r="KX402" s="24"/>
      <c r="KY402" s="24"/>
      <c r="KZ402" s="24"/>
      <c r="LA402" s="24"/>
      <c r="LB402" s="24"/>
      <c r="LC402" s="24"/>
      <c r="LD402" s="24"/>
      <c r="LE402" s="24"/>
      <c r="LF402" s="24"/>
      <c r="LG402" s="24"/>
      <c r="LH402" s="24"/>
      <c r="LI402" s="24"/>
      <c r="LJ402" s="24"/>
      <c r="LK402" s="24"/>
      <c r="LL402" s="24"/>
      <c r="LM402" s="24"/>
      <c r="LN402" s="24"/>
      <c r="LO402" s="24"/>
      <c r="LP402" s="24"/>
      <c r="LQ402" s="24"/>
      <c r="LR402" s="24"/>
      <c r="LS402" s="24"/>
      <c r="LT402" s="24"/>
      <c r="LU402" s="24"/>
      <c r="LV402" s="24"/>
      <c r="LW402" s="24"/>
      <c r="LX402" s="24"/>
      <c r="LY402" s="24"/>
      <c r="LZ402" s="24"/>
      <c r="MA402" s="24"/>
      <c r="MB402" s="24"/>
      <c r="MC402" s="24"/>
      <c r="MD402" s="24"/>
      <c r="ME402" s="24"/>
      <c r="MF402" s="24"/>
      <c r="MG402" s="24"/>
      <c r="MH402" s="24"/>
      <c r="MI402" s="24"/>
      <c r="MJ402" s="24"/>
      <c r="MK402" s="24"/>
      <c r="ML402" s="24"/>
      <c r="MM402" s="24"/>
      <c r="MN402" s="24"/>
      <c r="MO402" s="24"/>
      <c r="MP402" s="24"/>
      <c r="MQ402" s="24"/>
      <c r="MR402" s="24"/>
      <c r="MS402" s="24"/>
      <c r="MT402" s="24"/>
      <c r="MU402" s="24"/>
      <c r="MV402" s="24"/>
      <c r="MW402" s="24"/>
      <c r="MX402" s="24"/>
      <c r="MY402" s="24"/>
      <c r="MZ402" s="24"/>
      <c r="NA402" s="24"/>
      <c r="NB402" s="24"/>
      <c r="NC402" s="24"/>
      <c r="ND402" s="24"/>
      <c r="NE402" s="24"/>
      <c r="NF402" s="24"/>
      <c r="NG402" s="24"/>
      <c r="NH402" s="24"/>
      <c r="NI402" s="24"/>
      <c r="NJ402" s="24"/>
      <c r="NK402" s="24"/>
      <c r="NL402" s="24"/>
      <c r="NM402" s="24"/>
      <c r="NN402" s="24"/>
      <c r="NO402" s="24"/>
      <c r="NP402" s="24"/>
      <c r="NQ402" s="24"/>
      <c r="NR402" s="24"/>
      <c r="NS402" s="24"/>
      <c r="NT402" s="24"/>
      <c r="NU402" s="24"/>
      <c r="NV402" s="24"/>
      <c r="NW402" s="24"/>
      <c r="NX402" s="24"/>
      <c r="NY402" s="24"/>
      <c r="NZ402" s="24"/>
      <c r="OA402" s="24"/>
      <c r="OB402" s="24"/>
      <c r="OC402" s="24"/>
      <c r="OD402" s="24"/>
      <c r="OE402" s="24"/>
      <c r="OF402" s="24"/>
      <c r="OG402" s="24"/>
      <c r="OH402" s="24"/>
      <c r="OI402" s="24"/>
      <c r="OJ402" s="24"/>
      <c r="OK402" s="24"/>
      <c r="OL402" s="24"/>
      <c r="OM402" s="24"/>
      <c r="ON402" s="24"/>
      <c r="OO402" s="24"/>
      <c r="OP402" s="24"/>
      <c r="OQ402" s="24"/>
      <c r="OR402" s="24"/>
      <c r="OS402" s="24"/>
      <c r="OT402" s="24"/>
      <c r="OU402" s="24"/>
      <c r="OV402" s="24"/>
      <c r="OW402" s="24"/>
      <c r="OX402" s="24"/>
      <c r="OY402" s="24"/>
      <c r="OZ402" s="24"/>
      <c r="PA402" s="24"/>
      <c r="PB402" s="24"/>
      <c r="PC402" s="24"/>
      <c r="PD402" s="24"/>
      <c r="PE402" s="24"/>
      <c r="PF402" s="24"/>
      <c r="PG402" s="24"/>
      <c r="PH402" s="24"/>
      <c r="PI402" s="24"/>
      <c r="PJ402" s="24"/>
      <c r="PK402" s="24"/>
      <c r="PL402" s="24"/>
      <c r="PM402" s="24"/>
      <c r="PN402" s="24"/>
      <c r="PO402" s="24"/>
      <c r="PP402" s="24"/>
      <c r="PQ402" s="24"/>
      <c r="PR402" s="24"/>
      <c r="PS402" s="24"/>
      <c r="PT402" s="24"/>
      <c r="PU402" s="24"/>
      <c r="PV402" s="24"/>
      <c r="PW402" s="24"/>
      <c r="PX402" s="24"/>
      <c r="PY402" s="24"/>
      <c r="PZ402" s="24"/>
      <c r="QA402" s="24"/>
      <c r="QB402" s="24"/>
      <c r="QC402" s="24"/>
      <c r="QD402" s="24"/>
      <c r="QE402" s="24"/>
      <c r="QF402" s="24"/>
      <c r="QG402" s="24"/>
      <c r="QH402" s="24"/>
      <c r="QI402" s="24"/>
      <c r="QJ402" s="24"/>
      <c r="QK402" s="24"/>
      <c r="QL402" s="24"/>
      <c r="QM402" s="24"/>
      <c r="QN402" s="24"/>
      <c r="QO402" s="24"/>
      <c r="QP402" s="24"/>
      <c r="QQ402" s="24"/>
      <c r="QR402" s="24"/>
      <c r="QS402" s="24"/>
      <c r="QT402" s="24"/>
      <c r="QU402" s="24"/>
      <c r="QV402" s="24"/>
      <c r="QW402" s="24"/>
      <c r="QX402" s="24"/>
      <c r="QY402" s="24"/>
      <c r="QZ402" s="24"/>
      <c r="RA402" s="24"/>
      <c r="RB402" s="24"/>
      <c r="RC402" s="24"/>
      <c r="RD402" s="24"/>
      <c r="RE402" s="24"/>
      <c r="RF402" s="24"/>
      <c r="RG402" s="24"/>
      <c r="RH402" s="24"/>
      <c r="RI402" s="24"/>
      <c r="RJ402" s="24"/>
      <c r="RK402" s="24"/>
      <c r="RL402" s="24"/>
      <c r="RM402" s="24"/>
      <c r="RN402" s="24"/>
      <c r="RO402" s="24"/>
      <c r="RP402" s="24"/>
      <c r="RQ402" s="24"/>
      <c r="RR402" s="24"/>
      <c r="RS402" s="24"/>
      <c r="RT402" s="24"/>
      <c r="RU402" s="24"/>
      <c r="RV402" s="24"/>
      <c r="RW402" s="24"/>
      <c r="RX402" s="24"/>
      <c r="RY402" s="24"/>
      <c r="RZ402" s="24"/>
      <c r="SA402" s="24"/>
      <c r="SB402" s="24"/>
      <c r="SC402" s="24"/>
      <c r="SD402" s="24"/>
      <c r="SE402" s="24"/>
      <c r="SF402" s="24"/>
      <c r="SG402" s="24"/>
      <c r="SH402" s="24"/>
      <c r="SI402" s="24"/>
      <c r="SJ402" s="24"/>
      <c r="SK402" s="24"/>
      <c r="SL402" s="24"/>
      <c r="SM402" s="24"/>
      <c r="SN402" s="24"/>
      <c r="SO402" s="24"/>
      <c r="SP402" s="24"/>
      <c r="SQ402" s="24"/>
      <c r="SR402" s="24"/>
      <c r="SS402" s="24"/>
      <c r="ST402" s="24"/>
      <c r="SU402" s="24"/>
      <c r="SV402" s="24"/>
      <c r="SW402" s="24"/>
      <c r="SX402" s="24"/>
      <c r="SY402" s="24"/>
      <c r="SZ402" s="24"/>
      <c r="TA402" s="24"/>
      <c r="TB402" s="24"/>
      <c r="TC402" s="24"/>
      <c r="TD402" s="24"/>
      <c r="TE402" s="24"/>
      <c r="TF402" s="24"/>
      <c r="TG402" s="24"/>
      <c r="TH402" s="24"/>
      <c r="TI402" s="24"/>
      <c r="TJ402" s="24"/>
      <c r="TK402" s="24"/>
      <c r="TL402" s="24"/>
      <c r="TM402" s="24"/>
      <c r="TN402" s="24"/>
      <c r="TO402" s="24"/>
      <c r="TP402" s="24"/>
      <c r="TQ402" s="24"/>
      <c r="TR402" s="24"/>
      <c r="TS402" s="24"/>
      <c r="TT402" s="24"/>
      <c r="TU402" s="24"/>
      <c r="TV402" s="24"/>
      <c r="TW402" s="24"/>
      <c r="TX402" s="24"/>
      <c r="TY402" s="24"/>
      <c r="TZ402" s="24"/>
      <c r="UA402" s="24"/>
      <c r="UB402" s="24"/>
      <c r="UC402" s="24"/>
      <c r="UD402" s="24"/>
      <c r="UE402" s="24"/>
      <c r="UF402" s="24"/>
      <c r="UG402" s="24"/>
      <c r="UH402" s="24"/>
      <c r="UI402" s="24"/>
      <c r="UJ402" s="24"/>
      <c r="UK402" s="24"/>
      <c r="UL402" s="24"/>
      <c r="UM402" s="24"/>
      <c r="UN402" s="24"/>
      <c r="UO402" s="24"/>
      <c r="UP402" s="24"/>
      <c r="UQ402" s="24"/>
      <c r="UR402" s="24"/>
      <c r="US402" s="24"/>
      <c r="UT402" s="24"/>
      <c r="UU402" s="24"/>
      <c r="UV402" s="24"/>
      <c r="UW402" s="24"/>
      <c r="UX402" s="24"/>
      <c r="UY402" s="24"/>
      <c r="UZ402" s="24"/>
      <c r="VA402" s="24"/>
      <c r="VB402" s="24"/>
      <c r="VC402" s="24"/>
      <c r="VD402" s="24"/>
      <c r="VE402" s="24"/>
      <c r="VF402" s="24"/>
      <c r="VG402" s="24"/>
      <c r="VH402" s="24"/>
      <c r="VI402" s="24"/>
    </row>
    <row r="403" spans="1:581" s="23" customFormat="1" ht="15" customHeight="1" x14ac:dyDescent="0.2">
      <c r="A403" s="18">
        <v>74</v>
      </c>
      <c r="B403" s="102" t="s">
        <v>1188</v>
      </c>
      <c r="C403" s="102" t="s">
        <v>1189</v>
      </c>
      <c r="D403" s="20">
        <v>14</v>
      </c>
      <c r="E403" s="102" t="s">
        <v>929</v>
      </c>
      <c r="F403" s="102" t="s">
        <v>1190</v>
      </c>
      <c r="G403" s="102" t="s">
        <v>1512</v>
      </c>
      <c r="H403" s="21" t="s">
        <v>406</v>
      </c>
      <c r="I403" s="21" t="s">
        <v>407</v>
      </c>
      <c r="J403" s="22" t="s">
        <v>955</v>
      </c>
      <c r="K403" s="328">
        <v>35079</v>
      </c>
      <c r="L403" s="146" t="s">
        <v>871</v>
      </c>
      <c r="M403" s="22">
        <v>40</v>
      </c>
      <c r="N403" s="22" t="s">
        <v>728</v>
      </c>
      <c r="O403" s="21" t="s">
        <v>899</v>
      </c>
      <c r="P403" s="21" t="s">
        <v>973</v>
      </c>
      <c r="Q403" s="21" t="s">
        <v>994</v>
      </c>
      <c r="R403" s="22">
        <v>1</v>
      </c>
      <c r="S403" s="75">
        <v>10931</v>
      </c>
      <c r="T403" s="75">
        <f t="shared" si="197"/>
        <v>2186.2000000000003</v>
      </c>
      <c r="U403" s="75"/>
      <c r="V403" s="75">
        <f t="shared" si="198"/>
        <v>13117.2</v>
      </c>
      <c r="W403" s="75">
        <f>70.1*6</f>
        <v>420.59999999999997</v>
      </c>
      <c r="X403" s="75">
        <f t="shared" si="199"/>
        <v>2445.5333333333333</v>
      </c>
      <c r="Y403" s="75">
        <f t="shared" si="200"/>
        <v>24455.333333333336</v>
      </c>
      <c r="Z403" s="75">
        <f t="shared" si="201"/>
        <v>2295.5099999999998</v>
      </c>
      <c r="AA403" s="75">
        <f t="shared" si="202"/>
        <v>393.51600000000002</v>
      </c>
      <c r="AB403" s="75">
        <f t="shared" si="203"/>
        <v>655.86000000000013</v>
      </c>
      <c r="AC403" s="75">
        <f t="shared" si="204"/>
        <v>262.34399999999999</v>
      </c>
      <c r="AD403" s="75">
        <f t="shared" si="195"/>
        <v>926</v>
      </c>
      <c r="AE403" s="75">
        <f t="shared" si="196"/>
        <v>630</v>
      </c>
      <c r="AF403" s="77">
        <f t="shared" si="205"/>
        <v>7336.6</v>
      </c>
      <c r="AG403" s="77">
        <f t="shared" si="206"/>
        <v>21554.152222222227</v>
      </c>
      <c r="AH403" s="77">
        <f t="shared" si="207"/>
        <v>258649.82666666672</v>
      </c>
      <c r="AI403" s="77"/>
      <c r="AJ403" s="77"/>
      <c r="AK403" s="77"/>
      <c r="AL403" s="77"/>
      <c r="AM403" s="77"/>
      <c r="AN403" s="77"/>
      <c r="AO403" s="77"/>
      <c r="AP403" s="77"/>
      <c r="AQ403" s="77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  <c r="II403" s="24"/>
      <c r="IJ403" s="24"/>
      <c r="IK403" s="24"/>
      <c r="IL403" s="24"/>
      <c r="IM403" s="24"/>
      <c r="IN403" s="24"/>
      <c r="IO403" s="24"/>
      <c r="IP403" s="24"/>
      <c r="IQ403" s="24"/>
      <c r="IR403" s="24"/>
      <c r="IS403" s="24"/>
      <c r="IT403" s="24"/>
      <c r="IU403" s="24"/>
      <c r="IV403" s="24"/>
      <c r="IW403" s="24"/>
      <c r="IX403" s="24"/>
      <c r="IY403" s="24"/>
      <c r="IZ403" s="24"/>
      <c r="JA403" s="24"/>
      <c r="JB403" s="24"/>
      <c r="JC403" s="24"/>
      <c r="JD403" s="24"/>
      <c r="JE403" s="24"/>
      <c r="JF403" s="24"/>
      <c r="JG403" s="24"/>
      <c r="JH403" s="24"/>
      <c r="JI403" s="24"/>
      <c r="JJ403" s="24"/>
      <c r="JK403" s="24"/>
      <c r="JL403" s="24"/>
      <c r="JM403" s="24"/>
      <c r="JN403" s="24"/>
      <c r="JO403" s="24"/>
      <c r="JP403" s="24"/>
      <c r="JQ403" s="24"/>
      <c r="JR403" s="24"/>
      <c r="JS403" s="24"/>
      <c r="JT403" s="24"/>
      <c r="JU403" s="24"/>
      <c r="JV403" s="24"/>
      <c r="JW403" s="24"/>
      <c r="JX403" s="24"/>
      <c r="JY403" s="24"/>
      <c r="JZ403" s="24"/>
      <c r="KA403" s="24"/>
      <c r="KB403" s="24"/>
      <c r="KC403" s="24"/>
      <c r="KD403" s="24"/>
      <c r="KE403" s="24"/>
      <c r="KF403" s="24"/>
      <c r="KG403" s="24"/>
      <c r="KH403" s="24"/>
      <c r="KI403" s="24"/>
      <c r="KJ403" s="24"/>
      <c r="KK403" s="24"/>
      <c r="KL403" s="24"/>
      <c r="KM403" s="24"/>
      <c r="KN403" s="24"/>
      <c r="KO403" s="24"/>
      <c r="KP403" s="24"/>
      <c r="KQ403" s="24"/>
      <c r="KR403" s="24"/>
      <c r="KS403" s="24"/>
      <c r="KT403" s="24"/>
      <c r="KU403" s="24"/>
      <c r="KV403" s="24"/>
      <c r="KW403" s="24"/>
      <c r="KX403" s="24"/>
      <c r="KY403" s="24"/>
      <c r="KZ403" s="24"/>
      <c r="LA403" s="24"/>
      <c r="LB403" s="24"/>
      <c r="LC403" s="24"/>
      <c r="LD403" s="24"/>
      <c r="LE403" s="24"/>
      <c r="LF403" s="24"/>
      <c r="LG403" s="24"/>
      <c r="LH403" s="24"/>
      <c r="LI403" s="24"/>
      <c r="LJ403" s="24"/>
      <c r="LK403" s="24"/>
      <c r="LL403" s="24"/>
      <c r="LM403" s="24"/>
      <c r="LN403" s="24"/>
      <c r="LO403" s="24"/>
      <c r="LP403" s="24"/>
      <c r="LQ403" s="24"/>
      <c r="LR403" s="24"/>
      <c r="LS403" s="24"/>
      <c r="LT403" s="24"/>
      <c r="LU403" s="24"/>
      <c r="LV403" s="24"/>
      <c r="LW403" s="24"/>
      <c r="LX403" s="24"/>
      <c r="LY403" s="24"/>
      <c r="LZ403" s="24"/>
      <c r="MA403" s="24"/>
      <c r="MB403" s="24"/>
      <c r="MC403" s="24"/>
      <c r="MD403" s="24"/>
      <c r="ME403" s="24"/>
      <c r="MF403" s="24"/>
      <c r="MG403" s="24"/>
      <c r="MH403" s="24"/>
      <c r="MI403" s="24"/>
      <c r="MJ403" s="24"/>
      <c r="MK403" s="24"/>
      <c r="ML403" s="24"/>
      <c r="MM403" s="24"/>
      <c r="MN403" s="24"/>
      <c r="MO403" s="24"/>
      <c r="MP403" s="24"/>
      <c r="MQ403" s="24"/>
      <c r="MR403" s="24"/>
      <c r="MS403" s="24"/>
      <c r="MT403" s="24"/>
      <c r="MU403" s="24"/>
      <c r="MV403" s="24"/>
      <c r="MW403" s="24"/>
      <c r="MX403" s="24"/>
      <c r="MY403" s="24"/>
      <c r="MZ403" s="24"/>
      <c r="NA403" s="24"/>
      <c r="NB403" s="24"/>
      <c r="NC403" s="24"/>
      <c r="ND403" s="24"/>
      <c r="NE403" s="24"/>
      <c r="NF403" s="24"/>
      <c r="NG403" s="24"/>
      <c r="NH403" s="24"/>
      <c r="NI403" s="24"/>
      <c r="NJ403" s="24"/>
      <c r="NK403" s="24"/>
      <c r="NL403" s="24"/>
      <c r="NM403" s="24"/>
      <c r="NN403" s="24"/>
      <c r="NO403" s="24"/>
      <c r="NP403" s="24"/>
      <c r="NQ403" s="24"/>
      <c r="NR403" s="24"/>
      <c r="NS403" s="24"/>
      <c r="NT403" s="24"/>
      <c r="NU403" s="24"/>
      <c r="NV403" s="24"/>
      <c r="NW403" s="24"/>
      <c r="NX403" s="24"/>
      <c r="NY403" s="24"/>
      <c r="NZ403" s="24"/>
      <c r="OA403" s="24"/>
      <c r="OB403" s="24"/>
      <c r="OC403" s="24"/>
      <c r="OD403" s="24"/>
      <c r="OE403" s="24"/>
      <c r="OF403" s="24"/>
      <c r="OG403" s="24"/>
      <c r="OH403" s="24"/>
      <c r="OI403" s="24"/>
      <c r="OJ403" s="24"/>
      <c r="OK403" s="24"/>
      <c r="OL403" s="24"/>
      <c r="OM403" s="24"/>
      <c r="ON403" s="24"/>
      <c r="OO403" s="24"/>
      <c r="OP403" s="24"/>
      <c r="OQ403" s="24"/>
      <c r="OR403" s="24"/>
      <c r="OS403" s="24"/>
      <c r="OT403" s="24"/>
      <c r="OU403" s="24"/>
      <c r="OV403" s="24"/>
      <c r="OW403" s="24"/>
      <c r="OX403" s="24"/>
      <c r="OY403" s="24"/>
      <c r="OZ403" s="24"/>
      <c r="PA403" s="24"/>
      <c r="PB403" s="24"/>
      <c r="PC403" s="24"/>
      <c r="PD403" s="24"/>
      <c r="PE403" s="24"/>
      <c r="PF403" s="24"/>
      <c r="PG403" s="24"/>
      <c r="PH403" s="24"/>
      <c r="PI403" s="24"/>
      <c r="PJ403" s="24"/>
      <c r="PK403" s="24"/>
      <c r="PL403" s="24"/>
      <c r="PM403" s="24"/>
      <c r="PN403" s="24"/>
      <c r="PO403" s="24"/>
      <c r="PP403" s="24"/>
      <c r="PQ403" s="24"/>
      <c r="PR403" s="24"/>
      <c r="PS403" s="24"/>
      <c r="PT403" s="24"/>
      <c r="PU403" s="24"/>
      <c r="PV403" s="24"/>
      <c r="PW403" s="24"/>
      <c r="PX403" s="24"/>
      <c r="PY403" s="24"/>
      <c r="PZ403" s="24"/>
      <c r="QA403" s="24"/>
      <c r="QB403" s="24"/>
      <c r="QC403" s="24"/>
      <c r="QD403" s="24"/>
      <c r="QE403" s="24"/>
      <c r="QF403" s="24"/>
      <c r="QG403" s="24"/>
      <c r="QH403" s="24"/>
      <c r="QI403" s="24"/>
      <c r="QJ403" s="24"/>
      <c r="QK403" s="24"/>
      <c r="QL403" s="24"/>
      <c r="QM403" s="24"/>
      <c r="QN403" s="24"/>
      <c r="QO403" s="24"/>
      <c r="QP403" s="24"/>
      <c r="QQ403" s="24"/>
      <c r="QR403" s="24"/>
      <c r="QS403" s="24"/>
      <c r="QT403" s="24"/>
      <c r="QU403" s="24"/>
      <c r="QV403" s="24"/>
      <c r="QW403" s="24"/>
      <c r="QX403" s="24"/>
      <c r="QY403" s="24"/>
      <c r="QZ403" s="24"/>
      <c r="RA403" s="24"/>
      <c r="RB403" s="24"/>
      <c r="RC403" s="24"/>
      <c r="RD403" s="24"/>
      <c r="RE403" s="24"/>
      <c r="RF403" s="24"/>
      <c r="RG403" s="24"/>
      <c r="RH403" s="24"/>
      <c r="RI403" s="24"/>
      <c r="RJ403" s="24"/>
      <c r="RK403" s="24"/>
      <c r="RL403" s="24"/>
      <c r="RM403" s="24"/>
      <c r="RN403" s="24"/>
      <c r="RO403" s="24"/>
      <c r="RP403" s="24"/>
      <c r="RQ403" s="24"/>
      <c r="RR403" s="24"/>
      <c r="RS403" s="24"/>
      <c r="RT403" s="24"/>
      <c r="RU403" s="24"/>
      <c r="RV403" s="24"/>
      <c r="RW403" s="24"/>
      <c r="RX403" s="24"/>
      <c r="RY403" s="24"/>
      <c r="RZ403" s="24"/>
      <c r="SA403" s="24"/>
      <c r="SB403" s="24"/>
      <c r="SC403" s="24"/>
      <c r="SD403" s="24"/>
      <c r="SE403" s="24"/>
      <c r="SF403" s="24"/>
      <c r="SG403" s="24"/>
      <c r="SH403" s="24"/>
      <c r="SI403" s="24"/>
      <c r="SJ403" s="24"/>
      <c r="SK403" s="24"/>
      <c r="SL403" s="24"/>
      <c r="SM403" s="24"/>
      <c r="SN403" s="24"/>
      <c r="SO403" s="24"/>
      <c r="SP403" s="24"/>
      <c r="SQ403" s="24"/>
      <c r="SR403" s="24"/>
      <c r="SS403" s="24"/>
      <c r="ST403" s="24"/>
      <c r="SU403" s="24"/>
      <c r="SV403" s="24"/>
      <c r="SW403" s="24"/>
      <c r="SX403" s="24"/>
      <c r="SY403" s="24"/>
      <c r="SZ403" s="24"/>
      <c r="TA403" s="24"/>
      <c r="TB403" s="24"/>
      <c r="TC403" s="24"/>
      <c r="TD403" s="24"/>
      <c r="TE403" s="24"/>
      <c r="TF403" s="24"/>
      <c r="TG403" s="24"/>
      <c r="TH403" s="24"/>
      <c r="TI403" s="24"/>
      <c r="TJ403" s="24"/>
      <c r="TK403" s="24"/>
      <c r="TL403" s="24"/>
      <c r="TM403" s="24"/>
      <c r="TN403" s="24"/>
      <c r="TO403" s="24"/>
      <c r="TP403" s="24"/>
      <c r="TQ403" s="24"/>
      <c r="TR403" s="24"/>
      <c r="TS403" s="24"/>
      <c r="TT403" s="24"/>
      <c r="TU403" s="24"/>
      <c r="TV403" s="24"/>
      <c r="TW403" s="24"/>
      <c r="TX403" s="24"/>
      <c r="TY403" s="24"/>
      <c r="TZ403" s="24"/>
      <c r="UA403" s="24"/>
      <c r="UB403" s="24"/>
      <c r="UC403" s="24"/>
      <c r="UD403" s="24"/>
      <c r="UE403" s="24"/>
      <c r="UF403" s="24"/>
      <c r="UG403" s="24"/>
      <c r="UH403" s="24"/>
      <c r="UI403" s="24"/>
      <c r="UJ403" s="24"/>
      <c r="UK403" s="24"/>
      <c r="UL403" s="24"/>
      <c r="UM403" s="24"/>
      <c r="UN403" s="24"/>
      <c r="UO403" s="24"/>
      <c r="UP403" s="24"/>
      <c r="UQ403" s="24"/>
      <c r="UR403" s="24"/>
      <c r="US403" s="24"/>
      <c r="UT403" s="24"/>
      <c r="UU403" s="24"/>
      <c r="UV403" s="24"/>
      <c r="UW403" s="24"/>
      <c r="UX403" s="24"/>
      <c r="UY403" s="24"/>
      <c r="UZ403" s="24"/>
      <c r="VA403" s="24"/>
      <c r="VB403" s="24"/>
      <c r="VC403" s="24"/>
      <c r="VD403" s="24"/>
      <c r="VE403" s="24"/>
      <c r="VF403" s="24"/>
      <c r="VG403" s="24"/>
      <c r="VH403" s="24"/>
      <c r="VI403" s="24"/>
    </row>
    <row r="404" spans="1:581" s="23" customFormat="1" ht="15" customHeight="1" x14ac:dyDescent="0.2">
      <c r="A404" s="18">
        <v>75</v>
      </c>
      <c r="B404" s="102" t="s">
        <v>1188</v>
      </c>
      <c r="C404" s="102" t="s">
        <v>1189</v>
      </c>
      <c r="D404" s="20">
        <v>14</v>
      </c>
      <c r="E404" s="102" t="s">
        <v>929</v>
      </c>
      <c r="F404" s="102" t="s">
        <v>1190</v>
      </c>
      <c r="G404" s="102" t="s">
        <v>1513</v>
      </c>
      <c r="H404" s="21" t="s">
        <v>408</v>
      </c>
      <c r="I404" s="21" t="s">
        <v>409</v>
      </c>
      <c r="J404" s="22" t="s">
        <v>955</v>
      </c>
      <c r="K404" s="328">
        <v>32767</v>
      </c>
      <c r="L404" s="146" t="s">
        <v>871</v>
      </c>
      <c r="M404" s="22">
        <v>40</v>
      </c>
      <c r="N404" s="22" t="s">
        <v>728</v>
      </c>
      <c r="O404" s="21" t="s">
        <v>899</v>
      </c>
      <c r="P404" s="21" t="s">
        <v>973</v>
      </c>
      <c r="Q404" s="21" t="s">
        <v>994</v>
      </c>
      <c r="R404" s="22">
        <v>1</v>
      </c>
      <c r="S404" s="75">
        <v>10931</v>
      </c>
      <c r="T404" s="75">
        <f t="shared" si="197"/>
        <v>2186.2000000000003</v>
      </c>
      <c r="U404" s="75"/>
      <c r="V404" s="75">
        <f t="shared" si="198"/>
        <v>13117.2</v>
      </c>
      <c r="W404" s="75">
        <f>70.1*7</f>
        <v>490.69999999999993</v>
      </c>
      <c r="X404" s="75">
        <f t="shared" si="199"/>
        <v>2445.5333333333333</v>
      </c>
      <c r="Y404" s="75">
        <f t="shared" si="200"/>
        <v>24455.333333333336</v>
      </c>
      <c r="Z404" s="75">
        <f t="shared" si="201"/>
        <v>2295.5099999999998</v>
      </c>
      <c r="AA404" s="75">
        <f t="shared" si="202"/>
        <v>393.51600000000002</v>
      </c>
      <c r="AB404" s="75">
        <f t="shared" si="203"/>
        <v>655.86000000000013</v>
      </c>
      <c r="AC404" s="75">
        <f t="shared" si="204"/>
        <v>262.34399999999999</v>
      </c>
      <c r="AD404" s="75">
        <f t="shared" si="195"/>
        <v>926</v>
      </c>
      <c r="AE404" s="75">
        <f t="shared" si="196"/>
        <v>630</v>
      </c>
      <c r="AF404" s="77">
        <f t="shared" si="205"/>
        <v>7336.6</v>
      </c>
      <c r="AG404" s="77">
        <f t="shared" si="206"/>
        <v>21624.252222222225</v>
      </c>
      <c r="AH404" s="77">
        <f t="shared" si="207"/>
        <v>259491.0266666667</v>
      </c>
      <c r="AI404" s="77"/>
      <c r="AJ404" s="77"/>
      <c r="AK404" s="77"/>
      <c r="AL404" s="77"/>
      <c r="AM404" s="77"/>
      <c r="AN404" s="77"/>
      <c r="AO404" s="77"/>
      <c r="AP404" s="77"/>
      <c r="AQ404" s="77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  <c r="HB404" s="24"/>
      <c r="HC404" s="24"/>
      <c r="HD404" s="24"/>
      <c r="HE404" s="24"/>
      <c r="HF404" s="24"/>
      <c r="HG404" s="24"/>
      <c r="HH404" s="24"/>
      <c r="HI404" s="24"/>
      <c r="HJ404" s="24"/>
      <c r="HK404" s="24"/>
      <c r="HL404" s="24"/>
      <c r="HM404" s="24"/>
      <c r="HN404" s="24"/>
      <c r="HO404" s="24"/>
      <c r="HP404" s="24"/>
      <c r="HQ404" s="24"/>
      <c r="HR404" s="24"/>
      <c r="HS404" s="24"/>
      <c r="HT404" s="24"/>
      <c r="HU404" s="24"/>
      <c r="HV404" s="24"/>
      <c r="HW404" s="24"/>
      <c r="HX404" s="24"/>
      <c r="HY404" s="24"/>
      <c r="HZ404" s="24"/>
      <c r="IA404" s="24"/>
      <c r="IB404" s="24"/>
      <c r="IC404" s="24"/>
      <c r="ID404" s="24"/>
      <c r="IE404" s="24"/>
      <c r="IF404" s="24"/>
      <c r="IG404" s="24"/>
      <c r="IH404" s="24"/>
      <c r="II404" s="24"/>
      <c r="IJ404" s="24"/>
      <c r="IK404" s="24"/>
      <c r="IL404" s="24"/>
      <c r="IM404" s="24"/>
      <c r="IN404" s="24"/>
      <c r="IO404" s="24"/>
      <c r="IP404" s="24"/>
      <c r="IQ404" s="24"/>
      <c r="IR404" s="24"/>
      <c r="IS404" s="24"/>
      <c r="IT404" s="24"/>
      <c r="IU404" s="24"/>
      <c r="IV404" s="24"/>
      <c r="IW404" s="24"/>
      <c r="IX404" s="24"/>
      <c r="IY404" s="24"/>
      <c r="IZ404" s="24"/>
      <c r="JA404" s="24"/>
      <c r="JB404" s="24"/>
      <c r="JC404" s="24"/>
      <c r="JD404" s="24"/>
      <c r="JE404" s="24"/>
      <c r="JF404" s="24"/>
      <c r="JG404" s="24"/>
      <c r="JH404" s="24"/>
      <c r="JI404" s="24"/>
      <c r="JJ404" s="24"/>
      <c r="JK404" s="24"/>
      <c r="JL404" s="24"/>
      <c r="JM404" s="24"/>
      <c r="JN404" s="24"/>
      <c r="JO404" s="24"/>
      <c r="JP404" s="24"/>
      <c r="JQ404" s="24"/>
      <c r="JR404" s="24"/>
      <c r="JS404" s="24"/>
      <c r="JT404" s="24"/>
      <c r="JU404" s="24"/>
      <c r="JV404" s="24"/>
      <c r="JW404" s="24"/>
      <c r="JX404" s="24"/>
      <c r="JY404" s="24"/>
      <c r="JZ404" s="24"/>
      <c r="KA404" s="24"/>
      <c r="KB404" s="24"/>
      <c r="KC404" s="24"/>
      <c r="KD404" s="24"/>
      <c r="KE404" s="24"/>
      <c r="KF404" s="24"/>
      <c r="KG404" s="24"/>
      <c r="KH404" s="24"/>
      <c r="KI404" s="24"/>
      <c r="KJ404" s="24"/>
      <c r="KK404" s="24"/>
      <c r="KL404" s="24"/>
      <c r="KM404" s="24"/>
      <c r="KN404" s="24"/>
      <c r="KO404" s="24"/>
      <c r="KP404" s="24"/>
      <c r="KQ404" s="24"/>
      <c r="KR404" s="24"/>
      <c r="KS404" s="24"/>
      <c r="KT404" s="24"/>
      <c r="KU404" s="24"/>
      <c r="KV404" s="24"/>
      <c r="KW404" s="24"/>
      <c r="KX404" s="24"/>
      <c r="KY404" s="24"/>
      <c r="KZ404" s="24"/>
      <c r="LA404" s="24"/>
      <c r="LB404" s="24"/>
      <c r="LC404" s="24"/>
      <c r="LD404" s="24"/>
      <c r="LE404" s="24"/>
      <c r="LF404" s="24"/>
      <c r="LG404" s="24"/>
      <c r="LH404" s="24"/>
      <c r="LI404" s="24"/>
      <c r="LJ404" s="24"/>
      <c r="LK404" s="24"/>
      <c r="LL404" s="24"/>
      <c r="LM404" s="24"/>
      <c r="LN404" s="24"/>
      <c r="LO404" s="24"/>
      <c r="LP404" s="24"/>
      <c r="LQ404" s="24"/>
      <c r="LR404" s="24"/>
      <c r="LS404" s="24"/>
      <c r="LT404" s="24"/>
      <c r="LU404" s="24"/>
      <c r="LV404" s="24"/>
      <c r="LW404" s="24"/>
      <c r="LX404" s="24"/>
      <c r="LY404" s="24"/>
      <c r="LZ404" s="24"/>
      <c r="MA404" s="24"/>
      <c r="MB404" s="24"/>
      <c r="MC404" s="24"/>
      <c r="MD404" s="24"/>
      <c r="ME404" s="24"/>
      <c r="MF404" s="24"/>
      <c r="MG404" s="24"/>
      <c r="MH404" s="24"/>
      <c r="MI404" s="24"/>
      <c r="MJ404" s="24"/>
      <c r="MK404" s="24"/>
      <c r="ML404" s="24"/>
      <c r="MM404" s="24"/>
      <c r="MN404" s="24"/>
      <c r="MO404" s="24"/>
      <c r="MP404" s="24"/>
      <c r="MQ404" s="24"/>
      <c r="MR404" s="24"/>
      <c r="MS404" s="24"/>
      <c r="MT404" s="24"/>
      <c r="MU404" s="24"/>
      <c r="MV404" s="24"/>
      <c r="MW404" s="24"/>
      <c r="MX404" s="24"/>
      <c r="MY404" s="24"/>
      <c r="MZ404" s="24"/>
      <c r="NA404" s="24"/>
      <c r="NB404" s="24"/>
      <c r="NC404" s="24"/>
      <c r="ND404" s="24"/>
      <c r="NE404" s="24"/>
      <c r="NF404" s="24"/>
      <c r="NG404" s="24"/>
      <c r="NH404" s="24"/>
      <c r="NI404" s="24"/>
      <c r="NJ404" s="24"/>
      <c r="NK404" s="24"/>
      <c r="NL404" s="24"/>
      <c r="NM404" s="24"/>
      <c r="NN404" s="24"/>
      <c r="NO404" s="24"/>
      <c r="NP404" s="24"/>
      <c r="NQ404" s="24"/>
      <c r="NR404" s="24"/>
      <c r="NS404" s="24"/>
      <c r="NT404" s="24"/>
      <c r="NU404" s="24"/>
      <c r="NV404" s="24"/>
      <c r="NW404" s="24"/>
      <c r="NX404" s="24"/>
      <c r="NY404" s="24"/>
      <c r="NZ404" s="24"/>
      <c r="OA404" s="24"/>
      <c r="OB404" s="24"/>
      <c r="OC404" s="24"/>
      <c r="OD404" s="24"/>
      <c r="OE404" s="24"/>
      <c r="OF404" s="24"/>
      <c r="OG404" s="24"/>
      <c r="OH404" s="24"/>
      <c r="OI404" s="24"/>
      <c r="OJ404" s="24"/>
      <c r="OK404" s="24"/>
      <c r="OL404" s="24"/>
      <c r="OM404" s="24"/>
      <c r="ON404" s="24"/>
      <c r="OO404" s="24"/>
      <c r="OP404" s="24"/>
      <c r="OQ404" s="24"/>
      <c r="OR404" s="24"/>
      <c r="OS404" s="24"/>
      <c r="OT404" s="24"/>
      <c r="OU404" s="24"/>
      <c r="OV404" s="24"/>
      <c r="OW404" s="24"/>
      <c r="OX404" s="24"/>
      <c r="OY404" s="24"/>
      <c r="OZ404" s="24"/>
      <c r="PA404" s="24"/>
      <c r="PB404" s="24"/>
      <c r="PC404" s="24"/>
      <c r="PD404" s="24"/>
      <c r="PE404" s="24"/>
      <c r="PF404" s="24"/>
      <c r="PG404" s="24"/>
      <c r="PH404" s="24"/>
      <c r="PI404" s="24"/>
      <c r="PJ404" s="24"/>
      <c r="PK404" s="24"/>
      <c r="PL404" s="24"/>
      <c r="PM404" s="24"/>
      <c r="PN404" s="24"/>
      <c r="PO404" s="24"/>
      <c r="PP404" s="24"/>
      <c r="PQ404" s="24"/>
      <c r="PR404" s="24"/>
      <c r="PS404" s="24"/>
      <c r="PT404" s="24"/>
      <c r="PU404" s="24"/>
      <c r="PV404" s="24"/>
      <c r="PW404" s="24"/>
      <c r="PX404" s="24"/>
      <c r="PY404" s="24"/>
      <c r="PZ404" s="24"/>
      <c r="QA404" s="24"/>
      <c r="QB404" s="24"/>
      <c r="QC404" s="24"/>
      <c r="QD404" s="24"/>
      <c r="QE404" s="24"/>
      <c r="QF404" s="24"/>
      <c r="QG404" s="24"/>
      <c r="QH404" s="24"/>
      <c r="QI404" s="24"/>
      <c r="QJ404" s="24"/>
      <c r="QK404" s="24"/>
      <c r="QL404" s="24"/>
      <c r="QM404" s="24"/>
      <c r="QN404" s="24"/>
      <c r="QO404" s="24"/>
      <c r="QP404" s="24"/>
      <c r="QQ404" s="24"/>
      <c r="QR404" s="24"/>
      <c r="QS404" s="24"/>
      <c r="QT404" s="24"/>
      <c r="QU404" s="24"/>
      <c r="QV404" s="24"/>
      <c r="QW404" s="24"/>
      <c r="QX404" s="24"/>
      <c r="QY404" s="24"/>
      <c r="QZ404" s="24"/>
      <c r="RA404" s="24"/>
      <c r="RB404" s="24"/>
      <c r="RC404" s="24"/>
      <c r="RD404" s="24"/>
      <c r="RE404" s="24"/>
      <c r="RF404" s="24"/>
      <c r="RG404" s="24"/>
      <c r="RH404" s="24"/>
      <c r="RI404" s="24"/>
      <c r="RJ404" s="24"/>
      <c r="RK404" s="24"/>
      <c r="RL404" s="24"/>
      <c r="RM404" s="24"/>
      <c r="RN404" s="24"/>
      <c r="RO404" s="24"/>
      <c r="RP404" s="24"/>
      <c r="RQ404" s="24"/>
      <c r="RR404" s="24"/>
      <c r="RS404" s="24"/>
      <c r="RT404" s="24"/>
      <c r="RU404" s="24"/>
      <c r="RV404" s="24"/>
      <c r="RW404" s="24"/>
      <c r="RX404" s="24"/>
      <c r="RY404" s="24"/>
      <c r="RZ404" s="24"/>
      <c r="SA404" s="24"/>
      <c r="SB404" s="24"/>
      <c r="SC404" s="24"/>
      <c r="SD404" s="24"/>
      <c r="SE404" s="24"/>
      <c r="SF404" s="24"/>
      <c r="SG404" s="24"/>
      <c r="SH404" s="24"/>
      <c r="SI404" s="24"/>
      <c r="SJ404" s="24"/>
      <c r="SK404" s="24"/>
      <c r="SL404" s="24"/>
      <c r="SM404" s="24"/>
      <c r="SN404" s="24"/>
      <c r="SO404" s="24"/>
      <c r="SP404" s="24"/>
      <c r="SQ404" s="24"/>
      <c r="SR404" s="24"/>
      <c r="SS404" s="24"/>
      <c r="ST404" s="24"/>
      <c r="SU404" s="24"/>
      <c r="SV404" s="24"/>
      <c r="SW404" s="24"/>
      <c r="SX404" s="24"/>
      <c r="SY404" s="24"/>
      <c r="SZ404" s="24"/>
      <c r="TA404" s="24"/>
      <c r="TB404" s="24"/>
      <c r="TC404" s="24"/>
      <c r="TD404" s="24"/>
      <c r="TE404" s="24"/>
      <c r="TF404" s="24"/>
      <c r="TG404" s="24"/>
      <c r="TH404" s="24"/>
      <c r="TI404" s="24"/>
      <c r="TJ404" s="24"/>
      <c r="TK404" s="24"/>
      <c r="TL404" s="24"/>
      <c r="TM404" s="24"/>
      <c r="TN404" s="24"/>
      <c r="TO404" s="24"/>
      <c r="TP404" s="24"/>
      <c r="TQ404" s="24"/>
      <c r="TR404" s="24"/>
      <c r="TS404" s="24"/>
      <c r="TT404" s="24"/>
      <c r="TU404" s="24"/>
      <c r="TV404" s="24"/>
      <c r="TW404" s="24"/>
      <c r="TX404" s="24"/>
      <c r="TY404" s="24"/>
      <c r="TZ404" s="24"/>
      <c r="UA404" s="24"/>
      <c r="UB404" s="24"/>
      <c r="UC404" s="24"/>
      <c r="UD404" s="24"/>
      <c r="UE404" s="24"/>
      <c r="UF404" s="24"/>
      <c r="UG404" s="24"/>
      <c r="UH404" s="24"/>
      <c r="UI404" s="24"/>
      <c r="UJ404" s="24"/>
      <c r="UK404" s="24"/>
      <c r="UL404" s="24"/>
      <c r="UM404" s="24"/>
      <c r="UN404" s="24"/>
      <c r="UO404" s="24"/>
      <c r="UP404" s="24"/>
      <c r="UQ404" s="24"/>
      <c r="UR404" s="24"/>
      <c r="US404" s="24"/>
      <c r="UT404" s="24"/>
      <c r="UU404" s="24"/>
      <c r="UV404" s="24"/>
      <c r="UW404" s="24"/>
      <c r="UX404" s="24"/>
      <c r="UY404" s="24"/>
      <c r="UZ404" s="24"/>
      <c r="VA404" s="24"/>
      <c r="VB404" s="24"/>
      <c r="VC404" s="24"/>
      <c r="VD404" s="24"/>
      <c r="VE404" s="24"/>
      <c r="VF404" s="24"/>
      <c r="VG404" s="24"/>
      <c r="VH404" s="24"/>
      <c r="VI404" s="24"/>
    </row>
    <row r="405" spans="1:581" s="23" customFormat="1" ht="15" customHeight="1" x14ac:dyDescent="0.2">
      <c r="A405" s="18">
        <v>76</v>
      </c>
      <c r="B405" s="102" t="s">
        <v>1188</v>
      </c>
      <c r="C405" s="102" t="s">
        <v>1189</v>
      </c>
      <c r="D405" s="20">
        <v>14</v>
      </c>
      <c r="E405" s="102" t="s">
        <v>929</v>
      </c>
      <c r="F405" s="102" t="s">
        <v>1190</v>
      </c>
      <c r="G405" s="102" t="s">
        <v>1514</v>
      </c>
      <c r="H405" s="21" t="s">
        <v>412</v>
      </c>
      <c r="I405" s="21" t="s">
        <v>413</v>
      </c>
      <c r="J405" s="22" t="s">
        <v>955</v>
      </c>
      <c r="K405" s="328">
        <v>33756</v>
      </c>
      <c r="L405" s="146" t="s">
        <v>871</v>
      </c>
      <c r="M405" s="22">
        <v>40</v>
      </c>
      <c r="N405" s="22" t="s">
        <v>728</v>
      </c>
      <c r="O405" s="21" t="s">
        <v>899</v>
      </c>
      <c r="P405" s="21" t="s">
        <v>973</v>
      </c>
      <c r="Q405" s="21" t="s">
        <v>994</v>
      </c>
      <c r="R405" s="22">
        <v>1</v>
      </c>
      <c r="S405" s="75">
        <v>10931</v>
      </c>
      <c r="T405" s="75">
        <f t="shared" si="197"/>
        <v>2186.2000000000003</v>
      </c>
      <c r="U405" s="75"/>
      <c r="V405" s="75">
        <f t="shared" si="198"/>
        <v>13117.2</v>
      </c>
      <c r="W405" s="75">
        <f>70.1*7</f>
        <v>490.69999999999993</v>
      </c>
      <c r="X405" s="75">
        <f t="shared" si="199"/>
        <v>2445.5333333333333</v>
      </c>
      <c r="Y405" s="75">
        <f t="shared" si="200"/>
        <v>24455.333333333336</v>
      </c>
      <c r="Z405" s="75">
        <f t="shared" si="201"/>
        <v>2295.5099999999998</v>
      </c>
      <c r="AA405" s="75">
        <f t="shared" si="202"/>
        <v>393.51600000000002</v>
      </c>
      <c r="AB405" s="75">
        <f t="shared" si="203"/>
        <v>655.86000000000013</v>
      </c>
      <c r="AC405" s="75">
        <f t="shared" si="204"/>
        <v>262.34399999999999</v>
      </c>
      <c r="AD405" s="75">
        <f t="shared" si="195"/>
        <v>926</v>
      </c>
      <c r="AE405" s="75">
        <f t="shared" si="196"/>
        <v>630</v>
      </c>
      <c r="AF405" s="77">
        <f t="shared" si="205"/>
        <v>7336.6</v>
      </c>
      <c r="AG405" s="77">
        <f t="shared" si="206"/>
        <v>21624.252222222225</v>
      </c>
      <c r="AH405" s="77">
        <f t="shared" si="207"/>
        <v>259491.0266666667</v>
      </c>
      <c r="AI405" s="77"/>
      <c r="AJ405" s="77"/>
      <c r="AK405" s="77"/>
      <c r="AL405" s="77"/>
      <c r="AM405" s="77"/>
      <c r="AN405" s="77"/>
      <c r="AO405" s="77"/>
      <c r="AP405" s="77"/>
      <c r="AQ405" s="77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  <c r="HB405" s="24"/>
      <c r="HC405" s="24"/>
      <c r="HD405" s="24"/>
      <c r="HE405" s="24"/>
      <c r="HF405" s="24"/>
      <c r="HG405" s="24"/>
      <c r="HH405" s="24"/>
      <c r="HI405" s="24"/>
      <c r="HJ405" s="24"/>
      <c r="HK405" s="24"/>
      <c r="HL405" s="24"/>
      <c r="HM405" s="24"/>
      <c r="HN405" s="24"/>
      <c r="HO405" s="24"/>
      <c r="HP405" s="24"/>
      <c r="HQ405" s="24"/>
      <c r="HR405" s="24"/>
      <c r="HS405" s="24"/>
      <c r="HT405" s="24"/>
      <c r="HU405" s="24"/>
      <c r="HV405" s="24"/>
      <c r="HW405" s="24"/>
      <c r="HX405" s="24"/>
      <c r="HY405" s="24"/>
      <c r="HZ405" s="24"/>
      <c r="IA405" s="24"/>
      <c r="IB405" s="24"/>
      <c r="IC405" s="24"/>
      <c r="ID405" s="24"/>
      <c r="IE405" s="24"/>
      <c r="IF405" s="24"/>
      <c r="IG405" s="24"/>
      <c r="IH405" s="24"/>
      <c r="II405" s="24"/>
      <c r="IJ405" s="24"/>
      <c r="IK405" s="24"/>
      <c r="IL405" s="24"/>
      <c r="IM405" s="24"/>
      <c r="IN405" s="24"/>
      <c r="IO405" s="24"/>
      <c r="IP405" s="24"/>
      <c r="IQ405" s="24"/>
      <c r="IR405" s="24"/>
      <c r="IS405" s="24"/>
      <c r="IT405" s="24"/>
      <c r="IU405" s="24"/>
      <c r="IV405" s="24"/>
      <c r="IW405" s="24"/>
      <c r="IX405" s="24"/>
      <c r="IY405" s="24"/>
      <c r="IZ405" s="24"/>
      <c r="JA405" s="24"/>
      <c r="JB405" s="24"/>
      <c r="JC405" s="24"/>
      <c r="JD405" s="24"/>
      <c r="JE405" s="24"/>
      <c r="JF405" s="24"/>
      <c r="JG405" s="24"/>
      <c r="JH405" s="24"/>
      <c r="JI405" s="24"/>
      <c r="JJ405" s="24"/>
      <c r="JK405" s="24"/>
      <c r="JL405" s="24"/>
      <c r="JM405" s="24"/>
      <c r="JN405" s="24"/>
      <c r="JO405" s="24"/>
      <c r="JP405" s="24"/>
      <c r="JQ405" s="24"/>
      <c r="JR405" s="24"/>
      <c r="JS405" s="24"/>
      <c r="JT405" s="24"/>
      <c r="JU405" s="24"/>
      <c r="JV405" s="24"/>
      <c r="JW405" s="24"/>
      <c r="JX405" s="24"/>
      <c r="JY405" s="24"/>
      <c r="JZ405" s="24"/>
      <c r="KA405" s="24"/>
      <c r="KB405" s="24"/>
      <c r="KC405" s="24"/>
      <c r="KD405" s="24"/>
      <c r="KE405" s="24"/>
      <c r="KF405" s="24"/>
      <c r="KG405" s="24"/>
      <c r="KH405" s="24"/>
      <c r="KI405" s="24"/>
      <c r="KJ405" s="24"/>
      <c r="KK405" s="24"/>
      <c r="KL405" s="24"/>
      <c r="KM405" s="24"/>
      <c r="KN405" s="24"/>
      <c r="KO405" s="24"/>
      <c r="KP405" s="24"/>
      <c r="KQ405" s="24"/>
      <c r="KR405" s="24"/>
      <c r="KS405" s="24"/>
      <c r="KT405" s="24"/>
      <c r="KU405" s="24"/>
      <c r="KV405" s="24"/>
      <c r="KW405" s="24"/>
      <c r="KX405" s="24"/>
      <c r="KY405" s="24"/>
      <c r="KZ405" s="24"/>
      <c r="LA405" s="24"/>
      <c r="LB405" s="24"/>
      <c r="LC405" s="24"/>
      <c r="LD405" s="24"/>
      <c r="LE405" s="24"/>
      <c r="LF405" s="24"/>
      <c r="LG405" s="24"/>
      <c r="LH405" s="24"/>
      <c r="LI405" s="24"/>
      <c r="LJ405" s="24"/>
      <c r="LK405" s="24"/>
      <c r="LL405" s="24"/>
      <c r="LM405" s="24"/>
      <c r="LN405" s="24"/>
      <c r="LO405" s="24"/>
      <c r="LP405" s="24"/>
      <c r="LQ405" s="24"/>
      <c r="LR405" s="24"/>
      <c r="LS405" s="24"/>
      <c r="LT405" s="24"/>
      <c r="LU405" s="24"/>
      <c r="LV405" s="24"/>
      <c r="LW405" s="24"/>
      <c r="LX405" s="24"/>
      <c r="LY405" s="24"/>
      <c r="LZ405" s="24"/>
      <c r="MA405" s="24"/>
      <c r="MB405" s="24"/>
      <c r="MC405" s="24"/>
      <c r="MD405" s="24"/>
      <c r="ME405" s="24"/>
      <c r="MF405" s="24"/>
      <c r="MG405" s="24"/>
      <c r="MH405" s="24"/>
      <c r="MI405" s="24"/>
      <c r="MJ405" s="24"/>
      <c r="MK405" s="24"/>
      <c r="ML405" s="24"/>
      <c r="MM405" s="24"/>
      <c r="MN405" s="24"/>
      <c r="MO405" s="24"/>
      <c r="MP405" s="24"/>
      <c r="MQ405" s="24"/>
      <c r="MR405" s="24"/>
      <c r="MS405" s="24"/>
      <c r="MT405" s="24"/>
      <c r="MU405" s="24"/>
      <c r="MV405" s="24"/>
      <c r="MW405" s="24"/>
      <c r="MX405" s="24"/>
      <c r="MY405" s="24"/>
      <c r="MZ405" s="24"/>
      <c r="NA405" s="24"/>
      <c r="NB405" s="24"/>
      <c r="NC405" s="24"/>
      <c r="ND405" s="24"/>
      <c r="NE405" s="24"/>
      <c r="NF405" s="24"/>
      <c r="NG405" s="24"/>
      <c r="NH405" s="24"/>
      <c r="NI405" s="24"/>
      <c r="NJ405" s="24"/>
      <c r="NK405" s="24"/>
      <c r="NL405" s="24"/>
      <c r="NM405" s="24"/>
      <c r="NN405" s="24"/>
      <c r="NO405" s="24"/>
      <c r="NP405" s="24"/>
      <c r="NQ405" s="24"/>
      <c r="NR405" s="24"/>
      <c r="NS405" s="24"/>
      <c r="NT405" s="24"/>
      <c r="NU405" s="24"/>
      <c r="NV405" s="24"/>
      <c r="NW405" s="24"/>
      <c r="NX405" s="24"/>
      <c r="NY405" s="24"/>
      <c r="NZ405" s="24"/>
      <c r="OA405" s="24"/>
      <c r="OB405" s="24"/>
      <c r="OC405" s="24"/>
      <c r="OD405" s="24"/>
      <c r="OE405" s="24"/>
      <c r="OF405" s="24"/>
      <c r="OG405" s="24"/>
      <c r="OH405" s="24"/>
      <c r="OI405" s="24"/>
      <c r="OJ405" s="24"/>
      <c r="OK405" s="24"/>
      <c r="OL405" s="24"/>
      <c r="OM405" s="24"/>
      <c r="ON405" s="24"/>
      <c r="OO405" s="24"/>
      <c r="OP405" s="24"/>
      <c r="OQ405" s="24"/>
      <c r="OR405" s="24"/>
      <c r="OS405" s="24"/>
      <c r="OT405" s="24"/>
      <c r="OU405" s="24"/>
      <c r="OV405" s="24"/>
      <c r="OW405" s="24"/>
      <c r="OX405" s="24"/>
      <c r="OY405" s="24"/>
      <c r="OZ405" s="24"/>
      <c r="PA405" s="24"/>
      <c r="PB405" s="24"/>
      <c r="PC405" s="24"/>
      <c r="PD405" s="24"/>
      <c r="PE405" s="24"/>
      <c r="PF405" s="24"/>
      <c r="PG405" s="24"/>
      <c r="PH405" s="24"/>
      <c r="PI405" s="24"/>
      <c r="PJ405" s="24"/>
      <c r="PK405" s="24"/>
      <c r="PL405" s="24"/>
      <c r="PM405" s="24"/>
      <c r="PN405" s="24"/>
      <c r="PO405" s="24"/>
      <c r="PP405" s="24"/>
      <c r="PQ405" s="24"/>
      <c r="PR405" s="24"/>
      <c r="PS405" s="24"/>
      <c r="PT405" s="24"/>
      <c r="PU405" s="24"/>
      <c r="PV405" s="24"/>
      <c r="PW405" s="24"/>
      <c r="PX405" s="24"/>
      <c r="PY405" s="24"/>
      <c r="PZ405" s="24"/>
      <c r="QA405" s="24"/>
      <c r="QB405" s="24"/>
      <c r="QC405" s="24"/>
      <c r="QD405" s="24"/>
      <c r="QE405" s="24"/>
      <c r="QF405" s="24"/>
      <c r="QG405" s="24"/>
      <c r="QH405" s="24"/>
      <c r="QI405" s="24"/>
      <c r="QJ405" s="24"/>
      <c r="QK405" s="24"/>
      <c r="QL405" s="24"/>
      <c r="QM405" s="24"/>
      <c r="QN405" s="24"/>
      <c r="QO405" s="24"/>
      <c r="QP405" s="24"/>
      <c r="QQ405" s="24"/>
      <c r="QR405" s="24"/>
      <c r="QS405" s="24"/>
      <c r="QT405" s="24"/>
      <c r="QU405" s="24"/>
      <c r="QV405" s="24"/>
      <c r="QW405" s="24"/>
      <c r="QX405" s="24"/>
      <c r="QY405" s="24"/>
      <c r="QZ405" s="24"/>
      <c r="RA405" s="24"/>
      <c r="RB405" s="24"/>
      <c r="RC405" s="24"/>
      <c r="RD405" s="24"/>
      <c r="RE405" s="24"/>
      <c r="RF405" s="24"/>
      <c r="RG405" s="24"/>
      <c r="RH405" s="24"/>
      <c r="RI405" s="24"/>
      <c r="RJ405" s="24"/>
      <c r="RK405" s="24"/>
      <c r="RL405" s="24"/>
      <c r="RM405" s="24"/>
      <c r="RN405" s="24"/>
      <c r="RO405" s="24"/>
      <c r="RP405" s="24"/>
      <c r="RQ405" s="24"/>
      <c r="RR405" s="24"/>
      <c r="RS405" s="24"/>
      <c r="RT405" s="24"/>
      <c r="RU405" s="24"/>
      <c r="RV405" s="24"/>
      <c r="RW405" s="24"/>
      <c r="RX405" s="24"/>
      <c r="RY405" s="24"/>
      <c r="RZ405" s="24"/>
      <c r="SA405" s="24"/>
      <c r="SB405" s="24"/>
      <c r="SC405" s="24"/>
      <c r="SD405" s="24"/>
      <c r="SE405" s="24"/>
      <c r="SF405" s="24"/>
      <c r="SG405" s="24"/>
      <c r="SH405" s="24"/>
      <c r="SI405" s="24"/>
      <c r="SJ405" s="24"/>
      <c r="SK405" s="24"/>
      <c r="SL405" s="24"/>
      <c r="SM405" s="24"/>
      <c r="SN405" s="24"/>
      <c r="SO405" s="24"/>
      <c r="SP405" s="24"/>
      <c r="SQ405" s="24"/>
      <c r="SR405" s="24"/>
      <c r="SS405" s="24"/>
      <c r="ST405" s="24"/>
      <c r="SU405" s="24"/>
      <c r="SV405" s="24"/>
      <c r="SW405" s="24"/>
      <c r="SX405" s="24"/>
      <c r="SY405" s="24"/>
      <c r="SZ405" s="24"/>
      <c r="TA405" s="24"/>
      <c r="TB405" s="24"/>
      <c r="TC405" s="24"/>
      <c r="TD405" s="24"/>
      <c r="TE405" s="24"/>
      <c r="TF405" s="24"/>
      <c r="TG405" s="24"/>
      <c r="TH405" s="24"/>
      <c r="TI405" s="24"/>
      <c r="TJ405" s="24"/>
      <c r="TK405" s="24"/>
      <c r="TL405" s="24"/>
      <c r="TM405" s="24"/>
      <c r="TN405" s="24"/>
      <c r="TO405" s="24"/>
      <c r="TP405" s="24"/>
      <c r="TQ405" s="24"/>
      <c r="TR405" s="24"/>
      <c r="TS405" s="24"/>
      <c r="TT405" s="24"/>
      <c r="TU405" s="24"/>
      <c r="TV405" s="24"/>
      <c r="TW405" s="24"/>
      <c r="TX405" s="24"/>
      <c r="TY405" s="24"/>
      <c r="TZ405" s="24"/>
      <c r="UA405" s="24"/>
      <c r="UB405" s="24"/>
      <c r="UC405" s="24"/>
      <c r="UD405" s="24"/>
      <c r="UE405" s="24"/>
      <c r="UF405" s="24"/>
      <c r="UG405" s="24"/>
      <c r="UH405" s="24"/>
      <c r="UI405" s="24"/>
      <c r="UJ405" s="24"/>
      <c r="UK405" s="24"/>
      <c r="UL405" s="24"/>
      <c r="UM405" s="24"/>
      <c r="UN405" s="24"/>
      <c r="UO405" s="24"/>
      <c r="UP405" s="24"/>
      <c r="UQ405" s="24"/>
      <c r="UR405" s="24"/>
      <c r="US405" s="24"/>
      <c r="UT405" s="24"/>
      <c r="UU405" s="24"/>
      <c r="UV405" s="24"/>
      <c r="UW405" s="24"/>
      <c r="UX405" s="24"/>
      <c r="UY405" s="24"/>
      <c r="UZ405" s="24"/>
      <c r="VA405" s="24"/>
      <c r="VB405" s="24"/>
      <c r="VC405" s="24"/>
      <c r="VD405" s="24"/>
      <c r="VE405" s="24"/>
      <c r="VF405" s="24"/>
      <c r="VG405" s="24"/>
      <c r="VH405" s="24"/>
      <c r="VI405" s="24"/>
    </row>
    <row r="406" spans="1:581" s="23" customFormat="1" ht="15" customHeight="1" x14ac:dyDescent="0.2">
      <c r="A406" s="18">
        <v>77</v>
      </c>
      <c r="B406" s="102" t="s">
        <v>1188</v>
      </c>
      <c r="C406" s="102" t="s">
        <v>1189</v>
      </c>
      <c r="D406" s="20">
        <v>14</v>
      </c>
      <c r="E406" s="102" t="s">
        <v>929</v>
      </c>
      <c r="F406" s="102" t="s">
        <v>1190</v>
      </c>
      <c r="G406" s="102" t="s">
        <v>1515</v>
      </c>
      <c r="H406" s="21" t="s">
        <v>416</v>
      </c>
      <c r="I406" s="21" t="s">
        <v>471</v>
      </c>
      <c r="J406" s="22" t="s">
        <v>955</v>
      </c>
      <c r="K406" s="328">
        <v>38792</v>
      </c>
      <c r="L406" s="146" t="s">
        <v>871</v>
      </c>
      <c r="M406" s="22">
        <v>40</v>
      </c>
      <c r="N406" s="22" t="s">
        <v>728</v>
      </c>
      <c r="O406" s="21" t="s">
        <v>899</v>
      </c>
      <c r="P406" s="21" t="s">
        <v>973</v>
      </c>
      <c r="Q406" s="21" t="s">
        <v>994</v>
      </c>
      <c r="R406" s="22">
        <v>1</v>
      </c>
      <c r="S406" s="75">
        <v>10931</v>
      </c>
      <c r="T406" s="75">
        <f t="shared" si="197"/>
        <v>2186.2000000000003</v>
      </c>
      <c r="U406" s="75"/>
      <c r="V406" s="75">
        <f t="shared" si="198"/>
        <v>13117.2</v>
      </c>
      <c r="W406" s="75">
        <f>70.1*4</f>
        <v>280.39999999999998</v>
      </c>
      <c r="X406" s="75">
        <f t="shared" si="199"/>
        <v>2445.5333333333333</v>
      </c>
      <c r="Y406" s="75">
        <f t="shared" si="200"/>
        <v>24455.333333333336</v>
      </c>
      <c r="Z406" s="75">
        <f t="shared" si="201"/>
        <v>2295.5099999999998</v>
      </c>
      <c r="AA406" s="75">
        <f t="shared" si="202"/>
        <v>393.51600000000002</v>
      </c>
      <c r="AB406" s="75">
        <f t="shared" si="203"/>
        <v>655.86000000000013</v>
      </c>
      <c r="AC406" s="75">
        <f t="shared" si="204"/>
        <v>262.34399999999999</v>
      </c>
      <c r="AD406" s="75">
        <f t="shared" si="195"/>
        <v>926</v>
      </c>
      <c r="AE406" s="75">
        <f t="shared" si="196"/>
        <v>630</v>
      </c>
      <c r="AF406" s="77">
        <f t="shared" si="205"/>
        <v>7336.6</v>
      </c>
      <c r="AG406" s="77">
        <f t="shared" si="206"/>
        <v>21413.952222222222</v>
      </c>
      <c r="AH406" s="77">
        <f t="shared" si="207"/>
        <v>256967.42666666667</v>
      </c>
      <c r="AI406" s="77"/>
      <c r="AJ406" s="77"/>
      <c r="AK406" s="77"/>
      <c r="AL406" s="77"/>
      <c r="AM406" s="77"/>
      <c r="AN406" s="77"/>
      <c r="AO406" s="77"/>
      <c r="AP406" s="77"/>
      <c r="AQ406" s="77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  <c r="HZ406" s="24"/>
      <c r="IA406" s="24"/>
      <c r="IB406" s="24"/>
      <c r="IC406" s="24"/>
      <c r="ID406" s="24"/>
      <c r="IE406" s="24"/>
      <c r="IF406" s="24"/>
      <c r="IG406" s="24"/>
      <c r="IH406" s="24"/>
      <c r="II406" s="24"/>
      <c r="IJ406" s="24"/>
      <c r="IK406" s="24"/>
      <c r="IL406" s="24"/>
      <c r="IM406" s="24"/>
      <c r="IN406" s="24"/>
      <c r="IO406" s="24"/>
      <c r="IP406" s="24"/>
      <c r="IQ406" s="24"/>
      <c r="IR406" s="24"/>
      <c r="IS406" s="24"/>
      <c r="IT406" s="24"/>
      <c r="IU406" s="24"/>
      <c r="IV406" s="24"/>
      <c r="IW406" s="24"/>
      <c r="IX406" s="24"/>
      <c r="IY406" s="24"/>
      <c r="IZ406" s="24"/>
      <c r="JA406" s="24"/>
      <c r="JB406" s="24"/>
      <c r="JC406" s="24"/>
      <c r="JD406" s="24"/>
      <c r="JE406" s="24"/>
      <c r="JF406" s="24"/>
      <c r="JG406" s="24"/>
      <c r="JH406" s="24"/>
      <c r="JI406" s="24"/>
      <c r="JJ406" s="24"/>
      <c r="JK406" s="24"/>
      <c r="JL406" s="24"/>
      <c r="JM406" s="24"/>
      <c r="JN406" s="24"/>
      <c r="JO406" s="24"/>
      <c r="JP406" s="24"/>
      <c r="JQ406" s="24"/>
      <c r="JR406" s="24"/>
      <c r="JS406" s="24"/>
      <c r="JT406" s="24"/>
      <c r="JU406" s="24"/>
      <c r="JV406" s="24"/>
      <c r="JW406" s="24"/>
      <c r="JX406" s="24"/>
      <c r="JY406" s="24"/>
      <c r="JZ406" s="24"/>
      <c r="KA406" s="24"/>
      <c r="KB406" s="24"/>
      <c r="KC406" s="24"/>
      <c r="KD406" s="24"/>
      <c r="KE406" s="24"/>
      <c r="KF406" s="24"/>
      <c r="KG406" s="24"/>
      <c r="KH406" s="24"/>
      <c r="KI406" s="24"/>
      <c r="KJ406" s="24"/>
      <c r="KK406" s="24"/>
      <c r="KL406" s="24"/>
      <c r="KM406" s="24"/>
      <c r="KN406" s="24"/>
      <c r="KO406" s="24"/>
      <c r="KP406" s="24"/>
      <c r="KQ406" s="24"/>
      <c r="KR406" s="24"/>
      <c r="KS406" s="24"/>
      <c r="KT406" s="24"/>
      <c r="KU406" s="24"/>
      <c r="KV406" s="24"/>
      <c r="KW406" s="24"/>
      <c r="KX406" s="24"/>
      <c r="KY406" s="24"/>
      <c r="KZ406" s="24"/>
      <c r="LA406" s="24"/>
      <c r="LB406" s="24"/>
      <c r="LC406" s="24"/>
      <c r="LD406" s="24"/>
      <c r="LE406" s="24"/>
      <c r="LF406" s="24"/>
      <c r="LG406" s="24"/>
      <c r="LH406" s="24"/>
      <c r="LI406" s="24"/>
      <c r="LJ406" s="24"/>
      <c r="LK406" s="24"/>
      <c r="LL406" s="24"/>
      <c r="LM406" s="24"/>
      <c r="LN406" s="24"/>
      <c r="LO406" s="24"/>
      <c r="LP406" s="24"/>
      <c r="LQ406" s="24"/>
      <c r="LR406" s="24"/>
      <c r="LS406" s="24"/>
      <c r="LT406" s="24"/>
      <c r="LU406" s="24"/>
      <c r="LV406" s="24"/>
      <c r="LW406" s="24"/>
      <c r="LX406" s="24"/>
      <c r="LY406" s="24"/>
      <c r="LZ406" s="24"/>
      <c r="MA406" s="24"/>
      <c r="MB406" s="24"/>
      <c r="MC406" s="24"/>
      <c r="MD406" s="24"/>
      <c r="ME406" s="24"/>
      <c r="MF406" s="24"/>
      <c r="MG406" s="24"/>
      <c r="MH406" s="24"/>
      <c r="MI406" s="24"/>
      <c r="MJ406" s="24"/>
      <c r="MK406" s="24"/>
      <c r="ML406" s="24"/>
      <c r="MM406" s="24"/>
      <c r="MN406" s="24"/>
      <c r="MO406" s="24"/>
      <c r="MP406" s="24"/>
      <c r="MQ406" s="24"/>
      <c r="MR406" s="24"/>
      <c r="MS406" s="24"/>
      <c r="MT406" s="24"/>
      <c r="MU406" s="24"/>
      <c r="MV406" s="24"/>
      <c r="MW406" s="24"/>
      <c r="MX406" s="24"/>
      <c r="MY406" s="24"/>
      <c r="MZ406" s="24"/>
      <c r="NA406" s="24"/>
      <c r="NB406" s="24"/>
      <c r="NC406" s="24"/>
      <c r="ND406" s="24"/>
      <c r="NE406" s="24"/>
      <c r="NF406" s="24"/>
      <c r="NG406" s="24"/>
      <c r="NH406" s="24"/>
      <c r="NI406" s="24"/>
      <c r="NJ406" s="24"/>
      <c r="NK406" s="24"/>
      <c r="NL406" s="24"/>
      <c r="NM406" s="24"/>
      <c r="NN406" s="24"/>
      <c r="NO406" s="24"/>
      <c r="NP406" s="24"/>
      <c r="NQ406" s="24"/>
      <c r="NR406" s="24"/>
      <c r="NS406" s="24"/>
      <c r="NT406" s="24"/>
      <c r="NU406" s="24"/>
      <c r="NV406" s="24"/>
      <c r="NW406" s="24"/>
      <c r="NX406" s="24"/>
      <c r="NY406" s="24"/>
      <c r="NZ406" s="24"/>
      <c r="OA406" s="24"/>
      <c r="OB406" s="24"/>
      <c r="OC406" s="24"/>
      <c r="OD406" s="24"/>
      <c r="OE406" s="24"/>
      <c r="OF406" s="24"/>
      <c r="OG406" s="24"/>
      <c r="OH406" s="24"/>
      <c r="OI406" s="24"/>
      <c r="OJ406" s="24"/>
      <c r="OK406" s="24"/>
      <c r="OL406" s="24"/>
      <c r="OM406" s="24"/>
      <c r="ON406" s="24"/>
      <c r="OO406" s="24"/>
      <c r="OP406" s="24"/>
      <c r="OQ406" s="24"/>
      <c r="OR406" s="24"/>
      <c r="OS406" s="24"/>
      <c r="OT406" s="24"/>
      <c r="OU406" s="24"/>
      <c r="OV406" s="24"/>
      <c r="OW406" s="24"/>
      <c r="OX406" s="24"/>
      <c r="OY406" s="24"/>
      <c r="OZ406" s="24"/>
      <c r="PA406" s="24"/>
      <c r="PB406" s="24"/>
      <c r="PC406" s="24"/>
      <c r="PD406" s="24"/>
      <c r="PE406" s="24"/>
      <c r="PF406" s="24"/>
      <c r="PG406" s="24"/>
      <c r="PH406" s="24"/>
      <c r="PI406" s="24"/>
      <c r="PJ406" s="24"/>
      <c r="PK406" s="24"/>
      <c r="PL406" s="24"/>
      <c r="PM406" s="24"/>
      <c r="PN406" s="24"/>
      <c r="PO406" s="24"/>
      <c r="PP406" s="24"/>
      <c r="PQ406" s="24"/>
      <c r="PR406" s="24"/>
      <c r="PS406" s="24"/>
      <c r="PT406" s="24"/>
      <c r="PU406" s="24"/>
      <c r="PV406" s="24"/>
      <c r="PW406" s="24"/>
      <c r="PX406" s="24"/>
      <c r="PY406" s="24"/>
      <c r="PZ406" s="24"/>
      <c r="QA406" s="24"/>
      <c r="QB406" s="24"/>
      <c r="QC406" s="24"/>
      <c r="QD406" s="24"/>
      <c r="QE406" s="24"/>
      <c r="QF406" s="24"/>
      <c r="QG406" s="24"/>
      <c r="QH406" s="24"/>
      <c r="QI406" s="24"/>
      <c r="QJ406" s="24"/>
      <c r="QK406" s="24"/>
      <c r="QL406" s="24"/>
      <c r="QM406" s="24"/>
      <c r="QN406" s="24"/>
      <c r="QO406" s="24"/>
      <c r="QP406" s="24"/>
      <c r="QQ406" s="24"/>
      <c r="QR406" s="24"/>
      <c r="QS406" s="24"/>
      <c r="QT406" s="24"/>
      <c r="QU406" s="24"/>
      <c r="QV406" s="24"/>
      <c r="QW406" s="24"/>
      <c r="QX406" s="24"/>
      <c r="QY406" s="24"/>
      <c r="QZ406" s="24"/>
      <c r="RA406" s="24"/>
      <c r="RB406" s="24"/>
      <c r="RC406" s="24"/>
      <c r="RD406" s="24"/>
      <c r="RE406" s="24"/>
      <c r="RF406" s="24"/>
      <c r="RG406" s="24"/>
      <c r="RH406" s="24"/>
      <c r="RI406" s="24"/>
      <c r="RJ406" s="24"/>
      <c r="RK406" s="24"/>
      <c r="RL406" s="24"/>
      <c r="RM406" s="24"/>
      <c r="RN406" s="24"/>
      <c r="RO406" s="24"/>
      <c r="RP406" s="24"/>
      <c r="RQ406" s="24"/>
      <c r="RR406" s="24"/>
      <c r="RS406" s="24"/>
      <c r="RT406" s="24"/>
      <c r="RU406" s="24"/>
      <c r="RV406" s="24"/>
      <c r="RW406" s="24"/>
      <c r="RX406" s="24"/>
      <c r="RY406" s="24"/>
      <c r="RZ406" s="24"/>
      <c r="SA406" s="24"/>
      <c r="SB406" s="24"/>
      <c r="SC406" s="24"/>
      <c r="SD406" s="24"/>
      <c r="SE406" s="24"/>
      <c r="SF406" s="24"/>
      <c r="SG406" s="24"/>
      <c r="SH406" s="24"/>
      <c r="SI406" s="24"/>
      <c r="SJ406" s="24"/>
      <c r="SK406" s="24"/>
      <c r="SL406" s="24"/>
      <c r="SM406" s="24"/>
      <c r="SN406" s="24"/>
      <c r="SO406" s="24"/>
      <c r="SP406" s="24"/>
      <c r="SQ406" s="24"/>
      <c r="SR406" s="24"/>
      <c r="SS406" s="24"/>
      <c r="ST406" s="24"/>
      <c r="SU406" s="24"/>
      <c r="SV406" s="24"/>
      <c r="SW406" s="24"/>
      <c r="SX406" s="24"/>
      <c r="SY406" s="24"/>
      <c r="SZ406" s="24"/>
      <c r="TA406" s="24"/>
      <c r="TB406" s="24"/>
      <c r="TC406" s="24"/>
      <c r="TD406" s="24"/>
      <c r="TE406" s="24"/>
      <c r="TF406" s="24"/>
      <c r="TG406" s="24"/>
      <c r="TH406" s="24"/>
      <c r="TI406" s="24"/>
      <c r="TJ406" s="24"/>
      <c r="TK406" s="24"/>
      <c r="TL406" s="24"/>
      <c r="TM406" s="24"/>
      <c r="TN406" s="24"/>
      <c r="TO406" s="24"/>
      <c r="TP406" s="24"/>
      <c r="TQ406" s="24"/>
      <c r="TR406" s="24"/>
      <c r="TS406" s="24"/>
      <c r="TT406" s="24"/>
      <c r="TU406" s="24"/>
      <c r="TV406" s="24"/>
      <c r="TW406" s="24"/>
      <c r="TX406" s="24"/>
      <c r="TY406" s="24"/>
      <c r="TZ406" s="24"/>
      <c r="UA406" s="24"/>
      <c r="UB406" s="24"/>
      <c r="UC406" s="24"/>
      <c r="UD406" s="24"/>
      <c r="UE406" s="24"/>
      <c r="UF406" s="24"/>
      <c r="UG406" s="24"/>
      <c r="UH406" s="24"/>
      <c r="UI406" s="24"/>
      <c r="UJ406" s="24"/>
      <c r="UK406" s="24"/>
      <c r="UL406" s="24"/>
      <c r="UM406" s="24"/>
      <c r="UN406" s="24"/>
      <c r="UO406" s="24"/>
      <c r="UP406" s="24"/>
      <c r="UQ406" s="24"/>
      <c r="UR406" s="24"/>
      <c r="US406" s="24"/>
      <c r="UT406" s="24"/>
      <c r="UU406" s="24"/>
      <c r="UV406" s="24"/>
      <c r="UW406" s="24"/>
      <c r="UX406" s="24"/>
      <c r="UY406" s="24"/>
      <c r="UZ406" s="24"/>
      <c r="VA406" s="24"/>
      <c r="VB406" s="24"/>
      <c r="VC406" s="24"/>
      <c r="VD406" s="24"/>
      <c r="VE406" s="24"/>
      <c r="VF406" s="24"/>
      <c r="VG406" s="24"/>
      <c r="VH406" s="24"/>
      <c r="VI406" s="24"/>
    </row>
    <row r="407" spans="1:581" s="23" customFormat="1" ht="15" customHeight="1" x14ac:dyDescent="0.2">
      <c r="A407" s="18">
        <v>78</v>
      </c>
      <c r="B407" s="102" t="s">
        <v>1188</v>
      </c>
      <c r="C407" s="102" t="s">
        <v>1189</v>
      </c>
      <c r="D407" s="20">
        <v>14</v>
      </c>
      <c r="E407" s="102" t="s">
        <v>929</v>
      </c>
      <c r="F407" s="102" t="s">
        <v>1190</v>
      </c>
      <c r="G407" s="102" t="s">
        <v>1516</v>
      </c>
      <c r="H407" s="21" t="s">
        <v>419</v>
      </c>
      <c r="I407" s="21" t="s">
        <v>420</v>
      </c>
      <c r="J407" s="22" t="s">
        <v>955</v>
      </c>
      <c r="K407" s="328">
        <v>33604</v>
      </c>
      <c r="L407" s="146" t="s">
        <v>871</v>
      </c>
      <c r="M407" s="22">
        <v>40</v>
      </c>
      <c r="N407" s="22" t="s">
        <v>728</v>
      </c>
      <c r="O407" s="21" t="s">
        <v>899</v>
      </c>
      <c r="P407" s="21" t="s">
        <v>973</v>
      </c>
      <c r="Q407" s="21" t="s">
        <v>994</v>
      </c>
      <c r="R407" s="22">
        <v>1</v>
      </c>
      <c r="S407" s="75">
        <v>10931</v>
      </c>
      <c r="T407" s="75">
        <f t="shared" si="197"/>
        <v>2186.2000000000003</v>
      </c>
      <c r="U407" s="75"/>
      <c r="V407" s="75">
        <f t="shared" si="198"/>
        <v>13117.2</v>
      </c>
      <c r="W407" s="75">
        <f>70.1*7</f>
        <v>490.69999999999993</v>
      </c>
      <c r="X407" s="75">
        <f t="shared" si="199"/>
        <v>2445.5333333333333</v>
      </c>
      <c r="Y407" s="75">
        <f t="shared" si="200"/>
        <v>24455.333333333336</v>
      </c>
      <c r="Z407" s="75">
        <f t="shared" si="201"/>
        <v>2295.5099999999998</v>
      </c>
      <c r="AA407" s="75">
        <f t="shared" si="202"/>
        <v>393.51600000000002</v>
      </c>
      <c r="AB407" s="75">
        <f t="shared" si="203"/>
        <v>655.86000000000013</v>
      </c>
      <c r="AC407" s="75">
        <f t="shared" si="204"/>
        <v>262.34399999999999</v>
      </c>
      <c r="AD407" s="75">
        <f t="shared" si="195"/>
        <v>926</v>
      </c>
      <c r="AE407" s="75">
        <f t="shared" si="196"/>
        <v>630</v>
      </c>
      <c r="AF407" s="77">
        <f t="shared" si="205"/>
        <v>7336.6</v>
      </c>
      <c r="AG407" s="77">
        <f t="shared" si="206"/>
        <v>21624.252222222225</v>
      </c>
      <c r="AH407" s="77">
        <f t="shared" si="207"/>
        <v>259491.0266666667</v>
      </c>
      <c r="AI407" s="77"/>
      <c r="AJ407" s="77"/>
      <c r="AK407" s="77"/>
      <c r="AL407" s="77"/>
      <c r="AM407" s="77"/>
      <c r="AN407" s="77"/>
      <c r="AO407" s="77"/>
      <c r="AP407" s="77"/>
      <c r="AQ407" s="77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24"/>
      <c r="HG407" s="24"/>
      <c r="HH407" s="24"/>
      <c r="HI407" s="24"/>
      <c r="HJ407" s="24"/>
      <c r="HK407" s="24"/>
      <c r="HL407" s="24"/>
      <c r="HM407" s="24"/>
      <c r="HN407" s="24"/>
      <c r="HO407" s="24"/>
      <c r="HP407" s="24"/>
      <c r="HQ407" s="24"/>
      <c r="HR407" s="24"/>
      <c r="HS407" s="24"/>
      <c r="HT407" s="24"/>
      <c r="HU407" s="24"/>
      <c r="HV407" s="24"/>
      <c r="HW407" s="24"/>
      <c r="HX407" s="24"/>
      <c r="HY407" s="24"/>
      <c r="HZ407" s="24"/>
      <c r="IA407" s="24"/>
      <c r="IB407" s="24"/>
      <c r="IC407" s="24"/>
      <c r="ID407" s="24"/>
      <c r="IE407" s="24"/>
      <c r="IF407" s="24"/>
      <c r="IG407" s="24"/>
      <c r="IH407" s="24"/>
      <c r="II407" s="24"/>
      <c r="IJ407" s="24"/>
      <c r="IK407" s="24"/>
      <c r="IL407" s="24"/>
      <c r="IM407" s="24"/>
      <c r="IN407" s="24"/>
      <c r="IO407" s="24"/>
      <c r="IP407" s="24"/>
      <c r="IQ407" s="24"/>
      <c r="IR407" s="24"/>
      <c r="IS407" s="24"/>
      <c r="IT407" s="24"/>
      <c r="IU407" s="24"/>
      <c r="IV407" s="24"/>
      <c r="IW407" s="24"/>
      <c r="IX407" s="24"/>
      <c r="IY407" s="24"/>
      <c r="IZ407" s="24"/>
      <c r="JA407" s="24"/>
      <c r="JB407" s="24"/>
      <c r="JC407" s="24"/>
      <c r="JD407" s="24"/>
      <c r="JE407" s="24"/>
      <c r="JF407" s="24"/>
      <c r="JG407" s="24"/>
      <c r="JH407" s="24"/>
      <c r="JI407" s="24"/>
      <c r="JJ407" s="24"/>
      <c r="JK407" s="24"/>
      <c r="JL407" s="24"/>
      <c r="JM407" s="24"/>
      <c r="JN407" s="24"/>
      <c r="JO407" s="24"/>
      <c r="JP407" s="24"/>
      <c r="JQ407" s="24"/>
      <c r="JR407" s="24"/>
      <c r="JS407" s="24"/>
      <c r="JT407" s="24"/>
      <c r="JU407" s="24"/>
      <c r="JV407" s="24"/>
      <c r="JW407" s="24"/>
      <c r="JX407" s="24"/>
      <c r="JY407" s="24"/>
      <c r="JZ407" s="24"/>
      <c r="KA407" s="24"/>
      <c r="KB407" s="24"/>
      <c r="KC407" s="24"/>
      <c r="KD407" s="24"/>
      <c r="KE407" s="24"/>
      <c r="KF407" s="24"/>
      <c r="KG407" s="24"/>
      <c r="KH407" s="24"/>
      <c r="KI407" s="24"/>
      <c r="KJ407" s="24"/>
      <c r="KK407" s="24"/>
      <c r="KL407" s="24"/>
      <c r="KM407" s="24"/>
      <c r="KN407" s="24"/>
      <c r="KO407" s="24"/>
      <c r="KP407" s="24"/>
      <c r="KQ407" s="24"/>
      <c r="KR407" s="24"/>
      <c r="KS407" s="24"/>
      <c r="KT407" s="24"/>
      <c r="KU407" s="24"/>
      <c r="KV407" s="24"/>
      <c r="KW407" s="24"/>
      <c r="KX407" s="24"/>
      <c r="KY407" s="24"/>
      <c r="KZ407" s="24"/>
      <c r="LA407" s="24"/>
      <c r="LB407" s="24"/>
      <c r="LC407" s="24"/>
      <c r="LD407" s="24"/>
      <c r="LE407" s="24"/>
      <c r="LF407" s="24"/>
      <c r="LG407" s="24"/>
      <c r="LH407" s="24"/>
      <c r="LI407" s="24"/>
      <c r="LJ407" s="24"/>
      <c r="LK407" s="24"/>
      <c r="LL407" s="24"/>
      <c r="LM407" s="24"/>
      <c r="LN407" s="24"/>
      <c r="LO407" s="24"/>
      <c r="LP407" s="24"/>
      <c r="LQ407" s="24"/>
      <c r="LR407" s="24"/>
      <c r="LS407" s="24"/>
      <c r="LT407" s="24"/>
      <c r="LU407" s="24"/>
      <c r="LV407" s="24"/>
      <c r="LW407" s="24"/>
      <c r="LX407" s="24"/>
      <c r="LY407" s="24"/>
      <c r="LZ407" s="24"/>
      <c r="MA407" s="24"/>
      <c r="MB407" s="24"/>
      <c r="MC407" s="24"/>
      <c r="MD407" s="24"/>
      <c r="ME407" s="24"/>
      <c r="MF407" s="24"/>
      <c r="MG407" s="24"/>
      <c r="MH407" s="24"/>
      <c r="MI407" s="24"/>
      <c r="MJ407" s="24"/>
      <c r="MK407" s="24"/>
      <c r="ML407" s="24"/>
      <c r="MM407" s="24"/>
      <c r="MN407" s="24"/>
      <c r="MO407" s="24"/>
      <c r="MP407" s="24"/>
      <c r="MQ407" s="24"/>
      <c r="MR407" s="24"/>
      <c r="MS407" s="24"/>
      <c r="MT407" s="24"/>
      <c r="MU407" s="24"/>
      <c r="MV407" s="24"/>
      <c r="MW407" s="24"/>
      <c r="MX407" s="24"/>
      <c r="MY407" s="24"/>
      <c r="MZ407" s="24"/>
      <c r="NA407" s="24"/>
      <c r="NB407" s="24"/>
      <c r="NC407" s="24"/>
      <c r="ND407" s="24"/>
      <c r="NE407" s="24"/>
      <c r="NF407" s="24"/>
      <c r="NG407" s="24"/>
      <c r="NH407" s="24"/>
      <c r="NI407" s="24"/>
      <c r="NJ407" s="24"/>
      <c r="NK407" s="24"/>
      <c r="NL407" s="24"/>
      <c r="NM407" s="24"/>
      <c r="NN407" s="24"/>
      <c r="NO407" s="24"/>
      <c r="NP407" s="24"/>
      <c r="NQ407" s="24"/>
      <c r="NR407" s="24"/>
      <c r="NS407" s="24"/>
      <c r="NT407" s="24"/>
      <c r="NU407" s="24"/>
      <c r="NV407" s="24"/>
      <c r="NW407" s="24"/>
      <c r="NX407" s="24"/>
      <c r="NY407" s="24"/>
      <c r="NZ407" s="24"/>
      <c r="OA407" s="24"/>
      <c r="OB407" s="24"/>
      <c r="OC407" s="24"/>
      <c r="OD407" s="24"/>
      <c r="OE407" s="24"/>
      <c r="OF407" s="24"/>
      <c r="OG407" s="24"/>
      <c r="OH407" s="24"/>
      <c r="OI407" s="24"/>
      <c r="OJ407" s="24"/>
      <c r="OK407" s="24"/>
      <c r="OL407" s="24"/>
      <c r="OM407" s="24"/>
      <c r="ON407" s="24"/>
      <c r="OO407" s="24"/>
      <c r="OP407" s="24"/>
      <c r="OQ407" s="24"/>
      <c r="OR407" s="24"/>
      <c r="OS407" s="24"/>
      <c r="OT407" s="24"/>
      <c r="OU407" s="24"/>
      <c r="OV407" s="24"/>
      <c r="OW407" s="24"/>
      <c r="OX407" s="24"/>
      <c r="OY407" s="24"/>
      <c r="OZ407" s="24"/>
      <c r="PA407" s="24"/>
      <c r="PB407" s="24"/>
      <c r="PC407" s="24"/>
      <c r="PD407" s="24"/>
      <c r="PE407" s="24"/>
      <c r="PF407" s="24"/>
      <c r="PG407" s="24"/>
      <c r="PH407" s="24"/>
      <c r="PI407" s="24"/>
      <c r="PJ407" s="24"/>
      <c r="PK407" s="24"/>
      <c r="PL407" s="24"/>
      <c r="PM407" s="24"/>
      <c r="PN407" s="24"/>
      <c r="PO407" s="24"/>
      <c r="PP407" s="24"/>
      <c r="PQ407" s="24"/>
      <c r="PR407" s="24"/>
      <c r="PS407" s="24"/>
      <c r="PT407" s="24"/>
      <c r="PU407" s="24"/>
      <c r="PV407" s="24"/>
      <c r="PW407" s="24"/>
      <c r="PX407" s="24"/>
      <c r="PY407" s="24"/>
      <c r="PZ407" s="24"/>
      <c r="QA407" s="24"/>
      <c r="QB407" s="24"/>
      <c r="QC407" s="24"/>
      <c r="QD407" s="24"/>
      <c r="QE407" s="24"/>
      <c r="QF407" s="24"/>
      <c r="QG407" s="24"/>
      <c r="QH407" s="24"/>
      <c r="QI407" s="24"/>
      <c r="QJ407" s="24"/>
      <c r="QK407" s="24"/>
      <c r="QL407" s="24"/>
      <c r="QM407" s="24"/>
      <c r="QN407" s="24"/>
      <c r="QO407" s="24"/>
      <c r="QP407" s="24"/>
      <c r="QQ407" s="24"/>
      <c r="QR407" s="24"/>
      <c r="QS407" s="24"/>
      <c r="QT407" s="24"/>
      <c r="QU407" s="24"/>
      <c r="QV407" s="24"/>
      <c r="QW407" s="24"/>
      <c r="QX407" s="24"/>
      <c r="QY407" s="24"/>
      <c r="QZ407" s="24"/>
      <c r="RA407" s="24"/>
      <c r="RB407" s="24"/>
      <c r="RC407" s="24"/>
      <c r="RD407" s="24"/>
      <c r="RE407" s="24"/>
      <c r="RF407" s="24"/>
      <c r="RG407" s="24"/>
      <c r="RH407" s="24"/>
      <c r="RI407" s="24"/>
      <c r="RJ407" s="24"/>
      <c r="RK407" s="24"/>
      <c r="RL407" s="24"/>
      <c r="RM407" s="24"/>
      <c r="RN407" s="24"/>
      <c r="RO407" s="24"/>
      <c r="RP407" s="24"/>
      <c r="RQ407" s="24"/>
      <c r="RR407" s="24"/>
      <c r="RS407" s="24"/>
      <c r="RT407" s="24"/>
      <c r="RU407" s="24"/>
      <c r="RV407" s="24"/>
      <c r="RW407" s="24"/>
      <c r="RX407" s="24"/>
      <c r="RY407" s="24"/>
      <c r="RZ407" s="24"/>
      <c r="SA407" s="24"/>
      <c r="SB407" s="24"/>
      <c r="SC407" s="24"/>
      <c r="SD407" s="24"/>
      <c r="SE407" s="24"/>
      <c r="SF407" s="24"/>
      <c r="SG407" s="24"/>
      <c r="SH407" s="24"/>
      <c r="SI407" s="24"/>
      <c r="SJ407" s="24"/>
      <c r="SK407" s="24"/>
      <c r="SL407" s="24"/>
      <c r="SM407" s="24"/>
      <c r="SN407" s="24"/>
      <c r="SO407" s="24"/>
      <c r="SP407" s="24"/>
      <c r="SQ407" s="24"/>
      <c r="SR407" s="24"/>
      <c r="SS407" s="24"/>
      <c r="ST407" s="24"/>
      <c r="SU407" s="24"/>
      <c r="SV407" s="24"/>
      <c r="SW407" s="24"/>
      <c r="SX407" s="24"/>
      <c r="SY407" s="24"/>
      <c r="SZ407" s="24"/>
      <c r="TA407" s="24"/>
      <c r="TB407" s="24"/>
      <c r="TC407" s="24"/>
      <c r="TD407" s="24"/>
      <c r="TE407" s="24"/>
      <c r="TF407" s="24"/>
      <c r="TG407" s="24"/>
      <c r="TH407" s="24"/>
      <c r="TI407" s="24"/>
      <c r="TJ407" s="24"/>
      <c r="TK407" s="24"/>
      <c r="TL407" s="24"/>
      <c r="TM407" s="24"/>
      <c r="TN407" s="24"/>
      <c r="TO407" s="24"/>
      <c r="TP407" s="24"/>
      <c r="TQ407" s="24"/>
      <c r="TR407" s="24"/>
      <c r="TS407" s="24"/>
      <c r="TT407" s="24"/>
      <c r="TU407" s="24"/>
      <c r="TV407" s="24"/>
      <c r="TW407" s="24"/>
      <c r="TX407" s="24"/>
      <c r="TY407" s="24"/>
      <c r="TZ407" s="24"/>
      <c r="UA407" s="24"/>
      <c r="UB407" s="24"/>
      <c r="UC407" s="24"/>
      <c r="UD407" s="24"/>
      <c r="UE407" s="24"/>
      <c r="UF407" s="24"/>
      <c r="UG407" s="24"/>
      <c r="UH407" s="24"/>
      <c r="UI407" s="24"/>
      <c r="UJ407" s="24"/>
      <c r="UK407" s="24"/>
      <c r="UL407" s="24"/>
      <c r="UM407" s="24"/>
      <c r="UN407" s="24"/>
      <c r="UO407" s="24"/>
      <c r="UP407" s="24"/>
      <c r="UQ407" s="24"/>
      <c r="UR407" s="24"/>
      <c r="US407" s="24"/>
      <c r="UT407" s="24"/>
      <c r="UU407" s="24"/>
      <c r="UV407" s="24"/>
      <c r="UW407" s="24"/>
      <c r="UX407" s="24"/>
      <c r="UY407" s="24"/>
      <c r="UZ407" s="24"/>
      <c r="VA407" s="24"/>
      <c r="VB407" s="24"/>
      <c r="VC407" s="24"/>
      <c r="VD407" s="24"/>
      <c r="VE407" s="24"/>
      <c r="VF407" s="24"/>
      <c r="VG407" s="24"/>
      <c r="VH407" s="24"/>
      <c r="VI407" s="24"/>
    </row>
    <row r="408" spans="1:581" s="23" customFormat="1" ht="15" customHeight="1" x14ac:dyDescent="0.2">
      <c r="A408" s="18">
        <v>79</v>
      </c>
      <c r="B408" s="102" t="s">
        <v>1188</v>
      </c>
      <c r="C408" s="102" t="s">
        <v>1189</v>
      </c>
      <c r="D408" s="20">
        <v>14</v>
      </c>
      <c r="E408" s="102" t="s">
        <v>929</v>
      </c>
      <c r="F408" s="102" t="s">
        <v>1190</v>
      </c>
      <c r="G408" s="102" t="s">
        <v>1517</v>
      </c>
      <c r="H408" s="21" t="s">
        <v>423</v>
      </c>
      <c r="I408" s="21" t="s">
        <v>424</v>
      </c>
      <c r="J408" s="22" t="s">
        <v>955</v>
      </c>
      <c r="K408" s="328">
        <v>35079</v>
      </c>
      <c r="L408" s="146" t="s">
        <v>871</v>
      </c>
      <c r="M408" s="22">
        <v>40</v>
      </c>
      <c r="N408" s="22" t="s">
        <v>728</v>
      </c>
      <c r="O408" s="21" t="s">
        <v>899</v>
      </c>
      <c r="P408" s="21" t="s">
        <v>973</v>
      </c>
      <c r="Q408" s="21" t="s">
        <v>994</v>
      </c>
      <c r="R408" s="22">
        <v>1</v>
      </c>
      <c r="S408" s="75">
        <v>10931</v>
      </c>
      <c r="T408" s="75">
        <f t="shared" si="197"/>
        <v>2186.2000000000003</v>
      </c>
      <c r="U408" s="75"/>
      <c r="V408" s="75">
        <f t="shared" si="198"/>
        <v>13117.2</v>
      </c>
      <c r="W408" s="75">
        <f>70.1*6</f>
        <v>420.59999999999997</v>
      </c>
      <c r="X408" s="75">
        <f t="shared" si="199"/>
        <v>2445.5333333333333</v>
      </c>
      <c r="Y408" s="75">
        <f t="shared" si="200"/>
        <v>24455.333333333336</v>
      </c>
      <c r="Z408" s="75">
        <f t="shared" si="201"/>
        <v>2295.5099999999998</v>
      </c>
      <c r="AA408" s="75">
        <f t="shared" si="202"/>
        <v>393.51600000000002</v>
      </c>
      <c r="AB408" s="75">
        <f t="shared" si="203"/>
        <v>655.86000000000013</v>
      </c>
      <c r="AC408" s="75">
        <f t="shared" si="204"/>
        <v>262.34399999999999</v>
      </c>
      <c r="AD408" s="75">
        <f t="shared" si="195"/>
        <v>926</v>
      </c>
      <c r="AE408" s="75">
        <f t="shared" si="196"/>
        <v>630</v>
      </c>
      <c r="AF408" s="77">
        <f t="shared" si="205"/>
        <v>7336.6</v>
      </c>
      <c r="AG408" s="77">
        <f t="shared" si="206"/>
        <v>21554.152222222227</v>
      </c>
      <c r="AH408" s="77">
        <f t="shared" si="207"/>
        <v>258649.82666666672</v>
      </c>
      <c r="AI408" s="77"/>
      <c r="AJ408" s="77"/>
      <c r="AK408" s="77"/>
      <c r="AL408" s="77"/>
      <c r="AM408" s="77"/>
      <c r="AN408" s="77"/>
      <c r="AO408" s="77"/>
      <c r="AP408" s="77"/>
      <c r="AQ408" s="77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  <c r="HB408" s="24"/>
      <c r="HC408" s="24"/>
      <c r="HD408" s="24"/>
      <c r="HE408" s="24"/>
      <c r="HF408" s="24"/>
      <c r="HG408" s="24"/>
      <c r="HH408" s="24"/>
      <c r="HI408" s="24"/>
      <c r="HJ408" s="24"/>
      <c r="HK408" s="24"/>
      <c r="HL408" s="24"/>
      <c r="HM408" s="24"/>
      <c r="HN408" s="24"/>
      <c r="HO408" s="24"/>
      <c r="HP408" s="24"/>
      <c r="HQ408" s="24"/>
      <c r="HR408" s="24"/>
      <c r="HS408" s="24"/>
      <c r="HT408" s="24"/>
      <c r="HU408" s="24"/>
      <c r="HV408" s="24"/>
      <c r="HW408" s="24"/>
      <c r="HX408" s="24"/>
      <c r="HY408" s="24"/>
      <c r="HZ408" s="24"/>
      <c r="IA408" s="24"/>
      <c r="IB408" s="24"/>
      <c r="IC408" s="24"/>
      <c r="ID408" s="24"/>
      <c r="IE408" s="24"/>
      <c r="IF408" s="24"/>
      <c r="IG408" s="24"/>
      <c r="IH408" s="24"/>
      <c r="II408" s="24"/>
      <c r="IJ408" s="24"/>
      <c r="IK408" s="24"/>
      <c r="IL408" s="24"/>
      <c r="IM408" s="24"/>
      <c r="IN408" s="24"/>
      <c r="IO408" s="24"/>
      <c r="IP408" s="24"/>
      <c r="IQ408" s="24"/>
      <c r="IR408" s="24"/>
      <c r="IS408" s="24"/>
      <c r="IT408" s="24"/>
      <c r="IU408" s="24"/>
      <c r="IV408" s="24"/>
      <c r="IW408" s="24"/>
      <c r="IX408" s="24"/>
      <c r="IY408" s="24"/>
      <c r="IZ408" s="24"/>
      <c r="JA408" s="24"/>
      <c r="JB408" s="24"/>
      <c r="JC408" s="24"/>
      <c r="JD408" s="24"/>
      <c r="JE408" s="24"/>
      <c r="JF408" s="24"/>
      <c r="JG408" s="24"/>
      <c r="JH408" s="24"/>
      <c r="JI408" s="24"/>
      <c r="JJ408" s="24"/>
      <c r="JK408" s="24"/>
      <c r="JL408" s="24"/>
      <c r="JM408" s="24"/>
      <c r="JN408" s="24"/>
      <c r="JO408" s="24"/>
      <c r="JP408" s="24"/>
      <c r="JQ408" s="24"/>
      <c r="JR408" s="24"/>
      <c r="JS408" s="24"/>
      <c r="JT408" s="24"/>
      <c r="JU408" s="24"/>
      <c r="JV408" s="24"/>
      <c r="JW408" s="24"/>
      <c r="JX408" s="24"/>
      <c r="JY408" s="24"/>
      <c r="JZ408" s="24"/>
      <c r="KA408" s="24"/>
      <c r="KB408" s="24"/>
      <c r="KC408" s="24"/>
      <c r="KD408" s="24"/>
      <c r="KE408" s="24"/>
      <c r="KF408" s="24"/>
      <c r="KG408" s="24"/>
      <c r="KH408" s="24"/>
      <c r="KI408" s="24"/>
      <c r="KJ408" s="24"/>
      <c r="KK408" s="24"/>
      <c r="KL408" s="24"/>
      <c r="KM408" s="24"/>
      <c r="KN408" s="24"/>
      <c r="KO408" s="24"/>
      <c r="KP408" s="24"/>
      <c r="KQ408" s="24"/>
      <c r="KR408" s="24"/>
      <c r="KS408" s="24"/>
      <c r="KT408" s="24"/>
      <c r="KU408" s="24"/>
      <c r="KV408" s="24"/>
      <c r="KW408" s="24"/>
      <c r="KX408" s="24"/>
      <c r="KY408" s="24"/>
      <c r="KZ408" s="24"/>
      <c r="LA408" s="24"/>
      <c r="LB408" s="24"/>
      <c r="LC408" s="24"/>
      <c r="LD408" s="24"/>
      <c r="LE408" s="24"/>
      <c r="LF408" s="24"/>
      <c r="LG408" s="24"/>
      <c r="LH408" s="24"/>
      <c r="LI408" s="24"/>
      <c r="LJ408" s="24"/>
      <c r="LK408" s="24"/>
      <c r="LL408" s="24"/>
      <c r="LM408" s="24"/>
      <c r="LN408" s="24"/>
      <c r="LO408" s="24"/>
      <c r="LP408" s="24"/>
      <c r="LQ408" s="24"/>
      <c r="LR408" s="24"/>
      <c r="LS408" s="24"/>
      <c r="LT408" s="24"/>
      <c r="LU408" s="24"/>
      <c r="LV408" s="24"/>
      <c r="LW408" s="24"/>
      <c r="LX408" s="24"/>
      <c r="LY408" s="24"/>
      <c r="LZ408" s="24"/>
      <c r="MA408" s="24"/>
      <c r="MB408" s="24"/>
      <c r="MC408" s="24"/>
      <c r="MD408" s="24"/>
      <c r="ME408" s="24"/>
      <c r="MF408" s="24"/>
      <c r="MG408" s="24"/>
      <c r="MH408" s="24"/>
      <c r="MI408" s="24"/>
      <c r="MJ408" s="24"/>
      <c r="MK408" s="24"/>
      <c r="ML408" s="24"/>
      <c r="MM408" s="24"/>
      <c r="MN408" s="24"/>
      <c r="MO408" s="24"/>
      <c r="MP408" s="24"/>
      <c r="MQ408" s="24"/>
      <c r="MR408" s="24"/>
      <c r="MS408" s="24"/>
      <c r="MT408" s="24"/>
      <c r="MU408" s="24"/>
      <c r="MV408" s="24"/>
      <c r="MW408" s="24"/>
      <c r="MX408" s="24"/>
      <c r="MY408" s="24"/>
      <c r="MZ408" s="24"/>
      <c r="NA408" s="24"/>
      <c r="NB408" s="24"/>
      <c r="NC408" s="24"/>
      <c r="ND408" s="24"/>
      <c r="NE408" s="24"/>
      <c r="NF408" s="24"/>
      <c r="NG408" s="24"/>
      <c r="NH408" s="24"/>
      <c r="NI408" s="24"/>
      <c r="NJ408" s="24"/>
      <c r="NK408" s="24"/>
      <c r="NL408" s="24"/>
      <c r="NM408" s="24"/>
      <c r="NN408" s="24"/>
      <c r="NO408" s="24"/>
      <c r="NP408" s="24"/>
      <c r="NQ408" s="24"/>
      <c r="NR408" s="24"/>
      <c r="NS408" s="24"/>
      <c r="NT408" s="24"/>
      <c r="NU408" s="24"/>
      <c r="NV408" s="24"/>
      <c r="NW408" s="24"/>
      <c r="NX408" s="24"/>
      <c r="NY408" s="24"/>
      <c r="NZ408" s="24"/>
      <c r="OA408" s="24"/>
      <c r="OB408" s="24"/>
      <c r="OC408" s="24"/>
      <c r="OD408" s="24"/>
      <c r="OE408" s="24"/>
      <c r="OF408" s="24"/>
      <c r="OG408" s="24"/>
      <c r="OH408" s="24"/>
      <c r="OI408" s="24"/>
      <c r="OJ408" s="24"/>
      <c r="OK408" s="24"/>
      <c r="OL408" s="24"/>
      <c r="OM408" s="24"/>
      <c r="ON408" s="24"/>
      <c r="OO408" s="24"/>
      <c r="OP408" s="24"/>
      <c r="OQ408" s="24"/>
      <c r="OR408" s="24"/>
      <c r="OS408" s="24"/>
      <c r="OT408" s="24"/>
      <c r="OU408" s="24"/>
      <c r="OV408" s="24"/>
      <c r="OW408" s="24"/>
      <c r="OX408" s="24"/>
      <c r="OY408" s="24"/>
      <c r="OZ408" s="24"/>
      <c r="PA408" s="24"/>
      <c r="PB408" s="24"/>
      <c r="PC408" s="24"/>
      <c r="PD408" s="24"/>
      <c r="PE408" s="24"/>
      <c r="PF408" s="24"/>
      <c r="PG408" s="24"/>
      <c r="PH408" s="24"/>
      <c r="PI408" s="24"/>
      <c r="PJ408" s="24"/>
      <c r="PK408" s="24"/>
      <c r="PL408" s="24"/>
      <c r="PM408" s="24"/>
      <c r="PN408" s="24"/>
      <c r="PO408" s="24"/>
      <c r="PP408" s="24"/>
      <c r="PQ408" s="24"/>
      <c r="PR408" s="24"/>
      <c r="PS408" s="24"/>
      <c r="PT408" s="24"/>
      <c r="PU408" s="24"/>
      <c r="PV408" s="24"/>
      <c r="PW408" s="24"/>
      <c r="PX408" s="24"/>
      <c r="PY408" s="24"/>
      <c r="PZ408" s="24"/>
      <c r="QA408" s="24"/>
      <c r="QB408" s="24"/>
      <c r="QC408" s="24"/>
      <c r="QD408" s="24"/>
      <c r="QE408" s="24"/>
      <c r="QF408" s="24"/>
      <c r="QG408" s="24"/>
      <c r="QH408" s="24"/>
      <c r="QI408" s="24"/>
      <c r="QJ408" s="24"/>
      <c r="QK408" s="24"/>
      <c r="QL408" s="24"/>
      <c r="QM408" s="24"/>
      <c r="QN408" s="24"/>
      <c r="QO408" s="24"/>
      <c r="QP408" s="24"/>
      <c r="QQ408" s="24"/>
      <c r="QR408" s="24"/>
      <c r="QS408" s="24"/>
      <c r="QT408" s="24"/>
      <c r="QU408" s="24"/>
      <c r="QV408" s="24"/>
      <c r="QW408" s="24"/>
      <c r="QX408" s="24"/>
      <c r="QY408" s="24"/>
      <c r="QZ408" s="24"/>
      <c r="RA408" s="24"/>
      <c r="RB408" s="24"/>
      <c r="RC408" s="24"/>
      <c r="RD408" s="24"/>
      <c r="RE408" s="24"/>
      <c r="RF408" s="24"/>
      <c r="RG408" s="24"/>
      <c r="RH408" s="24"/>
      <c r="RI408" s="24"/>
      <c r="RJ408" s="24"/>
      <c r="RK408" s="24"/>
      <c r="RL408" s="24"/>
      <c r="RM408" s="24"/>
      <c r="RN408" s="24"/>
      <c r="RO408" s="24"/>
      <c r="RP408" s="24"/>
      <c r="RQ408" s="24"/>
      <c r="RR408" s="24"/>
      <c r="RS408" s="24"/>
      <c r="RT408" s="24"/>
      <c r="RU408" s="24"/>
      <c r="RV408" s="24"/>
      <c r="RW408" s="24"/>
      <c r="RX408" s="24"/>
      <c r="RY408" s="24"/>
      <c r="RZ408" s="24"/>
      <c r="SA408" s="24"/>
      <c r="SB408" s="24"/>
      <c r="SC408" s="24"/>
      <c r="SD408" s="24"/>
      <c r="SE408" s="24"/>
      <c r="SF408" s="24"/>
      <c r="SG408" s="24"/>
      <c r="SH408" s="24"/>
      <c r="SI408" s="24"/>
      <c r="SJ408" s="24"/>
      <c r="SK408" s="24"/>
      <c r="SL408" s="24"/>
      <c r="SM408" s="24"/>
      <c r="SN408" s="24"/>
      <c r="SO408" s="24"/>
      <c r="SP408" s="24"/>
      <c r="SQ408" s="24"/>
      <c r="SR408" s="24"/>
      <c r="SS408" s="24"/>
      <c r="ST408" s="24"/>
      <c r="SU408" s="24"/>
      <c r="SV408" s="24"/>
      <c r="SW408" s="24"/>
      <c r="SX408" s="24"/>
      <c r="SY408" s="24"/>
      <c r="SZ408" s="24"/>
      <c r="TA408" s="24"/>
      <c r="TB408" s="24"/>
      <c r="TC408" s="24"/>
      <c r="TD408" s="24"/>
      <c r="TE408" s="24"/>
      <c r="TF408" s="24"/>
      <c r="TG408" s="24"/>
      <c r="TH408" s="24"/>
      <c r="TI408" s="24"/>
      <c r="TJ408" s="24"/>
      <c r="TK408" s="24"/>
      <c r="TL408" s="24"/>
      <c r="TM408" s="24"/>
      <c r="TN408" s="24"/>
      <c r="TO408" s="24"/>
      <c r="TP408" s="24"/>
      <c r="TQ408" s="24"/>
      <c r="TR408" s="24"/>
      <c r="TS408" s="24"/>
      <c r="TT408" s="24"/>
      <c r="TU408" s="24"/>
      <c r="TV408" s="24"/>
      <c r="TW408" s="24"/>
      <c r="TX408" s="24"/>
      <c r="TY408" s="24"/>
      <c r="TZ408" s="24"/>
      <c r="UA408" s="24"/>
      <c r="UB408" s="24"/>
      <c r="UC408" s="24"/>
      <c r="UD408" s="24"/>
      <c r="UE408" s="24"/>
      <c r="UF408" s="24"/>
      <c r="UG408" s="24"/>
      <c r="UH408" s="24"/>
      <c r="UI408" s="24"/>
      <c r="UJ408" s="24"/>
      <c r="UK408" s="24"/>
      <c r="UL408" s="24"/>
      <c r="UM408" s="24"/>
      <c r="UN408" s="24"/>
      <c r="UO408" s="24"/>
      <c r="UP408" s="24"/>
      <c r="UQ408" s="24"/>
      <c r="UR408" s="24"/>
      <c r="US408" s="24"/>
      <c r="UT408" s="24"/>
      <c r="UU408" s="24"/>
      <c r="UV408" s="24"/>
      <c r="UW408" s="24"/>
      <c r="UX408" s="24"/>
      <c r="UY408" s="24"/>
      <c r="UZ408" s="24"/>
      <c r="VA408" s="24"/>
      <c r="VB408" s="24"/>
      <c r="VC408" s="24"/>
      <c r="VD408" s="24"/>
      <c r="VE408" s="24"/>
      <c r="VF408" s="24"/>
      <c r="VG408" s="24"/>
      <c r="VH408" s="24"/>
      <c r="VI408" s="24"/>
    </row>
    <row r="409" spans="1:581" s="23" customFormat="1" ht="15" customHeight="1" x14ac:dyDescent="0.2">
      <c r="A409" s="18">
        <v>80</v>
      </c>
      <c r="B409" s="102" t="s">
        <v>1188</v>
      </c>
      <c r="C409" s="102" t="s">
        <v>1189</v>
      </c>
      <c r="D409" s="20">
        <v>14</v>
      </c>
      <c r="E409" s="102" t="s">
        <v>929</v>
      </c>
      <c r="F409" s="102" t="s">
        <v>1190</v>
      </c>
      <c r="G409" s="102" t="s">
        <v>1518</v>
      </c>
      <c r="H409" s="21" t="s">
        <v>425</v>
      </c>
      <c r="I409" s="21" t="s">
        <v>426</v>
      </c>
      <c r="J409" s="22" t="s">
        <v>955</v>
      </c>
      <c r="K409" s="328">
        <v>39371</v>
      </c>
      <c r="L409" s="146" t="s">
        <v>871</v>
      </c>
      <c r="M409" s="22">
        <v>40</v>
      </c>
      <c r="N409" s="22" t="s">
        <v>728</v>
      </c>
      <c r="O409" s="21" t="s">
        <v>899</v>
      </c>
      <c r="P409" s="21" t="s">
        <v>973</v>
      </c>
      <c r="Q409" s="21" t="s">
        <v>994</v>
      </c>
      <c r="R409" s="22">
        <v>1</v>
      </c>
      <c r="S409" s="75">
        <v>10931</v>
      </c>
      <c r="T409" s="75">
        <f t="shared" si="197"/>
        <v>2186.2000000000003</v>
      </c>
      <c r="U409" s="75"/>
      <c r="V409" s="75">
        <f t="shared" si="198"/>
        <v>13117.2</v>
      </c>
      <c r="W409" s="75">
        <f>70.1*4</f>
        <v>280.39999999999998</v>
      </c>
      <c r="X409" s="75">
        <f t="shared" si="199"/>
        <v>2445.5333333333333</v>
      </c>
      <c r="Y409" s="75">
        <f t="shared" si="200"/>
        <v>24455.333333333336</v>
      </c>
      <c r="Z409" s="75">
        <f t="shared" si="201"/>
        <v>2295.5099999999998</v>
      </c>
      <c r="AA409" s="75">
        <f t="shared" si="202"/>
        <v>393.51600000000002</v>
      </c>
      <c r="AB409" s="75">
        <f t="shared" si="203"/>
        <v>655.86000000000013</v>
      </c>
      <c r="AC409" s="75">
        <f t="shared" si="204"/>
        <v>262.34399999999999</v>
      </c>
      <c r="AD409" s="75">
        <f t="shared" si="195"/>
        <v>926</v>
      </c>
      <c r="AE409" s="75">
        <f t="shared" si="196"/>
        <v>630</v>
      </c>
      <c r="AF409" s="77">
        <f t="shared" si="205"/>
        <v>7336.6</v>
      </c>
      <c r="AG409" s="77">
        <f t="shared" si="206"/>
        <v>21413.952222222222</v>
      </c>
      <c r="AH409" s="77">
        <f t="shared" si="207"/>
        <v>256967.42666666667</v>
      </c>
      <c r="AI409" s="77"/>
      <c r="AJ409" s="77"/>
      <c r="AK409" s="77"/>
      <c r="AL409" s="77"/>
      <c r="AM409" s="77"/>
      <c r="AN409" s="77"/>
      <c r="AO409" s="77"/>
      <c r="AP409" s="77"/>
      <c r="AQ409" s="77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  <c r="HB409" s="24"/>
      <c r="HC409" s="24"/>
      <c r="HD409" s="24"/>
      <c r="HE409" s="24"/>
      <c r="HF409" s="24"/>
      <c r="HG409" s="24"/>
      <c r="HH409" s="24"/>
      <c r="HI409" s="24"/>
      <c r="HJ409" s="24"/>
      <c r="HK409" s="24"/>
      <c r="HL409" s="24"/>
      <c r="HM409" s="24"/>
      <c r="HN409" s="24"/>
      <c r="HO409" s="24"/>
      <c r="HP409" s="24"/>
      <c r="HQ409" s="24"/>
      <c r="HR409" s="24"/>
      <c r="HS409" s="24"/>
      <c r="HT409" s="24"/>
      <c r="HU409" s="24"/>
      <c r="HV409" s="24"/>
      <c r="HW409" s="24"/>
      <c r="HX409" s="24"/>
      <c r="HY409" s="24"/>
      <c r="HZ409" s="24"/>
      <c r="IA409" s="24"/>
      <c r="IB409" s="24"/>
      <c r="IC409" s="24"/>
      <c r="ID409" s="24"/>
      <c r="IE409" s="24"/>
      <c r="IF409" s="24"/>
      <c r="IG409" s="24"/>
      <c r="IH409" s="24"/>
      <c r="II409" s="24"/>
      <c r="IJ409" s="24"/>
      <c r="IK409" s="24"/>
      <c r="IL409" s="24"/>
      <c r="IM409" s="24"/>
      <c r="IN409" s="24"/>
      <c r="IO409" s="24"/>
      <c r="IP409" s="24"/>
      <c r="IQ409" s="24"/>
      <c r="IR409" s="24"/>
      <c r="IS409" s="24"/>
      <c r="IT409" s="24"/>
      <c r="IU409" s="24"/>
      <c r="IV409" s="24"/>
      <c r="IW409" s="24"/>
      <c r="IX409" s="24"/>
      <c r="IY409" s="24"/>
      <c r="IZ409" s="24"/>
      <c r="JA409" s="24"/>
      <c r="JB409" s="24"/>
      <c r="JC409" s="24"/>
      <c r="JD409" s="24"/>
      <c r="JE409" s="24"/>
      <c r="JF409" s="24"/>
      <c r="JG409" s="24"/>
      <c r="JH409" s="24"/>
      <c r="JI409" s="24"/>
      <c r="JJ409" s="24"/>
      <c r="JK409" s="24"/>
      <c r="JL409" s="24"/>
      <c r="JM409" s="24"/>
      <c r="JN409" s="24"/>
      <c r="JO409" s="24"/>
      <c r="JP409" s="24"/>
      <c r="JQ409" s="24"/>
      <c r="JR409" s="24"/>
      <c r="JS409" s="24"/>
      <c r="JT409" s="24"/>
      <c r="JU409" s="24"/>
      <c r="JV409" s="24"/>
      <c r="JW409" s="24"/>
      <c r="JX409" s="24"/>
      <c r="JY409" s="24"/>
      <c r="JZ409" s="24"/>
      <c r="KA409" s="24"/>
      <c r="KB409" s="24"/>
      <c r="KC409" s="24"/>
      <c r="KD409" s="24"/>
      <c r="KE409" s="24"/>
      <c r="KF409" s="24"/>
      <c r="KG409" s="24"/>
      <c r="KH409" s="24"/>
      <c r="KI409" s="24"/>
      <c r="KJ409" s="24"/>
      <c r="KK409" s="24"/>
      <c r="KL409" s="24"/>
      <c r="KM409" s="24"/>
      <c r="KN409" s="24"/>
      <c r="KO409" s="24"/>
      <c r="KP409" s="24"/>
      <c r="KQ409" s="24"/>
      <c r="KR409" s="24"/>
      <c r="KS409" s="24"/>
      <c r="KT409" s="24"/>
      <c r="KU409" s="24"/>
      <c r="KV409" s="24"/>
      <c r="KW409" s="24"/>
      <c r="KX409" s="24"/>
      <c r="KY409" s="24"/>
      <c r="KZ409" s="24"/>
      <c r="LA409" s="24"/>
      <c r="LB409" s="24"/>
      <c r="LC409" s="24"/>
      <c r="LD409" s="24"/>
      <c r="LE409" s="24"/>
      <c r="LF409" s="24"/>
      <c r="LG409" s="24"/>
      <c r="LH409" s="24"/>
      <c r="LI409" s="24"/>
      <c r="LJ409" s="24"/>
      <c r="LK409" s="24"/>
      <c r="LL409" s="24"/>
      <c r="LM409" s="24"/>
      <c r="LN409" s="24"/>
      <c r="LO409" s="24"/>
      <c r="LP409" s="24"/>
      <c r="LQ409" s="24"/>
      <c r="LR409" s="24"/>
      <c r="LS409" s="24"/>
      <c r="LT409" s="24"/>
      <c r="LU409" s="24"/>
      <c r="LV409" s="24"/>
      <c r="LW409" s="24"/>
      <c r="LX409" s="24"/>
      <c r="LY409" s="24"/>
      <c r="LZ409" s="24"/>
      <c r="MA409" s="24"/>
      <c r="MB409" s="24"/>
      <c r="MC409" s="24"/>
      <c r="MD409" s="24"/>
      <c r="ME409" s="24"/>
      <c r="MF409" s="24"/>
      <c r="MG409" s="24"/>
      <c r="MH409" s="24"/>
      <c r="MI409" s="24"/>
      <c r="MJ409" s="24"/>
      <c r="MK409" s="24"/>
      <c r="ML409" s="24"/>
      <c r="MM409" s="24"/>
      <c r="MN409" s="24"/>
      <c r="MO409" s="24"/>
      <c r="MP409" s="24"/>
      <c r="MQ409" s="24"/>
      <c r="MR409" s="24"/>
      <c r="MS409" s="24"/>
      <c r="MT409" s="24"/>
      <c r="MU409" s="24"/>
      <c r="MV409" s="24"/>
      <c r="MW409" s="24"/>
      <c r="MX409" s="24"/>
      <c r="MY409" s="24"/>
      <c r="MZ409" s="24"/>
      <c r="NA409" s="24"/>
      <c r="NB409" s="24"/>
      <c r="NC409" s="24"/>
      <c r="ND409" s="24"/>
      <c r="NE409" s="24"/>
      <c r="NF409" s="24"/>
      <c r="NG409" s="24"/>
      <c r="NH409" s="24"/>
      <c r="NI409" s="24"/>
      <c r="NJ409" s="24"/>
      <c r="NK409" s="24"/>
      <c r="NL409" s="24"/>
      <c r="NM409" s="24"/>
      <c r="NN409" s="24"/>
      <c r="NO409" s="24"/>
      <c r="NP409" s="24"/>
      <c r="NQ409" s="24"/>
      <c r="NR409" s="24"/>
      <c r="NS409" s="24"/>
      <c r="NT409" s="24"/>
      <c r="NU409" s="24"/>
      <c r="NV409" s="24"/>
      <c r="NW409" s="24"/>
      <c r="NX409" s="24"/>
      <c r="NY409" s="24"/>
      <c r="NZ409" s="24"/>
      <c r="OA409" s="24"/>
      <c r="OB409" s="24"/>
      <c r="OC409" s="24"/>
      <c r="OD409" s="24"/>
      <c r="OE409" s="24"/>
      <c r="OF409" s="24"/>
      <c r="OG409" s="24"/>
      <c r="OH409" s="24"/>
      <c r="OI409" s="24"/>
      <c r="OJ409" s="24"/>
      <c r="OK409" s="24"/>
      <c r="OL409" s="24"/>
      <c r="OM409" s="24"/>
      <c r="ON409" s="24"/>
      <c r="OO409" s="24"/>
      <c r="OP409" s="24"/>
      <c r="OQ409" s="24"/>
      <c r="OR409" s="24"/>
      <c r="OS409" s="24"/>
      <c r="OT409" s="24"/>
      <c r="OU409" s="24"/>
      <c r="OV409" s="24"/>
      <c r="OW409" s="24"/>
      <c r="OX409" s="24"/>
      <c r="OY409" s="24"/>
      <c r="OZ409" s="24"/>
      <c r="PA409" s="24"/>
      <c r="PB409" s="24"/>
      <c r="PC409" s="24"/>
      <c r="PD409" s="24"/>
      <c r="PE409" s="24"/>
      <c r="PF409" s="24"/>
      <c r="PG409" s="24"/>
      <c r="PH409" s="24"/>
      <c r="PI409" s="24"/>
      <c r="PJ409" s="24"/>
      <c r="PK409" s="24"/>
      <c r="PL409" s="24"/>
      <c r="PM409" s="24"/>
      <c r="PN409" s="24"/>
      <c r="PO409" s="24"/>
      <c r="PP409" s="24"/>
      <c r="PQ409" s="24"/>
      <c r="PR409" s="24"/>
      <c r="PS409" s="24"/>
      <c r="PT409" s="24"/>
      <c r="PU409" s="24"/>
      <c r="PV409" s="24"/>
      <c r="PW409" s="24"/>
      <c r="PX409" s="24"/>
      <c r="PY409" s="24"/>
      <c r="PZ409" s="24"/>
      <c r="QA409" s="24"/>
      <c r="QB409" s="24"/>
      <c r="QC409" s="24"/>
      <c r="QD409" s="24"/>
      <c r="QE409" s="24"/>
      <c r="QF409" s="24"/>
      <c r="QG409" s="24"/>
      <c r="QH409" s="24"/>
      <c r="QI409" s="24"/>
      <c r="QJ409" s="24"/>
      <c r="QK409" s="24"/>
      <c r="QL409" s="24"/>
      <c r="QM409" s="24"/>
      <c r="QN409" s="24"/>
      <c r="QO409" s="24"/>
      <c r="QP409" s="24"/>
      <c r="QQ409" s="24"/>
      <c r="QR409" s="24"/>
      <c r="QS409" s="24"/>
      <c r="QT409" s="24"/>
      <c r="QU409" s="24"/>
      <c r="QV409" s="24"/>
      <c r="QW409" s="24"/>
      <c r="QX409" s="24"/>
      <c r="QY409" s="24"/>
      <c r="QZ409" s="24"/>
      <c r="RA409" s="24"/>
      <c r="RB409" s="24"/>
      <c r="RC409" s="24"/>
      <c r="RD409" s="24"/>
      <c r="RE409" s="24"/>
      <c r="RF409" s="24"/>
      <c r="RG409" s="24"/>
      <c r="RH409" s="24"/>
      <c r="RI409" s="24"/>
      <c r="RJ409" s="24"/>
      <c r="RK409" s="24"/>
      <c r="RL409" s="24"/>
      <c r="RM409" s="24"/>
      <c r="RN409" s="24"/>
      <c r="RO409" s="24"/>
      <c r="RP409" s="24"/>
      <c r="RQ409" s="24"/>
      <c r="RR409" s="24"/>
      <c r="RS409" s="24"/>
      <c r="RT409" s="24"/>
      <c r="RU409" s="24"/>
      <c r="RV409" s="24"/>
      <c r="RW409" s="24"/>
      <c r="RX409" s="24"/>
      <c r="RY409" s="24"/>
      <c r="RZ409" s="24"/>
      <c r="SA409" s="24"/>
      <c r="SB409" s="24"/>
      <c r="SC409" s="24"/>
      <c r="SD409" s="24"/>
      <c r="SE409" s="24"/>
      <c r="SF409" s="24"/>
      <c r="SG409" s="24"/>
      <c r="SH409" s="24"/>
      <c r="SI409" s="24"/>
      <c r="SJ409" s="24"/>
      <c r="SK409" s="24"/>
      <c r="SL409" s="24"/>
      <c r="SM409" s="24"/>
      <c r="SN409" s="24"/>
      <c r="SO409" s="24"/>
      <c r="SP409" s="24"/>
      <c r="SQ409" s="24"/>
      <c r="SR409" s="24"/>
      <c r="SS409" s="24"/>
      <c r="ST409" s="24"/>
      <c r="SU409" s="24"/>
      <c r="SV409" s="24"/>
      <c r="SW409" s="24"/>
      <c r="SX409" s="24"/>
      <c r="SY409" s="24"/>
      <c r="SZ409" s="24"/>
      <c r="TA409" s="24"/>
      <c r="TB409" s="24"/>
      <c r="TC409" s="24"/>
      <c r="TD409" s="24"/>
      <c r="TE409" s="24"/>
      <c r="TF409" s="24"/>
      <c r="TG409" s="24"/>
      <c r="TH409" s="24"/>
      <c r="TI409" s="24"/>
      <c r="TJ409" s="24"/>
      <c r="TK409" s="24"/>
      <c r="TL409" s="24"/>
      <c r="TM409" s="24"/>
      <c r="TN409" s="24"/>
      <c r="TO409" s="24"/>
      <c r="TP409" s="24"/>
      <c r="TQ409" s="24"/>
      <c r="TR409" s="24"/>
      <c r="TS409" s="24"/>
      <c r="TT409" s="24"/>
      <c r="TU409" s="24"/>
      <c r="TV409" s="24"/>
      <c r="TW409" s="24"/>
      <c r="TX409" s="24"/>
      <c r="TY409" s="24"/>
      <c r="TZ409" s="24"/>
      <c r="UA409" s="24"/>
      <c r="UB409" s="24"/>
      <c r="UC409" s="24"/>
      <c r="UD409" s="24"/>
      <c r="UE409" s="24"/>
      <c r="UF409" s="24"/>
      <c r="UG409" s="24"/>
      <c r="UH409" s="24"/>
      <c r="UI409" s="24"/>
      <c r="UJ409" s="24"/>
      <c r="UK409" s="24"/>
      <c r="UL409" s="24"/>
      <c r="UM409" s="24"/>
      <c r="UN409" s="24"/>
      <c r="UO409" s="24"/>
      <c r="UP409" s="24"/>
      <c r="UQ409" s="24"/>
      <c r="UR409" s="24"/>
      <c r="US409" s="24"/>
      <c r="UT409" s="24"/>
      <c r="UU409" s="24"/>
      <c r="UV409" s="24"/>
      <c r="UW409" s="24"/>
      <c r="UX409" s="24"/>
      <c r="UY409" s="24"/>
      <c r="UZ409" s="24"/>
      <c r="VA409" s="24"/>
      <c r="VB409" s="24"/>
      <c r="VC409" s="24"/>
      <c r="VD409" s="24"/>
      <c r="VE409" s="24"/>
      <c r="VF409" s="24"/>
      <c r="VG409" s="24"/>
      <c r="VH409" s="24"/>
      <c r="VI409" s="24"/>
    </row>
    <row r="410" spans="1:581" s="23" customFormat="1" ht="15" customHeight="1" x14ac:dyDescent="0.2">
      <c r="A410" s="18">
        <v>81</v>
      </c>
      <c r="B410" s="102" t="s">
        <v>1188</v>
      </c>
      <c r="C410" s="102" t="s">
        <v>1189</v>
      </c>
      <c r="D410" s="20">
        <v>14</v>
      </c>
      <c r="E410" s="102" t="s">
        <v>929</v>
      </c>
      <c r="F410" s="102" t="s">
        <v>1190</v>
      </c>
      <c r="G410" s="102" t="s">
        <v>1519</v>
      </c>
      <c r="H410" s="21" t="s">
        <v>427</v>
      </c>
      <c r="I410" s="21" t="s">
        <v>428</v>
      </c>
      <c r="J410" s="22" t="s">
        <v>955</v>
      </c>
      <c r="K410" s="328">
        <v>35079</v>
      </c>
      <c r="L410" s="146" t="s">
        <v>871</v>
      </c>
      <c r="M410" s="22">
        <v>40</v>
      </c>
      <c r="N410" s="22" t="s">
        <v>728</v>
      </c>
      <c r="O410" s="21" t="s">
        <v>899</v>
      </c>
      <c r="P410" s="21" t="s">
        <v>973</v>
      </c>
      <c r="Q410" s="21" t="s">
        <v>994</v>
      </c>
      <c r="R410" s="22">
        <v>1</v>
      </c>
      <c r="S410" s="75">
        <v>10931</v>
      </c>
      <c r="T410" s="75">
        <f t="shared" si="197"/>
        <v>2186.2000000000003</v>
      </c>
      <c r="U410" s="75"/>
      <c r="V410" s="75">
        <f t="shared" si="198"/>
        <v>13117.2</v>
      </c>
      <c r="W410" s="75">
        <f>70.1*6</f>
        <v>420.59999999999997</v>
      </c>
      <c r="X410" s="75">
        <f t="shared" si="199"/>
        <v>2445.5333333333333</v>
      </c>
      <c r="Y410" s="75">
        <f t="shared" si="200"/>
        <v>24455.333333333336</v>
      </c>
      <c r="Z410" s="75">
        <f t="shared" si="201"/>
        <v>2295.5099999999998</v>
      </c>
      <c r="AA410" s="75">
        <f t="shared" si="202"/>
        <v>393.51600000000002</v>
      </c>
      <c r="AB410" s="75">
        <f t="shared" si="203"/>
        <v>655.86000000000013</v>
      </c>
      <c r="AC410" s="75">
        <f t="shared" si="204"/>
        <v>262.34399999999999</v>
      </c>
      <c r="AD410" s="75">
        <f t="shared" si="195"/>
        <v>926</v>
      </c>
      <c r="AE410" s="75">
        <f t="shared" si="196"/>
        <v>630</v>
      </c>
      <c r="AF410" s="77">
        <f t="shared" si="205"/>
        <v>7336.6</v>
      </c>
      <c r="AG410" s="77">
        <f t="shared" si="206"/>
        <v>21554.152222222227</v>
      </c>
      <c r="AH410" s="77">
        <f t="shared" si="207"/>
        <v>258649.82666666672</v>
      </c>
      <c r="AI410" s="77"/>
      <c r="AJ410" s="77"/>
      <c r="AK410" s="77"/>
      <c r="AL410" s="77"/>
      <c r="AM410" s="77"/>
      <c r="AN410" s="77"/>
      <c r="AO410" s="77"/>
      <c r="AP410" s="77"/>
      <c r="AQ410" s="77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  <c r="HB410" s="24"/>
      <c r="HC410" s="24"/>
      <c r="HD410" s="24"/>
      <c r="HE410" s="24"/>
      <c r="HF410" s="24"/>
      <c r="HG410" s="24"/>
      <c r="HH410" s="24"/>
      <c r="HI410" s="24"/>
      <c r="HJ410" s="24"/>
      <c r="HK410" s="24"/>
      <c r="HL410" s="24"/>
      <c r="HM410" s="24"/>
      <c r="HN410" s="24"/>
      <c r="HO410" s="24"/>
      <c r="HP410" s="24"/>
      <c r="HQ410" s="24"/>
      <c r="HR410" s="24"/>
      <c r="HS410" s="24"/>
      <c r="HT410" s="24"/>
      <c r="HU410" s="24"/>
      <c r="HV410" s="24"/>
      <c r="HW410" s="24"/>
      <c r="HX410" s="24"/>
      <c r="HY410" s="24"/>
      <c r="HZ410" s="24"/>
      <c r="IA410" s="24"/>
      <c r="IB410" s="24"/>
      <c r="IC410" s="24"/>
      <c r="ID410" s="24"/>
      <c r="IE410" s="24"/>
      <c r="IF410" s="24"/>
      <c r="IG410" s="24"/>
      <c r="IH410" s="24"/>
      <c r="II410" s="24"/>
      <c r="IJ410" s="24"/>
      <c r="IK410" s="24"/>
      <c r="IL410" s="24"/>
      <c r="IM410" s="24"/>
      <c r="IN410" s="24"/>
      <c r="IO410" s="24"/>
      <c r="IP410" s="24"/>
      <c r="IQ410" s="24"/>
      <c r="IR410" s="24"/>
      <c r="IS410" s="24"/>
      <c r="IT410" s="24"/>
      <c r="IU410" s="24"/>
      <c r="IV410" s="24"/>
      <c r="IW410" s="24"/>
      <c r="IX410" s="24"/>
      <c r="IY410" s="24"/>
      <c r="IZ410" s="24"/>
      <c r="JA410" s="24"/>
      <c r="JB410" s="24"/>
      <c r="JC410" s="24"/>
      <c r="JD410" s="24"/>
      <c r="JE410" s="24"/>
      <c r="JF410" s="24"/>
      <c r="JG410" s="24"/>
      <c r="JH410" s="24"/>
      <c r="JI410" s="24"/>
      <c r="JJ410" s="24"/>
      <c r="JK410" s="24"/>
      <c r="JL410" s="24"/>
      <c r="JM410" s="24"/>
      <c r="JN410" s="24"/>
      <c r="JO410" s="24"/>
      <c r="JP410" s="24"/>
      <c r="JQ410" s="24"/>
      <c r="JR410" s="24"/>
      <c r="JS410" s="24"/>
      <c r="JT410" s="24"/>
      <c r="JU410" s="24"/>
      <c r="JV410" s="24"/>
      <c r="JW410" s="24"/>
      <c r="JX410" s="24"/>
      <c r="JY410" s="24"/>
      <c r="JZ410" s="24"/>
      <c r="KA410" s="24"/>
      <c r="KB410" s="24"/>
      <c r="KC410" s="24"/>
      <c r="KD410" s="24"/>
      <c r="KE410" s="24"/>
      <c r="KF410" s="24"/>
      <c r="KG410" s="24"/>
      <c r="KH410" s="24"/>
      <c r="KI410" s="24"/>
      <c r="KJ410" s="24"/>
      <c r="KK410" s="24"/>
      <c r="KL410" s="24"/>
      <c r="KM410" s="24"/>
      <c r="KN410" s="24"/>
      <c r="KO410" s="24"/>
      <c r="KP410" s="24"/>
      <c r="KQ410" s="24"/>
      <c r="KR410" s="24"/>
      <c r="KS410" s="24"/>
      <c r="KT410" s="24"/>
      <c r="KU410" s="24"/>
      <c r="KV410" s="24"/>
      <c r="KW410" s="24"/>
      <c r="KX410" s="24"/>
      <c r="KY410" s="24"/>
      <c r="KZ410" s="24"/>
      <c r="LA410" s="24"/>
      <c r="LB410" s="24"/>
      <c r="LC410" s="24"/>
      <c r="LD410" s="24"/>
      <c r="LE410" s="24"/>
      <c r="LF410" s="24"/>
      <c r="LG410" s="24"/>
      <c r="LH410" s="24"/>
      <c r="LI410" s="24"/>
      <c r="LJ410" s="24"/>
      <c r="LK410" s="24"/>
      <c r="LL410" s="24"/>
      <c r="LM410" s="24"/>
      <c r="LN410" s="24"/>
      <c r="LO410" s="24"/>
      <c r="LP410" s="24"/>
      <c r="LQ410" s="24"/>
      <c r="LR410" s="24"/>
      <c r="LS410" s="24"/>
      <c r="LT410" s="24"/>
      <c r="LU410" s="24"/>
      <c r="LV410" s="24"/>
      <c r="LW410" s="24"/>
      <c r="LX410" s="24"/>
      <c r="LY410" s="24"/>
      <c r="LZ410" s="24"/>
      <c r="MA410" s="24"/>
      <c r="MB410" s="24"/>
      <c r="MC410" s="24"/>
      <c r="MD410" s="24"/>
      <c r="ME410" s="24"/>
      <c r="MF410" s="24"/>
      <c r="MG410" s="24"/>
      <c r="MH410" s="24"/>
      <c r="MI410" s="24"/>
      <c r="MJ410" s="24"/>
      <c r="MK410" s="24"/>
      <c r="ML410" s="24"/>
      <c r="MM410" s="24"/>
      <c r="MN410" s="24"/>
      <c r="MO410" s="24"/>
      <c r="MP410" s="24"/>
      <c r="MQ410" s="24"/>
      <c r="MR410" s="24"/>
      <c r="MS410" s="24"/>
      <c r="MT410" s="24"/>
      <c r="MU410" s="24"/>
      <c r="MV410" s="24"/>
      <c r="MW410" s="24"/>
      <c r="MX410" s="24"/>
      <c r="MY410" s="24"/>
      <c r="MZ410" s="24"/>
      <c r="NA410" s="24"/>
      <c r="NB410" s="24"/>
      <c r="NC410" s="24"/>
      <c r="ND410" s="24"/>
      <c r="NE410" s="24"/>
      <c r="NF410" s="24"/>
      <c r="NG410" s="24"/>
      <c r="NH410" s="24"/>
      <c r="NI410" s="24"/>
      <c r="NJ410" s="24"/>
      <c r="NK410" s="24"/>
      <c r="NL410" s="24"/>
      <c r="NM410" s="24"/>
      <c r="NN410" s="24"/>
      <c r="NO410" s="24"/>
      <c r="NP410" s="24"/>
      <c r="NQ410" s="24"/>
      <c r="NR410" s="24"/>
      <c r="NS410" s="24"/>
      <c r="NT410" s="24"/>
      <c r="NU410" s="24"/>
      <c r="NV410" s="24"/>
      <c r="NW410" s="24"/>
      <c r="NX410" s="24"/>
      <c r="NY410" s="24"/>
      <c r="NZ410" s="24"/>
      <c r="OA410" s="24"/>
      <c r="OB410" s="24"/>
      <c r="OC410" s="24"/>
      <c r="OD410" s="24"/>
      <c r="OE410" s="24"/>
      <c r="OF410" s="24"/>
      <c r="OG410" s="24"/>
      <c r="OH410" s="24"/>
      <c r="OI410" s="24"/>
      <c r="OJ410" s="24"/>
      <c r="OK410" s="24"/>
      <c r="OL410" s="24"/>
      <c r="OM410" s="24"/>
      <c r="ON410" s="24"/>
      <c r="OO410" s="24"/>
      <c r="OP410" s="24"/>
      <c r="OQ410" s="24"/>
      <c r="OR410" s="24"/>
      <c r="OS410" s="24"/>
      <c r="OT410" s="24"/>
      <c r="OU410" s="24"/>
      <c r="OV410" s="24"/>
      <c r="OW410" s="24"/>
      <c r="OX410" s="24"/>
      <c r="OY410" s="24"/>
      <c r="OZ410" s="24"/>
      <c r="PA410" s="24"/>
      <c r="PB410" s="24"/>
      <c r="PC410" s="24"/>
      <c r="PD410" s="24"/>
      <c r="PE410" s="24"/>
      <c r="PF410" s="24"/>
      <c r="PG410" s="24"/>
      <c r="PH410" s="24"/>
      <c r="PI410" s="24"/>
      <c r="PJ410" s="24"/>
      <c r="PK410" s="24"/>
      <c r="PL410" s="24"/>
      <c r="PM410" s="24"/>
      <c r="PN410" s="24"/>
      <c r="PO410" s="24"/>
      <c r="PP410" s="24"/>
      <c r="PQ410" s="24"/>
      <c r="PR410" s="24"/>
      <c r="PS410" s="24"/>
      <c r="PT410" s="24"/>
      <c r="PU410" s="24"/>
      <c r="PV410" s="24"/>
      <c r="PW410" s="24"/>
      <c r="PX410" s="24"/>
      <c r="PY410" s="24"/>
      <c r="PZ410" s="24"/>
      <c r="QA410" s="24"/>
      <c r="QB410" s="24"/>
      <c r="QC410" s="24"/>
      <c r="QD410" s="24"/>
      <c r="QE410" s="24"/>
      <c r="QF410" s="24"/>
      <c r="QG410" s="24"/>
      <c r="QH410" s="24"/>
      <c r="QI410" s="24"/>
      <c r="QJ410" s="24"/>
      <c r="QK410" s="24"/>
      <c r="QL410" s="24"/>
      <c r="QM410" s="24"/>
      <c r="QN410" s="24"/>
      <c r="QO410" s="24"/>
      <c r="QP410" s="24"/>
      <c r="QQ410" s="24"/>
      <c r="QR410" s="24"/>
      <c r="QS410" s="24"/>
      <c r="QT410" s="24"/>
      <c r="QU410" s="24"/>
      <c r="QV410" s="24"/>
      <c r="QW410" s="24"/>
      <c r="QX410" s="24"/>
      <c r="QY410" s="24"/>
      <c r="QZ410" s="24"/>
      <c r="RA410" s="24"/>
      <c r="RB410" s="24"/>
      <c r="RC410" s="24"/>
      <c r="RD410" s="24"/>
      <c r="RE410" s="24"/>
      <c r="RF410" s="24"/>
      <c r="RG410" s="24"/>
      <c r="RH410" s="24"/>
      <c r="RI410" s="24"/>
      <c r="RJ410" s="24"/>
      <c r="RK410" s="24"/>
      <c r="RL410" s="24"/>
      <c r="RM410" s="24"/>
      <c r="RN410" s="24"/>
      <c r="RO410" s="24"/>
      <c r="RP410" s="24"/>
      <c r="RQ410" s="24"/>
      <c r="RR410" s="24"/>
      <c r="RS410" s="24"/>
      <c r="RT410" s="24"/>
      <c r="RU410" s="24"/>
      <c r="RV410" s="24"/>
      <c r="RW410" s="24"/>
      <c r="RX410" s="24"/>
      <c r="RY410" s="24"/>
      <c r="RZ410" s="24"/>
      <c r="SA410" s="24"/>
      <c r="SB410" s="24"/>
      <c r="SC410" s="24"/>
      <c r="SD410" s="24"/>
      <c r="SE410" s="24"/>
      <c r="SF410" s="24"/>
      <c r="SG410" s="24"/>
      <c r="SH410" s="24"/>
      <c r="SI410" s="24"/>
      <c r="SJ410" s="24"/>
      <c r="SK410" s="24"/>
      <c r="SL410" s="24"/>
      <c r="SM410" s="24"/>
      <c r="SN410" s="24"/>
      <c r="SO410" s="24"/>
      <c r="SP410" s="24"/>
      <c r="SQ410" s="24"/>
      <c r="SR410" s="24"/>
      <c r="SS410" s="24"/>
      <c r="ST410" s="24"/>
      <c r="SU410" s="24"/>
      <c r="SV410" s="24"/>
      <c r="SW410" s="24"/>
      <c r="SX410" s="24"/>
      <c r="SY410" s="24"/>
      <c r="SZ410" s="24"/>
      <c r="TA410" s="24"/>
      <c r="TB410" s="24"/>
      <c r="TC410" s="24"/>
      <c r="TD410" s="24"/>
      <c r="TE410" s="24"/>
      <c r="TF410" s="24"/>
      <c r="TG410" s="24"/>
      <c r="TH410" s="24"/>
      <c r="TI410" s="24"/>
      <c r="TJ410" s="24"/>
      <c r="TK410" s="24"/>
      <c r="TL410" s="24"/>
      <c r="TM410" s="24"/>
      <c r="TN410" s="24"/>
      <c r="TO410" s="24"/>
      <c r="TP410" s="24"/>
      <c r="TQ410" s="24"/>
      <c r="TR410" s="24"/>
      <c r="TS410" s="24"/>
      <c r="TT410" s="24"/>
      <c r="TU410" s="24"/>
      <c r="TV410" s="24"/>
      <c r="TW410" s="24"/>
      <c r="TX410" s="24"/>
      <c r="TY410" s="24"/>
      <c r="TZ410" s="24"/>
      <c r="UA410" s="24"/>
      <c r="UB410" s="24"/>
      <c r="UC410" s="24"/>
      <c r="UD410" s="24"/>
      <c r="UE410" s="24"/>
      <c r="UF410" s="24"/>
      <c r="UG410" s="24"/>
      <c r="UH410" s="24"/>
      <c r="UI410" s="24"/>
      <c r="UJ410" s="24"/>
      <c r="UK410" s="24"/>
      <c r="UL410" s="24"/>
      <c r="UM410" s="24"/>
      <c r="UN410" s="24"/>
      <c r="UO410" s="24"/>
      <c r="UP410" s="24"/>
      <c r="UQ410" s="24"/>
      <c r="UR410" s="24"/>
      <c r="US410" s="24"/>
      <c r="UT410" s="24"/>
      <c r="UU410" s="24"/>
      <c r="UV410" s="24"/>
      <c r="UW410" s="24"/>
      <c r="UX410" s="24"/>
      <c r="UY410" s="24"/>
      <c r="UZ410" s="24"/>
      <c r="VA410" s="24"/>
      <c r="VB410" s="24"/>
      <c r="VC410" s="24"/>
      <c r="VD410" s="24"/>
      <c r="VE410" s="24"/>
      <c r="VF410" s="24"/>
      <c r="VG410" s="24"/>
      <c r="VH410" s="24"/>
      <c r="VI410" s="24"/>
    </row>
    <row r="411" spans="1:581" s="23" customFormat="1" ht="15" customHeight="1" x14ac:dyDescent="0.2">
      <c r="A411" s="18">
        <v>82</v>
      </c>
      <c r="B411" s="102" t="s">
        <v>1188</v>
      </c>
      <c r="C411" s="102" t="s">
        <v>1189</v>
      </c>
      <c r="D411" s="20">
        <v>14</v>
      </c>
      <c r="E411" s="102" t="s">
        <v>929</v>
      </c>
      <c r="F411" s="102" t="s">
        <v>1190</v>
      </c>
      <c r="G411" s="102" t="s">
        <v>1520</v>
      </c>
      <c r="H411" s="21" t="s">
        <v>432</v>
      </c>
      <c r="I411" s="21" t="s">
        <v>433</v>
      </c>
      <c r="J411" s="22" t="s">
        <v>955</v>
      </c>
      <c r="K411" s="328">
        <v>37819</v>
      </c>
      <c r="L411" s="146" t="s">
        <v>871</v>
      </c>
      <c r="M411" s="22">
        <v>40</v>
      </c>
      <c r="N411" s="22" t="s">
        <v>728</v>
      </c>
      <c r="O411" s="21" t="s">
        <v>899</v>
      </c>
      <c r="P411" s="21" t="s">
        <v>973</v>
      </c>
      <c r="Q411" s="21" t="s">
        <v>994</v>
      </c>
      <c r="R411" s="22">
        <v>1</v>
      </c>
      <c r="S411" s="75">
        <v>10931</v>
      </c>
      <c r="T411" s="75">
        <f t="shared" si="197"/>
        <v>2186.2000000000003</v>
      </c>
      <c r="U411" s="75"/>
      <c r="V411" s="75">
        <f t="shared" si="198"/>
        <v>13117.2</v>
      </c>
      <c r="W411" s="75">
        <f>70.1*5</f>
        <v>350.5</v>
      </c>
      <c r="X411" s="75">
        <f t="shared" si="199"/>
        <v>2445.5333333333333</v>
      </c>
      <c r="Y411" s="75">
        <f t="shared" si="200"/>
        <v>24455.333333333336</v>
      </c>
      <c r="Z411" s="75">
        <f t="shared" si="201"/>
        <v>2295.5099999999998</v>
      </c>
      <c r="AA411" s="75">
        <f t="shared" si="202"/>
        <v>393.51600000000002</v>
      </c>
      <c r="AB411" s="75">
        <f t="shared" si="203"/>
        <v>655.86000000000013</v>
      </c>
      <c r="AC411" s="75">
        <f t="shared" si="204"/>
        <v>262.34399999999999</v>
      </c>
      <c r="AD411" s="75">
        <f t="shared" si="195"/>
        <v>926</v>
      </c>
      <c r="AE411" s="75">
        <f t="shared" si="196"/>
        <v>630</v>
      </c>
      <c r="AF411" s="77">
        <f t="shared" si="205"/>
        <v>7336.6</v>
      </c>
      <c r="AG411" s="77">
        <f t="shared" si="206"/>
        <v>21484.052222222221</v>
      </c>
      <c r="AH411" s="77">
        <f t="shared" si="207"/>
        <v>257808.62666666665</v>
      </c>
      <c r="AI411" s="77"/>
      <c r="AJ411" s="77"/>
      <c r="AK411" s="77"/>
      <c r="AL411" s="77"/>
      <c r="AM411" s="77"/>
      <c r="AN411" s="77"/>
      <c r="AO411" s="77"/>
      <c r="AP411" s="77"/>
      <c r="AQ411" s="77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  <c r="HB411" s="24"/>
      <c r="HC411" s="24"/>
      <c r="HD411" s="24"/>
      <c r="HE411" s="24"/>
      <c r="HF411" s="24"/>
      <c r="HG411" s="24"/>
      <c r="HH411" s="24"/>
      <c r="HI411" s="24"/>
      <c r="HJ411" s="24"/>
      <c r="HK411" s="24"/>
      <c r="HL411" s="24"/>
      <c r="HM411" s="24"/>
      <c r="HN411" s="24"/>
      <c r="HO411" s="24"/>
      <c r="HP411" s="24"/>
      <c r="HQ411" s="24"/>
      <c r="HR411" s="24"/>
      <c r="HS411" s="24"/>
      <c r="HT411" s="24"/>
      <c r="HU411" s="24"/>
      <c r="HV411" s="24"/>
      <c r="HW411" s="24"/>
      <c r="HX411" s="24"/>
      <c r="HY411" s="24"/>
      <c r="HZ411" s="24"/>
      <c r="IA411" s="24"/>
      <c r="IB411" s="24"/>
      <c r="IC411" s="24"/>
      <c r="ID411" s="24"/>
      <c r="IE411" s="24"/>
      <c r="IF411" s="24"/>
      <c r="IG411" s="24"/>
      <c r="IH411" s="24"/>
      <c r="II411" s="24"/>
      <c r="IJ411" s="24"/>
      <c r="IK411" s="24"/>
      <c r="IL411" s="24"/>
      <c r="IM411" s="24"/>
      <c r="IN411" s="24"/>
      <c r="IO411" s="24"/>
      <c r="IP411" s="24"/>
      <c r="IQ411" s="24"/>
      <c r="IR411" s="24"/>
      <c r="IS411" s="24"/>
      <c r="IT411" s="24"/>
      <c r="IU411" s="24"/>
      <c r="IV411" s="24"/>
      <c r="IW411" s="24"/>
      <c r="IX411" s="24"/>
      <c r="IY411" s="24"/>
      <c r="IZ411" s="24"/>
      <c r="JA411" s="24"/>
      <c r="JB411" s="24"/>
      <c r="JC411" s="24"/>
      <c r="JD411" s="24"/>
      <c r="JE411" s="24"/>
      <c r="JF411" s="24"/>
      <c r="JG411" s="24"/>
      <c r="JH411" s="24"/>
      <c r="JI411" s="24"/>
      <c r="JJ411" s="24"/>
      <c r="JK411" s="24"/>
      <c r="JL411" s="24"/>
      <c r="JM411" s="24"/>
      <c r="JN411" s="24"/>
      <c r="JO411" s="24"/>
      <c r="JP411" s="24"/>
      <c r="JQ411" s="24"/>
      <c r="JR411" s="24"/>
      <c r="JS411" s="24"/>
      <c r="JT411" s="24"/>
      <c r="JU411" s="24"/>
      <c r="JV411" s="24"/>
      <c r="JW411" s="24"/>
      <c r="JX411" s="24"/>
      <c r="JY411" s="24"/>
      <c r="JZ411" s="24"/>
      <c r="KA411" s="24"/>
      <c r="KB411" s="24"/>
      <c r="KC411" s="24"/>
      <c r="KD411" s="24"/>
      <c r="KE411" s="24"/>
      <c r="KF411" s="24"/>
      <c r="KG411" s="24"/>
      <c r="KH411" s="24"/>
      <c r="KI411" s="24"/>
      <c r="KJ411" s="24"/>
      <c r="KK411" s="24"/>
      <c r="KL411" s="24"/>
      <c r="KM411" s="24"/>
      <c r="KN411" s="24"/>
      <c r="KO411" s="24"/>
      <c r="KP411" s="24"/>
      <c r="KQ411" s="24"/>
      <c r="KR411" s="24"/>
      <c r="KS411" s="24"/>
      <c r="KT411" s="24"/>
      <c r="KU411" s="24"/>
      <c r="KV411" s="24"/>
      <c r="KW411" s="24"/>
      <c r="KX411" s="24"/>
      <c r="KY411" s="24"/>
      <c r="KZ411" s="24"/>
      <c r="LA411" s="24"/>
      <c r="LB411" s="24"/>
      <c r="LC411" s="24"/>
      <c r="LD411" s="24"/>
      <c r="LE411" s="24"/>
      <c r="LF411" s="24"/>
      <c r="LG411" s="24"/>
      <c r="LH411" s="24"/>
      <c r="LI411" s="24"/>
      <c r="LJ411" s="24"/>
      <c r="LK411" s="24"/>
      <c r="LL411" s="24"/>
      <c r="LM411" s="24"/>
      <c r="LN411" s="24"/>
      <c r="LO411" s="24"/>
      <c r="LP411" s="24"/>
      <c r="LQ411" s="24"/>
      <c r="LR411" s="24"/>
      <c r="LS411" s="24"/>
      <c r="LT411" s="24"/>
      <c r="LU411" s="24"/>
      <c r="LV411" s="24"/>
      <c r="LW411" s="24"/>
      <c r="LX411" s="24"/>
      <c r="LY411" s="24"/>
      <c r="LZ411" s="24"/>
      <c r="MA411" s="24"/>
      <c r="MB411" s="24"/>
      <c r="MC411" s="24"/>
      <c r="MD411" s="24"/>
      <c r="ME411" s="24"/>
      <c r="MF411" s="24"/>
      <c r="MG411" s="24"/>
      <c r="MH411" s="24"/>
      <c r="MI411" s="24"/>
      <c r="MJ411" s="24"/>
      <c r="MK411" s="24"/>
      <c r="ML411" s="24"/>
      <c r="MM411" s="24"/>
      <c r="MN411" s="24"/>
      <c r="MO411" s="24"/>
      <c r="MP411" s="24"/>
      <c r="MQ411" s="24"/>
      <c r="MR411" s="24"/>
      <c r="MS411" s="24"/>
      <c r="MT411" s="24"/>
      <c r="MU411" s="24"/>
      <c r="MV411" s="24"/>
      <c r="MW411" s="24"/>
      <c r="MX411" s="24"/>
      <c r="MY411" s="24"/>
      <c r="MZ411" s="24"/>
      <c r="NA411" s="24"/>
      <c r="NB411" s="24"/>
      <c r="NC411" s="24"/>
      <c r="ND411" s="24"/>
      <c r="NE411" s="24"/>
      <c r="NF411" s="24"/>
      <c r="NG411" s="24"/>
      <c r="NH411" s="24"/>
      <c r="NI411" s="24"/>
      <c r="NJ411" s="24"/>
      <c r="NK411" s="24"/>
      <c r="NL411" s="24"/>
      <c r="NM411" s="24"/>
      <c r="NN411" s="24"/>
      <c r="NO411" s="24"/>
      <c r="NP411" s="24"/>
      <c r="NQ411" s="24"/>
      <c r="NR411" s="24"/>
      <c r="NS411" s="24"/>
      <c r="NT411" s="24"/>
      <c r="NU411" s="24"/>
      <c r="NV411" s="24"/>
      <c r="NW411" s="24"/>
      <c r="NX411" s="24"/>
      <c r="NY411" s="24"/>
      <c r="NZ411" s="24"/>
      <c r="OA411" s="24"/>
      <c r="OB411" s="24"/>
      <c r="OC411" s="24"/>
      <c r="OD411" s="24"/>
      <c r="OE411" s="24"/>
      <c r="OF411" s="24"/>
      <c r="OG411" s="24"/>
      <c r="OH411" s="24"/>
      <c r="OI411" s="24"/>
      <c r="OJ411" s="24"/>
      <c r="OK411" s="24"/>
      <c r="OL411" s="24"/>
      <c r="OM411" s="24"/>
      <c r="ON411" s="24"/>
      <c r="OO411" s="24"/>
      <c r="OP411" s="24"/>
      <c r="OQ411" s="24"/>
      <c r="OR411" s="24"/>
      <c r="OS411" s="24"/>
      <c r="OT411" s="24"/>
      <c r="OU411" s="24"/>
      <c r="OV411" s="24"/>
      <c r="OW411" s="24"/>
      <c r="OX411" s="24"/>
      <c r="OY411" s="24"/>
      <c r="OZ411" s="24"/>
      <c r="PA411" s="24"/>
      <c r="PB411" s="24"/>
      <c r="PC411" s="24"/>
      <c r="PD411" s="24"/>
      <c r="PE411" s="24"/>
      <c r="PF411" s="24"/>
      <c r="PG411" s="24"/>
      <c r="PH411" s="24"/>
      <c r="PI411" s="24"/>
      <c r="PJ411" s="24"/>
      <c r="PK411" s="24"/>
      <c r="PL411" s="24"/>
      <c r="PM411" s="24"/>
      <c r="PN411" s="24"/>
      <c r="PO411" s="24"/>
      <c r="PP411" s="24"/>
      <c r="PQ411" s="24"/>
      <c r="PR411" s="24"/>
      <c r="PS411" s="24"/>
      <c r="PT411" s="24"/>
      <c r="PU411" s="24"/>
      <c r="PV411" s="24"/>
      <c r="PW411" s="24"/>
      <c r="PX411" s="24"/>
      <c r="PY411" s="24"/>
      <c r="PZ411" s="24"/>
      <c r="QA411" s="24"/>
      <c r="QB411" s="24"/>
      <c r="QC411" s="24"/>
      <c r="QD411" s="24"/>
      <c r="QE411" s="24"/>
      <c r="QF411" s="24"/>
      <c r="QG411" s="24"/>
      <c r="QH411" s="24"/>
      <c r="QI411" s="24"/>
      <c r="QJ411" s="24"/>
      <c r="QK411" s="24"/>
      <c r="QL411" s="24"/>
      <c r="QM411" s="24"/>
      <c r="QN411" s="24"/>
      <c r="QO411" s="24"/>
      <c r="QP411" s="24"/>
      <c r="QQ411" s="24"/>
      <c r="QR411" s="24"/>
      <c r="QS411" s="24"/>
      <c r="QT411" s="24"/>
      <c r="QU411" s="24"/>
      <c r="QV411" s="24"/>
      <c r="QW411" s="24"/>
      <c r="QX411" s="24"/>
      <c r="QY411" s="24"/>
      <c r="QZ411" s="24"/>
      <c r="RA411" s="24"/>
      <c r="RB411" s="24"/>
      <c r="RC411" s="24"/>
      <c r="RD411" s="24"/>
      <c r="RE411" s="24"/>
      <c r="RF411" s="24"/>
      <c r="RG411" s="24"/>
      <c r="RH411" s="24"/>
      <c r="RI411" s="24"/>
      <c r="RJ411" s="24"/>
      <c r="RK411" s="24"/>
      <c r="RL411" s="24"/>
      <c r="RM411" s="24"/>
      <c r="RN411" s="24"/>
      <c r="RO411" s="24"/>
      <c r="RP411" s="24"/>
      <c r="RQ411" s="24"/>
      <c r="RR411" s="24"/>
      <c r="RS411" s="24"/>
      <c r="RT411" s="24"/>
      <c r="RU411" s="24"/>
      <c r="RV411" s="24"/>
      <c r="RW411" s="24"/>
      <c r="RX411" s="24"/>
      <c r="RY411" s="24"/>
      <c r="RZ411" s="24"/>
      <c r="SA411" s="24"/>
      <c r="SB411" s="24"/>
      <c r="SC411" s="24"/>
      <c r="SD411" s="24"/>
      <c r="SE411" s="24"/>
      <c r="SF411" s="24"/>
      <c r="SG411" s="24"/>
      <c r="SH411" s="24"/>
      <c r="SI411" s="24"/>
      <c r="SJ411" s="24"/>
      <c r="SK411" s="24"/>
      <c r="SL411" s="24"/>
      <c r="SM411" s="24"/>
      <c r="SN411" s="24"/>
      <c r="SO411" s="24"/>
      <c r="SP411" s="24"/>
      <c r="SQ411" s="24"/>
      <c r="SR411" s="24"/>
      <c r="SS411" s="24"/>
      <c r="ST411" s="24"/>
      <c r="SU411" s="24"/>
      <c r="SV411" s="24"/>
      <c r="SW411" s="24"/>
      <c r="SX411" s="24"/>
      <c r="SY411" s="24"/>
      <c r="SZ411" s="24"/>
      <c r="TA411" s="24"/>
      <c r="TB411" s="24"/>
      <c r="TC411" s="24"/>
      <c r="TD411" s="24"/>
      <c r="TE411" s="24"/>
      <c r="TF411" s="24"/>
      <c r="TG411" s="24"/>
      <c r="TH411" s="24"/>
      <c r="TI411" s="24"/>
      <c r="TJ411" s="24"/>
      <c r="TK411" s="24"/>
      <c r="TL411" s="24"/>
      <c r="TM411" s="24"/>
      <c r="TN411" s="24"/>
      <c r="TO411" s="24"/>
      <c r="TP411" s="24"/>
      <c r="TQ411" s="24"/>
      <c r="TR411" s="24"/>
      <c r="TS411" s="24"/>
      <c r="TT411" s="24"/>
      <c r="TU411" s="24"/>
      <c r="TV411" s="24"/>
      <c r="TW411" s="24"/>
      <c r="TX411" s="24"/>
      <c r="TY411" s="24"/>
      <c r="TZ411" s="24"/>
      <c r="UA411" s="24"/>
      <c r="UB411" s="24"/>
      <c r="UC411" s="24"/>
      <c r="UD411" s="24"/>
      <c r="UE411" s="24"/>
      <c r="UF411" s="24"/>
      <c r="UG411" s="24"/>
      <c r="UH411" s="24"/>
      <c r="UI411" s="24"/>
      <c r="UJ411" s="24"/>
      <c r="UK411" s="24"/>
      <c r="UL411" s="24"/>
      <c r="UM411" s="24"/>
      <c r="UN411" s="24"/>
      <c r="UO411" s="24"/>
      <c r="UP411" s="24"/>
      <c r="UQ411" s="24"/>
      <c r="UR411" s="24"/>
      <c r="US411" s="24"/>
      <c r="UT411" s="24"/>
      <c r="UU411" s="24"/>
      <c r="UV411" s="24"/>
      <c r="UW411" s="24"/>
      <c r="UX411" s="24"/>
      <c r="UY411" s="24"/>
      <c r="UZ411" s="24"/>
      <c r="VA411" s="24"/>
      <c r="VB411" s="24"/>
      <c r="VC411" s="24"/>
      <c r="VD411" s="24"/>
      <c r="VE411" s="24"/>
      <c r="VF411" s="24"/>
      <c r="VG411" s="24"/>
      <c r="VH411" s="24"/>
      <c r="VI411" s="24"/>
    </row>
    <row r="412" spans="1:581" s="23" customFormat="1" ht="15" customHeight="1" x14ac:dyDescent="0.2">
      <c r="A412" s="18">
        <v>83</v>
      </c>
      <c r="B412" s="102" t="s">
        <v>1188</v>
      </c>
      <c r="C412" s="102" t="s">
        <v>1189</v>
      </c>
      <c r="D412" s="20">
        <v>14</v>
      </c>
      <c r="E412" s="102" t="s">
        <v>929</v>
      </c>
      <c r="F412" s="102" t="s">
        <v>1190</v>
      </c>
      <c r="G412" s="102" t="s">
        <v>1521</v>
      </c>
      <c r="H412" s="21" t="s">
        <v>434</v>
      </c>
      <c r="I412" s="21" t="s">
        <v>435</v>
      </c>
      <c r="J412" s="22" t="s">
        <v>955</v>
      </c>
      <c r="K412" s="328">
        <v>33604</v>
      </c>
      <c r="L412" s="146" t="s">
        <v>871</v>
      </c>
      <c r="M412" s="22">
        <v>40</v>
      </c>
      <c r="N412" s="22" t="s">
        <v>728</v>
      </c>
      <c r="O412" s="21" t="s">
        <v>899</v>
      </c>
      <c r="P412" s="21" t="s">
        <v>973</v>
      </c>
      <c r="Q412" s="21" t="s">
        <v>994</v>
      </c>
      <c r="R412" s="22">
        <v>1</v>
      </c>
      <c r="S412" s="75">
        <v>10931</v>
      </c>
      <c r="T412" s="75">
        <f t="shared" si="197"/>
        <v>2186.2000000000003</v>
      </c>
      <c r="U412" s="75"/>
      <c r="V412" s="75">
        <f t="shared" si="198"/>
        <v>13117.2</v>
      </c>
      <c r="W412" s="75">
        <f>70.1*7</f>
        <v>490.69999999999993</v>
      </c>
      <c r="X412" s="75">
        <f t="shared" si="199"/>
        <v>2445.5333333333333</v>
      </c>
      <c r="Y412" s="75">
        <f t="shared" si="200"/>
        <v>24455.333333333336</v>
      </c>
      <c r="Z412" s="75">
        <f t="shared" si="201"/>
        <v>2295.5099999999998</v>
      </c>
      <c r="AA412" s="75">
        <f t="shared" si="202"/>
        <v>393.51600000000002</v>
      </c>
      <c r="AB412" s="75">
        <f t="shared" si="203"/>
        <v>655.86000000000013</v>
      </c>
      <c r="AC412" s="75">
        <f t="shared" si="204"/>
        <v>262.34399999999999</v>
      </c>
      <c r="AD412" s="75">
        <f t="shared" si="195"/>
        <v>926</v>
      </c>
      <c r="AE412" s="75">
        <f t="shared" si="196"/>
        <v>630</v>
      </c>
      <c r="AF412" s="77">
        <f t="shared" si="205"/>
        <v>7336.6</v>
      </c>
      <c r="AG412" s="77">
        <f t="shared" si="206"/>
        <v>21624.252222222225</v>
      </c>
      <c r="AH412" s="77">
        <f t="shared" si="207"/>
        <v>259491.0266666667</v>
      </c>
      <c r="AI412" s="77"/>
      <c r="AJ412" s="77"/>
      <c r="AK412" s="77"/>
      <c r="AL412" s="77"/>
      <c r="AM412" s="77"/>
      <c r="AN412" s="77"/>
      <c r="AO412" s="77"/>
      <c r="AP412" s="77"/>
      <c r="AQ412" s="77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  <c r="HB412" s="24"/>
      <c r="HC412" s="24"/>
      <c r="HD412" s="24"/>
      <c r="HE412" s="24"/>
      <c r="HF412" s="24"/>
      <c r="HG412" s="24"/>
      <c r="HH412" s="24"/>
      <c r="HI412" s="24"/>
      <c r="HJ412" s="24"/>
      <c r="HK412" s="24"/>
      <c r="HL412" s="24"/>
      <c r="HM412" s="24"/>
      <c r="HN412" s="24"/>
      <c r="HO412" s="24"/>
      <c r="HP412" s="24"/>
      <c r="HQ412" s="24"/>
      <c r="HR412" s="24"/>
      <c r="HS412" s="24"/>
      <c r="HT412" s="24"/>
      <c r="HU412" s="24"/>
      <c r="HV412" s="24"/>
      <c r="HW412" s="24"/>
      <c r="HX412" s="24"/>
      <c r="HY412" s="24"/>
      <c r="HZ412" s="24"/>
      <c r="IA412" s="24"/>
      <c r="IB412" s="24"/>
      <c r="IC412" s="24"/>
      <c r="ID412" s="24"/>
      <c r="IE412" s="24"/>
      <c r="IF412" s="24"/>
      <c r="IG412" s="24"/>
      <c r="IH412" s="24"/>
      <c r="II412" s="24"/>
      <c r="IJ412" s="24"/>
      <c r="IK412" s="24"/>
      <c r="IL412" s="24"/>
      <c r="IM412" s="24"/>
      <c r="IN412" s="24"/>
      <c r="IO412" s="24"/>
      <c r="IP412" s="24"/>
      <c r="IQ412" s="24"/>
      <c r="IR412" s="24"/>
      <c r="IS412" s="24"/>
      <c r="IT412" s="24"/>
      <c r="IU412" s="24"/>
      <c r="IV412" s="24"/>
      <c r="IW412" s="24"/>
      <c r="IX412" s="24"/>
      <c r="IY412" s="24"/>
      <c r="IZ412" s="24"/>
      <c r="JA412" s="24"/>
      <c r="JB412" s="24"/>
      <c r="JC412" s="24"/>
      <c r="JD412" s="24"/>
      <c r="JE412" s="24"/>
      <c r="JF412" s="24"/>
      <c r="JG412" s="24"/>
      <c r="JH412" s="24"/>
      <c r="JI412" s="24"/>
      <c r="JJ412" s="24"/>
      <c r="JK412" s="24"/>
      <c r="JL412" s="24"/>
      <c r="JM412" s="24"/>
      <c r="JN412" s="24"/>
      <c r="JO412" s="24"/>
      <c r="JP412" s="24"/>
      <c r="JQ412" s="24"/>
      <c r="JR412" s="24"/>
      <c r="JS412" s="24"/>
      <c r="JT412" s="24"/>
      <c r="JU412" s="24"/>
      <c r="JV412" s="24"/>
      <c r="JW412" s="24"/>
      <c r="JX412" s="24"/>
      <c r="JY412" s="24"/>
      <c r="JZ412" s="24"/>
      <c r="KA412" s="24"/>
      <c r="KB412" s="24"/>
      <c r="KC412" s="24"/>
      <c r="KD412" s="24"/>
      <c r="KE412" s="24"/>
      <c r="KF412" s="24"/>
      <c r="KG412" s="24"/>
      <c r="KH412" s="24"/>
      <c r="KI412" s="24"/>
      <c r="KJ412" s="24"/>
      <c r="KK412" s="24"/>
      <c r="KL412" s="24"/>
      <c r="KM412" s="24"/>
      <c r="KN412" s="24"/>
      <c r="KO412" s="24"/>
      <c r="KP412" s="24"/>
      <c r="KQ412" s="24"/>
      <c r="KR412" s="24"/>
      <c r="KS412" s="24"/>
      <c r="KT412" s="24"/>
      <c r="KU412" s="24"/>
      <c r="KV412" s="24"/>
      <c r="KW412" s="24"/>
      <c r="KX412" s="24"/>
      <c r="KY412" s="24"/>
      <c r="KZ412" s="24"/>
      <c r="LA412" s="24"/>
      <c r="LB412" s="24"/>
      <c r="LC412" s="24"/>
      <c r="LD412" s="24"/>
      <c r="LE412" s="24"/>
      <c r="LF412" s="24"/>
      <c r="LG412" s="24"/>
      <c r="LH412" s="24"/>
      <c r="LI412" s="24"/>
      <c r="LJ412" s="24"/>
      <c r="LK412" s="24"/>
      <c r="LL412" s="24"/>
      <c r="LM412" s="24"/>
      <c r="LN412" s="24"/>
      <c r="LO412" s="24"/>
      <c r="LP412" s="24"/>
      <c r="LQ412" s="24"/>
      <c r="LR412" s="24"/>
      <c r="LS412" s="24"/>
      <c r="LT412" s="24"/>
      <c r="LU412" s="24"/>
      <c r="LV412" s="24"/>
      <c r="LW412" s="24"/>
      <c r="LX412" s="24"/>
      <c r="LY412" s="24"/>
      <c r="LZ412" s="24"/>
      <c r="MA412" s="24"/>
      <c r="MB412" s="24"/>
      <c r="MC412" s="24"/>
      <c r="MD412" s="24"/>
      <c r="ME412" s="24"/>
      <c r="MF412" s="24"/>
      <c r="MG412" s="24"/>
      <c r="MH412" s="24"/>
      <c r="MI412" s="24"/>
      <c r="MJ412" s="24"/>
      <c r="MK412" s="24"/>
      <c r="ML412" s="24"/>
      <c r="MM412" s="24"/>
      <c r="MN412" s="24"/>
      <c r="MO412" s="24"/>
      <c r="MP412" s="24"/>
      <c r="MQ412" s="24"/>
      <c r="MR412" s="24"/>
      <c r="MS412" s="24"/>
      <c r="MT412" s="24"/>
      <c r="MU412" s="24"/>
      <c r="MV412" s="24"/>
      <c r="MW412" s="24"/>
      <c r="MX412" s="24"/>
      <c r="MY412" s="24"/>
      <c r="MZ412" s="24"/>
      <c r="NA412" s="24"/>
      <c r="NB412" s="24"/>
      <c r="NC412" s="24"/>
      <c r="ND412" s="24"/>
      <c r="NE412" s="24"/>
      <c r="NF412" s="24"/>
      <c r="NG412" s="24"/>
      <c r="NH412" s="24"/>
      <c r="NI412" s="24"/>
      <c r="NJ412" s="24"/>
      <c r="NK412" s="24"/>
      <c r="NL412" s="24"/>
      <c r="NM412" s="24"/>
      <c r="NN412" s="24"/>
      <c r="NO412" s="24"/>
      <c r="NP412" s="24"/>
      <c r="NQ412" s="24"/>
      <c r="NR412" s="24"/>
      <c r="NS412" s="24"/>
      <c r="NT412" s="24"/>
      <c r="NU412" s="24"/>
      <c r="NV412" s="24"/>
      <c r="NW412" s="24"/>
      <c r="NX412" s="24"/>
      <c r="NY412" s="24"/>
      <c r="NZ412" s="24"/>
      <c r="OA412" s="24"/>
      <c r="OB412" s="24"/>
      <c r="OC412" s="24"/>
      <c r="OD412" s="24"/>
      <c r="OE412" s="24"/>
      <c r="OF412" s="24"/>
      <c r="OG412" s="24"/>
      <c r="OH412" s="24"/>
      <c r="OI412" s="24"/>
      <c r="OJ412" s="24"/>
      <c r="OK412" s="24"/>
      <c r="OL412" s="24"/>
      <c r="OM412" s="24"/>
      <c r="ON412" s="24"/>
      <c r="OO412" s="24"/>
      <c r="OP412" s="24"/>
      <c r="OQ412" s="24"/>
      <c r="OR412" s="24"/>
      <c r="OS412" s="24"/>
      <c r="OT412" s="24"/>
      <c r="OU412" s="24"/>
      <c r="OV412" s="24"/>
      <c r="OW412" s="24"/>
      <c r="OX412" s="24"/>
      <c r="OY412" s="24"/>
      <c r="OZ412" s="24"/>
      <c r="PA412" s="24"/>
      <c r="PB412" s="24"/>
      <c r="PC412" s="24"/>
      <c r="PD412" s="24"/>
      <c r="PE412" s="24"/>
      <c r="PF412" s="24"/>
      <c r="PG412" s="24"/>
      <c r="PH412" s="24"/>
      <c r="PI412" s="24"/>
      <c r="PJ412" s="24"/>
      <c r="PK412" s="24"/>
      <c r="PL412" s="24"/>
      <c r="PM412" s="24"/>
      <c r="PN412" s="24"/>
      <c r="PO412" s="24"/>
      <c r="PP412" s="24"/>
      <c r="PQ412" s="24"/>
      <c r="PR412" s="24"/>
      <c r="PS412" s="24"/>
      <c r="PT412" s="24"/>
      <c r="PU412" s="24"/>
      <c r="PV412" s="24"/>
      <c r="PW412" s="24"/>
      <c r="PX412" s="24"/>
      <c r="PY412" s="24"/>
      <c r="PZ412" s="24"/>
      <c r="QA412" s="24"/>
      <c r="QB412" s="24"/>
      <c r="QC412" s="24"/>
      <c r="QD412" s="24"/>
      <c r="QE412" s="24"/>
      <c r="QF412" s="24"/>
      <c r="QG412" s="24"/>
      <c r="QH412" s="24"/>
      <c r="QI412" s="24"/>
      <c r="QJ412" s="24"/>
      <c r="QK412" s="24"/>
      <c r="QL412" s="24"/>
      <c r="QM412" s="24"/>
      <c r="QN412" s="24"/>
      <c r="QO412" s="24"/>
      <c r="QP412" s="24"/>
      <c r="QQ412" s="24"/>
      <c r="QR412" s="24"/>
      <c r="QS412" s="24"/>
      <c r="QT412" s="24"/>
      <c r="QU412" s="24"/>
      <c r="QV412" s="24"/>
      <c r="QW412" s="24"/>
      <c r="QX412" s="24"/>
      <c r="QY412" s="24"/>
      <c r="QZ412" s="24"/>
      <c r="RA412" s="24"/>
      <c r="RB412" s="24"/>
      <c r="RC412" s="24"/>
      <c r="RD412" s="24"/>
      <c r="RE412" s="24"/>
      <c r="RF412" s="24"/>
      <c r="RG412" s="24"/>
      <c r="RH412" s="24"/>
      <c r="RI412" s="24"/>
      <c r="RJ412" s="24"/>
      <c r="RK412" s="24"/>
      <c r="RL412" s="24"/>
      <c r="RM412" s="24"/>
      <c r="RN412" s="24"/>
      <c r="RO412" s="24"/>
      <c r="RP412" s="24"/>
      <c r="RQ412" s="24"/>
      <c r="RR412" s="24"/>
      <c r="RS412" s="24"/>
      <c r="RT412" s="24"/>
      <c r="RU412" s="24"/>
      <c r="RV412" s="24"/>
      <c r="RW412" s="24"/>
      <c r="RX412" s="24"/>
      <c r="RY412" s="24"/>
      <c r="RZ412" s="24"/>
      <c r="SA412" s="24"/>
      <c r="SB412" s="24"/>
      <c r="SC412" s="24"/>
      <c r="SD412" s="24"/>
      <c r="SE412" s="24"/>
      <c r="SF412" s="24"/>
      <c r="SG412" s="24"/>
      <c r="SH412" s="24"/>
      <c r="SI412" s="24"/>
      <c r="SJ412" s="24"/>
      <c r="SK412" s="24"/>
      <c r="SL412" s="24"/>
      <c r="SM412" s="24"/>
      <c r="SN412" s="24"/>
      <c r="SO412" s="24"/>
      <c r="SP412" s="24"/>
      <c r="SQ412" s="24"/>
      <c r="SR412" s="24"/>
      <c r="SS412" s="24"/>
      <c r="ST412" s="24"/>
      <c r="SU412" s="24"/>
      <c r="SV412" s="24"/>
      <c r="SW412" s="24"/>
      <c r="SX412" s="24"/>
      <c r="SY412" s="24"/>
      <c r="SZ412" s="24"/>
      <c r="TA412" s="24"/>
      <c r="TB412" s="24"/>
      <c r="TC412" s="24"/>
      <c r="TD412" s="24"/>
      <c r="TE412" s="24"/>
      <c r="TF412" s="24"/>
      <c r="TG412" s="24"/>
      <c r="TH412" s="24"/>
      <c r="TI412" s="24"/>
      <c r="TJ412" s="24"/>
      <c r="TK412" s="24"/>
      <c r="TL412" s="24"/>
      <c r="TM412" s="24"/>
      <c r="TN412" s="24"/>
      <c r="TO412" s="24"/>
      <c r="TP412" s="24"/>
      <c r="TQ412" s="24"/>
      <c r="TR412" s="24"/>
      <c r="TS412" s="24"/>
      <c r="TT412" s="24"/>
      <c r="TU412" s="24"/>
      <c r="TV412" s="24"/>
      <c r="TW412" s="24"/>
      <c r="TX412" s="24"/>
      <c r="TY412" s="24"/>
      <c r="TZ412" s="24"/>
      <c r="UA412" s="24"/>
      <c r="UB412" s="24"/>
      <c r="UC412" s="24"/>
      <c r="UD412" s="24"/>
      <c r="UE412" s="24"/>
      <c r="UF412" s="24"/>
      <c r="UG412" s="24"/>
      <c r="UH412" s="24"/>
      <c r="UI412" s="24"/>
      <c r="UJ412" s="24"/>
      <c r="UK412" s="24"/>
      <c r="UL412" s="24"/>
      <c r="UM412" s="24"/>
      <c r="UN412" s="24"/>
      <c r="UO412" s="24"/>
      <c r="UP412" s="24"/>
      <c r="UQ412" s="24"/>
      <c r="UR412" s="24"/>
      <c r="US412" s="24"/>
      <c r="UT412" s="24"/>
      <c r="UU412" s="24"/>
      <c r="UV412" s="24"/>
      <c r="UW412" s="24"/>
      <c r="UX412" s="24"/>
      <c r="UY412" s="24"/>
      <c r="UZ412" s="24"/>
      <c r="VA412" s="24"/>
      <c r="VB412" s="24"/>
      <c r="VC412" s="24"/>
      <c r="VD412" s="24"/>
      <c r="VE412" s="24"/>
      <c r="VF412" s="24"/>
      <c r="VG412" s="24"/>
      <c r="VH412" s="24"/>
      <c r="VI412" s="24"/>
    </row>
    <row r="413" spans="1:581" s="23" customFormat="1" ht="15" customHeight="1" x14ac:dyDescent="0.2">
      <c r="A413" s="18">
        <v>84</v>
      </c>
      <c r="B413" s="102" t="s">
        <v>1188</v>
      </c>
      <c r="C413" s="102" t="s">
        <v>1189</v>
      </c>
      <c r="D413" s="20">
        <v>14</v>
      </c>
      <c r="E413" s="102" t="s">
        <v>929</v>
      </c>
      <c r="F413" s="102" t="s">
        <v>1190</v>
      </c>
      <c r="G413" s="102" t="s">
        <v>1522</v>
      </c>
      <c r="H413" s="21" t="s">
        <v>436</v>
      </c>
      <c r="I413" s="21" t="s">
        <v>437</v>
      </c>
      <c r="J413" s="22" t="s">
        <v>955</v>
      </c>
      <c r="K413" s="328">
        <v>38524</v>
      </c>
      <c r="L413" s="146" t="s">
        <v>871</v>
      </c>
      <c r="M413" s="22">
        <v>40</v>
      </c>
      <c r="N413" s="22" t="s">
        <v>728</v>
      </c>
      <c r="O413" s="21" t="s">
        <v>899</v>
      </c>
      <c r="P413" s="21" t="s">
        <v>973</v>
      </c>
      <c r="Q413" s="21" t="s">
        <v>994</v>
      </c>
      <c r="R413" s="22">
        <v>1</v>
      </c>
      <c r="S413" s="75">
        <v>10931</v>
      </c>
      <c r="T413" s="75">
        <f t="shared" si="197"/>
        <v>2186.2000000000003</v>
      </c>
      <c r="U413" s="75"/>
      <c r="V413" s="75">
        <f t="shared" si="198"/>
        <v>13117.2</v>
      </c>
      <c r="W413" s="75">
        <f>70.1*4</f>
        <v>280.39999999999998</v>
      </c>
      <c r="X413" s="75">
        <f t="shared" si="199"/>
        <v>2445.5333333333333</v>
      </c>
      <c r="Y413" s="75">
        <f t="shared" si="200"/>
        <v>24455.333333333336</v>
      </c>
      <c r="Z413" s="75">
        <f t="shared" si="201"/>
        <v>2295.5099999999998</v>
      </c>
      <c r="AA413" s="75">
        <f t="shared" si="202"/>
        <v>393.51600000000002</v>
      </c>
      <c r="AB413" s="75">
        <f t="shared" si="203"/>
        <v>655.86000000000013</v>
      </c>
      <c r="AC413" s="75">
        <f t="shared" si="204"/>
        <v>262.34399999999999</v>
      </c>
      <c r="AD413" s="75">
        <f t="shared" si="195"/>
        <v>926</v>
      </c>
      <c r="AE413" s="75">
        <f t="shared" si="196"/>
        <v>630</v>
      </c>
      <c r="AF413" s="77">
        <f t="shared" si="205"/>
        <v>7336.6</v>
      </c>
      <c r="AG413" s="77">
        <f t="shared" si="206"/>
        <v>21413.952222222222</v>
      </c>
      <c r="AH413" s="77">
        <f t="shared" si="207"/>
        <v>256967.42666666667</v>
      </c>
      <c r="AI413" s="77"/>
      <c r="AJ413" s="77"/>
      <c r="AK413" s="77"/>
      <c r="AL413" s="77"/>
      <c r="AM413" s="77"/>
      <c r="AN413" s="77"/>
      <c r="AO413" s="77"/>
      <c r="AP413" s="77"/>
      <c r="AQ413" s="77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  <c r="HB413" s="24"/>
      <c r="HC413" s="24"/>
      <c r="HD413" s="24"/>
      <c r="HE413" s="24"/>
      <c r="HF413" s="24"/>
      <c r="HG413" s="24"/>
      <c r="HH413" s="24"/>
      <c r="HI413" s="24"/>
      <c r="HJ413" s="24"/>
      <c r="HK413" s="24"/>
      <c r="HL413" s="24"/>
      <c r="HM413" s="24"/>
      <c r="HN413" s="24"/>
      <c r="HO413" s="24"/>
      <c r="HP413" s="24"/>
      <c r="HQ413" s="24"/>
      <c r="HR413" s="24"/>
      <c r="HS413" s="24"/>
      <c r="HT413" s="24"/>
      <c r="HU413" s="24"/>
      <c r="HV413" s="24"/>
      <c r="HW413" s="24"/>
      <c r="HX413" s="24"/>
      <c r="HY413" s="24"/>
      <c r="HZ413" s="24"/>
      <c r="IA413" s="24"/>
      <c r="IB413" s="24"/>
      <c r="IC413" s="24"/>
      <c r="ID413" s="24"/>
      <c r="IE413" s="24"/>
      <c r="IF413" s="24"/>
      <c r="IG413" s="24"/>
      <c r="IH413" s="24"/>
      <c r="II413" s="24"/>
      <c r="IJ413" s="24"/>
      <c r="IK413" s="24"/>
      <c r="IL413" s="24"/>
      <c r="IM413" s="24"/>
      <c r="IN413" s="24"/>
      <c r="IO413" s="24"/>
      <c r="IP413" s="24"/>
      <c r="IQ413" s="24"/>
      <c r="IR413" s="24"/>
      <c r="IS413" s="24"/>
      <c r="IT413" s="24"/>
      <c r="IU413" s="24"/>
      <c r="IV413" s="24"/>
      <c r="IW413" s="24"/>
      <c r="IX413" s="24"/>
      <c r="IY413" s="24"/>
      <c r="IZ413" s="24"/>
      <c r="JA413" s="24"/>
      <c r="JB413" s="24"/>
      <c r="JC413" s="24"/>
      <c r="JD413" s="24"/>
      <c r="JE413" s="24"/>
      <c r="JF413" s="24"/>
      <c r="JG413" s="24"/>
      <c r="JH413" s="24"/>
      <c r="JI413" s="24"/>
      <c r="JJ413" s="24"/>
      <c r="JK413" s="24"/>
      <c r="JL413" s="24"/>
      <c r="JM413" s="24"/>
      <c r="JN413" s="24"/>
      <c r="JO413" s="24"/>
      <c r="JP413" s="24"/>
      <c r="JQ413" s="24"/>
      <c r="JR413" s="24"/>
      <c r="JS413" s="24"/>
      <c r="JT413" s="24"/>
      <c r="JU413" s="24"/>
      <c r="JV413" s="24"/>
      <c r="JW413" s="24"/>
      <c r="JX413" s="24"/>
      <c r="JY413" s="24"/>
      <c r="JZ413" s="24"/>
      <c r="KA413" s="24"/>
      <c r="KB413" s="24"/>
      <c r="KC413" s="24"/>
      <c r="KD413" s="24"/>
      <c r="KE413" s="24"/>
      <c r="KF413" s="24"/>
      <c r="KG413" s="24"/>
      <c r="KH413" s="24"/>
      <c r="KI413" s="24"/>
      <c r="KJ413" s="24"/>
      <c r="KK413" s="24"/>
      <c r="KL413" s="24"/>
      <c r="KM413" s="24"/>
      <c r="KN413" s="24"/>
      <c r="KO413" s="24"/>
      <c r="KP413" s="24"/>
      <c r="KQ413" s="24"/>
      <c r="KR413" s="24"/>
      <c r="KS413" s="24"/>
      <c r="KT413" s="24"/>
      <c r="KU413" s="24"/>
      <c r="KV413" s="24"/>
      <c r="KW413" s="24"/>
      <c r="KX413" s="24"/>
      <c r="KY413" s="24"/>
      <c r="KZ413" s="24"/>
      <c r="LA413" s="24"/>
      <c r="LB413" s="24"/>
      <c r="LC413" s="24"/>
      <c r="LD413" s="24"/>
      <c r="LE413" s="24"/>
      <c r="LF413" s="24"/>
      <c r="LG413" s="24"/>
      <c r="LH413" s="24"/>
      <c r="LI413" s="24"/>
      <c r="LJ413" s="24"/>
      <c r="LK413" s="24"/>
      <c r="LL413" s="24"/>
      <c r="LM413" s="24"/>
      <c r="LN413" s="24"/>
      <c r="LO413" s="24"/>
      <c r="LP413" s="24"/>
      <c r="LQ413" s="24"/>
      <c r="LR413" s="24"/>
      <c r="LS413" s="24"/>
      <c r="LT413" s="24"/>
      <c r="LU413" s="24"/>
      <c r="LV413" s="24"/>
      <c r="LW413" s="24"/>
      <c r="LX413" s="24"/>
      <c r="LY413" s="24"/>
      <c r="LZ413" s="24"/>
      <c r="MA413" s="24"/>
      <c r="MB413" s="24"/>
      <c r="MC413" s="24"/>
      <c r="MD413" s="24"/>
      <c r="ME413" s="24"/>
      <c r="MF413" s="24"/>
      <c r="MG413" s="24"/>
      <c r="MH413" s="24"/>
      <c r="MI413" s="24"/>
      <c r="MJ413" s="24"/>
      <c r="MK413" s="24"/>
      <c r="ML413" s="24"/>
      <c r="MM413" s="24"/>
      <c r="MN413" s="24"/>
      <c r="MO413" s="24"/>
      <c r="MP413" s="24"/>
      <c r="MQ413" s="24"/>
      <c r="MR413" s="24"/>
      <c r="MS413" s="24"/>
      <c r="MT413" s="24"/>
      <c r="MU413" s="24"/>
      <c r="MV413" s="24"/>
      <c r="MW413" s="24"/>
      <c r="MX413" s="24"/>
      <c r="MY413" s="24"/>
      <c r="MZ413" s="24"/>
      <c r="NA413" s="24"/>
      <c r="NB413" s="24"/>
      <c r="NC413" s="24"/>
      <c r="ND413" s="24"/>
      <c r="NE413" s="24"/>
      <c r="NF413" s="24"/>
      <c r="NG413" s="24"/>
      <c r="NH413" s="24"/>
      <c r="NI413" s="24"/>
      <c r="NJ413" s="24"/>
      <c r="NK413" s="24"/>
      <c r="NL413" s="24"/>
      <c r="NM413" s="24"/>
      <c r="NN413" s="24"/>
      <c r="NO413" s="24"/>
      <c r="NP413" s="24"/>
      <c r="NQ413" s="24"/>
      <c r="NR413" s="24"/>
      <c r="NS413" s="24"/>
      <c r="NT413" s="24"/>
      <c r="NU413" s="24"/>
      <c r="NV413" s="24"/>
      <c r="NW413" s="24"/>
      <c r="NX413" s="24"/>
      <c r="NY413" s="24"/>
      <c r="NZ413" s="24"/>
      <c r="OA413" s="24"/>
      <c r="OB413" s="24"/>
      <c r="OC413" s="24"/>
      <c r="OD413" s="24"/>
      <c r="OE413" s="24"/>
      <c r="OF413" s="24"/>
      <c r="OG413" s="24"/>
      <c r="OH413" s="24"/>
      <c r="OI413" s="24"/>
      <c r="OJ413" s="24"/>
      <c r="OK413" s="24"/>
      <c r="OL413" s="24"/>
      <c r="OM413" s="24"/>
      <c r="ON413" s="24"/>
      <c r="OO413" s="24"/>
      <c r="OP413" s="24"/>
      <c r="OQ413" s="24"/>
      <c r="OR413" s="24"/>
      <c r="OS413" s="24"/>
      <c r="OT413" s="24"/>
      <c r="OU413" s="24"/>
      <c r="OV413" s="24"/>
      <c r="OW413" s="24"/>
      <c r="OX413" s="24"/>
      <c r="OY413" s="24"/>
      <c r="OZ413" s="24"/>
      <c r="PA413" s="24"/>
      <c r="PB413" s="24"/>
      <c r="PC413" s="24"/>
      <c r="PD413" s="24"/>
      <c r="PE413" s="24"/>
      <c r="PF413" s="24"/>
      <c r="PG413" s="24"/>
      <c r="PH413" s="24"/>
      <c r="PI413" s="24"/>
      <c r="PJ413" s="24"/>
      <c r="PK413" s="24"/>
      <c r="PL413" s="24"/>
      <c r="PM413" s="24"/>
      <c r="PN413" s="24"/>
      <c r="PO413" s="24"/>
      <c r="PP413" s="24"/>
      <c r="PQ413" s="24"/>
      <c r="PR413" s="24"/>
      <c r="PS413" s="24"/>
      <c r="PT413" s="24"/>
      <c r="PU413" s="24"/>
      <c r="PV413" s="24"/>
      <c r="PW413" s="24"/>
      <c r="PX413" s="24"/>
      <c r="PY413" s="24"/>
      <c r="PZ413" s="24"/>
      <c r="QA413" s="24"/>
      <c r="QB413" s="24"/>
      <c r="QC413" s="24"/>
      <c r="QD413" s="24"/>
      <c r="QE413" s="24"/>
      <c r="QF413" s="24"/>
      <c r="QG413" s="24"/>
      <c r="QH413" s="24"/>
      <c r="QI413" s="24"/>
      <c r="QJ413" s="24"/>
      <c r="QK413" s="24"/>
      <c r="QL413" s="24"/>
      <c r="QM413" s="24"/>
      <c r="QN413" s="24"/>
      <c r="QO413" s="24"/>
      <c r="QP413" s="24"/>
      <c r="QQ413" s="24"/>
      <c r="QR413" s="24"/>
      <c r="QS413" s="24"/>
      <c r="QT413" s="24"/>
      <c r="QU413" s="24"/>
      <c r="QV413" s="24"/>
      <c r="QW413" s="24"/>
      <c r="QX413" s="24"/>
      <c r="QY413" s="24"/>
      <c r="QZ413" s="24"/>
      <c r="RA413" s="24"/>
      <c r="RB413" s="24"/>
      <c r="RC413" s="24"/>
      <c r="RD413" s="24"/>
      <c r="RE413" s="24"/>
      <c r="RF413" s="24"/>
      <c r="RG413" s="24"/>
      <c r="RH413" s="24"/>
      <c r="RI413" s="24"/>
      <c r="RJ413" s="24"/>
      <c r="RK413" s="24"/>
      <c r="RL413" s="24"/>
      <c r="RM413" s="24"/>
      <c r="RN413" s="24"/>
      <c r="RO413" s="24"/>
      <c r="RP413" s="24"/>
      <c r="RQ413" s="24"/>
      <c r="RR413" s="24"/>
      <c r="RS413" s="24"/>
      <c r="RT413" s="24"/>
      <c r="RU413" s="24"/>
      <c r="RV413" s="24"/>
      <c r="RW413" s="24"/>
      <c r="RX413" s="24"/>
      <c r="RY413" s="24"/>
      <c r="RZ413" s="24"/>
      <c r="SA413" s="24"/>
      <c r="SB413" s="24"/>
      <c r="SC413" s="24"/>
      <c r="SD413" s="24"/>
      <c r="SE413" s="24"/>
      <c r="SF413" s="24"/>
      <c r="SG413" s="24"/>
      <c r="SH413" s="24"/>
      <c r="SI413" s="24"/>
      <c r="SJ413" s="24"/>
      <c r="SK413" s="24"/>
      <c r="SL413" s="24"/>
      <c r="SM413" s="24"/>
      <c r="SN413" s="24"/>
      <c r="SO413" s="24"/>
      <c r="SP413" s="24"/>
      <c r="SQ413" s="24"/>
      <c r="SR413" s="24"/>
      <c r="SS413" s="24"/>
      <c r="ST413" s="24"/>
      <c r="SU413" s="24"/>
      <c r="SV413" s="24"/>
      <c r="SW413" s="24"/>
      <c r="SX413" s="24"/>
      <c r="SY413" s="24"/>
      <c r="SZ413" s="24"/>
      <c r="TA413" s="24"/>
      <c r="TB413" s="24"/>
      <c r="TC413" s="24"/>
      <c r="TD413" s="24"/>
      <c r="TE413" s="24"/>
      <c r="TF413" s="24"/>
      <c r="TG413" s="24"/>
      <c r="TH413" s="24"/>
      <c r="TI413" s="24"/>
      <c r="TJ413" s="24"/>
      <c r="TK413" s="24"/>
      <c r="TL413" s="24"/>
      <c r="TM413" s="24"/>
      <c r="TN413" s="24"/>
      <c r="TO413" s="24"/>
      <c r="TP413" s="24"/>
      <c r="TQ413" s="24"/>
      <c r="TR413" s="24"/>
      <c r="TS413" s="24"/>
      <c r="TT413" s="24"/>
      <c r="TU413" s="24"/>
      <c r="TV413" s="24"/>
      <c r="TW413" s="24"/>
      <c r="TX413" s="24"/>
      <c r="TY413" s="24"/>
      <c r="TZ413" s="24"/>
      <c r="UA413" s="24"/>
      <c r="UB413" s="24"/>
      <c r="UC413" s="24"/>
      <c r="UD413" s="24"/>
      <c r="UE413" s="24"/>
      <c r="UF413" s="24"/>
      <c r="UG413" s="24"/>
      <c r="UH413" s="24"/>
      <c r="UI413" s="24"/>
      <c r="UJ413" s="24"/>
      <c r="UK413" s="24"/>
      <c r="UL413" s="24"/>
      <c r="UM413" s="24"/>
      <c r="UN413" s="24"/>
      <c r="UO413" s="24"/>
      <c r="UP413" s="24"/>
      <c r="UQ413" s="24"/>
      <c r="UR413" s="24"/>
      <c r="US413" s="24"/>
      <c r="UT413" s="24"/>
      <c r="UU413" s="24"/>
      <c r="UV413" s="24"/>
      <c r="UW413" s="24"/>
      <c r="UX413" s="24"/>
      <c r="UY413" s="24"/>
      <c r="UZ413" s="24"/>
      <c r="VA413" s="24"/>
      <c r="VB413" s="24"/>
      <c r="VC413" s="24"/>
      <c r="VD413" s="24"/>
      <c r="VE413" s="24"/>
      <c r="VF413" s="24"/>
      <c r="VG413" s="24"/>
      <c r="VH413" s="24"/>
      <c r="VI413" s="24"/>
    </row>
    <row r="414" spans="1:581" s="23" customFormat="1" ht="15" customHeight="1" x14ac:dyDescent="0.2">
      <c r="A414" s="18">
        <v>85</v>
      </c>
      <c r="B414" s="102" t="s">
        <v>1188</v>
      </c>
      <c r="C414" s="102" t="s">
        <v>1189</v>
      </c>
      <c r="D414" s="20">
        <v>14</v>
      </c>
      <c r="E414" s="102" t="s">
        <v>929</v>
      </c>
      <c r="F414" s="102" t="s">
        <v>1190</v>
      </c>
      <c r="G414" s="102" t="s">
        <v>1523</v>
      </c>
      <c r="H414" s="21" t="s">
        <v>582</v>
      </c>
      <c r="I414" s="21" t="s">
        <v>583</v>
      </c>
      <c r="J414" s="22" t="s">
        <v>955</v>
      </c>
      <c r="K414" s="328">
        <v>33604</v>
      </c>
      <c r="L414" s="146" t="s">
        <v>871</v>
      </c>
      <c r="M414" s="22">
        <v>40</v>
      </c>
      <c r="N414" s="22" t="s">
        <v>728</v>
      </c>
      <c r="O414" s="21" t="s">
        <v>899</v>
      </c>
      <c r="P414" s="21" t="s">
        <v>973</v>
      </c>
      <c r="Q414" s="21" t="s">
        <v>994</v>
      </c>
      <c r="R414" s="22">
        <v>1</v>
      </c>
      <c r="S414" s="75">
        <v>10931</v>
      </c>
      <c r="T414" s="75">
        <f t="shared" si="197"/>
        <v>2186.2000000000003</v>
      </c>
      <c r="U414" s="75"/>
      <c r="V414" s="75">
        <f t="shared" si="198"/>
        <v>13117.2</v>
      </c>
      <c r="W414" s="75">
        <f>70.1*7</f>
        <v>490.69999999999993</v>
      </c>
      <c r="X414" s="75">
        <f t="shared" si="199"/>
        <v>2445.5333333333333</v>
      </c>
      <c r="Y414" s="75">
        <f t="shared" si="200"/>
        <v>24455.333333333336</v>
      </c>
      <c r="Z414" s="75">
        <f t="shared" si="201"/>
        <v>2295.5099999999998</v>
      </c>
      <c r="AA414" s="75">
        <f t="shared" si="202"/>
        <v>393.51600000000002</v>
      </c>
      <c r="AB414" s="75">
        <f t="shared" si="203"/>
        <v>655.86000000000013</v>
      </c>
      <c r="AC414" s="75">
        <f t="shared" si="204"/>
        <v>262.34399999999999</v>
      </c>
      <c r="AD414" s="75">
        <f t="shared" si="195"/>
        <v>926</v>
      </c>
      <c r="AE414" s="75">
        <f t="shared" si="196"/>
        <v>630</v>
      </c>
      <c r="AF414" s="77">
        <f t="shared" si="205"/>
        <v>7336.6</v>
      </c>
      <c r="AG414" s="77">
        <f t="shared" si="206"/>
        <v>21624.252222222225</v>
      </c>
      <c r="AH414" s="77">
        <f t="shared" si="207"/>
        <v>259491.0266666667</v>
      </c>
      <c r="AI414" s="77"/>
      <c r="AJ414" s="77"/>
      <c r="AK414" s="77"/>
      <c r="AL414" s="77"/>
      <c r="AM414" s="77"/>
      <c r="AN414" s="77"/>
      <c r="AO414" s="77"/>
      <c r="AP414" s="77"/>
      <c r="AQ414" s="77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  <c r="HB414" s="24"/>
      <c r="HC414" s="24"/>
      <c r="HD414" s="24"/>
      <c r="HE414" s="24"/>
      <c r="HF414" s="24"/>
      <c r="HG414" s="24"/>
      <c r="HH414" s="24"/>
      <c r="HI414" s="24"/>
      <c r="HJ414" s="24"/>
      <c r="HK414" s="24"/>
      <c r="HL414" s="24"/>
      <c r="HM414" s="24"/>
      <c r="HN414" s="24"/>
      <c r="HO414" s="24"/>
      <c r="HP414" s="24"/>
      <c r="HQ414" s="24"/>
      <c r="HR414" s="24"/>
      <c r="HS414" s="24"/>
      <c r="HT414" s="24"/>
      <c r="HU414" s="24"/>
      <c r="HV414" s="24"/>
      <c r="HW414" s="24"/>
      <c r="HX414" s="24"/>
      <c r="HY414" s="24"/>
      <c r="HZ414" s="24"/>
      <c r="IA414" s="24"/>
      <c r="IB414" s="24"/>
      <c r="IC414" s="24"/>
      <c r="ID414" s="24"/>
      <c r="IE414" s="24"/>
      <c r="IF414" s="24"/>
      <c r="IG414" s="24"/>
      <c r="IH414" s="24"/>
      <c r="II414" s="24"/>
      <c r="IJ414" s="24"/>
      <c r="IK414" s="24"/>
      <c r="IL414" s="24"/>
      <c r="IM414" s="24"/>
      <c r="IN414" s="24"/>
      <c r="IO414" s="24"/>
      <c r="IP414" s="24"/>
      <c r="IQ414" s="24"/>
      <c r="IR414" s="24"/>
      <c r="IS414" s="24"/>
      <c r="IT414" s="24"/>
      <c r="IU414" s="24"/>
      <c r="IV414" s="24"/>
      <c r="IW414" s="24"/>
      <c r="IX414" s="24"/>
      <c r="IY414" s="24"/>
      <c r="IZ414" s="24"/>
      <c r="JA414" s="24"/>
      <c r="JB414" s="24"/>
      <c r="JC414" s="24"/>
      <c r="JD414" s="24"/>
      <c r="JE414" s="24"/>
      <c r="JF414" s="24"/>
      <c r="JG414" s="24"/>
      <c r="JH414" s="24"/>
      <c r="JI414" s="24"/>
      <c r="JJ414" s="24"/>
      <c r="JK414" s="24"/>
      <c r="JL414" s="24"/>
      <c r="JM414" s="24"/>
      <c r="JN414" s="24"/>
      <c r="JO414" s="24"/>
      <c r="JP414" s="24"/>
      <c r="JQ414" s="24"/>
      <c r="JR414" s="24"/>
      <c r="JS414" s="24"/>
      <c r="JT414" s="24"/>
      <c r="JU414" s="24"/>
      <c r="JV414" s="24"/>
      <c r="JW414" s="24"/>
      <c r="JX414" s="24"/>
      <c r="JY414" s="24"/>
      <c r="JZ414" s="24"/>
      <c r="KA414" s="24"/>
      <c r="KB414" s="24"/>
      <c r="KC414" s="24"/>
      <c r="KD414" s="24"/>
      <c r="KE414" s="24"/>
      <c r="KF414" s="24"/>
      <c r="KG414" s="24"/>
      <c r="KH414" s="24"/>
      <c r="KI414" s="24"/>
      <c r="KJ414" s="24"/>
      <c r="KK414" s="24"/>
      <c r="KL414" s="24"/>
      <c r="KM414" s="24"/>
      <c r="KN414" s="24"/>
      <c r="KO414" s="24"/>
      <c r="KP414" s="24"/>
      <c r="KQ414" s="24"/>
      <c r="KR414" s="24"/>
      <c r="KS414" s="24"/>
      <c r="KT414" s="24"/>
      <c r="KU414" s="24"/>
      <c r="KV414" s="24"/>
      <c r="KW414" s="24"/>
      <c r="KX414" s="24"/>
      <c r="KY414" s="24"/>
      <c r="KZ414" s="24"/>
      <c r="LA414" s="24"/>
      <c r="LB414" s="24"/>
      <c r="LC414" s="24"/>
      <c r="LD414" s="24"/>
      <c r="LE414" s="24"/>
      <c r="LF414" s="24"/>
      <c r="LG414" s="24"/>
      <c r="LH414" s="24"/>
      <c r="LI414" s="24"/>
      <c r="LJ414" s="24"/>
      <c r="LK414" s="24"/>
      <c r="LL414" s="24"/>
      <c r="LM414" s="24"/>
      <c r="LN414" s="24"/>
      <c r="LO414" s="24"/>
      <c r="LP414" s="24"/>
      <c r="LQ414" s="24"/>
      <c r="LR414" s="24"/>
      <c r="LS414" s="24"/>
      <c r="LT414" s="24"/>
      <c r="LU414" s="24"/>
      <c r="LV414" s="24"/>
      <c r="LW414" s="24"/>
      <c r="LX414" s="24"/>
      <c r="LY414" s="24"/>
      <c r="LZ414" s="24"/>
      <c r="MA414" s="24"/>
      <c r="MB414" s="24"/>
      <c r="MC414" s="24"/>
      <c r="MD414" s="24"/>
      <c r="ME414" s="24"/>
      <c r="MF414" s="24"/>
      <c r="MG414" s="24"/>
      <c r="MH414" s="24"/>
      <c r="MI414" s="24"/>
      <c r="MJ414" s="24"/>
      <c r="MK414" s="24"/>
      <c r="ML414" s="24"/>
      <c r="MM414" s="24"/>
      <c r="MN414" s="24"/>
      <c r="MO414" s="24"/>
      <c r="MP414" s="24"/>
      <c r="MQ414" s="24"/>
      <c r="MR414" s="24"/>
      <c r="MS414" s="24"/>
      <c r="MT414" s="24"/>
      <c r="MU414" s="24"/>
      <c r="MV414" s="24"/>
      <c r="MW414" s="24"/>
      <c r="MX414" s="24"/>
      <c r="MY414" s="24"/>
      <c r="MZ414" s="24"/>
      <c r="NA414" s="24"/>
      <c r="NB414" s="24"/>
      <c r="NC414" s="24"/>
      <c r="ND414" s="24"/>
      <c r="NE414" s="24"/>
      <c r="NF414" s="24"/>
      <c r="NG414" s="24"/>
      <c r="NH414" s="24"/>
      <c r="NI414" s="24"/>
      <c r="NJ414" s="24"/>
      <c r="NK414" s="24"/>
      <c r="NL414" s="24"/>
      <c r="NM414" s="24"/>
      <c r="NN414" s="24"/>
      <c r="NO414" s="24"/>
      <c r="NP414" s="24"/>
      <c r="NQ414" s="24"/>
      <c r="NR414" s="24"/>
      <c r="NS414" s="24"/>
      <c r="NT414" s="24"/>
      <c r="NU414" s="24"/>
      <c r="NV414" s="24"/>
      <c r="NW414" s="24"/>
      <c r="NX414" s="24"/>
      <c r="NY414" s="24"/>
      <c r="NZ414" s="24"/>
      <c r="OA414" s="24"/>
      <c r="OB414" s="24"/>
      <c r="OC414" s="24"/>
      <c r="OD414" s="24"/>
      <c r="OE414" s="24"/>
      <c r="OF414" s="24"/>
      <c r="OG414" s="24"/>
      <c r="OH414" s="24"/>
      <c r="OI414" s="24"/>
      <c r="OJ414" s="24"/>
      <c r="OK414" s="24"/>
      <c r="OL414" s="24"/>
      <c r="OM414" s="24"/>
      <c r="ON414" s="24"/>
      <c r="OO414" s="24"/>
      <c r="OP414" s="24"/>
      <c r="OQ414" s="24"/>
      <c r="OR414" s="24"/>
      <c r="OS414" s="24"/>
      <c r="OT414" s="24"/>
      <c r="OU414" s="24"/>
      <c r="OV414" s="24"/>
      <c r="OW414" s="24"/>
      <c r="OX414" s="24"/>
      <c r="OY414" s="24"/>
      <c r="OZ414" s="24"/>
      <c r="PA414" s="24"/>
      <c r="PB414" s="24"/>
      <c r="PC414" s="24"/>
      <c r="PD414" s="24"/>
      <c r="PE414" s="24"/>
      <c r="PF414" s="24"/>
      <c r="PG414" s="24"/>
      <c r="PH414" s="24"/>
      <c r="PI414" s="24"/>
      <c r="PJ414" s="24"/>
      <c r="PK414" s="24"/>
      <c r="PL414" s="24"/>
      <c r="PM414" s="24"/>
      <c r="PN414" s="24"/>
      <c r="PO414" s="24"/>
      <c r="PP414" s="24"/>
      <c r="PQ414" s="24"/>
      <c r="PR414" s="24"/>
      <c r="PS414" s="24"/>
      <c r="PT414" s="24"/>
      <c r="PU414" s="24"/>
      <c r="PV414" s="24"/>
      <c r="PW414" s="24"/>
      <c r="PX414" s="24"/>
      <c r="PY414" s="24"/>
      <c r="PZ414" s="24"/>
      <c r="QA414" s="24"/>
      <c r="QB414" s="24"/>
      <c r="QC414" s="24"/>
      <c r="QD414" s="24"/>
      <c r="QE414" s="24"/>
      <c r="QF414" s="24"/>
      <c r="QG414" s="24"/>
      <c r="QH414" s="24"/>
      <c r="QI414" s="24"/>
      <c r="QJ414" s="24"/>
      <c r="QK414" s="24"/>
      <c r="QL414" s="24"/>
      <c r="QM414" s="24"/>
      <c r="QN414" s="24"/>
      <c r="QO414" s="24"/>
      <c r="QP414" s="24"/>
      <c r="QQ414" s="24"/>
      <c r="QR414" s="24"/>
      <c r="QS414" s="24"/>
      <c r="QT414" s="24"/>
      <c r="QU414" s="24"/>
      <c r="QV414" s="24"/>
      <c r="QW414" s="24"/>
      <c r="QX414" s="24"/>
      <c r="QY414" s="24"/>
      <c r="QZ414" s="24"/>
      <c r="RA414" s="24"/>
      <c r="RB414" s="24"/>
      <c r="RC414" s="24"/>
      <c r="RD414" s="24"/>
      <c r="RE414" s="24"/>
      <c r="RF414" s="24"/>
      <c r="RG414" s="24"/>
      <c r="RH414" s="24"/>
      <c r="RI414" s="24"/>
      <c r="RJ414" s="24"/>
      <c r="RK414" s="24"/>
      <c r="RL414" s="24"/>
      <c r="RM414" s="24"/>
      <c r="RN414" s="24"/>
      <c r="RO414" s="24"/>
      <c r="RP414" s="24"/>
      <c r="RQ414" s="24"/>
      <c r="RR414" s="24"/>
      <c r="RS414" s="24"/>
      <c r="RT414" s="24"/>
      <c r="RU414" s="24"/>
      <c r="RV414" s="24"/>
      <c r="RW414" s="24"/>
      <c r="RX414" s="24"/>
      <c r="RY414" s="24"/>
      <c r="RZ414" s="24"/>
      <c r="SA414" s="24"/>
      <c r="SB414" s="24"/>
      <c r="SC414" s="24"/>
      <c r="SD414" s="24"/>
      <c r="SE414" s="24"/>
      <c r="SF414" s="24"/>
      <c r="SG414" s="24"/>
      <c r="SH414" s="24"/>
      <c r="SI414" s="24"/>
      <c r="SJ414" s="24"/>
      <c r="SK414" s="24"/>
      <c r="SL414" s="24"/>
      <c r="SM414" s="24"/>
      <c r="SN414" s="24"/>
      <c r="SO414" s="24"/>
      <c r="SP414" s="24"/>
      <c r="SQ414" s="24"/>
      <c r="SR414" s="24"/>
      <c r="SS414" s="24"/>
      <c r="ST414" s="24"/>
      <c r="SU414" s="24"/>
      <c r="SV414" s="24"/>
      <c r="SW414" s="24"/>
      <c r="SX414" s="24"/>
      <c r="SY414" s="24"/>
      <c r="SZ414" s="24"/>
      <c r="TA414" s="24"/>
      <c r="TB414" s="24"/>
      <c r="TC414" s="24"/>
      <c r="TD414" s="24"/>
      <c r="TE414" s="24"/>
      <c r="TF414" s="24"/>
      <c r="TG414" s="24"/>
      <c r="TH414" s="24"/>
      <c r="TI414" s="24"/>
      <c r="TJ414" s="24"/>
      <c r="TK414" s="24"/>
      <c r="TL414" s="24"/>
      <c r="TM414" s="24"/>
      <c r="TN414" s="24"/>
      <c r="TO414" s="24"/>
      <c r="TP414" s="24"/>
      <c r="TQ414" s="24"/>
      <c r="TR414" s="24"/>
      <c r="TS414" s="24"/>
      <c r="TT414" s="24"/>
      <c r="TU414" s="24"/>
      <c r="TV414" s="24"/>
      <c r="TW414" s="24"/>
      <c r="TX414" s="24"/>
      <c r="TY414" s="24"/>
      <c r="TZ414" s="24"/>
      <c r="UA414" s="24"/>
      <c r="UB414" s="24"/>
      <c r="UC414" s="24"/>
      <c r="UD414" s="24"/>
      <c r="UE414" s="24"/>
      <c r="UF414" s="24"/>
      <c r="UG414" s="24"/>
      <c r="UH414" s="24"/>
      <c r="UI414" s="24"/>
      <c r="UJ414" s="24"/>
      <c r="UK414" s="24"/>
      <c r="UL414" s="24"/>
      <c r="UM414" s="24"/>
      <c r="UN414" s="24"/>
      <c r="UO414" s="24"/>
      <c r="UP414" s="24"/>
      <c r="UQ414" s="24"/>
      <c r="UR414" s="24"/>
      <c r="US414" s="24"/>
      <c r="UT414" s="24"/>
      <c r="UU414" s="24"/>
      <c r="UV414" s="24"/>
      <c r="UW414" s="24"/>
      <c r="UX414" s="24"/>
      <c r="UY414" s="24"/>
      <c r="UZ414" s="24"/>
      <c r="VA414" s="24"/>
      <c r="VB414" s="24"/>
      <c r="VC414" s="24"/>
      <c r="VD414" s="24"/>
      <c r="VE414" s="24"/>
      <c r="VF414" s="24"/>
      <c r="VG414" s="24"/>
      <c r="VH414" s="24"/>
      <c r="VI414" s="24"/>
    </row>
    <row r="415" spans="1:581" s="23" customFormat="1" ht="15" customHeight="1" x14ac:dyDescent="0.2">
      <c r="A415" s="18">
        <v>86</v>
      </c>
      <c r="B415" s="102" t="s">
        <v>1188</v>
      </c>
      <c r="C415" s="102" t="s">
        <v>1189</v>
      </c>
      <c r="D415" s="20">
        <v>14</v>
      </c>
      <c r="E415" s="102" t="s">
        <v>929</v>
      </c>
      <c r="F415" s="102" t="s">
        <v>1190</v>
      </c>
      <c r="G415" s="102" t="s">
        <v>1524</v>
      </c>
      <c r="H415" s="21" t="s">
        <v>584</v>
      </c>
      <c r="I415" s="21" t="s">
        <v>507</v>
      </c>
      <c r="J415" s="22" t="s">
        <v>955</v>
      </c>
      <c r="K415" s="328">
        <v>39265</v>
      </c>
      <c r="L415" s="146" t="s">
        <v>871</v>
      </c>
      <c r="M415" s="22">
        <v>40</v>
      </c>
      <c r="N415" s="22" t="s">
        <v>728</v>
      </c>
      <c r="O415" s="21" t="s">
        <v>899</v>
      </c>
      <c r="P415" s="21" t="s">
        <v>973</v>
      </c>
      <c r="Q415" s="21" t="s">
        <v>994</v>
      </c>
      <c r="R415" s="22">
        <v>1</v>
      </c>
      <c r="S415" s="75">
        <v>10931</v>
      </c>
      <c r="T415" s="75">
        <f t="shared" si="197"/>
        <v>2186.2000000000003</v>
      </c>
      <c r="U415" s="75"/>
      <c r="V415" s="75">
        <f t="shared" si="198"/>
        <v>13117.2</v>
      </c>
      <c r="W415" s="75">
        <f>70.1*4</f>
        <v>280.39999999999998</v>
      </c>
      <c r="X415" s="75">
        <f t="shared" si="199"/>
        <v>2445.5333333333333</v>
      </c>
      <c r="Y415" s="75">
        <f t="shared" si="200"/>
        <v>24455.333333333336</v>
      </c>
      <c r="Z415" s="75">
        <f t="shared" si="201"/>
        <v>2295.5099999999998</v>
      </c>
      <c r="AA415" s="75">
        <f t="shared" si="202"/>
        <v>393.51600000000002</v>
      </c>
      <c r="AB415" s="75">
        <f t="shared" si="203"/>
        <v>655.86000000000013</v>
      </c>
      <c r="AC415" s="75">
        <f t="shared" si="204"/>
        <v>262.34399999999999</v>
      </c>
      <c r="AD415" s="75">
        <f t="shared" si="195"/>
        <v>926</v>
      </c>
      <c r="AE415" s="75">
        <f t="shared" si="196"/>
        <v>630</v>
      </c>
      <c r="AF415" s="77">
        <f t="shared" si="205"/>
        <v>7336.6</v>
      </c>
      <c r="AG415" s="77">
        <f t="shared" si="206"/>
        <v>21413.952222222222</v>
      </c>
      <c r="AH415" s="77">
        <f t="shared" si="207"/>
        <v>256967.42666666667</v>
      </c>
      <c r="AI415" s="77"/>
      <c r="AJ415" s="77"/>
      <c r="AK415" s="77"/>
      <c r="AL415" s="77"/>
      <c r="AM415" s="77"/>
      <c r="AN415" s="77"/>
      <c r="AO415" s="77"/>
      <c r="AP415" s="77"/>
      <c r="AQ415" s="77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  <c r="HB415" s="24"/>
      <c r="HC415" s="24"/>
      <c r="HD415" s="24"/>
      <c r="HE415" s="24"/>
      <c r="HF415" s="24"/>
      <c r="HG415" s="24"/>
      <c r="HH415" s="24"/>
      <c r="HI415" s="24"/>
      <c r="HJ415" s="24"/>
      <c r="HK415" s="24"/>
      <c r="HL415" s="24"/>
      <c r="HM415" s="24"/>
      <c r="HN415" s="24"/>
      <c r="HO415" s="24"/>
      <c r="HP415" s="24"/>
      <c r="HQ415" s="24"/>
      <c r="HR415" s="24"/>
      <c r="HS415" s="24"/>
      <c r="HT415" s="24"/>
      <c r="HU415" s="24"/>
      <c r="HV415" s="24"/>
      <c r="HW415" s="24"/>
      <c r="HX415" s="24"/>
      <c r="HY415" s="24"/>
      <c r="HZ415" s="24"/>
      <c r="IA415" s="24"/>
      <c r="IB415" s="24"/>
      <c r="IC415" s="24"/>
      <c r="ID415" s="24"/>
      <c r="IE415" s="24"/>
      <c r="IF415" s="24"/>
      <c r="IG415" s="24"/>
      <c r="IH415" s="24"/>
      <c r="II415" s="24"/>
      <c r="IJ415" s="24"/>
      <c r="IK415" s="24"/>
      <c r="IL415" s="24"/>
      <c r="IM415" s="24"/>
      <c r="IN415" s="24"/>
      <c r="IO415" s="24"/>
      <c r="IP415" s="24"/>
      <c r="IQ415" s="24"/>
      <c r="IR415" s="24"/>
      <c r="IS415" s="24"/>
      <c r="IT415" s="24"/>
      <c r="IU415" s="24"/>
      <c r="IV415" s="24"/>
      <c r="IW415" s="24"/>
      <c r="IX415" s="24"/>
      <c r="IY415" s="24"/>
      <c r="IZ415" s="24"/>
      <c r="JA415" s="24"/>
      <c r="JB415" s="24"/>
      <c r="JC415" s="24"/>
      <c r="JD415" s="24"/>
      <c r="JE415" s="24"/>
      <c r="JF415" s="24"/>
      <c r="JG415" s="24"/>
      <c r="JH415" s="24"/>
      <c r="JI415" s="24"/>
      <c r="JJ415" s="24"/>
      <c r="JK415" s="24"/>
      <c r="JL415" s="24"/>
      <c r="JM415" s="24"/>
      <c r="JN415" s="24"/>
      <c r="JO415" s="24"/>
      <c r="JP415" s="24"/>
      <c r="JQ415" s="24"/>
      <c r="JR415" s="24"/>
      <c r="JS415" s="24"/>
      <c r="JT415" s="24"/>
      <c r="JU415" s="24"/>
      <c r="JV415" s="24"/>
      <c r="JW415" s="24"/>
      <c r="JX415" s="24"/>
      <c r="JY415" s="24"/>
      <c r="JZ415" s="24"/>
      <c r="KA415" s="24"/>
      <c r="KB415" s="24"/>
      <c r="KC415" s="24"/>
      <c r="KD415" s="24"/>
      <c r="KE415" s="24"/>
      <c r="KF415" s="24"/>
      <c r="KG415" s="24"/>
      <c r="KH415" s="24"/>
      <c r="KI415" s="24"/>
      <c r="KJ415" s="24"/>
      <c r="KK415" s="24"/>
      <c r="KL415" s="24"/>
      <c r="KM415" s="24"/>
      <c r="KN415" s="24"/>
      <c r="KO415" s="24"/>
      <c r="KP415" s="24"/>
      <c r="KQ415" s="24"/>
      <c r="KR415" s="24"/>
      <c r="KS415" s="24"/>
      <c r="KT415" s="24"/>
      <c r="KU415" s="24"/>
      <c r="KV415" s="24"/>
      <c r="KW415" s="24"/>
      <c r="KX415" s="24"/>
      <c r="KY415" s="24"/>
      <c r="KZ415" s="24"/>
      <c r="LA415" s="24"/>
      <c r="LB415" s="24"/>
      <c r="LC415" s="24"/>
      <c r="LD415" s="24"/>
      <c r="LE415" s="24"/>
      <c r="LF415" s="24"/>
      <c r="LG415" s="24"/>
      <c r="LH415" s="24"/>
      <c r="LI415" s="24"/>
      <c r="LJ415" s="24"/>
      <c r="LK415" s="24"/>
      <c r="LL415" s="24"/>
      <c r="LM415" s="24"/>
      <c r="LN415" s="24"/>
      <c r="LO415" s="24"/>
      <c r="LP415" s="24"/>
      <c r="LQ415" s="24"/>
      <c r="LR415" s="24"/>
      <c r="LS415" s="24"/>
      <c r="LT415" s="24"/>
      <c r="LU415" s="24"/>
      <c r="LV415" s="24"/>
      <c r="LW415" s="24"/>
      <c r="LX415" s="24"/>
      <c r="LY415" s="24"/>
      <c r="LZ415" s="24"/>
      <c r="MA415" s="24"/>
      <c r="MB415" s="24"/>
      <c r="MC415" s="24"/>
      <c r="MD415" s="24"/>
      <c r="ME415" s="24"/>
      <c r="MF415" s="24"/>
      <c r="MG415" s="24"/>
      <c r="MH415" s="24"/>
      <c r="MI415" s="24"/>
      <c r="MJ415" s="24"/>
      <c r="MK415" s="24"/>
      <c r="ML415" s="24"/>
      <c r="MM415" s="24"/>
      <c r="MN415" s="24"/>
      <c r="MO415" s="24"/>
      <c r="MP415" s="24"/>
      <c r="MQ415" s="24"/>
      <c r="MR415" s="24"/>
      <c r="MS415" s="24"/>
      <c r="MT415" s="24"/>
      <c r="MU415" s="24"/>
      <c r="MV415" s="24"/>
      <c r="MW415" s="24"/>
      <c r="MX415" s="24"/>
      <c r="MY415" s="24"/>
      <c r="MZ415" s="24"/>
      <c r="NA415" s="24"/>
      <c r="NB415" s="24"/>
      <c r="NC415" s="24"/>
      <c r="ND415" s="24"/>
      <c r="NE415" s="24"/>
      <c r="NF415" s="24"/>
      <c r="NG415" s="24"/>
      <c r="NH415" s="24"/>
      <c r="NI415" s="24"/>
      <c r="NJ415" s="24"/>
      <c r="NK415" s="24"/>
      <c r="NL415" s="24"/>
      <c r="NM415" s="24"/>
      <c r="NN415" s="24"/>
      <c r="NO415" s="24"/>
      <c r="NP415" s="24"/>
      <c r="NQ415" s="24"/>
      <c r="NR415" s="24"/>
      <c r="NS415" s="24"/>
      <c r="NT415" s="24"/>
      <c r="NU415" s="24"/>
      <c r="NV415" s="24"/>
      <c r="NW415" s="24"/>
      <c r="NX415" s="24"/>
      <c r="NY415" s="24"/>
      <c r="NZ415" s="24"/>
      <c r="OA415" s="24"/>
      <c r="OB415" s="24"/>
      <c r="OC415" s="24"/>
      <c r="OD415" s="24"/>
      <c r="OE415" s="24"/>
      <c r="OF415" s="24"/>
      <c r="OG415" s="24"/>
      <c r="OH415" s="24"/>
      <c r="OI415" s="24"/>
      <c r="OJ415" s="24"/>
      <c r="OK415" s="24"/>
      <c r="OL415" s="24"/>
      <c r="OM415" s="24"/>
      <c r="ON415" s="24"/>
      <c r="OO415" s="24"/>
      <c r="OP415" s="24"/>
      <c r="OQ415" s="24"/>
      <c r="OR415" s="24"/>
      <c r="OS415" s="24"/>
      <c r="OT415" s="24"/>
      <c r="OU415" s="24"/>
      <c r="OV415" s="24"/>
      <c r="OW415" s="24"/>
      <c r="OX415" s="24"/>
      <c r="OY415" s="24"/>
      <c r="OZ415" s="24"/>
      <c r="PA415" s="24"/>
      <c r="PB415" s="24"/>
      <c r="PC415" s="24"/>
      <c r="PD415" s="24"/>
      <c r="PE415" s="24"/>
      <c r="PF415" s="24"/>
      <c r="PG415" s="24"/>
      <c r="PH415" s="24"/>
      <c r="PI415" s="24"/>
      <c r="PJ415" s="24"/>
      <c r="PK415" s="24"/>
      <c r="PL415" s="24"/>
      <c r="PM415" s="24"/>
      <c r="PN415" s="24"/>
      <c r="PO415" s="24"/>
      <c r="PP415" s="24"/>
      <c r="PQ415" s="24"/>
      <c r="PR415" s="24"/>
      <c r="PS415" s="24"/>
      <c r="PT415" s="24"/>
      <c r="PU415" s="24"/>
      <c r="PV415" s="24"/>
      <c r="PW415" s="24"/>
      <c r="PX415" s="24"/>
      <c r="PY415" s="24"/>
      <c r="PZ415" s="24"/>
      <c r="QA415" s="24"/>
      <c r="QB415" s="24"/>
      <c r="QC415" s="24"/>
      <c r="QD415" s="24"/>
      <c r="QE415" s="24"/>
      <c r="QF415" s="24"/>
      <c r="QG415" s="24"/>
      <c r="QH415" s="24"/>
      <c r="QI415" s="24"/>
      <c r="QJ415" s="24"/>
      <c r="QK415" s="24"/>
      <c r="QL415" s="24"/>
      <c r="QM415" s="24"/>
      <c r="QN415" s="24"/>
      <c r="QO415" s="24"/>
      <c r="QP415" s="24"/>
      <c r="QQ415" s="24"/>
      <c r="QR415" s="24"/>
      <c r="QS415" s="24"/>
      <c r="QT415" s="24"/>
      <c r="QU415" s="24"/>
      <c r="QV415" s="24"/>
      <c r="QW415" s="24"/>
      <c r="QX415" s="24"/>
      <c r="QY415" s="24"/>
      <c r="QZ415" s="24"/>
      <c r="RA415" s="24"/>
      <c r="RB415" s="24"/>
      <c r="RC415" s="24"/>
      <c r="RD415" s="24"/>
      <c r="RE415" s="24"/>
      <c r="RF415" s="24"/>
      <c r="RG415" s="24"/>
      <c r="RH415" s="24"/>
      <c r="RI415" s="24"/>
      <c r="RJ415" s="24"/>
      <c r="RK415" s="24"/>
      <c r="RL415" s="24"/>
      <c r="RM415" s="24"/>
      <c r="RN415" s="24"/>
      <c r="RO415" s="24"/>
      <c r="RP415" s="24"/>
      <c r="RQ415" s="24"/>
      <c r="RR415" s="24"/>
      <c r="RS415" s="24"/>
      <c r="RT415" s="24"/>
      <c r="RU415" s="24"/>
      <c r="RV415" s="24"/>
      <c r="RW415" s="24"/>
      <c r="RX415" s="24"/>
      <c r="RY415" s="24"/>
      <c r="RZ415" s="24"/>
      <c r="SA415" s="24"/>
      <c r="SB415" s="24"/>
      <c r="SC415" s="24"/>
      <c r="SD415" s="24"/>
      <c r="SE415" s="24"/>
      <c r="SF415" s="24"/>
      <c r="SG415" s="24"/>
      <c r="SH415" s="24"/>
      <c r="SI415" s="24"/>
      <c r="SJ415" s="24"/>
      <c r="SK415" s="24"/>
      <c r="SL415" s="24"/>
      <c r="SM415" s="24"/>
      <c r="SN415" s="24"/>
      <c r="SO415" s="24"/>
      <c r="SP415" s="24"/>
      <c r="SQ415" s="24"/>
      <c r="SR415" s="24"/>
      <c r="SS415" s="24"/>
      <c r="ST415" s="24"/>
      <c r="SU415" s="24"/>
      <c r="SV415" s="24"/>
      <c r="SW415" s="24"/>
      <c r="SX415" s="24"/>
      <c r="SY415" s="24"/>
      <c r="SZ415" s="24"/>
      <c r="TA415" s="24"/>
      <c r="TB415" s="24"/>
      <c r="TC415" s="24"/>
      <c r="TD415" s="24"/>
      <c r="TE415" s="24"/>
      <c r="TF415" s="24"/>
      <c r="TG415" s="24"/>
      <c r="TH415" s="24"/>
      <c r="TI415" s="24"/>
      <c r="TJ415" s="24"/>
      <c r="TK415" s="24"/>
      <c r="TL415" s="24"/>
      <c r="TM415" s="24"/>
      <c r="TN415" s="24"/>
      <c r="TO415" s="24"/>
      <c r="TP415" s="24"/>
      <c r="TQ415" s="24"/>
      <c r="TR415" s="24"/>
      <c r="TS415" s="24"/>
      <c r="TT415" s="24"/>
      <c r="TU415" s="24"/>
      <c r="TV415" s="24"/>
      <c r="TW415" s="24"/>
      <c r="TX415" s="24"/>
      <c r="TY415" s="24"/>
      <c r="TZ415" s="24"/>
      <c r="UA415" s="24"/>
      <c r="UB415" s="24"/>
      <c r="UC415" s="24"/>
      <c r="UD415" s="24"/>
      <c r="UE415" s="24"/>
      <c r="UF415" s="24"/>
      <c r="UG415" s="24"/>
      <c r="UH415" s="24"/>
      <c r="UI415" s="24"/>
      <c r="UJ415" s="24"/>
      <c r="UK415" s="24"/>
      <c r="UL415" s="24"/>
      <c r="UM415" s="24"/>
      <c r="UN415" s="24"/>
      <c r="UO415" s="24"/>
      <c r="UP415" s="24"/>
      <c r="UQ415" s="24"/>
      <c r="UR415" s="24"/>
      <c r="US415" s="24"/>
      <c r="UT415" s="24"/>
      <c r="UU415" s="24"/>
      <c r="UV415" s="24"/>
      <c r="UW415" s="24"/>
      <c r="UX415" s="24"/>
      <c r="UY415" s="24"/>
      <c r="UZ415" s="24"/>
      <c r="VA415" s="24"/>
      <c r="VB415" s="24"/>
      <c r="VC415" s="24"/>
      <c r="VD415" s="24"/>
      <c r="VE415" s="24"/>
      <c r="VF415" s="24"/>
      <c r="VG415" s="24"/>
      <c r="VH415" s="24"/>
      <c r="VI415" s="24"/>
    </row>
    <row r="416" spans="1:581" s="23" customFormat="1" ht="15" customHeight="1" x14ac:dyDescent="0.2">
      <c r="A416" s="18">
        <v>87</v>
      </c>
      <c r="B416" s="102" t="s">
        <v>1188</v>
      </c>
      <c r="C416" s="102" t="s">
        <v>1189</v>
      </c>
      <c r="D416" s="20">
        <v>14</v>
      </c>
      <c r="E416" s="102" t="s">
        <v>929</v>
      </c>
      <c r="F416" s="102" t="s">
        <v>1190</v>
      </c>
      <c r="G416" s="102" t="s">
        <v>1525</v>
      </c>
      <c r="H416" s="21" t="s">
        <v>585</v>
      </c>
      <c r="I416" s="21" t="s">
        <v>586</v>
      </c>
      <c r="J416" s="22" t="s">
        <v>955</v>
      </c>
      <c r="K416" s="328">
        <v>35079</v>
      </c>
      <c r="L416" s="146" t="s">
        <v>871</v>
      </c>
      <c r="M416" s="22">
        <v>40</v>
      </c>
      <c r="N416" s="22" t="s">
        <v>728</v>
      </c>
      <c r="O416" s="21" t="s">
        <v>899</v>
      </c>
      <c r="P416" s="21" t="s">
        <v>973</v>
      </c>
      <c r="Q416" s="21" t="s">
        <v>994</v>
      </c>
      <c r="R416" s="22">
        <v>1</v>
      </c>
      <c r="S416" s="75">
        <v>10931</v>
      </c>
      <c r="T416" s="75">
        <f t="shared" si="197"/>
        <v>2186.2000000000003</v>
      </c>
      <c r="U416" s="75"/>
      <c r="V416" s="75">
        <f t="shared" si="198"/>
        <v>13117.2</v>
      </c>
      <c r="W416" s="75">
        <f>70.1*6</f>
        <v>420.59999999999997</v>
      </c>
      <c r="X416" s="75">
        <f t="shared" si="199"/>
        <v>2445.5333333333333</v>
      </c>
      <c r="Y416" s="75">
        <f t="shared" si="200"/>
        <v>24455.333333333336</v>
      </c>
      <c r="Z416" s="75">
        <f t="shared" si="201"/>
        <v>2295.5099999999998</v>
      </c>
      <c r="AA416" s="75">
        <f t="shared" si="202"/>
        <v>393.51600000000002</v>
      </c>
      <c r="AB416" s="75">
        <f t="shared" si="203"/>
        <v>655.86000000000013</v>
      </c>
      <c r="AC416" s="75">
        <f t="shared" si="204"/>
        <v>262.34399999999999</v>
      </c>
      <c r="AD416" s="75">
        <f t="shared" si="195"/>
        <v>926</v>
      </c>
      <c r="AE416" s="75">
        <f t="shared" si="196"/>
        <v>630</v>
      </c>
      <c r="AF416" s="77">
        <f t="shared" si="205"/>
        <v>7336.6</v>
      </c>
      <c r="AG416" s="77">
        <f t="shared" si="206"/>
        <v>21554.152222222227</v>
      </c>
      <c r="AH416" s="77">
        <f t="shared" si="207"/>
        <v>258649.82666666672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  <c r="HB416" s="24"/>
      <c r="HC416" s="24"/>
      <c r="HD416" s="24"/>
      <c r="HE416" s="24"/>
      <c r="HF416" s="24"/>
      <c r="HG416" s="24"/>
      <c r="HH416" s="24"/>
      <c r="HI416" s="24"/>
      <c r="HJ416" s="24"/>
      <c r="HK416" s="24"/>
      <c r="HL416" s="24"/>
      <c r="HM416" s="24"/>
      <c r="HN416" s="24"/>
      <c r="HO416" s="24"/>
      <c r="HP416" s="24"/>
      <c r="HQ416" s="24"/>
      <c r="HR416" s="24"/>
      <c r="HS416" s="24"/>
      <c r="HT416" s="24"/>
      <c r="HU416" s="24"/>
      <c r="HV416" s="24"/>
      <c r="HW416" s="24"/>
      <c r="HX416" s="24"/>
      <c r="HY416" s="24"/>
      <c r="HZ416" s="24"/>
      <c r="IA416" s="24"/>
      <c r="IB416" s="24"/>
      <c r="IC416" s="24"/>
      <c r="ID416" s="24"/>
      <c r="IE416" s="24"/>
      <c r="IF416" s="24"/>
      <c r="IG416" s="24"/>
      <c r="IH416" s="24"/>
      <c r="II416" s="24"/>
      <c r="IJ416" s="24"/>
      <c r="IK416" s="24"/>
      <c r="IL416" s="24"/>
      <c r="IM416" s="24"/>
      <c r="IN416" s="24"/>
      <c r="IO416" s="24"/>
      <c r="IP416" s="24"/>
      <c r="IQ416" s="24"/>
      <c r="IR416" s="24"/>
      <c r="IS416" s="24"/>
      <c r="IT416" s="24"/>
      <c r="IU416" s="24"/>
      <c r="IV416" s="24"/>
      <c r="IW416" s="24"/>
      <c r="IX416" s="24"/>
      <c r="IY416" s="24"/>
      <c r="IZ416" s="24"/>
      <c r="JA416" s="24"/>
      <c r="JB416" s="24"/>
      <c r="JC416" s="24"/>
      <c r="JD416" s="24"/>
      <c r="JE416" s="24"/>
      <c r="JF416" s="24"/>
      <c r="JG416" s="24"/>
      <c r="JH416" s="24"/>
      <c r="JI416" s="24"/>
      <c r="JJ416" s="24"/>
      <c r="JK416" s="24"/>
      <c r="JL416" s="24"/>
      <c r="JM416" s="24"/>
      <c r="JN416" s="24"/>
      <c r="JO416" s="24"/>
      <c r="JP416" s="24"/>
      <c r="JQ416" s="24"/>
      <c r="JR416" s="24"/>
      <c r="JS416" s="24"/>
      <c r="JT416" s="24"/>
      <c r="JU416" s="24"/>
      <c r="JV416" s="24"/>
      <c r="JW416" s="24"/>
      <c r="JX416" s="24"/>
      <c r="JY416" s="24"/>
      <c r="JZ416" s="24"/>
      <c r="KA416" s="24"/>
      <c r="KB416" s="24"/>
      <c r="KC416" s="24"/>
      <c r="KD416" s="24"/>
      <c r="KE416" s="24"/>
      <c r="KF416" s="24"/>
      <c r="KG416" s="24"/>
      <c r="KH416" s="24"/>
      <c r="KI416" s="24"/>
      <c r="KJ416" s="24"/>
      <c r="KK416" s="24"/>
      <c r="KL416" s="24"/>
      <c r="KM416" s="24"/>
      <c r="KN416" s="24"/>
      <c r="KO416" s="24"/>
      <c r="KP416" s="24"/>
      <c r="KQ416" s="24"/>
      <c r="KR416" s="24"/>
      <c r="KS416" s="24"/>
      <c r="KT416" s="24"/>
      <c r="KU416" s="24"/>
      <c r="KV416" s="24"/>
      <c r="KW416" s="24"/>
      <c r="KX416" s="24"/>
      <c r="KY416" s="24"/>
      <c r="KZ416" s="24"/>
      <c r="LA416" s="24"/>
      <c r="LB416" s="24"/>
      <c r="LC416" s="24"/>
      <c r="LD416" s="24"/>
      <c r="LE416" s="24"/>
      <c r="LF416" s="24"/>
      <c r="LG416" s="24"/>
      <c r="LH416" s="24"/>
      <c r="LI416" s="24"/>
      <c r="LJ416" s="24"/>
      <c r="LK416" s="24"/>
      <c r="LL416" s="24"/>
      <c r="LM416" s="24"/>
      <c r="LN416" s="24"/>
      <c r="LO416" s="24"/>
      <c r="LP416" s="24"/>
      <c r="LQ416" s="24"/>
      <c r="LR416" s="24"/>
      <c r="LS416" s="24"/>
      <c r="LT416" s="24"/>
      <c r="LU416" s="24"/>
      <c r="LV416" s="24"/>
      <c r="LW416" s="24"/>
      <c r="LX416" s="24"/>
      <c r="LY416" s="24"/>
      <c r="LZ416" s="24"/>
      <c r="MA416" s="24"/>
      <c r="MB416" s="24"/>
      <c r="MC416" s="24"/>
      <c r="MD416" s="24"/>
      <c r="ME416" s="24"/>
      <c r="MF416" s="24"/>
      <c r="MG416" s="24"/>
      <c r="MH416" s="24"/>
      <c r="MI416" s="24"/>
      <c r="MJ416" s="24"/>
      <c r="MK416" s="24"/>
      <c r="ML416" s="24"/>
      <c r="MM416" s="24"/>
      <c r="MN416" s="24"/>
      <c r="MO416" s="24"/>
      <c r="MP416" s="24"/>
      <c r="MQ416" s="24"/>
      <c r="MR416" s="24"/>
      <c r="MS416" s="24"/>
      <c r="MT416" s="24"/>
      <c r="MU416" s="24"/>
      <c r="MV416" s="24"/>
      <c r="MW416" s="24"/>
      <c r="MX416" s="24"/>
      <c r="MY416" s="24"/>
      <c r="MZ416" s="24"/>
      <c r="NA416" s="24"/>
      <c r="NB416" s="24"/>
      <c r="NC416" s="24"/>
      <c r="ND416" s="24"/>
      <c r="NE416" s="24"/>
      <c r="NF416" s="24"/>
      <c r="NG416" s="24"/>
      <c r="NH416" s="24"/>
      <c r="NI416" s="24"/>
      <c r="NJ416" s="24"/>
      <c r="NK416" s="24"/>
      <c r="NL416" s="24"/>
      <c r="NM416" s="24"/>
      <c r="NN416" s="24"/>
      <c r="NO416" s="24"/>
      <c r="NP416" s="24"/>
      <c r="NQ416" s="24"/>
      <c r="NR416" s="24"/>
      <c r="NS416" s="24"/>
      <c r="NT416" s="24"/>
      <c r="NU416" s="24"/>
      <c r="NV416" s="24"/>
      <c r="NW416" s="24"/>
      <c r="NX416" s="24"/>
      <c r="NY416" s="24"/>
      <c r="NZ416" s="24"/>
      <c r="OA416" s="24"/>
      <c r="OB416" s="24"/>
      <c r="OC416" s="24"/>
      <c r="OD416" s="24"/>
      <c r="OE416" s="24"/>
      <c r="OF416" s="24"/>
      <c r="OG416" s="24"/>
      <c r="OH416" s="24"/>
      <c r="OI416" s="24"/>
      <c r="OJ416" s="24"/>
      <c r="OK416" s="24"/>
      <c r="OL416" s="24"/>
      <c r="OM416" s="24"/>
      <c r="ON416" s="24"/>
      <c r="OO416" s="24"/>
      <c r="OP416" s="24"/>
      <c r="OQ416" s="24"/>
      <c r="OR416" s="24"/>
      <c r="OS416" s="24"/>
      <c r="OT416" s="24"/>
      <c r="OU416" s="24"/>
      <c r="OV416" s="24"/>
      <c r="OW416" s="24"/>
      <c r="OX416" s="24"/>
      <c r="OY416" s="24"/>
      <c r="OZ416" s="24"/>
      <c r="PA416" s="24"/>
      <c r="PB416" s="24"/>
      <c r="PC416" s="24"/>
      <c r="PD416" s="24"/>
      <c r="PE416" s="24"/>
      <c r="PF416" s="24"/>
      <c r="PG416" s="24"/>
      <c r="PH416" s="24"/>
      <c r="PI416" s="24"/>
      <c r="PJ416" s="24"/>
      <c r="PK416" s="24"/>
      <c r="PL416" s="24"/>
      <c r="PM416" s="24"/>
      <c r="PN416" s="24"/>
      <c r="PO416" s="24"/>
      <c r="PP416" s="24"/>
      <c r="PQ416" s="24"/>
      <c r="PR416" s="24"/>
      <c r="PS416" s="24"/>
      <c r="PT416" s="24"/>
      <c r="PU416" s="24"/>
      <c r="PV416" s="24"/>
      <c r="PW416" s="24"/>
      <c r="PX416" s="24"/>
      <c r="PY416" s="24"/>
      <c r="PZ416" s="24"/>
      <c r="QA416" s="24"/>
      <c r="QB416" s="24"/>
      <c r="QC416" s="24"/>
      <c r="QD416" s="24"/>
      <c r="QE416" s="24"/>
      <c r="QF416" s="24"/>
      <c r="QG416" s="24"/>
      <c r="QH416" s="24"/>
      <c r="QI416" s="24"/>
      <c r="QJ416" s="24"/>
      <c r="QK416" s="24"/>
      <c r="QL416" s="24"/>
      <c r="QM416" s="24"/>
      <c r="QN416" s="24"/>
      <c r="QO416" s="24"/>
      <c r="QP416" s="24"/>
      <c r="QQ416" s="24"/>
      <c r="QR416" s="24"/>
      <c r="QS416" s="24"/>
      <c r="QT416" s="24"/>
      <c r="QU416" s="24"/>
      <c r="QV416" s="24"/>
      <c r="QW416" s="24"/>
      <c r="QX416" s="24"/>
      <c r="QY416" s="24"/>
      <c r="QZ416" s="24"/>
      <c r="RA416" s="24"/>
      <c r="RB416" s="24"/>
      <c r="RC416" s="24"/>
      <c r="RD416" s="24"/>
      <c r="RE416" s="24"/>
      <c r="RF416" s="24"/>
      <c r="RG416" s="24"/>
      <c r="RH416" s="24"/>
      <c r="RI416" s="24"/>
      <c r="RJ416" s="24"/>
      <c r="RK416" s="24"/>
      <c r="RL416" s="24"/>
      <c r="RM416" s="24"/>
      <c r="RN416" s="24"/>
      <c r="RO416" s="24"/>
      <c r="RP416" s="24"/>
      <c r="RQ416" s="24"/>
      <c r="RR416" s="24"/>
      <c r="RS416" s="24"/>
      <c r="RT416" s="24"/>
      <c r="RU416" s="24"/>
      <c r="RV416" s="24"/>
      <c r="RW416" s="24"/>
      <c r="RX416" s="24"/>
      <c r="RY416" s="24"/>
      <c r="RZ416" s="24"/>
      <c r="SA416" s="24"/>
      <c r="SB416" s="24"/>
      <c r="SC416" s="24"/>
      <c r="SD416" s="24"/>
      <c r="SE416" s="24"/>
      <c r="SF416" s="24"/>
      <c r="SG416" s="24"/>
      <c r="SH416" s="24"/>
      <c r="SI416" s="24"/>
      <c r="SJ416" s="24"/>
      <c r="SK416" s="24"/>
      <c r="SL416" s="24"/>
      <c r="SM416" s="24"/>
      <c r="SN416" s="24"/>
      <c r="SO416" s="24"/>
      <c r="SP416" s="24"/>
      <c r="SQ416" s="24"/>
      <c r="SR416" s="24"/>
      <c r="SS416" s="24"/>
      <c r="ST416" s="24"/>
      <c r="SU416" s="24"/>
      <c r="SV416" s="24"/>
      <c r="SW416" s="24"/>
      <c r="SX416" s="24"/>
      <c r="SY416" s="24"/>
      <c r="SZ416" s="24"/>
      <c r="TA416" s="24"/>
      <c r="TB416" s="24"/>
      <c r="TC416" s="24"/>
      <c r="TD416" s="24"/>
      <c r="TE416" s="24"/>
      <c r="TF416" s="24"/>
      <c r="TG416" s="24"/>
      <c r="TH416" s="24"/>
      <c r="TI416" s="24"/>
      <c r="TJ416" s="24"/>
      <c r="TK416" s="24"/>
      <c r="TL416" s="24"/>
      <c r="TM416" s="24"/>
      <c r="TN416" s="24"/>
      <c r="TO416" s="24"/>
      <c r="TP416" s="24"/>
      <c r="TQ416" s="24"/>
      <c r="TR416" s="24"/>
      <c r="TS416" s="24"/>
      <c r="TT416" s="24"/>
      <c r="TU416" s="24"/>
      <c r="TV416" s="24"/>
      <c r="TW416" s="24"/>
      <c r="TX416" s="24"/>
      <c r="TY416" s="24"/>
      <c r="TZ416" s="24"/>
      <c r="UA416" s="24"/>
      <c r="UB416" s="24"/>
      <c r="UC416" s="24"/>
      <c r="UD416" s="24"/>
      <c r="UE416" s="24"/>
      <c r="UF416" s="24"/>
      <c r="UG416" s="24"/>
      <c r="UH416" s="24"/>
      <c r="UI416" s="24"/>
      <c r="UJ416" s="24"/>
      <c r="UK416" s="24"/>
      <c r="UL416" s="24"/>
      <c r="UM416" s="24"/>
      <c r="UN416" s="24"/>
      <c r="UO416" s="24"/>
      <c r="UP416" s="24"/>
      <c r="UQ416" s="24"/>
      <c r="UR416" s="24"/>
      <c r="US416" s="24"/>
      <c r="UT416" s="24"/>
      <c r="UU416" s="24"/>
      <c r="UV416" s="24"/>
      <c r="UW416" s="24"/>
      <c r="UX416" s="24"/>
      <c r="UY416" s="24"/>
      <c r="UZ416" s="24"/>
      <c r="VA416" s="24"/>
      <c r="VB416" s="24"/>
      <c r="VC416" s="24"/>
      <c r="VD416" s="24"/>
      <c r="VE416" s="24"/>
      <c r="VF416" s="24"/>
      <c r="VG416" s="24"/>
      <c r="VH416" s="24"/>
      <c r="VI416" s="24"/>
    </row>
    <row r="417" spans="1:581" s="23" customFormat="1" ht="15" customHeight="1" x14ac:dyDescent="0.2">
      <c r="A417" s="18">
        <v>88</v>
      </c>
      <c r="B417" s="102" t="s">
        <v>1188</v>
      </c>
      <c r="C417" s="102" t="s">
        <v>1189</v>
      </c>
      <c r="D417" s="20">
        <v>14</v>
      </c>
      <c r="E417" s="102" t="s">
        <v>929</v>
      </c>
      <c r="F417" s="102" t="s">
        <v>1190</v>
      </c>
      <c r="G417" s="102" t="s">
        <v>1526</v>
      </c>
      <c r="H417" s="21" t="s">
        <v>589</v>
      </c>
      <c r="I417" s="21" t="s">
        <v>590</v>
      </c>
      <c r="J417" s="22" t="s">
        <v>955</v>
      </c>
      <c r="K417" s="328">
        <v>33604</v>
      </c>
      <c r="L417" s="146" t="s">
        <v>871</v>
      </c>
      <c r="M417" s="22">
        <v>40</v>
      </c>
      <c r="N417" s="22" t="s">
        <v>728</v>
      </c>
      <c r="O417" s="21" t="s">
        <v>899</v>
      </c>
      <c r="P417" s="21" t="s">
        <v>973</v>
      </c>
      <c r="Q417" s="21" t="s">
        <v>994</v>
      </c>
      <c r="R417" s="22">
        <v>1</v>
      </c>
      <c r="S417" s="75">
        <v>10931</v>
      </c>
      <c r="T417" s="75">
        <f t="shared" si="197"/>
        <v>2186.2000000000003</v>
      </c>
      <c r="U417" s="75"/>
      <c r="V417" s="75">
        <f t="shared" si="198"/>
        <v>13117.2</v>
      </c>
      <c r="W417" s="75">
        <f>70.1*7</f>
        <v>490.69999999999993</v>
      </c>
      <c r="X417" s="75">
        <f t="shared" si="199"/>
        <v>2445.5333333333333</v>
      </c>
      <c r="Y417" s="75">
        <f t="shared" si="200"/>
        <v>24455.333333333336</v>
      </c>
      <c r="Z417" s="75">
        <f t="shared" si="201"/>
        <v>2295.5099999999998</v>
      </c>
      <c r="AA417" s="75">
        <f t="shared" si="202"/>
        <v>393.51600000000002</v>
      </c>
      <c r="AB417" s="75">
        <f t="shared" si="203"/>
        <v>655.86000000000013</v>
      </c>
      <c r="AC417" s="75">
        <f t="shared" si="204"/>
        <v>262.34399999999999</v>
      </c>
      <c r="AD417" s="75">
        <f t="shared" si="195"/>
        <v>926</v>
      </c>
      <c r="AE417" s="75">
        <f t="shared" si="196"/>
        <v>630</v>
      </c>
      <c r="AF417" s="77">
        <f t="shared" si="205"/>
        <v>7336.6</v>
      </c>
      <c r="AG417" s="77">
        <f t="shared" si="206"/>
        <v>21624.252222222225</v>
      </c>
      <c r="AH417" s="77">
        <f t="shared" si="207"/>
        <v>259491.0266666667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  <c r="HB417" s="24"/>
      <c r="HC417" s="24"/>
      <c r="HD417" s="24"/>
      <c r="HE417" s="24"/>
      <c r="HF417" s="24"/>
      <c r="HG417" s="24"/>
      <c r="HH417" s="24"/>
      <c r="HI417" s="24"/>
      <c r="HJ417" s="24"/>
      <c r="HK417" s="24"/>
      <c r="HL417" s="24"/>
      <c r="HM417" s="24"/>
      <c r="HN417" s="24"/>
      <c r="HO417" s="24"/>
      <c r="HP417" s="24"/>
      <c r="HQ417" s="24"/>
      <c r="HR417" s="24"/>
      <c r="HS417" s="24"/>
      <c r="HT417" s="24"/>
      <c r="HU417" s="24"/>
      <c r="HV417" s="24"/>
      <c r="HW417" s="24"/>
      <c r="HX417" s="24"/>
      <c r="HY417" s="24"/>
      <c r="HZ417" s="24"/>
      <c r="IA417" s="24"/>
      <c r="IB417" s="24"/>
      <c r="IC417" s="24"/>
      <c r="ID417" s="24"/>
      <c r="IE417" s="24"/>
      <c r="IF417" s="24"/>
      <c r="IG417" s="24"/>
      <c r="IH417" s="24"/>
      <c r="II417" s="24"/>
      <c r="IJ417" s="24"/>
      <c r="IK417" s="24"/>
      <c r="IL417" s="24"/>
      <c r="IM417" s="24"/>
      <c r="IN417" s="24"/>
      <c r="IO417" s="24"/>
      <c r="IP417" s="24"/>
      <c r="IQ417" s="24"/>
      <c r="IR417" s="24"/>
      <c r="IS417" s="24"/>
      <c r="IT417" s="24"/>
      <c r="IU417" s="24"/>
      <c r="IV417" s="24"/>
      <c r="IW417" s="24"/>
      <c r="IX417" s="24"/>
      <c r="IY417" s="24"/>
      <c r="IZ417" s="24"/>
      <c r="JA417" s="24"/>
      <c r="JB417" s="24"/>
      <c r="JC417" s="24"/>
      <c r="JD417" s="24"/>
      <c r="JE417" s="24"/>
      <c r="JF417" s="24"/>
      <c r="JG417" s="24"/>
      <c r="JH417" s="24"/>
      <c r="JI417" s="24"/>
      <c r="JJ417" s="24"/>
      <c r="JK417" s="24"/>
      <c r="JL417" s="24"/>
      <c r="JM417" s="24"/>
      <c r="JN417" s="24"/>
      <c r="JO417" s="24"/>
      <c r="JP417" s="24"/>
      <c r="JQ417" s="24"/>
      <c r="JR417" s="24"/>
      <c r="JS417" s="24"/>
      <c r="JT417" s="24"/>
      <c r="JU417" s="24"/>
      <c r="JV417" s="24"/>
      <c r="JW417" s="24"/>
      <c r="JX417" s="24"/>
      <c r="JY417" s="24"/>
      <c r="JZ417" s="24"/>
      <c r="KA417" s="24"/>
      <c r="KB417" s="24"/>
      <c r="KC417" s="24"/>
      <c r="KD417" s="24"/>
      <c r="KE417" s="24"/>
      <c r="KF417" s="24"/>
      <c r="KG417" s="24"/>
      <c r="KH417" s="24"/>
      <c r="KI417" s="24"/>
      <c r="KJ417" s="24"/>
      <c r="KK417" s="24"/>
      <c r="KL417" s="24"/>
      <c r="KM417" s="24"/>
      <c r="KN417" s="24"/>
      <c r="KO417" s="24"/>
      <c r="KP417" s="24"/>
      <c r="KQ417" s="24"/>
      <c r="KR417" s="24"/>
      <c r="KS417" s="24"/>
      <c r="KT417" s="24"/>
      <c r="KU417" s="24"/>
      <c r="KV417" s="24"/>
      <c r="KW417" s="24"/>
      <c r="KX417" s="24"/>
      <c r="KY417" s="24"/>
      <c r="KZ417" s="24"/>
      <c r="LA417" s="24"/>
      <c r="LB417" s="24"/>
      <c r="LC417" s="24"/>
      <c r="LD417" s="24"/>
      <c r="LE417" s="24"/>
      <c r="LF417" s="24"/>
      <c r="LG417" s="24"/>
      <c r="LH417" s="24"/>
      <c r="LI417" s="24"/>
      <c r="LJ417" s="24"/>
      <c r="LK417" s="24"/>
      <c r="LL417" s="24"/>
      <c r="LM417" s="24"/>
      <c r="LN417" s="24"/>
      <c r="LO417" s="24"/>
      <c r="LP417" s="24"/>
      <c r="LQ417" s="24"/>
      <c r="LR417" s="24"/>
      <c r="LS417" s="24"/>
      <c r="LT417" s="24"/>
      <c r="LU417" s="24"/>
      <c r="LV417" s="24"/>
      <c r="LW417" s="24"/>
      <c r="LX417" s="24"/>
      <c r="LY417" s="24"/>
      <c r="LZ417" s="24"/>
      <c r="MA417" s="24"/>
      <c r="MB417" s="24"/>
      <c r="MC417" s="24"/>
      <c r="MD417" s="24"/>
      <c r="ME417" s="24"/>
      <c r="MF417" s="24"/>
      <c r="MG417" s="24"/>
      <c r="MH417" s="24"/>
      <c r="MI417" s="24"/>
      <c r="MJ417" s="24"/>
      <c r="MK417" s="24"/>
      <c r="ML417" s="24"/>
      <c r="MM417" s="24"/>
      <c r="MN417" s="24"/>
      <c r="MO417" s="24"/>
      <c r="MP417" s="24"/>
      <c r="MQ417" s="24"/>
      <c r="MR417" s="24"/>
      <c r="MS417" s="24"/>
      <c r="MT417" s="24"/>
      <c r="MU417" s="24"/>
      <c r="MV417" s="24"/>
      <c r="MW417" s="24"/>
      <c r="MX417" s="24"/>
      <c r="MY417" s="24"/>
      <c r="MZ417" s="24"/>
      <c r="NA417" s="24"/>
      <c r="NB417" s="24"/>
      <c r="NC417" s="24"/>
      <c r="ND417" s="24"/>
      <c r="NE417" s="24"/>
      <c r="NF417" s="24"/>
      <c r="NG417" s="24"/>
      <c r="NH417" s="24"/>
      <c r="NI417" s="24"/>
      <c r="NJ417" s="24"/>
      <c r="NK417" s="24"/>
      <c r="NL417" s="24"/>
      <c r="NM417" s="24"/>
      <c r="NN417" s="24"/>
      <c r="NO417" s="24"/>
      <c r="NP417" s="24"/>
      <c r="NQ417" s="24"/>
      <c r="NR417" s="24"/>
      <c r="NS417" s="24"/>
      <c r="NT417" s="24"/>
      <c r="NU417" s="24"/>
      <c r="NV417" s="24"/>
      <c r="NW417" s="24"/>
      <c r="NX417" s="24"/>
      <c r="NY417" s="24"/>
      <c r="NZ417" s="24"/>
      <c r="OA417" s="24"/>
      <c r="OB417" s="24"/>
      <c r="OC417" s="24"/>
      <c r="OD417" s="24"/>
      <c r="OE417" s="24"/>
      <c r="OF417" s="24"/>
      <c r="OG417" s="24"/>
      <c r="OH417" s="24"/>
      <c r="OI417" s="24"/>
      <c r="OJ417" s="24"/>
      <c r="OK417" s="24"/>
      <c r="OL417" s="24"/>
      <c r="OM417" s="24"/>
      <c r="ON417" s="24"/>
      <c r="OO417" s="24"/>
      <c r="OP417" s="24"/>
      <c r="OQ417" s="24"/>
      <c r="OR417" s="24"/>
      <c r="OS417" s="24"/>
      <c r="OT417" s="24"/>
      <c r="OU417" s="24"/>
      <c r="OV417" s="24"/>
      <c r="OW417" s="24"/>
      <c r="OX417" s="24"/>
      <c r="OY417" s="24"/>
      <c r="OZ417" s="24"/>
      <c r="PA417" s="24"/>
      <c r="PB417" s="24"/>
      <c r="PC417" s="24"/>
      <c r="PD417" s="24"/>
      <c r="PE417" s="24"/>
      <c r="PF417" s="24"/>
      <c r="PG417" s="24"/>
      <c r="PH417" s="24"/>
      <c r="PI417" s="24"/>
      <c r="PJ417" s="24"/>
      <c r="PK417" s="24"/>
      <c r="PL417" s="24"/>
      <c r="PM417" s="24"/>
      <c r="PN417" s="24"/>
      <c r="PO417" s="24"/>
      <c r="PP417" s="24"/>
      <c r="PQ417" s="24"/>
      <c r="PR417" s="24"/>
      <c r="PS417" s="24"/>
      <c r="PT417" s="24"/>
      <c r="PU417" s="24"/>
      <c r="PV417" s="24"/>
      <c r="PW417" s="24"/>
      <c r="PX417" s="24"/>
      <c r="PY417" s="24"/>
      <c r="PZ417" s="24"/>
      <c r="QA417" s="24"/>
      <c r="QB417" s="24"/>
      <c r="QC417" s="24"/>
      <c r="QD417" s="24"/>
      <c r="QE417" s="24"/>
      <c r="QF417" s="24"/>
      <c r="QG417" s="24"/>
      <c r="QH417" s="24"/>
      <c r="QI417" s="24"/>
      <c r="QJ417" s="24"/>
      <c r="QK417" s="24"/>
      <c r="QL417" s="24"/>
      <c r="QM417" s="24"/>
      <c r="QN417" s="24"/>
      <c r="QO417" s="24"/>
      <c r="QP417" s="24"/>
      <c r="QQ417" s="24"/>
      <c r="QR417" s="24"/>
      <c r="QS417" s="24"/>
      <c r="QT417" s="24"/>
      <c r="QU417" s="24"/>
      <c r="QV417" s="24"/>
      <c r="QW417" s="24"/>
      <c r="QX417" s="24"/>
      <c r="QY417" s="24"/>
      <c r="QZ417" s="24"/>
      <c r="RA417" s="24"/>
      <c r="RB417" s="24"/>
      <c r="RC417" s="24"/>
      <c r="RD417" s="24"/>
      <c r="RE417" s="24"/>
      <c r="RF417" s="24"/>
      <c r="RG417" s="24"/>
      <c r="RH417" s="24"/>
      <c r="RI417" s="24"/>
      <c r="RJ417" s="24"/>
      <c r="RK417" s="24"/>
      <c r="RL417" s="24"/>
      <c r="RM417" s="24"/>
      <c r="RN417" s="24"/>
      <c r="RO417" s="24"/>
      <c r="RP417" s="24"/>
      <c r="RQ417" s="24"/>
      <c r="RR417" s="24"/>
      <c r="RS417" s="24"/>
      <c r="RT417" s="24"/>
      <c r="RU417" s="24"/>
      <c r="RV417" s="24"/>
      <c r="RW417" s="24"/>
      <c r="RX417" s="24"/>
      <c r="RY417" s="24"/>
      <c r="RZ417" s="24"/>
      <c r="SA417" s="24"/>
      <c r="SB417" s="24"/>
      <c r="SC417" s="24"/>
      <c r="SD417" s="24"/>
      <c r="SE417" s="24"/>
      <c r="SF417" s="24"/>
      <c r="SG417" s="24"/>
      <c r="SH417" s="24"/>
      <c r="SI417" s="24"/>
      <c r="SJ417" s="24"/>
      <c r="SK417" s="24"/>
      <c r="SL417" s="24"/>
      <c r="SM417" s="24"/>
      <c r="SN417" s="24"/>
      <c r="SO417" s="24"/>
      <c r="SP417" s="24"/>
      <c r="SQ417" s="24"/>
      <c r="SR417" s="24"/>
      <c r="SS417" s="24"/>
      <c r="ST417" s="24"/>
      <c r="SU417" s="24"/>
      <c r="SV417" s="24"/>
      <c r="SW417" s="24"/>
      <c r="SX417" s="24"/>
      <c r="SY417" s="24"/>
      <c r="SZ417" s="24"/>
      <c r="TA417" s="24"/>
      <c r="TB417" s="24"/>
      <c r="TC417" s="24"/>
      <c r="TD417" s="24"/>
      <c r="TE417" s="24"/>
      <c r="TF417" s="24"/>
      <c r="TG417" s="24"/>
      <c r="TH417" s="24"/>
      <c r="TI417" s="24"/>
      <c r="TJ417" s="24"/>
      <c r="TK417" s="24"/>
      <c r="TL417" s="24"/>
      <c r="TM417" s="24"/>
      <c r="TN417" s="24"/>
      <c r="TO417" s="24"/>
      <c r="TP417" s="24"/>
      <c r="TQ417" s="24"/>
      <c r="TR417" s="24"/>
      <c r="TS417" s="24"/>
      <c r="TT417" s="24"/>
      <c r="TU417" s="24"/>
      <c r="TV417" s="24"/>
      <c r="TW417" s="24"/>
      <c r="TX417" s="24"/>
      <c r="TY417" s="24"/>
      <c r="TZ417" s="24"/>
      <c r="UA417" s="24"/>
      <c r="UB417" s="24"/>
      <c r="UC417" s="24"/>
      <c r="UD417" s="24"/>
      <c r="UE417" s="24"/>
      <c r="UF417" s="24"/>
      <c r="UG417" s="24"/>
      <c r="UH417" s="24"/>
      <c r="UI417" s="24"/>
      <c r="UJ417" s="24"/>
      <c r="UK417" s="24"/>
      <c r="UL417" s="24"/>
      <c r="UM417" s="24"/>
      <c r="UN417" s="24"/>
      <c r="UO417" s="24"/>
      <c r="UP417" s="24"/>
      <c r="UQ417" s="24"/>
      <c r="UR417" s="24"/>
      <c r="US417" s="24"/>
      <c r="UT417" s="24"/>
      <c r="UU417" s="24"/>
      <c r="UV417" s="24"/>
      <c r="UW417" s="24"/>
      <c r="UX417" s="24"/>
      <c r="UY417" s="24"/>
      <c r="UZ417" s="24"/>
      <c r="VA417" s="24"/>
      <c r="VB417" s="24"/>
      <c r="VC417" s="24"/>
      <c r="VD417" s="24"/>
      <c r="VE417" s="24"/>
      <c r="VF417" s="24"/>
      <c r="VG417" s="24"/>
      <c r="VH417" s="24"/>
      <c r="VI417" s="24"/>
    </row>
    <row r="418" spans="1:581" s="23" customFormat="1" ht="15" customHeight="1" x14ac:dyDescent="0.2">
      <c r="A418" s="18">
        <v>89</v>
      </c>
      <c r="B418" s="102" t="s">
        <v>1188</v>
      </c>
      <c r="C418" s="102" t="s">
        <v>1189</v>
      </c>
      <c r="D418" s="20">
        <v>14</v>
      </c>
      <c r="E418" s="102" t="s">
        <v>929</v>
      </c>
      <c r="F418" s="102" t="s">
        <v>1190</v>
      </c>
      <c r="G418" s="102" t="s">
        <v>1527</v>
      </c>
      <c r="H418" s="21" t="s">
        <v>591</v>
      </c>
      <c r="I418" s="21" t="s">
        <v>592</v>
      </c>
      <c r="J418" s="22" t="s">
        <v>955</v>
      </c>
      <c r="K418" s="328">
        <v>33604</v>
      </c>
      <c r="L418" s="146" t="s">
        <v>871</v>
      </c>
      <c r="M418" s="22">
        <v>40</v>
      </c>
      <c r="N418" s="22" t="s">
        <v>728</v>
      </c>
      <c r="O418" s="21" t="s">
        <v>899</v>
      </c>
      <c r="P418" s="21" t="s">
        <v>973</v>
      </c>
      <c r="Q418" s="21" t="s">
        <v>994</v>
      </c>
      <c r="R418" s="22">
        <v>1</v>
      </c>
      <c r="S418" s="75">
        <v>10931</v>
      </c>
      <c r="T418" s="75">
        <f t="shared" si="197"/>
        <v>2186.2000000000003</v>
      </c>
      <c r="U418" s="75"/>
      <c r="V418" s="75">
        <f t="shared" si="198"/>
        <v>13117.2</v>
      </c>
      <c r="W418" s="75">
        <f>70.1*7</f>
        <v>490.69999999999993</v>
      </c>
      <c r="X418" s="75">
        <f t="shared" si="199"/>
        <v>2445.5333333333333</v>
      </c>
      <c r="Y418" s="75">
        <f t="shared" si="200"/>
        <v>24455.333333333336</v>
      </c>
      <c r="Z418" s="75">
        <f t="shared" si="201"/>
        <v>2295.5099999999998</v>
      </c>
      <c r="AA418" s="75">
        <f t="shared" si="202"/>
        <v>393.51600000000002</v>
      </c>
      <c r="AB418" s="75">
        <f t="shared" si="203"/>
        <v>655.86000000000013</v>
      </c>
      <c r="AC418" s="75">
        <f t="shared" si="204"/>
        <v>262.34399999999999</v>
      </c>
      <c r="AD418" s="75">
        <f t="shared" si="195"/>
        <v>926</v>
      </c>
      <c r="AE418" s="75">
        <f t="shared" si="196"/>
        <v>630</v>
      </c>
      <c r="AF418" s="77">
        <f t="shared" si="205"/>
        <v>7336.6</v>
      </c>
      <c r="AG418" s="77">
        <f t="shared" si="206"/>
        <v>21624.252222222225</v>
      </c>
      <c r="AH418" s="77">
        <f t="shared" si="207"/>
        <v>259491.0266666667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  <c r="HB418" s="24"/>
      <c r="HC418" s="24"/>
      <c r="HD418" s="24"/>
      <c r="HE418" s="24"/>
      <c r="HF418" s="24"/>
      <c r="HG418" s="24"/>
      <c r="HH418" s="24"/>
      <c r="HI418" s="24"/>
      <c r="HJ418" s="24"/>
      <c r="HK418" s="24"/>
      <c r="HL418" s="24"/>
      <c r="HM418" s="24"/>
      <c r="HN418" s="24"/>
      <c r="HO418" s="24"/>
      <c r="HP418" s="24"/>
      <c r="HQ418" s="24"/>
      <c r="HR418" s="24"/>
      <c r="HS418" s="24"/>
      <c r="HT418" s="24"/>
      <c r="HU418" s="24"/>
      <c r="HV418" s="24"/>
      <c r="HW418" s="24"/>
      <c r="HX418" s="24"/>
      <c r="HY418" s="24"/>
      <c r="HZ418" s="24"/>
      <c r="IA418" s="24"/>
      <c r="IB418" s="24"/>
      <c r="IC418" s="24"/>
      <c r="ID418" s="24"/>
      <c r="IE418" s="24"/>
      <c r="IF418" s="24"/>
      <c r="IG418" s="24"/>
      <c r="IH418" s="24"/>
      <c r="II418" s="24"/>
      <c r="IJ418" s="24"/>
      <c r="IK418" s="24"/>
      <c r="IL418" s="24"/>
      <c r="IM418" s="24"/>
      <c r="IN418" s="24"/>
      <c r="IO418" s="24"/>
      <c r="IP418" s="24"/>
      <c r="IQ418" s="24"/>
      <c r="IR418" s="24"/>
      <c r="IS418" s="24"/>
      <c r="IT418" s="24"/>
      <c r="IU418" s="24"/>
      <c r="IV418" s="24"/>
      <c r="IW418" s="24"/>
      <c r="IX418" s="24"/>
      <c r="IY418" s="24"/>
      <c r="IZ418" s="24"/>
      <c r="JA418" s="24"/>
      <c r="JB418" s="24"/>
      <c r="JC418" s="24"/>
      <c r="JD418" s="24"/>
      <c r="JE418" s="24"/>
      <c r="JF418" s="24"/>
      <c r="JG418" s="24"/>
      <c r="JH418" s="24"/>
      <c r="JI418" s="24"/>
      <c r="JJ418" s="24"/>
      <c r="JK418" s="24"/>
      <c r="JL418" s="24"/>
      <c r="JM418" s="24"/>
      <c r="JN418" s="24"/>
      <c r="JO418" s="24"/>
      <c r="JP418" s="24"/>
      <c r="JQ418" s="24"/>
      <c r="JR418" s="24"/>
      <c r="JS418" s="24"/>
      <c r="JT418" s="24"/>
      <c r="JU418" s="24"/>
      <c r="JV418" s="24"/>
      <c r="JW418" s="24"/>
      <c r="JX418" s="24"/>
      <c r="JY418" s="24"/>
      <c r="JZ418" s="24"/>
      <c r="KA418" s="24"/>
      <c r="KB418" s="24"/>
      <c r="KC418" s="24"/>
      <c r="KD418" s="24"/>
      <c r="KE418" s="24"/>
      <c r="KF418" s="24"/>
      <c r="KG418" s="24"/>
      <c r="KH418" s="24"/>
      <c r="KI418" s="24"/>
      <c r="KJ418" s="24"/>
      <c r="KK418" s="24"/>
      <c r="KL418" s="24"/>
      <c r="KM418" s="24"/>
      <c r="KN418" s="24"/>
      <c r="KO418" s="24"/>
      <c r="KP418" s="24"/>
      <c r="KQ418" s="24"/>
      <c r="KR418" s="24"/>
      <c r="KS418" s="24"/>
      <c r="KT418" s="24"/>
      <c r="KU418" s="24"/>
      <c r="KV418" s="24"/>
      <c r="KW418" s="24"/>
      <c r="KX418" s="24"/>
      <c r="KY418" s="24"/>
      <c r="KZ418" s="24"/>
      <c r="LA418" s="24"/>
      <c r="LB418" s="24"/>
      <c r="LC418" s="24"/>
      <c r="LD418" s="24"/>
      <c r="LE418" s="24"/>
      <c r="LF418" s="24"/>
      <c r="LG418" s="24"/>
      <c r="LH418" s="24"/>
      <c r="LI418" s="24"/>
      <c r="LJ418" s="24"/>
      <c r="LK418" s="24"/>
      <c r="LL418" s="24"/>
      <c r="LM418" s="24"/>
      <c r="LN418" s="24"/>
      <c r="LO418" s="24"/>
      <c r="LP418" s="24"/>
      <c r="LQ418" s="24"/>
      <c r="LR418" s="24"/>
      <c r="LS418" s="24"/>
      <c r="LT418" s="24"/>
      <c r="LU418" s="24"/>
      <c r="LV418" s="24"/>
      <c r="LW418" s="24"/>
      <c r="LX418" s="24"/>
      <c r="LY418" s="24"/>
      <c r="LZ418" s="24"/>
      <c r="MA418" s="24"/>
      <c r="MB418" s="24"/>
      <c r="MC418" s="24"/>
      <c r="MD418" s="24"/>
      <c r="ME418" s="24"/>
      <c r="MF418" s="24"/>
      <c r="MG418" s="24"/>
      <c r="MH418" s="24"/>
      <c r="MI418" s="24"/>
      <c r="MJ418" s="24"/>
      <c r="MK418" s="24"/>
      <c r="ML418" s="24"/>
      <c r="MM418" s="24"/>
      <c r="MN418" s="24"/>
      <c r="MO418" s="24"/>
      <c r="MP418" s="24"/>
      <c r="MQ418" s="24"/>
      <c r="MR418" s="24"/>
      <c r="MS418" s="24"/>
      <c r="MT418" s="24"/>
      <c r="MU418" s="24"/>
      <c r="MV418" s="24"/>
      <c r="MW418" s="24"/>
      <c r="MX418" s="24"/>
      <c r="MY418" s="24"/>
      <c r="MZ418" s="24"/>
      <c r="NA418" s="24"/>
      <c r="NB418" s="24"/>
      <c r="NC418" s="24"/>
      <c r="ND418" s="24"/>
      <c r="NE418" s="24"/>
      <c r="NF418" s="24"/>
      <c r="NG418" s="24"/>
      <c r="NH418" s="24"/>
      <c r="NI418" s="24"/>
      <c r="NJ418" s="24"/>
      <c r="NK418" s="24"/>
      <c r="NL418" s="24"/>
      <c r="NM418" s="24"/>
      <c r="NN418" s="24"/>
      <c r="NO418" s="24"/>
      <c r="NP418" s="24"/>
      <c r="NQ418" s="24"/>
      <c r="NR418" s="24"/>
      <c r="NS418" s="24"/>
      <c r="NT418" s="24"/>
      <c r="NU418" s="24"/>
      <c r="NV418" s="24"/>
      <c r="NW418" s="24"/>
      <c r="NX418" s="24"/>
      <c r="NY418" s="24"/>
      <c r="NZ418" s="24"/>
      <c r="OA418" s="24"/>
      <c r="OB418" s="24"/>
      <c r="OC418" s="24"/>
      <c r="OD418" s="24"/>
      <c r="OE418" s="24"/>
      <c r="OF418" s="24"/>
      <c r="OG418" s="24"/>
      <c r="OH418" s="24"/>
      <c r="OI418" s="24"/>
      <c r="OJ418" s="24"/>
      <c r="OK418" s="24"/>
      <c r="OL418" s="24"/>
      <c r="OM418" s="24"/>
      <c r="ON418" s="24"/>
      <c r="OO418" s="24"/>
      <c r="OP418" s="24"/>
      <c r="OQ418" s="24"/>
      <c r="OR418" s="24"/>
      <c r="OS418" s="24"/>
      <c r="OT418" s="24"/>
      <c r="OU418" s="24"/>
      <c r="OV418" s="24"/>
      <c r="OW418" s="24"/>
      <c r="OX418" s="24"/>
      <c r="OY418" s="24"/>
      <c r="OZ418" s="24"/>
      <c r="PA418" s="24"/>
      <c r="PB418" s="24"/>
      <c r="PC418" s="24"/>
      <c r="PD418" s="24"/>
      <c r="PE418" s="24"/>
      <c r="PF418" s="24"/>
      <c r="PG418" s="24"/>
      <c r="PH418" s="24"/>
      <c r="PI418" s="24"/>
      <c r="PJ418" s="24"/>
      <c r="PK418" s="24"/>
      <c r="PL418" s="24"/>
      <c r="PM418" s="24"/>
      <c r="PN418" s="24"/>
      <c r="PO418" s="24"/>
      <c r="PP418" s="24"/>
      <c r="PQ418" s="24"/>
      <c r="PR418" s="24"/>
      <c r="PS418" s="24"/>
      <c r="PT418" s="24"/>
      <c r="PU418" s="24"/>
      <c r="PV418" s="24"/>
      <c r="PW418" s="24"/>
      <c r="PX418" s="24"/>
      <c r="PY418" s="24"/>
      <c r="PZ418" s="24"/>
      <c r="QA418" s="24"/>
      <c r="QB418" s="24"/>
      <c r="QC418" s="24"/>
      <c r="QD418" s="24"/>
      <c r="QE418" s="24"/>
      <c r="QF418" s="24"/>
      <c r="QG418" s="24"/>
      <c r="QH418" s="24"/>
      <c r="QI418" s="24"/>
      <c r="QJ418" s="24"/>
      <c r="QK418" s="24"/>
      <c r="QL418" s="24"/>
      <c r="QM418" s="24"/>
      <c r="QN418" s="24"/>
      <c r="QO418" s="24"/>
      <c r="QP418" s="24"/>
      <c r="QQ418" s="24"/>
      <c r="QR418" s="24"/>
      <c r="QS418" s="24"/>
      <c r="QT418" s="24"/>
      <c r="QU418" s="24"/>
      <c r="QV418" s="24"/>
      <c r="QW418" s="24"/>
      <c r="QX418" s="24"/>
      <c r="QY418" s="24"/>
      <c r="QZ418" s="24"/>
      <c r="RA418" s="24"/>
      <c r="RB418" s="24"/>
      <c r="RC418" s="24"/>
      <c r="RD418" s="24"/>
      <c r="RE418" s="24"/>
      <c r="RF418" s="24"/>
      <c r="RG418" s="24"/>
      <c r="RH418" s="24"/>
      <c r="RI418" s="24"/>
      <c r="RJ418" s="24"/>
      <c r="RK418" s="24"/>
      <c r="RL418" s="24"/>
      <c r="RM418" s="24"/>
      <c r="RN418" s="24"/>
      <c r="RO418" s="24"/>
      <c r="RP418" s="24"/>
      <c r="RQ418" s="24"/>
      <c r="RR418" s="24"/>
      <c r="RS418" s="24"/>
      <c r="RT418" s="24"/>
      <c r="RU418" s="24"/>
      <c r="RV418" s="24"/>
      <c r="RW418" s="24"/>
      <c r="RX418" s="24"/>
      <c r="RY418" s="24"/>
      <c r="RZ418" s="24"/>
      <c r="SA418" s="24"/>
      <c r="SB418" s="24"/>
      <c r="SC418" s="24"/>
      <c r="SD418" s="24"/>
      <c r="SE418" s="24"/>
      <c r="SF418" s="24"/>
      <c r="SG418" s="24"/>
      <c r="SH418" s="24"/>
      <c r="SI418" s="24"/>
      <c r="SJ418" s="24"/>
      <c r="SK418" s="24"/>
      <c r="SL418" s="24"/>
      <c r="SM418" s="24"/>
      <c r="SN418" s="24"/>
      <c r="SO418" s="24"/>
      <c r="SP418" s="24"/>
      <c r="SQ418" s="24"/>
      <c r="SR418" s="24"/>
      <c r="SS418" s="24"/>
      <c r="ST418" s="24"/>
      <c r="SU418" s="24"/>
      <c r="SV418" s="24"/>
      <c r="SW418" s="24"/>
      <c r="SX418" s="24"/>
      <c r="SY418" s="24"/>
      <c r="SZ418" s="24"/>
      <c r="TA418" s="24"/>
      <c r="TB418" s="24"/>
      <c r="TC418" s="24"/>
      <c r="TD418" s="24"/>
      <c r="TE418" s="24"/>
      <c r="TF418" s="24"/>
      <c r="TG418" s="24"/>
      <c r="TH418" s="24"/>
      <c r="TI418" s="24"/>
      <c r="TJ418" s="24"/>
      <c r="TK418" s="24"/>
      <c r="TL418" s="24"/>
      <c r="TM418" s="24"/>
      <c r="TN418" s="24"/>
      <c r="TO418" s="24"/>
      <c r="TP418" s="24"/>
      <c r="TQ418" s="24"/>
      <c r="TR418" s="24"/>
      <c r="TS418" s="24"/>
      <c r="TT418" s="24"/>
      <c r="TU418" s="24"/>
      <c r="TV418" s="24"/>
      <c r="TW418" s="24"/>
      <c r="TX418" s="24"/>
      <c r="TY418" s="24"/>
      <c r="TZ418" s="24"/>
      <c r="UA418" s="24"/>
      <c r="UB418" s="24"/>
      <c r="UC418" s="24"/>
      <c r="UD418" s="24"/>
      <c r="UE418" s="24"/>
      <c r="UF418" s="24"/>
      <c r="UG418" s="24"/>
      <c r="UH418" s="24"/>
      <c r="UI418" s="24"/>
      <c r="UJ418" s="24"/>
      <c r="UK418" s="24"/>
      <c r="UL418" s="24"/>
      <c r="UM418" s="24"/>
      <c r="UN418" s="24"/>
      <c r="UO418" s="24"/>
      <c r="UP418" s="24"/>
      <c r="UQ418" s="24"/>
      <c r="UR418" s="24"/>
      <c r="US418" s="24"/>
      <c r="UT418" s="24"/>
      <c r="UU418" s="24"/>
      <c r="UV418" s="24"/>
      <c r="UW418" s="24"/>
      <c r="UX418" s="24"/>
      <c r="UY418" s="24"/>
      <c r="UZ418" s="24"/>
      <c r="VA418" s="24"/>
      <c r="VB418" s="24"/>
      <c r="VC418" s="24"/>
      <c r="VD418" s="24"/>
      <c r="VE418" s="24"/>
      <c r="VF418" s="24"/>
      <c r="VG418" s="24"/>
      <c r="VH418" s="24"/>
      <c r="VI418" s="24"/>
    </row>
    <row r="419" spans="1:581" s="23" customFormat="1" ht="15" customHeight="1" x14ac:dyDescent="0.2">
      <c r="A419" s="18">
        <v>90</v>
      </c>
      <c r="B419" s="102" t="s">
        <v>1188</v>
      </c>
      <c r="C419" s="102" t="s">
        <v>1189</v>
      </c>
      <c r="D419" s="20">
        <v>14</v>
      </c>
      <c r="E419" s="102" t="s">
        <v>929</v>
      </c>
      <c r="F419" s="102" t="s">
        <v>1190</v>
      </c>
      <c r="G419" s="102" t="s">
        <v>1528</v>
      </c>
      <c r="H419" s="21" t="s">
        <v>595</v>
      </c>
      <c r="I419" s="21" t="s">
        <v>596</v>
      </c>
      <c r="J419" s="22" t="s">
        <v>955</v>
      </c>
      <c r="K419" s="328">
        <v>33392</v>
      </c>
      <c r="L419" s="146" t="s">
        <v>871</v>
      </c>
      <c r="M419" s="22">
        <v>40</v>
      </c>
      <c r="N419" s="22" t="s">
        <v>728</v>
      </c>
      <c r="O419" s="21" t="s">
        <v>899</v>
      </c>
      <c r="P419" s="21" t="s">
        <v>973</v>
      </c>
      <c r="Q419" s="21" t="s">
        <v>994</v>
      </c>
      <c r="R419" s="22">
        <v>1</v>
      </c>
      <c r="S419" s="75">
        <v>10931</v>
      </c>
      <c r="T419" s="75">
        <f t="shared" si="197"/>
        <v>2186.2000000000003</v>
      </c>
      <c r="U419" s="75"/>
      <c r="V419" s="75">
        <f t="shared" si="198"/>
        <v>13117.2</v>
      </c>
      <c r="W419" s="75">
        <f>70.1*7</f>
        <v>490.69999999999993</v>
      </c>
      <c r="X419" s="75">
        <f t="shared" si="199"/>
        <v>2445.5333333333333</v>
      </c>
      <c r="Y419" s="75">
        <f t="shared" si="200"/>
        <v>24455.333333333336</v>
      </c>
      <c r="Z419" s="75">
        <f t="shared" si="201"/>
        <v>2295.5099999999998</v>
      </c>
      <c r="AA419" s="75">
        <f t="shared" si="202"/>
        <v>393.51600000000002</v>
      </c>
      <c r="AB419" s="75">
        <f t="shared" si="203"/>
        <v>655.86000000000013</v>
      </c>
      <c r="AC419" s="75">
        <f t="shared" si="204"/>
        <v>262.34399999999999</v>
      </c>
      <c r="AD419" s="75">
        <f t="shared" si="195"/>
        <v>926</v>
      </c>
      <c r="AE419" s="75">
        <f t="shared" si="196"/>
        <v>630</v>
      </c>
      <c r="AF419" s="77">
        <f t="shared" si="205"/>
        <v>7336.6</v>
      </c>
      <c r="AG419" s="77">
        <f t="shared" si="206"/>
        <v>21624.252222222225</v>
      </c>
      <c r="AH419" s="77">
        <f t="shared" si="207"/>
        <v>259491.0266666667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  <c r="II419" s="24"/>
      <c r="IJ419" s="24"/>
      <c r="IK419" s="24"/>
      <c r="IL419" s="24"/>
      <c r="IM419" s="24"/>
      <c r="IN419" s="24"/>
      <c r="IO419" s="24"/>
      <c r="IP419" s="24"/>
      <c r="IQ419" s="24"/>
      <c r="IR419" s="24"/>
      <c r="IS419" s="24"/>
      <c r="IT419" s="24"/>
      <c r="IU419" s="24"/>
      <c r="IV419" s="24"/>
      <c r="IW419" s="24"/>
      <c r="IX419" s="24"/>
      <c r="IY419" s="24"/>
      <c r="IZ419" s="24"/>
      <c r="JA419" s="24"/>
      <c r="JB419" s="24"/>
      <c r="JC419" s="24"/>
      <c r="JD419" s="24"/>
      <c r="JE419" s="24"/>
      <c r="JF419" s="24"/>
      <c r="JG419" s="24"/>
      <c r="JH419" s="24"/>
      <c r="JI419" s="24"/>
      <c r="JJ419" s="24"/>
      <c r="JK419" s="24"/>
      <c r="JL419" s="24"/>
      <c r="JM419" s="24"/>
      <c r="JN419" s="24"/>
      <c r="JO419" s="24"/>
      <c r="JP419" s="24"/>
      <c r="JQ419" s="24"/>
      <c r="JR419" s="24"/>
      <c r="JS419" s="24"/>
      <c r="JT419" s="24"/>
      <c r="JU419" s="24"/>
      <c r="JV419" s="24"/>
      <c r="JW419" s="24"/>
      <c r="JX419" s="24"/>
      <c r="JY419" s="24"/>
      <c r="JZ419" s="24"/>
      <c r="KA419" s="24"/>
      <c r="KB419" s="24"/>
      <c r="KC419" s="24"/>
      <c r="KD419" s="24"/>
      <c r="KE419" s="24"/>
      <c r="KF419" s="24"/>
      <c r="KG419" s="24"/>
      <c r="KH419" s="24"/>
      <c r="KI419" s="24"/>
      <c r="KJ419" s="24"/>
      <c r="KK419" s="24"/>
      <c r="KL419" s="24"/>
      <c r="KM419" s="24"/>
      <c r="KN419" s="24"/>
      <c r="KO419" s="24"/>
      <c r="KP419" s="24"/>
      <c r="KQ419" s="24"/>
      <c r="KR419" s="24"/>
      <c r="KS419" s="24"/>
      <c r="KT419" s="24"/>
      <c r="KU419" s="24"/>
      <c r="KV419" s="24"/>
      <c r="KW419" s="24"/>
      <c r="KX419" s="24"/>
      <c r="KY419" s="24"/>
      <c r="KZ419" s="24"/>
      <c r="LA419" s="24"/>
      <c r="LB419" s="24"/>
      <c r="LC419" s="24"/>
      <c r="LD419" s="24"/>
      <c r="LE419" s="24"/>
      <c r="LF419" s="24"/>
      <c r="LG419" s="24"/>
      <c r="LH419" s="24"/>
      <c r="LI419" s="24"/>
      <c r="LJ419" s="24"/>
      <c r="LK419" s="24"/>
      <c r="LL419" s="24"/>
      <c r="LM419" s="24"/>
      <c r="LN419" s="24"/>
      <c r="LO419" s="24"/>
      <c r="LP419" s="24"/>
      <c r="LQ419" s="24"/>
      <c r="LR419" s="24"/>
      <c r="LS419" s="24"/>
      <c r="LT419" s="24"/>
      <c r="LU419" s="24"/>
      <c r="LV419" s="24"/>
      <c r="LW419" s="24"/>
      <c r="LX419" s="24"/>
      <c r="LY419" s="24"/>
      <c r="LZ419" s="24"/>
      <c r="MA419" s="24"/>
      <c r="MB419" s="24"/>
      <c r="MC419" s="24"/>
      <c r="MD419" s="24"/>
      <c r="ME419" s="24"/>
      <c r="MF419" s="24"/>
      <c r="MG419" s="24"/>
      <c r="MH419" s="24"/>
      <c r="MI419" s="24"/>
      <c r="MJ419" s="24"/>
      <c r="MK419" s="24"/>
      <c r="ML419" s="24"/>
      <c r="MM419" s="24"/>
      <c r="MN419" s="24"/>
      <c r="MO419" s="24"/>
      <c r="MP419" s="24"/>
      <c r="MQ419" s="24"/>
      <c r="MR419" s="24"/>
      <c r="MS419" s="24"/>
      <c r="MT419" s="24"/>
      <c r="MU419" s="24"/>
      <c r="MV419" s="24"/>
      <c r="MW419" s="24"/>
      <c r="MX419" s="24"/>
      <c r="MY419" s="24"/>
      <c r="MZ419" s="24"/>
      <c r="NA419" s="24"/>
      <c r="NB419" s="24"/>
      <c r="NC419" s="24"/>
      <c r="ND419" s="24"/>
      <c r="NE419" s="24"/>
      <c r="NF419" s="24"/>
      <c r="NG419" s="24"/>
      <c r="NH419" s="24"/>
      <c r="NI419" s="24"/>
      <c r="NJ419" s="24"/>
      <c r="NK419" s="24"/>
      <c r="NL419" s="24"/>
      <c r="NM419" s="24"/>
      <c r="NN419" s="24"/>
      <c r="NO419" s="24"/>
      <c r="NP419" s="24"/>
      <c r="NQ419" s="24"/>
      <c r="NR419" s="24"/>
      <c r="NS419" s="24"/>
      <c r="NT419" s="24"/>
      <c r="NU419" s="24"/>
      <c r="NV419" s="24"/>
      <c r="NW419" s="24"/>
      <c r="NX419" s="24"/>
      <c r="NY419" s="24"/>
      <c r="NZ419" s="24"/>
      <c r="OA419" s="24"/>
      <c r="OB419" s="24"/>
      <c r="OC419" s="24"/>
      <c r="OD419" s="24"/>
      <c r="OE419" s="24"/>
      <c r="OF419" s="24"/>
      <c r="OG419" s="24"/>
      <c r="OH419" s="24"/>
      <c r="OI419" s="24"/>
      <c r="OJ419" s="24"/>
      <c r="OK419" s="24"/>
      <c r="OL419" s="24"/>
      <c r="OM419" s="24"/>
      <c r="ON419" s="24"/>
      <c r="OO419" s="24"/>
      <c r="OP419" s="24"/>
      <c r="OQ419" s="24"/>
      <c r="OR419" s="24"/>
      <c r="OS419" s="24"/>
      <c r="OT419" s="24"/>
      <c r="OU419" s="24"/>
      <c r="OV419" s="24"/>
      <c r="OW419" s="24"/>
      <c r="OX419" s="24"/>
      <c r="OY419" s="24"/>
      <c r="OZ419" s="24"/>
      <c r="PA419" s="24"/>
      <c r="PB419" s="24"/>
      <c r="PC419" s="24"/>
      <c r="PD419" s="24"/>
      <c r="PE419" s="24"/>
      <c r="PF419" s="24"/>
      <c r="PG419" s="24"/>
      <c r="PH419" s="24"/>
      <c r="PI419" s="24"/>
      <c r="PJ419" s="24"/>
      <c r="PK419" s="24"/>
      <c r="PL419" s="24"/>
      <c r="PM419" s="24"/>
      <c r="PN419" s="24"/>
      <c r="PO419" s="24"/>
      <c r="PP419" s="24"/>
      <c r="PQ419" s="24"/>
      <c r="PR419" s="24"/>
      <c r="PS419" s="24"/>
      <c r="PT419" s="24"/>
      <c r="PU419" s="24"/>
      <c r="PV419" s="24"/>
      <c r="PW419" s="24"/>
      <c r="PX419" s="24"/>
      <c r="PY419" s="24"/>
      <c r="PZ419" s="24"/>
      <c r="QA419" s="24"/>
      <c r="QB419" s="24"/>
      <c r="QC419" s="24"/>
      <c r="QD419" s="24"/>
      <c r="QE419" s="24"/>
      <c r="QF419" s="24"/>
      <c r="QG419" s="24"/>
      <c r="QH419" s="24"/>
      <c r="QI419" s="24"/>
      <c r="QJ419" s="24"/>
      <c r="QK419" s="24"/>
      <c r="QL419" s="24"/>
      <c r="QM419" s="24"/>
      <c r="QN419" s="24"/>
      <c r="QO419" s="24"/>
      <c r="QP419" s="24"/>
      <c r="QQ419" s="24"/>
      <c r="QR419" s="24"/>
      <c r="QS419" s="24"/>
      <c r="QT419" s="24"/>
      <c r="QU419" s="24"/>
      <c r="QV419" s="24"/>
      <c r="QW419" s="24"/>
      <c r="QX419" s="24"/>
      <c r="QY419" s="24"/>
      <c r="QZ419" s="24"/>
      <c r="RA419" s="24"/>
      <c r="RB419" s="24"/>
      <c r="RC419" s="24"/>
      <c r="RD419" s="24"/>
      <c r="RE419" s="24"/>
      <c r="RF419" s="24"/>
      <c r="RG419" s="24"/>
      <c r="RH419" s="24"/>
      <c r="RI419" s="24"/>
      <c r="RJ419" s="24"/>
      <c r="RK419" s="24"/>
      <c r="RL419" s="24"/>
      <c r="RM419" s="24"/>
      <c r="RN419" s="24"/>
      <c r="RO419" s="24"/>
      <c r="RP419" s="24"/>
      <c r="RQ419" s="24"/>
      <c r="RR419" s="24"/>
      <c r="RS419" s="24"/>
      <c r="RT419" s="24"/>
      <c r="RU419" s="24"/>
      <c r="RV419" s="24"/>
      <c r="RW419" s="24"/>
      <c r="RX419" s="24"/>
      <c r="RY419" s="24"/>
      <c r="RZ419" s="24"/>
      <c r="SA419" s="24"/>
      <c r="SB419" s="24"/>
      <c r="SC419" s="24"/>
      <c r="SD419" s="24"/>
      <c r="SE419" s="24"/>
      <c r="SF419" s="24"/>
      <c r="SG419" s="24"/>
      <c r="SH419" s="24"/>
      <c r="SI419" s="24"/>
      <c r="SJ419" s="24"/>
      <c r="SK419" s="24"/>
      <c r="SL419" s="24"/>
      <c r="SM419" s="24"/>
      <c r="SN419" s="24"/>
      <c r="SO419" s="24"/>
      <c r="SP419" s="24"/>
      <c r="SQ419" s="24"/>
      <c r="SR419" s="24"/>
      <c r="SS419" s="24"/>
      <c r="ST419" s="24"/>
      <c r="SU419" s="24"/>
      <c r="SV419" s="24"/>
      <c r="SW419" s="24"/>
      <c r="SX419" s="24"/>
      <c r="SY419" s="24"/>
      <c r="SZ419" s="24"/>
      <c r="TA419" s="24"/>
      <c r="TB419" s="24"/>
      <c r="TC419" s="24"/>
      <c r="TD419" s="24"/>
      <c r="TE419" s="24"/>
      <c r="TF419" s="24"/>
      <c r="TG419" s="24"/>
      <c r="TH419" s="24"/>
      <c r="TI419" s="24"/>
      <c r="TJ419" s="24"/>
      <c r="TK419" s="24"/>
      <c r="TL419" s="24"/>
      <c r="TM419" s="24"/>
      <c r="TN419" s="24"/>
      <c r="TO419" s="24"/>
      <c r="TP419" s="24"/>
      <c r="TQ419" s="24"/>
      <c r="TR419" s="24"/>
      <c r="TS419" s="24"/>
      <c r="TT419" s="24"/>
      <c r="TU419" s="24"/>
      <c r="TV419" s="24"/>
      <c r="TW419" s="24"/>
      <c r="TX419" s="24"/>
      <c r="TY419" s="24"/>
      <c r="TZ419" s="24"/>
      <c r="UA419" s="24"/>
      <c r="UB419" s="24"/>
      <c r="UC419" s="24"/>
      <c r="UD419" s="24"/>
      <c r="UE419" s="24"/>
      <c r="UF419" s="24"/>
      <c r="UG419" s="24"/>
      <c r="UH419" s="24"/>
      <c r="UI419" s="24"/>
      <c r="UJ419" s="24"/>
      <c r="UK419" s="24"/>
      <c r="UL419" s="24"/>
      <c r="UM419" s="24"/>
      <c r="UN419" s="24"/>
      <c r="UO419" s="24"/>
      <c r="UP419" s="24"/>
      <c r="UQ419" s="24"/>
      <c r="UR419" s="24"/>
      <c r="US419" s="24"/>
      <c r="UT419" s="24"/>
      <c r="UU419" s="24"/>
      <c r="UV419" s="24"/>
      <c r="UW419" s="24"/>
      <c r="UX419" s="24"/>
      <c r="UY419" s="24"/>
      <c r="UZ419" s="24"/>
      <c r="VA419" s="24"/>
      <c r="VB419" s="24"/>
      <c r="VC419" s="24"/>
      <c r="VD419" s="24"/>
      <c r="VE419" s="24"/>
      <c r="VF419" s="24"/>
      <c r="VG419" s="24"/>
      <c r="VH419" s="24"/>
      <c r="VI419" s="24"/>
    </row>
    <row r="420" spans="1:581" s="23" customFormat="1" ht="15" customHeight="1" x14ac:dyDescent="0.2">
      <c r="A420" s="18">
        <v>91</v>
      </c>
      <c r="B420" s="102" t="s">
        <v>1188</v>
      </c>
      <c r="C420" s="102" t="s">
        <v>1189</v>
      </c>
      <c r="D420" s="20">
        <v>14</v>
      </c>
      <c r="E420" s="102" t="s">
        <v>929</v>
      </c>
      <c r="F420" s="102" t="s">
        <v>1190</v>
      </c>
      <c r="G420" s="102" t="s">
        <v>1529</v>
      </c>
      <c r="H420" s="21" t="s">
        <v>601</v>
      </c>
      <c r="I420" s="21" t="s">
        <v>602</v>
      </c>
      <c r="J420" s="22" t="s">
        <v>955</v>
      </c>
      <c r="K420" s="328">
        <v>35461</v>
      </c>
      <c r="L420" s="146" t="s">
        <v>871</v>
      </c>
      <c r="M420" s="22">
        <v>40</v>
      </c>
      <c r="N420" s="22" t="s">
        <v>728</v>
      </c>
      <c r="O420" s="21" t="s">
        <v>899</v>
      </c>
      <c r="P420" s="21" t="s">
        <v>973</v>
      </c>
      <c r="Q420" s="21" t="s">
        <v>994</v>
      </c>
      <c r="R420" s="22">
        <v>1</v>
      </c>
      <c r="S420" s="75">
        <v>10931</v>
      </c>
      <c r="T420" s="75">
        <f t="shared" si="197"/>
        <v>2186.2000000000003</v>
      </c>
      <c r="U420" s="75"/>
      <c r="V420" s="75">
        <f t="shared" si="198"/>
        <v>13117.2</v>
      </c>
      <c r="W420" s="75">
        <f>70.1*6</f>
        <v>420.59999999999997</v>
      </c>
      <c r="X420" s="75">
        <f t="shared" si="199"/>
        <v>2445.5333333333333</v>
      </c>
      <c r="Y420" s="75">
        <f t="shared" si="200"/>
        <v>24455.333333333336</v>
      </c>
      <c r="Z420" s="75">
        <f t="shared" si="201"/>
        <v>2295.5099999999998</v>
      </c>
      <c r="AA420" s="75">
        <f t="shared" si="202"/>
        <v>393.51600000000002</v>
      </c>
      <c r="AB420" s="75">
        <f t="shared" si="203"/>
        <v>655.86000000000013</v>
      </c>
      <c r="AC420" s="75">
        <f t="shared" si="204"/>
        <v>262.34399999999999</v>
      </c>
      <c r="AD420" s="75">
        <f t="shared" si="195"/>
        <v>926</v>
      </c>
      <c r="AE420" s="75">
        <f t="shared" si="196"/>
        <v>630</v>
      </c>
      <c r="AF420" s="77">
        <f t="shared" si="205"/>
        <v>7336.6</v>
      </c>
      <c r="AG420" s="77">
        <f t="shared" si="206"/>
        <v>21554.152222222227</v>
      </c>
      <c r="AH420" s="77">
        <f t="shared" si="207"/>
        <v>258649.82666666672</v>
      </c>
      <c r="AI420" s="77"/>
      <c r="AJ420" s="77"/>
      <c r="AK420" s="77"/>
      <c r="AL420" s="77"/>
      <c r="AM420" s="77"/>
      <c r="AN420" s="77"/>
      <c r="AO420" s="77"/>
      <c r="AP420" s="77"/>
      <c r="AQ420" s="77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  <c r="HB420" s="24"/>
      <c r="HC420" s="24"/>
      <c r="HD420" s="24"/>
      <c r="HE420" s="24"/>
      <c r="HF420" s="24"/>
      <c r="HG420" s="24"/>
      <c r="HH420" s="24"/>
      <c r="HI420" s="24"/>
      <c r="HJ420" s="24"/>
      <c r="HK420" s="24"/>
      <c r="HL420" s="24"/>
      <c r="HM420" s="24"/>
      <c r="HN420" s="24"/>
      <c r="HO420" s="24"/>
      <c r="HP420" s="24"/>
      <c r="HQ420" s="24"/>
      <c r="HR420" s="24"/>
      <c r="HS420" s="24"/>
      <c r="HT420" s="24"/>
      <c r="HU420" s="24"/>
      <c r="HV420" s="24"/>
      <c r="HW420" s="24"/>
      <c r="HX420" s="24"/>
      <c r="HY420" s="24"/>
      <c r="HZ420" s="24"/>
      <c r="IA420" s="24"/>
      <c r="IB420" s="24"/>
      <c r="IC420" s="24"/>
      <c r="ID420" s="24"/>
      <c r="IE420" s="24"/>
      <c r="IF420" s="24"/>
      <c r="IG420" s="24"/>
      <c r="IH420" s="24"/>
      <c r="II420" s="24"/>
      <c r="IJ420" s="24"/>
      <c r="IK420" s="24"/>
      <c r="IL420" s="24"/>
      <c r="IM420" s="24"/>
      <c r="IN420" s="24"/>
      <c r="IO420" s="24"/>
      <c r="IP420" s="24"/>
      <c r="IQ420" s="24"/>
      <c r="IR420" s="24"/>
      <c r="IS420" s="24"/>
      <c r="IT420" s="24"/>
      <c r="IU420" s="24"/>
      <c r="IV420" s="24"/>
      <c r="IW420" s="24"/>
      <c r="IX420" s="24"/>
      <c r="IY420" s="24"/>
      <c r="IZ420" s="24"/>
      <c r="JA420" s="24"/>
      <c r="JB420" s="24"/>
      <c r="JC420" s="24"/>
      <c r="JD420" s="24"/>
      <c r="JE420" s="24"/>
      <c r="JF420" s="24"/>
      <c r="JG420" s="24"/>
      <c r="JH420" s="24"/>
      <c r="JI420" s="24"/>
      <c r="JJ420" s="24"/>
      <c r="JK420" s="24"/>
      <c r="JL420" s="24"/>
      <c r="JM420" s="24"/>
      <c r="JN420" s="24"/>
      <c r="JO420" s="24"/>
      <c r="JP420" s="24"/>
      <c r="JQ420" s="24"/>
      <c r="JR420" s="24"/>
      <c r="JS420" s="24"/>
      <c r="JT420" s="24"/>
      <c r="JU420" s="24"/>
      <c r="JV420" s="24"/>
      <c r="JW420" s="24"/>
      <c r="JX420" s="24"/>
      <c r="JY420" s="24"/>
      <c r="JZ420" s="24"/>
      <c r="KA420" s="24"/>
      <c r="KB420" s="24"/>
      <c r="KC420" s="24"/>
      <c r="KD420" s="24"/>
      <c r="KE420" s="24"/>
      <c r="KF420" s="24"/>
      <c r="KG420" s="24"/>
      <c r="KH420" s="24"/>
      <c r="KI420" s="24"/>
      <c r="KJ420" s="24"/>
      <c r="KK420" s="24"/>
      <c r="KL420" s="24"/>
      <c r="KM420" s="24"/>
      <c r="KN420" s="24"/>
      <c r="KO420" s="24"/>
      <c r="KP420" s="24"/>
      <c r="KQ420" s="24"/>
      <c r="KR420" s="24"/>
      <c r="KS420" s="24"/>
      <c r="KT420" s="24"/>
      <c r="KU420" s="24"/>
      <c r="KV420" s="24"/>
      <c r="KW420" s="24"/>
      <c r="KX420" s="24"/>
      <c r="KY420" s="24"/>
      <c r="KZ420" s="24"/>
      <c r="LA420" s="24"/>
      <c r="LB420" s="24"/>
      <c r="LC420" s="24"/>
      <c r="LD420" s="24"/>
      <c r="LE420" s="24"/>
      <c r="LF420" s="24"/>
      <c r="LG420" s="24"/>
      <c r="LH420" s="24"/>
      <c r="LI420" s="24"/>
      <c r="LJ420" s="24"/>
      <c r="LK420" s="24"/>
      <c r="LL420" s="24"/>
      <c r="LM420" s="24"/>
      <c r="LN420" s="24"/>
      <c r="LO420" s="24"/>
      <c r="LP420" s="24"/>
      <c r="LQ420" s="24"/>
      <c r="LR420" s="24"/>
      <c r="LS420" s="24"/>
      <c r="LT420" s="24"/>
      <c r="LU420" s="24"/>
      <c r="LV420" s="24"/>
      <c r="LW420" s="24"/>
      <c r="LX420" s="24"/>
      <c r="LY420" s="24"/>
      <c r="LZ420" s="24"/>
      <c r="MA420" s="24"/>
      <c r="MB420" s="24"/>
      <c r="MC420" s="24"/>
      <c r="MD420" s="24"/>
      <c r="ME420" s="24"/>
      <c r="MF420" s="24"/>
      <c r="MG420" s="24"/>
      <c r="MH420" s="24"/>
      <c r="MI420" s="24"/>
      <c r="MJ420" s="24"/>
      <c r="MK420" s="24"/>
      <c r="ML420" s="24"/>
      <c r="MM420" s="24"/>
      <c r="MN420" s="24"/>
      <c r="MO420" s="24"/>
      <c r="MP420" s="24"/>
      <c r="MQ420" s="24"/>
      <c r="MR420" s="24"/>
      <c r="MS420" s="24"/>
      <c r="MT420" s="24"/>
      <c r="MU420" s="24"/>
      <c r="MV420" s="24"/>
      <c r="MW420" s="24"/>
      <c r="MX420" s="24"/>
      <c r="MY420" s="24"/>
      <c r="MZ420" s="24"/>
      <c r="NA420" s="24"/>
      <c r="NB420" s="24"/>
      <c r="NC420" s="24"/>
      <c r="ND420" s="24"/>
      <c r="NE420" s="24"/>
      <c r="NF420" s="24"/>
      <c r="NG420" s="24"/>
      <c r="NH420" s="24"/>
      <c r="NI420" s="24"/>
      <c r="NJ420" s="24"/>
      <c r="NK420" s="24"/>
      <c r="NL420" s="24"/>
      <c r="NM420" s="24"/>
      <c r="NN420" s="24"/>
      <c r="NO420" s="24"/>
      <c r="NP420" s="24"/>
      <c r="NQ420" s="24"/>
      <c r="NR420" s="24"/>
      <c r="NS420" s="24"/>
      <c r="NT420" s="24"/>
      <c r="NU420" s="24"/>
      <c r="NV420" s="24"/>
      <c r="NW420" s="24"/>
      <c r="NX420" s="24"/>
      <c r="NY420" s="24"/>
      <c r="NZ420" s="24"/>
      <c r="OA420" s="24"/>
      <c r="OB420" s="24"/>
      <c r="OC420" s="24"/>
      <c r="OD420" s="24"/>
      <c r="OE420" s="24"/>
      <c r="OF420" s="24"/>
      <c r="OG420" s="24"/>
      <c r="OH420" s="24"/>
      <c r="OI420" s="24"/>
      <c r="OJ420" s="24"/>
      <c r="OK420" s="24"/>
      <c r="OL420" s="24"/>
      <c r="OM420" s="24"/>
      <c r="ON420" s="24"/>
      <c r="OO420" s="24"/>
      <c r="OP420" s="24"/>
      <c r="OQ420" s="24"/>
      <c r="OR420" s="24"/>
      <c r="OS420" s="24"/>
      <c r="OT420" s="24"/>
      <c r="OU420" s="24"/>
      <c r="OV420" s="24"/>
      <c r="OW420" s="24"/>
      <c r="OX420" s="24"/>
      <c r="OY420" s="24"/>
      <c r="OZ420" s="24"/>
      <c r="PA420" s="24"/>
      <c r="PB420" s="24"/>
      <c r="PC420" s="24"/>
      <c r="PD420" s="24"/>
      <c r="PE420" s="24"/>
      <c r="PF420" s="24"/>
      <c r="PG420" s="24"/>
      <c r="PH420" s="24"/>
      <c r="PI420" s="24"/>
      <c r="PJ420" s="24"/>
      <c r="PK420" s="24"/>
      <c r="PL420" s="24"/>
      <c r="PM420" s="24"/>
      <c r="PN420" s="24"/>
      <c r="PO420" s="24"/>
      <c r="PP420" s="24"/>
      <c r="PQ420" s="24"/>
      <c r="PR420" s="24"/>
      <c r="PS420" s="24"/>
      <c r="PT420" s="24"/>
      <c r="PU420" s="24"/>
      <c r="PV420" s="24"/>
      <c r="PW420" s="24"/>
      <c r="PX420" s="24"/>
      <c r="PY420" s="24"/>
      <c r="PZ420" s="24"/>
      <c r="QA420" s="24"/>
      <c r="QB420" s="24"/>
      <c r="QC420" s="24"/>
      <c r="QD420" s="24"/>
      <c r="QE420" s="24"/>
      <c r="QF420" s="24"/>
      <c r="QG420" s="24"/>
      <c r="QH420" s="24"/>
      <c r="QI420" s="24"/>
      <c r="QJ420" s="24"/>
      <c r="QK420" s="24"/>
      <c r="QL420" s="24"/>
      <c r="QM420" s="24"/>
      <c r="QN420" s="24"/>
      <c r="QO420" s="24"/>
      <c r="QP420" s="24"/>
      <c r="QQ420" s="24"/>
      <c r="QR420" s="24"/>
      <c r="QS420" s="24"/>
      <c r="QT420" s="24"/>
      <c r="QU420" s="24"/>
      <c r="QV420" s="24"/>
      <c r="QW420" s="24"/>
      <c r="QX420" s="24"/>
      <c r="QY420" s="24"/>
      <c r="QZ420" s="24"/>
      <c r="RA420" s="24"/>
      <c r="RB420" s="24"/>
      <c r="RC420" s="24"/>
      <c r="RD420" s="24"/>
      <c r="RE420" s="24"/>
      <c r="RF420" s="24"/>
      <c r="RG420" s="24"/>
      <c r="RH420" s="24"/>
      <c r="RI420" s="24"/>
      <c r="RJ420" s="24"/>
      <c r="RK420" s="24"/>
      <c r="RL420" s="24"/>
      <c r="RM420" s="24"/>
      <c r="RN420" s="24"/>
      <c r="RO420" s="24"/>
      <c r="RP420" s="24"/>
      <c r="RQ420" s="24"/>
      <c r="RR420" s="24"/>
      <c r="RS420" s="24"/>
      <c r="RT420" s="24"/>
      <c r="RU420" s="24"/>
      <c r="RV420" s="24"/>
      <c r="RW420" s="24"/>
      <c r="RX420" s="24"/>
      <c r="RY420" s="24"/>
      <c r="RZ420" s="24"/>
      <c r="SA420" s="24"/>
      <c r="SB420" s="24"/>
      <c r="SC420" s="24"/>
      <c r="SD420" s="24"/>
      <c r="SE420" s="24"/>
      <c r="SF420" s="24"/>
      <c r="SG420" s="24"/>
      <c r="SH420" s="24"/>
      <c r="SI420" s="24"/>
      <c r="SJ420" s="24"/>
      <c r="SK420" s="24"/>
      <c r="SL420" s="24"/>
      <c r="SM420" s="24"/>
      <c r="SN420" s="24"/>
      <c r="SO420" s="24"/>
      <c r="SP420" s="24"/>
      <c r="SQ420" s="24"/>
      <c r="SR420" s="24"/>
      <c r="SS420" s="24"/>
      <c r="ST420" s="24"/>
      <c r="SU420" s="24"/>
      <c r="SV420" s="24"/>
      <c r="SW420" s="24"/>
      <c r="SX420" s="24"/>
      <c r="SY420" s="24"/>
      <c r="SZ420" s="24"/>
      <c r="TA420" s="24"/>
      <c r="TB420" s="24"/>
      <c r="TC420" s="24"/>
      <c r="TD420" s="24"/>
      <c r="TE420" s="24"/>
      <c r="TF420" s="24"/>
      <c r="TG420" s="24"/>
      <c r="TH420" s="24"/>
      <c r="TI420" s="24"/>
      <c r="TJ420" s="24"/>
      <c r="TK420" s="24"/>
      <c r="TL420" s="24"/>
      <c r="TM420" s="24"/>
      <c r="TN420" s="24"/>
      <c r="TO420" s="24"/>
      <c r="TP420" s="24"/>
      <c r="TQ420" s="24"/>
      <c r="TR420" s="24"/>
      <c r="TS420" s="24"/>
      <c r="TT420" s="24"/>
      <c r="TU420" s="24"/>
      <c r="TV420" s="24"/>
      <c r="TW420" s="24"/>
      <c r="TX420" s="24"/>
      <c r="TY420" s="24"/>
      <c r="TZ420" s="24"/>
      <c r="UA420" s="24"/>
      <c r="UB420" s="24"/>
      <c r="UC420" s="24"/>
      <c r="UD420" s="24"/>
      <c r="UE420" s="24"/>
      <c r="UF420" s="24"/>
      <c r="UG420" s="24"/>
      <c r="UH420" s="24"/>
      <c r="UI420" s="24"/>
      <c r="UJ420" s="24"/>
      <c r="UK420" s="24"/>
      <c r="UL420" s="24"/>
      <c r="UM420" s="24"/>
      <c r="UN420" s="24"/>
      <c r="UO420" s="24"/>
      <c r="UP420" s="24"/>
      <c r="UQ420" s="24"/>
      <c r="UR420" s="24"/>
      <c r="US420" s="24"/>
      <c r="UT420" s="24"/>
      <c r="UU420" s="24"/>
      <c r="UV420" s="24"/>
      <c r="UW420" s="24"/>
      <c r="UX420" s="24"/>
      <c r="UY420" s="24"/>
      <c r="UZ420" s="24"/>
      <c r="VA420" s="24"/>
      <c r="VB420" s="24"/>
      <c r="VC420" s="24"/>
      <c r="VD420" s="24"/>
      <c r="VE420" s="24"/>
      <c r="VF420" s="24"/>
      <c r="VG420" s="24"/>
      <c r="VH420" s="24"/>
      <c r="VI420" s="24"/>
    </row>
    <row r="421" spans="1:581" s="23" customFormat="1" ht="15" customHeight="1" x14ac:dyDescent="0.2">
      <c r="A421" s="18">
        <v>92</v>
      </c>
      <c r="B421" s="102" t="s">
        <v>1188</v>
      </c>
      <c r="C421" s="102" t="s">
        <v>1189</v>
      </c>
      <c r="D421" s="20">
        <v>14</v>
      </c>
      <c r="E421" s="102" t="s">
        <v>929</v>
      </c>
      <c r="F421" s="102" t="s">
        <v>1190</v>
      </c>
      <c r="G421" s="102" t="s">
        <v>1530</v>
      </c>
      <c r="H421" s="21" t="s">
        <v>604</v>
      </c>
      <c r="I421" s="21" t="s">
        <v>514</v>
      </c>
      <c r="J421" s="22" t="s">
        <v>955</v>
      </c>
      <c r="K421" s="328">
        <v>38839</v>
      </c>
      <c r="L421" s="146" t="s">
        <v>871</v>
      </c>
      <c r="M421" s="22">
        <v>40</v>
      </c>
      <c r="N421" s="22" t="s">
        <v>728</v>
      </c>
      <c r="O421" s="21" t="s">
        <v>899</v>
      </c>
      <c r="P421" s="21" t="s">
        <v>973</v>
      </c>
      <c r="Q421" s="21" t="s">
        <v>994</v>
      </c>
      <c r="R421" s="22">
        <v>1</v>
      </c>
      <c r="S421" s="75">
        <v>10931</v>
      </c>
      <c r="T421" s="75">
        <f t="shared" si="197"/>
        <v>2186.2000000000003</v>
      </c>
      <c r="U421" s="75"/>
      <c r="V421" s="75">
        <f t="shared" si="198"/>
        <v>13117.2</v>
      </c>
      <c r="W421" s="75">
        <f>70.1*4</f>
        <v>280.39999999999998</v>
      </c>
      <c r="X421" s="75">
        <f t="shared" si="199"/>
        <v>2445.5333333333333</v>
      </c>
      <c r="Y421" s="75">
        <f t="shared" si="200"/>
        <v>24455.333333333336</v>
      </c>
      <c r="Z421" s="75">
        <f t="shared" si="201"/>
        <v>2295.5099999999998</v>
      </c>
      <c r="AA421" s="75">
        <f t="shared" si="202"/>
        <v>393.51600000000002</v>
      </c>
      <c r="AB421" s="75">
        <f t="shared" si="203"/>
        <v>655.86000000000013</v>
      </c>
      <c r="AC421" s="75">
        <f t="shared" si="204"/>
        <v>262.34399999999999</v>
      </c>
      <c r="AD421" s="75">
        <f t="shared" si="195"/>
        <v>926</v>
      </c>
      <c r="AE421" s="75">
        <f t="shared" si="196"/>
        <v>630</v>
      </c>
      <c r="AF421" s="77">
        <f t="shared" si="205"/>
        <v>7336.6</v>
      </c>
      <c r="AG421" s="77">
        <f t="shared" si="206"/>
        <v>21413.952222222222</v>
      </c>
      <c r="AH421" s="77">
        <f t="shared" si="207"/>
        <v>256967.42666666667</v>
      </c>
      <c r="AI421" s="77"/>
      <c r="AJ421" s="77"/>
      <c r="AK421" s="77"/>
      <c r="AL421" s="77"/>
      <c r="AM421" s="77"/>
      <c r="AN421" s="77"/>
      <c r="AO421" s="77"/>
      <c r="AP421" s="77"/>
      <c r="AQ421" s="77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  <c r="HB421" s="24"/>
      <c r="HC421" s="24"/>
      <c r="HD421" s="24"/>
      <c r="HE421" s="24"/>
      <c r="HF421" s="24"/>
      <c r="HG421" s="24"/>
      <c r="HH421" s="24"/>
      <c r="HI421" s="24"/>
      <c r="HJ421" s="24"/>
      <c r="HK421" s="24"/>
      <c r="HL421" s="24"/>
      <c r="HM421" s="24"/>
      <c r="HN421" s="24"/>
      <c r="HO421" s="24"/>
      <c r="HP421" s="24"/>
      <c r="HQ421" s="24"/>
      <c r="HR421" s="24"/>
      <c r="HS421" s="24"/>
      <c r="HT421" s="24"/>
      <c r="HU421" s="24"/>
      <c r="HV421" s="24"/>
      <c r="HW421" s="24"/>
      <c r="HX421" s="24"/>
      <c r="HY421" s="24"/>
      <c r="HZ421" s="24"/>
      <c r="IA421" s="24"/>
      <c r="IB421" s="24"/>
      <c r="IC421" s="24"/>
      <c r="ID421" s="24"/>
      <c r="IE421" s="24"/>
      <c r="IF421" s="24"/>
      <c r="IG421" s="24"/>
      <c r="IH421" s="24"/>
      <c r="II421" s="24"/>
      <c r="IJ421" s="24"/>
      <c r="IK421" s="24"/>
      <c r="IL421" s="24"/>
      <c r="IM421" s="24"/>
      <c r="IN421" s="24"/>
      <c r="IO421" s="24"/>
      <c r="IP421" s="24"/>
      <c r="IQ421" s="24"/>
      <c r="IR421" s="24"/>
      <c r="IS421" s="24"/>
      <c r="IT421" s="24"/>
      <c r="IU421" s="24"/>
      <c r="IV421" s="24"/>
      <c r="IW421" s="24"/>
      <c r="IX421" s="24"/>
      <c r="IY421" s="24"/>
      <c r="IZ421" s="24"/>
      <c r="JA421" s="24"/>
      <c r="JB421" s="24"/>
      <c r="JC421" s="24"/>
      <c r="JD421" s="24"/>
      <c r="JE421" s="24"/>
      <c r="JF421" s="24"/>
      <c r="JG421" s="24"/>
      <c r="JH421" s="24"/>
      <c r="JI421" s="24"/>
      <c r="JJ421" s="24"/>
      <c r="JK421" s="24"/>
      <c r="JL421" s="24"/>
      <c r="JM421" s="24"/>
      <c r="JN421" s="24"/>
      <c r="JO421" s="24"/>
      <c r="JP421" s="24"/>
      <c r="JQ421" s="24"/>
      <c r="JR421" s="24"/>
      <c r="JS421" s="24"/>
      <c r="JT421" s="24"/>
      <c r="JU421" s="24"/>
      <c r="JV421" s="24"/>
      <c r="JW421" s="24"/>
      <c r="JX421" s="24"/>
      <c r="JY421" s="24"/>
      <c r="JZ421" s="24"/>
      <c r="KA421" s="24"/>
      <c r="KB421" s="24"/>
      <c r="KC421" s="24"/>
      <c r="KD421" s="24"/>
      <c r="KE421" s="24"/>
      <c r="KF421" s="24"/>
      <c r="KG421" s="24"/>
      <c r="KH421" s="24"/>
      <c r="KI421" s="24"/>
      <c r="KJ421" s="24"/>
      <c r="KK421" s="24"/>
      <c r="KL421" s="24"/>
      <c r="KM421" s="24"/>
      <c r="KN421" s="24"/>
      <c r="KO421" s="24"/>
      <c r="KP421" s="24"/>
      <c r="KQ421" s="24"/>
      <c r="KR421" s="24"/>
      <c r="KS421" s="24"/>
      <c r="KT421" s="24"/>
      <c r="KU421" s="24"/>
      <c r="KV421" s="24"/>
      <c r="KW421" s="24"/>
      <c r="KX421" s="24"/>
      <c r="KY421" s="24"/>
      <c r="KZ421" s="24"/>
      <c r="LA421" s="24"/>
      <c r="LB421" s="24"/>
      <c r="LC421" s="24"/>
      <c r="LD421" s="24"/>
      <c r="LE421" s="24"/>
      <c r="LF421" s="24"/>
      <c r="LG421" s="24"/>
      <c r="LH421" s="24"/>
      <c r="LI421" s="24"/>
      <c r="LJ421" s="24"/>
      <c r="LK421" s="24"/>
      <c r="LL421" s="24"/>
      <c r="LM421" s="24"/>
      <c r="LN421" s="24"/>
      <c r="LO421" s="24"/>
      <c r="LP421" s="24"/>
      <c r="LQ421" s="24"/>
      <c r="LR421" s="24"/>
      <c r="LS421" s="24"/>
      <c r="LT421" s="24"/>
      <c r="LU421" s="24"/>
      <c r="LV421" s="24"/>
      <c r="LW421" s="24"/>
      <c r="LX421" s="24"/>
      <c r="LY421" s="24"/>
      <c r="LZ421" s="24"/>
      <c r="MA421" s="24"/>
      <c r="MB421" s="24"/>
      <c r="MC421" s="24"/>
      <c r="MD421" s="24"/>
      <c r="ME421" s="24"/>
      <c r="MF421" s="24"/>
      <c r="MG421" s="24"/>
      <c r="MH421" s="24"/>
      <c r="MI421" s="24"/>
      <c r="MJ421" s="24"/>
      <c r="MK421" s="24"/>
      <c r="ML421" s="24"/>
      <c r="MM421" s="24"/>
      <c r="MN421" s="24"/>
      <c r="MO421" s="24"/>
      <c r="MP421" s="24"/>
      <c r="MQ421" s="24"/>
      <c r="MR421" s="24"/>
      <c r="MS421" s="24"/>
      <c r="MT421" s="24"/>
      <c r="MU421" s="24"/>
      <c r="MV421" s="24"/>
      <c r="MW421" s="24"/>
      <c r="MX421" s="24"/>
      <c r="MY421" s="24"/>
      <c r="MZ421" s="24"/>
      <c r="NA421" s="24"/>
      <c r="NB421" s="24"/>
      <c r="NC421" s="24"/>
      <c r="ND421" s="24"/>
      <c r="NE421" s="24"/>
      <c r="NF421" s="24"/>
      <c r="NG421" s="24"/>
      <c r="NH421" s="24"/>
      <c r="NI421" s="24"/>
      <c r="NJ421" s="24"/>
      <c r="NK421" s="24"/>
      <c r="NL421" s="24"/>
      <c r="NM421" s="24"/>
      <c r="NN421" s="24"/>
      <c r="NO421" s="24"/>
      <c r="NP421" s="24"/>
      <c r="NQ421" s="24"/>
      <c r="NR421" s="24"/>
      <c r="NS421" s="24"/>
      <c r="NT421" s="24"/>
      <c r="NU421" s="24"/>
      <c r="NV421" s="24"/>
      <c r="NW421" s="24"/>
      <c r="NX421" s="24"/>
      <c r="NY421" s="24"/>
      <c r="NZ421" s="24"/>
      <c r="OA421" s="24"/>
      <c r="OB421" s="24"/>
      <c r="OC421" s="24"/>
      <c r="OD421" s="24"/>
      <c r="OE421" s="24"/>
      <c r="OF421" s="24"/>
      <c r="OG421" s="24"/>
      <c r="OH421" s="24"/>
      <c r="OI421" s="24"/>
      <c r="OJ421" s="24"/>
      <c r="OK421" s="24"/>
      <c r="OL421" s="24"/>
      <c r="OM421" s="24"/>
      <c r="ON421" s="24"/>
      <c r="OO421" s="24"/>
      <c r="OP421" s="24"/>
      <c r="OQ421" s="24"/>
      <c r="OR421" s="24"/>
      <c r="OS421" s="24"/>
      <c r="OT421" s="24"/>
      <c r="OU421" s="24"/>
      <c r="OV421" s="24"/>
      <c r="OW421" s="24"/>
      <c r="OX421" s="24"/>
      <c r="OY421" s="24"/>
      <c r="OZ421" s="24"/>
      <c r="PA421" s="24"/>
      <c r="PB421" s="24"/>
      <c r="PC421" s="24"/>
      <c r="PD421" s="24"/>
      <c r="PE421" s="24"/>
      <c r="PF421" s="24"/>
      <c r="PG421" s="24"/>
      <c r="PH421" s="24"/>
      <c r="PI421" s="24"/>
      <c r="PJ421" s="24"/>
      <c r="PK421" s="24"/>
      <c r="PL421" s="24"/>
      <c r="PM421" s="24"/>
      <c r="PN421" s="24"/>
      <c r="PO421" s="24"/>
      <c r="PP421" s="24"/>
      <c r="PQ421" s="24"/>
      <c r="PR421" s="24"/>
      <c r="PS421" s="24"/>
      <c r="PT421" s="24"/>
      <c r="PU421" s="24"/>
      <c r="PV421" s="24"/>
      <c r="PW421" s="24"/>
      <c r="PX421" s="24"/>
      <c r="PY421" s="24"/>
      <c r="PZ421" s="24"/>
      <c r="QA421" s="24"/>
      <c r="QB421" s="24"/>
      <c r="QC421" s="24"/>
      <c r="QD421" s="24"/>
      <c r="QE421" s="24"/>
      <c r="QF421" s="24"/>
      <c r="QG421" s="24"/>
      <c r="QH421" s="24"/>
      <c r="QI421" s="24"/>
      <c r="QJ421" s="24"/>
      <c r="QK421" s="24"/>
      <c r="QL421" s="24"/>
      <c r="QM421" s="24"/>
      <c r="QN421" s="24"/>
      <c r="QO421" s="24"/>
      <c r="QP421" s="24"/>
      <c r="QQ421" s="24"/>
      <c r="QR421" s="24"/>
      <c r="QS421" s="24"/>
      <c r="QT421" s="24"/>
      <c r="QU421" s="24"/>
      <c r="QV421" s="24"/>
      <c r="QW421" s="24"/>
      <c r="QX421" s="24"/>
      <c r="QY421" s="24"/>
      <c r="QZ421" s="24"/>
      <c r="RA421" s="24"/>
      <c r="RB421" s="24"/>
      <c r="RC421" s="24"/>
      <c r="RD421" s="24"/>
      <c r="RE421" s="24"/>
      <c r="RF421" s="24"/>
      <c r="RG421" s="24"/>
      <c r="RH421" s="24"/>
      <c r="RI421" s="24"/>
      <c r="RJ421" s="24"/>
      <c r="RK421" s="24"/>
      <c r="RL421" s="24"/>
      <c r="RM421" s="24"/>
      <c r="RN421" s="24"/>
      <c r="RO421" s="24"/>
      <c r="RP421" s="24"/>
      <c r="RQ421" s="24"/>
      <c r="RR421" s="24"/>
      <c r="RS421" s="24"/>
      <c r="RT421" s="24"/>
      <c r="RU421" s="24"/>
      <c r="RV421" s="24"/>
      <c r="RW421" s="24"/>
      <c r="RX421" s="24"/>
      <c r="RY421" s="24"/>
      <c r="RZ421" s="24"/>
      <c r="SA421" s="24"/>
      <c r="SB421" s="24"/>
      <c r="SC421" s="24"/>
      <c r="SD421" s="24"/>
      <c r="SE421" s="24"/>
      <c r="SF421" s="24"/>
      <c r="SG421" s="24"/>
      <c r="SH421" s="24"/>
      <c r="SI421" s="24"/>
      <c r="SJ421" s="24"/>
      <c r="SK421" s="24"/>
      <c r="SL421" s="24"/>
      <c r="SM421" s="24"/>
      <c r="SN421" s="24"/>
      <c r="SO421" s="24"/>
      <c r="SP421" s="24"/>
      <c r="SQ421" s="24"/>
      <c r="SR421" s="24"/>
      <c r="SS421" s="24"/>
      <c r="ST421" s="24"/>
      <c r="SU421" s="24"/>
      <c r="SV421" s="24"/>
      <c r="SW421" s="24"/>
      <c r="SX421" s="24"/>
      <c r="SY421" s="24"/>
      <c r="SZ421" s="24"/>
      <c r="TA421" s="24"/>
      <c r="TB421" s="24"/>
      <c r="TC421" s="24"/>
      <c r="TD421" s="24"/>
      <c r="TE421" s="24"/>
      <c r="TF421" s="24"/>
      <c r="TG421" s="24"/>
      <c r="TH421" s="24"/>
      <c r="TI421" s="24"/>
      <c r="TJ421" s="24"/>
      <c r="TK421" s="24"/>
      <c r="TL421" s="24"/>
      <c r="TM421" s="24"/>
      <c r="TN421" s="24"/>
      <c r="TO421" s="24"/>
      <c r="TP421" s="24"/>
      <c r="TQ421" s="24"/>
      <c r="TR421" s="24"/>
      <c r="TS421" s="24"/>
      <c r="TT421" s="24"/>
      <c r="TU421" s="24"/>
      <c r="TV421" s="24"/>
      <c r="TW421" s="24"/>
      <c r="TX421" s="24"/>
      <c r="TY421" s="24"/>
      <c r="TZ421" s="24"/>
      <c r="UA421" s="24"/>
      <c r="UB421" s="24"/>
      <c r="UC421" s="24"/>
      <c r="UD421" s="24"/>
      <c r="UE421" s="24"/>
      <c r="UF421" s="24"/>
      <c r="UG421" s="24"/>
      <c r="UH421" s="24"/>
      <c r="UI421" s="24"/>
      <c r="UJ421" s="24"/>
      <c r="UK421" s="24"/>
      <c r="UL421" s="24"/>
      <c r="UM421" s="24"/>
      <c r="UN421" s="24"/>
      <c r="UO421" s="24"/>
      <c r="UP421" s="24"/>
      <c r="UQ421" s="24"/>
      <c r="UR421" s="24"/>
      <c r="US421" s="24"/>
      <c r="UT421" s="24"/>
      <c r="UU421" s="24"/>
      <c r="UV421" s="24"/>
      <c r="UW421" s="24"/>
      <c r="UX421" s="24"/>
      <c r="UY421" s="24"/>
      <c r="UZ421" s="24"/>
      <c r="VA421" s="24"/>
      <c r="VB421" s="24"/>
      <c r="VC421" s="24"/>
      <c r="VD421" s="24"/>
      <c r="VE421" s="24"/>
      <c r="VF421" s="24"/>
      <c r="VG421" s="24"/>
      <c r="VH421" s="24"/>
      <c r="VI421" s="24"/>
    </row>
    <row r="422" spans="1:581" s="23" customFormat="1" ht="15" customHeight="1" x14ac:dyDescent="0.2">
      <c r="A422" s="18">
        <v>93</v>
      </c>
      <c r="B422" s="102" t="s">
        <v>1188</v>
      </c>
      <c r="C422" s="102" t="s">
        <v>1189</v>
      </c>
      <c r="D422" s="20">
        <v>14</v>
      </c>
      <c r="E422" s="102" t="s">
        <v>929</v>
      </c>
      <c r="F422" s="102" t="s">
        <v>1190</v>
      </c>
      <c r="G422" s="102" t="s">
        <v>1531</v>
      </c>
      <c r="H422" s="21" t="s">
        <v>611</v>
      </c>
      <c r="I422" s="21" t="s">
        <v>612</v>
      </c>
      <c r="J422" s="22" t="s">
        <v>955</v>
      </c>
      <c r="K422" s="328">
        <v>37820</v>
      </c>
      <c r="L422" s="146" t="s">
        <v>871</v>
      </c>
      <c r="M422" s="22">
        <v>40</v>
      </c>
      <c r="N422" s="22" t="s">
        <v>728</v>
      </c>
      <c r="O422" s="21" t="s">
        <v>899</v>
      </c>
      <c r="P422" s="21" t="s">
        <v>973</v>
      </c>
      <c r="Q422" s="21" t="s">
        <v>994</v>
      </c>
      <c r="R422" s="22">
        <v>1</v>
      </c>
      <c r="S422" s="75">
        <v>10931</v>
      </c>
      <c r="T422" s="75">
        <f t="shared" si="197"/>
        <v>2186.2000000000003</v>
      </c>
      <c r="U422" s="75"/>
      <c r="V422" s="75">
        <f t="shared" si="198"/>
        <v>13117.2</v>
      </c>
      <c r="W422" s="75">
        <f>70.1*4</f>
        <v>280.39999999999998</v>
      </c>
      <c r="X422" s="75">
        <f t="shared" si="199"/>
        <v>2445.5333333333333</v>
      </c>
      <c r="Y422" s="75">
        <f t="shared" si="200"/>
        <v>24455.333333333336</v>
      </c>
      <c r="Z422" s="75">
        <f t="shared" si="201"/>
        <v>2295.5099999999998</v>
      </c>
      <c r="AA422" s="75">
        <f t="shared" si="202"/>
        <v>393.51600000000002</v>
      </c>
      <c r="AB422" s="75">
        <f t="shared" si="203"/>
        <v>655.86000000000013</v>
      </c>
      <c r="AC422" s="75">
        <f t="shared" si="204"/>
        <v>262.34399999999999</v>
      </c>
      <c r="AD422" s="75">
        <f t="shared" si="195"/>
        <v>926</v>
      </c>
      <c r="AE422" s="75">
        <f t="shared" si="196"/>
        <v>630</v>
      </c>
      <c r="AF422" s="77">
        <f t="shared" si="205"/>
        <v>7336.6</v>
      </c>
      <c r="AG422" s="77">
        <f t="shared" si="206"/>
        <v>21413.952222222222</v>
      </c>
      <c r="AH422" s="77">
        <f t="shared" si="207"/>
        <v>256967.42666666667</v>
      </c>
      <c r="AI422" s="77"/>
      <c r="AJ422" s="77"/>
      <c r="AK422" s="77"/>
      <c r="AL422" s="77"/>
      <c r="AM422" s="77"/>
      <c r="AN422" s="77"/>
      <c r="AO422" s="77"/>
      <c r="AP422" s="77"/>
      <c r="AQ422" s="77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  <c r="HB422" s="24"/>
      <c r="HC422" s="24"/>
      <c r="HD422" s="24"/>
      <c r="HE422" s="24"/>
      <c r="HF422" s="24"/>
      <c r="HG422" s="24"/>
      <c r="HH422" s="24"/>
      <c r="HI422" s="24"/>
      <c r="HJ422" s="24"/>
      <c r="HK422" s="24"/>
      <c r="HL422" s="24"/>
      <c r="HM422" s="24"/>
      <c r="HN422" s="24"/>
      <c r="HO422" s="24"/>
      <c r="HP422" s="24"/>
      <c r="HQ422" s="24"/>
      <c r="HR422" s="24"/>
      <c r="HS422" s="24"/>
      <c r="HT422" s="24"/>
      <c r="HU422" s="24"/>
      <c r="HV422" s="24"/>
      <c r="HW422" s="24"/>
      <c r="HX422" s="24"/>
      <c r="HY422" s="24"/>
      <c r="HZ422" s="24"/>
      <c r="IA422" s="24"/>
      <c r="IB422" s="24"/>
      <c r="IC422" s="24"/>
      <c r="ID422" s="24"/>
      <c r="IE422" s="24"/>
      <c r="IF422" s="24"/>
      <c r="IG422" s="24"/>
      <c r="IH422" s="24"/>
      <c r="II422" s="24"/>
      <c r="IJ422" s="24"/>
      <c r="IK422" s="24"/>
      <c r="IL422" s="24"/>
      <c r="IM422" s="24"/>
      <c r="IN422" s="24"/>
      <c r="IO422" s="24"/>
      <c r="IP422" s="24"/>
      <c r="IQ422" s="24"/>
      <c r="IR422" s="24"/>
      <c r="IS422" s="24"/>
      <c r="IT422" s="24"/>
      <c r="IU422" s="24"/>
      <c r="IV422" s="24"/>
      <c r="IW422" s="24"/>
      <c r="IX422" s="24"/>
      <c r="IY422" s="24"/>
      <c r="IZ422" s="24"/>
      <c r="JA422" s="24"/>
      <c r="JB422" s="24"/>
      <c r="JC422" s="24"/>
      <c r="JD422" s="24"/>
      <c r="JE422" s="24"/>
      <c r="JF422" s="24"/>
      <c r="JG422" s="24"/>
      <c r="JH422" s="24"/>
      <c r="JI422" s="24"/>
      <c r="JJ422" s="24"/>
      <c r="JK422" s="24"/>
      <c r="JL422" s="24"/>
      <c r="JM422" s="24"/>
      <c r="JN422" s="24"/>
      <c r="JO422" s="24"/>
      <c r="JP422" s="24"/>
      <c r="JQ422" s="24"/>
      <c r="JR422" s="24"/>
      <c r="JS422" s="24"/>
      <c r="JT422" s="24"/>
      <c r="JU422" s="24"/>
      <c r="JV422" s="24"/>
      <c r="JW422" s="24"/>
      <c r="JX422" s="24"/>
      <c r="JY422" s="24"/>
      <c r="JZ422" s="24"/>
      <c r="KA422" s="24"/>
      <c r="KB422" s="24"/>
      <c r="KC422" s="24"/>
      <c r="KD422" s="24"/>
      <c r="KE422" s="24"/>
      <c r="KF422" s="24"/>
      <c r="KG422" s="24"/>
      <c r="KH422" s="24"/>
      <c r="KI422" s="24"/>
      <c r="KJ422" s="24"/>
      <c r="KK422" s="24"/>
      <c r="KL422" s="24"/>
      <c r="KM422" s="24"/>
      <c r="KN422" s="24"/>
      <c r="KO422" s="24"/>
      <c r="KP422" s="24"/>
      <c r="KQ422" s="24"/>
      <c r="KR422" s="24"/>
      <c r="KS422" s="24"/>
      <c r="KT422" s="24"/>
      <c r="KU422" s="24"/>
      <c r="KV422" s="24"/>
      <c r="KW422" s="24"/>
      <c r="KX422" s="24"/>
      <c r="KY422" s="24"/>
      <c r="KZ422" s="24"/>
      <c r="LA422" s="24"/>
      <c r="LB422" s="24"/>
      <c r="LC422" s="24"/>
      <c r="LD422" s="24"/>
      <c r="LE422" s="24"/>
      <c r="LF422" s="24"/>
      <c r="LG422" s="24"/>
      <c r="LH422" s="24"/>
      <c r="LI422" s="24"/>
      <c r="LJ422" s="24"/>
      <c r="LK422" s="24"/>
      <c r="LL422" s="24"/>
      <c r="LM422" s="24"/>
      <c r="LN422" s="24"/>
      <c r="LO422" s="24"/>
      <c r="LP422" s="24"/>
      <c r="LQ422" s="24"/>
      <c r="LR422" s="24"/>
      <c r="LS422" s="24"/>
      <c r="LT422" s="24"/>
      <c r="LU422" s="24"/>
      <c r="LV422" s="24"/>
      <c r="LW422" s="24"/>
      <c r="LX422" s="24"/>
      <c r="LY422" s="24"/>
      <c r="LZ422" s="24"/>
      <c r="MA422" s="24"/>
      <c r="MB422" s="24"/>
      <c r="MC422" s="24"/>
      <c r="MD422" s="24"/>
      <c r="ME422" s="24"/>
      <c r="MF422" s="24"/>
      <c r="MG422" s="24"/>
      <c r="MH422" s="24"/>
      <c r="MI422" s="24"/>
      <c r="MJ422" s="24"/>
      <c r="MK422" s="24"/>
      <c r="ML422" s="24"/>
      <c r="MM422" s="24"/>
      <c r="MN422" s="24"/>
      <c r="MO422" s="24"/>
      <c r="MP422" s="24"/>
      <c r="MQ422" s="24"/>
      <c r="MR422" s="24"/>
      <c r="MS422" s="24"/>
      <c r="MT422" s="24"/>
      <c r="MU422" s="24"/>
      <c r="MV422" s="24"/>
      <c r="MW422" s="24"/>
      <c r="MX422" s="24"/>
      <c r="MY422" s="24"/>
      <c r="MZ422" s="24"/>
      <c r="NA422" s="24"/>
      <c r="NB422" s="24"/>
      <c r="NC422" s="24"/>
      <c r="ND422" s="24"/>
      <c r="NE422" s="24"/>
      <c r="NF422" s="24"/>
      <c r="NG422" s="24"/>
      <c r="NH422" s="24"/>
      <c r="NI422" s="24"/>
      <c r="NJ422" s="24"/>
      <c r="NK422" s="24"/>
      <c r="NL422" s="24"/>
      <c r="NM422" s="24"/>
      <c r="NN422" s="24"/>
      <c r="NO422" s="24"/>
      <c r="NP422" s="24"/>
      <c r="NQ422" s="24"/>
      <c r="NR422" s="24"/>
      <c r="NS422" s="24"/>
      <c r="NT422" s="24"/>
      <c r="NU422" s="24"/>
      <c r="NV422" s="24"/>
      <c r="NW422" s="24"/>
      <c r="NX422" s="24"/>
      <c r="NY422" s="24"/>
      <c r="NZ422" s="24"/>
      <c r="OA422" s="24"/>
      <c r="OB422" s="24"/>
      <c r="OC422" s="24"/>
      <c r="OD422" s="24"/>
      <c r="OE422" s="24"/>
      <c r="OF422" s="24"/>
      <c r="OG422" s="24"/>
      <c r="OH422" s="24"/>
      <c r="OI422" s="24"/>
      <c r="OJ422" s="24"/>
      <c r="OK422" s="24"/>
      <c r="OL422" s="24"/>
      <c r="OM422" s="24"/>
      <c r="ON422" s="24"/>
      <c r="OO422" s="24"/>
      <c r="OP422" s="24"/>
      <c r="OQ422" s="24"/>
      <c r="OR422" s="24"/>
      <c r="OS422" s="24"/>
      <c r="OT422" s="24"/>
      <c r="OU422" s="24"/>
      <c r="OV422" s="24"/>
      <c r="OW422" s="24"/>
      <c r="OX422" s="24"/>
      <c r="OY422" s="24"/>
      <c r="OZ422" s="24"/>
      <c r="PA422" s="24"/>
      <c r="PB422" s="24"/>
      <c r="PC422" s="24"/>
      <c r="PD422" s="24"/>
      <c r="PE422" s="24"/>
      <c r="PF422" s="24"/>
      <c r="PG422" s="24"/>
      <c r="PH422" s="24"/>
      <c r="PI422" s="24"/>
      <c r="PJ422" s="24"/>
      <c r="PK422" s="24"/>
      <c r="PL422" s="24"/>
      <c r="PM422" s="24"/>
      <c r="PN422" s="24"/>
      <c r="PO422" s="24"/>
      <c r="PP422" s="24"/>
      <c r="PQ422" s="24"/>
      <c r="PR422" s="24"/>
      <c r="PS422" s="24"/>
      <c r="PT422" s="24"/>
      <c r="PU422" s="24"/>
      <c r="PV422" s="24"/>
      <c r="PW422" s="24"/>
      <c r="PX422" s="24"/>
      <c r="PY422" s="24"/>
      <c r="PZ422" s="24"/>
      <c r="QA422" s="24"/>
      <c r="QB422" s="24"/>
      <c r="QC422" s="24"/>
      <c r="QD422" s="24"/>
      <c r="QE422" s="24"/>
      <c r="QF422" s="24"/>
      <c r="QG422" s="24"/>
      <c r="QH422" s="24"/>
      <c r="QI422" s="24"/>
      <c r="QJ422" s="24"/>
      <c r="QK422" s="24"/>
      <c r="QL422" s="24"/>
      <c r="QM422" s="24"/>
      <c r="QN422" s="24"/>
      <c r="QO422" s="24"/>
      <c r="QP422" s="24"/>
      <c r="QQ422" s="24"/>
      <c r="QR422" s="24"/>
      <c r="QS422" s="24"/>
      <c r="QT422" s="24"/>
      <c r="QU422" s="24"/>
      <c r="QV422" s="24"/>
      <c r="QW422" s="24"/>
      <c r="QX422" s="24"/>
      <c r="QY422" s="24"/>
      <c r="QZ422" s="24"/>
      <c r="RA422" s="24"/>
      <c r="RB422" s="24"/>
      <c r="RC422" s="24"/>
      <c r="RD422" s="24"/>
      <c r="RE422" s="24"/>
      <c r="RF422" s="24"/>
      <c r="RG422" s="24"/>
      <c r="RH422" s="24"/>
      <c r="RI422" s="24"/>
      <c r="RJ422" s="24"/>
      <c r="RK422" s="24"/>
      <c r="RL422" s="24"/>
      <c r="RM422" s="24"/>
      <c r="RN422" s="24"/>
      <c r="RO422" s="24"/>
      <c r="RP422" s="24"/>
      <c r="RQ422" s="24"/>
      <c r="RR422" s="24"/>
      <c r="RS422" s="24"/>
      <c r="RT422" s="24"/>
      <c r="RU422" s="24"/>
      <c r="RV422" s="24"/>
      <c r="RW422" s="24"/>
      <c r="RX422" s="24"/>
      <c r="RY422" s="24"/>
      <c r="RZ422" s="24"/>
      <c r="SA422" s="24"/>
      <c r="SB422" s="24"/>
      <c r="SC422" s="24"/>
      <c r="SD422" s="24"/>
      <c r="SE422" s="24"/>
      <c r="SF422" s="24"/>
      <c r="SG422" s="24"/>
      <c r="SH422" s="24"/>
      <c r="SI422" s="24"/>
      <c r="SJ422" s="24"/>
      <c r="SK422" s="24"/>
      <c r="SL422" s="24"/>
      <c r="SM422" s="24"/>
      <c r="SN422" s="24"/>
      <c r="SO422" s="24"/>
      <c r="SP422" s="24"/>
      <c r="SQ422" s="24"/>
      <c r="SR422" s="24"/>
      <c r="SS422" s="24"/>
      <c r="ST422" s="24"/>
      <c r="SU422" s="24"/>
      <c r="SV422" s="24"/>
      <c r="SW422" s="24"/>
      <c r="SX422" s="24"/>
      <c r="SY422" s="24"/>
      <c r="SZ422" s="24"/>
      <c r="TA422" s="24"/>
      <c r="TB422" s="24"/>
      <c r="TC422" s="24"/>
      <c r="TD422" s="24"/>
      <c r="TE422" s="24"/>
      <c r="TF422" s="24"/>
      <c r="TG422" s="24"/>
      <c r="TH422" s="24"/>
      <c r="TI422" s="24"/>
      <c r="TJ422" s="24"/>
      <c r="TK422" s="24"/>
      <c r="TL422" s="24"/>
      <c r="TM422" s="24"/>
      <c r="TN422" s="24"/>
      <c r="TO422" s="24"/>
      <c r="TP422" s="24"/>
      <c r="TQ422" s="24"/>
      <c r="TR422" s="24"/>
      <c r="TS422" s="24"/>
      <c r="TT422" s="24"/>
      <c r="TU422" s="24"/>
      <c r="TV422" s="24"/>
      <c r="TW422" s="24"/>
      <c r="TX422" s="24"/>
      <c r="TY422" s="24"/>
      <c r="TZ422" s="24"/>
      <c r="UA422" s="24"/>
      <c r="UB422" s="24"/>
      <c r="UC422" s="24"/>
      <c r="UD422" s="24"/>
      <c r="UE422" s="24"/>
      <c r="UF422" s="24"/>
      <c r="UG422" s="24"/>
      <c r="UH422" s="24"/>
      <c r="UI422" s="24"/>
      <c r="UJ422" s="24"/>
      <c r="UK422" s="24"/>
      <c r="UL422" s="24"/>
      <c r="UM422" s="24"/>
      <c r="UN422" s="24"/>
      <c r="UO422" s="24"/>
      <c r="UP422" s="24"/>
      <c r="UQ422" s="24"/>
      <c r="UR422" s="24"/>
      <c r="US422" s="24"/>
      <c r="UT422" s="24"/>
      <c r="UU422" s="24"/>
      <c r="UV422" s="24"/>
      <c r="UW422" s="24"/>
      <c r="UX422" s="24"/>
      <c r="UY422" s="24"/>
      <c r="UZ422" s="24"/>
      <c r="VA422" s="24"/>
      <c r="VB422" s="24"/>
      <c r="VC422" s="24"/>
      <c r="VD422" s="24"/>
      <c r="VE422" s="24"/>
      <c r="VF422" s="24"/>
      <c r="VG422" s="24"/>
      <c r="VH422" s="24"/>
      <c r="VI422" s="24"/>
    </row>
    <row r="423" spans="1:581" s="23" customFormat="1" ht="15" customHeight="1" x14ac:dyDescent="0.2">
      <c r="A423" s="18">
        <v>94</v>
      </c>
      <c r="B423" s="102" t="s">
        <v>1188</v>
      </c>
      <c r="C423" s="102" t="s">
        <v>1189</v>
      </c>
      <c r="D423" s="20">
        <v>14</v>
      </c>
      <c r="E423" s="102" t="s">
        <v>929</v>
      </c>
      <c r="F423" s="102" t="s">
        <v>1190</v>
      </c>
      <c r="G423" s="102" t="s">
        <v>1532</v>
      </c>
      <c r="H423" s="21" t="s">
        <v>637</v>
      </c>
      <c r="I423" s="21" t="s">
        <v>638</v>
      </c>
      <c r="J423" s="22" t="s">
        <v>955</v>
      </c>
      <c r="K423" s="328">
        <v>35930</v>
      </c>
      <c r="L423" s="146" t="s">
        <v>871</v>
      </c>
      <c r="M423" s="22">
        <v>40</v>
      </c>
      <c r="N423" s="22" t="s">
        <v>728</v>
      </c>
      <c r="O423" s="21" t="s">
        <v>899</v>
      </c>
      <c r="P423" s="21" t="s">
        <v>973</v>
      </c>
      <c r="Q423" s="21" t="s">
        <v>994</v>
      </c>
      <c r="R423" s="22">
        <v>1</v>
      </c>
      <c r="S423" s="75">
        <v>10931</v>
      </c>
      <c r="T423" s="75">
        <f t="shared" si="197"/>
        <v>2186.2000000000003</v>
      </c>
      <c r="U423" s="75"/>
      <c r="V423" s="75">
        <f t="shared" si="198"/>
        <v>13117.2</v>
      </c>
      <c r="W423" s="75">
        <f>70.1*6</f>
        <v>420.59999999999997</v>
      </c>
      <c r="X423" s="75">
        <f t="shared" si="199"/>
        <v>2445.5333333333333</v>
      </c>
      <c r="Y423" s="75">
        <f t="shared" si="200"/>
        <v>24455.333333333336</v>
      </c>
      <c r="Z423" s="75">
        <f t="shared" si="201"/>
        <v>2295.5099999999998</v>
      </c>
      <c r="AA423" s="75">
        <f t="shared" si="202"/>
        <v>393.51600000000002</v>
      </c>
      <c r="AB423" s="75">
        <f t="shared" si="203"/>
        <v>655.86000000000013</v>
      </c>
      <c r="AC423" s="75">
        <f t="shared" si="204"/>
        <v>262.34399999999999</v>
      </c>
      <c r="AD423" s="75">
        <f t="shared" si="195"/>
        <v>926</v>
      </c>
      <c r="AE423" s="75">
        <f t="shared" si="196"/>
        <v>630</v>
      </c>
      <c r="AF423" s="77">
        <f t="shared" si="205"/>
        <v>7336.6</v>
      </c>
      <c r="AG423" s="77">
        <f t="shared" si="206"/>
        <v>21554.152222222227</v>
      </c>
      <c r="AH423" s="77">
        <f t="shared" si="207"/>
        <v>258649.82666666672</v>
      </c>
      <c r="AI423" s="77"/>
      <c r="AJ423" s="77"/>
      <c r="AK423" s="77"/>
      <c r="AL423" s="77"/>
      <c r="AM423" s="77"/>
      <c r="AN423" s="77"/>
      <c r="AO423" s="77"/>
      <c r="AP423" s="77"/>
      <c r="AQ423" s="77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  <c r="HB423" s="24"/>
      <c r="HC423" s="24"/>
      <c r="HD423" s="24"/>
      <c r="HE423" s="24"/>
      <c r="HF423" s="24"/>
      <c r="HG423" s="24"/>
      <c r="HH423" s="24"/>
      <c r="HI423" s="24"/>
      <c r="HJ423" s="24"/>
      <c r="HK423" s="24"/>
      <c r="HL423" s="24"/>
      <c r="HM423" s="24"/>
      <c r="HN423" s="24"/>
      <c r="HO423" s="24"/>
      <c r="HP423" s="24"/>
      <c r="HQ423" s="24"/>
      <c r="HR423" s="24"/>
      <c r="HS423" s="24"/>
      <c r="HT423" s="24"/>
      <c r="HU423" s="24"/>
      <c r="HV423" s="24"/>
      <c r="HW423" s="24"/>
      <c r="HX423" s="24"/>
      <c r="HY423" s="24"/>
      <c r="HZ423" s="24"/>
      <c r="IA423" s="24"/>
      <c r="IB423" s="24"/>
      <c r="IC423" s="24"/>
      <c r="ID423" s="24"/>
      <c r="IE423" s="24"/>
      <c r="IF423" s="24"/>
      <c r="IG423" s="24"/>
      <c r="IH423" s="24"/>
      <c r="II423" s="24"/>
      <c r="IJ423" s="24"/>
      <c r="IK423" s="24"/>
      <c r="IL423" s="24"/>
      <c r="IM423" s="24"/>
      <c r="IN423" s="24"/>
      <c r="IO423" s="24"/>
      <c r="IP423" s="24"/>
      <c r="IQ423" s="24"/>
      <c r="IR423" s="24"/>
      <c r="IS423" s="24"/>
      <c r="IT423" s="24"/>
      <c r="IU423" s="24"/>
      <c r="IV423" s="24"/>
      <c r="IW423" s="24"/>
      <c r="IX423" s="24"/>
      <c r="IY423" s="24"/>
      <c r="IZ423" s="24"/>
      <c r="JA423" s="24"/>
      <c r="JB423" s="24"/>
      <c r="JC423" s="24"/>
      <c r="JD423" s="24"/>
      <c r="JE423" s="24"/>
      <c r="JF423" s="24"/>
      <c r="JG423" s="24"/>
      <c r="JH423" s="24"/>
      <c r="JI423" s="24"/>
      <c r="JJ423" s="24"/>
      <c r="JK423" s="24"/>
      <c r="JL423" s="24"/>
      <c r="JM423" s="24"/>
      <c r="JN423" s="24"/>
      <c r="JO423" s="24"/>
      <c r="JP423" s="24"/>
      <c r="JQ423" s="24"/>
      <c r="JR423" s="24"/>
      <c r="JS423" s="24"/>
      <c r="JT423" s="24"/>
      <c r="JU423" s="24"/>
      <c r="JV423" s="24"/>
      <c r="JW423" s="24"/>
      <c r="JX423" s="24"/>
      <c r="JY423" s="24"/>
      <c r="JZ423" s="24"/>
      <c r="KA423" s="24"/>
      <c r="KB423" s="24"/>
      <c r="KC423" s="24"/>
      <c r="KD423" s="24"/>
      <c r="KE423" s="24"/>
      <c r="KF423" s="24"/>
      <c r="KG423" s="24"/>
      <c r="KH423" s="24"/>
      <c r="KI423" s="24"/>
      <c r="KJ423" s="24"/>
      <c r="KK423" s="24"/>
      <c r="KL423" s="24"/>
      <c r="KM423" s="24"/>
      <c r="KN423" s="24"/>
      <c r="KO423" s="24"/>
      <c r="KP423" s="24"/>
      <c r="KQ423" s="24"/>
      <c r="KR423" s="24"/>
      <c r="KS423" s="24"/>
      <c r="KT423" s="24"/>
      <c r="KU423" s="24"/>
      <c r="KV423" s="24"/>
      <c r="KW423" s="24"/>
      <c r="KX423" s="24"/>
      <c r="KY423" s="24"/>
      <c r="KZ423" s="24"/>
      <c r="LA423" s="24"/>
      <c r="LB423" s="24"/>
      <c r="LC423" s="24"/>
      <c r="LD423" s="24"/>
      <c r="LE423" s="24"/>
      <c r="LF423" s="24"/>
      <c r="LG423" s="24"/>
      <c r="LH423" s="24"/>
      <c r="LI423" s="24"/>
      <c r="LJ423" s="24"/>
      <c r="LK423" s="24"/>
      <c r="LL423" s="24"/>
      <c r="LM423" s="24"/>
      <c r="LN423" s="24"/>
      <c r="LO423" s="24"/>
      <c r="LP423" s="24"/>
      <c r="LQ423" s="24"/>
      <c r="LR423" s="24"/>
      <c r="LS423" s="24"/>
      <c r="LT423" s="24"/>
      <c r="LU423" s="24"/>
      <c r="LV423" s="24"/>
      <c r="LW423" s="24"/>
      <c r="LX423" s="24"/>
      <c r="LY423" s="24"/>
      <c r="LZ423" s="24"/>
      <c r="MA423" s="24"/>
      <c r="MB423" s="24"/>
      <c r="MC423" s="24"/>
      <c r="MD423" s="24"/>
      <c r="ME423" s="24"/>
      <c r="MF423" s="24"/>
      <c r="MG423" s="24"/>
      <c r="MH423" s="24"/>
      <c r="MI423" s="24"/>
      <c r="MJ423" s="24"/>
      <c r="MK423" s="24"/>
      <c r="ML423" s="24"/>
      <c r="MM423" s="24"/>
      <c r="MN423" s="24"/>
      <c r="MO423" s="24"/>
      <c r="MP423" s="24"/>
      <c r="MQ423" s="24"/>
      <c r="MR423" s="24"/>
      <c r="MS423" s="24"/>
      <c r="MT423" s="24"/>
      <c r="MU423" s="24"/>
      <c r="MV423" s="24"/>
      <c r="MW423" s="24"/>
      <c r="MX423" s="24"/>
      <c r="MY423" s="24"/>
      <c r="MZ423" s="24"/>
      <c r="NA423" s="24"/>
      <c r="NB423" s="24"/>
      <c r="NC423" s="24"/>
      <c r="ND423" s="24"/>
      <c r="NE423" s="24"/>
      <c r="NF423" s="24"/>
      <c r="NG423" s="24"/>
      <c r="NH423" s="24"/>
      <c r="NI423" s="24"/>
      <c r="NJ423" s="24"/>
      <c r="NK423" s="24"/>
      <c r="NL423" s="24"/>
      <c r="NM423" s="24"/>
      <c r="NN423" s="24"/>
      <c r="NO423" s="24"/>
      <c r="NP423" s="24"/>
      <c r="NQ423" s="24"/>
      <c r="NR423" s="24"/>
      <c r="NS423" s="24"/>
      <c r="NT423" s="24"/>
      <c r="NU423" s="24"/>
      <c r="NV423" s="24"/>
      <c r="NW423" s="24"/>
      <c r="NX423" s="24"/>
      <c r="NY423" s="24"/>
      <c r="NZ423" s="24"/>
      <c r="OA423" s="24"/>
      <c r="OB423" s="24"/>
      <c r="OC423" s="24"/>
      <c r="OD423" s="24"/>
      <c r="OE423" s="24"/>
      <c r="OF423" s="24"/>
      <c r="OG423" s="24"/>
      <c r="OH423" s="24"/>
      <c r="OI423" s="24"/>
      <c r="OJ423" s="24"/>
      <c r="OK423" s="24"/>
      <c r="OL423" s="24"/>
      <c r="OM423" s="24"/>
      <c r="ON423" s="24"/>
      <c r="OO423" s="24"/>
      <c r="OP423" s="24"/>
      <c r="OQ423" s="24"/>
      <c r="OR423" s="24"/>
      <c r="OS423" s="24"/>
      <c r="OT423" s="24"/>
      <c r="OU423" s="24"/>
      <c r="OV423" s="24"/>
      <c r="OW423" s="24"/>
      <c r="OX423" s="24"/>
      <c r="OY423" s="24"/>
      <c r="OZ423" s="24"/>
      <c r="PA423" s="24"/>
      <c r="PB423" s="24"/>
      <c r="PC423" s="24"/>
      <c r="PD423" s="24"/>
      <c r="PE423" s="24"/>
      <c r="PF423" s="24"/>
      <c r="PG423" s="24"/>
      <c r="PH423" s="24"/>
      <c r="PI423" s="24"/>
      <c r="PJ423" s="24"/>
      <c r="PK423" s="24"/>
      <c r="PL423" s="24"/>
      <c r="PM423" s="24"/>
      <c r="PN423" s="24"/>
      <c r="PO423" s="24"/>
      <c r="PP423" s="24"/>
      <c r="PQ423" s="24"/>
      <c r="PR423" s="24"/>
      <c r="PS423" s="24"/>
      <c r="PT423" s="24"/>
      <c r="PU423" s="24"/>
      <c r="PV423" s="24"/>
      <c r="PW423" s="24"/>
      <c r="PX423" s="24"/>
      <c r="PY423" s="24"/>
      <c r="PZ423" s="24"/>
      <c r="QA423" s="24"/>
      <c r="QB423" s="24"/>
      <c r="QC423" s="24"/>
      <c r="QD423" s="24"/>
      <c r="QE423" s="24"/>
      <c r="QF423" s="24"/>
      <c r="QG423" s="24"/>
      <c r="QH423" s="24"/>
      <c r="QI423" s="24"/>
      <c r="QJ423" s="24"/>
      <c r="QK423" s="24"/>
      <c r="QL423" s="24"/>
      <c r="QM423" s="24"/>
      <c r="QN423" s="24"/>
      <c r="QO423" s="24"/>
      <c r="QP423" s="24"/>
      <c r="QQ423" s="24"/>
      <c r="QR423" s="24"/>
      <c r="QS423" s="24"/>
      <c r="QT423" s="24"/>
      <c r="QU423" s="24"/>
      <c r="QV423" s="24"/>
      <c r="QW423" s="24"/>
      <c r="QX423" s="24"/>
      <c r="QY423" s="24"/>
      <c r="QZ423" s="24"/>
      <c r="RA423" s="24"/>
      <c r="RB423" s="24"/>
      <c r="RC423" s="24"/>
      <c r="RD423" s="24"/>
      <c r="RE423" s="24"/>
      <c r="RF423" s="24"/>
      <c r="RG423" s="24"/>
      <c r="RH423" s="24"/>
      <c r="RI423" s="24"/>
      <c r="RJ423" s="24"/>
      <c r="RK423" s="24"/>
      <c r="RL423" s="24"/>
      <c r="RM423" s="24"/>
      <c r="RN423" s="24"/>
      <c r="RO423" s="24"/>
      <c r="RP423" s="24"/>
      <c r="RQ423" s="24"/>
      <c r="RR423" s="24"/>
      <c r="RS423" s="24"/>
      <c r="RT423" s="24"/>
      <c r="RU423" s="24"/>
      <c r="RV423" s="24"/>
      <c r="RW423" s="24"/>
      <c r="RX423" s="24"/>
      <c r="RY423" s="24"/>
      <c r="RZ423" s="24"/>
      <c r="SA423" s="24"/>
      <c r="SB423" s="24"/>
      <c r="SC423" s="24"/>
      <c r="SD423" s="24"/>
      <c r="SE423" s="24"/>
      <c r="SF423" s="24"/>
      <c r="SG423" s="24"/>
      <c r="SH423" s="24"/>
      <c r="SI423" s="24"/>
      <c r="SJ423" s="24"/>
      <c r="SK423" s="24"/>
      <c r="SL423" s="24"/>
      <c r="SM423" s="24"/>
      <c r="SN423" s="24"/>
      <c r="SO423" s="24"/>
      <c r="SP423" s="24"/>
      <c r="SQ423" s="24"/>
      <c r="SR423" s="24"/>
      <c r="SS423" s="24"/>
      <c r="ST423" s="24"/>
      <c r="SU423" s="24"/>
      <c r="SV423" s="24"/>
      <c r="SW423" s="24"/>
      <c r="SX423" s="24"/>
      <c r="SY423" s="24"/>
      <c r="SZ423" s="24"/>
      <c r="TA423" s="24"/>
      <c r="TB423" s="24"/>
      <c r="TC423" s="24"/>
      <c r="TD423" s="24"/>
      <c r="TE423" s="24"/>
      <c r="TF423" s="24"/>
      <c r="TG423" s="24"/>
      <c r="TH423" s="24"/>
      <c r="TI423" s="24"/>
      <c r="TJ423" s="24"/>
      <c r="TK423" s="24"/>
      <c r="TL423" s="24"/>
      <c r="TM423" s="24"/>
      <c r="TN423" s="24"/>
      <c r="TO423" s="24"/>
      <c r="TP423" s="24"/>
      <c r="TQ423" s="24"/>
      <c r="TR423" s="24"/>
      <c r="TS423" s="24"/>
      <c r="TT423" s="24"/>
      <c r="TU423" s="24"/>
      <c r="TV423" s="24"/>
      <c r="TW423" s="24"/>
      <c r="TX423" s="24"/>
      <c r="TY423" s="24"/>
      <c r="TZ423" s="24"/>
      <c r="UA423" s="24"/>
      <c r="UB423" s="24"/>
      <c r="UC423" s="24"/>
      <c r="UD423" s="24"/>
      <c r="UE423" s="24"/>
      <c r="UF423" s="24"/>
      <c r="UG423" s="24"/>
      <c r="UH423" s="24"/>
      <c r="UI423" s="24"/>
      <c r="UJ423" s="24"/>
      <c r="UK423" s="24"/>
      <c r="UL423" s="24"/>
      <c r="UM423" s="24"/>
      <c r="UN423" s="24"/>
      <c r="UO423" s="24"/>
      <c r="UP423" s="24"/>
      <c r="UQ423" s="24"/>
      <c r="UR423" s="24"/>
      <c r="US423" s="24"/>
      <c r="UT423" s="24"/>
      <c r="UU423" s="24"/>
      <c r="UV423" s="24"/>
      <c r="UW423" s="24"/>
      <c r="UX423" s="24"/>
      <c r="UY423" s="24"/>
      <c r="UZ423" s="24"/>
      <c r="VA423" s="24"/>
      <c r="VB423" s="24"/>
      <c r="VC423" s="24"/>
      <c r="VD423" s="24"/>
      <c r="VE423" s="24"/>
      <c r="VF423" s="24"/>
      <c r="VG423" s="24"/>
      <c r="VH423" s="24"/>
      <c r="VI423" s="24"/>
    </row>
    <row r="424" spans="1:581" s="23" customFormat="1" ht="15" customHeight="1" x14ac:dyDescent="0.2">
      <c r="A424" s="18">
        <v>95</v>
      </c>
      <c r="B424" s="102" t="s">
        <v>1188</v>
      </c>
      <c r="C424" s="102" t="s">
        <v>1189</v>
      </c>
      <c r="D424" s="20">
        <v>14</v>
      </c>
      <c r="E424" s="102" t="s">
        <v>929</v>
      </c>
      <c r="F424" s="102" t="s">
        <v>1190</v>
      </c>
      <c r="G424" s="102" t="s">
        <v>1533</v>
      </c>
      <c r="H424" s="21" t="s">
        <v>639</v>
      </c>
      <c r="I424" s="21" t="s">
        <v>640</v>
      </c>
      <c r="J424" s="22" t="s">
        <v>955</v>
      </c>
      <c r="K424" s="328">
        <v>35200</v>
      </c>
      <c r="L424" s="146" t="s">
        <v>871</v>
      </c>
      <c r="M424" s="22">
        <v>40</v>
      </c>
      <c r="N424" s="22" t="s">
        <v>728</v>
      </c>
      <c r="O424" s="21" t="s">
        <v>899</v>
      </c>
      <c r="P424" s="21" t="s">
        <v>973</v>
      </c>
      <c r="Q424" s="21" t="s">
        <v>994</v>
      </c>
      <c r="R424" s="22">
        <v>1</v>
      </c>
      <c r="S424" s="75">
        <v>10931</v>
      </c>
      <c r="T424" s="75">
        <f t="shared" si="197"/>
        <v>2186.2000000000003</v>
      </c>
      <c r="U424" s="75"/>
      <c r="V424" s="75">
        <f t="shared" si="198"/>
        <v>13117.2</v>
      </c>
      <c r="W424" s="75">
        <f>70.1*6</f>
        <v>420.59999999999997</v>
      </c>
      <c r="X424" s="75">
        <f t="shared" si="199"/>
        <v>2445.5333333333333</v>
      </c>
      <c r="Y424" s="75">
        <f t="shared" si="200"/>
        <v>24455.333333333336</v>
      </c>
      <c r="Z424" s="75">
        <f t="shared" si="201"/>
        <v>2295.5099999999998</v>
      </c>
      <c r="AA424" s="75">
        <f t="shared" si="202"/>
        <v>393.51600000000002</v>
      </c>
      <c r="AB424" s="75">
        <f t="shared" si="203"/>
        <v>655.86000000000013</v>
      </c>
      <c r="AC424" s="75">
        <f t="shared" si="204"/>
        <v>262.34399999999999</v>
      </c>
      <c r="AD424" s="75">
        <f t="shared" si="195"/>
        <v>926</v>
      </c>
      <c r="AE424" s="75">
        <f t="shared" si="196"/>
        <v>630</v>
      </c>
      <c r="AF424" s="77">
        <f t="shared" si="205"/>
        <v>7336.6</v>
      </c>
      <c r="AG424" s="77">
        <f t="shared" si="206"/>
        <v>21554.152222222227</v>
      </c>
      <c r="AH424" s="77">
        <f t="shared" si="207"/>
        <v>258649.82666666672</v>
      </c>
      <c r="AI424" s="77"/>
      <c r="AJ424" s="77"/>
      <c r="AK424" s="77"/>
      <c r="AL424" s="77"/>
      <c r="AM424" s="77"/>
      <c r="AN424" s="77"/>
      <c r="AO424" s="77"/>
      <c r="AP424" s="77"/>
      <c r="AQ424" s="77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  <c r="HB424" s="24"/>
      <c r="HC424" s="24"/>
      <c r="HD424" s="24"/>
      <c r="HE424" s="24"/>
      <c r="HF424" s="24"/>
      <c r="HG424" s="24"/>
      <c r="HH424" s="24"/>
      <c r="HI424" s="24"/>
      <c r="HJ424" s="24"/>
      <c r="HK424" s="24"/>
      <c r="HL424" s="24"/>
      <c r="HM424" s="24"/>
      <c r="HN424" s="24"/>
      <c r="HO424" s="24"/>
      <c r="HP424" s="24"/>
      <c r="HQ424" s="24"/>
      <c r="HR424" s="24"/>
      <c r="HS424" s="24"/>
      <c r="HT424" s="24"/>
      <c r="HU424" s="24"/>
      <c r="HV424" s="24"/>
      <c r="HW424" s="24"/>
      <c r="HX424" s="24"/>
      <c r="HY424" s="24"/>
      <c r="HZ424" s="24"/>
      <c r="IA424" s="24"/>
      <c r="IB424" s="24"/>
      <c r="IC424" s="24"/>
      <c r="ID424" s="24"/>
      <c r="IE424" s="24"/>
      <c r="IF424" s="24"/>
      <c r="IG424" s="24"/>
      <c r="IH424" s="24"/>
      <c r="II424" s="24"/>
      <c r="IJ424" s="24"/>
      <c r="IK424" s="24"/>
      <c r="IL424" s="24"/>
      <c r="IM424" s="24"/>
      <c r="IN424" s="24"/>
      <c r="IO424" s="24"/>
      <c r="IP424" s="24"/>
      <c r="IQ424" s="24"/>
      <c r="IR424" s="24"/>
      <c r="IS424" s="24"/>
      <c r="IT424" s="24"/>
      <c r="IU424" s="24"/>
      <c r="IV424" s="24"/>
      <c r="IW424" s="24"/>
      <c r="IX424" s="24"/>
      <c r="IY424" s="24"/>
      <c r="IZ424" s="24"/>
      <c r="JA424" s="24"/>
      <c r="JB424" s="24"/>
      <c r="JC424" s="24"/>
      <c r="JD424" s="24"/>
      <c r="JE424" s="24"/>
      <c r="JF424" s="24"/>
      <c r="JG424" s="24"/>
      <c r="JH424" s="24"/>
      <c r="JI424" s="24"/>
      <c r="JJ424" s="24"/>
      <c r="JK424" s="24"/>
      <c r="JL424" s="24"/>
      <c r="JM424" s="24"/>
      <c r="JN424" s="24"/>
      <c r="JO424" s="24"/>
      <c r="JP424" s="24"/>
      <c r="JQ424" s="24"/>
      <c r="JR424" s="24"/>
      <c r="JS424" s="24"/>
      <c r="JT424" s="24"/>
      <c r="JU424" s="24"/>
      <c r="JV424" s="24"/>
      <c r="JW424" s="24"/>
      <c r="JX424" s="24"/>
      <c r="JY424" s="24"/>
      <c r="JZ424" s="24"/>
      <c r="KA424" s="24"/>
      <c r="KB424" s="24"/>
      <c r="KC424" s="24"/>
      <c r="KD424" s="24"/>
      <c r="KE424" s="24"/>
      <c r="KF424" s="24"/>
      <c r="KG424" s="24"/>
      <c r="KH424" s="24"/>
      <c r="KI424" s="24"/>
      <c r="KJ424" s="24"/>
      <c r="KK424" s="24"/>
      <c r="KL424" s="24"/>
      <c r="KM424" s="24"/>
      <c r="KN424" s="24"/>
      <c r="KO424" s="24"/>
      <c r="KP424" s="24"/>
      <c r="KQ424" s="24"/>
      <c r="KR424" s="24"/>
      <c r="KS424" s="24"/>
      <c r="KT424" s="24"/>
      <c r="KU424" s="24"/>
      <c r="KV424" s="24"/>
      <c r="KW424" s="24"/>
      <c r="KX424" s="24"/>
      <c r="KY424" s="24"/>
      <c r="KZ424" s="24"/>
      <c r="LA424" s="24"/>
      <c r="LB424" s="24"/>
      <c r="LC424" s="24"/>
      <c r="LD424" s="24"/>
      <c r="LE424" s="24"/>
      <c r="LF424" s="24"/>
      <c r="LG424" s="24"/>
      <c r="LH424" s="24"/>
      <c r="LI424" s="24"/>
      <c r="LJ424" s="24"/>
      <c r="LK424" s="24"/>
      <c r="LL424" s="24"/>
      <c r="LM424" s="24"/>
      <c r="LN424" s="24"/>
      <c r="LO424" s="24"/>
      <c r="LP424" s="24"/>
      <c r="LQ424" s="24"/>
      <c r="LR424" s="24"/>
      <c r="LS424" s="24"/>
      <c r="LT424" s="24"/>
      <c r="LU424" s="24"/>
      <c r="LV424" s="24"/>
      <c r="LW424" s="24"/>
      <c r="LX424" s="24"/>
      <c r="LY424" s="24"/>
      <c r="LZ424" s="24"/>
      <c r="MA424" s="24"/>
      <c r="MB424" s="24"/>
      <c r="MC424" s="24"/>
      <c r="MD424" s="24"/>
      <c r="ME424" s="24"/>
      <c r="MF424" s="24"/>
      <c r="MG424" s="24"/>
      <c r="MH424" s="24"/>
      <c r="MI424" s="24"/>
      <c r="MJ424" s="24"/>
      <c r="MK424" s="24"/>
      <c r="ML424" s="24"/>
      <c r="MM424" s="24"/>
      <c r="MN424" s="24"/>
      <c r="MO424" s="24"/>
      <c r="MP424" s="24"/>
      <c r="MQ424" s="24"/>
      <c r="MR424" s="24"/>
      <c r="MS424" s="24"/>
      <c r="MT424" s="24"/>
      <c r="MU424" s="24"/>
      <c r="MV424" s="24"/>
      <c r="MW424" s="24"/>
      <c r="MX424" s="24"/>
      <c r="MY424" s="24"/>
      <c r="MZ424" s="24"/>
      <c r="NA424" s="24"/>
      <c r="NB424" s="24"/>
      <c r="NC424" s="24"/>
      <c r="ND424" s="24"/>
      <c r="NE424" s="24"/>
      <c r="NF424" s="24"/>
      <c r="NG424" s="24"/>
      <c r="NH424" s="24"/>
      <c r="NI424" s="24"/>
      <c r="NJ424" s="24"/>
      <c r="NK424" s="24"/>
      <c r="NL424" s="24"/>
      <c r="NM424" s="24"/>
      <c r="NN424" s="24"/>
      <c r="NO424" s="24"/>
      <c r="NP424" s="24"/>
      <c r="NQ424" s="24"/>
      <c r="NR424" s="24"/>
      <c r="NS424" s="24"/>
      <c r="NT424" s="24"/>
      <c r="NU424" s="24"/>
      <c r="NV424" s="24"/>
      <c r="NW424" s="24"/>
      <c r="NX424" s="24"/>
      <c r="NY424" s="24"/>
      <c r="NZ424" s="24"/>
      <c r="OA424" s="24"/>
      <c r="OB424" s="24"/>
      <c r="OC424" s="24"/>
      <c r="OD424" s="24"/>
      <c r="OE424" s="24"/>
      <c r="OF424" s="24"/>
      <c r="OG424" s="24"/>
      <c r="OH424" s="24"/>
      <c r="OI424" s="24"/>
      <c r="OJ424" s="24"/>
      <c r="OK424" s="24"/>
      <c r="OL424" s="24"/>
      <c r="OM424" s="24"/>
      <c r="ON424" s="24"/>
      <c r="OO424" s="24"/>
      <c r="OP424" s="24"/>
      <c r="OQ424" s="24"/>
      <c r="OR424" s="24"/>
      <c r="OS424" s="24"/>
      <c r="OT424" s="24"/>
      <c r="OU424" s="24"/>
      <c r="OV424" s="24"/>
      <c r="OW424" s="24"/>
      <c r="OX424" s="24"/>
      <c r="OY424" s="24"/>
      <c r="OZ424" s="24"/>
      <c r="PA424" s="24"/>
      <c r="PB424" s="24"/>
      <c r="PC424" s="24"/>
      <c r="PD424" s="24"/>
      <c r="PE424" s="24"/>
      <c r="PF424" s="24"/>
      <c r="PG424" s="24"/>
      <c r="PH424" s="24"/>
      <c r="PI424" s="24"/>
      <c r="PJ424" s="24"/>
      <c r="PK424" s="24"/>
      <c r="PL424" s="24"/>
      <c r="PM424" s="24"/>
      <c r="PN424" s="24"/>
      <c r="PO424" s="24"/>
      <c r="PP424" s="24"/>
      <c r="PQ424" s="24"/>
      <c r="PR424" s="24"/>
      <c r="PS424" s="24"/>
      <c r="PT424" s="24"/>
      <c r="PU424" s="24"/>
      <c r="PV424" s="24"/>
      <c r="PW424" s="24"/>
      <c r="PX424" s="24"/>
      <c r="PY424" s="24"/>
      <c r="PZ424" s="24"/>
      <c r="QA424" s="24"/>
      <c r="QB424" s="24"/>
      <c r="QC424" s="24"/>
      <c r="QD424" s="24"/>
      <c r="QE424" s="24"/>
      <c r="QF424" s="24"/>
      <c r="QG424" s="24"/>
      <c r="QH424" s="24"/>
      <c r="QI424" s="24"/>
      <c r="QJ424" s="24"/>
      <c r="QK424" s="24"/>
      <c r="QL424" s="24"/>
      <c r="QM424" s="24"/>
      <c r="QN424" s="24"/>
      <c r="QO424" s="24"/>
      <c r="QP424" s="24"/>
      <c r="QQ424" s="24"/>
      <c r="QR424" s="24"/>
      <c r="QS424" s="24"/>
      <c r="QT424" s="24"/>
      <c r="QU424" s="24"/>
      <c r="QV424" s="24"/>
      <c r="QW424" s="24"/>
      <c r="QX424" s="24"/>
      <c r="QY424" s="24"/>
      <c r="QZ424" s="24"/>
      <c r="RA424" s="24"/>
      <c r="RB424" s="24"/>
      <c r="RC424" s="24"/>
      <c r="RD424" s="24"/>
      <c r="RE424" s="24"/>
      <c r="RF424" s="24"/>
      <c r="RG424" s="24"/>
      <c r="RH424" s="24"/>
      <c r="RI424" s="24"/>
      <c r="RJ424" s="24"/>
      <c r="RK424" s="24"/>
      <c r="RL424" s="24"/>
      <c r="RM424" s="24"/>
      <c r="RN424" s="24"/>
      <c r="RO424" s="24"/>
      <c r="RP424" s="24"/>
      <c r="RQ424" s="24"/>
      <c r="RR424" s="24"/>
      <c r="RS424" s="24"/>
      <c r="RT424" s="24"/>
      <c r="RU424" s="24"/>
      <c r="RV424" s="24"/>
      <c r="RW424" s="24"/>
      <c r="RX424" s="24"/>
      <c r="RY424" s="24"/>
      <c r="RZ424" s="24"/>
      <c r="SA424" s="24"/>
      <c r="SB424" s="24"/>
      <c r="SC424" s="24"/>
      <c r="SD424" s="24"/>
      <c r="SE424" s="24"/>
      <c r="SF424" s="24"/>
      <c r="SG424" s="24"/>
      <c r="SH424" s="24"/>
      <c r="SI424" s="24"/>
      <c r="SJ424" s="24"/>
      <c r="SK424" s="24"/>
      <c r="SL424" s="24"/>
      <c r="SM424" s="24"/>
      <c r="SN424" s="24"/>
      <c r="SO424" s="24"/>
      <c r="SP424" s="24"/>
      <c r="SQ424" s="24"/>
      <c r="SR424" s="24"/>
      <c r="SS424" s="24"/>
      <c r="ST424" s="24"/>
      <c r="SU424" s="24"/>
      <c r="SV424" s="24"/>
      <c r="SW424" s="24"/>
      <c r="SX424" s="24"/>
      <c r="SY424" s="24"/>
      <c r="SZ424" s="24"/>
      <c r="TA424" s="24"/>
      <c r="TB424" s="24"/>
      <c r="TC424" s="24"/>
      <c r="TD424" s="24"/>
      <c r="TE424" s="24"/>
      <c r="TF424" s="24"/>
      <c r="TG424" s="24"/>
      <c r="TH424" s="24"/>
      <c r="TI424" s="24"/>
      <c r="TJ424" s="24"/>
      <c r="TK424" s="24"/>
      <c r="TL424" s="24"/>
      <c r="TM424" s="24"/>
      <c r="TN424" s="24"/>
      <c r="TO424" s="24"/>
      <c r="TP424" s="24"/>
      <c r="TQ424" s="24"/>
      <c r="TR424" s="24"/>
      <c r="TS424" s="24"/>
      <c r="TT424" s="24"/>
      <c r="TU424" s="24"/>
      <c r="TV424" s="24"/>
      <c r="TW424" s="24"/>
      <c r="TX424" s="24"/>
      <c r="TY424" s="24"/>
      <c r="TZ424" s="24"/>
      <c r="UA424" s="24"/>
      <c r="UB424" s="24"/>
      <c r="UC424" s="24"/>
      <c r="UD424" s="24"/>
      <c r="UE424" s="24"/>
      <c r="UF424" s="24"/>
      <c r="UG424" s="24"/>
      <c r="UH424" s="24"/>
      <c r="UI424" s="24"/>
      <c r="UJ424" s="24"/>
      <c r="UK424" s="24"/>
      <c r="UL424" s="24"/>
      <c r="UM424" s="24"/>
      <c r="UN424" s="24"/>
      <c r="UO424" s="24"/>
      <c r="UP424" s="24"/>
      <c r="UQ424" s="24"/>
      <c r="UR424" s="24"/>
      <c r="US424" s="24"/>
      <c r="UT424" s="24"/>
      <c r="UU424" s="24"/>
      <c r="UV424" s="24"/>
      <c r="UW424" s="24"/>
      <c r="UX424" s="24"/>
      <c r="UY424" s="24"/>
      <c r="UZ424" s="24"/>
      <c r="VA424" s="24"/>
      <c r="VB424" s="24"/>
      <c r="VC424" s="24"/>
      <c r="VD424" s="24"/>
      <c r="VE424" s="24"/>
      <c r="VF424" s="24"/>
      <c r="VG424" s="24"/>
      <c r="VH424" s="24"/>
      <c r="VI424" s="24"/>
    </row>
    <row r="425" spans="1:581" s="23" customFormat="1" ht="15" customHeight="1" x14ac:dyDescent="0.2">
      <c r="A425" s="18">
        <v>96</v>
      </c>
      <c r="B425" s="102" t="s">
        <v>1188</v>
      </c>
      <c r="C425" s="102" t="s">
        <v>1189</v>
      </c>
      <c r="D425" s="20">
        <v>14</v>
      </c>
      <c r="E425" s="102" t="s">
        <v>929</v>
      </c>
      <c r="F425" s="102" t="s">
        <v>1190</v>
      </c>
      <c r="G425" s="102" t="s">
        <v>1534</v>
      </c>
      <c r="H425" s="21" t="s">
        <v>645</v>
      </c>
      <c r="I425" s="21" t="s">
        <v>646</v>
      </c>
      <c r="J425" s="22" t="s">
        <v>955</v>
      </c>
      <c r="K425" s="328">
        <v>36830</v>
      </c>
      <c r="L425" s="146" t="s">
        <v>871</v>
      </c>
      <c r="M425" s="22">
        <v>40</v>
      </c>
      <c r="N425" s="22" t="s">
        <v>728</v>
      </c>
      <c r="O425" s="21" t="s">
        <v>899</v>
      </c>
      <c r="P425" s="21" t="s">
        <v>973</v>
      </c>
      <c r="Q425" s="21" t="s">
        <v>994</v>
      </c>
      <c r="R425" s="22">
        <v>1</v>
      </c>
      <c r="S425" s="75">
        <v>10931</v>
      </c>
      <c r="T425" s="75">
        <f t="shared" si="197"/>
        <v>2186.2000000000003</v>
      </c>
      <c r="U425" s="75"/>
      <c r="V425" s="75">
        <f t="shared" si="198"/>
        <v>13117.2</v>
      </c>
      <c r="W425" s="75">
        <f>70.1*5</f>
        <v>350.5</v>
      </c>
      <c r="X425" s="75">
        <f t="shared" si="199"/>
        <v>2445.5333333333333</v>
      </c>
      <c r="Y425" s="75">
        <f t="shared" si="200"/>
        <v>24455.333333333336</v>
      </c>
      <c r="Z425" s="75">
        <f t="shared" si="201"/>
        <v>2295.5099999999998</v>
      </c>
      <c r="AA425" s="75">
        <f t="shared" si="202"/>
        <v>393.51600000000002</v>
      </c>
      <c r="AB425" s="75">
        <f t="shared" si="203"/>
        <v>655.86000000000013</v>
      </c>
      <c r="AC425" s="75">
        <f t="shared" si="204"/>
        <v>262.34399999999999</v>
      </c>
      <c r="AD425" s="75">
        <f t="shared" si="195"/>
        <v>926</v>
      </c>
      <c r="AE425" s="75">
        <f t="shared" si="196"/>
        <v>630</v>
      </c>
      <c r="AF425" s="77">
        <f t="shared" si="205"/>
        <v>7336.6</v>
      </c>
      <c r="AG425" s="77">
        <f t="shared" si="206"/>
        <v>21484.052222222221</v>
      </c>
      <c r="AH425" s="77">
        <f t="shared" si="207"/>
        <v>257808.62666666665</v>
      </c>
      <c r="AI425" s="77"/>
      <c r="AJ425" s="77"/>
      <c r="AK425" s="77"/>
      <c r="AL425" s="77"/>
      <c r="AM425" s="77"/>
      <c r="AN425" s="77"/>
      <c r="AO425" s="77"/>
      <c r="AP425" s="77"/>
      <c r="AQ425" s="77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  <c r="HB425" s="24"/>
      <c r="HC425" s="24"/>
      <c r="HD425" s="24"/>
      <c r="HE425" s="24"/>
      <c r="HF425" s="24"/>
      <c r="HG425" s="24"/>
      <c r="HH425" s="24"/>
      <c r="HI425" s="24"/>
      <c r="HJ425" s="24"/>
      <c r="HK425" s="24"/>
      <c r="HL425" s="24"/>
      <c r="HM425" s="24"/>
      <c r="HN425" s="24"/>
      <c r="HO425" s="24"/>
      <c r="HP425" s="24"/>
      <c r="HQ425" s="24"/>
      <c r="HR425" s="24"/>
      <c r="HS425" s="24"/>
      <c r="HT425" s="24"/>
      <c r="HU425" s="24"/>
      <c r="HV425" s="24"/>
      <c r="HW425" s="24"/>
      <c r="HX425" s="24"/>
      <c r="HY425" s="24"/>
      <c r="HZ425" s="24"/>
      <c r="IA425" s="24"/>
      <c r="IB425" s="24"/>
      <c r="IC425" s="24"/>
      <c r="ID425" s="24"/>
      <c r="IE425" s="24"/>
      <c r="IF425" s="24"/>
      <c r="IG425" s="24"/>
      <c r="IH425" s="24"/>
      <c r="II425" s="24"/>
      <c r="IJ425" s="24"/>
      <c r="IK425" s="24"/>
      <c r="IL425" s="24"/>
      <c r="IM425" s="24"/>
      <c r="IN425" s="24"/>
      <c r="IO425" s="24"/>
      <c r="IP425" s="24"/>
      <c r="IQ425" s="24"/>
      <c r="IR425" s="24"/>
      <c r="IS425" s="24"/>
      <c r="IT425" s="24"/>
      <c r="IU425" s="24"/>
      <c r="IV425" s="24"/>
      <c r="IW425" s="24"/>
      <c r="IX425" s="24"/>
      <c r="IY425" s="24"/>
      <c r="IZ425" s="24"/>
      <c r="JA425" s="24"/>
      <c r="JB425" s="24"/>
      <c r="JC425" s="24"/>
      <c r="JD425" s="24"/>
      <c r="JE425" s="24"/>
      <c r="JF425" s="24"/>
      <c r="JG425" s="24"/>
      <c r="JH425" s="24"/>
      <c r="JI425" s="24"/>
      <c r="JJ425" s="24"/>
      <c r="JK425" s="24"/>
      <c r="JL425" s="24"/>
      <c r="JM425" s="24"/>
      <c r="JN425" s="24"/>
      <c r="JO425" s="24"/>
      <c r="JP425" s="24"/>
      <c r="JQ425" s="24"/>
      <c r="JR425" s="24"/>
      <c r="JS425" s="24"/>
      <c r="JT425" s="24"/>
      <c r="JU425" s="24"/>
      <c r="JV425" s="24"/>
      <c r="JW425" s="24"/>
      <c r="JX425" s="24"/>
      <c r="JY425" s="24"/>
      <c r="JZ425" s="24"/>
      <c r="KA425" s="24"/>
      <c r="KB425" s="24"/>
      <c r="KC425" s="24"/>
      <c r="KD425" s="24"/>
      <c r="KE425" s="24"/>
      <c r="KF425" s="24"/>
      <c r="KG425" s="24"/>
      <c r="KH425" s="24"/>
      <c r="KI425" s="24"/>
      <c r="KJ425" s="24"/>
      <c r="KK425" s="24"/>
      <c r="KL425" s="24"/>
      <c r="KM425" s="24"/>
      <c r="KN425" s="24"/>
      <c r="KO425" s="24"/>
      <c r="KP425" s="24"/>
      <c r="KQ425" s="24"/>
      <c r="KR425" s="24"/>
      <c r="KS425" s="24"/>
      <c r="KT425" s="24"/>
      <c r="KU425" s="24"/>
      <c r="KV425" s="24"/>
      <c r="KW425" s="24"/>
      <c r="KX425" s="24"/>
      <c r="KY425" s="24"/>
      <c r="KZ425" s="24"/>
      <c r="LA425" s="24"/>
      <c r="LB425" s="24"/>
      <c r="LC425" s="24"/>
      <c r="LD425" s="24"/>
      <c r="LE425" s="24"/>
      <c r="LF425" s="24"/>
      <c r="LG425" s="24"/>
      <c r="LH425" s="24"/>
      <c r="LI425" s="24"/>
      <c r="LJ425" s="24"/>
      <c r="LK425" s="24"/>
      <c r="LL425" s="24"/>
      <c r="LM425" s="24"/>
      <c r="LN425" s="24"/>
      <c r="LO425" s="24"/>
      <c r="LP425" s="24"/>
      <c r="LQ425" s="24"/>
      <c r="LR425" s="24"/>
      <c r="LS425" s="24"/>
      <c r="LT425" s="24"/>
      <c r="LU425" s="24"/>
      <c r="LV425" s="24"/>
      <c r="LW425" s="24"/>
      <c r="LX425" s="24"/>
      <c r="LY425" s="24"/>
      <c r="LZ425" s="24"/>
      <c r="MA425" s="24"/>
      <c r="MB425" s="24"/>
      <c r="MC425" s="24"/>
      <c r="MD425" s="24"/>
      <c r="ME425" s="24"/>
      <c r="MF425" s="24"/>
      <c r="MG425" s="24"/>
      <c r="MH425" s="24"/>
      <c r="MI425" s="24"/>
      <c r="MJ425" s="24"/>
      <c r="MK425" s="24"/>
      <c r="ML425" s="24"/>
      <c r="MM425" s="24"/>
      <c r="MN425" s="24"/>
      <c r="MO425" s="24"/>
      <c r="MP425" s="24"/>
      <c r="MQ425" s="24"/>
      <c r="MR425" s="24"/>
      <c r="MS425" s="24"/>
      <c r="MT425" s="24"/>
      <c r="MU425" s="24"/>
      <c r="MV425" s="24"/>
      <c r="MW425" s="24"/>
      <c r="MX425" s="24"/>
      <c r="MY425" s="24"/>
      <c r="MZ425" s="24"/>
      <c r="NA425" s="24"/>
      <c r="NB425" s="24"/>
      <c r="NC425" s="24"/>
      <c r="ND425" s="24"/>
      <c r="NE425" s="24"/>
      <c r="NF425" s="24"/>
      <c r="NG425" s="24"/>
      <c r="NH425" s="24"/>
      <c r="NI425" s="24"/>
      <c r="NJ425" s="24"/>
      <c r="NK425" s="24"/>
      <c r="NL425" s="24"/>
      <c r="NM425" s="24"/>
      <c r="NN425" s="24"/>
      <c r="NO425" s="24"/>
      <c r="NP425" s="24"/>
      <c r="NQ425" s="24"/>
      <c r="NR425" s="24"/>
      <c r="NS425" s="24"/>
      <c r="NT425" s="24"/>
      <c r="NU425" s="24"/>
      <c r="NV425" s="24"/>
      <c r="NW425" s="24"/>
      <c r="NX425" s="24"/>
      <c r="NY425" s="24"/>
      <c r="NZ425" s="24"/>
      <c r="OA425" s="24"/>
      <c r="OB425" s="24"/>
      <c r="OC425" s="24"/>
      <c r="OD425" s="24"/>
      <c r="OE425" s="24"/>
      <c r="OF425" s="24"/>
      <c r="OG425" s="24"/>
      <c r="OH425" s="24"/>
      <c r="OI425" s="24"/>
      <c r="OJ425" s="24"/>
      <c r="OK425" s="24"/>
      <c r="OL425" s="24"/>
      <c r="OM425" s="24"/>
      <c r="ON425" s="24"/>
      <c r="OO425" s="24"/>
      <c r="OP425" s="24"/>
      <c r="OQ425" s="24"/>
      <c r="OR425" s="24"/>
      <c r="OS425" s="24"/>
      <c r="OT425" s="24"/>
      <c r="OU425" s="24"/>
      <c r="OV425" s="24"/>
      <c r="OW425" s="24"/>
      <c r="OX425" s="24"/>
      <c r="OY425" s="24"/>
      <c r="OZ425" s="24"/>
      <c r="PA425" s="24"/>
      <c r="PB425" s="24"/>
      <c r="PC425" s="24"/>
      <c r="PD425" s="24"/>
      <c r="PE425" s="24"/>
      <c r="PF425" s="24"/>
      <c r="PG425" s="24"/>
      <c r="PH425" s="24"/>
      <c r="PI425" s="24"/>
      <c r="PJ425" s="24"/>
      <c r="PK425" s="24"/>
      <c r="PL425" s="24"/>
      <c r="PM425" s="24"/>
      <c r="PN425" s="24"/>
      <c r="PO425" s="24"/>
      <c r="PP425" s="24"/>
      <c r="PQ425" s="24"/>
      <c r="PR425" s="24"/>
      <c r="PS425" s="24"/>
      <c r="PT425" s="24"/>
      <c r="PU425" s="24"/>
      <c r="PV425" s="24"/>
      <c r="PW425" s="24"/>
      <c r="PX425" s="24"/>
      <c r="PY425" s="24"/>
      <c r="PZ425" s="24"/>
      <c r="QA425" s="24"/>
      <c r="QB425" s="24"/>
      <c r="QC425" s="24"/>
      <c r="QD425" s="24"/>
      <c r="QE425" s="24"/>
      <c r="QF425" s="24"/>
      <c r="QG425" s="24"/>
      <c r="QH425" s="24"/>
      <c r="QI425" s="24"/>
      <c r="QJ425" s="24"/>
      <c r="QK425" s="24"/>
      <c r="QL425" s="24"/>
      <c r="QM425" s="24"/>
      <c r="QN425" s="24"/>
      <c r="QO425" s="24"/>
      <c r="QP425" s="24"/>
      <c r="QQ425" s="24"/>
      <c r="QR425" s="24"/>
      <c r="QS425" s="24"/>
      <c r="QT425" s="24"/>
      <c r="QU425" s="24"/>
      <c r="QV425" s="24"/>
      <c r="QW425" s="24"/>
      <c r="QX425" s="24"/>
      <c r="QY425" s="24"/>
      <c r="QZ425" s="24"/>
      <c r="RA425" s="24"/>
      <c r="RB425" s="24"/>
      <c r="RC425" s="24"/>
      <c r="RD425" s="24"/>
      <c r="RE425" s="24"/>
      <c r="RF425" s="24"/>
      <c r="RG425" s="24"/>
      <c r="RH425" s="24"/>
      <c r="RI425" s="24"/>
      <c r="RJ425" s="24"/>
      <c r="RK425" s="24"/>
      <c r="RL425" s="24"/>
      <c r="RM425" s="24"/>
      <c r="RN425" s="24"/>
      <c r="RO425" s="24"/>
      <c r="RP425" s="24"/>
      <c r="RQ425" s="24"/>
      <c r="RR425" s="24"/>
      <c r="RS425" s="24"/>
      <c r="RT425" s="24"/>
      <c r="RU425" s="24"/>
      <c r="RV425" s="24"/>
      <c r="RW425" s="24"/>
      <c r="RX425" s="24"/>
      <c r="RY425" s="24"/>
      <c r="RZ425" s="24"/>
      <c r="SA425" s="24"/>
      <c r="SB425" s="24"/>
      <c r="SC425" s="24"/>
      <c r="SD425" s="24"/>
      <c r="SE425" s="24"/>
      <c r="SF425" s="24"/>
      <c r="SG425" s="24"/>
      <c r="SH425" s="24"/>
      <c r="SI425" s="24"/>
      <c r="SJ425" s="24"/>
      <c r="SK425" s="24"/>
      <c r="SL425" s="24"/>
      <c r="SM425" s="24"/>
      <c r="SN425" s="24"/>
      <c r="SO425" s="24"/>
      <c r="SP425" s="24"/>
      <c r="SQ425" s="24"/>
      <c r="SR425" s="24"/>
      <c r="SS425" s="24"/>
      <c r="ST425" s="24"/>
      <c r="SU425" s="24"/>
      <c r="SV425" s="24"/>
      <c r="SW425" s="24"/>
      <c r="SX425" s="24"/>
      <c r="SY425" s="24"/>
      <c r="SZ425" s="24"/>
      <c r="TA425" s="24"/>
      <c r="TB425" s="24"/>
      <c r="TC425" s="24"/>
      <c r="TD425" s="24"/>
      <c r="TE425" s="24"/>
      <c r="TF425" s="24"/>
      <c r="TG425" s="24"/>
      <c r="TH425" s="24"/>
      <c r="TI425" s="24"/>
      <c r="TJ425" s="24"/>
      <c r="TK425" s="24"/>
      <c r="TL425" s="24"/>
      <c r="TM425" s="24"/>
      <c r="TN425" s="24"/>
      <c r="TO425" s="24"/>
      <c r="TP425" s="24"/>
      <c r="TQ425" s="24"/>
      <c r="TR425" s="24"/>
      <c r="TS425" s="24"/>
      <c r="TT425" s="24"/>
      <c r="TU425" s="24"/>
      <c r="TV425" s="24"/>
      <c r="TW425" s="24"/>
      <c r="TX425" s="24"/>
      <c r="TY425" s="24"/>
      <c r="TZ425" s="24"/>
      <c r="UA425" s="24"/>
      <c r="UB425" s="24"/>
      <c r="UC425" s="24"/>
      <c r="UD425" s="24"/>
      <c r="UE425" s="24"/>
      <c r="UF425" s="24"/>
      <c r="UG425" s="24"/>
      <c r="UH425" s="24"/>
      <c r="UI425" s="24"/>
      <c r="UJ425" s="24"/>
      <c r="UK425" s="24"/>
      <c r="UL425" s="24"/>
      <c r="UM425" s="24"/>
      <c r="UN425" s="24"/>
      <c r="UO425" s="24"/>
      <c r="UP425" s="24"/>
      <c r="UQ425" s="24"/>
      <c r="UR425" s="24"/>
      <c r="US425" s="24"/>
      <c r="UT425" s="24"/>
      <c r="UU425" s="24"/>
      <c r="UV425" s="24"/>
      <c r="UW425" s="24"/>
      <c r="UX425" s="24"/>
      <c r="UY425" s="24"/>
      <c r="UZ425" s="24"/>
      <c r="VA425" s="24"/>
      <c r="VB425" s="24"/>
      <c r="VC425" s="24"/>
      <c r="VD425" s="24"/>
      <c r="VE425" s="24"/>
      <c r="VF425" s="24"/>
      <c r="VG425" s="24"/>
      <c r="VH425" s="24"/>
      <c r="VI425" s="24"/>
    </row>
    <row r="426" spans="1:581" s="23" customFormat="1" ht="15" customHeight="1" x14ac:dyDescent="0.2">
      <c r="A426" s="18">
        <v>97</v>
      </c>
      <c r="B426" s="102" t="s">
        <v>1188</v>
      </c>
      <c r="C426" s="102" t="s">
        <v>1189</v>
      </c>
      <c r="D426" s="20">
        <v>14</v>
      </c>
      <c r="E426" s="102" t="s">
        <v>929</v>
      </c>
      <c r="F426" s="102" t="s">
        <v>1190</v>
      </c>
      <c r="G426" s="102" t="s">
        <v>1535</v>
      </c>
      <c r="H426" s="21" t="s">
        <v>647</v>
      </c>
      <c r="I426" s="21" t="s">
        <v>648</v>
      </c>
      <c r="J426" s="22" t="s">
        <v>955</v>
      </c>
      <c r="K426" s="328">
        <v>35079</v>
      </c>
      <c r="L426" s="146" t="s">
        <v>871</v>
      </c>
      <c r="M426" s="22">
        <v>40</v>
      </c>
      <c r="N426" s="22" t="s">
        <v>728</v>
      </c>
      <c r="O426" s="21" t="s">
        <v>899</v>
      </c>
      <c r="P426" s="21" t="s">
        <v>973</v>
      </c>
      <c r="Q426" s="21" t="s">
        <v>994</v>
      </c>
      <c r="R426" s="22">
        <v>1</v>
      </c>
      <c r="S426" s="75">
        <v>10931</v>
      </c>
      <c r="T426" s="75">
        <f t="shared" ref="T426:T441" si="208">+S426*20%</f>
        <v>2186.2000000000003</v>
      </c>
      <c r="U426" s="75"/>
      <c r="V426" s="75">
        <f t="shared" ref="V426:V457" si="209">S426+T426+U426</f>
        <v>13117.2</v>
      </c>
      <c r="W426" s="75">
        <f>70.1*6</f>
        <v>420.59999999999997</v>
      </c>
      <c r="X426" s="75">
        <f t="shared" ref="X426:X457" si="210">(V426+AD426+AE426)/30*5</f>
        <v>2445.5333333333333</v>
      </c>
      <c r="Y426" s="75">
        <f t="shared" ref="Y426:Y457" si="211">(V426+AD426+AE426)/30*50</f>
        <v>24455.333333333336</v>
      </c>
      <c r="Z426" s="75">
        <f t="shared" ref="Z426:Z457" si="212">V426*17.5%</f>
        <v>2295.5099999999998</v>
      </c>
      <c r="AA426" s="75">
        <f t="shared" ref="AA426:AA457" si="213">V426*3%</f>
        <v>393.51600000000002</v>
      </c>
      <c r="AB426" s="75">
        <f t="shared" ref="AB426:AB457" si="214">V426*5%</f>
        <v>655.86000000000013</v>
      </c>
      <c r="AC426" s="75">
        <f t="shared" ref="AC426:AC457" si="215">V426*2%</f>
        <v>262.34399999999999</v>
      </c>
      <c r="AD426" s="75">
        <f t="shared" si="195"/>
        <v>926</v>
      </c>
      <c r="AE426" s="75">
        <f t="shared" si="196"/>
        <v>630</v>
      </c>
      <c r="AF426" s="77">
        <f t="shared" ref="AF426:AF457" si="216">(V426+AD426+AE426)/2</f>
        <v>7336.6</v>
      </c>
      <c r="AG426" s="77">
        <f t="shared" ref="AG426:AG457" si="217">V426+W426+Z426+AA426+AB426+AC426+AD426+AE426+(X426/12+Y426/12+AF426/12)</f>
        <v>21554.152222222227</v>
      </c>
      <c r="AH426" s="77">
        <f t="shared" ref="AH426:AH457" si="218">+AG426*12</f>
        <v>258649.82666666672</v>
      </c>
      <c r="AI426" s="77"/>
      <c r="AJ426" s="77"/>
      <c r="AK426" s="77"/>
      <c r="AL426" s="77"/>
      <c r="AM426" s="77"/>
      <c r="AN426" s="77"/>
      <c r="AO426" s="77"/>
      <c r="AP426" s="77"/>
      <c r="AQ426" s="77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  <c r="HB426" s="24"/>
      <c r="HC426" s="24"/>
      <c r="HD426" s="24"/>
      <c r="HE426" s="24"/>
      <c r="HF426" s="24"/>
      <c r="HG426" s="24"/>
      <c r="HH426" s="24"/>
      <c r="HI426" s="24"/>
      <c r="HJ426" s="24"/>
      <c r="HK426" s="24"/>
      <c r="HL426" s="24"/>
      <c r="HM426" s="24"/>
      <c r="HN426" s="24"/>
      <c r="HO426" s="24"/>
      <c r="HP426" s="24"/>
      <c r="HQ426" s="24"/>
      <c r="HR426" s="24"/>
      <c r="HS426" s="24"/>
      <c r="HT426" s="24"/>
      <c r="HU426" s="24"/>
      <c r="HV426" s="24"/>
      <c r="HW426" s="24"/>
      <c r="HX426" s="24"/>
      <c r="HY426" s="24"/>
      <c r="HZ426" s="24"/>
      <c r="IA426" s="24"/>
      <c r="IB426" s="24"/>
      <c r="IC426" s="24"/>
      <c r="ID426" s="24"/>
      <c r="IE426" s="24"/>
      <c r="IF426" s="24"/>
      <c r="IG426" s="24"/>
      <c r="IH426" s="24"/>
      <c r="II426" s="24"/>
      <c r="IJ426" s="24"/>
      <c r="IK426" s="24"/>
      <c r="IL426" s="24"/>
      <c r="IM426" s="24"/>
      <c r="IN426" s="24"/>
      <c r="IO426" s="24"/>
      <c r="IP426" s="24"/>
      <c r="IQ426" s="24"/>
      <c r="IR426" s="24"/>
      <c r="IS426" s="24"/>
      <c r="IT426" s="24"/>
      <c r="IU426" s="24"/>
      <c r="IV426" s="24"/>
      <c r="IW426" s="24"/>
      <c r="IX426" s="24"/>
      <c r="IY426" s="24"/>
      <c r="IZ426" s="24"/>
      <c r="JA426" s="24"/>
      <c r="JB426" s="24"/>
      <c r="JC426" s="24"/>
      <c r="JD426" s="24"/>
      <c r="JE426" s="24"/>
      <c r="JF426" s="24"/>
      <c r="JG426" s="24"/>
      <c r="JH426" s="24"/>
      <c r="JI426" s="24"/>
      <c r="JJ426" s="24"/>
      <c r="JK426" s="24"/>
      <c r="JL426" s="24"/>
      <c r="JM426" s="24"/>
      <c r="JN426" s="24"/>
      <c r="JO426" s="24"/>
      <c r="JP426" s="24"/>
      <c r="JQ426" s="24"/>
      <c r="JR426" s="24"/>
      <c r="JS426" s="24"/>
      <c r="JT426" s="24"/>
      <c r="JU426" s="24"/>
      <c r="JV426" s="24"/>
      <c r="JW426" s="24"/>
      <c r="JX426" s="24"/>
      <c r="JY426" s="24"/>
      <c r="JZ426" s="24"/>
      <c r="KA426" s="24"/>
      <c r="KB426" s="24"/>
      <c r="KC426" s="24"/>
      <c r="KD426" s="24"/>
      <c r="KE426" s="24"/>
      <c r="KF426" s="24"/>
      <c r="KG426" s="24"/>
      <c r="KH426" s="24"/>
      <c r="KI426" s="24"/>
      <c r="KJ426" s="24"/>
      <c r="KK426" s="24"/>
      <c r="KL426" s="24"/>
      <c r="KM426" s="24"/>
      <c r="KN426" s="24"/>
      <c r="KO426" s="24"/>
      <c r="KP426" s="24"/>
      <c r="KQ426" s="24"/>
      <c r="KR426" s="24"/>
      <c r="KS426" s="24"/>
      <c r="KT426" s="24"/>
      <c r="KU426" s="24"/>
      <c r="KV426" s="24"/>
      <c r="KW426" s="24"/>
      <c r="KX426" s="24"/>
      <c r="KY426" s="24"/>
      <c r="KZ426" s="24"/>
      <c r="LA426" s="24"/>
      <c r="LB426" s="24"/>
      <c r="LC426" s="24"/>
      <c r="LD426" s="24"/>
      <c r="LE426" s="24"/>
      <c r="LF426" s="24"/>
      <c r="LG426" s="24"/>
      <c r="LH426" s="24"/>
      <c r="LI426" s="24"/>
      <c r="LJ426" s="24"/>
      <c r="LK426" s="24"/>
      <c r="LL426" s="24"/>
      <c r="LM426" s="24"/>
      <c r="LN426" s="24"/>
      <c r="LO426" s="24"/>
      <c r="LP426" s="24"/>
      <c r="LQ426" s="24"/>
      <c r="LR426" s="24"/>
      <c r="LS426" s="24"/>
      <c r="LT426" s="24"/>
      <c r="LU426" s="24"/>
      <c r="LV426" s="24"/>
      <c r="LW426" s="24"/>
      <c r="LX426" s="24"/>
      <c r="LY426" s="24"/>
      <c r="LZ426" s="24"/>
      <c r="MA426" s="24"/>
      <c r="MB426" s="24"/>
      <c r="MC426" s="24"/>
      <c r="MD426" s="24"/>
      <c r="ME426" s="24"/>
      <c r="MF426" s="24"/>
      <c r="MG426" s="24"/>
      <c r="MH426" s="24"/>
      <c r="MI426" s="24"/>
      <c r="MJ426" s="24"/>
      <c r="MK426" s="24"/>
      <c r="ML426" s="24"/>
      <c r="MM426" s="24"/>
      <c r="MN426" s="24"/>
      <c r="MO426" s="24"/>
      <c r="MP426" s="24"/>
      <c r="MQ426" s="24"/>
      <c r="MR426" s="24"/>
      <c r="MS426" s="24"/>
      <c r="MT426" s="24"/>
      <c r="MU426" s="24"/>
      <c r="MV426" s="24"/>
      <c r="MW426" s="24"/>
      <c r="MX426" s="24"/>
      <c r="MY426" s="24"/>
      <c r="MZ426" s="24"/>
      <c r="NA426" s="24"/>
      <c r="NB426" s="24"/>
      <c r="NC426" s="24"/>
      <c r="ND426" s="24"/>
      <c r="NE426" s="24"/>
      <c r="NF426" s="24"/>
      <c r="NG426" s="24"/>
      <c r="NH426" s="24"/>
      <c r="NI426" s="24"/>
      <c r="NJ426" s="24"/>
      <c r="NK426" s="24"/>
      <c r="NL426" s="24"/>
      <c r="NM426" s="24"/>
      <c r="NN426" s="24"/>
      <c r="NO426" s="24"/>
      <c r="NP426" s="24"/>
      <c r="NQ426" s="24"/>
      <c r="NR426" s="24"/>
      <c r="NS426" s="24"/>
      <c r="NT426" s="24"/>
      <c r="NU426" s="24"/>
      <c r="NV426" s="24"/>
      <c r="NW426" s="24"/>
      <c r="NX426" s="24"/>
      <c r="NY426" s="24"/>
      <c r="NZ426" s="24"/>
      <c r="OA426" s="24"/>
      <c r="OB426" s="24"/>
      <c r="OC426" s="24"/>
      <c r="OD426" s="24"/>
      <c r="OE426" s="24"/>
      <c r="OF426" s="24"/>
      <c r="OG426" s="24"/>
      <c r="OH426" s="24"/>
      <c r="OI426" s="24"/>
      <c r="OJ426" s="24"/>
      <c r="OK426" s="24"/>
      <c r="OL426" s="24"/>
      <c r="OM426" s="24"/>
      <c r="ON426" s="24"/>
      <c r="OO426" s="24"/>
      <c r="OP426" s="24"/>
      <c r="OQ426" s="24"/>
      <c r="OR426" s="24"/>
      <c r="OS426" s="24"/>
      <c r="OT426" s="24"/>
      <c r="OU426" s="24"/>
      <c r="OV426" s="24"/>
      <c r="OW426" s="24"/>
      <c r="OX426" s="24"/>
      <c r="OY426" s="24"/>
      <c r="OZ426" s="24"/>
      <c r="PA426" s="24"/>
      <c r="PB426" s="24"/>
      <c r="PC426" s="24"/>
      <c r="PD426" s="24"/>
      <c r="PE426" s="24"/>
      <c r="PF426" s="24"/>
      <c r="PG426" s="24"/>
      <c r="PH426" s="24"/>
      <c r="PI426" s="24"/>
      <c r="PJ426" s="24"/>
      <c r="PK426" s="24"/>
      <c r="PL426" s="24"/>
      <c r="PM426" s="24"/>
      <c r="PN426" s="24"/>
      <c r="PO426" s="24"/>
      <c r="PP426" s="24"/>
      <c r="PQ426" s="24"/>
      <c r="PR426" s="24"/>
      <c r="PS426" s="24"/>
      <c r="PT426" s="24"/>
      <c r="PU426" s="24"/>
      <c r="PV426" s="24"/>
      <c r="PW426" s="24"/>
      <c r="PX426" s="24"/>
      <c r="PY426" s="24"/>
      <c r="PZ426" s="24"/>
      <c r="QA426" s="24"/>
      <c r="QB426" s="24"/>
      <c r="QC426" s="24"/>
      <c r="QD426" s="24"/>
      <c r="QE426" s="24"/>
      <c r="QF426" s="24"/>
      <c r="QG426" s="24"/>
      <c r="QH426" s="24"/>
      <c r="QI426" s="24"/>
      <c r="QJ426" s="24"/>
      <c r="QK426" s="24"/>
      <c r="QL426" s="24"/>
      <c r="QM426" s="24"/>
      <c r="QN426" s="24"/>
      <c r="QO426" s="24"/>
      <c r="QP426" s="24"/>
      <c r="QQ426" s="24"/>
      <c r="QR426" s="24"/>
      <c r="QS426" s="24"/>
      <c r="QT426" s="24"/>
      <c r="QU426" s="24"/>
      <c r="QV426" s="24"/>
      <c r="QW426" s="24"/>
      <c r="QX426" s="24"/>
      <c r="QY426" s="24"/>
      <c r="QZ426" s="24"/>
      <c r="RA426" s="24"/>
      <c r="RB426" s="24"/>
      <c r="RC426" s="24"/>
      <c r="RD426" s="24"/>
      <c r="RE426" s="24"/>
      <c r="RF426" s="24"/>
      <c r="RG426" s="24"/>
      <c r="RH426" s="24"/>
      <c r="RI426" s="24"/>
      <c r="RJ426" s="24"/>
      <c r="RK426" s="24"/>
      <c r="RL426" s="24"/>
      <c r="RM426" s="24"/>
      <c r="RN426" s="24"/>
      <c r="RO426" s="24"/>
      <c r="RP426" s="24"/>
      <c r="RQ426" s="24"/>
      <c r="RR426" s="24"/>
      <c r="RS426" s="24"/>
      <c r="RT426" s="24"/>
      <c r="RU426" s="24"/>
      <c r="RV426" s="24"/>
      <c r="RW426" s="24"/>
      <c r="RX426" s="24"/>
      <c r="RY426" s="24"/>
      <c r="RZ426" s="24"/>
      <c r="SA426" s="24"/>
      <c r="SB426" s="24"/>
      <c r="SC426" s="24"/>
      <c r="SD426" s="24"/>
      <c r="SE426" s="24"/>
      <c r="SF426" s="24"/>
      <c r="SG426" s="24"/>
      <c r="SH426" s="24"/>
      <c r="SI426" s="24"/>
      <c r="SJ426" s="24"/>
      <c r="SK426" s="24"/>
      <c r="SL426" s="24"/>
      <c r="SM426" s="24"/>
      <c r="SN426" s="24"/>
      <c r="SO426" s="24"/>
      <c r="SP426" s="24"/>
      <c r="SQ426" s="24"/>
      <c r="SR426" s="24"/>
      <c r="SS426" s="24"/>
      <c r="ST426" s="24"/>
      <c r="SU426" s="24"/>
      <c r="SV426" s="24"/>
      <c r="SW426" s="24"/>
      <c r="SX426" s="24"/>
      <c r="SY426" s="24"/>
      <c r="SZ426" s="24"/>
      <c r="TA426" s="24"/>
      <c r="TB426" s="24"/>
      <c r="TC426" s="24"/>
      <c r="TD426" s="24"/>
      <c r="TE426" s="24"/>
      <c r="TF426" s="24"/>
      <c r="TG426" s="24"/>
      <c r="TH426" s="24"/>
      <c r="TI426" s="24"/>
      <c r="TJ426" s="24"/>
      <c r="TK426" s="24"/>
      <c r="TL426" s="24"/>
      <c r="TM426" s="24"/>
      <c r="TN426" s="24"/>
      <c r="TO426" s="24"/>
      <c r="TP426" s="24"/>
      <c r="TQ426" s="24"/>
      <c r="TR426" s="24"/>
      <c r="TS426" s="24"/>
      <c r="TT426" s="24"/>
      <c r="TU426" s="24"/>
      <c r="TV426" s="24"/>
      <c r="TW426" s="24"/>
      <c r="TX426" s="24"/>
      <c r="TY426" s="24"/>
      <c r="TZ426" s="24"/>
      <c r="UA426" s="24"/>
      <c r="UB426" s="24"/>
      <c r="UC426" s="24"/>
      <c r="UD426" s="24"/>
      <c r="UE426" s="24"/>
      <c r="UF426" s="24"/>
      <c r="UG426" s="24"/>
      <c r="UH426" s="24"/>
      <c r="UI426" s="24"/>
      <c r="UJ426" s="24"/>
      <c r="UK426" s="24"/>
      <c r="UL426" s="24"/>
      <c r="UM426" s="24"/>
      <c r="UN426" s="24"/>
      <c r="UO426" s="24"/>
      <c r="UP426" s="24"/>
      <c r="UQ426" s="24"/>
      <c r="UR426" s="24"/>
      <c r="US426" s="24"/>
      <c r="UT426" s="24"/>
      <c r="UU426" s="24"/>
      <c r="UV426" s="24"/>
      <c r="UW426" s="24"/>
      <c r="UX426" s="24"/>
      <c r="UY426" s="24"/>
      <c r="UZ426" s="24"/>
      <c r="VA426" s="24"/>
      <c r="VB426" s="24"/>
      <c r="VC426" s="24"/>
      <c r="VD426" s="24"/>
      <c r="VE426" s="24"/>
      <c r="VF426" s="24"/>
      <c r="VG426" s="24"/>
      <c r="VH426" s="24"/>
      <c r="VI426" s="24"/>
    </row>
    <row r="427" spans="1:581" s="23" customFormat="1" ht="15" customHeight="1" x14ac:dyDescent="0.2">
      <c r="A427" s="18">
        <v>98</v>
      </c>
      <c r="B427" s="102" t="s">
        <v>1188</v>
      </c>
      <c r="C427" s="102" t="s">
        <v>1189</v>
      </c>
      <c r="D427" s="20">
        <v>14</v>
      </c>
      <c r="E427" s="102" t="s">
        <v>929</v>
      </c>
      <c r="F427" s="102" t="s">
        <v>1190</v>
      </c>
      <c r="G427" s="102" t="s">
        <v>1536</v>
      </c>
      <c r="H427" s="21" t="s">
        <v>649</v>
      </c>
      <c r="I427" s="21" t="s">
        <v>470</v>
      </c>
      <c r="J427" s="22" t="s">
        <v>955</v>
      </c>
      <c r="K427" s="328">
        <v>38792</v>
      </c>
      <c r="L427" s="146" t="s">
        <v>871</v>
      </c>
      <c r="M427" s="22">
        <v>40</v>
      </c>
      <c r="N427" s="22" t="s">
        <v>728</v>
      </c>
      <c r="O427" s="21" t="s">
        <v>899</v>
      </c>
      <c r="P427" s="21" t="s">
        <v>973</v>
      </c>
      <c r="Q427" s="21" t="s">
        <v>994</v>
      </c>
      <c r="R427" s="22">
        <v>1</v>
      </c>
      <c r="S427" s="75">
        <v>10931</v>
      </c>
      <c r="T427" s="75">
        <f t="shared" si="208"/>
        <v>2186.2000000000003</v>
      </c>
      <c r="U427" s="75"/>
      <c r="V427" s="75">
        <f t="shared" si="209"/>
        <v>13117.2</v>
      </c>
      <c r="W427" s="75">
        <f>70.1*4</f>
        <v>280.39999999999998</v>
      </c>
      <c r="X427" s="75">
        <f t="shared" si="210"/>
        <v>2445.5333333333333</v>
      </c>
      <c r="Y427" s="75">
        <f t="shared" si="211"/>
        <v>24455.333333333336</v>
      </c>
      <c r="Z427" s="75">
        <f t="shared" si="212"/>
        <v>2295.5099999999998</v>
      </c>
      <c r="AA427" s="75">
        <f t="shared" si="213"/>
        <v>393.51600000000002</v>
      </c>
      <c r="AB427" s="75">
        <f t="shared" si="214"/>
        <v>655.86000000000013</v>
      </c>
      <c r="AC427" s="75">
        <f t="shared" si="215"/>
        <v>262.34399999999999</v>
      </c>
      <c r="AD427" s="75">
        <f t="shared" si="195"/>
        <v>926</v>
      </c>
      <c r="AE427" s="75">
        <f t="shared" si="196"/>
        <v>630</v>
      </c>
      <c r="AF427" s="77">
        <f t="shared" si="216"/>
        <v>7336.6</v>
      </c>
      <c r="AG427" s="77">
        <f t="shared" si="217"/>
        <v>21413.952222222222</v>
      </c>
      <c r="AH427" s="77">
        <f t="shared" si="218"/>
        <v>256967.42666666667</v>
      </c>
      <c r="AI427" s="77"/>
      <c r="AJ427" s="77"/>
      <c r="AK427" s="77"/>
      <c r="AL427" s="77"/>
      <c r="AM427" s="77"/>
      <c r="AN427" s="77"/>
      <c r="AO427" s="77"/>
      <c r="AP427" s="77"/>
      <c r="AQ427" s="77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  <c r="HB427" s="24"/>
      <c r="HC427" s="24"/>
      <c r="HD427" s="24"/>
      <c r="HE427" s="24"/>
      <c r="HF427" s="24"/>
      <c r="HG427" s="24"/>
      <c r="HH427" s="24"/>
      <c r="HI427" s="24"/>
      <c r="HJ427" s="24"/>
      <c r="HK427" s="24"/>
      <c r="HL427" s="24"/>
      <c r="HM427" s="24"/>
      <c r="HN427" s="24"/>
      <c r="HO427" s="24"/>
      <c r="HP427" s="24"/>
      <c r="HQ427" s="24"/>
      <c r="HR427" s="24"/>
      <c r="HS427" s="24"/>
      <c r="HT427" s="24"/>
      <c r="HU427" s="24"/>
      <c r="HV427" s="24"/>
      <c r="HW427" s="24"/>
      <c r="HX427" s="24"/>
      <c r="HY427" s="24"/>
      <c r="HZ427" s="24"/>
      <c r="IA427" s="24"/>
      <c r="IB427" s="24"/>
      <c r="IC427" s="24"/>
      <c r="ID427" s="24"/>
      <c r="IE427" s="24"/>
      <c r="IF427" s="24"/>
      <c r="IG427" s="24"/>
      <c r="IH427" s="24"/>
      <c r="II427" s="24"/>
      <c r="IJ427" s="24"/>
      <c r="IK427" s="24"/>
      <c r="IL427" s="24"/>
      <c r="IM427" s="24"/>
      <c r="IN427" s="24"/>
      <c r="IO427" s="24"/>
      <c r="IP427" s="24"/>
      <c r="IQ427" s="24"/>
      <c r="IR427" s="24"/>
      <c r="IS427" s="24"/>
      <c r="IT427" s="24"/>
      <c r="IU427" s="24"/>
      <c r="IV427" s="24"/>
      <c r="IW427" s="24"/>
      <c r="IX427" s="24"/>
      <c r="IY427" s="24"/>
      <c r="IZ427" s="24"/>
      <c r="JA427" s="24"/>
      <c r="JB427" s="24"/>
      <c r="JC427" s="24"/>
      <c r="JD427" s="24"/>
      <c r="JE427" s="24"/>
      <c r="JF427" s="24"/>
      <c r="JG427" s="24"/>
      <c r="JH427" s="24"/>
      <c r="JI427" s="24"/>
      <c r="JJ427" s="24"/>
      <c r="JK427" s="24"/>
      <c r="JL427" s="24"/>
      <c r="JM427" s="24"/>
      <c r="JN427" s="24"/>
      <c r="JO427" s="24"/>
      <c r="JP427" s="24"/>
      <c r="JQ427" s="24"/>
      <c r="JR427" s="24"/>
      <c r="JS427" s="24"/>
      <c r="JT427" s="24"/>
      <c r="JU427" s="24"/>
      <c r="JV427" s="24"/>
      <c r="JW427" s="24"/>
      <c r="JX427" s="24"/>
      <c r="JY427" s="24"/>
      <c r="JZ427" s="24"/>
      <c r="KA427" s="24"/>
      <c r="KB427" s="24"/>
      <c r="KC427" s="24"/>
      <c r="KD427" s="24"/>
      <c r="KE427" s="24"/>
      <c r="KF427" s="24"/>
      <c r="KG427" s="24"/>
      <c r="KH427" s="24"/>
      <c r="KI427" s="24"/>
      <c r="KJ427" s="24"/>
      <c r="KK427" s="24"/>
      <c r="KL427" s="24"/>
      <c r="KM427" s="24"/>
      <c r="KN427" s="24"/>
      <c r="KO427" s="24"/>
      <c r="KP427" s="24"/>
      <c r="KQ427" s="24"/>
      <c r="KR427" s="24"/>
      <c r="KS427" s="24"/>
      <c r="KT427" s="24"/>
      <c r="KU427" s="24"/>
      <c r="KV427" s="24"/>
      <c r="KW427" s="24"/>
      <c r="KX427" s="24"/>
      <c r="KY427" s="24"/>
      <c r="KZ427" s="24"/>
      <c r="LA427" s="24"/>
      <c r="LB427" s="24"/>
      <c r="LC427" s="24"/>
      <c r="LD427" s="24"/>
      <c r="LE427" s="24"/>
      <c r="LF427" s="24"/>
      <c r="LG427" s="24"/>
      <c r="LH427" s="24"/>
      <c r="LI427" s="24"/>
      <c r="LJ427" s="24"/>
      <c r="LK427" s="24"/>
      <c r="LL427" s="24"/>
      <c r="LM427" s="24"/>
      <c r="LN427" s="24"/>
      <c r="LO427" s="24"/>
      <c r="LP427" s="24"/>
      <c r="LQ427" s="24"/>
      <c r="LR427" s="24"/>
      <c r="LS427" s="24"/>
      <c r="LT427" s="24"/>
      <c r="LU427" s="24"/>
      <c r="LV427" s="24"/>
      <c r="LW427" s="24"/>
      <c r="LX427" s="24"/>
      <c r="LY427" s="24"/>
      <c r="LZ427" s="24"/>
      <c r="MA427" s="24"/>
      <c r="MB427" s="24"/>
      <c r="MC427" s="24"/>
      <c r="MD427" s="24"/>
      <c r="ME427" s="24"/>
      <c r="MF427" s="24"/>
      <c r="MG427" s="24"/>
      <c r="MH427" s="24"/>
      <c r="MI427" s="24"/>
      <c r="MJ427" s="24"/>
      <c r="MK427" s="24"/>
      <c r="ML427" s="24"/>
      <c r="MM427" s="24"/>
      <c r="MN427" s="24"/>
      <c r="MO427" s="24"/>
      <c r="MP427" s="24"/>
      <c r="MQ427" s="24"/>
      <c r="MR427" s="24"/>
      <c r="MS427" s="24"/>
      <c r="MT427" s="24"/>
      <c r="MU427" s="24"/>
      <c r="MV427" s="24"/>
      <c r="MW427" s="24"/>
      <c r="MX427" s="24"/>
      <c r="MY427" s="24"/>
      <c r="MZ427" s="24"/>
      <c r="NA427" s="24"/>
      <c r="NB427" s="24"/>
      <c r="NC427" s="24"/>
      <c r="ND427" s="24"/>
      <c r="NE427" s="24"/>
      <c r="NF427" s="24"/>
      <c r="NG427" s="24"/>
      <c r="NH427" s="24"/>
      <c r="NI427" s="24"/>
      <c r="NJ427" s="24"/>
      <c r="NK427" s="24"/>
      <c r="NL427" s="24"/>
      <c r="NM427" s="24"/>
      <c r="NN427" s="24"/>
      <c r="NO427" s="24"/>
      <c r="NP427" s="24"/>
      <c r="NQ427" s="24"/>
      <c r="NR427" s="24"/>
      <c r="NS427" s="24"/>
      <c r="NT427" s="24"/>
      <c r="NU427" s="24"/>
      <c r="NV427" s="24"/>
      <c r="NW427" s="24"/>
      <c r="NX427" s="24"/>
      <c r="NY427" s="24"/>
      <c r="NZ427" s="24"/>
      <c r="OA427" s="24"/>
      <c r="OB427" s="24"/>
      <c r="OC427" s="24"/>
      <c r="OD427" s="24"/>
      <c r="OE427" s="24"/>
      <c r="OF427" s="24"/>
      <c r="OG427" s="24"/>
      <c r="OH427" s="24"/>
      <c r="OI427" s="24"/>
      <c r="OJ427" s="24"/>
      <c r="OK427" s="24"/>
      <c r="OL427" s="24"/>
      <c r="OM427" s="24"/>
      <c r="ON427" s="24"/>
      <c r="OO427" s="24"/>
      <c r="OP427" s="24"/>
      <c r="OQ427" s="24"/>
      <c r="OR427" s="24"/>
      <c r="OS427" s="24"/>
      <c r="OT427" s="24"/>
      <c r="OU427" s="24"/>
      <c r="OV427" s="24"/>
      <c r="OW427" s="24"/>
      <c r="OX427" s="24"/>
      <c r="OY427" s="24"/>
      <c r="OZ427" s="24"/>
      <c r="PA427" s="24"/>
      <c r="PB427" s="24"/>
      <c r="PC427" s="24"/>
      <c r="PD427" s="24"/>
      <c r="PE427" s="24"/>
      <c r="PF427" s="24"/>
      <c r="PG427" s="24"/>
      <c r="PH427" s="24"/>
      <c r="PI427" s="24"/>
      <c r="PJ427" s="24"/>
      <c r="PK427" s="24"/>
      <c r="PL427" s="24"/>
      <c r="PM427" s="24"/>
      <c r="PN427" s="24"/>
      <c r="PO427" s="24"/>
      <c r="PP427" s="24"/>
      <c r="PQ427" s="24"/>
      <c r="PR427" s="24"/>
      <c r="PS427" s="24"/>
      <c r="PT427" s="24"/>
      <c r="PU427" s="24"/>
      <c r="PV427" s="24"/>
      <c r="PW427" s="24"/>
      <c r="PX427" s="24"/>
      <c r="PY427" s="24"/>
      <c r="PZ427" s="24"/>
      <c r="QA427" s="24"/>
      <c r="QB427" s="24"/>
      <c r="QC427" s="24"/>
      <c r="QD427" s="24"/>
      <c r="QE427" s="24"/>
      <c r="QF427" s="24"/>
      <c r="QG427" s="24"/>
      <c r="QH427" s="24"/>
      <c r="QI427" s="24"/>
      <c r="QJ427" s="24"/>
      <c r="QK427" s="24"/>
      <c r="QL427" s="24"/>
      <c r="QM427" s="24"/>
      <c r="QN427" s="24"/>
      <c r="QO427" s="24"/>
      <c r="QP427" s="24"/>
      <c r="QQ427" s="24"/>
      <c r="QR427" s="24"/>
      <c r="QS427" s="24"/>
      <c r="QT427" s="24"/>
      <c r="QU427" s="24"/>
      <c r="QV427" s="24"/>
      <c r="QW427" s="24"/>
      <c r="QX427" s="24"/>
      <c r="QY427" s="24"/>
      <c r="QZ427" s="24"/>
      <c r="RA427" s="24"/>
      <c r="RB427" s="24"/>
      <c r="RC427" s="24"/>
      <c r="RD427" s="24"/>
      <c r="RE427" s="24"/>
      <c r="RF427" s="24"/>
      <c r="RG427" s="24"/>
      <c r="RH427" s="24"/>
      <c r="RI427" s="24"/>
      <c r="RJ427" s="24"/>
      <c r="RK427" s="24"/>
      <c r="RL427" s="24"/>
      <c r="RM427" s="24"/>
      <c r="RN427" s="24"/>
      <c r="RO427" s="24"/>
      <c r="RP427" s="24"/>
      <c r="RQ427" s="24"/>
      <c r="RR427" s="24"/>
      <c r="RS427" s="24"/>
      <c r="RT427" s="24"/>
      <c r="RU427" s="24"/>
      <c r="RV427" s="24"/>
      <c r="RW427" s="24"/>
      <c r="RX427" s="24"/>
      <c r="RY427" s="24"/>
      <c r="RZ427" s="24"/>
      <c r="SA427" s="24"/>
      <c r="SB427" s="24"/>
      <c r="SC427" s="24"/>
      <c r="SD427" s="24"/>
      <c r="SE427" s="24"/>
      <c r="SF427" s="24"/>
      <c r="SG427" s="24"/>
      <c r="SH427" s="24"/>
      <c r="SI427" s="24"/>
      <c r="SJ427" s="24"/>
      <c r="SK427" s="24"/>
      <c r="SL427" s="24"/>
      <c r="SM427" s="24"/>
      <c r="SN427" s="24"/>
      <c r="SO427" s="24"/>
      <c r="SP427" s="24"/>
      <c r="SQ427" s="24"/>
      <c r="SR427" s="24"/>
      <c r="SS427" s="24"/>
      <c r="ST427" s="24"/>
      <c r="SU427" s="24"/>
      <c r="SV427" s="24"/>
      <c r="SW427" s="24"/>
      <c r="SX427" s="24"/>
      <c r="SY427" s="24"/>
      <c r="SZ427" s="24"/>
      <c r="TA427" s="24"/>
      <c r="TB427" s="24"/>
      <c r="TC427" s="24"/>
      <c r="TD427" s="24"/>
      <c r="TE427" s="24"/>
      <c r="TF427" s="24"/>
      <c r="TG427" s="24"/>
      <c r="TH427" s="24"/>
      <c r="TI427" s="24"/>
      <c r="TJ427" s="24"/>
      <c r="TK427" s="24"/>
      <c r="TL427" s="24"/>
      <c r="TM427" s="24"/>
      <c r="TN427" s="24"/>
      <c r="TO427" s="24"/>
      <c r="TP427" s="24"/>
      <c r="TQ427" s="24"/>
      <c r="TR427" s="24"/>
      <c r="TS427" s="24"/>
      <c r="TT427" s="24"/>
      <c r="TU427" s="24"/>
      <c r="TV427" s="24"/>
      <c r="TW427" s="24"/>
      <c r="TX427" s="24"/>
      <c r="TY427" s="24"/>
      <c r="TZ427" s="24"/>
      <c r="UA427" s="24"/>
      <c r="UB427" s="24"/>
      <c r="UC427" s="24"/>
      <c r="UD427" s="24"/>
      <c r="UE427" s="24"/>
      <c r="UF427" s="24"/>
      <c r="UG427" s="24"/>
      <c r="UH427" s="24"/>
      <c r="UI427" s="24"/>
      <c r="UJ427" s="24"/>
      <c r="UK427" s="24"/>
      <c r="UL427" s="24"/>
      <c r="UM427" s="24"/>
      <c r="UN427" s="24"/>
      <c r="UO427" s="24"/>
      <c r="UP427" s="24"/>
      <c r="UQ427" s="24"/>
      <c r="UR427" s="24"/>
      <c r="US427" s="24"/>
      <c r="UT427" s="24"/>
      <c r="UU427" s="24"/>
      <c r="UV427" s="24"/>
      <c r="UW427" s="24"/>
      <c r="UX427" s="24"/>
      <c r="UY427" s="24"/>
      <c r="UZ427" s="24"/>
      <c r="VA427" s="24"/>
      <c r="VB427" s="24"/>
      <c r="VC427" s="24"/>
      <c r="VD427" s="24"/>
      <c r="VE427" s="24"/>
      <c r="VF427" s="24"/>
      <c r="VG427" s="24"/>
      <c r="VH427" s="24"/>
      <c r="VI427" s="24"/>
    </row>
    <row r="428" spans="1:581" s="23" customFormat="1" ht="15" customHeight="1" x14ac:dyDescent="0.2">
      <c r="A428" s="18">
        <v>99</v>
      </c>
      <c r="B428" s="102" t="s">
        <v>1188</v>
      </c>
      <c r="C428" s="102" t="s">
        <v>1189</v>
      </c>
      <c r="D428" s="20">
        <v>14</v>
      </c>
      <c r="E428" s="102" t="s">
        <v>929</v>
      </c>
      <c r="F428" s="102" t="s">
        <v>1190</v>
      </c>
      <c r="G428" s="102" t="s">
        <v>1537</v>
      </c>
      <c r="H428" s="21" t="s">
        <v>654</v>
      </c>
      <c r="I428" s="21" t="s">
        <v>655</v>
      </c>
      <c r="J428" s="22" t="s">
        <v>955</v>
      </c>
      <c r="K428" s="328">
        <v>35842</v>
      </c>
      <c r="L428" s="146" t="s">
        <v>871</v>
      </c>
      <c r="M428" s="22">
        <v>40</v>
      </c>
      <c r="N428" s="22" t="s">
        <v>728</v>
      </c>
      <c r="O428" s="21" t="s">
        <v>899</v>
      </c>
      <c r="P428" s="21" t="s">
        <v>973</v>
      </c>
      <c r="Q428" s="21" t="s">
        <v>994</v>
      </c>
      <c r="R428" s="22">
        <v>1</v>
      </c>
      <c r="S428" s="75">
        <v>10931</v>
      </c>
      <c r="T428" s="75">
        <f t="shared" si="208"/>
        <v>2186.2000000000003</v>
      </c>
      <c r="U428" s="75"/>
      <c r="V428" s="75">
        <f t="shared" si="209"/>
        <v>13117.2</v>
      </c>
      <c r="W428" s="75">
        <f>70.1*6</f>
        <v>420.59999999999997</v>
      </c>
      <c r="X428" s="75">
        <f t="shared" si="210"/>
        <v>2445.5333333333333</v>
      </c>
      <c r="Y428" s="75">
        <f t="shared" si="211"/>
        <v>24455.333333333336</v>
      </c>
      <c r="Z428" s="75">
        <f t="shared" si="212"/>
        <v>2295.5099999999998</v>
      </c>
      <c r="AA428" s="75">
        <f t="shared" si="213"/>
        <v>393.51600000000002</v>
      </c>
      <c r="AB428" s="75">
        <f t="shared" si="214"/>
        <v>655.86000000000013</v>
      </c>
      <c r="AC428" s="75">
        <f t="shared" si="215"/>
        <v>262.34399999999999</v>
      </c>
      <c r="AD428" s="75">
        <f t="shared" si="195"/>
        <v>926</v>
      </c>
      <c r="AE428" s="75">
        <f t="shared" si="196"/>
        <v>630</v>
      </c>
      <c r="AF428" s="77">
        <f t="shared" si="216"/>
        <v>7336.6</v>
      </c>
      <c r="AG428" s="77">
        <f t="shared" si="217"/>
        <v>21554.152222222227</v>
      </c>
      <c r="AH428" s="77">
        <f t="shared" si="218"/>
        <v>258649.82666666672</v>
      </c>
      <c r="AI428" s="77"/>
      <c r="AJ428" s="77"/>
      <c r="AK428" s="77"/>
      <c r="AL428" s="77"/>
      <c r="AM428" s="77"/>
      <c r="AN428" s="77"/>
      <c r="AO428" s="77"/>
      <c r="AP428" s="77"/>
      <c r="AQ428" s="77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  <c r="HB428" s="24"/>
      <c r="HC428" s="24"/>
      <c r="HD428" s="24"/>
      <c r="HE428" s="24"/>
      <c r="HF428" s="24"/>
      <c r="HG428" s="24"/>
      <c r="HH428" s="24"/>
      <c r="HI428" s="24"/>
      <c r="HJ428" s="24"/>
      <c r="HK428" s="24"/>
      <c r="HL428" s="24"/>
      <c r="HM428" s="24"/>
      <c r="HN428" s="24"/>
      <c r="HO428" s="24"/>
      <c r="HP428" s="24"/>
      <c r="HQ428" s="24"/>
      <c r="HR428" s="24"/>
      <c r="HS428" s="24"/>
      <c r="HT428" s="24"/>
      <c r="HU428" s="24"/>
      <c r="HV428" s="24"/>
      <c r="HW428" s="24"/>
      <c r="HX428" s="24"/>
      <c r="HY428" s="24"/>
      <c r="HZ428" s="24"/>
      <c r="IA428" s="24"/>
      <c r="IB428" s="24"/>
      <c r="IC428" s="24"/>
      <c r="ID428" s="24"/>
      <c r="IE428" s="24"/>
      <c r="IF428" s="24"/>
      <c r="IG428" s="24"/>
      <c r="IH428" s="24"/>
      <c r="II428" s="24"/>
      <c r="IJ428" s="24"/>
      <c r="IK428" s="24"/>
      <c r="IL428" s="24"/>
      <c r="IM428" s="24"/>
      <c r="IN428" s="24"/>
      <c r="IO428" s="24"/>
      <c r="IP428" s="24"/>
      <c r="IQ428" s="24"/>
      <c r="IR428" s="24"/>
      <c r="IS428" s="24"/>
      <c r="IT428" s="24"/>
      <c r="IU428" s="24"/>
      <c r="IV428" s="24"/>
      <c r="IW428" s="24"/>
      <c r="IX428" s="24"/>
      <c r="IY428" s="24"/>
      <c r="IZ428" s="24"/>
      <c r="JA428" s="24"/>
      <c r="JB428" s="24"/>
      <c r="JC428" s="24"/>
      <c r="JD428" s="24"/>
      <c r="JE428" s="24"/>
      <c r="JF428" s="24"/>
      <c r="JG428" s="24"/>
      <c r="JH428" s="24"/>
      <c r="JI428" s="24"/>
      <c r="JJ428" s="24"/>
      <c r="JK428" s="24"/>
      <c r="JL428" s="24"/>
      <c r="JM428" s="24"/>
      <c r="JN428" s="24"/>
      <c r="JO428" s="24"/>
      <c r="JP428" s="24"/>
      <c r="JQ428" s="24"/>
      <c r="JR428" s="24"/>
      <c r="JS428" s="24"/>
      <c r="JT428" s="24"/>
      <c r="JU428" s="24"/>
      <c r="JV428" s="24"/>
      <c r="JW428" s="24"/>
      <c r="JX428" s="24"/>
      <c r="JY428" s="24"/>
      <c r="JZ428" s="24"/>
      <c r="KA428" s="24"/>
      <c r="KB428" s="24"/>
      <c r="KC428" s="24"/>
      <c r="KD428" s="24"/>
      <c r="KE428" s="24"/>
      <c r="KF428" s="24"/>
      <c r="KG428" s="24"/>
      <c r="KH428" s="24"/>
      <c r="KI428" s="24"/>
      <c r="KJ428" s="24"/>
      <c r="KK428" s="24"/>
      <c r="KL428" s="24"/>
      <c r="KM428" s="24"/>
      <c r="KN428" s="24"/>
      <c r="KO428" s="24"/>
      <c r="KP428" s="24"/>
      <c r="KQ428" s="24"/>
      <c r="KR428" s="24"/>
      <c r="KS428" s="24"/>
      <c r="KT428" s="24"/>
      <c r="KU428" s="24"/>
      <c r="KV428" s="24"/>
      <c r="KW428" s="24"/>
      <c r="KX428" s="24"/>
      <c r="KY428" s="24"/>
      <c r="KZ428" s="24"/>
      <c r="LA428" s="24"/>
      <c r="LB428" s="24"/>
      <c r="LC428" s="24"/>
      <c r="LD428" s="24"/>
      <c r="LE428" s="24"/>
      <c r="LF428" s="24"/>
      <c r="LG428" s="24"/>
      <c r="LH428" s="24"/>
      <c r="LI428" s="24"/>
      <c r="LJ428" s="24"/>
      <c r="LK428" s="24"/>
      <c r="LL428" s="24"/>
      <c r="LM428" s="24"/>
      <c r="LN428" s="24"/>
      <c r="LO428" s="24"/>
      <c r="LP428" s="24"/>
      <c r="LQ428" s="24"/>
      <c r="LR428" s="24"/>
      <c r="LS428" s="24"/>
      <c r="LT428" s="24"/>
      <c r="LU428" s="24"/>
      <c r="LV428" s="24"/>
      <c r="LW428" s="24"/>
      <c r="LX428" s="24"/>
      <c r="LY428" s="24"/>
      <c r="LZ428" s="24"/>
      <c r="MA428" s="24"/>
      <c r="MB428" s="24"/>
      <c r="MC428" s="24"/>
      <c r="MD428" s="24"/>
      <c r="ME428" s="24"/>
      <c r="MF428" s="24"/>
      <c r="MG428" s="24"/>
      <c r="MH428" s="24"/>
      <c r="MI428" s="24"/>
      <c r="MJ428" s="24"/>
      <c r="MK428" s="24"/>
      <c r="ML428" s="24"/>
      <c r="MM428" s="24"/>
      <c r="MN428" s="24"/>
      <c r="MO428" s="24"/>
      <c r="MP428" s="24"/>
      <c r="MQ428" s="24"/>
      <c r="MR428" s="24"/>
      <c r="MS428" s="24"/>
      <c r="MT428" s="24"/>
      <c r="MU428" s="24"/>
      <c r="MV428" s="24"/>
      <c r="MW428" s="24"/>
      <c r="MX428" s="24"/>
      <c r="MY428" s="24"/>
      <c r="MZ428" s="24"/>
      <c r="NA428" s="24"/>
      <c r="NB428" s="24"/>
      <c r="NC428" s="24"/>
      <c r="ND428" s="24"/>
      <c r="NE428" s="24"/>
      <c r="NF428" s="24"/>
      <c r="NG428" s="24"/>
      <c r="NH428" s="24"/>
      <c r="NI428" s="24"/>
      <c r="NJ428" s="24"/>
      <c r="NK428" s="24"/>
      <c r="NL428" s="24"/>
      <c r="NM428" s="24"/>
      <c r="NN428" s="24"/>
      <c r="NO428" s="24"/>
      <c r="NP428" s="24"/>
      <c r="NQ428" s="24"/>
      <c r="NR428" s="24"/>
      <c r="NS428" s="24"/>
      <c r="NT428" s="24"/>
      <c r="NU428" s="24"/>
      <c r="NV428" s="24"/>
      <c r="NW428" s="24"/>
      <c r="NX428" s="24"/>
      <c r="NY428" s="24"/>
      <c r="NZ428" s="24"/>
      <c r="OA428" s="24"/>
      <c r="OB428" s="24"/>
      <c r="OC428" s="24"/>
      <c r="OD428" s="24"/>
      <c r="OE428" s="24"/>
      <c r="OF428" s="24"/>
      <c r="OG428" s="24"/>
      <c r="OH428" s="24"/>
      <c r="OI428" s="24"/>
      <c r="OJ428" s="24"/>
      <c r="OK428" s="24"/>
      <c r="OL428" s="24"/>
      <c r="OM428" s="24"/>
      <c r="ON428" s="24"/>
      <c r="OO428" s="24"/>
      <c r="OP428" s="24"/>
      <c r="OQ428" s="24"/>
      <c r="OR428" s="24"/>
      <c r="OS428" s="24"/>
      <c r="OT428" s="24"/>
      <c r="OU428" s="24"/>
      <c r="OV428" s="24"/>
      <c r="OW428" s="24"/>
      <c r="OX428" s="24"/>
      <c r="OY428" s="24"/>
      <c r="OZ428" s="24"/>
      <c r="PA428" s="24"/>
      <c r="PB428" s="24"/>
      <c r="PC428" s="24"/>
      <c r="PD428" s="24"/>
      <c r="PE428" s="24"/>
      <c r="PF428" s="24"/>
      <c r="PG428" s="24"/>
      <c r="PH428" s="24"/>
      <c r="PI428" s="24"/>
      <c r="PJ428" s="24"/>
      <c r="PK428" s="24"/>
      <c r="PL428" s="24"/>
      <c r="PM428" s="24"/>
      <c r="PN428" s="24"/>
      <c r="PO428" s="24"/>
      <c r="PP428" s="24"/>
      <c r="PQ428" s="24"/>
      <c r="PR428" s="24"/>
      <c r="PS428" s="24"/>
      <c r="PT428" s="24"/>
      <c r="PU428" s="24"/>
      <c r="PV428" s="24"/>
      <c r="PW428" s="24"/>
      <c r="PX428" s="24"/>
      <c r="PY428" s="24"/>
      <c r="PZ428" s="24"/>
      <c r="QA428" s="24"/>
      <c r="QB428" s="24"/>
      <c r="QC428" s="24"/>
      <c r="QD428" s="24"/>
      <c r="QE428" s="24"/>
      <c r="QF428" s="24"/>
      <c r="QG428" s="24"/>
      <c r="QH428" s="24"/>
      <c r="QI428" s="24"/>
      <c r="QJ428" s="24"/>
      <c r="QK428" s="24"/>
      <c r="QL428" s="24"/>
      <c r="QM428" s="24"/>
      <c r="QN428" s="24"/>
      <c r="QO428" s="24"/>
      <c r="QP428" s="24"/>
      <c r="QQ428" s="24"/>
      <c r="QR428" s="24"/>
      <c r="QS428" s="24"/>
      <c r="QT428" s="24"/>
      <c r="QU428" s="24"/>
      <c r="QV428" s="24"/>
      <c r="QW428" s="24"/>
      <c r="QX428" s="24"/>
      <c r="QY428" s="24"/>
      <c r="QZ428" s="24"/>
      <c r="RA428" s="24"/>
      <c r="RB428" s="24"/>
      <c r="RC428" s="24"/>
      <c r="RD428" s="24"/>
      <c r="RE428" s="24"/>
      <c r="RF428" s="24"/>
      <c r="RG428" s="24"/>
      <c r="RH428" s="24"/>
      <c r="RI428" s="24"/>
      <c r="RJ428" s="24"/>
      <c r="RK428" s="24"/>
      <c r="RL428" s="24"/>
      <c r="RM428" s="24"/>
      <c r="RN428" s="24"/>
      <c r="RO428" s="24"/>
      <c r="RP428" s="24"/>
      <c r="RQ428" s="24"/>
      <c r="RR428" s="24"/>
      <c r="RS428" s="24"/>
      <c r="RT428" s="24"/>
      <c r="RU428" s="24"/>
      <c r="RV428" s="24"/>
      <c r="RW428" s="24"/>
      <c r="RX428" s="24"/>
      <c r="RY428" s="24"/>
      <c r="RZ428" s="24"/>
      <c r="SA428" s="24"/>
      <c r="SB428" s="24"/>
      <c r="SC428" s="24"/>
      <c r="SD428" s="24"/>
      <c r="SE428" s="24"/>
      <c r="SF428" s="24"/>
      <c r="SG428" s="24"/>
      <c r="SH428" s="24"/>
      <c r="SI428" s="24"/>
      <c r="SJ428" s="24"/>
      <c r="SK428" s="24"/>
      <c r="SL428" s="24"/>
      <c r="SM428" s="24"/>
      <c r="SN428" s="24"/>
      <c r="SO428" s="24"/>
      <c r="SP428" s="24"/>
      <c r="SQ428" s="24"/>
      <c r="SR428" s="24"/>
      <c r="SS428" s="24"/>
      <c r="ST428" s="24"/>
      <c r="SU428" s="24"/>
      <c r="SV428" s="24"/>
      <c r="SW428" s="24"/>
      <c r="SX428" s="24"/>
      <c r="SY428" s="24"/>
      <c r="SZ428" s="24"/>
      <c r="TA428" s="24"/>
      <c r="TB428" s="24"/>
      <c r="TC428" s="24"/>
      <c r="TD428" s="24"/>
      <c r="TE428" s="24"/>
      <c r="TF428" s="24"/>
      <c r="TG428" s="24"/>
      <c r="TH428" s="24"/>
      <c r="TI428" s="24"/>
      <c r="TJ428" s="24"/>
      <c r="TK428" s="24"/>
      <c r="TL428" s="24"/>
      <c r="TM428" s="24"/>
      <c r="TN428" s="24"/>
      <c r="TO428" s="24"/>
      <c r="TP428" s="24"/>
      <c r="TQ428" s="24"/>
      <c r="TR428" s="24"/>
      <c r="TS428" s="24"/>
      <c r="TT428" s="24"/>
      <c r="TU428" s="24"/>
      <c r="TV428" s="24"/>
      <c r="TW428" s="24"/>
      <c r="TX428" s="24"/>
      <c r="TY428" s="24"/>
      <c r="TZ428" s="24"/>
      <c r="UA428" s="24"/>
      <c r="UB428" s="24"/>
      <c r="UC428" s="24"/>
      <c r="UD428" s="24"/>
      <c r="UE428" s="24"/>
      <c r="UF428" s="24"/>
      <c r="UG428" s="24"/>
      <c r="UH428" s="24"/>
      <c r="UI428" s="24"/>
      <c r="UJ428" s="24"/>
      <c r="UK428" s="24"/>
      <c r="UL428" s="24"/>
      <c r="UM428" s="24"/>
      <c r="UN428" s="24"/>
      <c r="UO428" s="24"/>
      <c r="UP428" s="24"/>
      <c r="UQ428" s="24"/>
      <c r="UR428" s="24"/>
      <c r="US428" s="24"/>
      <c r="UT428" s="24"/>
      <c r="UU428" s="24"/>
      <c r="UV428" s="24"/>
      <c r="UW428" s="24"/>
      <c r="UX428" s="24"/>
      <c r="UY428" s="24"/>
      <c r="UZ428" s="24"/>
      <c r="VA428" s="24"/>
      <c r="VB428" s="24"/>
      <c r="VC428" s="24"/>
      <c r="VD428" s="24"/>
      <c r="VE428" s="24"/>
      <c r="VF428" s="24"/>
      <c r="VG428" s="24"/>
      <c r="VH428" s="24"/>
      <c r="VI428" s="24"/>
    </row>
    <row r="429" spans="1:581" s="23" customFormat="1" ht="15" customHeight="1" x14ac:dyDescent="0.2">
      <c r="A429" s="18">
        <v>100</v>
      </c>
      <c r="B429" s="102" t="s">
        <v>1188</v>
      </c>
      <c r="C429" s="102" t="s">
        <v>1189</v>
      </c>
      <c r="D429" s="20">
        <v>14</v>
      </c>
      <c r="E429" s="102" t="s">
        <v>929</v>
      </c>
      <c r="F429" s="102" t="s">
        <v>1190</v>
      </c>
      <c r="G429" s="102" t="s">
        <v>1538</v>
      </c>
      <c r="H429" s="21" t="s">
        <v>363</v>
      </c>
      <c r="I429" s="21" t="s">
        <v>516</v>
      </c>
      <c r="J429" s="22" t="s">
        <v>955</v>
      </c>
      <c r="K429" s="328">
        <v>39265</v>
      </c>
      <c r="L429" s="146" t="s">
        <v>740</v>
      </c>
      <c r="M429" s="22">
        <v>40</v>
      </c>
      <c r="N429" s="176" t="s">
        <v>728</v>
      </c>
      <c r="O429" s="21" t="s">
        <v>898</v>
      </c>
      <c r="P429" s="21" t="s">
        <v>973</v>
      </c>
      <c r="Q429" s="21" t="s">
        <v>994</v>
      </c>
      <c r="R429" s="22">
        <v>1</v>
      </c>
      <c r="S429" s="255">
        <v>12087</v>
      </c>
      <c r="T429" s="75">
        <f t="shared" si="208"/>
        <v>2417.4</v>
      </c>
      <c r="U429" s="75"/>
      <c r="V429" s="75">
        <f t="shared" si="209"/>
        <v>14504.4</v>
      </c>
      <c r="W429" s="75">
        <f>70.1*4</f>
        <v>280.39999999999998</v>
      </c>
      <c r="X429" s="75">
        <f t="shared" si="210"/>
        <v>2687.0666666666666</v>
      </c>
      <c r="Y429" s="75">
        <f t="shared" si="211"/>
        <v>26870.666666666664</v>
      </c>
      <c r="Z429" s="75">
        <f t="shared" si="212"/>
        <v>2538.27</v>
      </c>
      <c r="AA429" s="75">
        <f t="shared" si="213"/>
        <v>435.13199999999995</v>
      </c>
      <c r="AB429" s="75">
        <f t="shared" si="214"/>
        <v>725.22</v>
      </c>
      <c r="AC429" s="75">
        <f t="shared" si="215"/>
        <v>290.08800000000002</v>
      </c>
      <c r="AD429" s="75">
        <f t="shared" ref="AD429:AD459" si="219">887+70</f>
        <v>957</v>
      </c>
      <c r="AE429" s="75">
        <f t="shared" ref="AE429:AE459" si="220">631+30</f>
        <v>661</v>
      </c>
      <c r="AF429" s="77">
        <f t="shared" si="216"/>
        <v>8061.2</v>
      </c>
      <c r="AG429" s="77">
        <f t="shared" si="217"/>
        <v>23526.421111111114</v>
      </c>
      <c r="AH429" s="77">
        <f t="shared" si="218"/>
        <v>282317.05333333334</v>
      </c>
      <c r="AI429" s="77"/>
      <c r="AJ429" s="77"/>
      <c r="AK429" s="77"/>
      <c r="AL429" s="77"/>
      <c r="AM429" s="77"/>
      <c r="AN429" s="77"/>
      <c r="AO429" s="77"/>
      <c r="AP429" s="77"/>
      <c r="AQ429" s="77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  <c r="HB429" s="24"/>
      <c r="HC429" s="24"/>
      <c r="HD429" s="24"/>
      <c r="HE429" s="24"/>
      <c r="HF429" s="24"/>
      <c r="HG429" s="24"/>
      <c r="HH429" s="24"/>
      <c r="HI429" s="24"/>
      <c r="HJ429" s="24"/>
      <c r="HK429" s="24"/>
      <c r="HL429" s="24"/>
      <c r="HM429" s="24"/>
      <c r="HN429" s="24"/>
      <c r="HO429" s="24"/>
      <c r="HP429" s="24"/>
      <c r="HQ429" s="24"/>
      <c r="HR429" s="24"/>
      <c r="HS429" s="24"/>
      <c r="HT429" s="24"/>
      <c r="HU429" s="24"/>
      <c r="HV429" s="24"/>
      <c r="HW429" s="24"/>
      <c r="HX429" s="24"/>
      <c r="HY429" s="24"/>
      <c r="HZ429" s="24"/>
      <c r="IA429" s="24"/>
      <c r="IB429" s="24"/>
      <c r="IC429" s="24"/>
      <c r="ID429" s="24"/>
      <c r="IE429" s="24"/>
      <c r="IF429" s="24"/>
      <c r="IG429" s="24"/>
      <c r="IH429" s="24"/>
      <c r="II429" s="24"/>
      <c r="IJ429" s="24"/>
      <c r="IK429" s="24"/>
      <c r="IL429" s="24"/>
      <c r="IM429" s="24"/>
      <c r="IN429" s="24"/>
      <c r="IO429" s="24"/>
      <c r="IP429" s="24"/>
      <c r="IQ429" s="24"/>
      <c r="IR429" s="24"/>
      <c r="IS429" s="24"/>
      <c r="IT429" s="24"/>
      <c r="IU429" s="24"/>
      <c r="IV429" s="24"/>
      <c r="IW429" s="24"/>
      <c r="IX429" s="24"/>
      <c r="IY429" s="24"/>
      <c r="IZ429" s="24"/>
      <c r="JA429" s="24"/>
      <c r="JB429" s="24"/>
      <c r="JC429" s="24"/>
      <c r="JD429" s="24"/>
      <c r="JE429" s="24"/>
      <c r="JF429" s="24"/>
      <c r="JG429" s="24"/>
      <c r="JH429" s="24"/>
      <c r="JI429" s="24"/>
      <c r="JJ429" s="24"/>
      <c r="JK429" s="24"/>
      <c r="JL429" s="24"/>
      <c r="JM429" s="24"/>
      <c r="JN429" s="24"/>
      <c r="JO429" s="24"/>
      <c r="JP429" s="24"/>
      <c r="JQ429" s="24"/>
      <c r="JR429" s="24"/>
      <c r="JS429" s="24"/>
      <c r="JT429" s="24"/>
      <c r="JU429" s="24"/>
      <c r="JV429" s="24"/>
      <c r="JW429" s="24"/>
      <c r="JX429" s="24"/>
      <c r="JY429" s="24"/>
      <c r="JZ429" s="24"/>
      <c r="KA429" s="24"/>
      <c r="KB429" s="24"/>
      <c r="KC429" s="24"/>
      <c r="KD429" s="24"/>
      <c r="KE429" s="24"/>
      <c r="KF429" s="24"/>
      <c r="KG429" s="24"/>
      <c r="KH429" s="24"/>
      <c r="KI429" s="24"/>
      <c r="KJ429" s="24"/>
      <c r="KK429" s="24"/>
      <c r="KL429" s="24"/>
      <c r="KM429" s="24"/>
      <c r="KN429" s="24"/>
      <c r="KO429" s="24"/>
      <c r="KP429" s="24"/>
      <c r="KQ429" s="24"/>
      <c r="KR429" s="24"/>
      <c r="KS429" s="24"/>
      <c r="KT429" s="24"/>
      <c r="KU429" s="24"/>
      <c r="KV429" s="24"/>
      <c r="KW429" s="24"/>
      <c r="KX429" s="24"/>
      <c r="KY429" s="24"/>
      <c r="KZ429" s="24"/>
      <c r="LA429" s="24"/>
      <c r="LB429" s="24"/>
      <c r="LC429" s="24"/>
      <c r="LD429" s="24"/>
      <c r="LE429" s="24"/>
      <c r="LF429" s="24"/>
      <c r="LG429" s="24"/>
      <c r="LH429" s="24"/>
      <c r="LI429" s="24"/>
      <c r="LJ429" s="24"/>
      <c r="LK429" s="24"/>
      <c r="LL429" s="24"/>
      <c r="LM429" s="24"/>
      <c r="LN429" s="24"/>
      <c r="LO429" s="24"/>
      <c r="LP429" s="24"/>
      <c r="LQ429" s="24"/>
      <c r="LR429" s="24"/>
      <c r="LS429" s="24"/>
      <c r="LT429" s="24"/>
      <c r="LU429" s="24"/>
      <c r="LV429" s="24"/>
      <c r="LW429" s="24"/>
      <c r="LX429" s="24"/>
      <c r="LY429" s="24"/>
      <c r="LZ429" s="24"/>
      <c r="MA429" s="24"/>
      <c r="MB429" s="24"/>
      <c r="MC429" s="24"/>
      <c r="MD429" s="24"/>
      <c r="ME429" s="24"/>
      <c r="MF429" s="24"/>
      <c r="MG429" s="24"/>
      <c r="MH429" s="24"/>
      <c r="MI429" s="24"/>
      <c r="MJ429" s="24"/>
      <c r="MK429" s="24"/>
      <c r="ML429" s="24"/>
      <c r="MM429" s="24"/>
      <c r="MN429" s="24"/>
      <c r="MO429" s="24"/>
      <c r="MP429" s="24"/>
      <c r="MQ429" s="24"/>
      <c r="MR429" s="24"/>
      <c r="MS429" s="24"/>
      <c r="MT429" s="24"/>
      <c r="MU429" s="24"/>
      <c r="MV429" s="24"/>
      <c r="MW429" s="24"/>
      <c r="MX429" s="24"/>
      <c r="MY429" s="24"/>
      <c r="MZ429" s="24"/>
      <c r="NA429" s="24"/>
      <c r="NB429" s="24"/>
      <c r="NC429" s="24"/>
      <c r="ND429" s="24"/>
      <c r="NE429" s="24"/>
      <c r="NF429" s="24"/>
      <c r="NG429" s="24"/>
      <c r="NH429" s="24"/>
      <c r="NI429" s="24"/>
      <c r="NJ429" s="24"/>
      <c r="NK429" s="24"/>
      <c r="NL429" s="24"/>
      <c r="NM429" s="24"/>
      <c r="NN429" s="24"/>
      <c r="NO429" s="24"/>
      <c r="NP429" s="24"/>
      <c r="NQ429" s="24"/>
      <c r="NR429" s="24"/>
      <c r="NS429" s="24"/>
      <c r="NT429" s="24"/>
      <c r="NU429" s="24"/>
      <c r="NV429" s="24"/>
      <c r="NW429" s="24"/>
      <c r="NX429" s="24"/>
      <c r="NY429" s="24"/>
      <c r="NZ429" s="24"/>
      <c r="OA429" s="24"/>
      <c r="OB429" s="24"/>
      <c r="OC429" s="24"/>
      <c r="OD429" s="24"/>
      <c r="OE429" s="24"/>
      <c r="OF429" s="24"/>
      <c r="OG429" s="24"/>
      <c r="OH429" s="24"/>
      <c r="OI429" s="24"/>
      <c r="OJ429" s="24"/>
      <c r="OK429" s="24"/>
      <c r="OL429" s="24"/>
      <c r="OM429" s="24"/>
      <c r="ON429" s="24"/>
      <c r="OO429" s="24"/>
      <c r="OP429" s="24"/>
      <c r="OQ429" s="24"/>
      <c r="OR429" s="24"/>
      <c r="OS429" s="24"/>
      <c r="OT429" s="24"/>
      <c r="OU429" s="24"/>
      <c r="OV429" s="24"/>
      <c r="OW429" s="24"/>
      <c r="OX429" s="24"/>
      <c r="OY429" s="24"/>
      <c r="OZ429" s="24"/>
      <c r="PA429" s="24"/>
      <c r="PB429" s="24"/>
      <c r="PC429" s="24"/>
      <c r="PD429" s="24"/>
      <c r="PE429" s="24"/>
      <c r="PF429" s="24"/>
      <c r="PG429" s="24"/>
      <c r="PH429" s="24"/>
      <c r="PI429" s="24"/>
      <c r="PJ429" s="24"/>
      <c r="PK429" s="24"/>
      <c r="PL429" s="24"/>
      <c r="PM429" s="24"/>
      <c r="PN429" s="24"/>
      <c r="PO429" s="24"/>
      <c r="PP429" s="24"/>
      <c r="PQ429" s="24"/>
      <c r="PR429" s="24"/>
      <c r="PS429" s="24"/>
      <c r="PT429" s="24"/>
      <c r="PU429" s="24"/>
      <c r="PV429" s="24"/>
      <c r="PW429" s="24"/>
      <c r="PX429" s="24"/>
      <c r="PY429" s="24"/>
      <c r="PZ429" s="24"/>
      <c r="QA429" s="24"/>
      <c r="QB429" s="24"/>
      <c r="QC429" s="24"/>
      <c r="QD429" s="24"/>
      <c r="QE429" s="24"/>
      <c r="QF429" s="24"/>
      <c r="QG429" s="24"/>
      <c r="QH429" s="24"/>
      <c r="QI429" s="24"/>
      <c r="QJ429" s="24"/>
      <c r="QK429" s="24"/>
      <c r="QL429" s="24"/>
      <c r="QM429" s="24"/>
      <c r="QN429" s="24"/>
      <c r="QO429" s="24"/>
      <c r="QP429" s="24"/>
      <c r="QQ429" s="24"/>
      <c r="QR429" s="24"/>
      <c r="QS429" s="24"/>
      <c r="QT429" s="24"/>
      <c r="QU429" s="24"/>
      <c r="QV429" s="24"/>
      <c r="QW429" s="24"/>
      <c r="QX429" s="24"/>
      <c r="QY429" s="24"/>
      <c r="QZ429" s="24"/>
      <c r="RA429" s="24"/>
      <c r="RB429" s="24"/>
      <c r="RC429" s="24"/>
      <c r="RD429" s="24"/>
      <c r="RE429" s="24"/>
      <c r="RF429" s="24"/>
      <c r="RG429" s="24"/>
      <c r="RH429" s="24"/>
      <c r="RI429" s="24"/>
      <c r="RJ429" s="24"/>
      <c r="RK429" s="24"/>
      <c r="RL429" s="24"/>
      <c r="RM429" s="24"/>
      <c r="RN429" s="24"/>
      <c r="RO429" s="24"/>
      <c r="RP429" s="24"/>
      <c r="RQ429" s="24"/>
      <c r="RR429" s="24"/>
      <c r="RS429" s="24"/>
      <c r="RT429" s="24"/>
      <c r="RU429" s="24"/>
      <c r="RV429" s="24"/>
      <c r="RW429" s="24"/>
      <c r="RX429" s="24"/>
      <c r="RY429" s="24"/>
      <c r="RZ429" s="24"/>
      <c r="SA429" s="24"/>
      <c r="SB429" s="24"/>
      <c r="SC429" s="24"/>
      <c r="SD429" s="24"/>
      <c r="SE429" s="24"/>
      <c r="SF429" s="24"/>
      <c r="SG429" s="24"/>
      <c r="SH429" s="24"/>
      <c r="SI429" s="24"/>
      <c r="SJ429" s="24"/>
      <c r="SK429" s="24"/>
      <c r="SL429" s="24"/>
      <c r="SM429" s="24"/>
      <c r="SN429" s="24"/>
      <c r="SO429" s="24"/>
      <c r="SP429" s="24"/>
      <c r="SQ429" s="24"/>
      <c r="SR429" s="24"/>
      <c r="SS429" s="24"/>
      <c r="ST429" s="24"/>
      <c r="SU429" s="24"/>
      <c r="SV429" s="24"/>
      <c r="SW429" s="24"/>
      <c r="SX429" s="24"/>
      <c r="SY429" s="24"/>
      <c r="SZ429" s="24"/>
      <c r="TA429" s="24"/>
      <c r="TB429" s="24"/>
      <c r="TC429" s="24"/>
      <c r="TD429" s="24"/>
      <c r="TE429" s="24"/>
      <c r="TF429" s="24"/>
      <c r="TG429" s="24"/>
      <c r="TH429" s="24"/>
      <c r="TI429" s="24"/>
      <c r="TJ429" s="24"/>
      <c r="TK429" s="24"/>
      <c r="TL429" s="24"/>
      <c r="TM429" s="24"/>
      <c r="TN429" s="24"/>
      <c r="TO429" s="24"/>
      <c r="TP429" s="24"/>
      <c r="TQ429" s="24"/>
      <c r="TR429" s="24"/>
      <c r="TS429" s="24"/>
      <c r="TT429" s="24"/>
      <c r="TU429" s="24"/>
      <c r="TV429" s="24"/>
      <c r="TW429" s="24"/>
      <c r="TX429" s="24"/>
      <c r="TY429" s="24"/>
      <c r="TZ429" s="24"/>
      <c r="UA429" s="24"/>
      <c r="UB429" s="24"/>
      <c r="UC429" s="24"/>
      <c r="UD429" s="24"/>
      <c r="UE429" s="24"/>
      <c r="UF429" s="24"/>
      <c r="UG429" s="24"/>
      <c r="UH429" s="24"/>
      <c r="UI429" s="24"/>
      <c r="UJ429" s="24"/>
      <c r="UK429" s="24"/>
      <c r="UL429" s="24"/>
      <c r="UM429" s="24"/>
      <c r="UN429" s="24"/>
      <c r="UO429" s="24"/>
      <c r="UP429" s="24"/>
      <c r="UQ429" s="24"/>
      <c r="UR429" s="24"/>
      <c r="US429" s="24"/>
      <c r="UT429" s="24"/>
      <c r="UU429" s="24"/>
      <c r="UV429" s="24"/>
      <c r="UW429" s="24"/>
      <c r="UX429" s="24"/>
      <c r="UY429" s="24"/>
      <c r="UZ429" s="24"/>
      <c r="VA429" s="24"/>
      <c r="VB429" s="24"/>
      <c r="VC429" s="24"/>
      <c r="VD429" s="24"/>
      <c r="VE429" s="24"/>
      <c r="VF429" s="24"/>
      <c r="VG429" s="24"/>
      <c r="VH429" s="24"/>
      <c r="VI429" s="24"/>
    </row>
    <row r="430" spans="1:581" s="23" customFormat="1" ht="15" customHeight="1" x14ac:dyDescent="0.2">
      <c r="A430" s="18">
        <v>101</v>
      </c>
      <c r="B430" s="102" t="s">
        <v>1188</v>
      </c>
      <c r="C430" s="102" t="s">
        <v>1189</v>
      </c>
      <c r="D430" s="20">
        <v>14</v>
      </c>
      <c r="E430" s="102" t="s">
        <v>929</v>
      </c>
      <c r="F430" s="102" t="s">
        <v>1190</v>
      </c>
      <c r="G430" s="102" t="s">
        <v>1539</v>
      </c>
      <c r="H430" s="21" t="s">
        <v>444</v>
      </c>
      <c r="I430" s="21" t="s">
        <v>445</v>
      </c>
      <c r="J430" s="22" t="s">
        <v>955</v>
      </c>
      <c r="K430" s="328">
        <v>35114</v>
      </c>
      <c r="L430" s="146" t="s">
        <v>740</v>
      </c>
      <c r="M430" s="22">
        <v>40</v>
      </c>
      <c r="N430" s="22" t="s">
        <v>728</v>
      </c>
      <c r="O430" s="21" t="s">
        <v>352</v>
      </c>
      <c r="P430" s="21" t="s">
        <v>973</v>
      </c>
      <c r="Q430" s="21" t="s">
        <v>994</v>
      </c>
      <c r="R430" s="22">
        <v>1</v>
      </c>
      <c r="S430" s="255">
        <v>12087</v>
      </c>
      <c r="T430" s="75">
        <f t="shared" si="208"/>
        <v>2417.4</v>
      </c>
      <c r="U430" s="75"/>
      <c r="V430" s="75">
        <f t="shared" si="209"/>
        <v>14504.4</v>
      </c>
      <c r="W430" s="75">
        <f>70.1*6</f>
        <v>420.59999999999997</v>
      </c>
      <c r="X430" s="75">
        <f t="shared" si="210"/>
        <v>2687.0666666666666</v>
      </c>
      <c r="Y430" s="75">
        <f t="shared" si="211"/>
        <v>26870.666666666664</v>
      </c>
      <c r="Z430" s="75">
        <f t="shared" si="212"/>
        <v>2538.27</v>
      </c>
      <c r="AA430" s="75">
        <f t="shared" si="213"/>
        <v>435.13199999999995</v>
      </c>
      <c r="AB430" s="75">
        <f t="shared" si="214"/>
        <v>725.22</v>
      </c>
      <c r="AC430" s="75">
        <f t="shared" si="215"/>
        <v>290.08800000000002</v>
      </c>
      <c r="AD430" s="75">
        <f t="shared" si="219"/>
        <v>957</v>
      </c>
      <c r="AE430" s="75">
        <f t="shared" si="220"/>
        <v>661</v>
      </c>
      <c r="AF430" s="77">
        <f t="shared" si="216"/>
        <v>8061.2</v>
      </c>
      <c r="AG430" s="77">
        <f t="shared" si="217"/>
        <v>23666.621111111112</v>
      </c>
      <c r="AH430" s="77">
        <f t="shared" si="218"/>
        <v>283999.45333333337</v>
      </c>
      <c r="AI430" s="77"/>
      <c r="AJ430" s="77"/>
      <c r="AK430" s="77"/>
      <c r="AL430" s="77"/>
      <c r="AM430" s="77"/>
      <c r="AN430" s="77"/>
      <c r="AO430" s="77"/>
      <c r="AP430" s="77"/>
      <c r="AQ430" s="77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4"/>
      <c r="IO430" s="24"/>
      <c r="IP430" s="24"/>
      <c r="IQ430" s="24"/>
      <c r="IR430" s="24"/>
      <c r="IS430" s="24"/>
      <c r="IT430" s="24"/>
      <c r="IU430" s="24"/>
      <c r="IV430" s="24"/>
      <c r="IW430" s="24"/>
      <c r="IX430" s="24"/>
      <c r="IY430" s="24"/>
      <c r="IZ430" s="24"/>
      <c r="JA430" s="24"/>
      <c r="JB430" s="24"/>
      <c r="JC430" s="24"/>
      <c r="JD430" s="24"/>
      <c r="JE430" s="24"/>
      <c r="JF430" s="24"/>
      <c r="JG430" s="24"/>
      <c r="JH430" s="24"/>
      <c r="JI430" s="24"/>
      <c r="JJ430" s="24"/>
      <c r="JK430" s="24"/>
      <c r="JL430" s="24"/>
      <c r="JM430" s="24"/>
      <c r="JN430" s="24"/>
      <c r="JO430" s="24"/>
      <c r="JP430" s="24"/>
      <c r="JQ430" s="24"/>
      <c r="JR430" s="24"/>
      <c r="JS430" s="24"/>
      <c r="JT430" s="24"/>
      <c r="JU430" s="24"/>
      <c r="JV430" s="24"/>
      <c r="JW430" s="24"/>
      <c r="JX430" s="24"/>
      <c r="JY430" s="24"/>
      <c r="JZ430" s="24"/>
      <c r="KA430" s="24"/>
      <c r="KB430" s="24"/>
      <c r="KC430" s="24"/>
      <c r="KD430" s="24"/>
      <c r="KE430" s="24"/>
      <c r="KF430" s="24"/>
      <c r="KG430" s="24"/>
      <c r="KH430" s="24"/>
      <c r="KI430" s="24"/>
      <c r="KJ430" s="24"/>
      <c r="KK430" s="24"/>
      <c r="KL430" s="24"/>
      <c r="KM430" s="24"/>
      <c r="KN430" s="24"/>
      <c r="KO430" s="24"/>
      <c r="KP430" s="24"/>
      <c r="KQ430" s="24"/>
      <c r="KR430" s="24"/>
      <c r="KS430" s="24"/>
      <c r="KT430" s="24"/>
      <c r="KU430" s="24"/>
      <c r="KV430" s="24"/>
      <c r="KW430" s="24"/>
      <c r="KX430" s="24"/>
      <c r="KY430" s="24"/>
      <c r="KZ430" s="24"/>
      <c r="LA430" s="24"/>
      <c r="LB430" s="24"/>
      <c r="LC430" s="24"/>
      <c r="LD430" s="24"/>
      <c r="LE430" s="24"/>
      <c r="LF430" s="24"/>
      <c r="LG430" s="24"/>
      <c r="LH430" s="24"/>
      <c r="LI430" s="24"/>
      <c r="LJ430" s="24"/>
      <c r="LK430" s="24"/>
      <c r="LL430" s="24"/>
      <c r="LM430" s="24"/>
      <c r="LN430" s="24"/>
      <c r="LO430" s="24"/>
      <c r="LP430" s="24"/>
      <c r="LQ430" s="24"/>
      <c r="LR430" s="24"/>
      <c r="LS430" s="24"/>
      <c r="LT430" s="24"/>
      <c r="LU430" s="24"/>
      <c r="LV430" s="24"/>
      <c r="LW430" s="24"/>
      <c r="LX430" s="24"/>
      <c r="LY430" s="24"/>
      <c r="LZ430" s="24"/>
      <c r="MA430" s="24"/>
      <c r="MB430" s="24"/>
      <c r="MC430" s="24"/>
      <c r="MD430" s="24"/>
      <c r="ME430" s="24"/>
      <c r="MF430" s="24"/>
      <c r="MG430" s="24"/>
      <c r="MH430" s="24"/>
      <c r="MI430" s="24"/>
      <c r="MJ430" s="24"/>
      <c r="MK430" s="24"/>
      <c r="ML430" s="24"/>
      <c r="MM430" s="24"/>
      <c r="MN430" s="24"/>
      <c r="MO430" s="24"/>
      <c r="MP430" s="24"/>
      <c r="MQ430" s="24"/>
      <c r="MR430" s="24"/>
      <c r="MS430" s="24"/>
      <c r="MT430" s="24"/>
      <c r="MU430" s="24"/>
      <c r="MV430" s="24"/>
      <c r="MW430" s="24"/>
      <c r="MX430" s="24"/>
      <c r="MY430" s="24"/>
      <c r="MZ430" s="24"/>
      <c r="NA430" s="24"/>
      <c r="NB430" s="24"/>
      <c r="NC430" s="24"/>
      <c r="ND430" s="24"/>
      <c r="NE430" s="24"/>
      <c r="NF430" s="24"/>
      <c r="NG430" s="24"/>
      <c r="NH430" s="24"/>
      <c r="NI430" s="24"/>
      <c r="NJ430" s="24"/>
      <c r="NK430" s="24"/>
      <c r="NL430" s="24"/>
      <c r="NM430" s="24"/>
      <c r="NN430" s="24"/>
      <c r="NO430" s="24"/>
      <c r="NP430" s="24"/>
      <c r="NQ430" s="24"/>
      <c r="NR430" s="24"/>
      <c r="NS430" s="24"/>
      <c r="NT430" s="24"/>
      <c r="NU430" s="24"/>
      <c r="NV430" s="24"/>
      <c r="NW430" s="24"/>
      <c r="NX430" s="24"/>
      <c r="NY430" s="24"/>
      <c r="NZ430" s="24"/>
      <c r="OA430" s="24"/>
      <c r="OB430" s="24"/>
      <c r="OC430" s="24"/>
      <c r="OD430" s="24"/>
      <c r="OE430" s="24"/>
      <c r="OF430" s="24"/>
      <c r="OG430" s="24"/>
      <c r="OH430" s="24"/>
      <c r="OI430" s="24"/>
      <c r="OJ430" s="24"/>
      <c r="OK430" s="24"/>
      <c r="OL430" s="24"/>
      <c r="OM430" s="24"/>
      <c r="ON430" s="24"/>
      <c r="OO430" s="24"/>
      <c r="OP430" s="24"/>
      <c r="OQ430" s="24"/>
      <c r="OR430" s="24"/>
      <c r="OS430" s="24"/>
      <c r="OT430" s="24"/>
      <c r="OU430" s="24"/>
      <c r="OV430" s="24"/>
      <c r="OW430" s="24"/>
      <c r="OX430" s="24"/>
      <c r="OY430" s="24"/>
      <c r="OZ430" s="24"/>
      <c r="PA430" s="24"/>
      <c r="PB430" s="24"/>
      <c r="PC430" s="24"/>
      <c r="PD430" s="24"/>
      <c r="PE430" s="24"/>
      <c r="PF430" s="24"/>
      <c r="PG430" s="24"/>
      <c r="PH430" s="24"/>
      <c r="PI430" s="24"/>
      <c r="PJ430" s="24"/>
      <c r="PK430" s="24"/>
      <c r="PL430" s="24"/>
      <c r="PM430" s="24"/>
      <c r="PN430" s="24"/>
      <c r="PO430" s="24"/>
      <c r="PP430" s="24"/>
      <c r="PQ430" s="24"/>
      <c r="PR430" s="24"/>
      <c r="PS430" s="24"/>
      <c r="PT430" s="24"/>
      <c r="PU430" s="24"/>
      <c r="PV430" s="24"/>
      <c r="PW430" s="24"/>
      <c r="PX430" s="24"/>
      <c r="PY430" s="24"/>
      <c r="PZ430" s="24"/>
      <c r="QA430" s="24"/>
      <c r="QB430" s="24"/>
      <c r="QC430" s="24"/>
      <c r="QD430" s="24"/>
      <c r="QE430" s="24"/>
      <c r="QF430" s="24"/>
      <c r="QG430" s="24"/>
      <c r="QH430" s="24"/>
      <c r="QI430" s="24"/>
      <c r="QJ430" s="24"/>
      <c r="QK430" s="24"/>
      <c r="QL430" s="24"/>
      <c r="QM430" s="24"/>
      <c r="QN430" s="24"/>
      <c r="QO430" s="24"/>
      <c r="QP430" s="24"/>
      <c r="QQ430" s="24"/>
      <c r="QR430" s="24"/>
      <c r="QS430" s="24"/>
      <c r="QT430" s="24"/>
      <c r="QU430" s="24"/>
      <c r="QV430" s="24"/>
      <c r="QW430" s="24"/>
      <c r="QX430" s="24"/>
      <c r="QY430" s="24"/>
      <c r="QZ430" s="24"/>
      <c r="RA430" s="24"/>
      <c r="RB430" s="24"/>
      <c r="RC430" s="24"/>
      <c r="RD430" s="24"/>
      <c r="RE430" s="24"/>
      <c r="RF430" s="24"/>
      <c r="RG430" s="24"/>
      <c r="RH430" s="24"/>
      <c r="RI430" s="24"/>
      <c r="RJ430" s="24"/>
      <c r="RK430" s="24"/>
      <c r="RL430" s="24"/>
      <c r="RM430" s="24"/>
      <c r="RN430" s="24"/>
      <c r="RO430" s="24"/>
      <c r="RP430" s="24"/>
      <c r="RQ430" s="24"/>
      <c r="RR430" s="24"/>
      <c r="RS430" s="24"/>
      <c r="RT430" s="24"/>
      <c r="RU430" s="24"/>
      <c r="RV430" s="24"/>
      <c r="RW430" s="24"/>
      <c r="RX430" s="24"/>
      <c r="RY430" s="24"/>
      <c r="RZ430" s="24"/>
      <c r="SA430" s="24"/>
      <c r="SB430" s="24"/>
      <c r="SC430" s="24"/>
      <c r="SD430" s="24"/>
      <c r="SE430" s="24"/>
      <c r="SF430" s="24"/>
      <c r="SG430" s="24"/>
      <c r="SH430" s="24"/>
      <c r="SI430" s="24"/>
      <c r="SJ430" s="24"/>
      <c r="SK430" s="24"/>
      <c r="SL430" s="24"/>
      <c r="SM430" s="24"/>
      <c r="SN430" s="24"/>
      <c r="SO430" s="24"/>
      <c r="SP430" s="24"/>
      <c r="SQ430" s="24"/>
      <c r="SR430" s="24"/>
      <c r="SS430" s="24"/>
      <c r="ST430" s="24"/>
      <c r="SU430" s="24"/>
      <c r="SV430" s="24"/>
      <c r="SW430" s="24"/>
      <c r="SX430" s="24"/>
      <c r="SY430" s="24"/>
      <c r="SZ430" s="24"/>
      <c r="TA430" s="24"/>
      <c r="TB430" s="24"/>
      <c r="TC430" s="24"/>
      <c r="TD430" s="24"/>
      <c r="TE430" s="24"/>
      <c r="TF430" s="24"/>
      <c r="TG430" s="24"/>
      <c r="TH430" s="24"/>
      <c r="TI430" s="24"/>
      <c r="TJ430" s="24"/>
      <c r="TK430" s="24"/>
      <c r="TL430" s="24"/>
      <c r="TM430" s="24"/>
      <c r="TN430" s="24"/>
      <c r="TO430" s="24"/>
      <c r="TP430" s="24"/>
      <c r="TQ430" s="24"/>
      <c r="TR430" s="24"/>
      <c r="TS430" s="24"/>
      <c r="TT430" s="24"/>
      <c r="TU430" s="24"/>
      <c r="TV430" s="24"/>
      <c r="TW430" s="24"/>
      <c r="TX430" s="24"/>
      <c r="TY430" s="24"/>
      <c r="TZ430" s="24"/>
      <c r="UA430" s="24"/>
      <c r="UB430" s="24"/>
      <c r="UC430" s="24"/>
      <c r="UD430" s="24"/>
      <c r="UE430" s="24"/>
      <c r="UF430" s="24"/>
      <c r="UG430" s="24"/>
      <c r="UH430" s="24"/>
      <c r="UI430" s="24"/>
      <c r="UJ430" s="24"/>
      <c r="UK430" s="24"/>
      <c r="UL430" s="24"/>
      <c r="UM430" s="24"/>
      <c r="UN430" s="24"/>
      <c r="UO430" s="24"/>
      <c r="UP430" s="24"/>
      <c r="UQ430" s="24"/>
      <c r="UR430" s="24"/>
      <c r="US430" s="24"/>
      <c r="UT430" s="24"/>
      <c r="UU430" s="24"/>
      <c r="UV430" s="24"/>
      <c r="UW430" s="24"/>
      <c r="UX430" s="24"/>
      <c r="UY430" s="24"/>
      <c r="UZ430" s="24"/>
      <c r="VA430" s="24"/>
      <c r="VB430" s="24"/>
      <c r="VC430" s="24"/>
      <c r="VD430" s="24"/>
      <c r="VE430" s="24"/>
      <c r="VF430" s="24"/>
      <c r="VG430" s="24"/>
      <c r="VH430" s="24"/>
      <c r="VI430" s="24"/>
    </row>
    <row r="431" spans="1:581" s="23" customFormat="1" ht="15" customHeight="1" x14ac:dyDescent="0.2">
      <c r="A431" s="18">
        <v>102</v>
      </c>
      <c r="B431" s="102" t="s">
        <v>1188</v>
      </c>
      <c r="C431" s="102" t="s">
        <v>1189</v>
      </c>
      <c r="D431" s="20">
        <v>14</v>
      </c>
      <c r="E431" s="102" t="s">
        <v>929</v>
      </c>
      <c r="F431" s="102" t="s">
        <v>1190</v>
      </c>
      <c r="G431" s="102" t="s">
        <v>1540</v>
      </c>
      <c r="H431" s="21" t="s">
        <v>350</v>
      </c>
      <c r="I431" s="21" t="s">
        <v>351</v>
      </c>
      <c r="J431" s="22" t="s">
        <v>955</v>
      </c>
      <c r="K431" s="328">
        <v>36738</v>
      </c>
      <c r="L431" s="146" t="s">
        <v>740</v>
      </c>
      <c r="M431" s="22">
        <v>40</v>
      </c>
      <c r="N431" s="22" t="s">
        <v>728</v>
      </c>
      <c r="O431" s="21" t="s">
        <v>352</v>
      </c>
      <c r="P431" s="21" t="s">
        <v>973</v>
      </c>
      <c r="Q431" s="21" t="s">
        <v>994</v>
      </c>
      <c r="R431" s="22">
        <v>1</v>
      </c>
      <c r="S431" s="255">
        <v>12087</v>
      </c>
      <c r="T431" s="75">
        <f t="shared" si="208"/>
        <v>2417.4</v>
      </c>
      <c r="U431" s="75"/>
      <c r="V431" s="75">
        <f t="shared" si="209"/>
        <v>14504.4</v>
      </c>
      <c r="W431" s="75">
        <f>70.1*5</f>
        <v>350.5</v>
      </c>
      <c r="X431" s="75">
        <f t="shared" si="210"/>
        <v>2687.0666666666666</v>
      </c>
      <c r="Y431" s="75">
        <f t="shared" si="211"/>
        <v>26870.666666666664</v>
      </c>
      <c r="Z431" s="75">
        <f t="shared" si="212"/>
        <v>2538.27</v>
      </c>
      <c r="AA431" s="75">
        <f t="shared" si="213"/>
        <v>435.13199999999995</v>
      </c>
      <c r="AB431" s="75">
        <f t="shared" si="214"/>
        <v>725.22</v>
      </c>
      <c r="AC431" s="75">
        <f t="shared" si="215"/>
        <v>290.08800000000002</v>
      </c>
      <c r="AD431" s="75">
        <f t="shared" si="219"/>
        <v>957</v>
      </c>
      <c r="AE431" s="75">
        <f t="shared" si="220"/>
        <v>661</v>
      </c>
      <c r="AF431" s="77">
        <f t="shared" si="216"/>
        <v>8061.2</v>
      </c>
      <c r="AG431" s="77">
        <f t="shared" si="217"/>
        <v>23596.521111111113</v>
      </c>
      <c r="AH431" s="77">
        <f t="shared" si="218"/>
        <v>283158.25333333336</v>
      </c>
      <c r="AI431" s="77"/>
      <c r="AJ431" s="77"/>
      <c r="AK431" s="77"/>
      <c r="AL431" s="77"/>
      <c r="AM431" s="77"/>
      <c r="AN431" s="77"/>
      <c r="AO431" s="77"/>
      <c r="AP431" s="77"/>
      <c r="AQ431" s="77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  <c r="HB431" s="24"/>
      <c r="HC431" s="24"/>
      <c r="HD431" s="24"/>
      <c r="HE431" s="24"/>
      <c r="HF431" s="24"/>
      <c r="HG431" s="24"/>
      <c r="HH431" s="24"/>
      <c r="HI431" s="24"/>
      <c r="HJ431" s="24"/>
      <c r="HK431" s="24"/>
      <c r="HL431" s="24"/>
      <c r="HM431" s="24"/>
      <c r="HN431" s="24"/>
      <c r="HO431" s="24"/>
      <c r="HP431" s="24"/>
      <c r="HQ431" s="24"/>
      <c r="HR431" s="24"/>
      <c r="HS431" s="24"/>
      <c r="HT431" s="24"/>
      <c r="HU431" s="24"/>
      <c r="HV431" s="24"/>
      <c r="HW431" s="24"/>
      <c r="HX431" s="24"/>
      <c r="HY431" s="24"/>
      <c r="HZ431" s="24"/>
      <c r="IA431" s="24"/>
      <c r="IB431" s="24"/>
      <c r="IC431" s="24"/>
      <c r="ID431" s="24"/>
      <c r="IE431" s="24"/>
      <c r="IF431" s="24"/>
      <c r="IG431" s="24"/>
      <c r="IH431" s="24"/>
      <c r="II431" s="24"/>
      <c r="IJ431" s="24"/>
      <c r="IK431" s="24"/>
      <c r="IL431" s="24"/>
      <c r="IM431" s="24"/>
      <c r="IN431" s="24"/>
      <c r="IO431" s="24"/>
      <c r="IP431" s="24"/>
      <c r="IQ431" s="24"/>
      <c r="IR431" s="24"/>
      <c r="IS431" s="24"/>
      <c r="IT431" s="24"/>
      <c r="IU431" s="24"/>
      <c r="IV431" s="24"/>
      <c r="IW431" s="24"/>
      <c r="IX431" s="24"/>
      <c r="IY431" s="24"/>
      <c r="IZ431" s="24"/>
      <c r="JA431" s="24"/>
      <c r="JB431" s="24"/>
      <c r="JC431" s="24"/>
      <c r="JD431" s="24"/>
      <c r="JE431" s="24"/>
      <c r="JF431" s="24"/>
      <c r="JG431" s="24"/>
      <c r="JH431" s="24"/>
      <c r="JI431" s="24"/>
      <c r="JJ431" s="24"/>
      <c r="JK431" s="24"/>
      <c r="JL431" s="24"/>
      <c r="JM431" s="24"/>
      <c r="JN431" s="24"/>
      <c r="JO431" s="24"/>
      <c r="JP431" s="24"/>
      <c r="JQ431" s="24"/>
      <c r="JR431" s="24"/>
      <c r="JS431" s="24"/>
      <c r="JT431" s="24"/>
      <c r="JU431" s="24"/>
      <c r="JV431" s="24"/>
      <c r="JW431" s="24"/>
      <c r="JX431" s="24"/>
      <c r="JY431" s="24"/>
      <c r="JZ431" s="24"/>
      <c r="KA431" s="24"/>
      <c r="KB431" s="24"/>
      <c r="KC431" s="24"/>
      <c r="KD431" s="24"/>
      <c r="KE431" s="24"/>
      <c r="KF431" s="24"/>
      <c r="KG431" s="24"/>
      <c r="KH431" s="24"/>
      <c r="KI431" s="24"/>
      <c r="KJ431" s="24"/>
      <c r="KK431" s="24"/>
      <c r="KL431" s="24"/>
      <c r="KM431" s="24"/>
      <c r="KN431" s="24"/>
      <c r="KO431" s="24"/>
      <c r="KP431" s="24"/>
      <c r="KQ431" s="24"/>
      <c r="KR431" s="24"/>
      <c r="KS431" s="24"/>
      <c r="KT431" s="24"/>
      <c r="KU431" s="24"/>
      <c r="KV431" s="24"/>
      <c r="KW431" s="24"/>
      <c r="KX431" s="24"/>
      <c r="KY431" s="24"/>
      <c r="KZ431" s="24"/>
      <c r="LA431" s="24"/>
      <c r="LB431" s="24"/>
      <c r="LC431" s="24"/>
      <c r="LD431" s="24"/>
      <c r="LE431" s="24"/>
      <c r="LF431" s="24"/>
      <c r="LG431" s="24"/>
      <c r="LH431" s="24"/>
      <c r="LI431" s="24"/>
      <c r="LJ431" s="24"/>
      <c r="LK431" s="24"/>
      <c r="LL431" s="24"/>
      <c r="LM431" s="24"/>
      <c r="LN431" s="24"/>
      <c r="LO431" s="24"/>
      <c r="LP431" s="24"/>
      <c r="LQ431" s="24"/>
      <c r="LR431" s="24"/>
      <c r="LS431" s="24"/>
      <c r="LT431" s="24"/>
      <c r="LU431" s="24"/>
      <c r="LV431" s="24"/>
      <c r="LW431" s="24"/>
      <c r="LX431" s="24"/>
      <c r="LY431" s="24"/>
      <c r="LZ431" s="24"/>
      <c r="MA431" s="24"/>
      <c r="MB431" s="24"/>
      <c r="MC431" s="24"/>
      <c r="MD431" s="24"/>
      <c r="ME431" s="24"/>
      <c r="MF431" s="24"/>
      <c r="MG431" s="24"/>
      <c r="MH431" s="24"/>
      <c r="MI431" s="24"/>
      <c r="MJ431" s="24"/>
      <c r="MK431" s="24"/>
      <c r="ML431" s="24"/>
      <c r="MM431" s="24"/>
      <c r="MN431" s="24"/>
      <c r="MO431" s="24"/>
      <c r="MP431" s="24"/>
      <c r="MQ431" s="24"/>
      <c r="MR431" s="24"/>
      <c r="MS431" s="24"/>
      <c r="MT431" s="24"/>
      <c r="MU431" s="24"/>
      <c r="MV431" s="24"/>
      <c r="MW431" s="24"/>
      <c r="MX431" s="24"/>
      <c r="MY431" s="24"/>
      <c r="MZ431" s="24"/>
      <c r="NA431" s="24"/>
      <c r="NB431" s="24"/>
      <c r="NC431" s="24"/>
      <c r="ND431" s="24"/>
      <c r="NE431" s="24"/>
      <c r="NF431" s="24"/>
      <c r="NG431" s="24"/>
      <c r="NH431" s="24"/>
      <c r="NI431" s="24"/>
      <c r="NJ431" s="24"/>
      <c r="NK431" s="24"/>
      <c r="NL431" s="24"/>
      <c r="NM431" s="24"/>
      <c r="NN431" s="24"/>
      <c r="NO431" s="24"/>
      <c r="NP431" s="24"/>
      <c r="NQ431" s="24"/>
      <c r="NR431" s="24"/>
      <c r="NS431" s="24"/>
      <c r="NT431" s="24"/>
      <c r="NU431" s="24"/>
      <c r="NV431" s="24"/>
      <c r="NW431" s="24"/>
      <c r="NX431" s="24"/>
      <c r="NY431" s="24"/>
      <c r="NZ431" s="24"/>
      <c r="OA431" s="24"/>
      <c r="OB431" s="24"/>
      <c r="OC431" s="24"/>
      <c r="OD431" s="24"/>
      <c r="OE431" s="24"/>
      <c r="OF431" s="24"/>
      <c r="OG431" s="24"/>
      <c r="OH431" s="24"/>
      <c r="OI431" s="24"/>
      <c r="OJ431" s="24"/>
      <c r="OK431" s="24"/>
      <c r="OL431" s="24"/>
      <c r="OM431" s="24"/>
      <c r="ON431" s="24"/>
      <c r="OO431" s="24"/>
      <c r="OP431" s="24"/>
      <c r="OQ431" s="24"/>
      <c r="OR431" s="24"/>
      <c r="OS431" s="24"/>
      <c r="OT431" s="24"/>
      <c r="OU431" s="24"/>
      <c r="OV431" s="24"/>
      <c r="OW431" s="24"/>
      <c r="OX431" s="24"/>
      <c r="OY431" s="24"/>
      <c r="OZ431" s="24"/>
      <c r="PA431" s="24"/>
      <c r="PB431" s="24"/>
      <c r="PC431" s="24"/>
      <c r="PD431" s="24"/>
      <c r="PE431" s="24"/>
      <c r="PF431" s="24"/>
      <c r="PG431" s="24"/>
      <c r="PH431" s="24"/>
      <c r="PI431" s="24"/>
      <c r="PJ431" s="24"/>
      <c r="PK431" s="24"/>
      <c r="PL431" s="24"/>
      <c r="PM431" s="24"/>
      <c r="PN431" s="24"/>
      <c r="PO431" s="24"/>
      <c r="PP431" s="24"/>
      <c r="PQ431" s="24"/>
      <c r="PR431" s="24"/>
      <c r="PS431" s="24"/>
      <c r="PT431" s="24"/>
      <c r="PU431" s="24"/>
      <c r="PV431" s="24"/>
      <c r="PW431" s="24"/>
      <c r="PX431" s="24"/>
      <c r="PY431" s="24"/>
      <c r="PZ431" s="24"/>
      <c r="QA431" s="24"/>
      <c r="QB431" s="24"/>
      <c r="QC431" s="24"/>
      <c r="QD431" s="24"/>
      <c r="QE431" s="24"/>
      <c r="QF431" s="24"/>
      <c r="QG431" s="24"/>
      <c r="QH431" s="24"/>
      <c r="QI431" s="24"/>
      <c r="QJ431" s="24"/>
      <c r="QK431" s="24"/>
      <c r="QL431" s="24"/>
      <c r="QM431" s="24"/>
      <c r="QN431" s="24"/>
      <c r="QO431" s="24"/>
      <c r="QP431" s="24"/>
      <c r="QQ431" s="24"/>
      <c r="QR431" s="24"/>
      <c r="QS431" s="24"/>
      <c r="QT431" s="24"/>
      <c r="QU431" s="24"/>
      <c r="QV431" s="24"/>
      <c r="QW431" s="24"/>
      <c r="QX431" s="24"/>
      <c r="QY431" s="24"/>
      <c r="QZ431" s="24"/>
      <c r="RA431" s="24"/>
      <c r="RB431" s="24"/>
      <c r="RC431" s="24"/>
      <c r="RD431" s="24"/>
      <c r="RE431" s="24"/>
      <c r="RF431" s="24"/>
      <c r="RG431" s="24"/>
      <c r="RH431" s="24"/>
      <c r="RI431" s="24"/>
      <c r="RJ431" s="24"/>
      <c r="RK431" s="24"/>
      <c r="RL431" s="24"/>
      <c r="RM431" s="24"/>
      <c r="RN431" s="24"/>
      <c r="RO431" s="24"/>
      <c r="RP431" s="24"/>
      <c r="RQ431" s="24"/>
      <c r="RR431" s="24"/>
      <c r="RS431" s="24"/>
      <c r="RT431" s="24"/>
      <c r="RU431" s="24"/>
      <c r="RV431" s="24"/>
      <c r="RW431" s="24"/>
      <c r="RX431" s="24"/>
      <c r="RY431" s="24"/>
      <c r="RZ431" s="24"/>
      <c r="SA431" s="24"/>
      <c r="SB431" s="24"/>
      <c r="SC431" s="24"/>
      <c r="SD431" s="24"/>
      <c r="SE431" s="24"/>
      <c r="SF431" s="24"/>
      <c r="SG431" s="24"/>
      <c r="SH431" s="24"/>
      <c r="SI431" s="24"/>
      <c r="SJ431" s="24"/>
      <c r="SK431" s="24"/>
      <c r="SL431" s="24"/>
      <c r="SM431" s="24"/>
      <c r="SN431" s="24"/>
      <c r="SO431" s="24"/>
      <c r="SP431" s="24"/>
      <c r="SQ431" s="24"/>
      <c r="SR431" s="24"/>
      <c r="SS431" s="24"/>
      <c r="ST431" s="24"/>
      <c r="SU431" s="24"/>
      <c r="SV431" s="24"/>
      <c r="SW431" s="24"/>
      <c r="SX431" s="24"/>
      <c r="SY431" s="24"/>
      <c r="SZ431" s="24"/>
      <c r="TA431" s="24"/>
      <c r="TB431" s="24"/>
      <c r="TC431" s="24"/>
      <c r="TD431" s="24"/>
      <c r="TE431" s="24"/>
      <c r="TF431" s="24"/>
      <c r="TG431" s="24"/>
      <c r="TH431" s="24"/>
      <c r="TI431" s="24"/>
      <c r="TJ431" s="24"/>
      <c r="TK431" s="24"/>
      <c r="TL431" s="24"/>
      <c r="TM431" s="24"/>
      <c r="TN431" s="24"/>
      <c r="TO431" s="24"/>
      <c r="TP431" s="24"/>
      <c r="TQ431" s="24"/>
      <c r="TR431" s="24"/>
      <c r="TS431" s="24"/>
      <c r="TT431" s="24"/>
      <c r="TU431" s="24"/>
      <c r="TV431" s="24"/>
      <c r="TW431" s="24"/>
      <c r="TX431" s="24"/>
      <c r="TY431" s="24"/>
      <c r="TZ431" s="24"/>
      <c r="UA431" s="24"/>
      <c r="UB431" s="24"/>
      <c r="UC431" s="24"/>
      <c r="UD431" s="24"/>
      <c r="UE431" s="24"/>
      <c r="UF431" s="24"/>
      <c r="UG431" s="24"/>
      <c r="UH431" s="24"/>
      <c r="UI431" s="24"/>
      <c r="UJ431" s="24"/>
      <c r="UK431" s="24"/>
      <c r="UL431" s="24"/>
      <c r="UM431" s="24"/>
      <c r="UN431" s="24"/>
      <c r="UO431" s="24"/>
      <c r="UP431" s="24"/>
      <c r="UQ431" s="24"/>
      <c r="UR431" s="24"/>
      <c r="US431" s="24"/>
      <c r="UT431" s="24"/>
      <c r="UU431" s="24"/>
      <c r="UV431" s="24"/>
      <c r="UW431" s="24"/>
      <c r="UX431" s="24"/>
      <c r="UY431" s="24"/>
      <c r="UZ431" s="24"/>
      <c r="VA431" s="24"/>
      <c r="VB431" s="24"/>
      <c r="VC431" s="24"/>
      <c r="VD431" s="24"/>
      <c r="VE431" s="24"/>
      <c r="VF431" s="24"/>
      <c r="VG431" s="24"/>
      <c r="VH431" s="24"/>
      <c r="VI431" s="24"/>
    </row>
    <row r="432" spans="1:581" s="23" customFormat="1" ht="15" customHeight="1" x14ac:dyDescent="0.2">
      <c r="A432" s="18">
        <v>103</v>
      </c>
      <c r="B432" s="102" t="s">
        <v>1188</v>
      </c>
      <c r="C432" s="102" t="s">
        <v>1189</v>
      </c>
      <c r="D432" s="20">
        <v>14</v>
      </c>
      <c r="E432" s="102" t="s">
        <v>929</v>
      </c>
      <c r="F432" s="102" t="s">
        <v>1190</v>
      </c>
      <c r="G432" s="102" t="s">
        <v>1541</v>
      </c>
      <c r="H432" s="21" t="s">
        <v>305</v>
      </c>
      <c r="I432" s="21" t="s">
        <v>306</v>
      </c>
      <c r="J432" s="22" t="s">
        <v>955</v>
      </c>
      <c r="K432" s="328">
        <v>35079</v>
      </c>
      <c r="L432" s="146" t="s">
        <v>740</v>
      </c>
      <c r="M432" s="22">
        <v>40</v>
      </c>
      <c r="N432" s="22" t="s">
        <v>728</v>
      </c>
      <c r="O432" s="21" t="s">
        <v>861</v>
      </c>
      <c r="P432" s="21" t="s">
        <v>974</v>
      </c>
      <c r="Q432" s="21" t="s">
        <v>994</v>
      </c>
      <c r="R432" s="22">
        <v>1</v>
      </c>
      <c r="S432" s="255">
        <v>12087</v>
      </c>
      <c r="T432" s="75">
        <f t="shared" si="208"/>
        <v>2417.4</v>
      </c>
      <c r="U432" s="75"/>
      <c r="V432" s="75">
        <f t="shared" si="209"/>
        <v>14504.4</v>
      </c>
      <c r="W432" s="75">
        <f>70.1*6</f>
        <v>420.59999999999997</v>
      </c>
      <c r="X432" s="75">
        <f t="shared" si="210"/>
        <v>2687.0666666666666</v>
      </c>
      <c r="Y432" s="75">
        <f t="shared" si="211"/>
        <v>26870.666666666664</v>
      </c>
      <c r="Z432" s="75">
        <f t="shared" si="212"/>
        <v>2538.27</v>
      </c>
      <c r="AA432" s="75">
        <f t="shared" si="213"/>
        <v>435.13199999999995</v>
      </c>
      <c r="AB432" s="75">
        <f t="shared" si="214"/>
        <v>725.22</v>
      </c>
      <c r="AC432" s="75">
        <f t="shared" si="215"/>
        <v>290.08800000000002</v>
      </c>
      <c r="AD432" s="75">
        <f t="shared" si="219"/>
        <v>957</v>
      </c>
      <c r="AE432" s="75">
        <f t="shared" si="220"/>
        <v>661</v>
      </c>
      <c r="AF432" s="77">
        <f t="shared" si="216"/>
        <v>8061.2</v>
      </c>
      <c r="AG432" s="77">
        <f t="shared" si="217"/>
        <v>23666.621111111112</v>
      </c>
      <c r="AH432" s="77">
        <f t="shared" si="218"/>
        <v>283999.45333333337</v>
      </c>
      <c r="AI432" s="77"/>
      <c r="AJ432" s="77"/>
      <c r="AK432" s="77"/>
      <c r="AL432" s="77"/>
      <c r="AM432" s="77"/>
      <c r="AN432" s="77"/>
      <c r="AO432" s="77"/>
      <c r="AP432" s="77"/>
      <c r="AQ432" s="77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  <c r="HB432" s="24"/>
      <c r="HC432" s="24"/>
      <c r="HD432" s="24"/>
      <c r="HE432" s="24"/>
      <c r="HF432" s="24"/>
      <c r="HG432" s="24"/>
      <c r="HH432" s="24"/>
      <c r="HI432" s="24"/>
      <c r="HJ432" s="24"/>
      <c r="HK432" s="24"/>
      <c r="HL432" s="24"/>
      <c r="HM432" s="24"/>
      <c r="HN432" s="24"/>
      <c r="HO432" s="24"/>
      <c r="HP432" s="24"/>
      <c r="HQ432" s="24"/>
      <c r="HR432" s="24"/>
      <c r="HS432" s="24"/>
      <c r="HT432" s="24"/>
      <c r="HU432" s="24"/>
      <c r="HV432" s="24"/>
      <c r="HW432" s="24"/>
      <c r="HX432" s="24"/>
      <c r="HY432" s="24"/>
      <c r="HZ432" s="24"/>
      <c r="IA432" s="24"/>
      <c r="IB432" s="24"/>
      <c r="IC432" s="24"/>
      <c r="ID432" s="24"/>
      <c r="IE432" s="24"/>
      <c r="IF432" s="24"/>
      <c r="IG432" s="24"/>
      <c r="IH432" s="24"/>
      <c r="II432" s="24"/>
      <c r="IJ432" s="24"/>
      <c r="IK432" s="24"/>
      <c r="IL432" s="24"/>
      <c r="IM432" s="24"/>
      <c r="IN432" s="24"/>
      <c r="IO432" s="24"/>
      <c r="IP432" s="24"/>
      <c r="IQ432" s="24"/>
      <c r="IR432" s="24"/>
      <c r="IS432" s="24"/>
      <c r="IT432" s="24"/>
      <c r="IU432" s="24"/>
      <c r="IV432" s="24"/>
      <c r="IW432" s="24"/>
      <c r="IX432" s="24"/>
      <c r="IY432" s="24"/>
      <c r="IZ432" s="24"/>
      <c r="JA432" s="24"/>
      <c r="JB432" s="24"/>
      <c r="JC432" s="24"/>
      <c r="JD432" s="24"/>
      <c r="JE432" s="24"/>
      <c r="JF432" s="24"/>
      <c r="JG432" s="24"/>
      <c r="JH432" s="24"/>
      <c r="JI432" s="24"/>
      <c r="JJ432" s="24"/>
      <c r="JK432" s="24"/>
      <c r="JL432" s="24"/>
      <c r="JM432" s="24"/>
      <c r="JN432" s="24"/>
      <c r="JO432" s="24"/>
      <c r="JP432" s="24"/>
      <c r="JQ432" s="24"/>
      <c r="JR432" s="24"/>
      <c r="JS432" s="24"/>
      <c r="JT432" s="24"/>
      <c r="JU432" s="24"/>
      <c r="JV432" s="24"/>
      <c r="JW432" s="24"/>
      <c r="JX432" s="24"/>
      <c r="JY432" s="24"/>
      <c r="JZ432" s="24"/>
      <c r="KA432" s="24"/>
      <c r="KB432" s="24"/>
      <c r="KC432" s="24"/>
      <c r="KD432" s="24"/>
      <c r="KE432" s="24"/>
      <c r="KF432" s="24"/>
      <c r="KG432" s="24"/>
      <c r="KH432" s="24"/>
      <c r="KI432" s="24"/>
      <c r="KJ432" s="24"/>
      <c r="KK432" s="24"/>
      <c r="KL432" s="24"/>
      <c r="KM432" s="24"/>
      <c r="KN432" s="24"/>
      <c r="KO432" s="24"/>
      <c r="KP432" s="24"/>
      <c r="KQ432" s="24"/>
      <c r="KR432" s="24"/>
      <c r="KS432" s="24"/>
      <c r="KT432" s="24"/>
      <c r="KU432" s="24"/>
      <c r="KV432" s="24"/>
      <c r="KW432" s="24"/>
      <c r="KX432" s="24"/>
      <c r="KY432" s="24"/>
      <c r="KZ432" s="24"/>
      <c r="LA432" s="24"/>
      <c r="LB432" s="24"/>
      <c r="LC432" s="24"/>
      <c r="LD432" s="24"/>
      <c r="LE432" s="24"/>
      <c r="LF432" s="24"/>
      <c r="LG432" s="24"/>
      <c r="LH432" s="24"/>
      <c r="LI432" s="24"/>
      <c r="LJ432" s="24"/>
      <c r="LK432" s="24"/>
      <c r="LL432" s="24"/>
      <c r="LM432" s="24"/>
      <c r="LN432" s="24"/>
      <c r="LO432" s="24"/>
      <c r="LP432" s="24"/>
      <c r="LQ432" s="24"/>
      <c r="LR432" s="24"/>
      <c r="LS432" s="24"/>
      <c r="LT432" s="24"/>
      <c r="LU432" s="24"/>
      <c r="LV432" s="24"/>
      <c r="LW432" s="24"/>
      <c r="LX432" s="24"/>
      <c r="LY432" s="24"/>
      <c r="LZ432" s="24"/>
      <c r="MA432" s="24"/>
      <c r="MB432" s="24"/>
      <c r="MC432" s="24"/>
      <c r="MD432" s="24"/>
      <c r="ME432" s="24"/>
      <c r="MF432" s="24"/>
      <c r="MG432" s="24"/>
      <c r="MH432" s="24"/>
      <c r="MI432" s="24"/>
      <c r="MJ432" s="24"/>
      <c r="MK432" s="24"/>
      <c r="ML432" s="24"/>
      <c r="MM432" s="24"/>
      <c r="MN432" s="24"/>
      <c r="MO432" s="24"/>
      <c r="MP432" s="24"/>
      <c r="MQ432" s="24"/>
      <c r="MR432" s="24"/>
      <c r="MS432" s="24"/>
      <c r="MT432" s="24"/>
      <c r="MU432" s="24"/>
      <c r="MV432" s="24"/>
      <c r="MW432" s="24"/>
      <c r="MX432" s="24"/>
      <c r="MY432" s="24"/>
      <c r="MZ432" s="24"/>
      <c r="NA432" s="24"/>
      <c r="NB432" s="24"/>
      <c r="NC432" s="24"/>
      <c r="ND432" s="24"/>
      <c r="NE432" s="24"/>
      <c r="NF432" s="24"/>
      <c r="NG432" s="24"/>
      <c r="NH432" s="24"/>
      <c r="NI432" s="24"/>
      <c r="NJ432" s="24"/>
      <c r="NK432" s="24"/>
      <c r="NL432" s="24"/>
      <c r="NM432" s="24"/>
      <c r="NN432" s="24"/>
      <c r="NO432" s="24"/>
      <c r="NP432" s="24"/>
      <c r="NQ432" s="24"/>
      <c r="NR432" s="24"/>
      <c r="NS432" s="24"/>
      <c r="NT432" s="24"/>
      <c r="NU432" s="24"/>
      <c r="NV432" s="24"/>
      <c r="NW432" s="24"/>
      <c r="NX432" s="24"/>
      <c r="NY432" s="24"/>
      <c r="NZ432" s="24"/>
      <c r="OA432" s="24"/>
      <c r="OB432" s="24"/>
      <c r="OC432" s="24"/>
      <c r="OD432" s="24"/>
      <c r="OE432" s="24"/>
      <c r="OF432" s="24"/>
      <c r="OG432" s="24"/>
      <c r="OH432" s="24"/>
      <c r="OI432" s="24"/>
      <c r="OJ432" s="24"/>
      <c r="OK432" s="24"/>
      <c r="OL432" s="24"/>
      <c r="OM432" s="24"/>
      <c r="ON432" s="24"/>
      <c r="OO432" s="24"/>
      <c r="OP432" s="24"/>
      <c r="OQ432" s="24"/>
      <c r="OR432" s="24"/>
      <c r="OS432" s="24"/>
      <c r="OT432" s="24"/>
      <c r="OU432" s="24"/>
      <c r="OV432" s="24"/>
      <c r="OW432" s="24"/>
      <c r="OX432" s="24"/>
      <c r="OY432" s="24"/>
      <c r="OZ432" s="24"/>
      <c r="PA432" s="24"/>
      <c r="PB432" s="24"/>
      <c r="PC432" s="24"/>
      <c r="PD432" s="24"/>
      <c r="PE432" s="24"/>
      <c r="PF432" s="24"/>
      <c r="PG432" s="24"/>
      <c r="PH432" s="24"/>
      <c r="PI432" s="24"/>
      <c r="PJ432" s="24"/>
      <c r="PK432" s="24"/>
      <c r="PL432" s="24"/>
      <c r="PM432" s="24"/>
      <c r="PN432" s="24"/>
      <c r="PO432" s="24"/>
      <c r="PP432" s="24"/>
      <c r="PQ432" s="24"/>
      <c r="PR432" s="24"/>
      <c r="PS432" s="24"/>
      <c r="PT432" s="24"/>
      <c r="PU432" s="24"/>
      <c r="PV432" s="24"/>
      <c r="PW432" s="24"/>
      <c r="PX432" s="24"/>
      <c r="PY432" s="24"/>
      <c r="PZ432" s="24"/>
      <c r="QA432" s="24"/>
      <c r="QB432" s="24"/>
      <c r="QC432" s="24"/>
      <c r="QD432" s="24"/>
      <c r="QE432" s="24"/>
      <c r="QF432" s="24"/>
      <c r="QG432" s="24"/>
      <c r="QH432" s="24"/>
      <c r="QI432" s="24"/>
      <c r="QJ432" s="24"/>
      <c r="QK432" s="24"/>
      <c r="QL432" s="24"/>
      <c r="QM432" s="24"/>
      <c r="QN432" s="24"/>
      <c r="QO432" s="24"/>
      <c r="QP432" s="24"/>
      <c r="QQ432" s="24"/>
      <c r="QR432" s="24"/>
      <c r="QS432" s="24"/>
      <c r="QT432" s="24"/>
      <c r="QU432" s="24"/>
      <c r="QV432" s="24"/>
      <c r="QW432" s="24"/>
      <c r="QX432" s="24"/>
      <c r="QY432" s="24"/>
      <c r="QZ432" s="24"/>
      <c r="RA432" s="24"/>
      <c r="RB432" s="24"/>
      <c r="RC432" s="24"/>
      <c r="RD432" s="24"/>
      <c r="RE432" s="24"/>
      <c r="RF432" s="24"/>
      <c r="RG432" s="24"/>
      <c r="RH432" s="24"/>
      <c r="RI432" s="24"/>
      <c r="RJ432" s="24"/>
      <c r="RK432" s="24"/>
      <c r="RL432" s="24"/>
      <c r="RM432" s="24"/>
      <c r="RN432" s="24"/>
      <c r="RO432" s="24"/>
      <c r="RP432" s="24"/>
      <c r="RQ432" s="24"/>
      <c r="RR432" s="24"/>
      <c r="RS432" s="24"/>
      <c r="RT432" s="24"/>
      <c r="RU432" s="24"/>
      <c r="RV432" s="24"/>
      <c r="RW432" s="24"/>
      <c r="RX432" s="24"/>
      <c r="RY432" s="24"/>
      <c r="RZ432" s="24"/>
      <c r="SA432" s="24"/>
      <c r="SB432" s="24"/>
      <c r="SC432" s="24"/>
      <c r="SD432" s="24"/>
      <c r="SE432" s="24"/>
      <c r="SF432" s="24"/>
      <c r="SG432" s="24"/>
      <c r="SH432" s="24"/>
      <c r="SI432" s="24"/>
      <c r="SJ432" s="24"/>
      <c r="SK432" s="24"/>
      <c r="SL432" s="24"/>
      <c r="SM432" s="24"/>
      <c r="SN432" s="24"/>
      <c r="SO432" s="24"/>
      <c r="SP432" s="24"/>
      <c r="SQ432" s="24"/>
      <c r="SR432" s="24"/>
      <c r="SS432" s="24"/>
      <c r="ST432" s="24"/>
      <c r="SU432" s="24"/>
      <c r="SV432" s="24"/>
      <c r="SW432" s="24"/>
      <c r="SX432" s="24"/>
      <c r="SY432" s="24"/>
      <c r="SZ432" s="24"/>
      <c r="TA432" s="24"/>
      <c r="TB432" s="24"/>
      <c r="TC432" s="24"/>
      <c r="TD432" s="24"/>
      <c r="TE432" s="24"/>
      <c r="TF432" s="24"/>
      <c r="TG432" s="24"/>
      <c r="TH432" s="24"/>
      <c r="TI432" s="24"/>
      <c r="TJ432" s="24"/>
      <c r="TK432" s="24"/>
      <c r="TL432" s="24"/>
      <c r="TM432" s="24"/>
      <c r="TN432" s="24"/>
      <c r="TO432" s="24"/>
      <c r="TP432" s="24"/>
      <c r="TQ432" s="24"/>
      <c r="TR432" s="24"/>
      <c r="TS432" s="24"/>
      <c r="TT432" s="24"/>
      <c r="TU432" s="24"/>
      <c r="TV432" s="24"/>
      <c r="TW432" s="24"/>
      <c r="TX432" s="24"/>
      <c r="TY432" s="24"/>
      <c r="TZ432" s="24"/>
      <c r="UA432" s="24"/>
      <c r="UB432" s="24"/>
      <c r="UC432" s="24"/>
      <c r="UD432" s="24"/>
      <c r="UE432" s="24"/>
      <c r="UF432" s="24"/>
      <c r="UG432" s="24"/>
      <c r="UH432" s="24"/>
      <c r="UI432" s="24"/>
      <c r="UJ432" s="24"/>
      <c r="UK432" s="24"/>
      <c r="UL432" s="24"/>
      <c r="UM432" s="24"/>
      <c r="UN432" s="24"/>
      <c r="UO432" s="24"/>
      <c r="UP432" s="24"/>
      <c r="UQ432" s="24"/>
      <c r="UR432" s="24"/>
      <c r="US432" s="24"/>
      <c r="UT432" s="24"/>
      <c r="UU432" s="24"/>
      <c r="UV432" s="24"/>
      <c r="UW432" s="24"/>
      <c r="UX432" s="24"/>
      <c r="UY432" s="24"/>
      <c r="UZ432" s="24"/>
      <c r="VA432" s="24"/>
      <c r="VB432" s="24"/>
      <c r="VC432" s="24"/>
      <c r="VD432" s="24"/>
      <c r="VE432" s="24"/>
      <c r="VF432" s="24"/>
      <c r="VG432" s="24"/>
      <c r="VH432" s="24"/>
      <c r="VI432" s="24"/>
    </row>
    <row r="433" spans="1:581" s="23" customFormat="1" ht="15" customHeight="1" x14ac:dyDescent="0.2">
      <c r="A433" s="18">
        <v>104</v>
      </c>
      <c r="B433" s="102" t="s">
        <v>1188</v>
      </c>
      <c r="C433" s="102" t="s">
        <v>1189</v>
      </c>
      <c r="D433" s="20">
        <v>14</v>
      </c>
      <c r="E433" s="102" t="s">
        <v>929</v>
      </c>
      <c r="F433" s="102" t="s">
        <v>1190</v>
      </c>
      <c r="G433" s="102" t="s">
        <v>1542</v>
      </c>
      <c r="H433" s="21" t="s">
        <v>862</v>
      </c>
      <c r="I433" s="68" t="s">
        <v>863</v>
      </c>
      <c r="J433" s="22" t="s">
        <v>954</v>
      </c>
      <c r="K433" s="328">
        <v>39818</v>
      </c>
      <c r="L433" s="146" t="s">
        <v>740</v>
      </c>
      <c r="M433" s="22">
        <v>40</v>
      </c>
      <c r="N433" s="22" t="s">
        <v>728</v>
      </c>
      <c r="O433" s="21" t="s">
        <v>861</v>
      </c>
      <c r="P433" s="21" t="s">
        <v>970</v>
      </c>
      <c r="Q433" s="21" t="s">
        <v>994</v>
      </c>
      <c r="R433" s="22">
        <v>1</v>
      </c>
      <c r="S433" s="255">
        <v>12087</v>
      </c>
      <c r="T433" s="75">
        <f t="shared" si="208"/>
        <v>2417.4</v>
      </c>
      <c r="U433" s="75"/>
      <c r="V433" s="75">
        <f t="shared" si="209"/>
        <v>14504.4</v>
      </c>
      <c r="W433" s="75"/>
      <c r="X433" s="75">
        <f t="shared" si="210"/>
        <v>2687.0666666666666</v>
      </c>
      <c r="Y433" s="75">
        <f t="shared" si="211"/>
        <v>26870.666666666664</v>
      </c>
      <c r="Z433" s="75">
        <f t="shared" si="212"/>
        <v>2538.27</v>
      </c>
      <c r="AA433" s="75">
        <f t="shared" si="213"/>
        <v>435.13199999999995</v>
      </c>
      <c r="AB433" s="75">
        <f t="shared" si="214"/>
        <v>725.22</v>
      </c>
      <c r="AC433" s="75">
        <f t="shared" si="215"/>
        <v>290.08800000000002</v>
      </c>
      <c r="AD433" s="75">
        <f t="shared" si="219"/>
        <v>957</v>
      </c>
      <c r="AE433" s="75">
        <f t="shared" si="220"/>
        <v>661</v>
      </c>
      <c r="AF433" s="77">
        <f t="shared" si="216"/>
        <v>8061.2</v>
      </c>
      <c r="AG433" s="77">
        <f t="shared" si="217"/>
        <v>23246.021111111113</v>
      </c>
      <c r="AH433" s="77">
        <f t="shared" si="218"/>
        <v>278952.25333333336</v>
      </c>
      <c r="AI433" s="77"/>
      <c r="AJ433" s="77"/>
      <c r="AK433" s="77"/>
      <c r="AL433" s="77"/>
      <c r="AM433" s="77"/>
      <c r="AN433" s="77"/>
      <c r="AO433" s="77"/>
      <c r="AP433" s="77"/>
      <c r="AQ433" s="77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  <c r="HB433" s="24"/>
      <c r="HC433" s="24"/>
      <c r="HD433" s="24"/>
      <c r="HE433" s="24"/>
      <c r="HF433" s="24"/>
      <c r="HG433" s="24"/>
      <c r="HH433" s="24"/>
      <c r="HI433" s="24"/>
      <c r="HJ433" s="24"/>
      <c r="HK433" s="24"/>
      <c r="HL433" s="24"/>
      <c r="HM433" s="24"/>
      <c r="HN433" s="24"/>
      <c r="HO433" s="24"/>
      <c r="HP433" s="24"/>
      <c r="HQ433" s="24"/>
      <c r="HR433" s="24"/>
      <c r="HS433" s="24"/>
      <c r="HT433" s="24"/>
      <c r="HU433" s="24"/>
      <c r="HV433" s="24"/>
      <c r="HW433" s="24"/>
      <c r="HX433" s="24"/>
      <c r="HY433" s="24"/>
      <c r="HZ433" s="24"/>
      <c r="IA433" s="24"/>
      <c r="IB433" s="24"/>
      <c r="IC433" s="24"/>
      <c r="ID433" s="24"/>
      <c r="IE433" s="24"/>
      <c r="IF433" s="24"/>
      <c r="IG433" s="24"/>
      <c r="IH433" s="24"/>
      <c r="II433" s="24"/>
      <c r="IJ433" s="24"/>
      <c r="IK433" s="24"/>
      <c r="IL433" s="24"/>
      <c r="IM433" s="24"/>
      <c r="IN433" s="24"/>
      <c r="IO433" s="24"/>
      <c r="IP433" s="24"/>
      <c r="IQ433" s="24"/>
      <c r="IR433" s="24"/>
      <c r="IS433" s="24"/>
      <c r="IT433" s="24"/>
      <c r="IU433" s="24"/>
      <c r="IV433" s="24"/>
      <c r="IW433" s="24"/>
      <c r="IX433" s="24"/>
      <c r="IY433" s="24"/>
      <c r="IZ433" s="24"/>
      <c r="JA433" s="24"/>
      <c r="JB433" s="24"/>
      <c r="JC433" s="24"/>
      <c r="JD433" s="24"/>
      <c r="JE433" s="24"/>
      <c r="JF433" s="24"/>
      <c r="JG433" s="24"/>
      <c r="JH433" s="24"/>
      <c r="JI433" s="24"/>
      <c r="JJ433" s="24"/>
      <c r="JK433" s="24"/>
      <c r="JL433" s="24"/>
      <c r="JM433" s="24"/>
      <c r="JN433" s="24"/>
      <c r="JO433" s="24"/>
      <c r="JP433" s="24"/>
      <c r="JQ433" s="24"/>
      <c r="JR433" s="24"/>
      <c r="JS433" s="24"/>
      <c r="JT433" s="24"/>
      <c r="JU433" s="24"/>
      <c r="JV433" s="24"/>
      <c r="JW433" s="24"/>
      <c r="JX433" s="24"/>
      <c r="JY433" s="24"/>
      <c r="JZ433" s="24"/>
      <c r="KA433" s="24"/>
      <c r="KB433" s="24"/>
      <c r="KC433" s="24"/>
      <c r="KD433" s="24"/>
      <c r="KE433" s="24"/>
      <c r="KF433" s="24"/>
      <c r="KG433" s="24"/>
      <c r="KH433" s="24"/>
      <c r="KI433" s="24"/>
      <c r="KJ433" s="24"/>
      <c r="KK433" s="24"/>
      <c r="KL433" s="24"/>
      <c r="KM433" s="24"/>
      <c r="KN433" s="24"/>
      <c r="KO433" s="24"/>
      <c r="KP433" s="24"/>
      <c r="KQ433" s="24"/>
      <c r="KR433" s="24"/>
      <c r="KS433" s="24"/>
      <c r="KT433" s="24"/>
      <c r="KU433" s="24"/>
      <c r="KV433" s="24"/>
      <c r="KW433" s="24"/>
      <c r="KX433" s="24"/>
      <c r="KY433" s="24"/>
      <c r="KZ433" s="24"/>
      <c r="LA433" s="24"/>
      <c r="LB433" s="24"/>
      <c r="LC433" s="24"/>
      <c r="LD433" s="24"/>
      <c r="LE433" s="24"/>
      <c r="LF433" s="24"/>
      <c r="LG433" s="24"/>
      <c r="LH433" s="24"/>
      <c r="LI433" s="24"/>
      <c r="LJ433" s="24"/>
      <c r="LK433" s="24"/>
      <c r="LL433" s="24"/>
      <c r="LM433" s="24"/>
      <c r="LN433" s="24"/>
      <c r="LO433" s="24"/>
      <c r="LP433" s="24"/>
      <c r="LQ433" s="24"/>
      <c r="LR433" s="24"/>
      <c r="LS433" s="24"/>
      <c r="LT433" s="24"/>
      <c r="LU433" s="24"/>
      <c r="LV433" s="24"/>
      <c r="LW433" s="24"/>
      <c r="LX433" s="24"/>
      <c r="LY433" s="24"/>
      <c r="LZ433" s="24"/>
      <c r="MA433" s="24"/>
      <c r="MB433" s="24"/>
      <c r="MC433" s="24"/>
      <c r="MD433" s="24"/>
      <c r="ME433" s="24"/>
      <c r="MF433" s="24"/>
      <c r="MG433" s="24"/>
      <c r="MH433" s="24"/>
      <c r="MI433" s="24"/>
      <c r="MJ433" s="24"/>
      <c r="MK433" s="24"/>
      <c r="ML433" s="24"/>
      <c r="MM433" s="24"/>
      <c r="MN433" s="24"/>
      <c r="MO433" s="24"/>
      <c r="MP433" s="24"/>
      <c r="MQ433" s="24"/>
      <c r="MR433" s="24"/>
      <c r="MS433" s="24"/>
      <c r="MT433" s="24"/>
      <c r="MU433" s="24"/>
      <c r="MV433" s="24"/>
      <c r="MW433" s="24"/>
      <c r="MX433" s="24"/>
      <c r="MY433" s="24"/>
      <c r="MZ433" s="24"/>
      <c r="NA433" s="24"/>
      <c r="NB433" s="24"/>
      <c r="NC433" s="24"/>
      <c r="ND433" s="24"/>
      <c r="NE433" s="24"/>
      <c r="NF433" s="24"/>
      <c r="NG433" s="24"/>
      <c r="NH433" s="24"/>
      <c r="NI433" s="24"/>
      <c r="NJ433" s="24"/>
      <c r="NK433" s="24"/>
      <c r="NL433" s="24"/>
      <c r="NM433" s="24"/>
      <c r="NN433" s="24"/>
      <c r="NO433" s="24"/>
      <c r="NP433" s="24"/>
      <c r="NQ433" s="24"/>
      <c r="NR433" s="24"/>
      <c r="NS433" s="24"/>
      <c r="NT433" s="24"/>
      <c r="NU433" s="24"/>
      <c r="NV433" s="24"/>
      <c r="NW433" s="24"/>
      <c r="NX433" s="24"/>
      <c r="NY433" s="24"/>
      <c r="NZ433" s="24"/>
      <c r="OA433" s="24"/>
      <c r="OB433" s="24"/>
      <c r="OC433" s="24"/>
      <c r="OD433" s="24"/>
      <c r="OE433" s="24"/>
      <c r="OF433" s="24"/>
      <c r="OG433" s="24"/>
      <c r="OH433" s="24"/>
      <c r="OI433" s="24"/>
      <c r="OJ433" s="24"/>
      <c r="OK433" s="24"/>
      <c r="OL433" s="24"/>
      <c r="OM433" s="24"/>
      <c r="ON433" s="24"/>
      <c r="OO433" s="24"/>
      <c r="OP433" s="24"/>
      <c r="OQ433" s="24"/>
      <c r="OR433" s="24"/>
      <c r="OS433" s="24"/>
      <c r="OT433" s="24"/>
      <c r="OU433" s="24"/>
      <c r="OV433" s="24"/>
      <c r="OW433" s="24"/>
      <c r="OX433" s="24"/>
      <c r="OY433" s="24"/>
      <c r="OZ433" s="24"/>
      <c r="PA433" s="24"/>
      <c r="PB433" s="24"/>
      <c r="PC433" s="24"/>
      <c r="PD433" s="24"/>
      <c r="PE433" s="24"/>
      <c r="PF433" s="24"/>
      <c r="PG433" s="24"/>
      <c r="PH433" s="24"/>
      <c r="PI433" s="24"/>
      <c r="PJ433" s="24"/>
      <c r="PK433" s="24"/>
      <c r="PL433" s="24"/>
      <c r="PM433" s="24"/>
      <c r="PN433" s="24"/>
      <c r="PO433" s="24"/>
      <c r="PP433" s="24"/>
      <c r="PQ433" s="24"/>
      <c r="PR433" s="24"/>
      <c r="PS433" s="24"/>
      <c r="PT433" s="24"/>
      <c r="PU433" s="24"/>
      <c r="PV433" s="24"/>
      <c r="PW433" s="24"/>
      <c r="PX433" s="24"/>
      <c r="PY433" s="24"/>
      <c r="PZ433" s="24"/>
      <c r="QA433" s="24"/>
      <c r="QB433" s="24"/>
      <c r="QC433" s="24"/>
      <c r="QD433" s="24"/>
      <c r="QE433" s="24"/>
      <c r="QF433" s="24"/>
      <c r="QG433" s="24"/>
      <c r="QH433" s="24"/>
      <c r="QI433" s="24"/>
      <c r="QJ433" s="24"/>
      <c r="QK433" s="24"/>
      <c r="QL433" s="24"/>
      <c r="QM433" s="24"/>
      <c r="QN433" s="24"/>
      <c r="QO433" s="24"/>
      <c r="QP433" s="24"/>
      <c r="QQ433" s="24"/>
      <c r="QR433" s="24"/>
      <c r="QS433" s="24"/>
      <c r="QT433" s="24"/>
      <c r="QU433" s="24"/>
      <c r="QV433" s="24"/>
      <c r="QW433" s="24"/>
      <c r="QX433" s="24"/>
      <c r="QY433" s="24"/>
      <c r="QZ433" s="24"/>
      <c r="RA433" s="24"/>
      <c r="RB433" s="24"/>
      <c r="RC433" s="24"/>
      <c r="RD433" s="24"/>
      <c r="RE433" s="24"/>
      <c r="RF433" s="24"/>
      <c r="RG433" s="24"/>
      <c r="RH433" s="24"/>
      <c r="RI433" s="24"/>
      <c r="RJ433" s="24"/>
      <c r="RK433" s="24"/>
      <c r="RL433" s="24"/>
      <c r="RM433" s="24"/>
      <c r="RN433" s="24"/>
      <c r="RO433" s="24"/>
      <c r="RP433" s="24"/>
      <c r="RQ433" s="24"/>
      <c r="RR433" s="24"/>
      <c r="RS433" s="24"/>
      <c r="RT433" s="24"/>
      <c r="RU433" s="24"/>
      <c r="RV433" s="24"/>
      <c r="RW433" s="24"/>
      <c r="RX433" s="24"/>
      <c r="RY433" s="24"/>
      <c r="RZ433" s="24"/>
      <c r="SA433" s="24"/>
      <c r="SB433" s="24"/>
      <c r="SC433" s="24"/>
      <c r="SD433" s="24"/>
      <c r="SE433" s="24"/>
      <c r="SF433" s="24"/>
      <c r="SG433" s="24"/>
      <c r="SH433" s="24"/>
      <c r="SI433" s="24"/>
      <c r="SJ433" s="24"/>
      <c r="SK433" s="24"/>
      <c r="SL433" s="24"/>
      <c r="SM433" s="24"/>
      <c r="SN433" s="24"/>
      <c r="SO433" s="24"/>
      <c r="SP433" s="24"/>
      <c r="SQ433" s="24"/>
      <c r="SR433" s="24"/>
      <c r="SS433" s="24"/>
      <c r="ST433" s="24"/>
      <c r="SU433" s="24"/>
      <c r="SV433" s="24"/>
      <c r="SW433" s="24"/>
      <c r="SX433" s="24"/>
      <c r="SY433" s="24"/>
      <c r="SZ433" s="24"/>
      <c r="TA433" s="24"/>
      <c r="TB433" s="24"/>
      <c r="TC433" s="24"/>
      <c r="TD433" s="24"/>
      <c r="TE433" s="24"/>
      <c r="TF433" s="24"/>
      <c r="TG433" s="24"/>
      <c r="TH433" s="24"/>
      <c r="TI433" s="24"/>
      <c r="TJ433" s="24"/>
      <c r="TK433" s="24"/>
      <c r="TL433" s="24"/>
      <c r="TM433" s="24"/>
      <c r="TN433" s="24"/>
      <c r="TO433" s="24"/>
      <c r="TP433" s="24"/>
      <c r="TQ433" s="24"/>
      <c r="TR433" s="24"/>
      <c r="TS433" s="24"/>
      <c r="TT433" s="24"/>
      <c r="TU433" s="24"/>
      <c r="TV433" s="24"/>
      <c r="TW433" s="24"/>
      <c r="TX433" s="24"/>
      <c r="TY433" s="24"/>
      <c r="TZ433" s="24"/>
      <c r="UA433" s="24"/>
      <c r="UB433" s="24"/>
      <c r="UC433" s="24"/>
      <c r="UD433" s="24"/>
      <c r="UE433" s="24"/>
      <c r="UF433" s="24"/>
      <c r="UG433" s="24"/>
      <c r="UH433" s="24"/>
      <c r="UI433" s="24"/>
      <c r="UJ433" s="24"/>
      <c r="UK433" s="24"/>
      <c r="UL433" s="24"/>
      <c r="UM433" s="24"/>
      <c r="UN433" s="24"/>
      <c r="UO433" s="24"/>
      <c r="UP433" s="24"/>
      <c r="UQ433" s="24"/>
      <c r="UR433" s="24"/>
      <c r="US433" s="24"/>
      <c r="UT433" s="24"/>
      <c r="UU433" s="24"/>
      <c r="UV433" s="24"/>
      <c r="UW433" s="24"/>
      <c r="UX433" s="24"/>
      <c r="UY433" s="24"/>
      <c r="UZ433" s="24"/>
      <c r="VA433" s="24"/>
      <c r="VB433" s="24"/>
      <c r="VC433" s="24"/>
      <c r="VD433" s="24"/>
      <c r="VE433" s="24"/>
      <c r="VF433" s="24"/>
      <c r="VG433" s="24"/>
      <c r="VH433" s="24"/>
      <c r="VI433" s="24"/>
    </row>
    <row r="434" spans="1:581" s="23" customFormat="1" ht="15" customHeight="1" x14ac:dyDescent="0.2">
      <c r="A434" s="18">
        <v>105</v>
      </c>
      <c r="B434" s="102" t="s">
        <v>1188</v>
      </c>
      <c r="C434" s="102" t="s">
        <v>1189</v>
      </c>
      <c r="D434" s="20">
        <v>14</v>
      </c>
      <c r="E434" s="102" t="s">
        <v>929</v>
      </c>
      <c r="F434" s="102" t="s">
        <v>1190</v>
      </c>
      <c r="G434" s="102" t="s">
        <v>1543</v>
      </c>
      <c r="H434" s="21" t="s">
        <v>889</v>
      </c>
      <c r="I434" s="21" t="s">
        <v>890</v>
      </c>
      <c r="J434" s="22" t="s">
        <v>955</v>
      </c>
      <c r="K434" s="328">
        <v>40725</v>
      </c>
      <c r="L434" s="146" t="s">
        <v>740</v>
      </c>
      <c r="M434" s="22">
        <v>40</v>
      </c>
      <c r="N434" s="22" t="s">
        <v>728</v>
      </c>
      <c r="O434" s="21" t="s">
        <v>861</v>
      </c>
      <c r="P434" s="21" t="s">
        <v>970</v>
      </c>
      <c r="Q434" s="21" t="s">
        <v>994</v>
      </c>
      <c r="R434" s="22">
        <v>1</v>
      </c>
      <c r="S434" s="255">
        <v>12087</v>
      </c>
      <c r="T434" s="75">
        <f t="shared" si="208"/>
        <v>2417.4</v>
      </c>
      <c r="U434" s="75"/>
      <c r="V434" s="75">
        <f t="shared" si="209"/>
        <v>14504.4</v>
      </c>
      <c r="W434" s="75"/>
      <c r="X434" s="75">
        <f t="shared" si="210"/>
        <v>2687.0666666666666</v>
      </c>
      <c r="Y434" s="75">
        <f t="shared" si="211"/>
        <v>26870.666666666664</v>
      </c>
      <c r="Z434" s="75">
        <f t="shared" si="212"/>
        <v>2538.27</v>
      </c>
      <c r="AA434" s="75">
        <f t="shared" si="213"/>
        <v>435.13199999999995</v>
      </c>
      <c r="AB434" s="75">
        <f t="shared" si="214"/>
        <v>725.22</v>
      </c>
      <c r="AC434" s="75">
        <f t="shared" si="215"/>
        <v>290.08800000000002</v>
      </c>
      <c r="AD434" s="75">
        <f t="shared" si="219"/>
        <v>957</v>
      </c>
      <c r="AE434" s="75">
        <f t="shared" si="220"/>
        <v>661</v>
      </c>
      <c r="AF434" s="77">
        <f t="shared" si="216"/>
        <v>8061.2</v>
      </c>
      <c r="AG434" s="77">
        <f t="shared" si="217"/>
        <v>23246.021111111113</v>
      </c>
      <c r="AH434" s="77">
        <f t="shared" si="218"/>
        <v>278952.25333333336</v>
      </c>
      <c r="AI434" s="77"/>
      <c r="AJ434" s="77"/>
      <c r="AK434" s="77"/>
      <c r="AL434" s="77"/>
      <c r="AM434" s="77"/>
      <c r="AN434" s="77"/>
      <c r="AO434" s="77"/>
      <c r="AP434" s="77"/>
      <c r="AQ434" s="77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  <c r="HB434" s="24"/>
      <c r="HC434" s="24"/>
      <c r="HD434" s="24"/>
      <c r="HE434" s="24"/>
      <c r="HF434" s="24"/>
      <c r="HG434" s="24"/>
      <c r="HH434" s="24"/>
      <c r="HI434" s="24"/>
      <c r="HJ434" s="24"/>
      <c r="HK434" s="24"/>
      <c r="HL434" s="24"/>
      <c r="HM434" s="24"/>
      <c r="HN434" s="24"/>
      <c r="HO434" s="24"/>
      <c r="HP434" s="24"/>
      <c r="HQ434" s="24"/>
      <c r="HR434" s="24"/>
      <c r="HS434" s="24"/>
      <c r="HT434" s="24"/>
      <c r="HU434" s="24"/>
      <c r="HV434" s="24"/>
      <c r="HW434" s="24"/>
      <c r="HX434" s="24"/>
      <c r="HY434" s="24"/>
      <c r="HZ434" s="24"/>
      <c r="IA434" s="24"/>
      <c r="IB434" s="24"/>
      <c r="IC434" s="24"/>
      <c r="ID434" s="24"/>
      <c r="IE434" s="24"/>
      <c r="IF434" s="24"/>
      <c r="IG434" s="24"/>
      <c r="IH434" s="24"/>
      <c r="II434" s="24"/>
      <c r="IJ434" s="24"/>
      <c r="IK434" s="24"/>
      <c r="IL434" s="24"/>
      <c r="IM434" s="24"/>
      <c r="IN434" s="24"/>
      <c r="IO434" s="24"/>
      <c r="IP434" s="24"/>
      <c r="IQ434" s="24"/>
      <c r="IR434" s="24"/>
      <c r="IS434" s="24"/>
      <c r="IT434" s="24"/>
      <c r="IU434" s="24"/>
      <c r="IV434" s="24"/>
      <c r="IW434" s="24"/>
      <c r="IX434" s="24"/>
      <c r="IY434" s="24"/>
      <c r="IZ434" s="24"/>
      <c r="JA434" s="24"/>
      <c r="JB434" s="24"/>
      <c r="JC434" s="24"/>
      <c r="JD434" s="24"/>
      <c r="JE434" s="24"/>
      <c r="JF434" s="24"/>
      <c r="JG434" s="24"/>
      <c r="JH434" s="24"/>
      <c r="JI434" s="24"/>
      <c r="JJ434" s="24"/>
      <c r="JK434" s="24"/>
      <c r="JL434" s="24"/>
      <c r="JM434" s="24"/>
      <c r="JN434" s="24"/>
      <c r="JO434" s="24"/>
      <c r="JP434" s="24"/>
      <c r="JQ434" s="24"/>
      <c r="JR434" s="24"/>
      <c r="JS434" s="24"/>
      <c r="JT434" s="24"/>
      <c r="JU434" s="24"/>
      <c r="JV434" s="24"/>
      <c r="JW434" s="24"/>
      <c r="JX434" s="24"/>
      <c r="JY434" s="24"/>
      <c r="JZ434" s="24"/>
      <c r="KA434" s="24"/>
      <c r="KB434" s="24"/>
      <c r="KC434" s="24"/>
      <c r="KD434" s="24"/>
      <c r="KE434" s="24"/>
      <c r="KF434" s="24"/>
      <c r="KG434" s="24"/>
      <c r="KH434" s="24"/>
      <c r="KI434" s="24"/>
      <c r="KJ434" s="24"/>
      <c r="KK434" s="24"/>
      <c r="KL434" s="24"/>
      <c r="KM434" s="24"/>
      <c r="KN434" s="24"/>
      <c r="KO434" s="24"/>
      <c r="KP434" s="24"/>
      <c r="KQ434" s="24"/>
      <c r="KR434" s="24"/>
      <c r="KS434" s="24"/>
      <c r="KT434" s="24"/>
      <c r="KU434" s="24"/>
      <c r="KV434" s="24"/>
      <c r="KW434" s="24"/>
      <c r="KX434" s="24"/>
      <c r="KY434" s="24"/>
      <c r="KZ434" s="24"/>
      <c r="LA434" s="24"/>
      <c r="LB434" s="24"/>
      <c r="LC434" s="24"/>
      <c r="LD434" s="24"/>
      <c r="LE434" s="24"/>
      <c r="LF434" s="24"/>
      <c r="LG434" s="24"/>
      <c r="LH434" s="24"/>
      <c r="LI434" s="24"/>
      <c r="LJ434" s="24"/>
      <c r="LK434" s="24"/>
      <c r="LL434" s="24"/>
      <c r="LM434" s="24"/>
      <c r="LN434" s="24"/>
      <c r="LO434" s="24"/>
      <c r="LP434" s="24"/>
      <c r="LQ434" s="24"/>
      <c r="LR434" s="24"/>
      <c r="LS434" s="24"/>
      <c r="LT434" s="24"/>
      <c r="LU434" s="24"/>
      <c r="LV434" s="24"/>
      <c r="LW434" s="24"/>
      <c r="LX434" s="24"/>
      <c r="LY434" s="24"/>
      <c r="LZ434" s="24"/>
      <c r="MA434" s="24"/>
      <c r="MB434" s="24"/>
      <c r="MC434" s="24"/>
      <c r="MD434" s="24"/>
      <c r="ME434" s="24"/>
      <c r="MF434" s="24"/>
      <c r="MG434" s="24"/>
      <c r="MH434" s="24"/>
      <c r="MI434" s="24"/>
      <c r="MJ434" s="24"/>
      <c r="MK434" s="24"/>
      <c r="ML434" s="24"/>
      <c r="MM434" s="24"/>
      <c r="MN434" s="24"/>
      <c r="MO434" s="24"/>
      <c r="MP434" s="24"/>
      <c r="MQ434" s="24"/>
      <c r="MR434" s="24"/>
      <c r="MS434" s="24"/>
      <c r="MT434" s="24"/>
      <c r="MU434" s="24"/>
      <c r="MV434" s="24"/>
      <c r="MW434" s="24"/>
      <c r="MX434" s="24"/>
      <c r="MY434" s="24"/>
      <c r="MZ434" s="24"/>
      <c r="NA434" s="24"/>
      <c r="NB434" s="24"/>
      <c r="NC434" s="24"/>
      <c r="ND434" s="24"/>
      <c r="NE434" s="24"/>
      <c r="NF434" s="24"/>
      <c r="NG434" s="24"/>
      <c r="NH434" s="24"/>
      <c r="NI434" s="24"/>
      <c r="NJ434" s="24"/>
      <c r="NK434" s="24"/>
      <c r="NL434" s="24"/>
      <c r="NM434" s="24"/>
      <c r="NN434" s="24"/>
      <c r="NO434" s="24"/>
      <c r="NP434" s="24"/>
      <c r="NQ434" s="24"/>
      <c r="NR434" s="24"/>
      <c r="NS434" s="24"/>
      <c r="NT434" s="24"/>
      <c r="NU434" s="24"/>
      <c r="NV434" s="24"/>
      <c r="NW434" s="24"/>
      <c r="NX434" s="24"/>
      <c r="NY434" s="24"/>
      <c r="NZ434" s="24"/>
      <c r="OA434" s="24"/>
      <c r="OB434" s="24"/>
      <c r="OC434" s="24"/>
      <c r="OD434" s="24"/>
      <c r="OE434" s="24"/>
      <c r="OF434" s="24"/>
      <c r="OG434" s="24"/>
      <c r="OH434" s="24"/>
      <c r="OI434" s="24"/>
      <c r="OJ434" s="24"/>
      <c r="OK434" s="24"/>
      <c r="OL434" s="24"/>
      <c r="OM434" s="24"/>
      <c r="ON434" s="24"/>
      <c r="OO434" s="24"/>
      <c r="OP434" s="24"/>
      <c r="OQ434" s="24"/>
      <c r="OR434" s="24"/>
      <c r="OS434" s="24"/>
      <c r="OT434" s="24"/>
      <c r="OU434" s="24"/>
      <c r="OV434" s="24"/>
      <c r="OW434" s="24"/>
      <c r="OX434" s="24"/>
      <c r="OY434" s="24"/>
      <c r="OZ434" s="24"/>
      <c r="PA434" s="24"/>
      <c r="PB434" s="24"/>
      <c r="PC434" s="24"/>
      <c r="PD434" s="24"/>
      <c r="PE434" s="24"/>
      <c r="PF434" s="24"/>
      <c r="PG434" s="24"/>
      <c r="PH434" s="24"/>
      <c r="PI434" s="24"/>
      <c r="PJ434" s="24"/>
      <c r="PK434" s="24"/>
      <c r="PL434" s="24"/>
      <c r="PM434" s="24"/>
      <c r="PN434" s="24"/>
      <c r="PO434" s="24"/>
      <c r="PP434" s="24"/>
      <c r="PQ434" s="24"/>
      <c r="PR434" s="24"/>
      <c r="PS434" s="24"/>
      <c r="PT434" s="24"/>
      <c r="PU434" s="24"/>
      <c r="PV434" s="24"/>
      <c r="PW434" s="24"/>
      <c r="PX434" s="24"/>
      <c r="PY434" s="24"/>
      <c r="PZ434" s="24"/>
      <c r="QA434" s="24"/>
      <c r="QB434" s="24"/>
      <c r="QC434" s="24"/>
      <c r="QD434" s="24"/>
      <c r="QE434" s="24"/>
      <c r="QF434" s="24"/>
      <c r="QG434" s="24"/>
      <c r="QH434" s="24"/>
      <c r="QI434" s="24"/>
      <c r="QJ434" s="24"/>
      <c r="QK434" s="24"/>
      <c r="QL434" s="24"/>
      <c r="QM434" s="24"/>
      <c r="QN434" s="24"/>
      <c r="QO434" s="24"/>
      <c r="QP434" s="24"/>
      <c r="QQ434" s="24"/>
      <c r="QR434" s="24"/>
      <c r="QS434" s="24"/>
      <c r="QT434" s="24"/>
      <c r="QU434" s="24"/>
      <c r="QV434" s="24"/>
      <c r="QW434" s="24"/>
      <c r="QX434" s="24"/>
      <c r="QY434" s="24"/>
      <c r="QZ434" s="24"/>
      <c r="RA434" s="24"/>
      <c r="RB434" s="24"/>
      <c r="RC434" s="24"/>
      <c r="RD434" s="24"/>
      <c r="RE434" s="24"/>
      <c r="RF434" s="24"/>
      <c r="RG434" s="24"/>
      <c r="RH434" s="24"/>
      <c r="RI434" s="24"/>
      <c r="RJ434" s="24"/>
      <c r="RK434" s="24"/>
      <c r="RL434" s="24"/>
      <c r="RM434" s="24"/>
      <c r="RN434" s="24"/>
      <c r="RO434" s="24"/>
      <c r="RP434" s="24"/>
      <c r="RQ434" s="24"/>
      <c r="RR434" s="24"/>
      <c r="RS434" s="24"/>
      <c r="RT434" s="24"/>
      <c r="RU434" s="24"/>
      <c r="RV434" s="24"/>
      <c r="RW434" s="24"/>
      <c r="RX434" s="24"/>
      <c r="RY434" s="24"/>
      <c r="RZ434" s="24"/>
      <c r="SA434" s="24"/>
      <c r="SB434" s="24"/>
      <c r="SC434" s="24"/>
      <c r="SD434" s="24"/>
      <c r="SE434" s="24"/>
      <c r="SF434" s="24"/>
      <c r="SG434" s="24"/>
      <c r="SH434" s="24"/>
      <c r="SI434" s="24"/>
      <c r="SJ434" s="24"/>
      <c r="SK434" s="24"/>
      <c r="SL434" s="24"/>
      <c r="SM434" s="24"/>
      <c r="SN434" s="24"/>
      <c r="SO434" s="24"/>
      <c r="SP434" s="24"/>
      <c r="SQ434" s="24"/>
      <c r="SR434" s="24"/>
      <c r="SS434" s="24"/>
      <c r="ST434" s="24"/>
      <c r="SU434" s="24"/>
      <c r="SV434" s="24"/>
      <c r="SW434" s="24"/>
      <c r="SX434" s="24"/>
      <c r="SY434" s="24"/>
      <c r="SZ434" s="24"/>
      <c r="TA434" s="24"/>
      <c r="TB434" s="24"/>
      <c r="TC434" s="24"/>
      <c r="TD434" s="24"/>
      <c r="TE434" s="24"/>
      <c r="TF434" s="24"/>
      <c r="TG434" s="24"/>
      <c r="TH434" s="24"/>
      <c r="TI434" s="24"/>
      <c r="TJ434" s="24"/>
      <c r="TK434" s="24"/>
      <c r="TL434" s="24"/>
      <c r="TM434" s="24"/>
      <c r="TN434" s="24"/>
      <c r="TO434" s="24"/>
      <c r="TP434" s="24"/>
      <c r="TQ434" s="24"/>
      <c r="TR434" s="24"/>
      <c r="TS434" s="24"/>
      <c r="TT434" s="24"/>
      <c r="TU434" s="24"/>
      <c r="TV434" s="24"/>
      <c r="TW434" s="24"/>
      <c r="TX434" s="24"/>
      <c r="TY434" s="24"/>
      <c r="TZ434" s="24"/>
      <c r="UA434" s="24"/>
      <c r="UB434" s="24"/>
      <c r="UC434" s="24"/>
      <c r="UD434" s="24"/>
      <c r="UE434" s="24"/>
      <c r="UF434" s="24"/>
      <c r="UG434" s="24"/>
      <c r="UH434" s="24"/>
      <c r="UI434" s="24"/>
      <c r="UJ434" s="24"/>
      <c r="UK434" s="24"/>
      <c r="UL434" s="24"/>
      <c r="UM434" s="24"/>
      <c r="UN434" s="24"/>
      <c r="UO434" s="24"/>
      <c r="UP434" s="24"/>
      <c r="UQ434" s="24"/>
      <c r="UR434" s="24"/>
      <c r="US434" s="24"/>
      <c r="UT434" s="24"/>
      <c r="UU434" s="24"/>
      <c r="UV434" s="24"/>
      <c r="UW434" s="24"/>
      <c r="UX434" s="24"/>
      <c r="UY434" s="24"/>
      <c r="UZ434" s="24"/>
      <c r="VA434" s="24"/>
      <c r="VB434" s="24"/>
      <c r="VC434" s="24"/>
      <c r="VD434" s="24"/>
      <c r="VE434" s="24"/>
      <c r="VF434" s="24"/>
      <c r="VG434" s="24"/>
      <c r="VH434" s="24"/>
      <c r="VI434" s="24"/>
    </row>
    <row r="435" spans="1:581" s="23" customFormat="1" ht="15" customHeight="1" x14ac:dyDescent="0.2">
      <c r="A435" s="18">
        <v>106</v>
      </c>
      <c r="B435" s="102" t="s">
        <v>1188</v>
      </c>
      <c r="C435" s="102" t="s">
        <v>1189</v>
      </c>
      <c r="D435" s="20">
        <v>14</v>
      </c>
      <c r="E435" s="102" t="s">
        <v>929</v>
      </c>
      <c r="F435" s="102" t="s">
        <v>1190</v>
      </c>
      <c r="G435" s="102" t="s">
        <v>1544</v>
      </c>
      <c r="H435" s="21" t="s">
        <v>377</v>
      </c>
      <c r="I435" s="21" t="s">
        <v>378</v>
      </c>
      <c r="J435" s="22" t="s">
        <v>955</v>
      </c>
      <c r="K435" s="328">
        <v>35719</v>
      </c>
      <c r="L435" s="146" t="s">
        <v>740</v>
      </c>
      <c r="M435" s="22">
        <v>40</v>
      </c>
      <c r="N435" s="176" t="s">
        <v>728</v>
      </c>
      <c r="O435" s="21" t="s">
        <v>898</v>
      </c>
      <c r="P435" s="21" t="s">
        <v>973</v>
      </c>
      <c r="Q435" s="21" t="s">
        <v>994</v>
      </c>
      <c r="R435" s="22">
        <v>1</v>
      </c>
      <c r="S435" s="255">
        <v>12087</v>
      </c>
      <c r="T435" s="75">
        <f t="shared" si="208"/>
        <v>2417.4</v>
      </c>
      <c r="U435" s="75"/>
      <c r="V435" s="75">
        <f t="shared" si="209"/>
        <v>14504.4</v>
      </c>
      <c r="W435" s="75">
        <f>70.1*6</f>
        <v>420.59999999999997</v>
      </c>
      <c r="X435" s="75">
        <f t="shared" si="210"/>
        <v>2687.0666666666666</v>
      </c>
      <c r="Y435" s="75">
        <f t="shared" si="211"/>
        <v>26870.666666666664</v>
      </c>
      <c r="Z435" s="75">
        <f t="shared" si="212"/>
        <v>2538.27</v>
      </c>
      <c r="AA435" s="75">
        <f t="shared" si="213"/>
        <v>435.13199999999995</v>
      </c>
      <c r="AB435" s="75">
        <f t="shared" si="214"/>
        <v>725.22</v>
      </c>
      <c r="AC435" s="75">
        <f t="shared" si="215"/>
        <v>290.08800000000002</v>
      </c>
      <c r="AD435" s="75">
        <f t="shared" si="219"/>
        <v>957</v>
      </c>
      <c r="AE435" s="75">
        <f t="shared" si="220"/>
        <v>661</v>
      </c>
      <c r="AF435" s="77">
        <f t="shared" si="216"/>
        <v>8061.2</v>
      </c>
      <c r="AG435" s="77">
        <f t="shared" si="217"/>
        <v>23666.621111111112</v>
      </c>
      <c r="AH435" s="77">
        <f t="shared" si="218"/>
        <v>283999.45333333337</v>
      </c>
      <c r="AI435" s="77"/>
      <c r="AJ435" s="77"/>
      <c r="AK435" s="77"/>
      <c r="AL435" s="77"/>
      <c r="AM435" s="77"/>
      <c r="AN435" s="77"/>
      <c r="AO435" s="77"/>
      <c r="AP435" s="77"/>
      <c r="AQ435" s="77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4"/>
      <c r="IO435" s="24"/>
      <c r="IP435" s="24"/>
      <c r="IQ435" s="24"/>
      <c r="IR435" s="24"/>
      <c r="IS435" s="24"/>
      <c r="IT435" s="24"/>
      <c r="IU435" s="24"/>
      <c r="IV435" s="24"/>
      <c r="IW435" s="24"/>
      <c r="IX435" s="24"/>
      <c r="IY435" s="24"/>
      <c r="IZ435" s="24"/>
      <c r="JA435" s="24"/>
      <c r="JB435" s="24"/>
      <c r="JC435" s="24"/>
      <c r="JD435" s="24"/>
      <c r="JE435" s="24"/>
      <c r="JF435" s="24"/>
      <c r="JG435" s="24"/>
      <c r="JH435" s="24"/>
      <c r="JI435" s="24"/>
      <c r="JJ435" s="24"/>
      <c r="JK435" s="24"/>
      <c r="JL435" s="24"/>
      <c r="JM435" s="24"/>
      <c r="JN435" s="24"/>
      <c r="JO435" s="24"/>
      <c r="JP435" s="24"/>
      <c r="JQ435" s="24"/>
      <c r="JR435" s="24"/>
      <c r="JS435" s="24"/>
      <c r="JT435" s="24"/>
      <c r="JU435" s="24"/>
      <c r="JV435" s="24"/>
      <c r="JW435" s="24"/>
      <c r="JX435" s="24"/>
      <c r="JY435" s="24"/>
      <c r="JZ435" s="24"/>
      <c r="KA435" s="24"/>
      <c r="KB435" s="24"/>
      <c r="KC435" s="24"/>
      <c r="KD435" s="24"/>
      <c r="KE435" s="24"/>
      <c r="KF435" s="24"/>
      <c r="KG435" s="24"/>
      <c r="KH435" s="24"/>
      <c r="KI435" s="24"/>
      <c r="KJ435" s="24"/>
      <c r="KK435" s="24"/>
      <c r="KL435" s="24"/>
      <c r="KM435" s="24"/>
      <c r="KN435" s="24"/>
      <c r="KO435" s="24"/>
      <c r="KP435" s="24"/>
      <c r="KQ435" s="24"/>
      <c r="KR435" s="24"/>
      <c r="KS435" s="24"/>
      <c r="KT435" s="24"/>
      <c r="KU435" s="24"/>
      <c r="KV435" s="24"/>
      <c r="KW435" s="24"/>
      <c r="KX435" s="24"/>
      <c r="KY435" s="24"/>
      <c r="KZ435" s="24"/>
      <c r="LA435" s="24"/>
      <c r="LB435" s="24"/>
      <c r="LC435" s="24"/>
      <c r="LD435" s="24"/>
      <c r="LE435" s="24"/>
      <c r="LF435" s="24"/>
      <c r="LG435" s="24"/>
      <c r="LH435" s="24"/>
      <c r="LI435" s="24"/>
      <c r="LJ435" s="24"/>
      <c r="LK435" s="24"/>
      <c r="LL435" s="24"/>
      <c r="LM435" s="24"/>
      <c r="LN435" s="24"/>
      <c r="LO435" s="24"/>
      <c r="LP435" s="24"/>
      <c r="LQ435" s="24"/>
      <c r="LR435" s="24"/>
      <c r="LS435" s="24"/>
      <c r="LT435" s="24"/>
      <c r="LU435" s="24"/>
      <c r="LV435" s="24"/>
      <c r="LW435" s="24"/>
      <c r="LX435" s="24"/>
      <c r="LY435" s="24"/>
      <c r="LZ435" s="24"/>
      <c r="MA435" s="24"/>
      <c r="MB435" s="24"/>
      <c r="MC435" s="24"/>
      <c r="MD435" s="24"/>
      <c r="ME435" s="24"/>
      <c r="MF435" s="24"/>
      <c r="MG435" s="24"/>
      <c r="MH435" s="24"/>
      <c r="MI435" s="24"/>
      <c r="MJ435" s="24"/>
      <c r="MK435" s="24"/>
      <c r="ML435" s="24"/>
      <c r="MM435" s="24"/>
      <c r="MN435" s="24"/>
      <c r="MO435" s="24"/>
      <c r="MP435" s="24"/>
      <c r="MQ435" s="24"/>
      <c r="MR435" s="24"/>
      <c r="MS435" s="24"/>
      <c r="MT435" s="24"/>
      <c r="MU435" s="24"/>
      <c r="MV435" s="24"/>
      <c r="MW435" s="24"/>
      <c r="MX435" s="24"/>
      <c r="MY435" s="24"/>
      <c r="MZ435" s="24"/>
      <c r="NA435" s="24"/>
      <c r="NB435" s="24"/>
      <c r="NC435" s="24"/>
      <c r="ND435" s="24"/>
      <c r="NE435" s="24"/>
      <c r="NF435" s="24"/>
      <c r="NG435" s="24"/>
      <c r="NH435" s="24"/>
      <c r="NI435" s="24"/>
      <c r="NJ435" s="24"/>
      <c r="NK435" s="24"/>
      <c r="NL435" s="24"/>
      <c r="NM435" s="24"/>
      <c r="NN435" s="24"/>
      <c r="NO435" s="24"/>
      <c r="NP435" s="24"/>
      <c r="NQ435" s="24"/>
      <c r="NR435" s="24"/>
      <c r="NS435" s="24"/>
      <c r="NT435" s="24"/>
      <c r="NU435" s="24"/>
      <c r="NV435" s="24"/>
      <c r="NW435" s="24"/>
      <c r="NX435" s="24"/>
      <c r="NY435" s="24"/>
      <c r="NZ435" s="24"/>
      <c r="OA435" s="24"/>
      <c r="OB435" s="24"/>
      <c r="OC435" s="24"/>
      <c r="OD435" s="24"/>
      <c r="OE435" s="24"/>
      <c r="OF435" s="24"/>
      <c r="OG435" s="24"/>
      <c r="OH435" s="24"/>
      <c r="OI435" s="24"/>
      <c r="OJ435" s="24"/>
      <c r="OK435" s="24"/>
      <c r="OL435" s="24"/>
      <c r="OM435" s="24"/>
      <c r="ON435" s="24"/>
      <c r="OO435" s="24"/>
      <c r="OP435" s="24"/>
      <c r="OQ435" s="24"/>
      <c r="OR435" s="24"/>
      <c r="OS435" s="24"/>
      <c r="OT435" s="24"/>
      <c r="OU435" s="24"/>
      <c r="OV435" s="24"/>
      <c r="OW435" s="24"/>
      <c r="OX435" s="24"/>
      <c r="OY435" s="24"/>
      <c r="OZ435" s="24"/>
      <c r="PA435" s="24"/>
      <c r="PB435" s="24"/>
      <c r="PC435" s="24"/>
      <c r="PD435" s="24"/>
      <c r="PE435" s="24"/>
      <c r="PF435" s="24"/>
      <c r="PG435" s="24"/>
      <c r="PH435" s="24"/>
      <c r="PI435" s="24"/>
      <c r="PJ435" s="24"/>
      <c r="PK435" s="24"/>
      <c r="PL435" s="24"/>
      <c r="PM435" s="24"/>
      <c r="PN435" s="24"/>
      <c r="PO435" s="24"/>
      <c r="PP435" s="24"/>
      <c r="PQ435" s="24"/>
      <c r="PR435" s="24"/>
      <c r="PS435" s="24"/>
      <c r="PT435" s="24"/>
      <c r="PU435" s="24"/>
      <c r="PV435" s="24"/>
      <c r="PW435" s="24"/>
      <c r="PX435" s="24"/>
      <c r="PY435" s="24"/>
      <c r="PZ435" s="24"/>
      <c r="QA435" s="24"/>
      <c r="QB435" s="24"/>
      <c r="QC435" s="24"/>
      <c r="QD435" s="24"/>
      <c r="QE435" s="24"/>
      <c r="QF435" s="24"/>
      <c r="QG435" s="24"/>
      <c r="QH435" s="24"/>
      <c r="QI435" s="24"/>
      <c r="QJ435" s="24"/>
      <c r="QK435" s="24"/>
      <c r="QL435" s="24"/>
      <c r="QM435" s="24"/>
      <c r="QN435" s="24"/>
      <c r="QO435" s="24"/>
      <c r="QP435" s="24"/>
      <c r="QQ435" s="24"/>
      <c r="QR435" s="24"/>
      <c r="QS435" s="24"/>
      <c r="QT435" s="24"/>
      <c r="QU435" s="24"/>
      <c r="QV435" s="24"/>
      <c r="QW435" s="24"/>
      <c r="QX435" s="24"/>
      <c r="QY435" s="24"/>
      <c r="QZ435" s="24"/>
      <c r="RA435" s="24"/>
      <c r="RB435" s="24"/>
      <c r="RC435" s="24"/>
      <c r="RD435" s="24"/>
      <c r="RE435" s="24"/>
      <c r="RF435" s="24"/>
      <c r="RG435" s="24"/>
      <c r="RH435" s="24"/>
      <c r="RI435" s="24"/>
      <c r="RJ435" s="24"/>
      <c r="RK435" s="24"/>
      <c r="RL435" s="24"/>
      <c r="RM435" s="24"/>
      <c r="RN435" s="24"/>
      <c r="RO435" s="24"/>
      <c r="RP435" s="24"/>
      <c r="RQ435" s="24"/>
      <c r="RR435" s="24"/>
      <c r="RS435" s="24"/>
      <c r="RT435" s="24"/>
      <c r="RU435" s="24"/>
      <c r="RV435" s="24"/>
      <c r="RW435" s="24"/>
      <c r="RX435" s="24"/>
      <c r="RY435" s="24"/>
      <c r="RZ435" s="24"/>
      <c r="SA435" s="24"/>
      <c r="SB435" s="24"/>
      <c r="SC435" s="24"/>
      <c r="SD435" s="24"/>
      <c r="SE435" s="24"/>
      <c r="SF435" s="24"/>
      <c r="SG435" s="24"/>
      <c r="SH435" s="24"/>
      <c r="SI435" s="24"/>
      <c r="SJ435" s="24"/>
      <c r="SK435" s="24"/>
      <c r="SL435" s="24"/>
      <c r="SM435" s="24"/>
      <c r="SN435" s="24"/>
      <c r="SO435" s="24"/>
      <c r="SP435" s="24"/>
      <c r="SQ435" s="24"/>
      <c r="SR435" s="24"/>
      <c r="SS435" s="24"/>
      <c r="ST435" s="24"/>
      <c r="SU435" s="24"/>
      <c r="SV435" s="24"/>
      <c r="SW435" s="24"/>
      <c r="SX435" s="24"/>
      <c r="SY435" s="24"/>
      <c r="SZ435" s="24"/>
      <c r="TA435" s="24"/>
      <c r="TB435" s="24"/>
      <c r="TC435" s="24"/>
      <c r="TD435" s="24"/>
      <c r="TE435" s="24"/>
      <c r="TF435" s="24"/>
      <c r="TG435" s="24"/>
      <c r="TH435" s="24"/>
      <c r="TI435" s="24"/>
      <c r="TJ435" s="24"/>
      <c r="TK435" s="24"/>
      <c r="TL435" s="24"/>
      <c r="TM435" s="24"/>
      <c r="TN435" s="24"/>
      <c r="TO435" s="24"/>
      <c r="TP435" s="24"/>
      <c r="TQ435" s="24"/>
      <c r="TR435" s="24"/>
      <c r="TS435" s="24"/>
      <c r="TT435" s="24"/>
      <c r="TU435" s="24"/>
      <c r="TV435" s="24"/>
      <c r="TW435" s="24"/>
      <c r="TX435" s="24"/>
      <c r="TY435" s="24"/>
      <c r="TZ435" s="24"/>
      <c r="UA435" s="24"/>
      <c r="UB435" s="24"/>
      <c r="UC435" s="24"/>
      <c r="UD435" s="24"/>
      <c r="UE435" s="24"/>
      <c r="UF435" s="24"/>
      <c r="UG435" s="24"/>
      <c r="UH435" s="24"/>
      <c r="UI435" s="24"/>
      <c r="UJ435" s="24"/>
      <c r="UK435" s="24"/>
      <c r="UL435" s="24"/>
      <c r="UM435" s="24"/>
      <c r="UN435" s="24"/>
      <c r="UO435" s="24"/>
      <c r="UP435" s="24"/>
      <c r="UQ435" s="24"/>
      <c r="UR435" s="24"/>
      <c r="US435" s="24"/>
      <c r="UT435" s="24"/>
      <c r="UU435" s="24"/>
      <c r="UV435" s="24"/>
      <c r="UW435" s="24"/>
      <c r="UX435" s="24"/>
      <c r="UY435" s="24"/>
      <c r="UZ435" s="24"/>
      <c r="VA435" s="24"/>
      <c r="VB435" s="24"/>
      <c r="VC435" s="24"/>
      <c r="VD435" s="24"/>
      <c r="VE435" s="24"/>
      <c r="VF435" s="24"/>
      <c r="VG435" s="24"/>
      <c r="VH435" s="24"/>
      <c r="VI435" s="24"/>
    </row>
    <row r="436" spans="1:581" s="23" customFormat="1" ht="15" customHeight="1" x14ac:dyDescent="0.2">
      <c r="A436" s="18">
        <v>107</v>
      </c>
      <c r="B436" s="102" t="s">
        <v>1188</v>
      </c>
      <c r="C436" s="102" t="s">
        <v>1189</v>
      </c>
      <c r="D436" s="20">
        <v>14</v>
      </c>
      <c r="E436" s="102" t="s">
        <v>929</v>
      </c>
      <c r="F436" s="102" t="s">
        <v>1190</v>
      </c>
      <c r="G436" s="102" t="s">
        <v>1545</v>
      </c>
      <c r="H436" s="21" t="s">
        <v>339</v>
      </c>
      <c r="I436" s="21" t="s">
        <v>537</v>
      </c>
      <c r="J436" s="22" t="s">
        <v>955</v>
      </c>
      <c r="K436" s="328">
        <v>39218</v>
      </c>
      <c r="L436" s="146" t="s">
        <v>740</v>
      </c>
      <c r="M436" s="22">
        <v>40</v>
      </c>
      <c r="N436" s="22" t="s">
        <v>728</v>
      </c>
      <c r="O436" s="21" t="s">
        <v>352</v>
      </c>
      <c r="P436" s="21" t="s">
        <v>973</v>
      </c>
      <c r="Q436" s="21" t="s">
        <v>994</v>
      </c>
      <c r="R436" s="22">
        <v>1</v>
      </c>
      <c r="S436" s="255">
        <v>12087</v>
      </c>
      <c r="T436" s="75">
        <f t="shared" si="208"/>
        <v>2417.4</v>
      </c>
      <c r="U436" s="75"/>
      <c r="V436" s="75">
        <f t="shared" si="209"/>
        <v>14504.4</v>
      </c>
      <c r="W436" s="75">
        <f>70.1*4</f>
        <v>280.39999999999998</v>
      </c>
      <c r="X436" s="75">
        <f t="shared" si="210"/>
        <v>2687.0666666666666</v>
      </c>
      <c r="Y436" s="75">
        <f t="shared" si="211"/>
        <v>26870.666666666664</v>
      </c>
      <c r="Z436" s="75">
        <f t="shared" si="212"/>
        <v>2538.27</v>
      </c>
      <c r="AA436" s="75">
        <f t="shared" si="213"/>
        <v>435.13199999999995</v>
      </c>
      <c r="AB436" s="75">
        <f t="shared" si="214"/>
        <v>725.22</v>
      </c>
      <c r="AC436" s="75">
        <f t="shared" si="215"/>
        <v>290.08800000000002</v>
      </c>
      <c r="AD436" s="75">
        <f t="shared" si="219"/>
        <v>957</v>
      </c>
      <c r="AE436" s="75">
        <f t="shared" si="220"/>
        <v>661</v>
      </c>
      <c r="AF436" s="77">
        <f t="shared" si="216"/>
        <v>8061.2</v>
      </c>
      <c r="AG436" s="77">
        <f t="shared" si="217"/>
        <v>23526.421111111114</v>
      </c>
      <c r="AH436" s="77">
        <f t="shared" si="218"/>
        <v>282317.05333333334</v>
      </c>
      <c r="AI436" s="77"/>
      <c r="AJ436" s="77"/>
      <c r="AK436" s="77"/>
      <c r="AL436" s="77"/>
      <c r="AM436" s="77"/>
      <c r="AN436" s="77"/>
      <c r="AO436" s="77"/>
      <c r="AP436" s="77"/>
      <c r="AQ436" s="77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  <c r="HB436" s="24"/>
      <c r="HC436" s="24"/>
      <c r="HD436" s="24"/>
      <c r="HE436" s="24"/>
      <c r="HF436" s="24"/>
      <c r="HG436" s="24"/>
      <c r="HH436" s="24"/>
      <c r="HI436" s="24"/>
      <c r="HJ436" s="24"/>
      <c r="HK436" s="24"/>
      <c r="HL436" s="24"/>
      <c r="HM436" s="24"/>
      <c r="HN436" s="24"/>
      <c r="HO436" s="24"/>
      <c r="HP436" s="24"/>
      <c r="HQ436" s="24"/>
      <c r="HR436" s="24"/>
      <c r="HS436" s="24"/>
      <c r="HT436" s="24"/>
      <c r="HU436" s="24"/>
      <c r="HV436" s="24"/>
      <c r="HW436" s="24"/>
      <c r="HX436" s="24"/>
      <c r="HY436" s="24"/>
      <c r="HZ436" s="24"/>
      <c r="IA436" s="24"/>
      <c r="IB436" s="24"/>
      <c r="IC436" s="24"/>
      <c r="ID436" s="24"/>
      <c r="IE436" s="24"/>
      <c r="IF436" s="24"/>
      <c r="IG436" s="24"/>
      <c r="IH436" s="24"/>
      <c r="II436" s="24"/>
      <c r="IJ436" s="24"/>
      <c r="IK436" s="24"/>
      <c r="IL436" s="24"/>
      <c r="IM436" s="24"/>
      <c r="IN436" s="24"/>
      <c r="IO436" s="24"/>
      <c r="IP436" s="24"/>
      <c r="IQ436" s="24"/>
      <c r="IR436" s="24"/>
      <c r="IS436" s="24"/>
      <c r="IT436" s="24"/>
      <c r="IU436" s="24"/>
      <c r="IV436" s="24"/>
      <c r="IW436" s="24"/>
      <c r="IX436" s="24"/>
      <c r="IY436" s="24"/>
      <c r="IZ436" s="24"/>
      <c r="JA436" s="24"/>
      <c r="JB436" s="24"/>
      <c r="JC436" s="24"/>
      <c r="JD436" s="24"/>
      <c r="JE436" s="24"/>
      <c r="JF436" s="24"/>
      <c r="JG436" s="24"/>
      <c r="JH436" s="24"/>
      <c r="JI436" s="24"/>
      <c r="JJ436" s="24"/>
      <c r="JK436" s="24"/>
      <c r="JL436" s="24"/>
      <c r="JM436" s="24"/>
      <c r="JN436" s="24"/>
      <c r="JO436" s="24"/>
      <c r="JP436" s="24"/>
      <c r="JQ436" s="24"/>
      <c r="JR436" s="24"/>
      <c r="JS436" s="24"/>
      <c r="JT436" s="24"/>
      <c r="JU436" s="24"/>
      <c r="JV436" s="24"/>
      <c r="JW436" s="24"/>
      <c r="JX436" s="24"/>
      <c r="JY436" s="24"/>
      <c r="JZ436" s="24"/>
      <c r="KA436" s="24"/>
      <c r="KB436" s="24"/>
      <c r="KC436" s="24"/>
      <c r="KD436" s="24"/>
      <c r="KE436" s="24"/>
      <c r="KF436" s="24"/>
      <c r="KG436" s="24"/>
      <c r="KH436" s="24"/>
      <c r="KI436" s="24"/>
      <c r="KJ436" s="24"/>
      <c r="KK436" s="24"/>
      <c r="KL436" s="24"/>
      <c r="KM436" s="24"/>
      <c r="KN436" s="24"/>
      <c r="KO436" s="24"/>
      <c r="KP436" s="24"/>
      <c r="KQ436" s="24"/>
      <c r="KR436" s="24"/>
      <c r="KS436" s="24"/>
      <c r="KT436" s="24"/>
      <c r="KU436" s="24"/>
      <c r="KV436" s="24"/>
      <c r="KW436" s="24"/>
      <c r="KX436" s="24"/>
      <c r="KY436" s="24"/>
      <c r="KZ436" s="24"/>
      <c r="LA436" s="24"/>
      <c r="LB436" s="24"/>
      <c r="LC436" s="24"/>
      <c r="LD436" s="24"/>
      <c r="LE436" s="24"/>
      <c r="LF436" s="24"/>
      <c r="LG436" s="24"/>
      <c r="LH436" s="24"/>
      <c r="LI436" s="24"/>
      <c r="LJ436" s="24"/>
      <c r="LK436" s="24"/>
      <c r="LL436" s="24"/>
      <c r="LM436" s="24"/>
      <c r="LN436" s="24"/>
      <c r="LO436" s="24"/>
      <c r="LP436" s="24"/>
      <c r="LQ436" s="24"/>
      <c r="LR436" s="24"/>
      <c r="LS436" s="24"/>
      <c r="LT436" s="24"/>
      <c r="LU436" s="24"/>
      <c r="LV436" s="24"/>
      <c r="LW436" s="24"/>
      <c r="LX436" s="24"/>
      <c r="LY436" s="24"/>
      <c r="LZ436" s="24"/>
      <c r="MA436" s="24"/>
      <c r="MB436" s="24"/>
      <c r="MC436" s="24"/>
      <c r="MD436" s="24"/>
      <c r="ME436" s="24"/>
      <c r="MF436" s="24"/>
      <c r="MG436" s="24"/>
      <c r="MH436" s="24"/>
      <c r="MI436" s="24"/>
      <c r="MJ436" s="24"/>
      <c r="MK436" s="24"/>
      <c r="ML436" s="24"/>
      <c r="MM436" s="24"/>
      <c r="MN436" s="24"/>
      <c r="MO436" s="24"/>
      <c r="MP436" s="24"/>
      <c r="MQ436" s="24"/>
      <c r="MR436" s="24"/>
      <c r="MS436" s="24"/>
      <c r="MT436" s="24"/>
      <c r="MU436" s="24"/>
      <c r="MV436" s="24"/>
      <c r="MW436" s="24"/>
      <c r="MX436" s="24"/>
      <c r="MY436" s="24"/>
      <c r="MZ436" s="24"/>
      <c r="NA436" s="24"/>
      <c r="NB436" s="24"/>
      <c r="NC436" s="24"/>
      <c r="ND436" s="24"/>
      <c r="NE436" s="24"/>
      <c r="NF436" s="24"/>
      <c r="NG436" s="24"/>
      <c r="NH436" s="24"/>
      <c r="NI436" s="24"/>
      <c r="NJ436" s="24"/>
      <c r="NK436" s="24"/>
      <c r="NL436" s="24"/>
      <c r="NM436" s="24"/>
      <c r="NN436" s="24"/>
      <c r="NO436" s="24"/>
      <c r="NP436" s="24"/>
      <c r="NQ436" s="24"/>
      <c r="NR436" s="24"/>
      <c r="NS436" s="24"/>
      <c r="NT436" s="24"/>
      <c r="NU436" s="24"/>
      <c r="NV436" s="24"/>
      <c r="NW436" s="24"/>
      <c r="NX436" s="24"/>
      <c r="NY436" s="24"/>
      <c r="NZ436" s="24"/>
      <c r="OA436" s="24"/>
      <c r="OB436" s="24"/>
      <c r="OC436" s="24"/>
      <c r="OD436" s="24"/>
      <c r="OE436" s="24"/>
      <c r="OF436" s="24"/>
      <c r="OG436" s="24"/>
      <c r="OH436" s="24"/>
      <c r="OI436" s="24"/>
      <c r="OJ436" s="24"/>
      <c r="OK436" s="24"/>
      <c r="OL436" s="24"/>
      <c r="OM436" s="24"/>
      <c r="ON436" s="24"/>
      <c r="OO436" s="24"/>
      <c r="OP436" s="24"/>
      <c r="OQ436" s="24"/>
      <c r="OR436" s="24"/>
      <c r="OS436" s="24"/>
      <c r="OT436" s="24"/>
      <c r="OU436" s="24"/>
      <c r="OV436" s="24"/>
      <c r="OW436" s="24"/>
      <c r="OX436" s="24"/>
      <c r="OY436" s="24"/>
      <c r="OZ436" s="24"/>
      <c r="PA436" s="24"/>
      <c r="PB436" s="24"/>
      <c r="PC436" s="24"/>
      <c r="PD436" s="24"/>
      <c r="PE436" s="24"/>
      <c r="PF436" s="24"/>
      <c r="PG436" s="24"/>
      <c r="PH436" s="24"/>
      <c r="PI436" s="24"/>
      <c r="PJ436" s="24"/>
      <c r="PK436" s="24"/>
      <c r="PL436" s="24"/>
      <c r="PM436" s="24"/>
      <c r="PN436" s="24"/>
      <c r="PO436" s="24"/>
      <c r="PP436" s="24"/>
      <c r="PQ436" s="24"/>
      <c r="PR436" s="24"/>
      <c r="PS436" s="24"/>
      <c r="PT436" s="24"/>
      <c r="PU436" s="24"/>
      <c r="PV436" s="24"/>
      <c r="PW436" s="24"/>
      <c r="PX436" s="24"/>
      <c r="PY436" s="24"/>
      <c r="PZ436" s="24"/>
      <c r="QA436" s="24"/>
      <c r="QB436" s="24"/>
      <c r="QC436" s="24"/>
      <c r="QD436" s="24"/>
      <c r="QE436" s="24"/>
      <c r="QF436" s="24"/>
      <c r="QG436" s="24"/>
      <c r="QH436" s="24"/>
      <c r="QI436" s="24"/>
      <c r="QJ436" s="24"/>
      <c r="QK436" s="24"/>
      <c r="QL436" s="24"/>
      <c r="QM436" s="24"/>
      <c r="QN436" s="24"/>
      <c r="QO436" s="24"/>
      <c r="QP436" s="24"/>
      <c r="QQ436" s="24"/>
      <c r="QR436" s="24"/>
      <c r="QS436" s="24"/>
      <c r="QT436" s="24"/>
      <c r="QU436" s="24"/>
      <c r="QV436" s="24"/>
      <c r="QW436" s="24"/>
      <c r="QX436" s="24"/>
      <c r="QY436" s="24"/>
      <c r="QZ436" s="24"/>
      <c r="RA436" s="24"/>
      <c r="RB436" s="24"/>
      <c r="RC436" s="24"/>
      <c r="RD436" s="24"/>
      <c r="RE436" s="24"/>
      <c r="RF436" s="24"/>
      <c r="RG436" s="24"/>
      <c r="RH436" s="24"/>
      <c r="RI436" s="24"/>
      <c r="RJ436" s="24"/>
      <c r="RK436" s="24"/>
      <c r="RL436" s="24"/>
      <c r="RM436" s="24"/>
      <c r="RN436" s="24"/>
      <c r="RO436" s="24"/>
      <c r="RP436" s="24"/>
      <c r="RQ436" s="24"/>
      <c r="RR436" s="24"/>
      <c r="RS436" s="24"/>
      <c r="RT436" s="24"/>
      <c r="RU436" s="24"/>
      <c r="RV436" s="24"/>
      <c r="RW436" s="24"/>
      <c r="RX436" s="24"/>
      <c r="RY436" s="24"/>
      <c r="RZ436" s="24"/>
      <c r="SA436" s="24"/>
      <c r="SB436" s="24"/>
      <c r="SC436" s="24"/>
      <c r="SD436" s="24"/>
      <c r="SE436" s="24"/>
      <c r="SF436" s="24"/>
      <c r="SG436" s="24"/>
      <c r="SH436" s="24"/>
      <c r="SI436" s="24"/>
      <c r="SJ436" s="24"/>
      <c r="SK436" s="24"/>
      <c r="SL436" s="24"/>
      <c r="SM436" s="24"/>
      <c r="SN436" s="24"/>
      <c r="SO436" s="24"/>
      <c r="SP436" s="24"/>
      <c r="SQ436" s="24"/>
      <c r="SR436" s="24"/>
      <c r="SS436" s="24"/>
      <c r="ST436" s="24"/>
      <c r="SU436" s="24"/>
      <c r="SV436" s="24"/>
      <c r="SW436" s="24"/>
      <c r="SX436" s="24"/>
      <c r="SY436" s="24"/>
      <c r="SZ436" s="24"/>
      <c r="TA436" s="24"/>
      <c r="TB436" s="24"/>
      <c r="TC436" s="24"/>
      <c r="TD436" s="24"/>
      <c r="TE436" s="24"/>
      <c r="TF436" s="24"/>
      <c r="TG436" s="24"/>
      <c r="TH436" s="24"/>
      <c r="TI436" s="24"/>
      <c r="TJ436" s="24"/>
      <c r="TK436" s="24"/>
      <c r="TL436" s="24"/>
      <c r="TM436" s="24"/>
      <c r="TN436" s="24"/>
      <c r="TO436" s="24"/>
      <c r="TP436" s="24"/>
      <c r="TQ436" s="24"/>
      <c r="TR436" s="24"/>
      <c r="TS436" s="24"/>
      <c r="TT436" s="24"/>
      <c r="TU436" s="24"/>
      <c r="TV436" s="24"/>
      <c r="TW436" s="24"/>
      <c r="TX436" s="24"/>
      <c r="TY436" s="24"/>
      <c r="TZ436" s="24"/>
      <c r="UA436" s="24"/>
      <c r="UB436" s="24"/>
      <c r="UC436" s="24"/>
      <c r="UD436" s="24"/>
      <c r="UE436" s="24"/>
      <c r="UF436" s="24"/>
      <c r="UG436" s="24"/>
      <c r="UH436" s="24"/>
      <c r="UI436" s="24"/>
      <c r="UJ436" s="24"/>
      <c r="UK436" s="24"/>
      <c r="UL436" s="24"/>
      <c r="UM436" s="24"/>
      <c r="UN436" s="24"/>
      <c r="UO436" s="24"/>
      <c r="UP436" s="24"/>
      <c r="UQ436" s="24"/>
      <c r="UR436" s="24"/>
      <c r="US436" s="24"/>
      <c r="UT436" s="24"/>
      <c r="UU436" s="24"/>
      <c r="UV436" s="24"/>
      <c r="UW436" s="24"/>
      <c r="UX436" s="24"/>
      <c r="UY436" s="24"/>
      <c r="UZ436" s="24"/>
      <c r="VA436" s="24"/>
      <c r="VB436" s="24"/>
      <c r="VC436" s="24"/>
      <c r="VD436" s="24"/>
      <c r="VE436" s="24"/>
      <c r="VF436" s="24"/>
      <c r="VG436" s="24"/>
      <c r="VH436" s="24"/>
      <c r="VI436" s="24"/>
    </row>
    <row r="437" spans="1:581" s="23" customFormat="1" ht="15" customHeight="1" x14ac:dyDescent="0.2">
      <c r="A437" s="18">
        <v>108</v>
      </c>
      <c r="B437" s="102" t="s">
        <v>1188</v>
      </c>
      <c r="C437" s="102" t="s">
        <v>1189</v>
      </c>
      <c r="D437" s="20">
        <v>14</v>
      </c>
      <c r="E437" s="102" t="s">
        <v>929</v>
      </c>
      <c r="F437" s="102" t="s">
        <v>1190</v>
      </c>
      <c r="G437" s="102" t="s">
        <v>1546</v>
      </c>
      <c r="H437" s="21" t="s">
        <v>353</v>
      </c>
      <c r="I437" s="21" t="s">
        <v>354</v>
      </c>
      <c r="J437" s="22" t="s">
        <v>955</v>
      </c>
      <c r="K437" s="328">
        <v>33604</v>
      </c>
      <c r="L437" s="146" t="s">
        <v>740</v>
      </c>
      <c r="M437" s="22">
        <v>40</v>
      </c>
      <c r="N437" s="22" t="s">
        <v>728</v>
      </c>
      <c r="O437" s="21" t="s">
        <v>352</v>
      </c>
      <c r="P437" s="21" t="s">
        <v>973</v>
      </c>
      <c r="Q437" s="21" t="s">
        <v>994</v>
      </c>
      <c r="R437" s="22">
        <v>1</v>
      </c>
      <c r="S437" s="255">
        <v>12087</v>
      </c>
      <c r="T437" s="75">
        <f t="shared" si="208"/>
        <v>2417.4</v>
      </c>
      <c r="U437" s="75"/>
      <c r="V437" s="75">
        <f t="shared" si="209"/>
        <v>14504.4</v>
      </c>
      <c r="W437" s="75">
        <f>70.1*7</f>
        <v>490.69999999999993</v>
      </c>
      <c r="X437" s="75">
        <f t="shared" si="210"/>
        <v>2687.0666666666666</v>
      </c>
      <c r="Y437" s="75">
        <f t="shared" si="211"/>
        <v>26870.666666666664</v>
      </c>
      <c r="Z437" s="75">
        <f t="shared" si="212"/>
        <v>2538.27</v>
      </c>
      <c r="AA437" s="75">
        <f t="shared" si="213"/>
        <v>435.13199999999995</v>
      </c>
      <c r="AB437" s="75">
        <f t="shared" si="214"/>
        <v>725.22</v>
      </c>
      <c r="AC437" s="75">
        <f t="shared" si="215"/>
        <v>290.08800000000002</v>
      </c>
      <c r="AD437" s="75">
        <f t="shared" si="219"/>
        <v>957</v>
      </c>
      <c r="AE437" s="75">
        <f t="shared" si="220"/>
        <v>661</v>
      </c>
      <c r="AF437" s="77">
        <f t="shared" si="216"/>
        <v>8061.2</v>
      </c>
      <c r="AG437" s="77">
        <f t="shared" si="217"/>
        <v>23736.72111111111</v>
      </c>
      <c r="AH437" s="77">
        <f t="shared" si="218"/>
        <v>284840.65333333332</v>
      </c>
      <c r="AI437" s="77"/>
      <c r="AJ437" s="77"/>
      <c r="AK437" s="77"/>
      <c r="AL437" s="77"/>
      <c r="AM437" s="77"/>
      <c r="AN437" s="77"/>
      <c r="AO437" s="77"/>
      <c r="AP437" s="77"/>
      <c r="AQ437" s="77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  <c r="HB437" s="24"/>
      <c r="HC437" s="24"/>
      <c r="HD437" s="24"/>
      <c r="HE437" s="24"/>
      <c r="HF437" s="24"/>
      <c r="HG437" s="24"/>
      <c r="HH437" s="24"/>
      <c r="HI437" s="24"/>
      <c r="HJ437" s="24"/>
      <c r="HK437" s="24"/>
      <c r="HL437" s="24"/>
      <c r="HM437" s="24"/>
      <c r="HN437" s="24"/>
      <c r="HO437" s="24"/>
      <c r="HP437" s="24"/>
      <c r="HQ437" s="24"/>
      <c r="HR437" s="24"/>
      <c r="HS437" s="24"/>
      <c r="HT437" s="24"/>
      <c r="HU437" s="24"/>
      <c r="HV437" s="24"/>
      <c r="HW437" s="24"/>
      <c r="HX437" s="24"/>
      <c r="HY437" s="24"/>
      <c r="HZ437" s="24"/>
      <c r="IA437" s="24"/>
      <c r="IB437" s="24"/>
      <c r="IC437" s="24"/>
      <c r="ID437" s="24"/>
      <c r="IE437" s="24"/>
      <c r="IF437" s="24"/>
      <c r="IG437" s="24"/>
      <c r="IH437" s="24"/>
      <c r="II437" s="24"/>
      <c r="IJ437" s="24"/>
      <c r="IK437" s="24"/>
      <c r="IL437" s="24"/>
      <c r="IM437" s="24"/>
      <c r="IN437" s="24"/>
      <c r="IO437" s="24"/>
      <c r="IP437" s="24"/>
      <c r="IQ437" s="24"/>
      <c r="IR437" s="24"/>
      <c r="IS437" s="24"/>
      <c r="IT437" s="24"/>
      <c r="IU437" s="24"/>
      <c r="IV437" s="24"/>
      <c r="IW437" s="24"/>
      <c r="IX437" s="24"/>
      <c r="IY437" s="24"/>
      <c r="IZ437" s="24"/>
      <c r="JA437" s="24"/>
      <c r="JB437" s="24"/>
      <c r="JC437" s="24"/>
      <c r="JD437" s="24"/>
      <c r="JE437" s="24"/>
      <c r="JF437" s="24"/>
      <c r="JG437" s="24"/>
      <c r="JH437" s="24"/>
      <c r="JI437" s="24"/>
      <c r="JJ437" s="24"/>
      <c r="JK437" s="24"/>
      <c r="JL437" s="24"/>
      <c r="JM437" s="24"/>
      <c r="JN437" s="24"/>
      <c r="JO437" s="24"/>
      <c r="JP437" s="24"/>
      <c r="JQ437" s="24"/>
      <c r="JR437" s="24"/>
      <c r="JS437" s="24"/>
      <c r="JT437" s="24"/>
      <c r="JU437" s="24"/>
      <c r="JV437" s="24"/>
      <c r="JW437" s="24"/>
      <c r="JX437" s="24"/>
      <c r="JY437" s="24"/>
      <c r="JZ437" s="24"/>
      <c r="KA437" s="24"/>
      <c r="KB437" s="24"/>
      <c r="KC437" s="24"/>
      <c r="KD437" s="24"/>
      <c r="KE437" s="24"/>
      <c r="KF437" s="24"/>
      <c r="KG437" s="24"/>
      <c r="KH437" s="24"/>
      <c r="KI437" s="24"/>
      <c r="KJ437" s="24"/>
      <c r="KK437" s="24"/>
      <c r="KL437" s="24"/>
      <c r="KM437" s="24"/>
      <c r="KN437" s="24"/>
      <c r="KO437" s="24"/>
      <c r="KP437" s="24"/>
      <c r="KQ437" s="24"/>
      <c r="KR437" s="24"/>
      <c r="KS437" s="24"/>
      <c r="KT437" s="24"/>
      <c r="KU437" s="24"/>
      <c r="KV437" s="24"/>
      <c r="KW437" s="24"/>
      <c r="KX437" s="24"/>
      <c r="KY437" s="24"/>
      <c r="KZ437" s="24"/>
      <c r="LA437" s="24"/>
      <c r="LB437" s="24"/>
      <c r="LC437" s="24"/>
      <c r="LD437" s="24"/>
      <c r="LE437" s="24"/>
      <c r="LF437" s="24"/>
      <c r="LG437" s="24"/>
      <c r="LH437" s="24"/>
      <c r="LI437" s="24"/>
      <c r="LJ437" s="24"/>
      <c r="LK437" s="24"/>
      <c r="LL437" s="24"/>
      <c r="LM437" s="24"/>
      <c r="LN437" s="24"/>
      <c r="LO437" s="24"/>
      <c r="LP437" s="24"/>
      <c r="LQ437" s="24"/>
      <c r="LR437" s="24"/>
      <c r="LS437" s="24"/>
      <c r="LT437" s="24"/>
      <c r="LU437" s="24"/>
      <c r="LV437" s="24"/>
      <c r="LW437" s="24"/>
      <c r="LX437" s="24"/>
      <c r="LY437" s="24"/>
      <c r="LZ437" s="24"/>
      <c r="MA437" s="24"/>
      <c r="MB437" s="24"/>
      <c r="MC437" s="24"/>
      <c r="MD437" s="24"/>
      <c r="ME437" s="24"/>
      <c r="MF437" s="24"/>
      <c r="MG437" s="24"/>
      <c r="MH437" s="24"/>
      <c r="MI437" s="24"/>
      <c r="MJ437" s="24"/>
      <c r="MK437" s="24"/>
      <c r="ML437" s="24"/>
      <c r="MM437" s="24"/>
      <c r="MN437" s="24"/>
      <c r="MO437" s="24"/>
      <c r="MP437" s="24"/>
      <c r="MQ437" s="24"/>
      <c r="MR437" s="24"/>
      <c r="MS437" s="24"/>
      <c r="MT437" s="24"/>
      <c r="MU437" s="24"/>
      <c r="MV437" s="24"/>
      <c r="MW437" s="24"/>
      <c r="MX437" s="24"/>
      <c r="MY437" s="24"/>
      <c r="MZ437" s="24"/>
      <c r="NA437" s="24"/>
      <c r="NB437" s="24"/>
      <c r="NC437" s="24"/>
      <c r="ND437" s="24"/>
      <c r="NE437" s="24"/>
      <c r="NF437" s="24"/>
      <c r="NG437" s="24"/>
      <c r="NH437" s="24"/>
      <c r="NI437" s="24"/>
      <c r="NJ437" s="24"/>
      <c r="NK437" s="24"/>
      <c r="NL437" s="24"/>
      <c r="NM437" s="24"/>
      <c r="NN437" s="24"/>
      <c r="NO437" s="24"/>
      <c r="NP437" s="24"/>
      <c r="NQ437" s="24"/>
      <c r="NR437" s="24"/>
      <c r="NS437" s="24"/>
      <c r="NT437" s="24"/>
      <c r="NU437" s="24"/>
      <c r="NV437" s="24"/>
      <c r="NW437" s="24"/>
      <c r="NX437" s="24"/>
      <c r="NY437" s="24"/>
      <c r="NZ437" s="24"/>
      <c r="OA437" s="24"/>
      <c r="OB437" s="24"/>
      <c r="OC437" s="24"/>
      <c r="OD437" s="24"/>
      <c r="OE437" s="24"/>
      <c r="OF437" s="24"/>
      <c r="OG437" s="24"/>
      <c r="OH437" s="24"/>
      <c r="OI437" s="24"/>
      <c r="OJ437" s="24"/>
      <c r="OK437" s="24"/>
      <c r="OL437" s="24"/>
      <c r="OM437" s="24"/>
      <c r="ON437" s="24"/>
      <c r="OO437" s="24"/>
      <c r="OP437" s="24"/>
      <c r="OQ437" s="24"/>
      <c r="OR437" s="24"/>
      <c r="OS437" s="24"/>
      <c r="OT437" s="24"/>
      <c r="OU437" s="24"/>
      <c r="OV437" s="24"/>
      <c r="OW437" s="24"/>
      <c r="OX437" s="24"/>
      <c r="OY437" s="24"/>
      <c r="OZ437" s="24"/>
      <c r="PA437" s="24"/>
      <c r="PB437" s="24"/>
      <c r="PC437" s="24"/>
      <c r="PD437" s="24"/>
      <c r="PE437" s="24"/>
      <c r="PF437" s="24"/>
      <c r="PG437" s="24"/>
      <c r="PH437" s="24"/>
      <c r="PI437" s="24"/>
      <c r="PJ437" s="24"/>
      <c r="PK437" s="24"/>
      <c r="PL437" s="24"/>
      <c r="PM437" s="24"/>
      <c r="PN437" s="24"/>
      <c r="PO437" s="24"/>
      <c r="PP437" s="24"/>
      <c r="PQ437" s="24"/>
      <c r="PR437" s="24"/>
      <c r="PS437" s="24"/>
      <c r="PT437" s="24"/>
      <c r="PU437" s="24"/>
      <c r="PV437" s="24"/>
      <c r="PW437" s="24"/>
      <c r="PX437" s="24"/>
      <c r="PY437" s="24"/>
      <c r="PZ437" s="24"/>
      <c r="QA437" s="24"/>
      <c r="QB437" s="24"/>
      <c r="QC437" s="24"/>
      <c r="QD437" s="24"/>
      <c r="QE437" s="24"/>
      <c r="QF437" s="24"/>
      <c r="QG437" s="24"/>
      <c r="QH437" s="24"/>
      <c r="QI437" s="24"/>
      <c r="QJ437" s="24"/>
      <c r="QK437" s="24"/>
      <c r="QL437" s="24"/>
      <c r="QM437" s="24"/>
      <c r="QN437" s="24"/>
      <c r="QO437" s="24"/>
      <c r="QP437" s="24"/>
      <c r="QQ437" s="24"/>
      <c r="QR437" s="24"/>
      <c r="QS437" s="24"/>
      <c r="QT437" s="24"/>
      <c r="QU437" s="24"/>
      <c r="QV437" s="24"/>
      <c r="QW437" s="24"/>
      <c r="QX437" s="24"/>
      <c r="QY437" s="24"/>
      <c r="QZ437" s="24"/>
      <c r="RA437" s="24"/>
      <c r="RB437" s="24"/>
      <c r="RC437" s="24"/>
      <c r="RD437" s="24"/>
      <c r="RE437" s="24"/>
      <c r="RF437" s="24"/>
      <c r="RG437" s="24"/>
      <c r="RH437" s="24"/>
      <c r="RI437" s="24"/>
      <c r="RJ437" s="24"/>
      <c r="RK437" s="24"/>
      <c r="RL437" s="24"/>
      <c r="RM437" s="24"/>
      <c r="RN437" s="24"/>
      <c r="RO437" s="24"/>
      <c r="RP437" s="24"/>
      <c r="RQ437" s="24"/>
      <c r="RR437" s="24"/>
      <c r="RS437" s="24"/>
      <c r="RT437" s="24"/>
      <c r="RU437" s="24"/>
      <c r="RV437" s="24"/>
      <c r="RW437" s="24"/>
      <c r="RX437" s="24"/>
      <c r="RY437" s="24"/>
      <c r="RZ437" s="24"/>
      <c r="SA437" s="24"/>
      <c r="SB437" s="24"/>
      <c r="SC437" s="24"/>
      <c r="SD437" s="24"/>
      <c r="SE437" s="24"/>
      <c r="SF437" s="24"/>
      <c r="SG437" s="24"/>
      <c r="SH437" s="24"/>
      <c r="SI437" s="24"/>
      <c r="SJ437" s="24"/>
      <c r="SK437" s="24"/>
      <c r="SL437" s="24"/>
      <c r="SM437" s="24"/>
      <c r="SN437" s="24"/>
      <c r="SO437" s="24"/>
      <c r="SP437" s="24"/>
      <c r="SQ437" s="24"/>
      <c r="SR437" s="24"/>
      <c r="SS437" s="24"/>
      <c r="ST437" s="24"/>
      <c r="SU437" s="24"/>
      <c r="SV437" s="24"/>
      <c r="SW437" s="24"/>
      <c r="SX437" s="24"/>
      <c r="SY437" s="24"/>
      <c r="SZ437" s="24"/>
      <c r="TA437" s="24"/>
      <c r="TB437" s="24"/>
      <c r="TC437" s="24"/>
      <c r="TD437" s="24"/>
      <c r="TE437" s="24"/>
      <c r="TF437" s="24"/>
      <c r="TG437" s="24"/>
      <c r="TH437" s="24"/>
      <c r="TI437" s="24"/>
      <c r="TJ437" s="24"/>
      <c r="TK437" s="24"/>
      <c r="TL437" s="24"/>
      <c r="TM437" s="24"/>
      <c r="TN437" s="24"/>
      <c r="TO437" s="24"/>
      <c r="TP437" s="24"/>
      <c r="TQ437" s="24"/>
      <c r="TR437" s="24"/>
      <c r="TS437" s="24"/>
      <c r="TT437" s="24"/>
      <c r="TU437" s="24"/>
      <c r="TV437" s="24"/>
      <c r="TW437" s="24"/>
      <c r="TX437" s="24"/>
      <c r="TY437" s="24"/>
      <c r="TZ437" s="24"/>
      <c r="UA437" s="24"/>
      <c r="UB437" s="24"/>
      <c r="UC437" s="24"/>
      <c r="UD437" s="24"/>
      <c r="UE437" s="24"/>
      <c r="UF437" s="24"/>
      <c r="UG437" s="24"/>
      <c r="UH437" s="24"/>
      <c r="UI437" s="24"/>
      <c r="UJ437" s="24"/>
      <c r="UK437" s="24"/>
      <c r="UL437" s="24"/>
      <c r="UM437" s="24"/>
      <c r="UN437" s="24"/>
      <c r="UO437" s="24"/>
      <c r="UP437" s="24"/>
      <c r="UQ437" s="24"/>
      <c r="UR437" s="24"/>
      <c r="US437" s="24"/>
      <c r="UT437" s="24"/>
      <c r="UU437" s="24"/>
      <c r="UV437" s="24"/>
      <c r="UW437" s="24"/>
      <c r="UX437" s="24"/>
      <c r="UY437" s="24"/>
      <c r="UZ437" s="24"/>
      <c r="VA437" s="24"/>
      <c r="VB437" s="24"/>
      <c r="VC437" s="24"/>
      <c r="VD437" s="24"/>
      <c r="VE437" s="24"/>
      <c r="VF437" s="24"/>
      <c r="VG437" s="24"/>
      <c r="VH437" s="24"/>
      <c r="VI437" s="24"/>
    </row>
    <row r="438" spans="1:581" s="23" customFormat="1" ht="15" customHeight="1" x14ac:dyDescent="0.2">
      <c r="A438" s="18">
        <v>109</v>
      </c>
      <c r="B438" s="102" t="s">
        <v>1188</v>
      </c>
      <c r="C438" s="102" t="s">
        <v>1189</v>
      </c>
      <c r="D438" s="20">
        <v>14</v>
      </c>
      <c r="E438" s="102" t="s">
        <v>929</v>
      </c>
      <c r="F438" s="102" t="s">
        <v>1190</v>
      </c>
      <c r="G438" s="102" t="s">
        <v>1547</v>
      </c>
      <c r="H438" s="21" t="s">
        <v>315</v>
      </c>
      <c r="I438" s="21" t="s">
        <v>316</v>
      </c>
      <c r="J438" s="22" t="s">
        <v>955</v>
      </c>
      <c r="K438" s="328">
        <v>33323</v>
      </c>
      <c r="L438" s="146" t="s">
        <v>740</v>
      </c>
      <c r="M438" s="22">
        <v>40</v>
      </c>
      <c r="N438" s="176" t="s">
        <v>728</v>
      </c>
      <c r="O438" s="21" t="s">
        <v>898</v>
      </c>
      <c r="P438" s="21" t="s">
        <v>973</v>
      </c>
      <c r="Q438" s="21" t="s">
        <v>994</v>
      </c>
      <c r="R438" s="22">
        <v>1</v>
      </c>
      <c r="S438" s="255">
        <v>12087</v>
      </c>
      <c r="T438" s="75">
        <f t="shared" si="208"/>
        <v>2417.4</v>
      </c>
      <c r="U438" s="75"/>
      <c r="V438" s="75">
        <f t="shared" si="209"/>
        <v>14504.4</v>
      </c>
      <c r="W438" s="75">
        <f>70.1*7</f>
        <v>490.69999999999993</v>
      </c>
      <c r="X438" s="75">
        <f t="shared" si="210"/>
        <v>2687.0666666666666</v>
      </c>
      <c r="Y438" s="75">
        <f t="shared" si="211"/>
        <v>26870.666666666664</v>
      </c>
      <c r="Z438" s="75">
        <f t="shared" si="212"/>
        <v>2538.27</v>
      </c>
      <c r="AA438" s="75">
        <f t="shared" si="213"/>
        <v>435.13199999999995</v>
      </c>
      <c r="AB438" s="75">
        <f t="shared" si="214"/>
        <v>725.22</v>
      </c>
      <c r="AC438" s="75">
        <f t="shared" si="215"/>
        <v>290.08800000000002</v>
      </c>
      <c r="AD438" s="75">
        <f t="shared" si="219"/>
        <v>957</v>
      </c>
      <c r="AE438" s="75">
        <f t="shared" si="220"/>
        <v>661</v>
      </c>
      <c r="AF438" s="77">
        <f t="shared" si="216"/>
        <v>8061.2</v>
      </c>
      <c r="AG438" s="77">
        <f t="shared" si="217"/>
        <v>23736.72111111111</v>
      </c>
      <c r="AH438" s="77">
        <f t="shared" si="218"/>
        <v>284840.65333333332</v>
      </c>
      <c r="AI438" s="77"/>
      <c r="AJ438" s="77"/>
      <c r="AK438" s="77"/>
      <c r="AL438" s="77"/>
      <c r="AM438" s="77"/>
      <c r="AN438" s="77"/>
      <c r="AO438" s="77"/>
      <c r="AP438" s="77"/>
      <c r="AQ438" s="77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  <c r="HB438" s="24"/>
      <c r="HC438" s="24"/>
      <c r="HD438" s="24"/>
      <c r="HE438" s="24"/>
      <c r="HF438" s="24"/>
      <c r="HG438" s="24"/>
      <c r="HH438" s="24"/>
      <c r="HI438" s="24"/>
      <c r="HJ438" s="24"/>
      <c r="HK438" s="24"/>
      <c r="HL438" s="24"/>
      <c r="HM438" s="24"/>
      <c r="HN438" s="24"/>
      <c r="HO438" s="24"/>
      <c r="HP438" s="24"/>
      <c r="HQ438" s="24"/>
      <c r="HR438" s="24"/>
      <c r="HS438" s="24"/>
      <c r="HT438" s="24"/>
      <c r="HU438" s="24"/>
      <c r="HV438" s="24"/>
      <c r="HW438" s="24"/>
      <c r="HX438" s="24"/>
      <c r="HY438" s="24"/>
      <c r="HZ438" s="24"/>
      <c r="IA438" s="24"/>
      <c r="IB438" s="24"/>
      <c r="IC438" s="24"/>
      <c r="ID438" s="24"/>
      <c r="IE438" s="24"/>
      <c r="IF438" s="24"/>
      <c r="IG438" s="24"/>
      <c r="IH438" s="24"/>
      <c r="II438" s="24"/>
      <c r="IJ438" s="24"/>
      <c r="IK438" s="24"/>
      <c r="IL438" s="24"/>
      <c r="IM438" s="24"/>
      <c r="IN438" s="24"/>
      <c r="IO438" s="24"/>
      <c r="IP438" s="24"/>
      <c r="IQ438" s="24"/>
      <c r="IR438" s="24"/>
      <c r="IS438" s="24"/>
      <c r="IT438" s="24"/>
      <c r="IU438" s="24"/>
      <c r="IV438" s="24"/>
      <c r="IW438" s="24"/>
      <c r="IX438" s="24"/>
      <c r="IY438" s="24"/>
      <c r="IZ438" s="24"/>
      <c r="JA438" s="24"/>
      <c r="JB438" s="24"/>
      <c r="JC438" s="24"/>
      <c r="JD438" s="24"/>
      <c r="JE438" s="24"/>
      <c r="JF438" s="24"/>
      <c r="JG438" s="24"/>
      <c r="JH438" s="24"/>
      <c r="JI438" s="24"/>
      <c r="JJ438" s="24"/>
      <c r="JK438" s="24"/>
      <c r="JL438" s="24"/>
      <c r="JM438" s="24"/>
      <c r="JN438" s="24"/>
      <c r="JO438" s="24"/>
      <c r="JP438" s="24"/>
      <c r="JQ438" s="24"/>
      <c r="JR438" s="24"/>
      <c r="JS438" s="24"/>
      <c r="JT438" s="24"/>
      <c r="JU438" s="24"/>
      <c r="JV438" s="24"/>
      <c r="JW438" s="24"/>
      <c r="JX438" s="24"/>
      <c r="JY438" s="24"/>
      <c r="JZ438" s="24"/>
      <c r="KA438" s="24"/>
      <c r="KB438" s="24"/>
      <c r="KC438" s="24"/>
      <c r="KD438" s="24"/>
      <c r="KE438" s="24"/>
      <c r="KF438" s="24"/>
      <c r="KG438" s="24"/>
      <c r="KH438" s="24"/>
      <c r="KI438" s="24"/>
      <c r="KJ438" s="24"/>
      <c r="KK438" s="24"/>
      <c r="KL438" s="24"/>
      <c r="KM438" s="24"/>
      <c r="KN438" s="24"/>
      <c r="KO438" s="24"/>
      <c r="KP438" s="24"/>
      <c r="KQ438" s="24"/>
      <c r="KR438" s="24"/>
      <c r="KS438" s="24"/>
      <c r="KT438" s="24"/>
      <c r="KU438" s="24"/>
      <c r="KV438" s="24"/>
      <c r="KW438" s="24"/>
      <c r="KX438" s="24"/>
      <c r="KY438" s="24"/>
      <c r="KZ438" s="24"/>
      <c r="LA438" s="24"/>
      <c r="LB438" s="24"/>
      <c r="LC438" s="24"/>
      <c r="LD438" s="24"/>
      <c r="LE438" s="24"/>
      <c r="LF438" s="24"/>
      <c r="LG438" s="24"/>
      <c r="LH438" s="24"/>
      <c r="LI438" s="24"/>
      <c r="LJ438" s="24"/>
      <c r="LK438" s="24"/>
      <c r="LL438" s="24"/>
      <c r="LM438" s="24"/>
      <c r="LN438" s="24"/>
      <c r="LO438" s="24"/>
      <c r="LP438" s="24"/>
      <c r="LQ438" s="24"/>
      <c r="LR438" s="24"/>
      <c r="LS438" s="24"/>
      <c r="LT438" s="24"/>
      <c r="LU438" s="24"/>
      <c r="LV438" s="24"/>
      <c r="LW438" s="24"/>
      <c r="LX438" s="24"/>
      <c r="LY438" s="24"/>
      <c r="LZ438" s="24"/>
      <c r="MA438" s="24"/>
      <c r="MB438" s="24"/>
      <c r="MC438" s="24"/>
      <c r="MD438" s="24"/>
      <c r="ME438" s="24"/>
      <c r="MF438" s="24"/>
      <c r="MG438" s="24"/>
      <c r="MH438" s="24"/>
      <c r="MI438" s="24"/>
      <c r="MJ438" s="24"/>
      <c r="MK438" s="24"/>
      <c r="ML438" s="24"/>
      <c r="MM438" s="24"/>
      <c r="MN438" s="24"/>
      <c r="MO438" s="24"/>
      <c r="MP438" s="24"/>
      <c r="MQ438" s="24"/>
      <c r="MR438" s="24"/>
      <c r="MS438" s="24"/>
      <c r="MT438" s="24"/>
      <c r="MU438" s="24"/>
      <c r="MV438" s="24"/>
      <c r="MW438" s="24"/>
      <c r="MX438" s="24"/>
      <c r="MY438" s="24"/>
      <c r="MZ438" s="24"/>
      <c r="NA438" s="24"/>
      <c r="NB438" s="24"/>
      <c r="NC438" s="24"/>
      <c r="ND438" s="24"/>
      <c r="NE438" s="24"/>
      <c r="NF438" s="24"/>
      <c r="NG438" s="24"/>
      <c r="NH438" s="24"/>
      <c r="NI438" s="24"/>
      <c r="NJ438" s="24"/>
      <c r="NK438" s="24"/>
      <c r="NL438" s="24"/>
      <c r="NM438" s="24"/>
      <c r="NN438" s="24"/>
      <c r="NO438" s="24"/>
      <c r="NP438" s="24"/>
      <c r="NQ438" s="24"/>
      <c r="NR438" s="24"/>
      <c r="NS438" s="24"/>
      <c r="NT438" s="24"/>
      <c r="NU438" s="24"/>
      <c r="NV438" s="24"/>
      <c r="NW438" s="24"/>
      <c r="NX438" s="24"/>
      <c r="NY438" s="24"/>
      <c r="NZ438" s="24"/>
      <c r="OA438" s="24"/>
      <c r="OB438" s="24"/>
      <c r="OC438" s="24"/>
      <c r="OD438" s="24"/>
      <c r="OE438" s="24"/>
      <c r="OF438" s="24"/>
      <c r="OG438" s="24"/>
      <c r="OH438" s="24"/>
      <c r="OI438" s="24"/>
      <c r="OJ438" s="24"/>
      <c r="OK438" s="24"/>
      <c r="OL438" s="24"/>
      <c r="OM438" s="24"/>
      <c r="ON438" s="24"/>
      <c r="OO438" s="24"/>
      <c r="OP438" s="24"/>
      <c r="OQ438" s="24"/>
      <c r="OR438" s="24"/>
      <c r="OS438" s="24"/>
      <c r="OT438" s="24"/>
      <c r="OU438" s="24"/>
      <c r="OV438" s="24"/>
      <c r="OW438" s="24"/>
      <c r="OX438" s="24"/>
      <c r="OY438" s="24"/>
      <c r="OZ438" s="24"/>
      <c r="PA438" s="24"/>
      <c r="PB438" s="24"/>
      <c r="PC438" s="24"/>
      <c r="PD438" s="24"/>
      <c r="PE438" s="24"/>
      <c r="PF438" s="24"/>
      <c r="PG438" s="24"/>
      <c r="PH438" s="24"/>
      <c r="PI438" s="24"/>
      <c r="PJ438" s="24"/>
      <c r="PK438" s="24"/>
      <c r="PL438" s="24"/>
      <c r="PM438" s="24"/>
      <c r="PN438" s="24"/>
      <c r="PO438" s="24"/>
      <c r="PP438" s="24"/>
      <c r="PQ438" s="24"/>
      <c r="PR438" s="24"/>
      <c r="PS438" s="24"/>
      <c r="PT438" s="24"/>
      <c r="PU438" s="24"/>
      <c r="PV438" s="24"/>
      <c r="PW438" s="24"/>
      <c r="PX438" s="24"/>
      <c r="PY438" s="24"/>
      <c r="PZ438" s="24"/>
      <c r="QA438" s="24"/>
      <c r="QB438" s="24"/>
      <c r="QC438" s="24"/>
      <c r="QD438" s="24"/>
      <c r="QE438" s="24"/>
      <c r="QF438" s="24"/>
      <c r="QG438" s="24"/>
      <c r="QH438" s="24"/>
      <c r="QI438" s="24"/>
      <c r="QJ438" s="24"/>
      <c r="QK438" s="24"/>
      <c r="QL438" s="24"/>
      <c r="QM438" s="24"/>
      <c r="QN438" s="24"/>
      <c r="QO438" s="24"/>
      <c r="QP438" s="24"/>
      <c r="QQ438" s="24"/>
      <c r="QR438" s="24"/>
      <c r="QS438" s="24"/>
      <c r="QT438" s="24"/>
      <c r="QU438" s="24"/>
      <c r="QV438" s="24"/>
      <c r="QW438" s="24"/>
      <c r="QX438" s="24"/>
      <c r="QY438" s="24"/>
      <c r="QZ438" s="24"/>
      <c r="RA438" s="24"/>
      <c r="RB438" s="24"/>
      <c r="RC438" s="24"/>
      <c r="RD438" s="24"/>
      <c r="RE438" s="24"/>
      <c r="RF438" s="24"/>
      <c r="RG438" s="24"/>
      <c r="RH438" s="24"/>
      <c r="RI438" s="24"/>
      <c r="RJ438" s="24"/>
      <c r="RK438" s="24"/>
      <c r="RL438" s="24"/>
      <c r="RM438" s="24"/>
      <c r="RN438" s="24"/>
      <c r="RO438" s="24"/>
      <c r="RP438" s="24"/>
      <c r="RQ438" s="24"/>
      <c r="RR438" s="24"/>
      <c r="RS438" s="24"/>
      <c r="RT438" s="24"/>
      <c r="RU438" s="24"/>
      <c r="RV438" s="24"/>
      <c r="RW438" s="24"/>
      <c r="RX438" s="24"/>
      <c r="RY438" s="24"/>
      <c r="RZ438" s="24"/>
      <c r="SA438" s="24"/>
      <c r="SB438" s="24"/>
      <c r="SC438" s="24"/>
      <c r="SD438" s="24"/>
      <c r="SE438" s="24"/>
      <c r="SF438" s="24"/>
      <c r="SG438" s="24"/>
      <c r="SH438" s="24"/>
      <c r="SI438" s="24"/>
      <c r="SJ438" s="24"/>
      <c r="SK438" s="24"/>
      <c r="SL438" s="24"/>
      <c r="SM438" s="24"/>
      <c r="SN438" s="24"/>
      <c r="SO438" s="24"/>
      <c r="SP438" s="24"/>
      <c r="SQ438" s="24"/>
      <c r="SR438" s="24"/>
      <c r="SS438" s="24"/>
      <c r="ST438" s="24"/>
      <c r="SU438" s="24"/>
      <c r="SV438" s="24"/>
      <c r="SW438" s="24"/>
      <c r="SX438" s="24"/>
      <c r="SY438" s="24"/>
      <c r="SZ438" s="24"/>
      <c r="TA438" s="24"/>
      <c r="TB438" s="24"/>
      <c r="TC438" s="24"/>
      <c r="TD438" s="24"/>
      <c r="TE438" s="24"/>
      <c r="TF438" s="24"/>
      <c r="TG438" s="24"/>
      <c r="TH438" s="24"/>
      <c r="TI438" s="24"/>
      <c r="TJ438" s="24"/>
      <c r="TK438" s="24"/>
      <c r="TL438" s="24"/>
      <c r="TM438" s="24"/>
      <c r="TN438" s="24"/>
      <c r="TO438" s="24"/>
      <c r="TP438" s="24"/>
      <c r="TQ438" s="24"/>
      <c r="TR438" s="24"/>
      <c r="TS438" s="24"/>
      <c r="TT438" s="24"/>
      <c r="TU438" s="24"/>
      <c r="TV438" s="24"/>
      <c r="TW438" s="24"/>
      <c r="TX438" s="24"/>
      <c r="TY438" s="24"/>
      <c r="TZ438" s="24"/>
      <c r="UA438" s="24"/>
      <c r="UB438" s="24"/>
      <c r="UC438" s="24"/>
      <c r="UD438" s="24"/>
      <c r="UE438" s="24"/>
      <c r="UF438" s="24"/>
      <c r="UG438" s="24"/>
      <c r="UH438" s="24"/>
      <c r="UI438" s="24"/>
      <c r="UJ438" s="24"/>
      <c r="UK438" s="24"/>
      <c r="UL438" s="24"/>
      <c r="UM438" s="24"/>
      <c r="UN438" s="24"/>
      <c r="UO438" s="24"/>
      <c r="UP438" s="24"/>
      <c r="UQ438" s="24"/>
      <c r="UR438" s="24"/>
      <c r="US438" s="24"/>
      <c r="UT438" s="24"/>
      <c r="UU438" s="24"/>
      <c r="UV438" s="24"/>
      <c r="UW438" s="24"/>
      <c r="UX438" s="24"/>
      <c r="UY438" s="24"/>
      <c r="UZ438" s="24"/>
      <c r="VA438" s="24"/>
      <c r="VB438" s="24"/>
      <c r="VC438" s="24"/>
      <c r="VD438" s="24"/>
      <c r="VE438" s="24"/>
      <c r="VF438" s="24"/>
      <c r="VG438" s="24"/>
      <c r="VH438" s="24"/>
      <c r="VI438" s="24"/>
    </row>
    <row r="439" spans="1:581" s="23" customFormat="1" ht="15" customHeight="1" x14ac:dyDescent="0.2">
      <c r="A439" s="18">
        <v>110</v>
      </c>
      <c r="B439" s="102" t="s">
        <v>1188</v>
      </c>
      <c r="C439" s="102" t="s">
        <v>1189</v>
      </c>
      <c r="D439" s="20">
        <v>14</v>
      </c>
      <c r="E439" s="102" t="s">
        <v>929</v>
      </c>
      <c r="F439" s="102" t="s">
        <v>1190</v>
      </c>
      <c r="G439" s="102" t="s">
        <v>1548</v>
      </c>
      <c r="H439" s="21" t="s">
        <v>765</v>
      </c>
      <c r="I439" s="21" t="s">
        <v>766</v>
      </c>
      <c r="J439" s="22" t="s">
        <v>954</v>
      </c>
      <c r="K439" s="328">
        <v>40185</v>
      </c>
      <c r="L439" s="146" t="s">
        <v>740</v>
      </c>
      <c r="M439" s="22">
        <v>40</v>
      </c>
      <c r="N439" s="22" t="s">
        <v>728</v>
      </c>
      <c r="O439" s="21" t="s">
        <v>861</v>
      </c>
      <c r="P439" s="21" t="s">
        <v>970</v>
      </c>
      <c r="Q439" s="21" t="s">
        <v>994</v>
      </c>
      <c r="R439" s="22">
        <v>1</v>
      </c>
      <c r="S439" s="255">
        <v>12087</v>
      </c>
      <c r="T439" s="75">
        <f t="shared" si="208"/>
        <v>2417.4</v>
      </c>
      <c r="U439" s="75"/>
      <c r="V439" s="75">
        <f t="shared" si="209"/>
        <v>14504.4</v>
      </c>
      <c r="W439" s="75"/>
      <c r="X439" s="75">
        <f t="shared" si="210"/>
        <v>2687.0666666666666</v>
      </c>
      <c r="Y439" s="75">
        <f t="shared" si="211"/>
        <v>26870.666666666664</v>
      </c>
      <c r="Z439" s="75">
        <f t="shared" si="212"/>
        <v>2538.27</v>
      </c>
      <c r="AA439" s="75">
        <f t="shared" si="213"/>
        <v>435.13199999999995</v>
      </c>
      <c r="AB439" s="75">
        <f t="shared" si="214"/>
        <v>725.22</v>
      </c>
      <c r="AC439" s="75">
        <f t="shared" si="215"/>
        <v>290.08800000000002</v>
      </c>
      <c r="AD439" s="75">
        <f t="shared" si="219"/>
        <v>957</v>
      </c>
      <c r="AE439" s="75">
        <f t="shared" si="220"/>
        <v>661</v>
      </c>
      <c r="AF439" s="77">
        <f t="shared" si="216"/>
        <v>8061.2</v>
      </c>
      <c r="AG439" s="77">
        <f t="shared" si="217"/>
        <v>23246.021111111113</v>
      </c>
      <c r="AH439" s="77">
        <f t="shared" si="218"/>
        <v>278952.25333333336</v>
      </c>
      <c r="AI439" s="77"/>
      <c r="AJ439" s="77"/>
      <c r="AK439" s="77"/>
      <c r="AL439" s="77"/>
      <c r="AM439" s="77"/>
      <c r="AN439" s="77"/>
      <c r="AO439" s="77"/>
      <c r="AP439" s="77"/>
      <c r="AQ439" s="77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  <c r="HB439" s="24"/>
      <c r="HC439" s="24"/>
      <c r="HD439" s="24"/>
      <c r="HE439" s="24"/>
      <c r="HF439" s="24"/>
      <c r="HG439" s="24"/>
      <c r="HH439" s="24"/>
      <c r="HI439" s="24"/>
      <c r="HJ439" s="24"/>
      <c r="HK439" s="24"/>
      <c r="HL439" s="24"/>
      <c r="HM439" s="24"/>
      <c r="HN439" s="24"/>
      <c r="HO439" s="24"/>
      <c r="HP439" s="24"/>
      <c r="HQ439" s="24"/>
      <c r="HR439" s="24"/>
      <c r="HS439" s="24"/>
      <c r="HT439" s="24"/>
      <c r="HU439" s="24"/>
      <c r="HV439" s="24"/>
      <c r="HW439" s="24"/>
      <c r="HX439" s="24"/>
      <c r="HY439" s="24"/>
      <c r="HZ439" s="24"/>
      <c r="IA439" s="24"/>
      <c r="IB439" s="24"/>
      <c r="IC439" s="24"/>
      <c r="ID439" s="24"/>
      <c r="IE439" s="24"/>
      <c r="IF439" s="24"/>
      <c r="IG439" s="24"/>
      <c r="IH439" s="24"/>
      <c r="II439" s="24"/>
      <c r="IJ439" s="24"/>
      <c r="IK439" s="24"/>
      <c r="IL439" s="24"/>
      <c r="IM439" s="24"/>
      <c r="IN439" s="24"/>
      <c r="IO439" s="24"/>
      <c r="IP439" s="24"/>
      <c r="IQ439" s="24"/>
      <c r="IR439" s="24"/>
      <c r="IS439" s="24"/>
      <c r="IT439" s="24"/>
      <c r="IU439" s="24"/>
      <c r="IV439" s="24"/>
      <c r="IW439" s="24"/>
      <c r="IX439" s="24"/>
      <c r="IY439" s="24"/>
      <c r="IZ439" s="24"/>
      <c r="JA439" s="24"/>
      <c r="JB439" s="24"/>
      <c r="JC439" s="24"/>
      <c r="JD439" s="24"/>
      <c r="JE439" s="24"/>
      <c r="JF439" s="24"/>
      <c r="JG439" s="24"/>
      <c r="JH439" s="24"/>
      <c r="JI439" s="24"/>
      <c r="JJ439" s="24"/>
      <c r="JK439" s="24"/>
      <c r="JL439" s="24"/>
      <c r="JM439" s="24"/>
      <c r="JN439" s="24"/>
      <c r="JO439" s="24"/>
      <c r="JP439" s="24"/>
      <c r="JQ439" s="24"/>
      <c r="JR439" s="24"/>
      <c r="JS439" s="24"/>
      <c r="JT439" s="24"/>
      <c r="JU439" s="24"/>
      <c r="JV439" s="24"/>
      <c r="JW439" s="24"/>
      <c r="JX439" s="24"/>
      <c r="JY439" s="24"/>
      <c r="JZ439" s="24"/>
      <c r="KA439" s="24"/>
      <c r="KB439" s="24"/>
      <c r="KC439" s="24"/>
      <c r="KD439" s="24"/>
      <c r="KE439" s="24"/>
      <c r="KF439" s="24"/>
      <c r="KG439" s="24"/>
      <c r="KH439" s="24"/>
      <c r="KI439" s="24"/>
      <c r="KJ439" s="24"/>
      <c r="KK439" s="24"/>
      <c r="KL439" s="24"/>
      <c r="KM439" s="24"/>
      <c r="KN439" s="24"/>
      <c r="KO439" s="24"/>
      <c r="KP439" s="24"/>
      <c r="KQ439" s="24"/>
      <c r="KR439" s="24"/>
      <c r="KS439" s="24"/>
      <c r="KT439" s="24"/>
      <c r="KU439" s="24"/>
      <c r="KV439" s="24"/>
      <c r="KW439" s="24"/>
      <c r="KX439" s="24"/>
      <c r="KY439" s="24"/>
      <c r="KZ439" s="24"/>
      <c r="LA439" s="24"/>
      <c r="LB439" s="24"/>
      <c r="LC439" s="24"/>
      <c r="LD439" s="24"/>
      <c r="LE439" s="24"/>
      <c r="LF439" s="24"/>
      <c r="LG439" s="24"/>
      <c r="LH439" s="24"/>
      <c r="LI439" s="24"/>
      <c r="LJ439" s="24"/>
      <c r="LK439" s="24"/>
      <c r="LL439" s="24"/>
      <c r="LM439" s="24"/>
      <c r="LN439" s="24"/>
      <c r="LO439" s="24"/>
      <c r="LP439" s="24"/>
      <c r="LQ439" s="24"/>
      <c r="LR439" s="24"/>
      <c r="LS439" s="24"/>
      <c r="LT439" s="24"/>
      <c r="LU439" s="24"/>
      <c r="LV439" s="24"/>
      <c r="LW439" s="24"/>
      <c r="LX439" s="24"/>
      <c r="LY439" s="24"/>
      <c r="LZ439" s="24"/>
      <c r="MA439" s="24"/>
      <c r="MB439" s="24"/>
      <c r="MC439" s="24"/>
      <c r="MD439" s="24"/>
      <c r="ME439" s="24"/>
      <c r="MF439" s="24"/>
      <c r="MG439" s="24"/>
      <c r="MH439" s="24"/>
      <c r="MI439" s="24"/>
      <c r="MJ439" s="24"/>
      <c r="MK439" s="24"/>
      <c r="ML439" s="24"/>
      <c r="MM439" s="24"/>
      <c r="MN439" s="24"/>
      <c r="MO439" s="24"/>
      <c r="MP439" s="24"/>
      <c r="MQ439" s="24"/>
      <c r="MR439" s="24"/>
      <c r="MS439" s="24"/>
      <c r="MT439" s="24"/>
      <c r="MU439" s="24"/>
      <c r="MV439" s="24"/>
      <c r="MW439" s="24"/>
      <c r="MX439" s="24"/>
      <c r="MY439" s="24"/>
      <c r="MZ439" s="24"/>
      <c r="NA439" s="24"/>
      <c r="NB439" s="24"/>
      <c r="NC439" s="24"/>
      <c r="ND439" s="24"/>
      <c r="NE439" s="24"/>
      <c r="NF439" s="24"/>
      <c r="NG439" s="24"/>
      <c r="NH439" s="24"/>
      <c r="NI439" s="24"/>
      <c r="NJ439" s="24"/>
      <c r="NK439" s="24"/>
      <c r="NL439" s="24"/>
      <c r="NM439" s="24"/>
      <c r="NN439" s="24"/>
      <c r="NO439" s="24"/>
      <c r="NP439" s="24"/>
      <c r="NQ439" s="24"/>
      <c r="NR439" s="24"/>
      <c r="NS439" s="24"/>
      <c r="NT439" s="24"/>
      <c r="NU439" s="24"/>
      <c r="NV439" s="24"/>
      <c r="NW439" s="24"/>
      <c r="NX439" s="24"/>
      <c r="NY439" s="24"/>
      <c r="NZ439" s="24"/>
      <c r="OA439" s="24"/>
      <c r="OB439" s="24"/>
      <c r="OC439" s="24"/>
      <c r="OD439" s="24"/>
      <c r="OE439" s="24"/>
      <c r="OF439" s="24"/>
      <c r="OG439" s="24"/>
      <c r="OH439" s="24"/>
      <c r="OI439" s="24"/>
      <c r="OJ439" s="24"/>
      <c r="OK439" s="24"/>
      <c r="OL439" s="24"/>
      <c r="OM439" s="24"/>
      <c r="ON439" s="24"/>
      <c r="OO439" s="24"/>
      <c r="OP439" s="24"/>
      <c r="OQ439" s="24"/>
      <c r="OR439" s="24"/>
      <c r="OS439" s="24"/>
      <c r="OT439" s="24"/>
      <c r="OU439" s="24"/>
      <c r="OV439" s="24"/>
      <c r="OW439" s="24"/>
      <c r="OX439" s="24"/>
      <c r="OY439" s="24"/>
      <c r="OZ439" s="24"/>
      <c r="PA439" s="24"/>
      <c r="PB439" s="24"/>
      <c r="PC439" s="24"/>
      <c r="PD439" s="24"/>
      <c r="PE439" s="24"/>
      <c r="PF439" s="24"/>
      <c r="PG439" s="24"/>
      <c r="PH439" s="24"/>
      <c r="PI439" s="24"/>
      <c r="PJ439" s="24"/>
      <c r="PK439" s="24"/>
      <c r="PL439" s="24"/>
      <c r="PM439" s="24"/>
      <c r="PN439" s="24"/>
      <c r="PO439" s="24"/>
      <c r="PP439" s="24"/>
      <c r="PQ439" s="24"/>
      <c r="PR439" s="24"/>
      <c r="PS439" s="24"/>
      <c r="PT439" s="24"/>
      <c r="PU439" s="24"/>
      <c r="PV439" s="24"/>
      <c r="PW439" s="24"/>
      <c r="PX439" s="24"/>
      <c r="PY439" s="24"/>
      <c r="PZ439" s="24"/>
      <c r="QA439" s="24"/>
      <c r="QB439" s="24"/>
      <c r="QC439" s="24"/>
      <c r="QD439" s="24"/>
      <c r="QE439" s="24"/>
      <c r="QF439" s="24"/>
      <c r="QG439" s="24"/>
      <c r="QH439" s="24"/>
      <c r="QI439" s="24"/>
      <c r="QJ439" s="24"/>
      <c r="QK439" s="24"/>
      <c r="QL439" s="24"/>
      <c r="QM439" s="24"/>
      <c r="QN439" s="24"/>
      <c r="QO439" s="24"/>
      <c r="QP439" s="24"/>
      <c r="QQ439" s="24"/>
      <c r="QR439" s="24"/>
      <c r="QS439" s="24"/>
      <c r="QT439" s="24"/>
      <c r="QU439" s="24"/>
      <c r="QV439" s="24"/>
      <c r="QW439" s="24"/>
      <c r="QX439" s="24"/>
      <c r="QY439" s="24"/>
      <c r="QZ439" s="24"/>
      <c r="RA439" s="24"/>
      <c r="RB439" s="24"/>
      <c r="RC439" s="24"/>
      <c r="RD439" s="24"/>
      <c r="RE439" s="24"/>
      <c r="RF439" s="24"/>
      <c r="RG439" s="24"/>
      <c r="RH439" s="24"/>
      <c r="RI439" s="24"/>
      <c r="RJ439" s="24"/>
      <c r="RK439" s="24"/>
      <c r="RL439" s="24"/>
      <c r="RM439" s="24"/>
      <c r="RN439" s="24"/>
      <c r="RO439" s="24"/>
      <c r="RP439" s="24"/>
      <c r="RQ439" s="24"/>
      <c r="RR439" s="24"/>
      <c r="RS439" s="24"/>
      <c r="RT439" s="24"/>
      <c r="RU439" s="24"/>
      <c r="RV439" s="24"/>
      <c r="RW439" s="24"/>
      <c r="RX439" s="24"/>
      <c r="RY439" s="24"/>
      <c r="RZ439" s="24"/>
      <c r="SA439" s="24"/>
      <c r="SB439" s="24"/>
      <c r="SC439" s="24"/>
      <c r="SD439" s="24"/>
      <c r="SE439" s="24"/>
      <c r="SF439" s="24"/>
      <c r="SG439" s="24"/>
      <c r="SH439" s="24"/>
      <c r="SI439" s="24"/>
      <c r="SJ439" s="24"/>
      <c r="SK439" s="24"/>
      <c r="SL439" s="24"/>
      <c r="SM439" s="24"/>
      <c r="SN439" s="24"/>
      <c r="SO439" s="24"/>
      <c r="SP439" s="24"/>
      <c r="SQ439" s="24"/>
      <c r="SR439" s="24"/>
      <c r="SS439" s="24"/>
      <c r="ST439" s="24"/>
      <c r="SU439" s="24"/>
      <c r="SV439" s="24"/>
      <c r="SW439" s="24"/>
      <c r="SX439" s="24"/>
      <c r="SY439" s="24"/>
      <c r="SZ439" s="24"/>
      <c r="TA439" s="24"/>
      <c r="TB439" s="24"/>
      <c r="TC439" s="24"/>
      <c r="TD439" s="24"/>
      <c r="TE439" s="24"/>
      <c r="TF439" s="24"/>
      <c r="TG439" s="24"/>
      <c r="TH439" s="24"/>
      <c r="TI439" s="24"/>
      <c r="TJ439" s="24"/>
      <c r="TK439" s="24"/>
      <c r="TL439" s="24"/>
      <c r="TM439" s="24"/>
      <c r="TN439" s="24"/>
      <c r="TO439" s="24"/>
      <c r="TP439" s="24"/>
      <c r="TQ439" s="24"/>
      <c r="TR439" s="24"/>
      <c r="TS439" s="24"/>
      <c r="TT439" s="24"/>
      <c r="TU439" s="24"/>
      <c r="TV439" s="24"/>
      <c r="TW439" s="24"/>
      <c r="TX439" s="24"/>
      <c r="TY439" s="24"/>
      <c r="TZ439" s="24"/>
      <c r="UA439" s="24"/>
      <c r="UB439" s="24"/>
      <c r="UC439" s="24"/>
      <c r="UD439" s="24"/>
      <c r="UE439" s="24"/>
      <c r="UF439" s="24"/>
      <c r="UG439" s="24"/>
      <c r="UH439" s="24"/>
      <c r="UI439" s="24"/>
      <c r="UJ439" s="24"/>
      <c r="UK439" s="24"/>
      <c r="UL439" s="24"/>
      <c r="UM439" s="24"/>
      <c r="UN439" s="24"/>
      <c r="UO439" s="24"/>
      <c r="UP439" s="24"/>
      <c r="UQ439" s="24"/>
      <c r="UR439" s="24"/>
      <c r="US439" s="24"/>
      <c r="UT439" s="24"/>
      <c r="UU439" s="24"/>
      <c r="UV439" s="24"/>
      <c r="UW439" s="24"/>
      <c r="UX439" s="24"/>
      <c r="UY439" s="24"/>
      <c r="UZ439" s="24"/>
      <c r="VA439" s="24"/>
      <c r="VB439" s="24"/>
      <c r="VC439" s="24"/>
      <c r="VD439" s="24"/>
      <c r="VE439" s="24"/>
      <c r="VF439" s="24"/>
      <c r="VG439" s="24"/>
      <c r="VH439" s="24"/>
      <c r="VI439" s="24"/>
    </row>
    <row r="440" spans="1:581" s="23" customFormat="1" ht="15" customHeight="1" x14ac:dyDescent="0.2">
      <c r="A440" s="18">
        <v>111</v>
      </c>
      <c r="B440" s="102" t="s">
        <v>1188</v>
      </c>
      <c r="C440" s="102" t="s">
        <v>1189</v>
      </c>
      <c r="D440" s="20">
        <v>14</v>
      </c>
      <c r="E440" s="102" t="s">
        <v>929</v>
      </c>
      <c r="F440" s="102" t="s">
        <v>1190</v>
      </c>
      <c r="G440" s="102" t="s">
        <v>1549</v>
      </c>
      <c r="H440" s="21" t="s">
        <v>878</v>
      </c>
      <c r="I440" s="21" t="s">
        <v>129</v>
      </c>
      <c r="J440" s="22" t="s">
        <v>955</v>
      </c>
      <c r="K440" s="328">
        <v>39847</v>
      </c>
      <c r="L440" s="146" t="s">
        <v>740</v>
      </c>
      <c r="M440" s="22">
        <v>40</v>
      </c>
      <c r="N440" s="22" t="s">
        <v>728</v>
      </c>
      <c r="O440" s="21" t="s">
        <v>352</v>
      </c>
      <c r="P440" s="21" t="s">
        <v>973</v>
      </c>
      <c r="Q440" s="21" t="s">
        <v>994</v>
      </c>
      <c r="R440" s="22">
        <v>1</v>
      </c>
      <c r="S440" s="255">
        <v>12087</v>
      </c>
      <c r="T440" s="75">
        <f t="shared" si="208"/>
        <v>2417.4</v>
      </c>
      <c r="U440" s="75"/>
      <c r="V440" s="75">
        <f t="shared" si="209"/>
        <v>14504.4</v>
      </c>
      <c r="W440" s="75"/>
      <c r="X440" s="75">
        <f t="shared" si="210"/>
        <v>2687.0666666666666</v>
      </c>
      <c r="Y440" s="75">
        <f t="shared" si="211"/>
        <v>26870.666666666664</v>
      </c>
      <c r="Z440" s="75">
        <f t="shared" si="212"/>
        <v>2538.27</v>
      </c>
      <c r="AA440" s="75">
        <f t="shared" si="213"/>
        <v>435.13199999999995</v>
      </c>
      <c r="AB440" s="75">
        <f t="shared" si="214"/>
        <v>725.22</v>
      </c>
      <c r="AC440" s="75">
        <f t="shared" si="215"/>
        <v>290.08800000000002</v>
      </c>
      <c r="AD440" s="75">
        <f t="shared" si="219"/>
        <v>957</v>
      </c>
      <c r="AE440" s="75">
        <f t="shared" si="220"/>
        <v>661</v>
      </c>
      <c r="AF440" s="77">
        <f t="shared" si="216"/>
        <v>8061.2</v>
      </c>
      <c r="AG440" s="77">
        <f t="shared" si="217"/>
        <v>23246.021111111113</v>
      </c>
      <c r="AH440" s="77">
        <f t="shared" si="218"/>
        <v>278952.25333333336</v>
      </c>
      <c r="AI440" s="77"/>
      <c r="AJ440" s="77"/>
      <c r="AK440" s="77"/>
      <c r="AL440" s="77"/>
      <c r="AM440" s="77"/>
      <c r="AN440" s="77"/>
      <c r="AO440" s="77"/>
      <c r="AP440" s="77"/>
      <c r="AQ440" s="77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  <c r="HB440" s="24"/>
      <c r="HC440" s="24"/>
      <c r="HD440" s="24"/>
      <c r="HE440" s="24"/>
      <c r="HF440" s="24"/>
      <c r="HG440" s="24"/>
      <c r="HH440" s="24"/>
      <c r="HI440" s="24"/>
      <c r="HJ440" s="24"/>
      <c r="HK440" s="24"/>
      <c r="HL440" s="24"/>
      <c r="HM440" s="24"/>
      <c r="HN440" s="24"/>
      <c r="HO440" s="24"/>
      <c r="HP440" s="24"/>
      <c r="HQ440" s="24"/>
      <c r="HR440" s="24"/>
      <c r="HS440" s="24"/>
      <c r="HT440" s="24"/>
      <c r="HU440" s="24"/>
      <c r="HV440" s="24"/>
      <c r="HW440" s="24"/>
      <c r="HX440" s="24"/>
      <c r="HY440" s="24"/>
      <c r="HZ440" s="24"/>
      <c r="IA440" s="24"/>
      <c r="IB440" s="24"/>
      <c r="IC440" s="24"/>
      <c r="ID440" s="24"/>
      <c r="IE440" s="24"/>
      <c r="IF440" s="24"/>
      <c r="IG440" s="24"/>
      <c r="IH440" s="24"/>
      <c r="II440" s="24"/>
      <c r="IJ440" s="24"/>
      <c r="IK440" s="24"/>
      <c r="IL440" s="24"/>
      <c r="IM440" s="24"/>
      <c r="IN440" s="24"/>
      <c r="IO440" s="24"/>
      <c r="IP440" s="24"/>
      <c r="IQ440" s="24"/>
      <c r="IR440" s="24"/>
      <c r="IS440" s="24"/>
      <c r="IT440" s="24"/>
      <c r="IU440" s="24"/>
      <c r="IV440" s="24"/>
      <c r="IW440" s="24"/>
      <c r="IX440" s="24"/>
      <c r="IY440" s="24"/>
      <c r="IZ440" s="24"/>
      <c r="JA440" s="24"/>
      <c r="JB440" s="24"/>
      <c r="JC440" s="24"/>
      <c r="JD440" s="24"/>
      <c r="JE440" s="24"/>
      <c r="JF440" s="24"/>
      <c r="JG440" s="24"/>
      <c r="JH440" s="24"/>
      <c r="JI440" s="24"/>
      <c r="JJ440" s="24"/>
      <c r="JK440" s="24"/>
      <c r="JL440" s="24"/>
      <c r="JM440" s="24"/>
      <c r="JN440" s="24"/>
      <c r="JO440" s="24"/>
      <c r="JP440" s="24"/>
      <c r="JQ440" s="24"/>
      <c r="JR440" s="24"/>
      <c r="JS440" s="24"/>
      <c r="JT440" s="24"/>
      <c r="JU440" s="24"/>
      <c r="JV440" s="24"/>
      <c r="JW440" s="24"/>
      <c r="JX440" s="24"/>
      <c r="JY440" s="24"/>
      <c r="JZ440" s="24"/>
      <c r="KA440" s="24"/>
      <c r="KB440" s="24"/>
      <c r="KC440" s="24"/>
      <c r="KD440" s="24"/>
      <c r="KE440" s="24"/>
      <c r="KF440" s="24"/>
      <c r="KG440" s="24"/>
      <c r="KH440" s="24"/>
      <c r="KI440" s="24"/>
      <c r="KJ440" s="24"/>
      <c r="KK440" s="24"/>
      <c r="KL440" s="24"/>
      <c r="KM440" s="24"/>
      <c r="KN440" s="24"/>
      <c r="KO440" s="24"/>
      <c r="KP440" s="24"/>
      <c r="KQ440" s="24"/>
      <c r="KR440" s="24"/>
      <c r="KS440" s="24"/>
      <c r="KT440" s="24"/>
      <c r="KU440" s="24"/>
      <c r="KV440" s="24"/>
      <c r="KW440" s="24"/>
      <c r="KX440" s="24"/>
      <c r="KY440" s="24"/>
      <c r="KZ440" s="24"/>
      <c r="LA440" s="24"/>
      <c r="LB440" s="24"/>
      <c r="LC440" s="24"/>
      <c r="LD440" s="24"/>
      <c r="LE440" s="24"/>
      <c r="LF440" s="24"/>
      <c r="LG440" s="24"/>
      <c r="LH440" s="24"/>
      <c r="LI440" s="24"/>
      <c r="LJ440" s="24"/>
      <c r="LK440" s="24"/>
      <c r="LL440" s="24"/>
      <c r="LM440" s="24"/>
      <c r="LN440" s="24"/>
      <c r="LO440" s="24"/>
      <c r="LP440" s="24"/>
      <c r="LQ440" s="24"/>
      <c r="LR440" s="24"/>
      <c r="LS440" s="24"/>
      <c r="LT440" s="24"/>
      <c r="LU440" s="24"/>
      <c r="LV440" s="24"/>
      <c r="LW440" s="24"/>
      <c r="LX440" s="24"/>
      <c r="LY440" s="24"/>
      <c r="LZ440" s="24"/>
      <c r="MA440" s="24"/>
      <c r="MB440" s="24"/>
      <c r="MC440" s="24"/>
      <c r="MD440" s="24"/>
      <c r="ME440" s="24"/>
      <c r="MF440" s="24"/>
      <c r="MG440" s="24"/>
      <c r="MH440" s="24"/>
      <c r="MI440" s="24"/>
      <c r="MJ440" s="24"/>
      <c r="MK440" s="24"/>
      <c r="ML440" s="24"/>
      <c r="MM440" s="24"/>
      <c r="MN440" s="24"/>
      <c r="MO440" s="24"/>
      <c r="MP440" s="24"/>
      <c r="MQ440" s="24"/>
      <c r="MR440" s="24"/>
      <c r="MS440" s="24"/>
      <c r="MT440" s="24"/>
      <c r="MU440" s="24"/>
      <c r="MV440" s="24"/>
      <c r="MW440" s="24"/>
      <c r="MX440" s="24"/>
      <c r="MY440" s="24"/>
      <c r="MZ440" s="24"/>
      <c r="NA440" s="24"/>
      <c r="NB440" s="24"/>
      <c r="NC440" s="24"/>
      <c r="ND440" s="24"/>
      <c r="NE440" s="24"/>
      <c r="NF440" s="24"/>
      <c r="NG440" s="24"/>
      <c r="NH440" s="24"/>
      <c r="NI440" s="24"/>
      <c r="NJ440" s="24"/>
      <c r="NK440" s="24"/>
      <c r="NL440" s="24"/>
      <c r="NM440" s="24"/>
      <c r="NN440" s="24"/>
      <c r="NO440" s="24"/>
      <c r="NP440" s="24"/>
      <c r="NQ440" s="24"/>
      <c r="NR440" s="24"/>
      <c r="NS440" s="24"/>
      <c r="NT440" s="24"/>
      <c r="NU440" s="24"/>
      <c r="NV440" s="24"/>
      <c r="NW440" s="24"/>
      <c r="NX440" s="24"/>
      <c r="NY440" s="24"/>
      <c r="NZ440" s="24"/>
      <c r="OA440" s="24"/>
      <c r="OB440" s="24"/>
      <c r="OC440" s="24"/>
      <c r="OD440" s="24"/>
      <c r="OE440" s="24"/>
      <c r="OF440" s="24"/>
      <c r="OG440" s="24"/>
      <c r="OH440" s="24"/>
      <c r="OI440" s="24"/>
      <c r="OJ440" s="24"/>
      <c r="OK440" s="24"/>
      <c r="OL440" s="24"/>
      <c r="OM440" s="24"/>
      <c r="ON440" s="24"/>
      <c r="OO440" s="24"/>
      <c r="OP440" s="24"/>
      <c r="OQ440" s="24"/>
      <c r="OR440" s="24"/>
      <c r="OS440" s="24"/>
      <c r="OT440" s="24"/>
      <c r="OU440" s="24"/>
      <c r="OV440" s="24"/>
      <c r="OW440" s="24"/>
      <c r="OX440" s="24"/>
      <c r="OY440" s="24"/>
      <c r="OZ440" s="24"/>
      <c r="PA440" s="24"/>
      <c r="PB440" s="24"/>
      <c r="PC440" s="24"/>
      <c r="PD440" s="24"/>
      <c r="PE440" s="24"/>
      <c r="PF440" s="24"/>
      <c r="PG440" s="24"/>
      <c r="PH440" s="24"/>
      <c r="PI440" s="24"/>
      <c r="PJ440" s="24"/>
      <c r="PK440" s="24"/>
      <c r="PL440" s="24"/>
      <c r="PM440" s="24"/>
      <c r="PN440" s="24"/>
      <c r="PO440" s="24"/>
      <c r="PP440" s="24"/>
      <c r="PQ440" s="24"/>
      <c r="PR440" s="24"/>
      <c r="PS440" s="24"/>
      <c r="PT440" s="24"/>
      <c r="PU440" s="24"/>
      <c r="PV440" s="24"/>
      <c r="PW440" s="24"/>
      <c r="PX440" s="24"/>
      <c r="PY440" s="24"/>
      <c r="PZ440" s="24"/>
      <c r="QA440" s="24"/>
      <c r="QB440" s="24"/>
      <c r="QC440" s="24"/>
      <c r="QD440" s="24"/>
      <c r="QE440" s="24"/>
      <c r="QF440" s="24"/>
      <c r="QG440" s="24"/>
      <c r="QH440" s="24"/>
      <c r="QI440" s="24"/>
      <c r="QJ440" s="24"/>
      <c r="QK440" s="24"/>
      <c r="QL440" s="24"/>
      <c r="QM440" s="24"/>
      <c r="QN440" s="24"/>
      <c r="QO440" s="24"/>
      <c r="QP440" s="24"/>
      <c r="QQ440" s="24"/>
      <c r="QR440" s="24"/>
      <c r="QS440" s="24"/>
      <c r="QT440" s="24"/>
      <c r="QU440" s="24"/>
      <c r="QV440" s="24"/>
      <c r="QW440" s="24"/>
      <c r="QX440" s="24"/>
      <c r="QY440" s="24"/>
      <c r="QZ440" s="24"/>
      <c r="RA440" s="24"/>
      <c r="RB440" s="24"/>
      <c r="RC440" s="24"/>
      <c r="RD440" s="24"/>
      <c r="RE440" s="24"/>
      <c r="RF440" s="24"/>
      <c r="RG440" s="24"/>
      <c r="RH440" s="24"/>
      <c r="RI440" s="24"/>
      <c r="RJ440" s="24"/>
      <c r="RK440" s="24"/>
      <c r="RL440" s="24"/>
      <c r="RM440" s="24"/>
      <c r="RN440" s="24"/>
      <c r="RO440" s="24"/>
      <c r="RP440" s="24"/>
      <c r="RQ440" s="24"/>
      <c r="RR440" s="24"/>
      <c r="RS440" s="24"/>
      <c r="RT440" s="24"/>
      <c r="RU440" s="24"/>
      <c r="RV440" s="24"/>
      <c r="RW440" s="24"/>
      <c r="RX440" s="24"/>
      <c r="RY440" s="24"/>
      <c r="RZ440" s="24"/>
      <c r="SA440" s="24"/>
      <c r="SB440" s="24"/>
      <c r="SC440" s="24"/>
      <c r="SD440" s="24"/>
      <c r="SE440" s="24"/>
      <c r="SF440" s="24"/>
      <c r="SG440" s="24"/>
      <c r="SH440" s="24"/>
      <c r="SI440" s="24"/>
      <c r="SJ440" s="24"/>
      <c r="SK440" s="24"/>
      <c r="SL440" s="24"/>
      <c r="SM440" s="24"/>
      <c r="SN440" s="24"/>
      <c r="SO440" s="24"/>
      <c r="SP440" s="24"/>
      <c r="SQ440" s="24"/>
      <c r="SR440" s="24"/>
      <c r="SS440" s="24"/>
      <c r="ST440" s="24"/>
      <c r="SU440" s="24"/>
      <c r="SV440" s="24"/>
      <c r="SW440" s="24"/>
      <c r="SX440" s="24"/>
      <c r="SY440" s="24"/>
      <c r="SZ440" s="24"/>
      <c r="TA440" s="24"/>
      <c r="TB440" s="24"/>
      <c r="TC440" s="24"/>
      <c r="TD440" s="24"/>
      <c r="TE440" s="24"/>
      <c r="TF440" s="24"/>
      <c r="TG440" s="24"/>
      <c r="TH440" s="24"/>
      <c r="TI440" s="24"/>
      <c r="TJ440" s="24"/>
      <c r="TK440" s="24"/>
      <c r="TL440" s="24"/>
      <c r="TM440" s="24"/>
      <c r="TN440" s="24"/>
      <c r="TO440" s="24"/>
      <c r="TP440" s="24"/>
      <c r="TQ440" s="24"/>
      <c r="TR440" s="24"/>
      <c r="TS440" s="24"/>
      <c r="TT440" s="24"/>
      <c r="TU440" s="24"/>
      <c r="TV440" s="24"/>
      <c r="TW440" s="24"/>
      <c r="TX440" s="24"/>
      <c r="TY440" s="24"/>
      <c r="TZ440" s="24"/>
      <c r="UA440" s="24"/>
      <c r="UB440" s="24"/>
      <c r="UC440" s="24"/>
      <c r="UD440" s="24"/>
      <c r="UE440" s="24"/>
      <c r="UF440" s="24"/>
      <c r="UG440" s="24"/>
      <c r="UH440" s="24"/>
      <c r="UI440" s="24"/>
      <c r="UJ440" s="24"/>
      <c r="UK440" s="24"/>
      <c r="UL440" s="24"/>
      <c r="UM440" s="24"/>
      <c r="UN440" s="24"/>
      <c r="UO440" s="24"/>
      <c r="UP440" s="24"/>
      <c r="UQ440" s="24"/>
      <c r="UR440" s="24"/>
      <c r="US440" s="24"/>
      <c r="UT440" s="24"/>
      <c r="UU440" s="24"/>
      <c r="UV440" s="24"/>
      <c r="UW440" s="24"/>
      <c r="UX440" s="24"/>
      <c r="UY440" s="24"/>
      <c r="UZ440" s="24"/>
      <c r="VA440" s="24"/>
      <c r="VB440" s="24"/>
      <c r="VC440" s="24"/>
      <c r="VD440" s="24"/>
      <c r="VE440" s="24"/>
      <c r="VF440" s="24"/>
      <c r="VG440" s="24"/>
      <c r="VH440" s="24"/>
      <c r="VI440" s="24"/>
    </row>
    <row r="441" spans="1:581" s="23" customFormat="1" ht="15" customHeight="1" x14ac:dyDescent="0.2">
      <c r="A441" s="18">
        <v>112</v>
      </c>
      <c r="B441" s="102" t="s">
        <v>1188</v>
      </c>
      <c r="C441" s="102" t="s">
        <v>1189</v>
      </c>
      <c r="D441" s="20">
        <v>14</v>
      </c>
      <c r="E441" s="102" t="s">
        <v>929</v>
      </c>
      <c r="F441" s="102" t="s">
        <v>1190</v>
      </c>
      <c r="G441" s="102" t="s">
        <v>1550</v>
      </c>
      <c r="H441" s="21" t="s">
        <v>998</v>
      </c>
      <c r="I441" s="21" t="s">
        <v>1003</v>
      </c>
      <c r="J441" s="22" t="s">
        <v>955</v>
      </c>
      <c r="K441" s="328">
        <v>41255</v>
      </c>
      <c r="L441" s="146" t="s">
        <v>740</v>
      </c>
      <c r="M441" s="22">
        <v>40</v>
      </c>
      <c r="N441" s="22" t="s">
        <v>728</v>
      </c>
      <c r="O441" s="21" t="s">
        <v>352</v>
      </c>
      <c r="P441" s="21" t="s">
        <v>973</v>
      </c>
      <c r="Q441" s="21" t="s">
        <v>994</v>
      </c>
      <c r="R441" s="22">
        <v>1</v>
      </c>
      <c r="S441" s="255">
        <v>12087</v>
      </c>
      <c r="T441" s="75">
        <f t="shared" si="208"/>
        <v>2417.4</v>
      </c>
      <c r="U441" s="75"/>
      <c r="V441" s="75">
        <f t="shared" si="209"/>
        <v>14504.4</v>
      </c>
      <c r="W441" s="75"/>
      <c r="X441" s="75">
        <f t="shared" si="210"/>
        <v>2687.0666666666666</v>
      </c>
      <c r="Y441" s="75">
        <f t="shared" si="211"/>
        <v>26870.666666666664</v>
      </c>
      <c r="Z441" s="75">
        <f t="shared" si="212"/>
        <v>2538.27</v>
      </c>
      <c r="AA441" s="75">
        <f t="shared" si="213"/>
        <v>435.13199999999995</v>
      </c>
      <c r="AB441" s="75">
        <f t="shared" si="214"/>
        <v>725.22</v>
      </c>
      <c r="AC441" s="75">
        <f t="shared" si="215"/>
        <v>290.08800000000002</v>
      </c>
      <c r="AD441" s="75">
        <f t="shared" si="219"/>
        <v>957</v>
      </c>
      <c r="AE441" s="75">
        <f t="shared" si="220"/>
        <v>661</v>
      </c>
      <c r="AF441" s="77">
        <f t="shared" si="216"/>
        <v>8061.2</v>
      </c>
      <c r="AG441" s="77">
        <f t="shared" si="217"/>
        <v>23246.021111111113</v>
      </c>
      <c r="AH441" s="77">
        <f t="shared" si="218"/>
        <v>278952.25333333336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  <c r="HB441" s="24"/>
      <c r="HC441" s="24"/>
      <c r="HD441" s="24"/>
      <c r="HE441" s="24"/>
      <c r="HF441" s="24"/>
      <c r="HG441" s="24"/>
      <c r="HH441" s="24"/>
      <c r="HI441" s="24"/>
      <c r="HJ441" s="24"/>
      <c r="HK441" s="24"/>
      <c r="HL441" s="24"/>
      <c r="HM441" s="24"/>
      <c r="HN441" s="24"/>
      <c r="HO441" s="24"/>
      <c r="HP441" s="24"/>
      <c r="HQ441" s="24"/>
      <c r="HR441" s="24"/>
      <c r="HS441" s="24"/>
      <c r="HT441" s="24"/>
      <c r="HU441" s="24"/>
      <c r="HV441" s="24"/>
      <c r="HW441" s="24"/>
      <c r="HX441" s="24"/>
      <c r="HY441" s="24"/>
      <c r="HZ441" s="24"/>
      <c r="IA441" s="24"/>
      <c r="IB441" s="24"/>
      <c r="IC441" s="24"/>
      <c r="ID441" s="24"/>
      <c r="IE441" s="24"/>
      <c r="IF441" s="24"/>
      <c r="IG441" s="24"/>
      <c r="IH441" s="24"/>
      <c r="II441" s="24"/>
      <c r="IJ441" s="24"/>
      <c r="IK441" s="24"/>
      <c r="IL441" s="24"/>
      <c r="IM441" s="24"/>
      <c r="IN441" s="24"/>
      <c r="IO441" s="24"/>
      <c r="IP441" s="24"/>
      <c r="IQ441" s="24"/>
      <c r="IR441" s="24"/>
      <c r="IS441" s="24"/>
      <c r="IT441" s="24"/>
      <c r="IU441" s="24"/>
      <c r="IV441" s="24"/>
      <c r="IW441" s="24"/>
      <c r="IX441" s="24"/>
      <c r="IY441" s="24"/>
      <c r="IZ441" s="24"/>
      <c r="JA441" s="24"/>
      <c r="JB441" s="24"/>
      <c r="JC441" s="24"/>
      <c r="JD441" s="24"/>
      <c r="JE441" s="24"/>
      <c r="JF441" s="24"/>
      <c r="JG441" s="24"/>
      <c r="JH441" s="24"/>
      <c r="JI441" s="24"/>
      <c r="JJ441" s="24"/>
      <c r="JK441" s="24"/>
      <c r="JL441" s="24"/>
      <c r="JM441" s="24"/>
      <c r="JN441" s="24"/>
      <c r="JO441" s="24"/>
      <c r="JP441" s="24"/>
      <c r="JQ441" s="24"/>
      <c r="JR441" s="24"/>
      <c r="JS441" s="24"/>
      <c r="JT441" s="24"/>
      <c r="JU441" s="24"/>
      <c r="JV441" s="24"/>
      <c r="JW441" s="24"/>
      <c r="JX441" s="24"/>
      <c r="JY441" s="24"/>
      <c r="JZ441" s="24"/>
      <c r="KA441" s="24"/>
      <c r="KB441" s="24"/>
      <c r="KC441" s="24"/>
      <c r="KD441" s="24"/>
      <c r="KE441" s="24"/>
      <c r="KF441" s="24"/>
      <c r="KG441" s="24"/>
      <c r="KH441" s="24"/>
      <c r="KI441" s="24"/>
      <c r="KJ441" s="24"/>
      <c r="KK441" s="24"/>
      <c r="KL441" s="24"/>
      <c r="KM441" s="24"/>
      <c r="KN441" s="24"/>
      <c r="KO441" s="24"/>
      <c r="KP441" s="24"/>
      <c r="KQ441" s="24"/>
      <c r="KR441" s="24"/>
      <c r="KS441" s="24"/>
      <c r="KT441" s="24"/>
      <c r="KU441" s="24"/>
      <c r="KV441" s="24"/>
      <c r="KW441" s="24"/>
      <c r="KX441" s="24"/>
      <c r="KY441" s="24"/>
      <c r="KZ441" s="24"/>
      <c r="LA441" s="24"/>
      <c r="LB441" s="24"/>
      <c r="LC441" s="24"/>
      <c r="LD441" s="24"/>
      <c r="LE441" s="24"/>
      <c r="LF441" s="24"/>
      <c r="LG441" s="24"/>
      <c r="LH441" s="24"/>
      <c r="LI441" s="24"/>
      <c r="LJ441" s="24"/>
      <c r="LK441" s="24"/>
      <c r="LL441" s="24"/>
      <c r="LM441" s="24"/>
      <c r="LN441" s="24"/>
      <c r="LO441" s="24"/>
      <c r="LP441" s="24"/>
      <c r="LQ441" s="24"/>
      <c r="LR441" s="24"/>
      <c r="LS441" s="24"/>
      <c r="LT441" s="24"/>
      <c r="LU441" s="24"/>
      <c r="LV441" s="24"/>
      <c r="LW441" s="24"/>
      <c r="LX441" s="24"/>
      <c r="LY441" s="24"/>
      <c r="LZ441" s="24"/>
      <c r="MA441" s="24"/>
      <c r="MB441" s="24"/>
      <c r="MC441" s="24"/>
      <c r="MD441" s="24"/>
      <c r="ME441" s="24"/>
      <c r="MF441" s="24"/>
      <c r="MG441" s="24"/>
      <c r="MH441" s="24"/>
      <c r="MI441" s="24"/>
      <c r="MJ441" s="24"/>
      <c r="MK441" s="24"/>
      <c r="ML441" s="24"/>
      <c r="MM441" s="24"/>
      <c r="MN441" s="24"/>
      <c r="MO441" s="24"/>
      <c r="MP441" s="24"/>
      <c r="MQ441" s="24"/>
      <c r="MR441" s="24"/>
      <c r="MS441" s="24"/>
      <c r="MT441" s="24"/>
      <c r="MU441" s="24"/>
      <c r="MV441" s="24"/>
      <c r="MW441" s="24"/>
      <c r="MX441" s="24"/>
      <c r="MY441" s="24"/>
      <c r="MZ441" s="24"/>
      <c r="NA441" s="24"/>
      <c r="NB441" s="24"/>
      <c r="NC441" s="24"/>
      <c r="ND441" s="24"/>
      <c r="NE441" s="24"/>
      <c r="NF441" s="24"/>
      <c r="NG441" s="24"/>
      <c r="NH441" s="24"/>
      <c r="NI441" s="24"/>
      <c r="NJ441" s="24"/>
      <c r="NK441" s="24"/>
      <c r="NL441" s="24"/>
      <c r="NM441" s="24"/>
      <c r="NN441" s="24"/>
      <c r="NO441" s="24"/>
      <c r="NP441" s="24"/>
      <c r="NQ441" s="24"/>
      <c r="NR441" s="24"/>
      <c r="NS441" s="24"/>
      <c r="NT441" s="24"/>
      <c r="NU441" s="24"/>
      <c r="NV441" s="24"/>
      <c r="NW441" s="24"/>
      <c r="NX441" s="24"/>
      <c r="NY441" s="24"/>
      <c r="NZ441" s="24"/>
      <c r="OA441" s="24"/>
      <c r="OB441" s="24"/>
      <c r="OC441" s="24"/>
      <c r="OD441" s="24"/>
      <c r="OE441" s="24"/>
      <c r="OF441" s="24"/>
      <c r="OG441" s="24"/>
      <c r="OH441" s="24"/>
      <c r="OI441" s="24"/>
      <c r="OJ441" s="24"/>
      <c r="OK441" s="24"/>
      <c r="OL441" s="24"/>
      <c r="OM441" s="24"/>
      <c r="ON441" s="24"/>
      <c r="OO441" s="24"/>
      <c r="OP441" s="24"/>
      <c r="OQ441" s="24"/>
      <c r="OR441" s="24"/>
      <c r="OS441" s="24"/>
      <c r="OT441" s="24"/>
      <c r="OU441" s="24"/>
      <c r="OV441" s="24"/>
      <c r="OW441" s="24"/>
      <c r="OX441" s="24"/>
      <c r="OY441" s="24"/>
      <c r="OZ441" s="24"/>
      <c r="PA441" s="24"/>
      <c r="PB441" s="24"/>
      <c r="PC441" s="24"/>
      <c r="PD441" s="24"/>
      <c r="PE441" s="24"/>
      <c r="PF441" s="24"/>
      <c r="PG441" s="24"/>
      <c r="PH441" s="24"/>
      <c r="PI441" s="24"/>
      <c r="PJ441" s="24"/>
      <c r="PK441" s="24"/>
      <c r="PL441" s="24"/>
      <c r="PM441" s="24"/>
      <c r="PN441" s="24"/>
      <c r="PO441" s="24"/>
      <c r="PP441" s="24"/>
      <c r="PQ441" s="24"/>
      <c r="PR441" s="24"/>
      <c r="PS441" s="24"/>
      <c r="PT441" s="24"/>
      <c r="PU441" s="24"/>
      <c r="PV441" s="24"/>
      <c r="PW441" s="24"/>
      <c r="PX441" s="24"/>
      <c r="PY441" s="24"/>
      <c r="PZ441" s="24"/>
      <c r="QA441" s="24"/>
      <c r="QB441" s="24"/>
      <c r="QC441" s="24"/>
      <c r="QD441" s="24"/>
      <c r="QE441" s="24"/>
      <c r="QF441" s="24"/>
      <c r="QG441" s="24"/>
      <c r="QH441" s="24"/>
      <c r="QI441" s="24"/>
      <c r="QJ441" s="24"/>
      <c r="QK441" s="24"/>
      <c r="QL441" s="24"/>
      <c r="QM441" s="24"/>
      <c r="QN441" s="24"/>
      <c r="QO441" s="24"/>
      <c r="QP441" s="24"/>
      <c r="QQ441" s="24"/>
      <c r="QR441" s="24"/>
      <c r="QS441" s="24"/>
      <c r="QT441" s="24"/>
      <c r="QU441" s="24"/>
      <c r="QV441" s="24"/>
      <c r="QW441" s="24"/>
      <c r="QX441" s="24"/>
      <c r="QY441" s="24"/>
      <c r="QZ441" s="24"/>
      <c r="RA441" s="24"/>
      <c r="RB441" s="24"/>
      <c r="RC441" s="24"/>
      <c r="RD441" s="24"/>
      <c r="RE441" s="24"/>
      <c r="RF441" s="24"/>
      <c r="RG441" s="24"/>
      <c r="RH441" s="24"/>
      <c r="RI441" s="24"/>
      <c r="RJ441" s="24"/>
      <c r="RK441" s="24"/>
      <c r="RL441" s="24"/>
      <c r="RM441" s="24"/>
      <c r="RN441" s="24"/>
      <c r="RO441" s="24"/>
      <c r="RP441" s="24"/>
      <c r="RQ441" s="24"/>
      <c r="RR441" s="24"/>
      <c r="RS441" s="24"/>
      <c r="RT441" s="24"/>
      <c r="RU441" s="24"/>
      <c r="RV441" s="24"/>
      <c r="RW441" s="24"/>
      <c r="RX441" s="24"/>
      <c r="RY441" s="24"/>
      <c r="RZ441" s="24"/>
      <c r="SA441" s="24"/>
      <c r="SB441" s="24"/>
      <c r="SC441" s="24"/>
      <c r="SD441" s="24"/>
      <c r="SE441" s="24"/>
      <c r="SF441" s="24"/>
      <c r="SG441" s="24"/>
      <c r="SH441" s="24"/>
      <c r="SI441" s="24"/>
      <c r="SJ441" s="24"/>
      <c r="SK441" s="24"/>
      <c r="SL441" s="24"/>
      <c r="SM441" s="24"/>
      <c r="SN441" s="24"/>
      <c r="SO441" s="24"/>
      <c r="SP441" s="24"/>
      <c r="SQ441" s="24"/>
      <c r="SR441" s="24"/>
      <c r="SS441" s="24"/>
      <c r="ST441" s="24"/>
      <c r="SU441" s="24"/>
      <c r="SV441" s="24"/>
      <c r="SW441" s="24"/>
      <c r="SX441" s="24"/>
      <c r="SY441" s="24"/>
      <c r="SZ441" s="24"/>
      <c r="TA441" s="24"/>
      <c r="TB441" s="24"/>
      <c r="TC441" s="24"/>
      <c r="TD441" s="24"/>
      <c r="TE441" s="24"/>
      <c r="TF441" s="24"/>
      <c r="TG441" s="24"/>
      <c r="TH441" s="24"/>
      <c r="TI441" s="24"/>
      <c r="TJ441" s="24"/>
      <c r="TK441" s="24"/>
      <c r="TL441" s="24"/>
      <c r="TM441" s="24"/>
      <c r="TN441" s="24"/>
      <c r="TO441" s="24"/>
      <c r="TP441" s="24"/>
      <c r="TQ441" s="24"/>
      <c r="TR441" s="24"/>
      <c r="TS441" s="24"/>
      <c r="TT441" s="24"/>
      <c r="TU441" s="24"/>
      <c r="TV441" s="24"/>
      <c r="TW441" s="24"/>
      <c r="TX441" s="24"/>
      <c r="TY441" s="24"/>
      <c r="TZ441" s="24"/>
      <c r="UA441" s="24"/>
      <c r="UB441" s="24"/>
      <c r="UC441" s="24"/>
      <c r="UD441" s="24"/>
      <c r="UE441" s="24"/>
      <c r="UF441" s="24"/>
      <c r="UG441" s="24"/>
      <c r="UH441" s="24"/>
      <c r="UI441" s="24"/>
      <c r="UJ441" s="24"/>
      <c r="UK441" s="24"/>
      <c r="UL441" s="24"/>
      <c r="UM441" s="24"/>
      <c r="UN441" s="24"/>
      <c r="UO441" s="24"/>
      <c r="UP441" s="24"/>
      <c r="UQ441" s="24"/>
      <c r="UR441" s="24"/>
      <c r="US441" s="24"/>
      <c r="UT441" s="24"/>
      <c r="UU441" s="24"/>
      <c r="UV441" s="24"/>
      <c r="UW441" s="24"/>
      <c r="UX441" s="24"/>
      <c r="UY441" s="24"/>
      <c r="UZ441" s="24"/>
      <c r="VA441" s="24"/>
      <c r="VB441" s="24"/>
      <c r="VC441" s="24"/>
      <c r="VD441" s="24"/>
      <c r="VE441" s="24"/>
      <c r="VF441" s="24"/>
      <c r="VG441" s="24"/>
      <c r="VH441" s="24"/>
      <c r="VI441" s="24"/>
    </row>
    <row r="442" spans="1:581" s="23" customFormat="1" ht="15" customHeight="1" x14ac:dyDescent="0.2">
      <c r="A442" s="18">
        <v>113</v>
      </c>
      <c r="B442" s="102" t="s">
        <v>1188</v>
      </c>
      <c r="C442" s="102" t="s">
        <v>1189</v>
      </c>
      <c r="D442" s="20">
        <v>14</v>
      </c>
      <c r="E442" s="102" t="s">
        <v>929</v>
      </c>
      <c r="F442" s="102" t="s">
        <v>1190</v>
      </c>
      <c r="G442" s="102" t="s">
        <v>1621</v>
      </c>
      <c r="H442" s="25" t="s">
        <v>666</v>
      </c>
      <c r="I442" s="21" t="s">
        <v>667</v>
      </c>
      <c r="J442" s="22" t="s">
        <v>954</v>
      </c>
      <c r="K442" s="328">
        <v>37355</v>
      </c>
      <c r="L442" s="146" t="s">
        <v>740</v>
      </c>
      <c r="M442" s="22">
        <v>40</v>
      </c>
      <c r="N442" s="22" t="s">
        <v>728</v>
      </c>
      <c r="O442" s="21" t="s">
        <v>741</v>
      </c>
      <c r="P442" s="21" t="s">
        <v>970</v>
      </c>
      <c r="Q442" s="21" t="s">
        <v>994</v>
      </c>
      <c r="R442" s="22">
        <v>1</v>
      </c>
      <c r="S442" s="255">
        <v>12087</v>
      </c>
      <c r="T442" s="75"/>
      <c r="U442" s="75"/>
      <c r="V442" s="75">
        <f t="shared" si="209"/>
        <v>12087</v>
      </c>
      <c r="W442" s="75"/>
      <c r="X442" s="75">
        <f t="shared" si="210"/>
        <v>2284.1666666666665</v>
      </c>
      <c r="Y442" s="75">
        <f t="shared" si="211"/>
        <v>22841.666666666664</v>
      </c>
      <c r="Z442" s="75">
        <f t="shared" si="212"/>
        <v>2115.2249999999999</v>
      </c>
      <c r="AA442" s="75">
        <f t="shared" si="213"/>
        <v>362.61</v>
      </c>
      <c r="AB442" s="75">
        <f t="shared" si="214"/>
        <v>604.35</v>
      </c>
      <c r="AC442" s="75">
        <f t="shared" si="215"/>
        <v>241.74</v>
      </c>
      <c r="AD442" s="75">
        <f t="shared" si="219"/>
        <v>957</v>
      </c>
      <c r="AE442" s="75">
        <f t="shared" si="220"/>
        <v>661</v>
      </c>
      <c r="AF442" s="77">
        <f t="shared" si="216"/>
        <v>6852.5</v>
      </c>
      <c r="AG442" s="77">
        <f t="shared" si="217"/>
        <v>19693.786111111112</v>
      </c>
      <c r="AH442" s="77">
        <f t="shared" si="218"/>
        <v>236325.43333333335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  <c r="HB442" s="24"/>
      <c r="HC442" s="24"/>
      <c r="HD442" s="24"/>
      <c r="HE442" s="24"/>
      <c r="HF442" s="24"/>
      <c r="HG442" s="24"/>
      <c r="HH442" s="24"/>
      <c r="HI442" s="24"/>
      <c r="HJ442" s="24"/>
      <c r="HK442" s="24"/>
      <c r="HL442" s="24"/>
      <c r="HM442" s="24"/>
      <c r="HN442" s="24"/>
      <c r="HO442" s="24"/>
      <c r="HP442" s="24"/>
      <c r="HQ442" s="24"/>
      <c r="HR442" s="24"/>
      <c r="HS442" s="24"/>
      <c r="HT442" s="24"/>
      <c r="HU442" s="24"/>
      <c r="HV442" s="24"/>
      <c r="HW442" s="24"/>
      <c r="HX442" s="24"/>
      <c r="HY442" s="24"/>
      <c r="HZ442" s="24"/>
      <c r="IA442" s="24"/>
      <c r="IB442" s="24"/>
      <c r="IC442" s="24"/>
      <c r="ID442" s="24"/>
      <c r="IE442" s="24"/>
      <c r="IF442" s="24"/>
      <c r="IG442" s="24"/>
      <c r="IH442" s="24"/>
      <c r="II442" s="24"/>
      <c r="IJ442" s="24"/>
      <c r="IK442" s="24"/>
      <c r="IL442" s="24"/>
      <c r="IM442" s="24"/>
      <c r="IN442" s="24"/>
      <c r="IO442" s="24"/>
      <c r="IP442" s="24"/>
      <c r="IQ442" s="24"/>
      <c r="IR442" s="24"/>
      <c r="IS442" s="24"/>
      <c r="IT442" s="24"/>
      <c r="IU442" s="24"/>
      <c r="IV442" s="24"/>
      <c r="IW442" s="24"/>
      <c r="IX442" s="24"/>
      <c r="IY442" s="24"/>
      <c r="IZ442" s="24"/>
      <c r="JA442" s="24"/>
      <c r="JB442" s="24"/>
      <c r="JC442" s="24"/>
      <c r="JD442" s="24"/>
      <c r="JE442" s="24"/>
      <c r="JF442" s="24"/>
      <c r="JG442" s="24"/>
      <c r="JH442" s="24"/>
      <c r="JI442" s="24"/>
      <c r="JJ442" s="24"/>
      <c r="JK442" s="24"/>
      <c r="JL442" s="24"/>
      <c r="JM442" s="24"/>
      <c r="JN442" s="24"/>
      <c r="JO442" s="24"/>
      <c r="JP442" s="24"/>
      <c r="JQ442" s="24"/>
      <c r="JR442" s="24"/>
      <c r="JS442" s="24"/>
      <c r="JT442" s="24"/>
      <c r="JU442" s="24"/>
      <c r="JV442" s="24"/>
      <c r="JW442" s="24"/>
      <c r="JX442" s="24"/>
      <c r="JY442" s="24"/>
      <c r="JZ442" s="24"/>
      <c r="KA442" s="24"/>
      <c r="KB442" s="24"/>
      <c r="KC442" s="24"/>
      <c r="KD442" s="24"/>
      <c r="KE442" s="24"/>
      <c r="KF442" s="24"/>
      <c r="KG442" s="24"/>
      <c r="KH442" s="24"/>
      <c r="KI442" s="24"/>
      <c r="KJ442" s="24"/>
      <c r="KK442" s="24"/>
      <c r="KL442" s="24"/>
      <c r="KM442" s="24"/>
      <c r="KN442" s="24"/>
      <c r="KO442" s="24"/>
      <c r="KP442" s="24"/>
      <c r="KQ442" s="24"/>
      <c r="KR442" s="24"/>
      <c r="KS442" s="24"/>
      <c r="KT442" s="24"/>
      <c r="KU442" s="24"/>
      <c r="KV442" s="24"/>
      <c r="KW442" s="24"/>
      <c r="KX442" s="24"/>
      <c r="KY442" s="24"/>
      <c r="KZ442" s="24"/>
      <c r="LA442" s="24"/>
      <c r="LB442" s="24"/>
      <c r="LC442" s="24"/>
      <c r="LD442" s="24"/>
      <c r="LE442" s="24"/>
      <c r="LF442" s="24"/>
      <c r="LG442" s="24"/>
      <c r="LH442" s="24"/>
      <c r="LI442" s="24"/>
      <c r="LJ442" s="24"/>
      <c r="LK442" s="24"/>
      <c r="LL442" s="24"/>
      <c r="LM442" s="24"/>
      <c r="LN442" s="24"/>
      <c r="LO442" s="24"/>
      <c r="LP442" s="24"/>
      <c r="LQ442" s="24"/>
      <c r="LR442" s="24"/>
      <c r="LS442" s="24"/>
      <c r="LT442" s="24"/>
      <c r="LU442" s="24"/>
      <c r="LV442" s="24"/>
      <c r="LW442" s="24"/>
      <c r="LX442" s="24"/>
      <c r="LY442" s="24"/>
      <c r="LZ442" s="24"/>
      <c r="MA442" s="24"/>
      <c r="MB442" s="24"/>
      <c r="MC442" s="24"/>
      <c r="MD442" s="24"/>
      <c r="ME442" s="24"/>
      <c r="MF442" s="24"/>
      <c r="MG442" s="24"/>
      <c r="MH442" s="24"/>
      <c r="MI442" s="24"/>
      <c r="MJ442" s="24"/>
      <c r="MK442" s="24"/>
      <c r="ML442" s="24"/>
      <c r="MM442" s="24"/>
      <c r="MN442" s="24"/>
      <c r="MO442" s="24"/>
      <c r="MP442" s="24"/>
      <c r="MQ442" s="24"/>
      <c r="MR442" s="24"/>
      <c r="MS442" s="24"/>
      <c r="MT442" s="24"/>
      <c r="MU442" s="24"/>
      <c r="MV442" s="24"/>
      <c r="MW442" s="24"/>
      <c r="MX442" s="24"/>
      <c r="MY442" s="24"/>
      <c r="MZ442" s="24"/>
      <c r="NA442" s="24"/>
      <c r="NB442" s="24"/>
      <c r="NC442" s="24"/>
      <c r="ND442" s="24"/>
      <c r="NE442" s="24"/>
      <c r="NF442" s="24"/>
      <c r="NG442" s="24"/>
      <c r="NH442" s="24"/>
      <c r="NI442" s="24"/>
      <c r="NJ442" s="24"/>
      <c r="NK442" s="24"/>
      <c r="NL442" s="24"/>
      <c r="NM442" s="24"/>
      <c r="NN442" s="24"/>
      <c r="NO442" s="24"/>
      <c r="NP442" s="24"/>
      <c r="NQ442" s="24"/>
      <c r="NR442" s="24"/>
      <c r="NS442" s="24"/>
      <c r="NT442" s="24"/>
      <c r="NU442" s="24"/>
      <c r="NV442" s="24"/>
      <c r="NW442" s="24"/>
      <c r="NX442" s="24"/>
      <c r="NY442" s="24"/>
      <c r="NZ442" s="24"/>
      <c r="OA442" s="24"/>
      <c r="OB442" s="24"/>
      <c r="OC442" s="24"/>
      <c r="OD442" s="24"/>
      <c r="OE442" s="24"/>
      <c r="OF442" s="24"/>
      <c r="OG442" s="24"/>
      <c r="OH442" s="24"/>
      <c r="OI442" s="24"/>
      <c r="OJ442" s="24"/>
      <c r="OK442" s="24"/>
      <c r="OL442" s="24"/>
      <c r="OM442" s="24"/>
      <c r="ON442" s="24"/>
      <c r="OO442" s="24"/>
      <c r="OP442" s="24"/>
      <c r="OQ442" s="24"/>
      <c r="OR442" s="24"/>
      <c r="OS442" s="24"/>
      <c r="OT442" s="24"/>
      <c r="OU442" s="24"/>
      <c r="OV442" s="24"/>
      <c r="OW442" s="24"/>
      <c r="OX442" s="24"/>
      <c r="OY442" s="24"/>
      <c r="OZ442" s="24"/>
      <c r="PA442" s="24"/>
      <c r="PB442" s="24"/>
      <c r="PC442" s="24"/>
      <c r="PD442" s="24"/>
      <c r="PE442" s="24"/>
      <c r="PF442" s="24"/>
      <c r="PG442" s="24"/>
      <c r="PH442" s="24"/>
      <c r="PI442" s="24"/>
      <c r="PJ442" s="24"/>
      <c r="PK442" s="24"/>
      <c r="PL442" s="24"/>
      <c r="PM442" s="24"/>
      <c r="PN442" s="24"/>
      <c r="PO442" s="24"/>
      <c r="PP442" s="24"/>
      <c r="PQ442" s="24"/>
      <c r="PR442" s="24"/>
      <c r="PS442" s="24"/>
      <c r="PT442" s="24"/>
      <c r="PU442" s="24"/>
      <c r="PV442" s="24"/>
      <c r="PW442" s="24"/>
      <c r="PX442" s="24"/>
      <c r="PY442" s="24"/>
      <c r="PZ442" s="24"/>
      <c r="QA442" s="24"/>
      <c r="QB442" s="24"/>
      <c r="QC442" s="24"/>
      <c r="QD442" s="24"/>
      <c r="QE442" s="24"/>
      <c r="QF442" s="24"/>
      <c r="QG442" s="24"/>
      <c r="QH442" s="24"/>
      <c r="QI442" s="24"/>
      <c r="QJ442" s="24"/>
      <c r="QK442" s="24"/>
      <c r="QL442" s="24"/>
      <c r="QM442" s="24"/>
      <c r="QN442" s="24"/>
      <c r="QO442" s="24"/>
      <c r="QP442" s="24"/>
      <c r="QQ442" s="24"/>
      <c r="QR442" s="24"/>
      <c r="QS442" s="24"/>
      <c r="QT442" s="24"/>
      <c r="QU442" s="24"/>
      <c r="QV442" s="24"/>
      <c r="QW442" s="24"/>
      <c r="QX442" s="24"/>
      <c r="QY442" s="24"/>
      <c r="QZ442" s="24"/>
      <c r="RA442" s="24"/>
      <c r="RB442" s="24"/>
      <c r="RC442" s="24"/>
      <c r="RD442" s="24"/>
      <c r="RE442" s="24"/>
      <c r="RF442" s="24"/>
      <c r="RG442" s="24"/>
      <c r="RH442" s="24"/>
      <c r="RI442" s="24"/>
      <c r="RJ442" s="24"/>
      <c r="RK442" s="24"/>
      <c r="RL442" s="24"/>
      <c r="RM442" s="24"/>
      <c r="RN442" s="24"/>
      <c r="RO442" s="24"/>
      <c r="RP442" s="24"/>
      <c r="RQ442" s="24"/>
      <c r="RR442" s="24"/>
      <c r="RS442" s="24"/>
      <c r="RT442" s="24"/>
      <c r="RU442" s="24"/>
      <c r="RV442" s="24"/>
      <c r="RW442" s="24"/>
      <c r="RX442" s="24"/>
      <c r="RY442" s="24"/>
      <c r="RZ442" s="24"/>
      <c r="SA442" s="24"/>
      <c r="SB442" s="24"/>
      <c r="SC442" s="24"/>
      <c r="SD442" s="24"/>
      <c r="SE442" s="24"/>
      <c r="SF442" s="24"/>
      <c r="SG442" s="24"/>
      <c r="SH442" s="24"/>
      <c r="SI442" s="24"/>
      <c r="SJ442" s="24"/>
      <c r="SK442" s="24"/>
      <c r="SL442" s="24"/>
      <c r="SM442" s="24"/>
      <c r="SN442" s="24"/>
      <c r="SO442" s="24"/>
      <c r="SP442" s="24"/>
      <c r="SQ442" s="24"/>
      <c r="SR442" s="24"/>
      <c r="SS442" s="24"/>
      <c r="ST442" s="24"/>
      <c r="SU442" s="24"/>
      <c r="SV442" s="24"/>
      <c r="SW442" s="24"/>
      <c r="SX442" s="24"/>
      <c r="SY442" s="24"/>
      <c r="SZ442" s="24"/>
      <c r="TA442" s="24"/>
      <c r="TB442" s="24"/>
      <c r="TC442" s="24"/>
      <c r="TD442" s="24"/>
      <c r="TE442" s="24"/>
      <c r="TF442" s="24"/>
      <c r="TG442" s="24"/>
      <c r="TH442" s="24"/>
      <c r="TI442" s="24"/>
      <c r="TJ442" s="24"/>
      <c r="TK442" s="24"/>
      <c r="TL442" s="24"/>
      <c r="TM442" s="24"/>
      <c r="TN442" s="24"/>
      <c r="TO442" s="24"/>
      <c r="TP442" s="24"/>
      <c r="TQ442" s="24"/>
      <c r="TR442" s="24"/>
      <c r="TS442" s="24"/>
      <c r="TT442" s="24"/>
      <c r="TU442" s="24"/>
      <c r="TV442" s="24"/>
      <c r="TW442" s="24"/>
      <c r="TX442" s="24"/>
      <c r="TY442" s="24"/>
      <c r="TZ442" s="24"/>
      <c r="UA442" s="24"/>
      <c r="UB442" s="24"/>
      <c r="UC442" s="24"/>
      <c r="UD442" s="24"/>
      <c r="UE442" s="24"/>
      <c r="UF442" s="24"/>
      <c r="UG442" s="24"/>
      <c r="UH442" s="24"/>
      <c r="UI442" s="24"/>
      <c r="UJ442" s="24"/>
      <c r="UK442" s="24"/>
      <c r="UL442" s="24"/>
      <c r="UM442" s="24"/>
      <c r="UN442" s="24"/>
      <c r="UO442" s="24"/>
      <c r="UP442" s="24"/>
      <c r="UQ442" s="24"/>
      <c r="UR442" s="24"/>
      <c r="US442" s="24"/>
      <c r="UT442" s="24"/>
      <c r="UU442" s="24"/>
      <c r="UV442" s="24"/>
      <c r="UW442" s="24"/>
      <c r="UX442" s="24"/>
      <c r="UY442" s="24"/>
      <c r="UZ442" s="24"/>
      <c r="VA442" s="24"/>
      <c r="VB442" s="24"/>
      <c r="VC442" s="24"/>
      <c r="VD442" s="24"/>
      <c r="VE442" s="24"/>
      <c r="VF442" s="24"/>
      <c r="VG442" s="24"/>
      <c r="VH442" s="24"/>
      <c r="VI442" s="24"/>
    </row>
    <row r="443" spans="1:581" s="23" customFormat="1" ht="15" customHeight="1" x14ac:dyDescent="0.2">
      <c r="A443" s="18">
        <v>114</v>
      </c>
      <c r="B443" s="102" t="s">
        <v>1188</v>
      </c>
      <c r="C443" s="102" t="s">
        <v>1189</v>
      </c>
      <c r="D443" s="20">
        <v>14</v>
      </c>
      <c r="E443" s="102" t="s">
        <v>929</v>
      </c>
      <c r="F443" s="102" t="s">
        <v>1190</v>
      </c>
      <c r="G443" s="176" t="s">
        <v>1754</v>
      </c>
      <c r="H443" s="69" t="s">
        <v>1724</v>
      </c>
      <c r="I443" s="68" t="s">
        <v>1753</v>
      </c>
      <c r="J443" s="176" t="s">
        <v>955</v>
      </c>
      <c r="K443" s="328">
        <v>42171</v>
      </c>
      <c r="L443" s="146" t="s">
        <v>740</v>
      </c>
      <c r="M443" s="22">
        <v>40</v>
      </c>
      <c r="N443" s="22" t="s">
        <v>728</v>
      </c>
      <c r="O443" s="21" t="s">
        <v>861</v>
      </c>
      <c r="P443" s="21" t="s">
        <v>970</v>
      </c>
      <c r="Q443" s="21" t="s">
        <v>994</v>
      </c>
      <c r="R443" s="22">
        <v>1</v>
      </c>
      <c r="S443" s="255">
        <v>12087</v>
      </c>
      <c r="T443" s="75">
        <f t="shared" ref="T443:T450" si="221">+S443*20%</f>
        <v>2417.4</v>
      </c>
      <c r="U443" s="75"/>
      <c r="V443" s="75">
        <f t="shared" si="209"/>
        <v>14504.4</v>
      </c>
      <c r="W443" s="75"/>
      <c r="X443" s="75">
        <f t="shared" si="210"/>
        <v>2687.0666666666666</v>
      </c>
      <c r="Y443" s="75">
        <f t="shared" si="211"/>
        <v>26870.666666666664</v>
      </c>
      <c r="Z443" s="75">
        <f t="shared" si="212"/>
        <v>2538.27</v>
      </c>
      <c r="AA443" s="75">
        <f t="shared" si="213"/>
        <v>435.13199999999995</v>
      </c>
      <c r="AB443" s="75">
        <f t="shared" si="214"/>
        <v>725.22</v>
      </c>
      <c r="AC443" s="75">
        <f t="shared" si="215"/>
        <v>290.08800000000002</v>
      </c>
      <c r="AD443" s="75">
        <f t="shared" si="219"/>
        <v>957</v>
      </c>
      <c r="AE443" s="75">
        <f t="shared" si="220"/>
        <v>661</v>
      </c>
      <c r="AF443" s="77">
        <f t="shared" si="216"/>
        <v>8061.2</v>
      </c>
      <c r="AG443" s="77">
        <f t="shared" si="217"/>
        <v>23246.021111111113</v>
      </c>
      <c r="AH443" s="77">
        <f t="shared" si="218"/>
        <v>278952.25333333336</v>
      </c>
      <c r="AI443" s="77"/>
      <c r="AJ443" s="77"/>
      <c r="AK443" s="77"/>
      <c r="AL443" s="77"/>
      <c r="AM443" s="77"/>
      <c r="AN443" s="77"/>
      <c r="AO443" s="77"/>
      <c r="AP443" s="77"/>
      <c r="AQ443" s="77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24"/>
      <c r="GF443" s="24"/>
      <c r="GG443" s="24"/>
      <c r="GH443" s="24"/>
      <c r="GI443" s="24"/>
      <c r="GJ443" s="24"/>
      <c r="GK443" s="24"/>
      <c r="GL443" s="24"/>
      <c r="GM443" s="24"/>
      <c r="GN443" s="24"/>
      <c r="GO443" s="24"/>
      <c r="GP443" s="24"/>
      <c r="GQ443" s="24"/>
      <c r="GR443" s="24"/>
      <c r="GS443" s="24"/>
      <c r="GT443" s="24"/>
      <c r="GU443" s="24"/>
      <c r="GV443" s="24"/>
      <c r="GW443" s="24"/>
      <c r="GX443" s="24"/>
      <c r="GY443" s="24"/>
      <c r="GZ443" s="24"/>
      <c r="HA443" s="24"/>
      <c r="HB443" s="24"/>
      <c r="HC443" s="24"/>
      <c r="HD443" s="24"/>
      <c r="HE443" s="24"/>
      <c r="HF443" s="24"/>
      <c r="HG443" s="24"/>
      <c r="HH443" s="24"/>
      <c r="HI443" s="24"/>
      <c r="HJ443" s="24"/>
      <c r="HK443" s="24"/>
      <c r="HL443" s="24"/>
      <c r="HM443" s="24"/>
      <c r="HN443" s="24"/>
      <c r="HO443" s="24"/>
      <c r="HP443" s="24"/>
      <c r="HQ443" s="24"/>
      <c r="HR443" s="24"/>
      <c r="HS443" s="24"/>
      <c r="HT443" s="24"/>
      <c r="HU443" s="24"/>
      <c r="HV443" s="24"/>
      <c r="HW443" s="24"/>
      <c r="HX443" s="24"/>
      <c r="HY443" s="24"/>
      <c r="HZ443" s="24"/>
      <c r="IA443" s="24"/>
      <c r="IB443" s="24"/>
      <c r="IC443" s="24"/>
      <c r="ID443" s="24"/>
      <c r="IE443" s="24"/>
      <c r="IF443" s="24"/>
      <c r="IG443" s="24"/>
      <c r="IH443" s="24"/>
      <c r="II443" s="24"/>
      <c r="IJ443" s="24"/>
      <c r="IK443" s="24"/>
      <c r="IL443" s="24"/>
      <c r="IM443" s="24"/>
      <c r="IN443" s="24"/>
      <c r="IO443" s="24"/>
      <c r="IP443" s="24"/>
      <c r="IQ443" s="24"/>
      <c r="IR443" s="24"/>
      <c r="IS443" s="24"/>
      <c r="IT443" s="24"/>
      <c r="IU443" s="24"/>
      <c r="IV443" s="24"/>
      <c r="IW443" s="24"/>
      <c r="IX443" s="24"/>
      <c r="IY443" s="24"/>
      <c r="IZ443" s="24"/>
      <c r="JA443" s="24"/>
      <c r="JB443" s="24"/>
      <c r="JC443" s="24"/>
      <c r="JD443" s="24"/>
      <c r="JE443" s="24"/>
      <c r="JF443" s="24"/>
      <c r="JG443" s="24"/>
      <c r="JH443" s="24"/>
      <c r="JI443" s="24"/>
      <c r="JJ443" s="24"/>
      <c r="JK443" s="24"/>
      <c r="JL443" s="24"/>
      <c r="JM443" s="24"/>
      <c r="JN443" s="24"/>
      <c r="JO443" s="24"/>
      <c r="JP443" s="24"/>
      <c r="JQ443" s="24"/>
      <c r="JR443" s="24"/>
      <c r="JS443" s="24"/>
      <c r="JT443" s="24"/>
      <c r="JU443" s="24"/>
      <c r="JV443" s="24"/>
      <c r="JW443" s="24"/>
      <c r="JX443" s="24"/>
      <c r="JY443" s="24"/>
      <c r="JZ443" s="24"/>
      <c r="KA443" s="24"/>
      <c r="KB443" s="24"/>
      <c r="KC443" s="24"/>
      <c r="KD443" s="24"/>
      <c r="KE443" s="24"/>
      <c r="KF443" s="24"/>
      <c r="KG443" s="24"/>
      <c r="KH443" s="24"/>
      <c r="KI443" s="24"/>
      <c r="KJ443" s="24"/>
      <c r="KK443" s="24"/>
      <c r="KL443" s="24"/>
      <c r="KM443" s="24"/>
      <c r="KN443" s="24"/>
      <c r="KO443" s="24"/>
      <c r="KP443" s="24"/>
      <c r="KQ443" s="24"/>
      <c r="KR443" s="24"/>
      <c r="KS443" s="24"/>
      <c r="KT443" s="24"/>
      <c r="KU443" s="24"/>
      <c r="KV443" s="24"/>
      <c r="KW443" s="24"/>
      <c r="KX443" s="24"/>
      <c r="KY443" s="24"/>
      <c r="KZ443" s="24"/>
      <c r="LA443" s="24"/>
      <c r="LB443" s="24"/>
      <c r="LC443" s="24"/>
      <c r="LD443" s="24"/>
      <c r="LE443" s="24"/>
      <c r="LF443" s="24"/>
      <c r="LG443" s="24"/>
      <c r="LH443" s="24"/>
      <c r="LI443" s="24"/>
      <c r="LJ443" s="24"/>
      <c r="LK443" s="24"/>
      <c r="LL443" s="24"/>
      <c r="LM443" s="24"/>
      <c r="LN443" s="24"/>
      <c r="LO443" s="24"/>
      <c r="LP443" s="24"/>
      <c r="LQ443" s="24"/>
      <c r="LR443" s="24"/>
      <c r="LS443" s="24"/>
      <c r="LT443" s="24"/>
      <c r="LU443" s="24"/>
      <c r="LV443" s="24"/>
      <c r="LW443" s="24"/>
      <c r="LX443" s="24"/>
      <c r="LY443" s="24"/>
      <c r="LZ443" s="24"/>
      <c r="MA443" s="24"/>
      <c r="MB443" s="24"/>
      <c r="MC443" s="24"/>
      <c r="MD443" s="24"/>
      <c r="ME443" s="24"/>
      <c r="MF443" s="24"/>
      <c r="MG443" s="24"/>
      <c r="MH443" s="24"/>
      <c r="MI443" s="24"/>
      <c r="MJ443" s="24"/>
      <c r="MK443" s="24"/>
      <c r="ML443" s="24"/>
      <c r="MM443" s="24"/>
      <c r="MN443" s="24"/>
      <c r="MO443" s="24"/>
      <c r="MP443" s="24"/>
      <c r="MQ443" s="24"/>
      <c r="MR443" s="24"/>
      <c r="MS443" s="24"/>
      <c r="MT443" s="24"/>
      <c r="MU443" s="24"/>
      <c r="MV443" s="24"/>
      <c r="MW443" s="24"/>
      <c r="MX443" s="24"/>
      <c r="MY443" s="24"/>
      <c r="MZ443" s="24"/>
      <c r="NA443" s="24"/>
      <c r="NB443" s="24"/>
      <c r="NC443" s="24"/>
      <c r="ND443" s="24"/>
      <c r="NE443" s="24"/>
      <c r="NF443" s="24"/>
      <c r="NG443" s="24"/>
      <c r="NH443" s="24"/>
      <c r="NI443" s="24"/>
      <c r="NJ443" s="24"/>
      <c r="NK443" s="24"/>
      <c r="NL443" s="24"/>
      <c r="NM443" s="24"/>
      <c r="NN443" s="24"/>
      <c r="NO443" s="24"/>
      <c r="NP443" s="24"/>
      <c r="NQ443" s="24"/>
      <c r="NR443" s="24"/>
      <c r="NS443" s="24"/>
      <c r="NT443" s="24"/>
      <c r="NU443" s="24"/>
      <c r="NV443" s="24"/>
      <c r="NW443" s="24"/>
      <c r="NX443" s="24"/>
      <c r="NY443" s="24"/>
      <c r="NZ443" s="24"/>
      <c r="OA443" s="24"/>
      <c r="OB443" s="24"/>
      <c r="OC443" s="24"/>
      <c r="OD443" s="24"/>
      <c r="OE443" s="24"/>
      <c r="OF443" s="24"/>
      <c r="OG443" s="24"/>
      <c r="OH443" s="24"/>
      <c r="OI443" s="24"/>
      <c r="OJ443" s="24"/>
      <c r="OK443" s="24"/>
      <c r="OL443" s="24"/>
      <c r="OM443" s="24"/>
      <c r="ON443" s="24"/>
      <c r="OO443" s="24"/>
      <c r="OP443" s="24"/>
      <c r="OQ443" s="24"/>
      <c r="OR443" s="24"/>
      <c r="OS443" s="24"/>
      <c r="OT443" s="24"/>
      <c r="OU443" s="24"/>
      <c r="OV443" s="24"/>
      <c r="OW443" s="24"/>
      <c r="OX443" s="24"/>
      <c r="OY443" s="24"/>
      <c r="OZ443" s="24"/>
      <c r="PA443" s="24"/>
      <c r="PB443" s="24"/>
      <c r="PC443" s="24"/>
      <c r="PD443" s="24"/>
      <c r="PE443" s="24"/>
      <c r="PF443" s="24"/>
      <c r="PG443" s="24"/>
      <c r="PH443" s="24"/>
      <c r="PI443" s="24"/>
      <c r="PJ443" s="24"/>
      <c r="PK443" s="24"/>
      <c r="PL443" s="24"/>
      <c r="PM443" s="24"/>
      <c r="PN443" s="24"/>
      <c r="PO443" s="24"/>
      <c r="PP443" s="24"/>
      <c r="PQ443" s="24"/>
      <c r="PR443" s="24"/>
      <c r="PS443" s="24"/>
      <c r="PT443" s="24"/>
      <c r="PU443" s="24"/>
      <c r="PV443" s="24"/>
      <c r="PW443" s="24"/>
      <c r="PX443" s="24"/>
      <c r="PY443" s="24"/>
      <c r="PZ443" s="24"/>
      <c r="QA443" s="24"/>
      <c r="QB443" s="24"/>
      <c r="QC443" s="24"/>
      <c r="QD443" s="24"/>
      <c r="QE443" s="24"/>
      <c r="QF443" s="24"/>
      <c r="QG443" s="24"/>
      <c r="QH443" s="24"/>
      <c r="QI443" s="24"/>
      <c r="QJ443" s="24"/>
      <c r="QK443" s="24"/>
      <c r="QL443" s="24"/>
      <c r="QM443" s="24"/>
      <c r="QN443" s="24"/>
      <c r="QO443" s="24"/>
      <c r="QP443" s="24"/>
      <c r="QQ443" s="24"/>
      <c r="QR443" s="24"/>
      <c r="QS443" s="24"/>
      <c r="QT443" s="24"/>
      <c r="QU443" s="24"/>
      <c r="QV443" s="24"/>
      <c r="QW443" s="24"/>
      <c r="QX443" s="24"/>
      <c r="QY443" s="24"/>
      <c r="QZ443" s="24"/>
      <c r="RA443" s="24"/>
      <c r="RB443" s="24"/>
      <c r="RC443" s="24"/>
      <c r="RD443" s="24"/>
      <c r="RE443" s="24"/>
      <c r="RF443" s="24"/>
      <c r="RG443" s="24"/>
      <c r="RH443" s="24"/>
      <c r="RI443" s="24"/>
      <c r="RJ443" s="24"/>
      <c r="RK443" s="24"/>
      <c r="RL443" s="24"/>
      <c r="RM443" s="24"/>
      <c r="RN443" s="24"/>
      <c r="RO443" s="24"/>
      <c r="RP443" s="24"/>
      <c r="RQ443" s="24"/>
      <c r="RR443" s="24"/>
      <c r="RS443" s="24"/>
      <c r="RT443" s="24"/>
      <c r="RU443" s="24"/>
      <c r="RV443" s="24"/>
      <c r="RW443" s="24"/>
      <c r="RX443" s="24"/>
      <c r="RY443" s="24"/>
      <c r="RZ443" s="24"/>
      <c r="SA443" s="24"/>
      <c r="SB443" s="24"/>
      <c r="SC443" s="24"/>
      <c r="SD443" s="24"/>
      <c r="SE443" s="24"/>
      <c r="SF443" s="24"/>
      <c r="SG443" s="24"/>
      <c r="SH443" s="24"/>
      <c r="SI443" s="24"/>
      <c r="SJ443" s="24"/>
      <c r="SK443" s="24"/>
      <c r="SL443" s="24"/>
      <c r="SM443" s="24"/>
      <c r="SN443" s="24"/>
      <c r="SO443" s="24"/>
      <c r="SP443" s="24"/>
      <c r="SQ443" s="24"/>
      <c r="SR443" s="24"/>
      <c r="SS443" s="24"/>
      <c r="ST443" s="24"/>
      <c r="SU443" s="24"/>
      <c r="SV443" s="24"/>
      <c r="SW443" s="24"/>
      <c r="SX443" s="24"/>
      <c r="SY443" s="24"/>
      <c r="SZ443" s="24"/>
      <c r="TA443" s="24"/>
      <c r="TB443" s="24"/>
      <c r="TC443" s="24"/>
      <c r="TD443" s="24"/>
      <c r="TE443" s="24"/>
      <c r="TF443" s="24"/>
      <c r="TG443" s="24"/>
      <c r="TH443" s="24"/>
      <c r="TI443" s="24"/>
      <c r="TJ443" s="24"/>
      <c r="TK443" s="24"/>
      <c r="TL443" s="24"/>
      <c r="TM443" s="24"/>
      <c r="TN443" s="24"/>
      <c r="TO443" s="24"/>
      <c r="TP443" s="24"/>
      <c r="TQ443" s="24"/>
      <c r="TR443" s="24"/>
      <c r="TS443" s="24"/>
      <c r="TT443" s="24"/>
      <c r="TU443" s="24"/>
      <c r="TV443" s="24"/>
      <c r="TW443" s="24"/>
      <c r="TX443" s="24"/>
      <c r="TY443" s="24"/>
      <c r="TZ443" s="24"/>
      <c r="UA443" s="24"/>
      <c r="UB443" s="24"/>
      <c r="UC443" s="24"/>
      <c r="UD443" s="24"/>
      <c r="UE443" s="24"/>
      <c r="UF443" s="24"/>
      <c r="UG443" s="24"/>
      <c r="UH443" s="24"/>
      <c r="UI443" s="24"/>
      <c r="UJ443" s="24"/>
      <c r="UK443" s="24"/>
      <c r="UL443" s="24"/>
      <c r="UM443" s="24"/>
      <c r="UN443" s="24"/>
      <c r="UO443" s="24"/>
      <c r="UP443" s="24"/>
      <c r="UQ443" s="24"/>
      <c r="UR443" s="24"/>
      <c r="US443" s="24"/>
      <c r="UT443" s="24"/>
      <c r="UU443" s="24"/>
      <c r="UV443" s="24"/>
      <c r="UW443" s="24"/>
      <c r="UX443" s="24"/>
      <c r="UY443" s="24"/>
      <c r="UZ443" s="24"/>
      <c r="VA443" s="24"/>
      <c r="VB443" s="24"/>
      <c r="VC443" s="24"/>
      <c r="VD443" s="24"/>
      <c r="VE443" s="24"/>
      <c r="VF443" s="24"/>
      <c r="VG443" s="24"/>
      <c r="VH443" s="24"/>
      <c r="VI443" s="24"/>
    </row>
    <row r="444" spans="1:581" s="23" customFormat="1" ht="15" customHeight="1" x14ac:dyDescent="0.2">
      <c r="A444" s="18">
        <v>115</v>
      </c>
      <c r="B444" s="102" t="s">
        <v>1188</v>
      </c>
      <c r="C444" s="102" t="s">
        <v>1189</v>
      </c>
      <c r="D444" s="20">
        <v>14</v>
      </c>
      <c r="E444" s="102" t="s">
        <v>929</v>
      </c>
      <c r="F444" s="102" t="s">
        <v>1190</v>
      </c>
      <c r="G444" s="102" t="s">
        <v>1551</v>
      </c>
      <c r="H444" s="21" t="s">
        <v>587</v>
      </c>
      <c r="I444" s="21" t="s">
        <v>588</v>
      </c>
      <c r="J444" s="22" t="s">
        <v>955</v>
      </c>
      <c r="K444" s="328">
        <v>35079</v>
      </c>
      <c r="L444" s="146" t="s">
        <v>740</v>
      </c>
      <c r="M444" s="22">
        <v>40</v>
      </c>
      <c r="N444" s="176" t="s">
        <v>728</v>
      </c>
      <c r="O444" s="21" t="s">
        <v>898</v>
      </c>
      <c r="P444" s="21" t="s">
        <v>973</v>
      </c>
      <c r="Q444" s="21" t="s">
        <v>994</v>
      </c>
      <c r="R444" s="22">
        <v>1</v>
      </c>
      <c r="S444" s="255">
        <v>12087</v>
      </c>
      <c r="T444" s="75">
        <f t="shared" si="221"/>
        <v>2417.4</v>
      </c>
      <c r="U444" s="75"/>
      <c r="V444" s="75">
        <f t="shared" si="209"/>
        <v>14504.4</v>
      </c>
      <c r="W444" s="75">
        <f>70.1*6</f>
        <v>420.59999999999997</v>
      </c>
      <c r="X444" s="75">
        <f t="shared" si="210"/>
        <v>2687.0666666666666</v>
      </c>
      <c r="Y444" s="75">
        <f t="shared" si="211"/>
        <v>26870.666666666664</v>
      </c>
      <c r="Z444" s="75">
        <f t="shared" si="212"/>
        <v>2538.27</v>
      </c>
      <c r="AA444" s="75">
        <f t="shared" si="213"/>
        <v>435.13199999999995</v>
      </c>
      <c r="AB444" s="75">
        <f t="shared" si="214"/>
        <v>725.22</v>
      </c>
      <c r="AC444" s="75">
        <f t="shared" si="215"/>
        <v>290.08800000000002</v>
      </c>
      <c r="AD444" s="75">
        <f t="shared" si="219"/>
        <v>957</v>
      </c>
      <c r="AE444" s="75">
        <f t="shared" si="220"/>
        <v>661</v>
      </c>
      <c r="AF444" s="77">
        <f t="shared" si="216"/>
        <v>8061.2</v>
      </c>
      <c r="AG444" s="77">
        <f t="shared" si="217"/>
        <v>23666.621111111112</v>
      </c>
      <c r="AH444" s="77">
        <f t="shared" si="218"/>
        <v>283999.45333333337</v>
      </c>
      <c r="AI444" s="77"/>
      <c r="AJ444" s="77"/>
      <c r="AK444" s="77"/>
      <c r="AL444" s="77"/>
      <c r="AM444" s="77"/>
      <c r="AN444" s="77"/>
      <c r="AO444" s="77"/>
      <c r="AP444" s="77"/>
      <c r="AQ444" s="77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  <c r="HB444" s="24"/>
      <c r="HC444" s="24"/>
      <c r="HD444" s="24"/>
      <c r="HE444" s="24"/>
      <c r="HF444" s="24"/>
      <c r="HG444" s="24"/>
      <c r="HH444" s="24"/>
      <c r="HI444" s="24"/>
      <c r="HJ444" s="24"/>
      <c r="HK444" s="24"/>
      <c r="HL444" s="24"/>
      <c r="HM444" s="24"/>
      <c r="HN444" s="24"/>
      <c r="HO444" s="24"/>
      <c r="HP444" s="24"/>
      <c r="HQ444" s="24"/>
      <c r="HR444" s="24"/>
      <c r="HS444" s="24"/>
      <c r="HT444" s="24"/>
      <c r="HU444" s="24"/>
      <c r="HV444" s="24"/>
      <c r="HW444" s="24"/>
      <c r="HX444" s="24"/>
      <c r="HY444" s="24"/>
      <c r="HZ444" s="24"/>
      <c r="IA444" s="24"/>
      <c r="IB444" s="24"/>
      <c r="IC444" s="24"/>
      <c r="ID444" s="24"/>
      <c r="IE444" s="24"/>
      <c r="IF444" s="24"/>
      <c r="IG444" s="24"/>
      <c r="IH444" s="24"/>
      <c r="II444" s="24"/>
      <c r="IJ444" s="24"/>
      <c r="IK444" s="24"/>
      <c r="IL444" s="24"/>
      <c r="IM444" s="24"/>
      <c r="IN444" s="24"/>
      <c r="IO444" s="24"/>
      <c r="IP444" s="24"/>
      <c r="IQ444" s="24"/>
      <c r="IR444" s="24"/>
      <c r="IS444" s="24"/>
      <c r="IT444" s="24"/>
      <c r="IU444" s="24"/>
      <c r="IV444" s="24"/>
      <c r="IW444" s="24"/>
      <c r="IX444" s="24"/>
      <c r="IY444" s="24"/>
      <c r="IZ444" s="24"/>
      <c r="JA444" s="24"/>
      <c r="JB444" s="24"/>
      <c r="JC444" s="24"/>
      <c r="JD444" s="24"/>
      <c r="JE444" s="24"/>
      <c r="JF444" s="24"/>
      <c r="JG444" s="24"/>
      <c r="JH444" s="24"/>
      <c r="JI444" s="24"/>
      <c r="JJ444" s="24"/>
      <c r="JK444" s="24"/>
      <c r="JL444" s="24"/>
      <c r="JM444" s="24"/>
      <c r="JN444" s="24"/>
      <c r="JO444" s="24"/>
      <c r="JP444" s="24"/>
      <c r="JQ444" s="24"/>
      <c r="JR444" s="24"/>
      <c r="JS444" s="24"/>
      <c r="JT444" s="24"/>
      <c r="JU444" s="24"/>
      <c r="JV444" s="24"/>
      <c r="JW444" s="24"/>
      <c r="JX444" s="24"/>
      <c r="JY444" s="24"/>
      <c r="JZ444" s="24"/>
      <c r="KA444" s="24"/>
      <c r="KB444" s="24"/>
      <c r="KC444" s="24"/>
      <c r="KD444" s="24"/>
      <c r="KE444" s="24"/>
      <c r="KF444" s="24"/>
      <c r="KG444" s="24"/>
      <c r="KH444" s="24"/>
      <c r="KI444" s="24"/>
      <c r="KJ444" s="24"/>
      <c r="KK444" s="24"/>
      <c r="KL444" s="24"/>
      <c r="KM444" s="24"/>
      <c r="KN444" s="24"/>
      <c r="KO444" s="24"/>
      <c r="KP444" s="24"/>
      <c r="KQ444" s="24"/>
      <c r="KR444" s="24"/>
      <c r="KS444" s="24"/>
      <c r="KT444" s="24"/>
      <c r="KU444" s="24"/>
      <c r="KV444" s="24"/>
      <c r="KW444" s="24"/>
      <c r="KX444" s="24"/>
      <c r="KY444" s="24"/>
      <c r="KZ444" s="24"/>
      <c r="LA444" s="24"/>
      <c r="LB444" s="24"/>
      <c r="LC444" s="24"/>
      <c r="LD444" s="24"/>
      <c r="LE444" s="24"/>
      <c r="LF444" s="24"/>
      <c r="LG444" s="24"/>
      <c r="LH444" s="24"/>
      <c r="LI444" s="24"/>
      <c r="LJ444" s="24"/>
      <c r="LK444" s="24"/>
      <c r="LL444" s="24"/>
      <c r="LM444" s="24"/>
      <c r="LN444" s="24"/>
      <c r="LO444" s="24"/>
      <c r="LP444" s="24"/>
      <c r="LQ444" s="24"/>
      <c r="LR444" s="24"/>
      <c r="LS444" s="24"/>
      <c r="LT444" s="24"/>
      <c r="LU444" s="24"/>
      <c r="LV444" s="24"/>
      <c r="LW444" s="24"/>
      <c r="LX444" s="24"/>
      <c r="LY444" s="24"/>
      <c r="LZ444" s="24"/>
      <c r="MA444" s="24"/>
      <c r="MB444" s="24"/>
      <c r="MC444" s="24"/>
      <c r="MD444" s="24"/>
      <c r="ME444" s="24"/>
      <c r="MF444" s="24"/>
      <c r="MG444" s="24"/>
      <c r="MH444" s="24"/>
      <c r="MI444" s="24"/>
      <c r="MJ444" s="24"/>
      <c r="MK444" s="24"/>
      <c r="ML444" s="24"/>
      <c r="MM444" s="24"/>
      <c r="MN444" s="24"/>
      <c r="MO444" s="24"/>
      <c r="MP444" s="24"/>
      <c r="MQ444" s="24"/>
      <c r="MR444" s="24"/>
      <c r="MS444" s="24"/>
      <c r="MT444" s="24"/>
      <c r="MU444" s="24"/>
      <c r="MV444" s="24"/>
      <c r="MW444" s="24"/>
      <c r="MX444" s="24"/>
      <c r="MY444" s="24"/>
      <c r="MZ444" s="24"/>
      <c r="NA444" s="24"/>
      <c r="NB444" s="24"/>
      <c r="NC444" s="24"/>
      <c r="ND444" s="24"/>
      <c r="NE444" s="24"/>
      <c r="NF444" s="24"/>
      <c r="NG444" s="24"/>
      <c r="NH444" s="24"/>
      <c r="NI444" s="24"/>
      <c r="NJ444" s="24"/>
      <c r="NK444" s="24"/>
      <c r="NL444" s="24"/>
      <c r="NM444" s="24"/>
      <c r="NN444" s="24"/>
      <c r="NO444" s="24"/>
      <c r="NP444" s="24"/>
      <c r="NQ444" s="24"/>
      <c r="NR444" s="24"/>
      <c r="NS444" s="24"/>
      <c r="NT444" s="24"/>
      <c r="NU444" s="24"/>
      <c r="NV444" s="24"/>
      <c r="NW444" s="24"/>
      <c r="NX444" s="24"/>
      <c r="NY444" s="24"/>
      <c r="NZ444" s="24"/>
      <c r="OA444" s="24"/>
      <c r="OB444" s="24"/>
      <c r="OC444" s="24"/>
      <c r="OD444" s="24"/>
      <c r="OE444" s="24"/>
      <c r="OF444" s="24"/>
      <c r="OG444" s="24"/>
      <c r="OH444" s="24"/>
      <c r="OI444" s="24"/>
      <c r="OJ444" s="24"/>
      <c r="OK444" s="24"/>
      <c r="OL444" s="24"/>
      <c r="OM444" s="24"/>
      <c r="ON444" s="24"/>
      <c r="OO444" s="24"/>
      <c r="OP444" s="24"/>
      <c r="OQ444" s="24"/>
      <c r="OR444" s="24"/>
      <c r="OS444" s="24"/>
      <c r="OT444" s="24"/>
      <c r="OU444" s="24"/>
      <c r="OV444" s="24"/>
      <c r="OW444" s="24"/>
      <c r="OX444" s="24"/>
      <c r="OY444" s="24"/>
      <c r="OZ444" s="24"/>
      <c r="PA444" s="24"/>
      <c r="PB444" s="24"/>
      <c r="PC444" s="24"/>
      <c r="PD444" s="24"/>
      <c r="PE444" s="24"/>
      <c r="PF444" s="24"/>
      <c r="PG444" s="24"/>
      <c r="PH444" s="24"/>
      <c r="PI444" s="24"/>
      <c r="PJ444" s="24"/>
      <c r="PK444" s="24"/>
      <c r="PL444" s="24"/>
      <c r="PM444" s="24"/>
      <c r="PN444" s="24"/>
      <c r="PO444" s="24"/>
      <c r="PP444" s="24"/>
      <c r="PQ444" s="24"/>
      <c r="PR444" s="24"/>
      <c r="PS444" s="24"/>
      <c r="PT444" s="24"/>
      <c r="PU444" s="24"/>
      <c r="PV444" s="24"/>
      <c r="PW444" s="24"/>
      <c r="PX444" s="24"/>
      <c r="PY444" s="24"/>
      <c r="PZ444" s="24"/>
      <c r="QA444" s="24"/>
      <c r="QB444" s="24"/>
      <c r="QC444" s="24"/>
      <c r="QD444" s="24"/>
      <c r="QE444" s="24"/>
      <c r="QF444" s="24"/>
      <c r="QG444" s="24"/>
      <c r="QH444" s="24"/>
      <c r="QI444" s="24"/>
      <c r="QJ444" s="24"/>
      <c r="QK444" s="24"/>
      <c r="QL444" s="24"/>
      <c r="QM444" s="24"/>
      <c r="QN444" s="24"/>
      <c r="QO444" s="24"/>
      <c r="QP444" s="24"/>
      <c r="QQ444" s="24"/>
      <c r="QR444" s="24"/>
      <c r="QS444" s="24"/>
      <c r="QT444" s="24"/>
      <c r="QU444" s="24"/>
      <c r="QV444" s="24"/>
      <c r="QW444" s="24"/>
      <c r="QX444" s="24"/>
      <c r="QY444" s="24"/>
      <c r="QZ444" s="24"/>
      <c r="RA444" s="24"/>
      <c r="RB444" s="24"/>
      <c r="RC444" s="24"/>
      <c r="RD444" s="24"/>
      <c r="RE444" s="24"/>
      <c r="RF444" s="24"/>
      <c r="RG444" s="24"/>
      <c r="RH444" s="24"/>
      <c r="RI444" s="24"/>
      <c r="RJ444" s="24"/>
      <c r="RK444" s="24"/>
      <c r="RL444" s="24"/>
      <c r="RM444" s="24"/>
      <c r="RN444" s="24"/>
      <c r="RO444" s="24"/>
      <c r="RP444" s="24"/>
      <c r="RQ444" s="24"/>
      <c r="RR444" s="24"/>
      <c r="RS444" s="24"/>
      <c r="RT444" s="24"/>
      <c r="RU444" s="24"/>
      <c r="RV444" s="24"/>
      <c r="RW444" s="24"/>
      <c r="RX444" s="24"/>
      <c r="RY444" s="24"/>
      <c r="RZ444" s="24"/>
      <c r="SA444" s="24"/>
      <c r="SB444" s="24"/>
      <c r="SC444" s="24"/>
      <c r="SD444" s="24"/>
      <c r="SE444" s="24"/>
      <c r="SF444" s="24"/>
      <c r="SG444" s="24"/>
      <c r="SH444" s="24"/>
      <c r="SI444" s="24"/>
      <c r="SJ444" s="24"/>
      <c r="SK444" s="24"/>
      <c r="SL444" s="24"/>
      <c r="SM444" s="24"/>
      <c r="SN444" s="24"/>
      <c r="SO444" s="24"/>
      <c r="SP444" s="24"/>
      <c r="SQ444" s="24"/>
      <c r="SR444" s="24"/>
      <c r="SS444" s="24"/>
      <c r="ST444" s="24"/>
      <c r="SU444" s="24"/>
      <c r="SV444" s="24"/>
      <c r="SW444" s="24"/>
      <c r="SX444" s="24"/>
      <c r="SY444" s="24"/>
      <c r="SZ444" s="24"/>
      <c r="TA444" s="24"/>
      <c r="TB444" s="24"/>
      <c r="TC444" s="24"/>
      <c r="TD444" s="24"/>
      <c r="TE444" s="24"/>
      <c r="TF444" s="24"/>
      <c r="TG444" s="24"/>
      <c r="TH444" s="24"/>
      <c r="TI444" s="24"/>
      <c r="TJ444" s="24"/>
      <c r="TK444" s="24"/>
      <c r="TL444" s="24"/>
      <c r="TM444" s="24"/>
      <c r="TN444" s="24"/>
      <c r="TO444" s="24"/>
      <c r="TP444" s="24"/>
      <c r="TQ444" s="24"/>
      <c r="TR444" s="24"/>
      <c r="TS444" s="24"/>
      <c r="TT444" s="24"/>
      <c r="TU444" s="24"/>
      <c r="TV444" s="24"/>
      <c r="TW444" s="24"/>
      <c r="TX444" s="24"/>
      <c r="TY444" s="24"/>
      <c r="TZ444" s="24"/>
      <c r="UA444" s="24"/>
      <c r="UB444" s="24"/>
      <c r="UC444" s="24"/>
      <c r="UD444" s="24"/>
      <c r="UE444" s="24"/>
      <c r="UF444" s="24"/>
      <c r="UG444" s="24"/>
      <c r="UH444" s="24"/>
      <c r="UI444" s="24"/>
      <c r="UJ444" s="24"/>
      <c r="UK444" s="24"/>
      <c r="UL444" s="24"/>
      <c r="UM444" s="24"/>
      <c r="UN444" s="24"/>
      <c r="UO444" s="24"/>
      <c r="UP444" s="24"/>
      <c r="UQ444" s="24"/>
      <c r="UR444" s="24"/>
      <c r="US444" s="24"/>
      <c r="UT444" s="24"/>
      <c r="UU444" s="24"/>
      <c r="UV444" s="24"/>
      <c r="UW444" s="24"/>
      <c r="UX444" s="24"/>
      <c r="UY444" s="24"/>
      <c r="UZ444" s="24"/>
      <c r="VA444" s="24"/>
      <c r="VB444" s="24"/>
      <c r="VC444" s="24"/>
      <c r="VD444" s="24"/>
      <c r="VE444" s="24"/>
      <c r="VF444" s="24"/>
      <c r="VG444" s="24"/>
      <c r="VH444" s="24"/>
      <c r="VI444" s="24"/>
    </row>
    <row r="445" spans="1:581" s="23" customFormat="1" ht="15" customHeight="1" x14ac:dyDescent="0.2">
      <c r="A445" s="18">
        <v>116</v>
      </c>
      <c r="B445" s="102" t="s">
        <v>1188</v>
      </c>
      <c r="C445" s="102" t="s">
        <v>1189</v>
      </c>
      <c r="D445" s="20">
        <v>14</v>
      </c>
      <c r="E445" s="102" t="s">
        <v>929</v>
      </c>
      <c r="F445" s="102" t="s">
        <v>1190</v>
      </c>
      <c r="G445" s="102" t="s">
        <v>1552</v>
      </c>
      <c r="H445" s="21" t="s">
        <v>321</v>
      </c>
      <c r="I445" s="21" t="s">
        <v>322</v>
      </c>
      <c r="J445" s="22" t="s">
        <v>954</v>
      </c>
      <c r="K445" s="328">
        <v>33154</v>
      </c>
      <c r="L445" s="146" t="s">
        <v>740</v>
      </c>
      <c r="M445" s="22">
        <v>40</v>
      </c>
      <c r="N445" s="176" t="s">
        <v>728</v>
      </c>
      <c r="O445" s="21" t="s">
        <v>898</v>
      </c>
      <c r="P445" s="21" t="s">
        <v>973</v>
      </c>
      <c r="Q445" s="21" t="s">
        <v>994</v>
      </c>
      <c r="R445" s="22">
        <v>1</v>
      </c>
      <c r="S445" s="255">
        <v>12087</v>
      </c>
      <c r="T445" s="75">
        <f t="shared" si="221"/>
        <v>2417.4</v>
      </c>
      <c r="U445" s="75"/>
      <c r="V445" s="75">
        <f t="shared" si="209"/>
        <v>14504.4</v>
      </c>
      <c r="W445" s="75">
        <f>70.1*7</f>
        <v>490.69999999999993</v>
      </c>
      <c r="X445" s="75">
        <f t="shared" si="210"/>
        <v>2687.0666666666666</v>
      </c>
      <c r="Y445" s="75">
        <f t="shared" si="211"/>
        <v>26870.666666666664</v>
      </c>
      <c r="Z445" s="75">
        <f t="shared" si="212"/>
        <v>2538.27</v>
      </c>
      <c r="AA445" s="75">
        <f t="shared" si="213"/>
        <v>435.13199999999995</v>
      </c>
      <c r="AB445" s="75">
        <f t="shared" si="214"/>
        <v>725.22</v>
      </c>
      <c r="AC445" s="75">
        <f t="shared" si="215"/>
        <v>290.08800000000002</v>
      </c>
      <c r="AD445" s="75">
        <f t="shared" si="219"/>
        <v>957</v>
      </c>
      <c r="AE445" s="75">
        <f t="shared" si="220"/>
        <v>661</v>
      </c>
      <c r="AF445" s="77">
        <f t="shared" si="216"/>
        <v>8061.2</v>
      </c>
      <c r="AG445" s="77">
        <f t="shared" si="217"/>
        <v>23736.72111111111</v>
      </c>
      <c r="AH445" s="77">
        <f t="shared" si="218"/>
        <v>284840.65333333332</v>
      </c>
      <c r="AI445" s="77"/>
      <c r="AJ445" s="77"/>
      <c r="AK445" s="77"/>
      <c r="AL445" s="77"/>
      <c r="AM445" s="77"/>
      <c r="AN445" s="77"/>
      <c r="AO445" s="77"/>
      <c r="AP445" s="77"/>
      <c r="AQ445" s="77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  <c r="HB445" s="24"/>
      <c r="HC445" s="24"/>
      <c r="HD445" s="24"/>
      <c r="HE445" s="24"/>
      <c r="HF445" s="24"/>
      <c r="HG445" s="24"/>
      <c r="HH445" s="24"/>
      <c r="HI445" s="24"/>
      <c r="HJ445" s="24"/>
      <c r="HK445" s="24"/>
      <c r="HL445" s="24"/>
      <c r="HM445" s="24"/>
      <c r="HN445" s="24"/>
      <c r="HO445" s="24"/>
      <c r="HP445" s="24"/>
      <c r="HQ445" s="24"/>
      <c r="HR445" s="24"/>
      <c r="HS445" s="24"/>
      <c r="HT445" s="24"/>
      <c r="HU445" s="24"/>
      <c r="HV445" s="24"/>
      <c r="HW445" s="24"/>
      <c r="HX445" s="24"/>
      <c r="HY445" s="24"/>
      <c r="HZ445" s="24"/>
      <c r="IA445" s="24"/>
      <c r="IB445" s="24"/>
      <c r="IC445" s="24"/>
      <c r="ID445" s="24"/>
      <c r="IE445" s="24"/>
      <c r="IF445" s="24"/>
      <c r="IG445" s="24"/>
      <c r="IH445" s="24"/>
      <c r="II445" s="24"/>
      <c r="IJ445" s="24"/>
      <c r="IK445" s="24"/>
      <c r="IL445" s="24"/>
      <c r="IM445" s="24"/>
      <c r="IN445" s="24"/>
      <c r="IO445" s="24"/>
      <c r="IP445" s="24"/>
      <c r="IQ445" s="24"/>
      <c r="IR445" s="24"/>
      <c r="IS445" s="24"/>
      <c r="IT445" s="24"/>
      <c r="IU445" s="24"/>
      <c r="IV445" s="24"/>
      <c r="IW445" s="24"/>
      <c r="IX445" s="24"/>
      <c r="IY445" s="24"/>
      <c r="IZ445" s="24"/>
      <c r="JA445" s="24"/>
      <c r="JB445" s="24"/>
      <c r="JC445" s="24"/>
      <c r="JD445" s="24"/>
      <c r="JE445" s="24"/>
      <c r="JF445" s="24"/>
      <c r="JG445" s="24"/>
      <c r="JH445" s="24"/>
      <c r="JI445" s="24"/>
      <c r="JJ445" s="24"/>
      <c r="JK445" s="24"/>
      <c r="JL445" s="24"/>
      <c r="JM445" s="24"/>
      <c r="JN445" s="24"/>
      <c r="JO445" s="24"/>
      <c r="JP445" s="24"/>
      <c r="JQ445" s="24"/>
      <c r="JR445" s="24"/>
      <c r="JS445" s="24"/>
      <c r="JT445" s="24"/>
      <c r="JU445" s="24"/>
      <c r="JV445" s="24"/>
      <c r="JW445" s="24"/>
      <c r="JX445" s="24"/>
      <c r="JY445" s="24"/>
      <c r="JZ445" s="24"/>
      <c r="KA445" s="24"/>
      <c r="KB445" s="24"/>
      <c r="KC445" s="24"/>
      <c r="KD445" s="24"/>
      <c r="KE445" s="24"/>
      <c r="KF445" s="24"/>
      <c r="KG445" s="24"/>
      <c r="KH445" s="24"/>
      <c r="KI445" s="24"/>
      <c r="KJ445" s="24"/>
      <c r="KK445" s="24"/>
      <c r="KL445" s="24"/>
      <c r="KM445" s="24"/>
      <c r="KN445" s="24"/>
      <c r="KO445" s="24"/>
      <c r="KP445" s="24"/>
      <c r="KQ445" s="24"/>
      <c r="KR445" s="24"/>
      <c r="KS445" s="24"/>
      <c r="KT445" s="24"/>
      <c r="KU445" s="24"/>
      <c r="KV445" s="24"/>
      <c r="KW445" s="24"/>
      <c r="KX445" s="24"/>
      <c r="KY445" s="24"/>
      <c r="KZ445" s="24"/>
      <c r="LA445" s="24"/>
      <c r="LB445" s="24"/>
      <c r="LC445" s="24"/>
      <c r="LD445" s="24"/>
      <c r="LE445" s="24"/>
      <c r="LF445" s="24"/>
      <c r="LG445" s="24"/>
      <c r="LH445" s="24"/>
      <c r="LI445" s="24"/>
      <c r="LJ445" s="24"/>
      <c r="LK445" s="24"/>
      <c r="LL445" s="24"/>
      <c r="LM445" s="24"/>
      <c r="LN445" s="24"/>
      <c r="LO445" s="24"/>
      <c r="LP445" s="24"/>
      <c r="LQ445" s="24"/>
      <c r="LR445" s="24"/>
      <c r="LS445" s="24"/>
      <c r="LT445" s="24"/>
      <c r="LU445" s="24"/>
      <c r="LV445" s="24"/>
      <c r="LW445" s="24"/>
      <c r="LX445" s="24"/>
      <c r="LY445" s="24"/>
      <c r="LZ445" s="24"/>
      <c r="MA445" s="24"/>
      <c r="MB445" s="24"/>
      <c r="MC445" s="24"/>
      <c r="MD445" s="24"/>
      <c r="ME445" s="24"/>
      <c r="MF445" s="24"/>
      <c r="MG445" s="24"/>
      <c r="MH445" s="24"/>
      <c r="MI445" s="24"/>
      <c r="MJ445" s="24"/>
      <c r="MK445" s="24"/>
      <c r="ML445" s="24"/>
      <c r="MM445" s="24"/>
      <c r="MN445" s="24"/>
      <c r="MO445" s="24"/>
      <c r="MP445" s="24"/>
      <c r="MQ445" s="24"/>
      <c r="MR445" s="24"/>
      <c r="MS445" s="24"/>
      <c r="MT445" s="24"/>
      <c r="MU445" s="24"/>
      <c r="MV445" s="24"/>
      <c r="MW445" s="24"/>
      <c r="MX445" s="24"/>
      <c r="MY445" s="24"/>
      <c r="MZ445" s="24"/>
      <c r="NA445" s="24"/>
      <c r="NB445" s="24"/>
      <c r="NC445" s="24"/>
      <c r="ND445" s="24"/>
      <c r="NE445" s="24"/>
      <c r="NF445" s="24"/>
      <c r="NG445" s="24"/>
      <c r="NH445" s="24"/>
      <c r="NI445" s="24"/>
      <c r="NJ445" s="24"/>
      <c r="NK445" s="24"/>
      <c r="NL445" s="24"/>
      <c r="NM445" s="24"/>
      <c r="NN445" s="24"/>
      <c r="NO445" s="24"/>
      <c r="NP445" s="24"/>
      <c r="NQ445" s="24"/>
      <c r="NR445" s="24"/>
      <c r="NS445" s="24"/>
      <c r="NT445" s="24"/>
      <c r="NU445" s="24"/>
      <c r="NV445" s="24"/>
      <c r="NW445" s="24"/>
      <c r="NX445" s="24"/>
      <c r="NY445" s="24"/>
      <c r="NZ445" s="24"/>
      <c r="OA445" s="24"/>
      <c r="OB445" s="24"/>
      <c r="OC445" s="24"/>
      <c r="OD445" s="24"/>
      <c r="OE445" s="24"/>
      <c r="OF445" s="24"/>
      <c r="OG445" s="24"/>
      <c r="OH445" s="24"/>
      <c r="OI445" s="24"/>
      <c r="OJ445" s="24"/>
      <c r="OK445" s="24"/>
      <c r="OL445" s="24"/>
      <c r="OM445" s="24"/>
      <c r="ON445" s="24"/>
      <c r="OO445" s="24"/>
      <c r="OP445" s="24"/>
      <c r="OQ445" s="24"/>
      <c r="OR445" s="24"/>
      <c r="OS445" s="24"/>
      <c r="OT445" s="24"/>
      <c r="OU445" s="24"/>
      <c r="OV445" s="24"/>
      <c r="OW445" s="24"/>
      <c r="OX445" s="24"/>
      <c r="OY445" s="24"/>
      <c r="OZ445" s="24"/>
      <c r="PA445" s="24"/>
      <c r="PB445" s="24"/>
      <c r="PC445" s="24"/>
      <c r="PD445" s="24"/>
      <c r="PE445" s="24"/>
      <c r="PF445" s="24"/>
      <c r="PG445" s="24"/>
      <c r="PH445" s="24"/>
      <c r="PI445" s="24"/>
      <c r="PJ445" s="24"/>
      <c r="PK445" s="24"/>
      <c r="PL445" s="24"/>
      <c r="PM445" s="24"/>
      <c r="PN445" s="24"/>
      <c r="PO445" s="24"/>
      <c r="PP445" s="24"/>
      <c r="PQ445" s="24"/>
      <c r="PR445" s="24"/>
      <c r="PS445" s="24"/>
      <c r="PT445" s="24"/>
      <c r="PU445" s="24"/>
      <c r="PV445" s="24"/>
      <c r="PW445" s="24"/>
      <c r="PX445" s="24"/>
      <c r="PY445" s="24"/>
      <c r="PZ445" s="24"/>
      <c r="QA445" s="24"/>
      <c r="QB445" s="24"/>
      <c r="QC445" s="24"/>
      <c r="QD445" s="24"/>
      <c r="QE445" s="24"/>
      <c r="QF445" s="24"/>
      <c r="QG445" s="24"/>
      <c r="QH445" s="24"/>
      <c r="QI445" s="24"/>
      <c r="QJ445" s="24"/>
      <c r="QK445" s="24"/>
      <c r="QL445" s="24"/>
      <c r="QM445" s="24"/>
      <c r="QN445" s="24"/>
      <c r="QO445" s="24"/>
      <c r="QP445" s="24"/>
      <c r="QQ445" s="24"/>
      <c r="QR445" s="24"/>
      <c r="QS445" s="24"/>
      <c r="QT445" s="24"/>
      <c r="QU445" s="24"/>
      <c r="QV445" s="24"/>
      <c r="QW445" s="24"/>
      <c r="QX445" s="24"/>
      <c r="QY445" s="24"/>
      <c r="QZ445" s="24"/>
      <c r="RA445" s="24"/>
      <c r="RB445" s="24"/>
      <c r="RC445" s="24"/>
      <c r="RD445" s="24"/>
      <c r="RE445" s="24"/>
      <c r="RF445" s="24"/>
      <c r="RG445" s="24"/>
      <c r="RH445" s="24"/>
      <c r="RI445" s="24"/>
      <c r="RJ445" s="24"/>
      <c r="RK445" s="24"/>
      <c r="RL445" s="24"/>
      <c r="RM445" s="24"/>
      <c r="RN445" s="24"/>
      <c r="RO445" s="24"/>
      <c r="RP445" s="24"/>
      <c r="RQ445" s="24"/>
      <c r="RR445" s="24"/>
      <c r="RS445" s="24"/>
      <c r="RT445" s="24"/>
      <c r="RU445" s="24"/>
      <c r="RV445" s="24"/>
      <c r="RW445" s="24"/>
      <c r="RX445" s="24"/>
      <c r="RY445" s="24"/>
      <c r="RZ445" s="24"/>
      <c r="SA445" s="24"/>
      <c r="SB445" s="24"/>
      <c r="SC445" s="24"/>
      <c r="SD445" s="24"/>
      <c r="SE445" s="24"/>
      <c r="SF445" s="24"/>
      <c r="SG445" s="24"/>
      <c r="SH445" s="24"/>
      <c r="SI445" s="24"/>
      <c r="SJ445" s="24"/>
      <c r="SK445" s="24"/>
      <c r="SL445" s="24"/>
      <c r="SM445" s="24"/>
      <c r="SN445" s="24"/>
      <c r="SO445" s="24"/>
      <c r="SP445" s="24"/>
      <c r="SQ445" s="24"/>
      <c r="SR445" s="24"/>
      <c r="SS445" s="24"/>
      <c r="ST445" s="24"/>
      <c r="SU445" s="24"/>
      <c r="SV445" s="24"/>
      <c r="SW445" s="24"/>
      <c r="SX445" s="24"/>
      <c r="SY445" s="24"/>
      <c r="SZ445" s="24"/>
      <c r="TA445" s="24"/>
      <c r="TB445" s="24"/>
      <c r="TC445" s="24"/>
      <c r="TD445" s="24"/>
      <c r="TE445" s="24"/>
      <c r="TF445" s="24"/>
      <c r="TG445" s="24"/>
      <c r="TH445" s="24"/>
      <c r="TI445" s="24"/>
      <c r="TJ445" s="24"/>
      <c r="TK445" s="24"/>
      <c r="TL445" s="24"/>
      <c r="TM445" s="24"/>
      <c r="TN445" s="24"/>
      <c r="TO445" s="24"/>
      <c r="TP445" s="24"/>
      <c r="TQ445" s="24"/>
      <c r="TR445" s="24"/>
      <c r="TS445" s="24"/>
      <c r="TT445" s="24"/>
      <c r="TU445" s="24"/>
      <c r="TV445" s="24"/>
      <c r="TW445" s="24"/>
      <c r="TX445" s="24"/>
      <c r="TY445" s="24"/>
      <c r="TZ445" s="24"/>
      <c r="UA445" s="24"/>
      <c r="UB445" s="24"/>
      <c r="UC445" s="24"/>
      <c r="UD445" s="24"/>
      <c r="UE445" s="24"/>
      <c r="UF445" s="24"/>
      <c r="UG445" s="24"/>
      <c r="UH445" s="24"/>
      <c r="UI445" s="24"/>
      <c r="UJ445" s="24"/>
      <c r="UK445" s="24"/>
      <c r="UL445" s="24"/>
      <c r="UM445" s="24"/>
      <c r="UN445" s="24"/>
      <c r="UO445" s="24"/>
      <c r="UP445" s="24"/>
      <c r="UQ445" s="24"/>
      <c r="UR445" s="24"/>
      <c r="US445" s="24"/>
      <c r="UT445" s="24"/>
      <c r="UU445" s="24"/>
      <c r="UV445" s="24"/>
      <c r="UW445" s="24"/>
      <c r="UX445" s="24"/>
      <c r="UY445" s="24"/>
      <c r="UZ445" s="24"/>
      <c r="VA445" s="24"/>
      <c r="VB445" s="24"/>
      <c r="VC445" s="24"/>
      <c r="VD445" s="24"/>
      <c r="VE445" s="24"/>
      <c r="VF445" s="24"/>
      <c r="VG445" s="24"/>
      <c r="VH445" s="24"/>
      <c r="VI445" s="24"/>
    </row>
    <row r="446" spans="1:581" s="23" customFormat="1" ht="15" customHeight="1" x14ac:dyDescent="0.2">
      <c r="A446" s="18">
        <v>117</v>
      </c>
      <c r="B446" s="102" t="s">
        <v>1188</v>
      </c>
      <c r="C446" s="102" t="s">
        <v>1189</v>
      </c>
      <c r="D446" s="20">
        <v>14</v>
      </c>
      <c r="E446" s="102" t="s">
        <v>929</v>
      </c>
      <c r="F446" s="102" t="s">
        <v>1190</v>
      </c>
      <c r="G446" s="102" t="s">
        <v>1553</v>
      </c>
      <c r="H446" s="21" t="s">
        <v>323</v>
      </c>
      <c r="I446" s="21" t="s">
        <v>324</v>
      </c>
      <c r="J446" s="22" t="s">
        <v>955</v>
      </c>
      <c r="K446" s="328">
        <v>32767</v>
      </c>
      <c r="L446" s="146" t="s">
        <v>740</v>
      </c>
      <c r="M446" s="22">
        <v>40</v>
      </c>
      <c r="N446" s="176" t="s">
        <v>728</v>
      </c>
      <c r="O446" s="21" t="s">
        <v>898</v>
      </c>
      <c r="P446" s="21" t="s">
        <v>973</v>
      </c>
      <c r="Q446" s="21" t="s">
        <v>994</v>
      </c>
      <c r="R446" s="22">
        <v>1</v>
      </c>
      <c r="S446" s="255">
        <v>12087</v>
      </c>
      <c r="T446" s="75">
        <f t="shared" si="221"/>
        <v>2417.4</v>
      </c>
      <c r="U446" s="75"/>
      <c r="V446" s="75">
        <f t="shared" si="209"/>
        <v>14504.4</v>
      </c>
      <c r="W446" s="75">
        <f>70.1*7</f>
        <v>490.69999999999993</v>
      </c>
      <c r="X446" s="75">
        <f t="shared" si="210"/>
        <v>2687.0666666666666</v>
      </c>
      <c r="Y446" s="75">
        <f t="shared" si="211"/>
        <v>26870.666666666664</v>
      </c>
      <c r="Z446" s="75">
        <f t="shared" si="212"/>
        <v>2538.27</v>
      </c>
      <c r="AA446" s="75">
        <f t="shared" si="213"/>
        <v>435.13199999999995</v>
      </c>
      <c r="AB446" s="75">
        <f t="shared" si="214"/>
        <v>725.22</v>
      </c>
      <c r="AC446" s="75">
        <f t="shared" si="215"/>
        <v>290.08800000000002</v>
      </c>
      <c r="AD446" s="75">
        <f t="shared" si="219"/>
        <v>957</v>
      </c>
      <c r="AE446" s="75">
        <f t="shared" si="220"/>
        <v>661</v>
      </c>
      <c r="AF446" s="77">
        <f t="shared" si="216"/>
        <v>8061.2</v>
      </c>
      <c r="AG446" s="77">
        <f t="shared" si="217"/>
        <v>23736.72111111111</v>
      </c>
      <c r="AH446" s="77">
        <f t="shared" si="218"/>
        <v>284840.65333333332</v>
      </c>
      <c r="AI446" s="77"/>
      <c r="AJ446" s="77"/>
      <c r="AK446" s="77"/>
      <c r="AL446" s="77"/>
      <c r="AM446" s="77"/>
      <c r="AN446" s="77"/>
      <c r="AO446" s="77"/>
      <c r="AP446" s="77"/>
      <c r="AQ446" s="77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  <c r="HB446" s="24"/>
      <c r="HC446" s="24"/>
      <c r="HD446" s="24"/>
      <c r="HE446" s="24"/>
      <c r="HF446" s="24"/>
      <c r="HG446" s="24"/>
      <c r="HH446" s="24"/>
      <c r="HI446" s="24"/>
      <c r="HJ446" s="24"/>
      <c r="HK446" s="24"/>
      <c r="HL446" s="24"/>
      <c r="HM446" s="24"/>
      <c r="HN446" s="24"/>
      <c r="HO446" s="24"/>
      <c r="HP446" s="24"/>
      <c r="HQ446" s="24"/>
      <c r="HR446" s="24"/>
      <c r="HS446" s="24"/>
      <c r="HT446" s="24"/>
      <c r="HU446" s="24"/>
      <c r="HV446" s="24"/>
      <c r="HW446" s="24"/>
      <c r="HX446" s="24"/>
      <c r="HY446" s="24"/>
      <c r="HZ446" s="24"/>
      <c r="IA446" s="24"/>
      <c r="IB446" s="24"/>
      <c r="IC446" s="24"/>
      <c r="ID446" s="24"/>
      <c r="IE446" s="24"/>
      <c r="IF446" s="24"/>
      <c r="IG446" s="24"/>
      <c r="IH446" s="24"/>
      <c r="II446" s="24"/>
      <c r="IJ446" s="24"/>
      <c r="IK446" s="24"/>
      <c r="IL446" s="24"/>
      <c r="IM446" s="24"/>
      <c r="IN446" s="24"/>
      <c r="IO446" s="24"/>
      <c r="IP446" s="24"/>
      <c r="IQ446" s="24"/>
      <c r="IR446" s="24"/>
      <c r="IS446" s="24"/>
      <c r="IT446" s="24"/>
      <c r="IU446" s="24"/>
      <c r="IV446" s="24"/>
      <c r="IW446" s="24"/>
      <c r="IX446" s="24"/>
      <c r="IY446" s="24"/>
      <c r="IZ446" s="24"/>
      <c r="JA446" s="24"/>
      <c r="JB446" s="24"/>
      <c r="JC446" s="24"/>
      <c r="JD446" s="24"/>
      <c r="JE446" s="24"/>
      <c r="JF446" s="24"/>
      <c r="JG446" s="24"/>
      <c r="JH446" s="24"/>
      <c r="JI446" s="24"/>
      <c r="JJ446" s="24"/>
      <c r="JK446" s="24"/>
      <c r="JL446" s="24"/>
      <c r="JM446" s="24"/>
      <c r="JN446" s="24"/>
      <c r="JO446" s="24"/>
      <c r="JP446" s="24"/>
      <c r="JQ446" s="24"/>
      <c r="JR446" s="24"/>
      <c r="JS446" s="24"/>
      <c r="JT446" s="24"/>
      <c r="JU446" s="24"/>
      <c r="JV446" s="24"/>
      <c r="JW446" s="24"/>
      <c r="JX446" s="24"/>
      <c r="JY446" s="24"/>
      <c r="JZ446" s="24"/>
      <c r="KA446" s="24"/>
      <c r="KB446" s="24"/>
      <c r="KC446" s="24"/>
      <c r="KD446" s="24"/>
      <c r="KE446" s="24"/>
      <c r="KF446" s="24"/>
      <c r="KG446" s="24"/>
      <c r="KH446" s="24"/>
      <c r="KI446" s="24"/>
      <c r="KJ446" s="24"/>
      <c r="KK446" s="24"/>
      <c r="KL446" s="24"/>
      <c r="KM446" s="24"/>
      <c r="KN446" s="24"/>
      <c r="KO446" s="24"/>
      <c r="KP446" s="24"/>
      <c r="KQ446" s="24"/>
      <c r="KR446" s="24"/>
      <c r="KS446" s="24"/>
      <c r="KT446" s="24"/>
      <c r="KU446" s="24"/>
      <c r="KV446" s="24"/>
      <c r="KW446" s="24"/>
      <c r="KX446" s="24"/>
      <c r="KY446" s="24"/>
      <c r="KZ446" s="24"/>
      <c r="LA446" s="24"/>
      <c r="LB446" s="24"/>
      <c r="LC446" s="24"/>
      <c r="LD446" s="24"/>
      <c r="LE446" s="24"/>
      <c r="LF446" s="24"/>
      <c r="LG446" s="24"/>
      <c r="LH446" s="24"/>
      <c r="LI446" s="24"/>
      <c r="LJ446" s="24"/>
      <c r="LK446" s="24"/>
      <c r="LL446" s="24"/>
      <c r="LM446" s="24"/>
      <c r="LN446" s="24"/>
      <c r="LO446" s="24"/>
      <c r="LP446" s="24"/>
      <c r="LQ446" s="24"/>
      <c r="LR446" s="24"/>
      <c r="LS446" s="24"/>
      <c r="LT446" s="24"/>
      <c r="LU446" s="24"/>
      <c r="LV446" s="24"/>
      <c r="LW446" s="24"/>
      <c r="LX446" s="24"/>
      <c r="LY446" s="24"/>
      <c r="LZ446" s="24"/>
      <c r="MA446" s="24"/>
      <c r="MB446" s="24"/>
      <c r="MC446" s="24"/>
      <c r="MD446" s="24"/>
      <c r="ME446" s="24"/>
      <c r="MF446" s="24"/>
      <c r="MG446" s="24"/>
      <c r="MH446" s="24"/>
      <c r="MI446" s="24"/>
      <c r="MJ446" s="24"/>
      <c r="MK446" s="24"/>
      <c r="ML446" s="24"/>
      <c r="MM446" s="24"/>
      <c r="MN446" s="24"/>
      <c r="MO446" s="24"/>
      <c r="MP446" s="24"/>
      <c r="MQ446" s="24"/>
      <c r="MR446" s="24"/>
      <c r="MS446" s="24"/>
      <c r="MT446" s="24"/>
      <c r="MU446" s="24"/>
      <c r="MV446" s="24"/>
      <c r="MW446" s="24"/>
      <c r="MX446" s="24"/>
      <c r="MY446" s="24"/>
      <c r="MZ446" s="24"/>
      <c r="NA446" s="24"/>
      <c r="NB446" s="24"/>
      <c r="NC446" s="24"/>
      <c r="ND446" s="24"/>
      <c r="NE446" s="24"/>
      <c r="NF446" s="24"/>
      <c r="NG446" s="24"/>
      <c r="NH446" s="24"/>
      <c r="NI446" s="24"/>
      <c r="NJ446" s="24"/>
      <c r="NK446" s="24"/>
      <c r="NL446" s="24"/>
      <c r="NM446" s="24"/>
      <c r="NN446" s="24"/>
      <c r="NO446" s="24"/>
      <c r="NP446" s="24"/>
      <c r="NQ446" s="24"/>
      <c r="NR446" s="24"/>
      <c r="NS446" s="24"/>
      <c r="NT446" s="24"/>
      <c r="NU446" s="24"/>
      <c r="NV446" s="24"/>
      <c r="NW446" s="24"/>
      <c r="NX446" s="24"/>
      <c r="NY446" s="24"/>
      <c r="NZ446" s="24"/>
      <c r="OA446" s="24"/>
      <c r="OB446" s="24"/>
      <c r="OC446" s="24"/>
      <c r="OD446" s="24"/>
      <c r="OE446" s="24"/>
      <c r="OF446" s="24"/>
      <c r="OG446" s="24"/>
      <c r="OH446" s="24"/>
      <c r="OI446" s="24"/>
      <c r="OJ446" s="24"/>
      <c r="OK446" s="24"/>
      <c r="OL446" s="24"/>
      <c r="OM446" s="24"/>
      <c r="ON446" s="24"/>
      <c r="OO446" s="24"/>
      <c r="OP446" s="24"/>
      <c r="OQ446" s="24"/>
      <c r="OR446" s="24"/>
      <c r="OS446" s="24"/>
      <c r="OT446" s="24"/>
      <c r="OU446" s="24"/>
      <c r="OV446" s="24"/>
      <c r="OW446" s="24"/>
      <c r="OX446" s="24"/>
      <c r="OY446" s="24"/>
      <c r="OZ446" s="24"/>
      <c r="PA446" s="24"/>
      <c r="PB446" s="24"/>
      <c r="PC446" s="24"/>
      <c r="PD446" s="24"/>
      <c r="PE446" s="24"/>
      <c r="PF446" s="24"/>
      <c r="PG446" s="24"/>
      <c r="PH446" s="24"/>
      <c r="PI446" s="24"/>
      <c r="PJ446" s="24"/>
      <c r="PK446" s="24"/>
      <c r="PL446" s="24"/>
      <c r="PM446" s="24"/>
      <c r="PN446" s="24"/>
      <c r="PO446" s="24"/>
      <c r="PP446" s="24"/>
      <c r="PQ446" s="24"/>
      <c r="PR446" s="24"/>
      <c r="PS446" s="24"/>
      <c r="PT446" s="24"/>
      <c r="PU446" s="24"/>
      <c r="PV446" s="24"/>
      <c r="PW446" s="24"/>
      <c r="PX446" s="24"/>
      <c r="PY446" s="24"/>
      <c r="PZ446" s="24"/>
      <c r="QA446" s="24"/>
      <c r="QB446" s="24"/>
      <c r="QC446" s="24"/>
      <c r="QD446" s="24"/>
      <c r="QE446" s="24"/>
      <c r="QF446" s="24"/>
      <c r="QG446" s="24"/>
      <c r="QH446" s="24"/>
      <c r="QI446" s="24"/>
      <c r="QJ446" s="24"/>
      <c r="QK446" s="24"/>
      <c r="QL446" s="24"/>
      <c r="QM446" s="24"/>
      <c r="QN446" s="24"/>
      <c r="QO446" s="24"/>
      <c r="QP446" s="24"/>
      <c r="QQ446" s="24"/>
      <c r="QR446" s="24"/>
      <c r="QS446" s="24"/>
      <c r="QT446" s="24"/>
      <c r="QU446" s="24"/>
      <c r="QV446" s="24"/>
      <c r="QW446" s="24"/>
      <c r="QX446" s="24"/>
      <c r="QY446" s="24"/>
      <c r="QZ446" s="24"/>
      <c r="RA446" s="24"/>
      <c r="RB446" s="24"/>
      <c r="RC446" s="24"/>
      <c r="RD446" s="24"/>
      <c r="RE446" s="24"/>
      <c r="RF446" s="24"/>
      <c r="RG446" s="24"/>
      <c r="RH446" s="24"/>
      <c r="RI446" s="24"/>
      <c r="RJ446" s="24"/>
      <c r="RK446" s="24"/>
      <c r="RL446" s="24"/>
      <c r="RM446" s="24"/>
      <c r="RN446" s="24"/>
      <c r="RO446" s="24"/>
      <c r="RP446" s="24"/>
      <c r="RQ446" s="24"/>
      <c r="RR446" s="24"/>
      <c r="RS446" s="24"/>
      <c r="RT446" s="24"/>
      <c r="RU446" s="24"/>
      <c r="RV446" s="24"/>
      <c r="RW446" s="24"/>
      <c r="RX446" s="24"/>
      <c r="RY446" s="24"/>
      <c r="RZ446" s="24"/>
      <c r="SA446" s="24"/>
      <c r="SB446" s="24"/>
      <c r="SC446" s="24"/>
      <c r="SD446" s="24"/>
      <c r="SE446" s="24"/>
      <c r="SF446" s="24"/>
      <c r="SG446" s="24"/>
      <c r="SH446" s="24"/>
      <c r="SI446" s="24"/>
      <c r="SJ446" s="24"/>
      <c r="SK446" s="24"/>
      <c r="SL446" s="24"/>
      <c r="SM446" s="24"/>
      <c r="SN446" s="24"/>
      <c r="SO446" s="24"/>
      <c r="SP446" s="24"/>
      <c r="SQ446" s="24"/>
      <c r="SR446" s="24"/>
      <c r="SS446" s="24"/>
      <c r="ST446" s="24"/>
      <c r="SU446" s="24"/>
      <c r="SV446" s="24"/>
      <c r="SW446" s="24"/>
      <c r="SX446" s="24"/>
      <c r="SY446" s="24"/>
      <c r="SZ446" s="24"/>
      <c r="TA446" s="24"/>
      <c r="TB446" s="24"/>
      <c r="TC446" s="24"/>
      <c r="TD446" s="24"/>
      <c r="TE446" s="24"/>
      <c r="TF446" s="24"/>
      <c r="TG446" s="24"/>
      <c r="TH446" s="24"/>
      <c r="TI446" s="24"/>
      <c r="TJ446" s="24"/>
      <c r="TK446" s="24"/>
      <c r="TL446" s="24"/>
      <c r="TM446" s="24"/>
      <c r="TN446" s="24"/>
      <c r="TO446" s="24"/>
      <c r="TP446" s="24"/>
      <c r="TQ446" s="24"/>
      <c r="TR446" s="24"/>
      <c r="TS446" s="24"/>
      <c r="TT446" s="24"/>
      <c r="TU446" s="24"/>
      <c r="TV446" s="24"/>
      <c r="TW446" s="24"/>
      <c r="TX446" s="24"/>
      <c r="TY446" s="24"/>
      <c r="TZ446" s="24"/>
      <c r="UA446" s="24"/>
      <c r="UB446" s="24"/>
      <c r="UC446" s="24"/>
      <c r="UD446" s="24"/>
      <c r="UE446" s="24"/>
      <c r="UF446" s="24"/>
      <c r="UG446" s="24"/>
      <c r="UH446" s="24"/>
      <c r="UI446" s="24"/>
      <c r="UJ446" s="24"/>
      <c r="UK446" s="24"/>
      <c r="UL446" s="24"/>
      <c r="UM446" s="24"/>
      <c r="UN446" s="24"/>
      <c r="UO446" s="24"/>
      <c r="UP446" s="24"/>
      <c r="UQ446" s="24"/>
      <c r="UR446" s="24"/>
      <c r="US446" s="24"/>
      <c r="UT446" s="24"/>
      <c r="UU446" s="24"/>
      <c r="UV446" s="24"/>
      <c r="UW446" s="24"/>
      <c r="UX446" s="24"/>
      <c r="UY446" s="24"/>
      <c r="UZ446" s="24"/>
      <c r="VA446" s="24"/>
      <c r="VB446" s="24"/>
      <c r="VC446" s="24"/>
      <c r="VD446" s="24"/>
      <c r="VE446" s="24"/>
      <c r="VF446" s="24"/>
      <c r="VG446" s="24"/>
      <c r="VH446" s="24"/>
      <c r="VI446" s="24"/>
    </row>
    <row r="447" spans="1:581" s="23" customFormat="1" ht="15" customHeight="1" x14ac:dyDescent="0.2">
      <c r="A447" s="18">
        <v>118</v>
      </c>
      <c r="B447" s="102" t="s">
        <v>1188</v>
      </c>
      <c r="C447" s="102" t="s">
        <v>1189</v>
      </c>
      <c r="D447" s="20">
        <v>14</v>
      </c>
      <c r="E447" s="102" t="s">
        <v>929</v>
      </c>
      <c r="F447" s="102" t="s">
        <v>1190</v>
      </c>
      <c r="G447" s="102" t="s">
        <v>1554</v>
      </c>
      <c r="H447" s="21" t="s">
        <v>630</v>
      </c>
      <c r="I447" s="21" t="s">
        <v>631</v>
      </c>
      <c r="J447" s="22" t="s">
        <v>954</v>
      </c>
      <c r="K447" s="328">
        <v>40603</v>
      </c>
      <c r="L447" s="146" t="s">
        <v>740</v>
      </c>
      <c r="M447" s="22">
        <v>40</v>
      </c>
      <c r="N447" s="22" t="s">
        <v>728</v>
      </c>
      <c r="O447" s="21" t="s">
        <v>861</v>
      </c>
      <c r="P447" s="21" t="s">
        <v>970</v>
      </c>
      <c r="Q447" s="21" t="s">
        <v>994</v>
      </c>
      <c r="R447" s="22">
        <v>1</v>
      </c>
      <c r="S447" s="255">
        <v>12087</v>
      </c>
      <c r="T447" s="75">
        <f t="shared" si="221"/>
        <v>2417.4</v>
      </c>
      <c r="U447" s="75"/>
      <c r="V447" s="75">
        <f t="shared" si="209"/>
        <v>14504.4</v>
      </c>
      <c r="W447" s="75"/>
      <c r="X447" s="75">
        <f t="shared" si="210"/>
        <v>2687.0666666666666</v>
      </c>
      <c r="Y447" s="75">
        <f t="shared" si="211"/>
        <v>26870.666666666664</v>
      </c>
      <c r="Z447" s="75">
        <f t="shared" si="212"/>
        <v>2538.27</v>
      </c>
      <c r="AA447" s="75">
        <f t="shared" si="213"/>
        <v>435.13199999999995</v>
      </c>
      <c r="AB447" s="75">
        <f t="shared" si="214"/>
        <v>725.22</v>
      </c>
      <c r="AC447" s="75">
        <f t="shared" si="215"/>
        <v>290.08800000000002</v>
      </c>
      <c r="AD447" s="75">
        <f t="shared" si="219"/>
        <v>957</v>
      </c>
      <c r="AE447" s="75">
        <f t="shared" si="220"/>
        <v>661</v>
      </c>
      <c r="AF447" s="77">
        <f t="shared" si="216"/>
        <v>8061.2</v>
      </c>
      <c r="AG447" s="77">
        <f t="shared" si="217"/>
        <v>23246.021111111113</v>
      </c>
      <c r="AH447" s="77">
        <f t="shared" si="218"/>
        <v>278952.25333333336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  <c r="HB447" s="24"/>
      <c r="HC447" s="24"/>
      <c r="HD447" s="24"/>
      <c r="HE447" s="24"/>
      <c r="HF447" s="24"/>
      <c r="HG447" s="24"/>
      <c r="HH447" s="24"/>
      <c r="HI447" s="24"/>
      <c r="HJ447" s="24"/>
      <c r="HK447" s="24"/>
      <c r="HL447" s="24"/>
      <c r="HM447" s="24"/>
      <c r="HN447" s="24"/>
      <c r="HO447" s="24"/>
      <c r="HP447" s="24"/>
      <c r="HQ447" s="24"/>
      <c r="HR447" s="24"/>
      <c r="HS447" s="24"/>
      <c r="HT447" s="24"/>
      <c r="HU447" s="24"/>
      <c r="HV447" s="24"/>
      <c r="HW447" s="24"/>
      <c r="HX447" s="24"/>
      <c r="HY447" s="24"/>
      <c r="HZ447" s="24"/>
      <c r="IA447" s="24"/>
      <c r="IB447" s="24"/>
      <c r="IC447" s="24"/>
      <c r="ID447" s="24"/>
      <c r="IE447" s="24"/>
      <c r="IF447" s="24"/>
      <c r="IG447" s="24"/>
      <c r="IH447" s="24"/>
      <c r="II447" s="24"/>
      <c r="IJ447" s="24"/>
      <c r="IK447" s="24"/>
      <c r="IL447" s="24"/>
      <c r="IM447" s="24"/>
      <c r="IN447" s="24"/>
      <c r="IO447" s="24"/>
      <c r="IP447" s="24"/>
      <c r="IQ447" s="24"/>
      <c r="IR447" s="24"/>
      <c r="IS447" s="24"/>
      <c r="IT447" s="24"/>
      <c r="IU447" s="24"/>
      <c r="IV447" s="24"/>
      <c r="IW447" s="24"/>
      <c r="IX447" s="24"/>
      <c r="IY447" s="24"/>
      <c r="IZ447" s="24"/>
      <c r="JA447" s="24"/>
      <c r="JB447" s="24"/>
      <c r="JC447" s="24"/>
      <c r="JD447" s="24"/>
      <c r="JE447" s="24"/>
      <c r="JF447" s="24"/>
      <c r="JG447" s="24"/>
      <c r="JH447" s="24"/>
      <c r="JI447" s="24"/>
      <c r="JJ447" s="24"/>
      <c r="JK447" s="24"/>
      <c r="JL447" s="24"/>
      <c r="JM447" s="24"/>
      <c r="JN447" s="24"/>
      <c r="JO447" s="24"/>
      <c r="JP447" s="24"/>
      <c r="JQ447" s="24"/>
      <c r="JR447" s="24"/>
      <c r="JS447" s="24"/>
      <c r="JT447" s="24"/>
      <c r="JU447" s="24"/>
      <c r="JV447" s="24"/>
      <c r="JW447" s="24"/>
      <c r="JX447" s="24"/>
      <c r="JY447" s="24"/>
      <c r="JZ447" s="24"/>
      <c r="KA447" s="24"/>
      <c r="KB447" s="24"/>
      <c r="KC447" s="24"/>
      <c r="KD447" s="24"/>
      <c r="KE447" s="24"/>
      <c r="KF447" s="24"/>
      <c r="KG447" s="24"/>
      <c r="KH447" s="24"/>
      <c r="KI447" s="24"/>
      <c r="KJ447" s="24"/>
      <c r="KK447" s="24"/>
      <c r="KL447" s="24"/>
      <c r="KM447" s="24"/>
      <c r="KN447" s="24"/>
      <c r="KO447" s="24"/>
      <c r="KP447" s="24"/>
      <c r="KQ447" s="24"/>
      <c r="KR447" s="24"/>
      <c r="KS447" s="24"/>
      <c r="KT447" s="24"/>
      <c r="KU447" s="24"/>
      <c r="KV447" s="24"/>
      <c r="KW447" s="24"/>
      <c r="KX447" s="24"/>
      <c r="KY447" s="24"/>
      <c r="KZ447" s="24"/>
      <c r="LA447" s="24"/>
      <c r="LB447" s="24"/>
      <c r="LC447" s="24"/>
      <c r="LD447" s="24"/>
      <c r="LE447" s="24"/>
      <c r="LF447" s="24"/>
      <c r="LG447" s="24"/>
      <c r="LH447" s="24"/>
      <c r="LI447" s="24"/>
      <c r="LJ447" s="24"/>
      <c r="LK447" s="24"/>
      <c r="LL447" s="24"/>
      <c r="LM447" s="24"/>
      <c r="LN447" s="24"/>
      <c r="LO447" s="24"/>
      <c r="LP447" s="24"/>
      <c r="LQ447" s="24"/>
      <c r="LR447" s="24"/>
      <c r="LS447" s="24"/>
      <c r="LT447" s="24"/>
      <c r="LU447" s="24"/>
      <c r="LV447" s="24"/>
      <c r="LW447" s="24"/>
      <c r="LX447" s="24"/>
      <c r="LY447" s="24"/>
      <c r="LZ447" s="24"/>
      <c r="MA447" s="24"/>
      <c r="MB447" s="24"/>
      <c r="MC447" s="24"/>
      <c r="MD447" s="24"/>
      <c r="ME447" s="24"/>
      <c r="MF447" s="24"/>
      <c r="MG447" s="24"/>
      <c r="MH447" s="24"/>
      <c r="MI447" s="24"/>
      <c r="MJ447" s="24"/>
      <c r="MK447" s="24"/>
      <c r="ML447" s="24"/>
      <c r="MM447" s="24"/>
      <c r="MN447" s="24"/>
      <c r="MO447" s="24"/>
      <c r="MP447" s="24"/>
      <c r="MQ447" s="24"/>
      <c r="MR447" s="24"/>
      <c r="MS447" s="24"/>
      <c r="MT447" s="24"/>
      <c r="MU447" s="24"/>
      <c r="MV447" s="24"/>
      <c r="MW447" s="24"/>
      <c r="MX447" s="24"/>
      <c r="MY447" s="24"/>
      <c r="MZ447" s="24"/>
      <c r="NA447" s="24"/>
      <c r="NB447" s="24"/>
      <c r="NC447" s="24"/>
      <c r="ND447" s="24"/>
      <c r="NE447" s="24"/>
      <c r="NF447" s="24"/>
      <c r="NG447" s="24"/>
      <c r="NH447" s="24"/>
      <c r="NI447" s="24"/>
      <c r="NJ447" s="24"/>
      <c r="NK447" s="24"/>
      <c r="NL447" s="24"/>
      <c r="NM447" s="24"/>
      <c r="NN447" s="24"/>
      <c r="NO447" s="24"/>
      <c r="NP447" s="24"/>
      <c r="NQ447" s="24"/>
      <c r="NR447" s="24"/>
      <c r="NS447" s="24"/>
      <c r="NT447" s="24"/>
      <c r="NU447" s="24"/>
      <c r="NV447" s="24"/>
      <c r="NW447" s="24"/>
      <c r="NX447" s="24"/>
      <c r="NY447" s="24"/>
      <c r="NZ447" s="24"/>
      <c r="OA447" s="24"/>
      <c r="OB447" s="24"/>
      <c r="OC447" s="24"/>
      <c r="OD447" s="24"/>
      <c r="OE447" s="24"/>
      <c r="OF447" s="24"/>
      <c r="OG447" s="24"/>
      <c r="OH447" s="24"/>
      <c r="OI447" s="24"/>
      <c r="OJ447" s="24"/>
      <c r="OK447" s="24"/>
      <c r="OL447" s="24"/>
      <c r="OM447" s="24"/>
      <c r="ON447" s="24"/>
      <c r="OO447" s="24"/>
      <c r="OP447" s="24"/>
      <c r="OQ447" s="24"/>
      <c r="OR447" s="24"/>
      <c r="OS447" s="24"/>
      <c r="OT447" s="24"/>
      <c r="OU447" s="24"/>
      <c r="OV447" s="24"/>
      <c r="OW447" s="24"/>
      <c r="OX447" s="24"/>
      <c r="OY447" s="24"/>
      <c r="OZ447" s="24"/>
      <c r="PA447" s="24"/>
      <c r="PB447" s="24"/>
      <c r="PC447" s="24"/>
      <c r="PD447" s="24"/>
      <c r="PE447" s="24"/>
      <c r="PF447" s="24"/>
      <c r="PG447" s="24"/>
      <c r="PH447" s="24"/>
      <c r="PI447" s="24"/>
      <c r="PJ447" s="24"/>
      <c r="PK447" s="24"/>
      <c r="PL447" s="24"/>
      <c r="PM447" s="24"/>
      <c r="PN447" s="24"/>
      <c r="PO447" s="24"/>
      <c r="PP447" s="24"/>
      <c r="PQ447" s="24"/>
      <c r="PR447" s="24"/>
      <c r="PS447" s="24"/>
      <c r="PT447" s="24"/>
      <c r="PU447" s="24"/>
      <c r="PV447" s="24"/>
      <c r="PW447" s="24"/>
      <c r="PX447" s="24"/>
      <c r="PY447" s="24"/>
      <c r="PZ447" s="24"/>
      <c r="QA447" s="24"/>
      <c r="QB447" s="24"/>
      <c r="QC447" s="24"/>
      <c r="QD447" s="24"/>
      <c r="QE447" s="24"/>
      <c r="QF447" s="24"/>
      <c r="QG447" s="24"/>
      <c r="QH447" s="24"/>
      <c r="QI447" s="24"/>
      <c r="QJ447" s="24"/>
      <c r="QK447" s="24"/>
      <c r="QL447" s="24"/>
      <c r="QM447" s="24"/>
      <c r="QN447" s="24"/>
      <c r="QO447" s="24"/>
      <c r="QP447" s="24"/>
      <c r="QQ447" s="24"/>
      <c r="QR447" s="24"/>
      <c r="QS447" s="24"/>
      <c r="QT447" s="24"/>
      <c r="QU447" s="24"/>
      <c r="QV447" s="24"/>
      <c r="QW447" s="24"/>
      <c r="QX447" s="24"/>
      <c r="QY447" s="24"/>
      <c r="QZ447" s="24"/>
      <c r="RA447" s="24"/>
      <c r="RB447" s="24"/>
      <c r="RC447" s="24"/>
      <c r="RD447" s="24"/>
      <c r="RE447" s="24"/>
      <c r="RF447" s="24"/>
      <c r="RG447" s="24"/>
      <c r="RH447" s="24"/>
      <c r="RI447" s="24"/>
      <c r="RJ447" s="24"/>
      <c r="RK447" s="24"/>
      <c r="RL447" s="24"/>
      <c r="RM447" s="24"/>
      <c r="RN447" s="24"/>
      <c r="RO447" s="24"/>
      <c r="RP447" s="24"/>
      <c r="RQ447" s="24"/>
      <c r="RR447" s="24"/>
      <c r="RS447" s="24"/>
      <c r="RT447" s="24"/>
      <c r="RU447" s="24"/>
      <c r="RV447" s="24"/>
      <c r="RW447" s="24"/>
      <c r="RX447" s="24"/>
      <c r="RY447" s="24"/>
      <c r="RZ447" s="24"/>
      <c r="SA447" s="24"/>
      <c r="SB447" s="24"/>
      <c r="SC447" s="24"/>
      <c r="SD447" s="24"/>
      <c r="SE447" s="24"/>
      <c r="SF447" s="24"/>
      <c r="SG447" s="24"/>
      <c r="SH447" s="24"/>
      <c r="SI447" s="24"/>
      <c r="SJ447" s="24"/>
      <c r="SK447" s="24"/>
      <c r="SL447" s="24"/>
      <c r="SM447" s="24"/>
      <c r="SN447" s="24"/>
      <c r="SO447" s="24"/>
      <c r="SP447" s="24"/>
      <c r="SQ447" s="24"/>
      <c r="SR447" s="24"/>
      <c r="SS447" s="24"/>
      <c r="ST447" s="24"/>
      <c r="SU447" s="24"/>
      <c r="SV447" s="24"/>
      <c r="SW447" s="24"/>
      <c r="SX447" s="24"/>
      <c r="SY447" s="24"/>
      <c r="SZ447" s="24"/>
      <c r="TA447" s="24"/>
      <c r="TB447" s="24"/>
      <c r="TC447" s="24"/>
      <c r="TD447" s="24"/>
      <c r="TE447" s="24"/>
      <c r="TF447" s="24"/>
      <c r="TG447" s="24"/>
      <c r="TH447" s="24"/>
      <c r="TI447" s="24"/>
      <c r="TJ447" s="24"/>
      <c r="TK447" s="24"/>
      <c r="TL447" s="24"/>
      <c r="TM447" s="24"/>
      <c r="TN447" s="24"/>
      <c r="TO447" s="24"/>
      <c r="TP447" s="24"/>
      <c r="TQ447" s="24"/>
      <c r="TR447" s="24"/>
      <c r="TS447" s="24"/>
      <c r="TT447" s="24"/>
      <c r="TU447" s="24"/>
      <c r="TV447" s="24"/>
      <c r="TW447" s="24"/>
      <c r="TX447" s="24"/>
      <c r="TY447" s="24"/>
      <c r="TZ447" s="24"/>
      <c r="UA447" s="24"/>
      <c r="UB447" s="24"/>
      <c r="UC447" s="24"/>
      <c r="UD447" s="24"/>
      <c r="UE447" s="24"/>
      <c r="UF447" s="24"/>
      <c r="UG447" s="24"/>
      <c r="UH447" s="24"/>
      <c r="UI447" s="24"/>
      <c r="UJ447" s="24"/>
      <c r="UK447" s="24"/>
      <c r="UL447" s="24"/>
      <c r="UM447" s="24"/>
      <c r="UN447" s="24"/>
      <c r="UO447" s="24"/>
      <c r="UP447" s="24"/>
      <c r="UQ447" s="24"/>
      <c r="UR447" s="24"/>
      <c r="US447" s="24"/>
      <c r="UT447" s="24"/>
      <c r="UU447" s="24"/>
      <c r="UV447" s="24"/>
      <c r="UW447" s="24"/>
      <c r="UX447" s="24"/>
      <c r="UY447" s="24"/>
      <c r="UZ447" s="24"/>
      <c r="VA447" s="24"/>
      <c r="VB447" s="24"/>
      <c r="VC447" s="24"/>
      <c r="VD447" s="24"/>
      <c r="VE447" s="24"/>
      <c r="VF447" s="24"/>
      <c r="VG447" s="24"/>
      <c r="VH447" s="24"/>
      <c r="VI447" s="24"/>
    </row>
    <row r="448" spans="1:581" s="23" customFormat="1" ht="15" customHeight="1" x14ac:dyDescent="0.2">
      <c r="A448" s="18">
        <v>119</v>
      </c>
      <c r="B448" s="102" t="s">
        <v>1188</v>
      </c>
      <c r="C448" s="102" t="s">
        <v>1189</v>
      </c>
      <c r="D448" s="20">
        <v>14</v>
      </c>
      <c r="E448" s="102" t="s">
        <v>929</v>
      </c>
      <c r="F448" s="102" t="s">
        <v>1190</v>
      </c>
      <c r="G448" s="102" t="s">
        <v>1555</v>
      </c>
      <c r="H448" s="21" t="s">
        <v>632</v>
      </c>
      <c r="I448" s="21" t="s">
        <v>633</v>
      </c>
      <c r="J448" s="22" t="s">
        <v>955</v>
      </c>
      <c r="K448" s="328">
        <v>40603</v>
      </c>
      <c r="L448" s="146" t="s">
        <v>740</v>
      </c>
      <c r="M448" s="22">
        <v>40</v>
      </c>
      <c r="N448" s="22" t="s">
        <v>728</v>
      </c>
      <c r="O448" s="21" t="s">
        <v>861</v>
      </c>
      <c r="P448" s="21" t="s">
        <v>970</v>
      </c>
      <c r="Q448" s="21" t="s">
        <v>994</v>
      </c>
      <c r="R448" s="22">
        <v>1</v>
      </c>
      <c r="S448" s="255">
        <v>12087</v>
      </c>
      <c r="T448" s="75">
        <f t="shared" si="221"/>
        <v>2417.4</v>
      </c>
      <c r="U448" s="75"/>
      <c r="V448" s="75">
        <f t="shared" si="209"/>
        <v>14504.4</v>
      </c>
      <c r="W448" s="75"/>
      <c r="X448" s="75">
        <f t="shared" si="210"/>
        <v>2687.0666666666666</v>
      </c>
      <c r="Y448" s="75">
        <f t="shared" si="211"/>
        <v>26870.666666666664</v>
      </c>
      <c r="Z448" s="75">
        <f t="shared" si="212"/>
        <v>2538.27</v>
      </c>
      <c r="AA448" s="75">
        <f t="shared" si="213"/>
        <v>435.13199999999995</v>
      </c>
      <c r="AB448" s="75">
        <f t="shared" si="214"/>
        <v>725.22</v>
      </c>
      <c r="AC448" s="75">
        <f t="shared" si="215"/>
        <v>290.08800000000002</v>
      </c>
      <c r="AD448" s="75">
        <f t="shared" si="219"/>
        <v>957</v>
      </c>
      <c r="AE448" s="75">
        <f t="shared" si="220"/>
        <v>661</v>
      </c>
      <c r="AF448" s="77">
        <f t="shared" si="216"/>
        <v>8061.2</v>
      </c>
      <c r="AG448" s="77">
        <f t="shared" si="217"/>
        <v>23246.021111111113</v>
      </c>
      <c r="AH448" s="77">
        <f t="shared" si="218"/>
        <v>278952.25333333336</v>
      </c>
      <c r="AI448" s="77"/>
      <c r="AJ448" s="77"/>
      <c r="AK448" s="77"/>
      <c r="AL448" s="77"/>
      <c r="AM448" s="77"/>
      <c r="AN448" s="77"/>
      <c r="AO448" s="77"/>
      <c r="AP448" s="77"/>
      <c r="AQ448" s="77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  <c r="HB448" s="24"/>
      <c r="HC448" s="24"/>
      <c r="HD448" s="24"/>
      <c r="HE448" s="24"/>
      <c r="HF448" s="24"/>
      <c r="HG448" s="24"/>
      <c r="HH448" s="24"/>
      <c r="HI448" s="24"/>
      <c r="HJ448" s="24"/>
      <c r="HK448" s="24"/>
      <c r="HL448" s="24"/>
      <c r="HM448" s="24"/>
      <c r="HN448" s="24"/>
      <c r="HO448" s="24"/>
      <c r="HP448" s="24"/>
      <c r="HQ448" s="24"/>
      <c r="HR448" s="24"/>
      <c r="HS448" s="24"/>
      <c r="HT448" s="24"/>
      <c r="HU448" s="24"/>
      <c r="HV448" s="24"/>
      <c r="HW448" s="24"/>
      <c r="HX448" s="24"/>
      <c r="HY448" s="24"/>
      <c r="HZ448" s="24"/>
      <c r="IA448" s="24"/>
      <c r="IB448" s="24"/>
      <c r="IC448" s="24"/>
      <c r="ID448" s="24"/>
      <c r="IE448" s="24"/>
      <c r="IF448" s="24"/>
      <c r="IG448" s="24"/>
      <c r="IH448" s="24"/>
      <c r="II448" s="24"/>
      <c r="IJ448" s="24"/>
      <c r="IK448" s="24"/>
      <c r="IL448" s="24"/>
      <c r="IM448" s="24"/>
      <c r="IN448" s="24"/>
      <c r="IO448" s="24"/>
      <c r="IP448" s="24"/>
      <c r="IQ448" s="24"/>
      <c r="IR448" s="24"/>
      <c r="IS448" s="24"/>
      <c r="IT448" s="24"/>
      <c r="IU448" s="24"/>
      <c r="IV448" s="24"/>
      <c r="IW448" s="24"/>
      <c r="IX448" s="24"/>
      <c r="IY448" s="24"/>
      <c r="IZ448" s="24"/>
      <c r="JA448" s="24"/>
      <c r="JB448" s="24"/>
      <c r="JC448" s="24"/>
      <c r="JD448" s="24"/>
      <c r="JE448" s="24"/>
      <c r="JF448" s="24"/>
      <c r="JG448" s="24"/>
      <c r="JH448" s="24"/>
      <c r="JI448" s="24"/>
      <c r="JJ448" s="24"/>
      <c r="JK448" s="24"/>
      <c r="JL448" s="24"/>
      <c r="JM448" s="24"/>
      <c r="JN448" s="24"/>
      <c r="JO448" s="24"/>
      <c r="JP448" s="24"/>
      <c r="JQ448" s="24"/>
      <c r="JR448" s="24"/>
      <c r="JS448" s="24"/>
      <c r="JT448" s="24"/>
      <c r="JU448" s="24"/>
      <c r="JV448" s="24"/>
      <c r="JW448" s="24"/>
      <c r="JX448" s="24"/>
      <c r="JY448" s="24"/>
      <c r="JZ448" s="24"/>
      <c r="KA448" s="24"/>
      <c r="KB448" s="24"/>
      <c r="KC448" s="24"/>
      <c r="KD448" s="24"/>
      <c r="KE448" s="24"/>
      <c r="KF448" s="24"/>
      <c r="KG448" s="24"/>
      <c r="KH448" s="24"/>
      <c r="KI448" s="24"/>
      <c r="KJ448" s="24"/>
      <c r="KK448" s="24"/>
      <c r="KL448" s="24"/>
      <c r="KM448" s="24"/>
      <c r="KN448" s="24"/>
      <c r="KO448" s="24"/>
      <c r="KP448" s="24"/>
      <c r="KQ448" s="24"/>
      <c r="KR448" s="24"/>
      <c r="KS448" s="24"/>
      <c r="KT448" s="24"/>
      <c r="KU448" s="24"/>
      <c r="KV448" s="24"/>
      <c r="KW448" s="24"/>
      <c r="KX448" s="24"/>
      <c r="KY448" s="24"/>
      <c r="KZ448" s="24"/>
      <c r="LA448" s="24"/>
      <c r="LB448" s="24"/>
      <c r="LC448" s="24"/>
      <c r="LD448" s="24"/>
      <c r="LE448" s="24"/>
      <c r="LF448" s="24"/>
      <c r="LG448" s="24"/>
      <c r="LH448" s="24"/>
      <c r="LI448" s="24"/>
      <c r="LJ448" s="24"/>
      <c r="LK448" s="24"/>
      <c r="LL448" s="24"/>
      <c r="LM448" s="24"/>
      <c r="LN448" s="24"/>
      <c r="LO448" s="24"/>
      <c r="LP448" s="24"/>
      <c r="LQ448" s="24"/>
      <c r="LR448" s="24"/>
      <c r="LS448" s="24"/>
      <c r="LT448" s="24"/>
      <c r="LU448" s="24"/>
      <c r="LV448" s="24"/>
      <c r="LW448" s="24"/>
      <c r="LX448" s="24"/>
      <c r="LY448" s="24"/>
      <c r="LZ448" s="24"/>
      <c r="MA448" s="24"/>
      <c r="MB448" s="24"/>
      <c r="MC448" s="24"/>
      <c r="MD448" s="24"/>
      <c r="ME448" s="24"/>
      <c r="MF448" s="24"/>
      <c r="MG448" s="24"/>
      <c r="MH448" s="24"/>
      <c r="MI448" s="24"/>
      <c r="MJ448" s="24"/>
      <c r="MK448" s="24"/>
      <c r="ML448" s="24"/>
      <c r="MM448" s="24"/>
      <c r="MN448" s="24"/>
      <c r="MO448" s="24"/>
      <c r="MP448" s="24"/>
      <c r="MQ448" s="24"/>
      <c r="MR448" s="24"/>
      <c r="MS448" s="24"/>
      <c r="MT448" s="24"/>
      <c r="MU448" s="24"/>
      <c r="MV448" s="24"/>
      <c r="MW448" s="24"/>
      <c r="MX448" s="24"/>
      <c r="MY448" s="24"/>
      <c r="MZ448" s="24"/>
      <c r="NA448" s="24"/>
      <c r="NB448" s="24"/>
      <c r="NC448" s="24"/>
      <c r="ND448" s="24"/>
      <c r="NE448" s="24"/>
      <c r="NF448" s="24"/>
      <c r="NG448" s="24"/>
      <c r="NH448" s="24"/>
      <c r="NI448" s="24"/>
      <c r="NJ448" s="24"/>
      <c r="NK448" s="24"/>
      <c r="NL448" s="24"/>
      <c r="NM448" s="24"/>
      <c r="NN448" s="24"/>
      <c r="NO448" s="24"/>
      <c r="NP448" s="24"/>
      <c r="NQ448" s="24"/>
      <c r="NR448" s="24"/>
      <c r="NS448" s="24"/>
      <c r="NT448" s="24"/>
      <c r="NU448" s="24"/>
      <c r="NV448" s="24"/>
      <c r="NW448" s="24"/>
      <c r="NX448" s="24"/>
      <c r="NY448" s="24"/>
      <c r="NZ448" s="24"/>
      <c r="OA448" s="24"/>
      <c r="OB448" s="24"/>
      <c r="OC448" s="24"/>
      <c r="OD448" s="24"/>
      <c r="OE448" s="24"/>
      <c r="OF448" s="24"/>
      <c r="OG448" s="24"/>
      <c r="OH448" s="24"/>
      <c r="OI448" s="24"/>
      <c r="OJ448" s="24"/>
      <c r="OK448" s="24"/>
      <c r="OL448" s="24"/>
      <c r="OM448" s="24"/>
      <c r="ON448" s="24"/>
      <c r="OO448" s="24"/>
      <c r="OP448" s="24"/>
      <c r="OQ448" s="24"/>
      <c r="OR448" s="24"/>
      <c r="OS448" s="24"/>
      <c r="OT448" s="24"/>
      <c r="OU448" s="24"/>
      <c r="OV448" s="24"/>
      <c r="OW448" s="24"/>
      <c r="OX448" s="24"/>
      <c r="OY448" s="24"/>
      <c r="OZ448" s="24"/>
      <c r="PA448" s="24"/>
      <c r="PB448" s="24"/>
      <c r="PC448" s="24"/>
      <c r="PD448" s="24"/>
      <c r="PE448" s="24"/>
      <c r="PF448" s="24"/>
      <c r="PG448" s="24"/>
      <c r="PH448" s="24"/>
      <c r="PI448" s="24"/>
      <c r="PJ448" s="24"/>
      <c r="PK448" s="24"/>
      <c r="PL448" s="24"/>
      <c r="PM448" s="24"/>
      <c r="PN448" s="24"/>
      <c r="PO448" s="24"/>
      <c r="PP448" s="24"/>
      <c r="PQ448" s="24"/>
      <c r="PR448" s="24"/>
      <c r="PS448" s="24"/>
      <c r="PT448" s="24"/>
      <c r="PU448" s="24"/>
      <c r="PV448" s="24"/>
      <c r="PW448" s="24"/>
      <c r="PX448" s="24"/>
      <c r="PY448" s="24"/>
      <c r="PZ448" s="24"/>
      <c r="QA448" s="24"/>
      <c r="QB448" s="24"/>
      <c r="QC448" s="24"/>
      <c r="QD448" s="24"/>
      <c r="QE448" s="24"/>
      <c r="QF448" s="24"/>
      <c r="QG448" s="24"/>
      <c r="QH448" s="24"/>
      <c r="QI448" s="24"/>
      <c r="QJ448" s="24"/>
      <c r="QK448" s="24"/>
      <c r="QL448" s="24"/>
      <c r="QM448" s="24"/>
      <c r="QN448" s="24"/>
      <c r="QO448" s="24"/>
      <c r="QP448" s="24"/>
      <c r="QQ448" s="24"/>
      <c r="QR448" s="24"/>
      <c r="QS448" s="24"/>
      <c r="QT448" s="24"/>
      <c r="QU448" s="24"/>
      <c r="QV448" s="24"/>
      <c r="QW448" s="24"/>
      <c r="QX448" s="24"/>
      <c r="QY448" s="24"/>
      <c r="QZ448" s="24"/>
      <c r="RA448" s="24"/>
      <c r="RB448" s="24"/>
      <c r="RC448" s="24"/>
      <c r="RD448" s="24"/>
      <c r="RE448" s="24"/>
      <c r="RF448" s="24"/>
      <c r="RG448" s="24"/>
      <c r="RH448" s="24"/>
      <c r="RI448" s="24"/>
      <c r="RJ448" s="24"/>
      <c r="RK448" s="24"/>
      <c r="RL448" s="24"/>
      <c r="RM448" s="24"/>
      <c r="RN448" s="24"/>
      <c r="RO448" s="24"/>
      <c r="RP448" s="24"/>
      <c r="RQ448" s="24"/>
      <c r="RR448" s="24"/>
      <c r="RS448" s="24"/>
      <c r="RT448" s="24"/>
      <c r="RU448" s="24"/>
      <c r="RV448" s="24"/>
      <c r="RW448" s="24"/>
      <c r="RX448" s="24"/>
      <c r="RY448" s="24"/>
      <c r="RZ448" s="24"/>
      <c r="SA448" s="24"/>
      <c r="SB448" s="24"/>
      <c r="SC448" s="24"/>
      <c r="SD448" s="24"/>
      <c r="SE448" s="24"/>
      <c r="SF448" s="24"/>
      <c r="SG448" s="24"/>
      <c r="SH448" s="24"/>
      <c r="SI448" s="24"/>
      <c r="SJ448" s="24"/>
      <c r="SK448" s="24"/>
      <c r="SL448" s="24"/>
      <c r="SM448" s="24"/>
      <c r="SN448" s="24"/>
      <c r="SO448" s="24"/>
      <c r="SP448" s="24"/>
      <c r="SQ448" s="24"/>
      <c r="SR448" s="24"/>
      <c r="SS448" s="24"/>
      <c r="ST448" s="24"/>
      <c r="SU448" s="24"/>
      <c r="SV448" s="24"/>
      <c r="SW448" s="24"/>
      <c r="SX448" s="24"/>
      <c r="SY448" s="24"/>
      <c r="SZ448" s="24"/>
      <c r="TA448" s="24"/>
      <c r="TB448" s="24"/>
      <c r="TC448" s="24"/>
      <c r="TD448" s="24"/>
      <c r="TE448" s="24"/>
      <c r="TF448" s="24"/>
      <c r="TG448" s="24"/>
      <c r="TH448" s="24"/>
      <c r="TI448" s="24"/>
      <c r="TJ448" s="24"/>
      <c r="TK448" s="24"/>
      <c r="TL448" s="24"/>
      <c r="TM448" s="24"/>
      <c r="TN448" s="24"/>
      <c r="TO448" s="24"/>
      <c r="TP448" s="24"/>
      <c r="TQ448" s="24"/>
      <c r="TR448" s="24"/>
      <c r="TS448" s="24"/>
      <c r="TT448" s="24"/>
      <c r="TU448" s="24"/>
      <c r="TV448" s="24"/>
      <c r="TW448" s="24"/>
      <c r="TX448" s="24"/>
      <c r="TY448" s="24"/>
      <c r="TZ448" s="24"/>
      <c r="UA448" s="24"/>
      <c r="UB448" s="24"/>
      <c r="UC448" s="24"/>
      <c r="UD448" s="24"/>
      <c r="UE448" s="24"/>
      <c r="UF448" s="24"/>
      <c r="UG448" s="24"/>
      <c r="UH448" s="24"/>
      <c r="UI448" s="24"/>
      <c r="UJ448" s="24"/>
      <c r="UK448" s="24"/>
      <c r="UL448" s="24"/>
      <c r="UM448" s="24"/>
      <c r="UN448" s="24"/>
      <c r="UO448" s="24"/>
      <c r="UP448" s="24"/>
      <c r="UQ448" s="24"/>
      <c r="UR448" s="24"/>
      <c r="US448" s="24"/>
      <c r="UT448" s="24"/>
      <c r="UU448" s="24"/>
      <c r="UV448" s="24"/>
      <c r="UW448" s="24"/>
      <c r="UX448" s="24"/>
      <c r="UY448" s="24"/>
      <c r="UZ448" s="24"/>
      <c r="VA448" s="24"/>
      <c r="VB448" s="24"/>
      <c r="VC448" s="24"/>
      <c r="VD448" s="24"/>
      <c r="VE448" s="24"/>
      <c r="VF448" s="24"/>
      <c r="VG448" s="24"/>
      <c r="VH448" s="24"/>
      <c r="VI448" s="24"/>
    </row>
    <row r="449" spans="1:581" s="23" customFormat="1" ht="15" customHeight="1" x14ac:dyDescent="0.2">
      <c r="A449" s="18">
        <v>120</v>
      </c>
      <c r="B449" s="102" t="s">
        <v>1188</v>
      </c>
      <c r="C449" s="102" t="s">
        <v>1189</v>
      </c>
      <c r="D449" s="20">
        <v>14</v>
      </c>
      <c r="E449" s="102" t="s">
        <v>929</v>
      </c>
      <c r="F449" s="102" t="s">
        <v>1190</v>
      </c>
      <c r="G449" s="102" t="s">
        <v>1556</v>
      </c>
      <c r="H449" s="21" t="s">
        <v>767</v>
      </c>
      <c r="I449" s="21" t="s">
        <v>768</v>
      </c>
      <c r="J449" s="22" t="s">
        <v>955</v>
      </c>
      <c r="K449" s="328">
        <v>40185</v>
      </c>
      <c r="L449" s="146" t="s">
        <v>740</v>
      </c>
      <c r="M449" s="22">
        <v>40</v>
      </c>
      <c r="N449" s="22" t="s">
        <v>728</v>
      </c>
      <c r="O449" s="21" t="s">
        <v>861</v>
      </c>
      <c r="P449" s="21" t="s">
        <v>970</v>
      </c>
      <c r="Q449" s="21" t="s">
        <v>994</v>
      </c>
      <c r="R449" s="22">
        <v>1</v>
      </c>
      <c r="S449" s="255">
        <v>12087</v>
      </c>
      <c r="T449" s="75">
        <f t="shared" si="221"/>
        <v>2417.4</v>
      </c>
      <c r="U449" s="75"/>
      <c r="V449" s="75">
        <f t="shared" si="209"/>
        <v>14504.4</v>
      </c>
      <c r="W449" s="75"/>
      <c r="X449" s="75">
        <f t="shared" si="210"/>
        <v>2687.0666666666666</v>
      </c>
      <c r="Y449" s="75">
        <f t="shared" si="211"/>
        <v>26870.666666666664</v>
      </c>
      <c r="Z449" s="75">
        <f t="shared" si="212"/>
        <v>2538.27</v>
      </c>
      <c r="AA449" s="75">
        <f t="shared" si="213"/>
        <v>435.13199999999995</v>
      </c>
      <c r="AB449" s="75">
        <f t="shared" si="214"/>
        <v>725.22</v>
      </c>
      <c r="AC449" s="75">
        <f t="shared" si="215"/>
        <v>290.08800000000002</v>
      </c>
      <c r="AD449" s="75">
        <f t="shared" si="219"/>
        <v>957</v>
      </c>
      <c r="AE449" s="75">
        <f t="shared" si="220"/>
        <v>661</v>
      </c>
      <c r="AF449" s="77">
        <f t="shared" si="216"/>
        <v>8061.2</v>
      </c>
      <c r="AG449" s="77">
        <f t="shared" si="217"/>
        <v>23246.021111111113</v>
      </c>
      <c r="AH449" s="77">
        <f t="shared" si="218"/>
        <v>278952.25333333336</v>
      </c>
      <c r="AI449" s="77"/>
      <c r="AJ449" s="77"/>
      <c r="AK449" s="77"/>
      <c r="AL449" s="77"/>
      <c r="AM449" s="77"/>
      <c r="AN449" s="77"/>
      <c r="AO449" s="77"/>
      <c r="AP449" s="77"/>
      <c r="AQ449" s="77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  <c r="HB449" s="24"/>
      <c r="HC449" s="24"/>
      <c r="HD449" s="24"/>
      <c r="HE449" s="24"/>
      <c r="HF449" s="24"/>
      <c r="HG449" s="24"/>
      <c r="HH449" s="24"/>
      <c r="HI449" s="24"/>
      <c r="HJ449" s="24"/>
      <c r="HK449" s="24"/>
      <c r="HL449" s="24"/>
      <c r="HM449" s="24"/>
      <c r="HN449" s="24"/>
      <c r="HO449" s="24"/>
      <c r="HP449" s="24"/>
      <c r="HQ449" s="24"/>
      <c r="HR449" s="24"/>
      <c r="HS449" s="24"/>
      <c r="HT449" s="24"/>
      <c r="HU449" s="24"/>
      <c r="HV449" s="24"/>
      <c r="HW449" s="24"/>
      <c r="HX449" s="24"/>
      <c r="HY449" s="24"/>
      <c r="HZ449" s="24"/>
      <c r="IA449" s="24"/>
      <c r="IB449" s="24"/>
      <c r="IC449" s="24"/>
      <c r="ID449" s="24"/>
      <c r="IE449" s="24"/>
      <c r="IF449" s="24"/>
      <c r="IG449" s="24"/>
      <c r="IH449" s="24"/>
      <c r="II449" s="24"/>
      <c r="IJ449" s="24"/>
      <c r="IK449" s="24"/>
      <c r="IL449" s="24"/>
      <c r="IM449" s="24"/>
      <c r="IN449" s="24"/>
      <c r="IO449" s="24"/>
      <c r="IP449" s="24"/>
      <c r="IQ449" s="24"/>
      <c r="IR449" s="24"/>
      <c r="IS449" s="24"/>
      <c r="IT449" s="24"/>
      <c r="IU449" s="24"/>
      <c r="IV449" s="24"/>
      <c r="IW449" s="24"/>
      <c r="IX449" s="24"/>
      <c r="IY449" s="24"/>
      <c r="IZ449" s="24"/>
      <c r="JA449" s="24"/>
      <c r="JB449" s="24"/>
      <c r="JC449" s="24"/>
      <c r="JD449" s="24"/>
      <c r="JE449" s="24"/>
      <c r="JF449" s="24"/>
      <c r="JG449" s="24"/>
      <c r="JH449" s="24"/>
      <c r="JI449" s="24"/>
      <c r="JJ449" s="24"/>
      <c r="JK449" s="24"/>
      <c r="JL449" s="24"/>
      <c r="JM449" s="24"/>
      <c r="JN449" s="24"/>
      <c r="JO449" s="24"/>
      <c r="JP449" s="24"/>
      <c r="JQ449" s="24"/>
      <c r="JR449" s="24"/>
      <c r="JS449" s="24"/>
      <c r="JT449" s="24"/>
      <c r="JU449" s="24"/>
      <c r="JV449" s="24"/>
      <c r="JW449" s="24"/>
      <c r="JX449" s="24"/>
      <c r="JY449" s="24"/>
      <c r="JZ449" s="24"/>
      <c r="KA449" s="24"/>
      <c r="KB449" s="24"/>
      <c r="KC449" s="24"/>
      <c r="KD449" s="24"/>
      <c r="KE449" s="24"/>
      <c r="KF449" s="24"/>
      <c r="KG449" s="24"/>
      <c r="KH449" s="24"/>
      <c r="KI449" s="24"/>
      <c r="KJ449" s="24"/>
      <c r="KK449" s="24"/>
      <c r="KL449" s="24"/>
      <c r="KM449" s="24"/>
      <c r="KN449" s="24"/>
      <c r="KO449" s="24"/>
      <c r="KP449" s="24"/>
      <c r="KQ449" s="24"/>
      <c r="KR449" s="24"/>
      <c r="KS449" s="24"/>
      <c r="KT449" s="24"/>
      <c r="KU449" s="24"/>
      <c r="KV449" s="24"/>
      <c r="KW449" s="24"/>
      <c r="KX449" s="24"/>
      <c r="KY449" s="24"/>
      <c r="KZ449" s="24"/>
      <c r="LA449" s="24"/>
      <c r="LB449" s="24"/>
      <c r="LC449" s="24"/>
      <c r="LD449" s="24"/>
      <c r="LE449" s="24"/>
      <c r="LF449" s="24"/>
      <c r="LG449" s="24"/>
      <c r="LH449" s="24"/>
      <c r="LI449" s="24"/>
      <c r="LJ449" s="24"/>
      <c r="LK449" s="24"/>
      <c r="LL449" s="24"/>
      <c r="LM449" s="24"/>
      <c r="LN449" s="24"/>
      <c r="LO449" s="24"/>
      <c r="LP449" s="24"/>
      <c r="LQ449" s="24"/>
      <c r="LR449" s="24"/>
      <c r="LS449" s="24"/>
      <c r="LT449" s="24"/>
      <c r="LU449" s="24"/>
      <c r="LV449" s="24"/>
      <c r="LW449" s="24"/>
      <c r="LX449" s="24"/>
      <c r="LY449" s="24"/>
      <c r="LZ449" s="24"/>
      <c r="MA449" s="24"/>
      <c r="MB449" s="24"/>
      <c r="MC449" s="24"/>
      <c r="MD449" s="24"/>
      <c r="ME449" s="24"/>
      <c r="MF449" s="24"/>
      <c r="MG449" s="24"/>
      <c r="MH449" s="24"/>
      <c r="MI449" s="24"/>
      <c r="MJ449" s="24"/>
      <c r="MK449" s="24"/>
      <c r="ML449" s="24"/>
      <c r="MM449" s="24"/>
      <c r="MN449" s="24"/>
      <c r="MO449" s="24"/>
      <c r="MP449" s="24"/>
      <c r="MQ449" s="24"/>
      <c r="MR449" s="24"/>
      <c r="MS449" s="24"/>
      <c r="MT449" s="24"/>
      <c r="MU449" s="24"/>
      <c r="MV449" s="24"/>
      <c r="MW449" s="24"/>
      <c r="MX449" s="24"/>
      <c r="MY449" s="24"/>
      <c r="MZ449" s="24"/>
      <c r="NA449" s="24"/>
      <c r="NB449" s="24"/>
      <c r="NC449" s="24"/>
      <c r="ND449" s="24"/>
      <c r="NE449" s="24"/>
      <c r="NF449" s="24"/>
      <c r="NG449" s="24"/>
      <c r="NH449" s="24"/>
      <c r="NI449" s="24"/>
      <c r="NJ449" s="24"/>
      <c r="NK449" s="24"/>
      <c r="NL449" s="24"/>
      <c r="NM449" s="24"/>
      <c r="NN449" s="24"/>
      <c r="NO449" s="24"/>
      <c r="NP449" s="24"/>
      <c r="NQ449" s="24"/>
      <c r="NR449" s="24"/>
      <c r="NS449" s="24"/>
      <c r="NT449" s="24"/>
      <c r="NU449" s="24"/>
      <c r="NV449" s="24"/>
      <c r="NW449" s="24"/>
      <c r="NX449" s="24"/>
      <c r="NY449" s="24"/>
      <c r="NZ449" s="24"/>
      <c r="OA449" s="24"/>
      <c r="OB449" s="24"/>
      <c r="OC449" s="24"/>
      <c r="OD449" s="24"/>
      <c r="OE449" s="24"/>
      <c r="OF449" s="24"/>
      <c r="OG449" s="24"/>
      <c r="OH449" s="24"/>
      <c r="OI449" s="24"/>
      <c r="OJ449" s="24"/>
      <c r="OK449" s="24"/>
      <c r="OL449" s="24"/>
      <c r="OM449" s="24"/>
      <c r="ON449" s="24"/>
      <c r="OO449" s="24"/>
      <c r="OP449" s="24"/>
      <c r="OQ449" s="24"/>
      <c r="OR449" s="24"/>
      <c r="OS449" s="24"/>
      <c r="OT449" s="24"/>
      <c r="OU449" s="24"/>
      <c r="OV449" s="24"/>
      <c r="OW449" s="24"/>
      <c r="OX449" s="24"/>
      <c r="OY449" s="24"/>
      <c r="OZ449" s="24"/>
      <c r="PA449" s="24"/>
      <c r="PB449" s="24"/>
      <c r="PC449" s="24"/>
      <c r="PD449" s="24"/>
      <c r="PE449" s="24"/>
      <c r="PF449" s="24"/>
      <c r="PG449" s="24"/>
      <c r="PH449" s="24"/>
      <c r="PI449" s="24"/>
      <c r="PJ449" s="24"/>
      <c r="PK449" s="24"/>
      <c r="PL449" s="24"/>
      <c r="PM449" s="24"/>
      <c r="PN449" s="24"/>
      <c r="PO449" s="24"/>
      <c r="PP449" s="24"/>
      <c r="PQ449" s="24"/>
      <c r="PR449" s="24"/>
      <c r="PS449" s="24"/>
      <c r="PT449" s="24"/>
      <c r="PU449" s="24"/>
      <c r="PV449" s="24"/>
      <c r="PW449" s="24"/>
      <c r="PX449" s="24"/>
      <c r="PY449" s="24"/>
      <c r="PZ449" s="24"/>
      <c r="QA449" s="24"/>
      <c r="QB449" s="24"/>
      <c r="QC449" s="24"/>
      <c r="QD449" s="24"/>
      <c r="QE449" s="24"/>
      <c r="QF449" s="24"/>
      <c r="QG449" s="24"/>
      <c r="QH449" s="24"/>
      <c r="QI449" s="24"/>
      <c r="QJ449" s="24"/>
      <c r="QK449" s="24"/>
      <c r="QL449" s="24"/>
      <c r="QM449" s="24"/>
      <c r="QN449" s="24"/>
      <c r="QO449" s="24"/>
      <c r="QP449" s="24"/>
      <c r="QQ449" s="24"/>
      <c r="QR449" s="24"/>
      <c r="QS449" s="24"/>
      <c r="QT449" s="24"/>
      <c r="QU449" s="24"/>
      <c r="QV449" s="24"/>
      <c r="QW449" s="24"/>
      <c r="QX449" s="24"/>
      <c r="QY449" s="24"/>
      <c r="QZ449" s="24"/>
      <c r="RA449" s="24"/>
      <c r="RB449" s="24"/>
      <c r="RC449" s="24"/>
      <c r="RD449" s="24"/>
      <c r="RE449" s="24"/>
      <c r="RF449" s="24"/>
      <c r="RG449" s="24"/>
      <c r="RH449" s="24"/>
      <c r="RI449" s="24"/>
      <c r="RJ449" s="24"/>
      <c r="RK449" s="24"/>
      <c r="RL449" s="24"/>
      <c r="RM449" s="24"/>
      <c r="RN449" s="24"/>
      <c r="RO449" s="24"/>
      <c r="RP449" s="24"/>
      <c r="RQ449" s="24"/>
      <c r="RR449" s="24"/>
      <c r="RS449" s="24"/>
      <c r="RT449" s="24"/>
      <c r="RU449" s="24"/>
      <c r="RV449" s="24"/>
      <c r="RW449" s="24"/>
      <c r="RX449" s="24"/>
      <c r="RY449" s="24"/>
      <c r="RZ449" s="24"/>
      <c r="SA449" s="24"/>
      <c r="SB449" s="24"/>
      <c r="SC449" s="24"/>
      <c r="SD449" s="24"/>
      <c r="SE449" s="24"/>
      <c r="SF449" s="24"/>
      <c r="SG449" s="24"/>
      <c r="SH449" s="24"/>
      <c r="SI449" s="24"/>
      <c r="SJ449" s="24"/>
      <c r="SK449" s="24"/>
      <c r="SL449" s="24"/>
      <c r="SM449" s="24"/>
      <c r="SN449" s="24"/>
      <c r="SO449" s="24"/>
      <c r="SP449" s="24"/>
      <c r="SQ449" s="24"/>
      <c r="SR449" s="24"/>
      <c r="SS449" s="24"/>
      <c r="ST449" s="24"/>
      <c r="SU449" s="24"/>
      <c r="SV449" s="24"/>
      <c r="SW449" s="24"/>
      <c r="SX449" s="24"/>
      <c r="SY449" s="24"/>
      <c r="SZ449" s="24"/>
      <c r="TA449" s="24"/>
      <c r="TB449" s="24"/>
      <c r="TC449" s="24"/>
      <c r="TD449" s="24"/>
      <c r="TE449" s="24"/>
      <c r="TF449" s="24"/>
      <c r="TG449" s="24"/>
      <c r="TH449" s="24"/>
      <c r="TI449" s="24"/>
      <c r="TJ449" s="24"/>
      <c r="TK449" s="24"/>
      <c r="TL449" s="24"/>
      <c r="TM449" s="24"/>
      <c r="TN449" s="24"/>
      <c r="TO449" s="24"/>
      <c r="TP449" s="24"/>
      <c r="TQ449" s="24"/>
      <c r="TR449" s="24"/>
      <c r="TS449" s="24"/>
      <c r="TT449" s="24"/>
      <c r="TU449" s="24"/>
      <c r="TV449" s="24"/>
      <c r="TW449" s="24"/>
      <c r="TX449" s="24"/>
      <c r="TY449" s="24"/>
      <c r="TZ449" s="24"/>
      <c r="UA449" s="24"/>
      <c r="UB449" s="24"/>
      <c r="UC449" s="24"/>
      <c r="UD449" s="24"/>
      <c r="UE449" s="24"/>
      <c r="UF449" s="24"/>
      <c r="UG449" s="24"/>
      <c r="UH449" s="24"/>
      <c r="UI449" s="24"/>
      <c r="UJ449" s="24"/>
      <c r="UK449" s="24"/>
      <c r="UL449" s="24"/>
      <c r="UM449" s="24"/>
      <c r="UN449" s="24"/>
      <c r="UO449" s="24"/>
      <c r="UP449" s="24"/>
      <c r="UQ449" s="24"/>
      <c r="UR449" s="24"/>
      <c r="US449" s="24"/>
      <c r="UT449" s="24"/>
      <c r="UU449" s="24"/>
      <c r="UV449" s="24"/>
      <c r="UW449" s="24"/>
      <c r="UX449" s="24"/>
      <c r="UY449" s="24"/>
      <c r="UZ449" s="24"/>
      <c r="VA449" s="24"/>
      <c r="VB449" s="24"/>
      <c r="VC449" s="24"/>
      <c r="VD449" s="24"/>
      <c r="VE449" s="24"/>
      <c r="VF449" s="24"/>
      <c r="VG449" s="24"/>
      <c r="VH449" s="24"/>
      <c r="VI449" s="24"/>
    </row>
    <row r="450" spans="1:581" s="23" customFormat="1" ht="15" customHeight="1" x14ac:dyDescent="0.2">
      <c r="A450" s="18">
        <v>121</v>
      </c>
      <c r="B450" s="102" t="s">
        <v>1188</v>
      </c>
      <c r="C450" s="102" t="s">
        <v>1189</v>
      </c>
      <c r="D450" s="20">
        <v>14</v>
      </c>
      <c r="E450" s="102" t="s">
        <v>929</v>
      </c>
      <c r="F450" s="102" t="s">
        <v>1190</v>
      </c>
      <c r="G450" s="102" t="s">
        <v>1557</v>
      </c>
      <c r="H450" s="68" t="s">
        <v>886</v>
      </c>
      <c r="I450" s="21" t="s">
        <v>887</v>
      </c>
      <c r="J450" s="22" t="s">
        <v>954</v>
      </c>
      <c r="K450" s="328">
        <v>40582</v>
      </c>
      <c r="L450" s="146" t="s">
        <v>740</v>
      </c>
      <c r="M450" s="22">
        <v>40</v>
      </c>
      <c r="N450" s="22" t="s">
        <v>728</v>
      </c>
      <c r="O450" s="21" t="s">
        <v>861</v>
      </c>
      <c r="P450" s="21" t="s">
        <v>970</v>
      </c>
      <c r="Q450" s="21" t="s">
        <v>994</v>
      </c>
      <c r="R450" s="22">
        <v>1</v>
      </c>
      <c r="S450" s="255">
        <v>12087</v>
      </c>
      <c r="T450" s="75">
        <f t="shared" si="221"/>
        <v>2417.4</v>
      </c>
      <c r="U450" s="75"/>
      <c r="V450" s="75">
        <f t="shared" si="209"/>
        <v>14504.4</v>
      </c>
      <c r="W450" s="75"/>
      <c r="X450" s="75">
        <f t="shared" si="210"/>
        <v>2687.0666666666666</v>
      </c>
      <c r="Y450" s="75">
        <f t="shared" si="211"/>
        <v>26870.666666666664</v>
      </c>
      <c r="Z450" s="75">
        <f t="shared" si="212"/>
        <v>2538.27</v>
      </c>
      <c r="AA450" s="75">
        <f t="shared" si="213"/>
        <v>435.13199999999995</v>
      </c>
      <c r="AB450" s="75">
        <f t="shared" si="214"/>
        <v>725.22</v>
      </c>
      <c r="AC450" s="75">
        <f t="shared" si="215"/>
        <v>290.08800000000002</v>
      </c>
      <c r="AD450" s="75">
        <f t="shared" si="219"/>
        <v>957</v>
      </c>
      <c r="AE450" s="75">
        <f t="shared" si="220"/>
        <v>661</v>
      </c>
      <c r="AF450" s="77">
        <f t="shared" si="216"/>
        <v>8061.2</v>
      </c>
      <c r="AG450" s="77">
        <f t="shared" si="217"/>
        <v>23246.021111111113</v>
      </c>
      <c r="AH450" s="77">
        <f t="shared" si="218"/>
        <v>278952.25333333336</v>
      </c>
      <c r="AI450" s="77"/>
      <c r="AJ450" s="77"/>
      <c r="AK450" s="77"/>
      <c r="AL450" s="77"/>
      <c r="AM450" s="77"/>
      <c r="AN450" s="77"/>
      <c r="AO450" s="77"/>
      <c r="AP450" s="77"/>
      <c r="AQ450" s="77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  <c r="HB450" s="24"/>
      <c r="HC450" s="24"/>
      <c r="HD450" s="24"/>
      <c r="HE450" s="24"/>
      <c r="HF450" s="24"/>
      <c r="HG450" s="24"/>
      <c r="HH450" s="24"/>
      <c r="HI450" s="24"/>
      <c r="HJ450" s="24"/>
      <c r="HK450" s="24"/>
      <c r="HL450" s="24"/>
      <c r="HM450" s="24"/>
      <c r="HN450" s="24"/>
      <c r="HO450" s="24"/>
      <c r="HP450" s="24"/>
      <c r="HQ450" s="24"/>
      <c r="HR450" s="24"/>
      <c r="HS450" s="24"/>
      <c r="HT450" s="24"/>
      <c r="HU450" s="24"/>
      <c r="HV450" s="24"/>
      <c r="HW450" s="24"/>
      <c r="HX450" s="24"/>
      <c r="HY450" s="24"/>
      <c r="HZ450" s="24"/>
      <c r="IA450" s="24"/>
      <c r="IB450" s="24"/>
      <c r="IC450" s="24"/>
      <c r="ID450" s="24"/>
      <c r="IE450" s="24"/>
      <c r="IF450" s="24"/>
      <c r="IG450" s="24"/>
      <c r="IH450" s="24"/>
      <c r="II450" s="24"/>
      <c r="IJ450" s="24"/>
      <c r="IK450" s="24"/>
      <c r="IL450" s="24"/>
      <c r="IM450" s="24"/>
      <c r="IN450" s="24"/>
      <c r="IO450" s="24"/>
      <c r="IP450" s="24"/>
      <c r="IQ450" s="24"/>
      <c r="IR450" s="24"/>
      <c r="IS450" s="24"/>
      <c r="IT450" s="24"/>
      <c r="IU450" s="24"/>
      <c r="IV450" s="24"/>
      <c r="IW450" s="24"/>
      <c r="IX450" s="24"/>
      <c r="IY450" s="24"/>
      <c r="IZ450" s="24"/>
      <c r="JA450" s="24"/>
      <c r="JB450" s="24"/>
      <c r="JC450" s="24"/>
      <c r="JD450" s="24"/>
      <c r="JE450" s="24"/>
      <c r="JF450" s="24"/>
      <c r="JG450" s="24"/>
      <c r="JH450" s="24"/>
      <c r="JI450" s="24"/>
      <c r="JJ450" s="24"/>
      <c r="JK450" s="24"/>
      <c r="JL450" s="24"/>
      <c r="JM450" s="24"/>
      <c r="JN450" s="24"/>
      <c r="JO450" s="24"/>
      <c r="JP450" s="24"/>
      <c r="JQ450" s="24"/>
      <c r="JR450" s="24"/>
      <c r="JS450" s="24"/>
      <c r="JT450" s="24"/>
      <c r="JU450" s="24"/>
      <c r="JV450" s="24"/>
      <c r="JW450" s="24"/>
      <c r="JX450" s="24"/>
      <c r="JY450" s="24"/>
      <c r="JZ450" s="24"/>
      <c r="KA450" s="24"/>
      <c r="KB450" s="24"/>
      <c r="KC450" s="24"/>
      <c r="KD450" s="24"/>
      <c r="KE450" s="24"/>
      <c r="KF450" s="24"/>
      <c r="KG450" s="24"/>
      <c r="KH450" s="24"/>
      <c r="KI450" s="24"/>
      <c r="KJ450" s="24"/>
      <c r="KK450" s="24"/>
      <c r="KL450" s="24"/>
      <c r="KM450" s="24"/>
      <c r="KN450" s="24"/>
      <c r="KO450" s="24"/>
      <c r="KP450" s="24"/>
      <c r="KQ450" s="24"/>
      <c r="KR450" s="24"/>
      <c r="KS450" s="24"/>
      <c r="KT450" s="24"/>
      <c r="KU450" s="24"/>
      <c r="KV450" s="24"/>
      <c r="KW450" s="24"/>
      <c r="KX450" s="24"/>
      <c r="KY450" s="24"/>
      <c r="KZ450" s="24"/>
      <c r="LA450" s="24"/>
      <c r="LB450" s="24"/>
      <c r="LC450" s="24"/>
      <c r="LD450" s="24"/>
      <c r="LE450" s="24"/>
      <c r="LF450" s="24"/>
      <c r="LG450" s="24"/>
      <c r="LH450" s="24"/>
      <c r="LI450" s="24"/>
      <c r="LJ450" s="24"/>
      <c r="LK450" s="24"/>
      <c r="LL450" s="24"/>
      <c r="LM450" s="24"/>
      <c r="LN450" s="24"/>
      <c r="LO450" s="24"/>
      <c r="LP450" s="24"/>
      <c r="LQ450" s="24"/>
      <c r="LR450" s="24"/>
      <c r="LS450" s="24"/>
      <c r="LT450" s="24"/>
      <c r="LU450" s="24"/>
      <c r="LV450" s="24"/>
      <c r="LW450" s="24"/>
      <c r="LX450" s="24"/>
      <c r="LY450" s="24"/>
      <c r="LZ450" s="24"/>
      <c r="MA450" s="24"/>
      <c r="MB450" s="24"/>
      <c r="MC450" s="24"/>
      <c r="MD450" s="24"/>
      <c r="ME450" s="24"/>
      <c r="MF450" s="24"/>
      <c r="MG450" s="24"/>
      <c r="MH450" s="24"/>
      <c r="MI450" s="24"/>
      <c r="MJ450" s="24"/>
      <c r="MK450" s="24"/>
      <c r="ML450" s="24"/>
      <c r="MM450" s="24"/>
      <c r="MN450" s="24"/>
      <c r="MO450" s="24"/>
      <c r="MP450" s="24"/>
      <c r="MQ450" s="24"/>
      <c r="MR450" s="24"/>
      <c r="MS450" s="24"/>
      <c r="MT450" s="24"/>
      <c r="MU450" s="24"/>
      <c r="MV450" s="24"/>
      <c r="MW450" s="24"/>
      <c r="MX450" s="24"/>
      <c r="MY450" s="24"/>
      <c r="MZ450" s="24"/>
      <c r="NA450" s="24"/>
      <c r="NB450" s="24"/>
      <c r="NC450" s="24"/>
      <c r="ND450" s="24"/>
      <c r="NE450" s="24"/>
      <c r="NF450" s="24"/>
      <c r="NG450" s="24"/>
      <c r="NH450" s="24"/>
      <c r="NI450" s="24"/>
      <c r="NJ450" s="24"/>
      <c r="NK450" s="24"/>
      <c r="NL450" s="24"/>
      <c r="NM450" s="24"/>
      <c r="NN450" s="24"/>
      <c r="NO450" s="24"/>
      <c r="NP450" s="24"/>
      <c r="NQ450" s="24"/>
      <c r="NR450" s="24"/>
      <c r="NS450" s="24"/>
      <c r="NT450" s="24"/>
      <c r="NU450" s="24"/>
      <c r="NV450" s="24"/>
      <c r="NW450" s="24"/>
      <c r="NX450" s="24"/>
      <c r="NY450" s="24"/>
      <c r="NZ450" s="24"/>
      <c r="OA450" s="24"/>
      <c r="OB450" s="24"/>
      <c r="OC450" s="24"/>
      <c r="OD450" s="24"/>
      <c r="OE450" s="24"/>
      <c r="OF450" s="24"/>
      <c r="OG450" s="24"/>
      <c r="OH450" s="24"/>
      <c r="OI450" s="24"/>
      <c r="OJ450" s="24"/>
      <c r="OK450" s="24"/>
      <c r="OL450" s="24"/>
      <c r="OM450" s="24"/>
      <c r="ON450" s="24"/>
      <c r="OO450" s="24"/>
      <c r="OP450" s="24"/>
      <c r="OQ450" s="24"/>
      <c r="OR450" s="24"/>
      <c r="OS450" s="24"/>
      <c r="OT450" s="24"/>
      <c r="OU450" s="24"/>
      <c r="OV450" s="24"/>
      <c r="OW450" s="24"/>
      <c r="OX450" s="24"/>
      <c r="OY450" s="24"/>
      <c r="OZ450" s="24"/>
      <c r="PA450" s="24"/>
      <c r="PB450" s="24"/>
      <c r="PC450" s="24"/>
      <c r="PD450" s="24"/>
      <c r="PE450" s="24"/>
      <c r="PF450" s="24"/>
      <c r="PG450" s="24"/>
      <c r="PH450" s="24"/>
      <c r="PI450" s="24"/>
      <c r="PJ450" s="24"/>
      <c r="PK450" s="24"/>
      <c r="PL450" s="24"/>
      <c r="PM450" s="24"/>
      <c r="PN450" s="24"/>
      <c r="PO450" s="24"/>
      <c r="PP450" s="24"/>
      <c r="PQ450" s="24"/>
      <c r="PR450" s="24"/>
      <c r="PS450" s="24"/>
      <c r="PT450" s="24"/>
      <c r="PU450" s="24"/>
      <c r="PV450" s="24"/>
      <c r="PW450" s="24"/>
      <c r="PX450" s="24"/>
      <c r="PY450" s="24"/>
      <c r="PZ450" s="24"/>
      <c r="QA450" s="24"/>
      <c r="QB450" s="24"/>
      <c r="QC450" s="24"/>
      <c r="QD450" s="24"/>
      <c r="QE450" s="24"/>
      <c r="QF450" s="24"/>
      <c r="QG450" s="24"/>
      <c r="QH450" s="24"/>
      <c r="QI450" s="24"/>
      <c r="QJ450" s="24"/>
      <c r="QK450" s="24"/>
      <c r="QL450" s="24"/>
      <c r="QM450" s="24"/>
      <c r="QN450" s="24"/>
      <c r="QO450" s="24"/>
      <c r="QP450" s="24"/>
      <c r="QQ450" s="24"/>
      <c r="QR450" s="24"/>
      <c r="QS450" s="24"/>
      <c r="QT450" s="24"/>
      <c r="QU450" s="24"/>
      <c r="QV450" s="24"/>
      <c r="QW450" s="24"/>
      <c r="QX450" s="24"/>
      <c r="QY450" s="24"/>
      <c r="QZ450" s="24"/>
      <c r="RA450" s="24"/>
      <c r="RB450" s="24"/>
      <c r="RC450" s="24"/>
      <c r="RD450" s="24"/>
      <c r="RE450" s="24"/>
      <c r="RF450" s="24"/>
      <c r="RG450" s="24"/>
      <c r="RH450" s="24"/>
      <c r="RI450" s="24"/>
      <c r="RJ450" s="24"/>
      <c r="RK450" s="24"/>
      <c r="RL450" s="24"/>
      <c r="RM450" s="24"/>
      <c r="RN450" s="24"/>
      <c r="RO450" s="24"/>
      <c r="RP450" s="24"/>
      <c r="RQ450" s="24"/>
      <c r="RR450" s="24"/>
      <c r="RS450" s="24"/>
      <c r="RT450" s="24"/>
      <c r="RU450" s="24"/>
      <c r="RV450" s="24"/>
      <c r="RW450" s="24"/>
      <c r="RX450" s="24"/>
      <c r="RY450" s="24"/>
      <c r="RZ450" s="24"/>
      <c r="SA450" s="24"/>
      <c r="SB450" s="24"/>
      <c r="SC450" s="24"/>
      <c r="SD450" s="24"/>
      <c r="SE450" s="24"/>
      <c r="SF450" s="24"/>
      <c r="SG450" s="24"/>
      <c r="SH450" s="24"/>
      <c r="SI450" s="24"/>
      <c r="SJ450" s="24"/>
      <c r="SK450" s="24"/>
      <c r="SL450" s="24"/>
      <c r="SM450" s="24"/>
      <c r="SN450" s="24"/>
      <c r="SO450" s="24"/>
      <c r="SP450" s="24"/>
      <c r="SQ450" s="24"/>
      <c r="SR450" s="24"/>
      <c r="SS450" s="24"/>
      <c r="ST450" s="24"/>
      <c r="SU450" s="24"/>
      <c r="SV450" s="24"/>
      <c r="SW450" s="24"/>
      <c r="SX450" s="24"/>
      <c r="SY450" s="24"/>
      <c r="SZ450" s="24"/>
      <c r="TA450" s="24"/>
      <c r="TB450" s="24"/>
      <c r="TC450" s="24"/>
      <c r="TD450" s="24"/>
      <c r="TE450" s="24"/>
      <c r="TF450" s="24"/>
      <c r="TG450" s="24"/>
      <c r="TH450" s="24"/>
      <c r="TI450" s="24"/>
      <c r="TJ450" s="24"/>
      <c r="TK450" s="24"/>
      <c r="TL450" s="24"/>
      <c r="TM450" s="24"/>
      <c r="TN450" s="24"/>
      <c r="TO450" s="24"/>
      <c r="TP450" s="24"/>
      <c r="TQ450" s="24"/>
      <c r="TR450" s="24"/>
      <c r="TS450" s="24"/>
      <c r="TT450" s="24"/>
      <c r="TU450" s="24"/>
      <c r="TV450" s="24"/>
      <c r="TW450" s="24"/>
      <c r="TX450" s="24"/>
      <c r="TY450" s="24"/>
      <c r="TZ450" s="24"/>
      <c r="UA450" s="24"/>
      <c r="UB450" s="24"/>
      <c r="UC450" s="24"/>
      <c r="UD450" s="24"/>
      <c r="UE450" s="24"/>
      <c r="UF450" s="24"/>
      <c r="UG450" s="24"/>
      <c r="UH450" s="24"/>
      <c r="UI450" s="24"/>
      <c r="UJ450" s="24"/>
      <c r="UK450" s="24"/>
      <c r="UL450" s="24"/>
      <c r="UM450" s="24"/>
      <c r="UN450" s="24"/>
      <c r="UO450" s="24"/>
      <c r="UP450" s="24"/>
      <c r="UQ450" s="24"/>
      <c r="UR450" s="24"/>
      <c r="US450" s="24"/>
      <c r="UT450" s="24"/>
      <c r="UU450" s="24"/>
      <c r="UV450" s="24"/>
      <c r="UW450" s="24"/>
      <c r="UX450" s="24"/>
      <c r="UY450" s="24"/>
      <c r="UZ450" s="24"/>
      <c r="VA450" s="24"/>
      <c r="VB450" s="24"/>
      <c r="VC450" s="24"/>
      <c r="VD450" s="24"/>
      <c r="VE450" s="24"/>
      <c r="VF450" s="24"/>
      <c r="VG450" s="24"/>
      <c r="VH450" s="24"/>
      <c r="VI450" s="24"/>
    </row>
    <row r="451" spans="1:581" s="23" customFormat="1" ht="15" customHeight="1" x14ac:dyDescent="0.2">
      <c r="A451" s="18">
        <v>122</v>
      </c>
      <c r="B451" s="102" t="s">
        <v>1188</v>
      </c>
      <c r="C451" s="102" t="s">
        <v>1189</v>
      </c>
      <c r="D451" s="20">
        <v>14</v>
      </c>
      <c r="E451" s="102" t="s">
        <v>929</v>
      </c>
      <c r="F451" s="102" t="s">
        <v>1190</v>
      </c>
      <c r="G451" s="102" t="s">
        <v>1853</v>
      </c>
      <c r="H451" s="29" t="s">
        <v>1783</v>
      </c>
      <c r="I451" s="21" t="s">
        <v>1852</v>
      </c>
      <c r="J451" s="176" t="s">
        <v>954</v>
      </c>
      <c r="K451" s="328">
        <v>42598</v>
      </c>
      <c r="L451" s="146" t="s">
        <v>740</v>
      </c>
      <c r="M451" s="22">
        <v>40</v>
      </c>
      <c r="N451" s="22" t="s">
        <v>728</v>
      </c>
      <c r="O451" s="21" t="s">
        <v>741</v>
      </c>
      <c r="P451" s="21" t="s">
        <v>973</v>
      </c>
      <c r="Q451" s="21" t="s">
        <v>994</v>
      </c>
      <c r="R451" s="22">
        <v>1</v>
      </c>
      <c r="S451" s="255">
        <v>12087</v>
      </c>
      <c r="T451" s="75"/>
      <c r="U451" s="75"/>
      <c r="V451" s="75">
        <f t="shared" si="209"/>
        <v>12087</v>
      </c>
      <c r="W451" s="75"/>
      <c r="X451" s="75">
        <f t="shared" si="210"/>
        <v>2284.1666666666665</v>
      </c>
      <c r="Y451" s="75">
        <f t="shared" si="211"/>
        <v>22841.666666666664</v>
      </c>
      <c r="Z451" s="75">
        <f t="shared" si="212"/>
        <v>2115.2249999999999</v>
      </c>
      <c r="AA451" s="75">
        <f t="shared" si="213"/>
        <v>362.61</v>
      </c>
      <c r="AB451" s="75">
        <f t="shared" si="214"/>
        <v>604.35</v>
      </c>
      <c r="AC451" s="75">
        <f t="shared" si="215"/>
        <v>241.74</v>
      </c>
      <c r="AD451" s="75">
        <f t="shared" si="219"/>
        <v>957</v>
      </c>
      <c r="AE451" s="75">
        <f t="shared" si="220"/>
        <v>661</v>
      </c>
      <c r="AF451" s="77">
        <f t="shared" si="216"/>
        <v>6852.5</v>
      </c>
      <c r="AG451" s="77">
        <f t="shared" si="217"/>
        <v>19693.786111111112</v>
      </c>
      <c r="AH451" s="77">
        <f t="shared" si="218"/>
        <v>236325.43333333335</v>
      </c>
      <c r="AI451" s="77"/>
      <c r="AJ451" s="77"/>
      <c r="AK451" s="77"/>
      <c r="AL451" s="77"/>
      <c r="AM451" s="77"/>
      <c r="AN451" s="77"/>
      <c r="AO451" s="77"/>
      <c r="AP451" s="77"/>
      <c r="AQ451" s="77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  <c r="HB451" s="24"/>
      <c r="HC451" s="24"/>
      <c r="HD451" s="24"/>
      <c r="HE451" s="24"/>
      <c r="HF451" s="24"/>
      <c r="HG451" s="24"/>
      <c r="HH451" s="24"/>
      <c r="HI451" s="24"/>
      <c r="HJ451" s="24"/>
      <c r="HK451" s="24"/>
      <c r="HL451" s="24"/>
      <c r="HM451" s="24"/>
      <c r="HN451" s="24"/>
      <c r="HO451" s="24"/>
      <c r="HP451" s="24"/>
      <c r="HQ451" s="24"/>
      <c r="HR451" s="24"/>
      <c r="HS451" s="24"/>
      <c r="HT451" s="24"/>
      <c r="HU451" s="24"/>
      <c r="HV451" s="24"/>
      <c r="HW451" s="24"/>
      <c r="HX451" s="24"/>
      <c r="HY451" s="24"/>
      <c r="HZ451" s="24"/>
      <c r="IA451" s="24"/>
      <c r="IB451" s="24"/>
      <c r="IC451" s="24"/>
      <c r="ID451" s="24"/>
      <c r="IE451" s="24"/>
      <c r="IF451" s="24"/>
      <c r="IG451" s="24"/>
      <c r="IH451" s="24"/>
      <c r="II451" s="24"/>
      <c r="IJ451" s="24"/>
      <c r="IK451" s="24"/>
      <c r="IL451" s="24"/>
      <c r="IM451" s="24"/>
      <c r="IN451" s="24"/>
      <c r="IO451" s="24"/>
      <c r="IP451" s="24"/>
      <c r="IQ451" s="24"/>
      <c r="IR451" s="24"/>
      <c r="IS451" s="24"/>
      <c r="IT451" s="24"/>
      <c r="IU451" s="24"/>
      <c r="IV451" s="24"/>
      <c r="IW451" s="24"/>
      <c r="IX451" s="24"/>
      <c r="IY451" s="24"/>
      <c r="IZ451" s="24"/>
      <c r="JA451" s="24"/>
      <c r="JB451" s="24"/>
      <c r="JC451" s="24"/>
      <c r="JD451" s="24"/>
      <c r="JE451" s="24"/>
      <c r="JF451" s="24"/>
      <c r="JG451" s="24"/>
      <c r="JH451" s="24"/>
      <c r="JI451" s="24"/>
      <c r="JJ451" s="24"/>
      <c r="JK451" s="24"/>
      <c r="JL451" s="24"/>
      <c r="JM451" s="24"/>
      <c r="JN451" s="24"/>
      <c r="JO451" s="24"/>
      <c r="JP451" s="24"/>
      <c r="JQ451" s="24"/>
      <c r="JR451" s="24"/>
      <c r="JS451" s="24"/>
      <c r="JT451" s="24"/>
      <c r="JU451" s="24"/>
      <c r="JV451" s="24"/>
      <c r="JW451" s="24"/>
      <c r="JX451" s="24"/>
      <c r="JY451" s="24"/>
      <c r="JZ451" s="24"/>
      <c r="KA451" s="24"/>
      <c r="KB451" s="24"/>
      <c r="KC451" s="24"/>
      <c r="KD451" s="24"/>
      <c r="KE451" s="24"/>
      <c r="KF451" s="24"/>
      <c r="KG451" s="24"/>
      <c r="KH451" s="24"/>
      <c r="KI451" s="24"/>
      <c r="KJ451" s="24"/>
      <c r="KK451" s="24"/>
      <c r="KL451" s="24"/>
      <c r="KM451" s="24"/>
      <c r="KN451" s="24"/>
      <c r="KO451" s="24"/>
      <c r="KP451" s="24"/>
      <c r="KQ451" s="24"/>
      <c r="KR451" s="24"/>
      <c r="KS451" s="24"/>
      <c r="KT451" s="24"/>
      <c r="KU451" s="24"/>
      <c r="KV451" s="24"/>
      <c r="KW451" s="24"/>
      <c r="KX451" s="24"/>
      <c r="KY451" s="24"/>
      <c r="KZ451" s="24"/>
      <c r="LA451" s="24"/>
      <c r="LB451" s="24"/>
      <c r="LC451" s="24"/>
      <c r="LD451" s="24"/>
      <c r="LE451" s="24"/>
      <c r="LF451" s="24"/>
      <c r="LG451" s="24"/>
      <c r="LH451" s="24"/>
      <c r="LI451" s="24"/>
      <c r="LJ451" s="24"/>
      <c r="LK451" s="24"/>
      <c r="LL451" s="24"/>
      <c r="LM451" s="24"/>
      <c r="LN451" s="24"/>
      <c r="LO451" s="24"/>
      <c r="LP451" s="24"/>
      <c r="LQ451" s="24"/>
      <c r="LR451" s="24"/>
      <c r="LS451" s="24"/>
      <c r="LT451" s="24"/>
      <c r="LU451" s="24"/>
      <c r="LV451" s="24"/>
      <c r="LW451" s="24"/>
      <c r="LX451" s="24"/>
      <c r="LY451" s="24"/>
      <c r="LZ451" s="24"/>
      <c r="MA451" s="24"/>
      <c r="MB451" s="24"/>
      <c r="MC451" s="24"/>
      <c r="MD451" s="24"/>
      <c r="ME451" s="24"/>
      <c r="MF451" s="24"/>
      <c r="MG451" s="24"/>
      <c r="MH451" s="24"/>
      <c r="MI451" s="24"/>
      <c r="MJ451" s="24"/>
      <c r="MK451" s="24"/>
      <c r="ML451" s="24"/>
      <c r="MM451" s="24"/>
      <c r="MN451" s="24"/>
      <c r="MO451" s="24"/>
      <c r="MP451" s="24"/>
      <c r="MQ451" s="24"/>
      <c r="MR451" s="24"/>
      <c r="MS451" s="24"/>
      <c r="MT451" s="24"/>
      <c r="MU451" s="24"/>
      <c r="MV451" s="24"/>
      <c r="MW451" s="24"/>
      <c r="MX451" s="24"/>
      <c r="MY451" s="24"/>
      <c r="MZ451" s="24"/>
      <c r="NA451" s="24"/>
      <c r="NB451" s="24"/>
      <c r="NC451" s="24"/>
      <c r="ND451" s="24"/>
      <c r="NE451" s="24"/>
      <c r="NF451" s="24"/>
      <c r="NG451" s="24"/>
      <c r="NH451" s="24"/>
      <c r="NI451" s="24"/>
      <c r="NJ451" s="24"/>
      <c r="NK451" s="24"/>
      <c r="NL451" s="24"/>
      <c r="NM451" s="24"/>
      <c r="NN451" s="24"/>
      <c r="NO451" s="24"/>
      <c r="NP451" s="24"/>
      <c r="NQ451" s="24"/>
      <c r="NR451" s="24"/>
      <c r="NS451" s="24"/>
      <c r="NT451" s="24"/>
      <c r="NU451" s="24"/>
      <c r="NV451" s="24"/>
      <c r="NW451" s="24"/>
      <c r="NX451" s="24"/>
      <c r="NY451" s="24"/>
      <c r="NZ451" s="24"/>
      <c r="OA451" s="24"/>
      <c r="OB451" s="24"/>
      <c r="OC451" s="24"/>
      <c r="OD451" s="24"/>
      <c r="OE451" s="24"/>
      <c r="OF451" s="24"/>
      <c r="OG451" s="24"/>
      <c r="OH451" s="24"/>
      <c r="OI451" s="24"/>
      <c r="OJ451" s="24"/>
      <c r="OK451" s="24"/>
      <c r="OL451" s="24"/>
      <c r="OM451" s="24"/>
      <c r="ON451" s="24"/>
      <c r="OO451" s="24"/>
      <c r="OP451" s="24"/>
      <c r="OQ451" s="24"/>
      <c r="OR451" s="24"/>
      <c r="OS451" s="24"/>
      <c r="OT451" s="24"/>
      <c r="OU451" s="24"/>
      <c r="OV451" s="24"/>
      <c r="OW451" s="24"/>
      <c r="OX451" s="24"/>
      <c r="OY451" s="24"/>
      <c r="OZ451" s="24"/>
      <c r="PA451" s="24"/>
      <c r="PB451" s="24"/>
      <c r="PC451" s="24"/>
      <c r="PD451" s="24"/>
      <c r="PE451" s="24"/>
      <c r="PF451" s="24"/>
      <c r="PG451" s="24"/>
      <c r="PH451" s="24"/>
      <c r="PI451" s="24"/>
      <c r="PJ451" s="24"/>
      <c r="PK451" s="24"/>
      <c r="PL451" s="24"/>
      <c r="PM451" s="24"/>
      <c r="PN451" s="24"/>
      <c r="PO451" s="24"/>
      <c r="PP451" s="24"/>
      <c r="PQ451" s="24"/>
      <c r="PR451" s="24"/>
      <c r="PS451" s="24"/>
      <c r="PT451" s="24"/>
      <c r="PU451" s="24"/>
      <c r="PV451" s="24"/>
      <c r="PW451" s="24"/>
      <c r="PX451" s="24"/>
      <c r="PY451" s="24"/>
      <c r="PZ451" s="24"/>
      <c r="QA451" s="24"/>
      <c r="QB451" s="24"/>
      <c r="QC451" s="24"/>
      <c r="QD451" s="24"/>
      <c r="QE451" s="24"/>
      <c r="QF451" s="24"/>
      <c r="QG451" s="24"/>
      <c r="QH451" s="24"/>
      <c r="QI451" s="24"/>
      <c r="QJ451" s="24"/>
      <c r="QK451" s="24"/>
      <c r="QL451" s="24"/>
      <c r="QM451" s="24"/>
      <c r="QN451" s="24"/>
      <c r="QO451" s="24"/>
      <c r="QP451" s="24"/>
      <c r="QQ451" s="24"/>
      <c r="QR451" s="24"/>
      <c r="QS451" s="24"/>
      <c r="QT451" s="24"/>
      <c r="QU451" s="24"/>
      <c r="QV451" s="24"/>
      <c r="QW451" s="24"/>
      <c r="QX451" s="24"/>
      <c r="QY451" s="24"/>
      <c r="QZ451" s="24"/>
      <c r="RA451" s="24"/>
      <c r="RB451" s="24"/>
      <c r="RC451" s="24"/>
      <c r="RD451" s="24"/>
      <c r="RE451" s="24"/>
      <c r="RF451" s="24"/>
      <c r="RG451" s="24"/>
      <c r="RH451" s="24"/>
      <c r="RI451" s="24"/>
      <c r="RJ451" s="24"/>
      <c r="RK451" s="24"/>
      <c r="RL451" s="24"/>
      <c r="RM451" s="24"/>
      <c r="RN451" s="24"/>
      <c r="RO451" s="24"/>
      <c r="RP451" s="24"/>
      <c r="RQ451" s="24"/>
      <c r="RR451" s="24"/>
      <c r="RS451" s="24"/>
      <c r="RT451" s="24"/>
      <c r="RU451" s="24"/>
      <c r="RV451" s="24"/>
      <c r="RW451" s="24"/>
      <c r="RX451" s="24"/>
      <c r="RY451" s="24"/>
      <c r="RZ451" s="24"/>
      <c r="SA451" s="24"/>
      <c r="SB451" s="24"/>
      <c r="SC451" s="24"/>
      <c r="SD451" s="24"/>
      <c r="SE451" s="24"/>
      <c r="SF451" s="24"/>
      <c r="SG451" s="24"/>
      <c r="SH451" s="24"/>
      <c r="SI451" s="24"/>
      <c r="SJ451" s="24"/>
      <c r="SK451" s="24"/>
      <c r="SL451" s="24"/>
      <c r="SM451" s="24"/>
      <c r="SN451" s="24"/>
      <c r="SO451" s="24"/>
      <c r="SP451" s="24"/>
      <c r="SQ451" s="24"/>
      <c r="SR451" s="24"/>
      <c r="SS451" s="24"/>
      <c r="ST451" s="24"/>
      <c r="SU451" s="24"/>
      <c r="SV451" s="24"/>
      <c r="SW451" s="24"/>
      <c r="SX451" s="24"/>
      <c r="SY451" s="24"/>
      <c r="SZ451" s="24"/>
      <c r="TA451" s="24"/>
      <c r="TB451" s="24"/>
      <c r="TC451" s="24"/>
      <c r="TD451" s="24"/>
      <c r="TE451" s="24"/>
      <c r="TF451" s="24"/>
      <c r="TG451" s="24"/>
      <c r="TH451" s="24"/>
      <c r="TI451" s="24"/>
      <c r="TJ451" s="24"/>
      <c r="TK451" s="24"/>
      <c r="TL451" s="24"/>
      <c r="TM451" s="24"/>
      <c r="TN451" s="24"/>
      <c r="TO451" s="24"/>
      <c r="TP451" s="24"/>
      <c r="TQ451" s="24"/>
      <c r="TR451" s="24"/>
      <c r="TS451" s="24"/>
      <c r="TT451" s="24"/>
      <c r="TU451" s="24"/>
      <c r="TV451" s="24"/>
      <c r="TW451" s="24"/>
      <c r="TX451" s="24"/>
      <c r="TY451" s="24"/>
      <c r="TZ451" s="24"/>
      <c r="UA451" s="24"/>
      <c r="UB451" s="24"/>
      <c r="UC451" s="24"/>
      <c r="UD451" s="24"/>
      <c r="UE451" s="24"/>
      <c r="UF451" s="24"/>
      <c r="UG451" s="24"/>
      <c r="UH451" s="24"/>
      <c r="UI451" s="24"/>
      <c r="UJ451" s="24"/>
      <c r="UK451" s="24"/>
      <c r="UL451" s="24"/>
      <c r="UM451" s="24"/>
      <c r="UN451" s="24"/>
      <c r="UO451" s="24"/>
      <c r="UP451" s="24"/>
      <c r="UQ451" s="24"/>
      <c r="UR451" s="24"/>
      <c r="US451" s="24"/>
      <c r="UT451" s="24"/>
      <c r="UU451" s="24"/>
      <c r="UV451" s="24"/>
      <c r="UW451" s="24"/>
      <c r="UX451" s="24"/>
      <c r="UY451" s="24"/>
      <c r="UZ451" s="24"/>
      <c r="VA451" s="24"/>
      <c r="VB451" s="24"/>
      <c r="VC451" s="24"/>
      <c r="VD451" s="24"/>
      <c r="VE451" s="24"/>
      <c r="VF451" s="24"/>
      <c r="VG451" s="24"/>
      <c r="VH451" s="24"/>
      <c r="VI451" s="24"/>
    </row>
    <row r="452" spans="1:581" s="23" customFormat="1" ht="15" customHeight="1" x14ac:dyDescent="0.2">
      <c r="A452" s="18">
        <v>123</v>
      </c>
      <c r="B452" s="102" t="s">
        <v>1188</v>
      </c>
      <c r="C452" s="102" t="s">
        <v>1189</v>
      </c>
      <c r="D452" s="20">
        <v>14</v>
      </c>
      <c r="E452" s="102" t="s">
        <v>929</v>
      </c>
      <c r="F452" s="102" t="s">
        <v>1190</v>
      </c>
      <c r="G452" s="102" t="s">
        <v>1558</v>
      </c>
      <c r="H452" s="184" t="s">
        <v>999</v>
      </c>
      <c r="I452" s="184" t="s">
        <v>1000</v>
      </c>
      <c r="J452" s="22" t="s">
        <v>954</v>
      </c>
      <c r="K452" s="328">
        <v>41148</v>
      </c>
      <c r="L452" s="146" t="s">
        <v>740</v>
      </c>
      <c r="M452" s="22">
        <v>40</v>
      </c>
      <c r="N452" s="22" t="s">
        <v>728</v>
      </c>
      <c r="O452" s="21" t="s">
        <v>861</v>
      </c>
      <c r="P452" s="21" t="s">
        <v>970</v>
      </c>
      <c r="Q452" s="21" t="s">
        <v>994</v>
      </c>
      <c r="R452" s="22">
        <v>1</v>
      </c>
      <c r="S452" s="255">
        <v>12087</v>
      </c>
      <c r="T452" s="75">
        <f>+S452*20%</f>
        <v>2417.4</v>
      </c>
      <c r="U452" s="75"/>
      <c r="V452" s="75">
        <f t="shared" si="209"/>
        <v>14504.4</v>
      </c>
      <c r="W452" s="75"/>
      <c r="X452" s="75">
        <f t="shared" si="210"/>
        <v>2687.0666666666666</v>
      </c>
      <c r="Y452" s="75">
        <f t="shared" si="211"/>
        <v>26870.666666666664</v>
      </c>
      <c r="Z452" s="75">
        <f t="shared" si="212"/>
        <v>2538.27</v>
      </c>
      <c r="AA452" s="75">
        <f t="shared" si="213"/>
        <v>435.13199999999995</v>
      </c>
      <c r="AB452" s="75">
        <f t="shared" si="214"/>
        <v>725.22</v>
      </c>
      <c r="AC452" s="75">
        <f t="shared" si="215"/>
        <v>290.08800000000002</v>
      </c>
      <c r="AD452" s="75">
        <f t="shared" si="219"/>
        <v>957</v>
      </c>
      <c r="AE452" s="75">
        <f t="shared" si="220"/>
        <v>661</v>
      </c>
      <c r="AF452" s="77">
        <f t="shared" si="216"/>
        <v>8061.2</v>
      </c>
      <c r="AG452" s="77">
        <f t="shared" si="217"/>
        <v>23246.021111111113</v>
      </c>
      <c r="AH452" s="77">
        <f t="shared" si="218"/>
        <v>278952.25333333336</v>
      </c>
      <c r="AI452" s="77"/>
      <c r="AJ452" s="77"/>
      <c r="AK452" s="77"/>
      <c r="AL452" s="77"/>
      <c r="AM452" s="77"/>
      <c r="AN452" s="77"/>
      <c r="AO452" s="77"/>
      <c r="AP452" s="77"/>
      <c r="AQ452" s="77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  <c r="HB452" s="24"/>
      <c r="HC452" s="24"/>
      <c r="HD452" s="24"/>
      <c r="HE452" s="24"/>
      <c r="HF452" s="24"/>
      <c r="HG452" s="24"/>
      <c r="HH452" s="24"/>
      <c r="HI452" s="24"/>
      <c r="HJ452" s="24"/>
      <c r="HK452" s="24"/>
      <c r="HL452" s="24"/>
      <c r="HM452" s="24"/>
      <c r="HN452" s="24"/>
      <c r="HO452" s="24"/>
      <c r="HP452" s="24"/>
      <c r="HQ452" s="24"/>
      <c r="HR452" s="24"/>
      <c r="HS452" s="24"/>
      <c r="HT452" s="24"/>
      <c r="HU452" s="24"/>
      <c r="HV452" s="24"/>
      <c r="HW452" s="24"/>
      <c r="HX452" s="24"/>
      <c r="HY452" s="24"/>
      <c r="HZ452" s="24"/>
      <c r="IA452" s="24"/>
      <c r="IB452" s="24"/>
      <c r="IC452" s="24"/>
      <c r="ID452" s="24"/>
      <c r="IE452" s="24"/>
      <c r="IF452" s="24"/>
      <c r="IG452" s="24"/>
      <c r="IH452" s="24"/>
      <c r="II452" s="24"/>
      <c r="IJ452" s="24"/>
      <c r="IK452" s="24"/>
      <c r="IL452" s="24"/>
      <c r="IM452" s="24"/>
      <c r="IN452" s="24"/>
      <c r="IO452" s="24"/>
      <c r="IP452" s="24"/>
      <c r="IQ452" s="24"/>
      <c r="IR452" s="24"/>
      <c r="IS452" s="24"/>
      <c r="IT452" s="24"/>
      <c r="IU452" s="24"/>
      <c r="IV452" s="24"/>
      <c r="IW452" s="24"/>
      <c r="IX452" s="24"/>
      <c r="IY452" s="24"/>
      <c r="IZ452" s="24"/>
      <c r="JA452" s="24"/>
      <c r="JB452" s="24"/>
      <c r="JC452" s="24"/>
      <c r="JD452" s="24"/>
      <c r="JE452" s="24"/>
      <c r="JF452" s="24"/>
      <c r="JG452" s="24"/>
      <c r="JH452" s="24"/>
      <c r="JI452" s="24"/>
      <c r="JJ452" s="24"/>
      <c r="JK452" s="24"/>
      <c r="JL452" s="24"/>
      <c r="JM452" s="24"/>
      <c r="JN452" s="24"/>
      <c r="JO452" s="24"/>
      <c r="JP452" s="24"/>
      <c r="JQ452" s="24"/>
      <c r="JR452" s="24"/>
      <c r="JS452" s="24"/>
      <c r="JT452" s="24"/>
      <c r="JU452" s="24"/>
      <c r="JV452" s="24"/>
      <c r="JW452" s="24"/>
      <c r="JX452" s="24"/>
      <c r="JY452" s="24"/>
      <c r="JZ452" s="24"/>
      <c r="KA452" s="24"/>
      <c r="KB452" s="24"/>
      <c r="KC452" s="24"/>
      <c r="KD452" s="24"/>
      <c r="KE452" s="24"/>
      <c r="KF452" s="24"/>
      <c r="KG452" s="24"/>
      <c r="KH452" s="24"/>
      <c r="KI452" s="24"/>
      <c r="KJ452" s="24"/>
      <c r="KK452" s="24"/>
      <c r="KL452" s="24"/>
      <c r="KM452" s="24"/>
      <c r="KN452" s="24"/>
      <c r="KO452" s="24"/>
      <c r="KP452" s="24"/>
      <c r="KQ452" s="24"/>
      <c r="KR452" s="24"/>
      <c r="KS452" s="24"/>
      <c r="KT452" s="24"/>
      <c r="KU452" s="24"/>
      <c r="KV452" s="24"/>
      <c r="KW452" s="24"/>
      <c r="KX452" s="24"/>
      <c r="KY452" s="24"/>
      <c r="KZ452" s="24"/>
      <c r="LA452" s="24"/>
      <c r="LB452" s="24"/>
      <c r="LC452" s="24"/>
      <c r="LD452" s="24"/>
      <c r="LE452" s="24"/>
      <c r="LF452" s="24"/>
      <c r="LG452" s="24"/>
      <c r="LH452" s="24"/>
      <c r="LI452" s="24"/>
      <c r="LJ452" s="24"/>
      <c r="LK452" s="24"/>
      <c r="LL452" s="24"/>
      <c r="LM452" s="24"/>
      <c r="LN452" s="24"/>
      <c r="LO452" s="24"/>
      <c r="LP452" s="24"/>
      <c r="LQ452" s="24"/>
      <c r="LR452" s="24"/>
      <c r="LS452" s="24"/>
      <c r="LT452" s="24"/>
      <c r="LU452" s="24"/>
      <c r="LV452" s="24"/>
      <c r="LW452" s="24"/>
      <c r="LX452" s="24"/>
      <c r="LY452" s="24"/>
      <c r="LZ452" s="24"/>
      <c r="MA452" s="24"/>
      <c r="MB452" s="24"/>
      <c r="MC452" s="24"/>
      <c r="MD452" s="24"/>
      <c r="ME452" s="24"/>
      <c r="MF452" s="24"/>
      <c r="MG452" s="24"/>
      <c r="MH452" s="24"/>
      <c r="MI452" s="24"/>
      <c r="MJ452" s="24"/>
      <c r="MK452" s="24"/>
      <c r="ML452" s="24"/>
      <c r="MM452" s="24"/>
      <c r="MN452" s="24"/>
      <c r="MO452" s="24"/>
      <c r="MP452" s="24"/>
      <c r="MQ452" s="24"/>
      <c r="MR452" s="24"/>
      <c r="MS452" s="24"/>
      <c r="MT452" s="24"/>
      <c r="MU452" s="24"/>
      <c r="MV452" s="24"/>
      <c r="MW452" s="24"/>
      <c r="MX452" s="24"/>
      <c r="MY452" s="24"/>
      <c r="MZ452" s="24"/>
      <c r="NA452" s="24"/>
      <c r="NB452" s="24"/>
      <c r="NC452" s="24"/>
      <c r="ND452" s="24"/>
      <c r="NE452" s="24"/>
      <c r="NF452" s="24"/>
      <c r="NG452" s="24"/>
      <c r="NH452" s="24"/>
      <c r="NI452" s="24"/>
      <c r="NJ452" s="24"/>
      <c r="NK452" s="24"/>
      <c r="NL452" s="24"/>
      <c r="NM452" s="24"/>
      <c r="NN452" s="24"/>
      <c r="NO452" s="24"/>
      <c r="NP452" s="24"/>
      <c r="NQ452" s="24"/>
      <c r="NR452" s="24"/>
      <c r="NS452" s="24"/>
      <c r="NT452" s="24"/>
      <c r="NU452" s="24"/>
      <c r="NV452" s="24"/>
      <c r="NW452" s="24"/>
      <c r="NX452" s="24"/>
      <c r="NY452" s="24"/>
      <c r="NZ452" s="24"/>
      <c r="OA452" s="24"/>
      <c r="OB452" s="24"/>
      <c r="OC452" s="24"/>
      <c r="OD452" s="24"/>
      <c r="OE452" s="24"/>
      <c r="OF452" s="24"/>
      <c r="OG452" s="24"/>
      <c r="OH452" s="24"/>
      <c r="OI452" s="24"/>
      <c r="OJ452" s="24"/>
      <c r="OK452" s="24"/>
      <c r="OL452" s="24"/>
      <c r="OM452" s="24"/>
      <c r="ON452" s="24"/>
      <c r="OO452" s="24"/>
      <c r="OP452" s="24"/>
      <c r="OQ452" s="24"/>
      <c r="OR452" s="24"/>
      <c r="OS452" s="24"/>
      <c r="OT452" s="24"/>
      <c r="OU452" s="24"/>
      <c r="OV452" s="24"/>
      <c r="OW452" s="24"/>
      <c r="OX452" s="24"/>
      <c r="OY452" s="24"/>
      <c r="OZ452" s="24"/>
      <c r="PA452" s="24"/>
      <c r="PB452" s="24"/>
      <c r="PC452" s="24"/>
      <c r="PD452" s="24"/>
      <c r="PE452" s="24"/>
      <c r="PF452" s="24"/>
      <c r="PG452" s="24"/>
      <c r="PH452" s="24"/>
      <c r="PI452" s="24"/>
      <c r="PJ452" s="24"/>
      <c r="PK452" s="24"/>
      <c r="PL452" s="24"/>
      <c r="PM452" s="24"/>
      <c r="PN452" s="24"/>
      <c r="PO452" s="24"/>
      <c r="PP452" s="24"/>
      <c r="PQ452" s="24"/>
      <c r="PR452" s="24"/>
      <c r="PS452" s="24"/>
      <c r="PT452" s="24"/>
      <c r="PU452" s="24"/>
      <c r="PV452" s="24"/>
      <c r="PW452" s="24"/>
      <c r="PX452" s="24"/>
      <c r="PY452" s="24"/>
      <c r="PZ452" s="24"/>
      <c r="QA452" s="24"/>
      <c r="QB452" s="24"/>
      <c r="QC452" s="24"/>
      <c r="QD452" s="24"/>
      <c r="QE452" s="24"/>
      <c r="QF452" s="24"/>
      <c r="QG452" s="24"/>
      <c r="QH452" s="24"/>
      <c r="QI452" s="24"/>
      <c r="QJ452" s="24"/>
      <c r="QK452" s="24"/>
      <c r="QL452" s="24"/>
      <c r="QM452" s="24"/>
      <c r="QN452" s="24"/>
      <c r="QO452" s="24"/>
      <c r="QP452" s="24"/>
      <c r="QQ452" s="24"/>
      <c r="QR452" s="24"/>
      <c r="QS452" s="24"/>
      <c r="QT452" s="24"/>
      <c r="QU452" s="24"/>
      <c r="QV452" s="24"/>
      <c r="QW452" s="24"/>
      <c r="QX452" s="24"/>
      <c r="QY452" s="24"/>
      <c r="QZ452" s="24"/>
      <c r="RA452" s="24"/>
      <c r="RB452" s="24"/>
      <c r="RC452" s="24"/>
      <c r="RD452" s="24"/>
      <c r="RE452" s="24"/>
      <c r="RF452" s="24"/>
      <c r="RG452" s="24"/>
      <c r="RH452" s="24"/>
      <c r="RI452" s="24"/>
      <c r="RJ452" s="24"/>
      <c r="RK452" s="24"/>
      <c r="RL452" s="24"/>
      <c r="RM452" s="24"/>
      <c r="RN452" s="24"/>
      <c r="RO452" s="24"/>
      <c r="RP452" s="24"/>
      <c r="RQ452" s="24"/>
      <c r="RR452" s="24"/>
      <c r="RS452" s="24"/>
      <c r="RT452" s="24"/>
      <c r="RU452" s="24"/>
      <c r="RV452" s="24"/>
      <c r="RW452" s="24"/>
      <c r="RX452" s="24"/>
      <c r="RY452" s="24"/>
      <c r="RZ452" s="24"/>
      <c r="SA452" s="24"/>
      <c r="SB452" s="24"/>
      <c r="SC452" s="24"/>
      <c r="SD452" s="24"/>
      <c r="SE452" s="24"/>
      <c r="SF452" s="24"/>
      <c r="SG452" s="24"/>
      <c r="SH452" s="24"/>
      <c r="SI452" s="24"/>
      <c r="SJ452" s="24"/>
      <c r="SK452" s="24"/>
      <c r="SL452" s="24"/>
      <c r="SM452" s="24"/>
      <c r="SN452" s="24"/>
      <c r="SO452" s="24"/>
      <c r="SP452" s="24"/>
      <c r="SQ452" s="24"/>
      <c r="SR452" s="24"/>
      <c r="SS452" s="24"/>
      <c r="ST452" s="24"/>
      <c r="SU452" s="24"/>
      <c r="SV452" s="24"/>
      <c r="SW452" s="24"/>
      <c r="SX452" s="24"/>
      <c r="SY452" s="24"/>
      <c r="SZ452" s="24"/>
      <c r="TA452" s="24"/>
      <c r="TB452" s="24"/>
      <c r="TC452" s="24"/>
      <c r="TD452" s="24"/>
      <c r="TE452" s="24"/>
      <c r="TF452" s="24"/>
      <c r="TG452" s="24"/>
      <c r="TH452" s="24"/>
      <c r="TI452" s="24"/>
      <c r="TJ452" s="24"/>
      <c r="TK452" s="24"/>
      <c r="TL452" s="24"/>
      <c r="TM452" s="24"/>
      <c r="TN452" s="24"/>
      <c r="TO452" s="24"/>
      <c r="TP452" s="24"/>
      <c r="TQ452" s="24"/>
      <c r="TR452" s="24"/>
      <c r="TS452" s="24"/>
      <c r="TT452" s="24"/>
      <c r="TU452" s="24"/>
      <c r="TV452" s="24"/>
      <c r="TW452" s="24"/>
      <c r="TX452" s="24"/>
      <c r="TY452" s="24"/>
      <c r="TZ452" s="24"/>
      <c r="UA452" s="24"/>
      <c r="UB452" s="24"/>
      <c r="UC452" s="24"/>
      <c r="UD452" s="24"/>
      <c r="UE452" s="24"/>
      <c r="UF452" s="24"/>
      <c r="UG452" s="24"/>
      <c r="UH452" s="24"/>
      <c r="UI452" s="24"/>
      <c r="UJ452" s="24"/>
      <c r="UK452" s="24"/>
      <c r="UL452" s="24"/>
      <c r="UM452" s="24"/>
      <c r="UN452" s="24"/>
      <c r="UO452" s="24"/>
      <c r="UP452" s="24"/>
      <c r="UQ452" s="24"/>
      <c r="UR452" s="24"/>
      <c r="US452" s="24"/>
      <c r="UT452" s="24"/>
      <c r="UU452" s="24"/>
      <c r="UV452" s="24"/>
      <c r="UW452" s="24"/>
      <c r="UX452" s="24"/>
      <c r="UY452" s="24"/>
      <c r="UZ452" s="24"/>
      <c r="VA452" s="24"/>
      <c r="VB452" s="24"/>
      <c r="VC452" s="24"/>
      <c r="VD452" s="24"/>
      <c r="VE452" s="24"/>
      <c r="VF452" s="24"/>
      <c r="VG452" s="24"/>
      <c r="VH452" s="24"/>
      <c r="VI452" s="24"/>
    </row>
    <row r="453" spans="1:581" s="23" customFormat="1" ht="15" customHeight="1" x14ac:dyDescent="0.2">
      <c r="A453" s="18">
        <v>124</v>
      </c>
      <c r="B453" s="102" t="s">
        <v>1188</v>
      </c>
      <c r="C453" s="102" t="s">
        <v>1189</v>
      </c>
      <c r="D453" s="20">
        <v>14</v>
      </c>
      <c r="E453" s="102" t="s">
        <v>929</v>
      </c>
      <c r="F453" s="102" t="s">
        <v>1190</v>
      </c>
      <c r="G453" s="102" t="s">
        <v>1850</v>
      </c>
      <c r="H453" s="29" t="s">
        <v>1851</v>
      </c>
      <c r="I453" s="21" t="s">
        <v>1849</v>
      </c>
      <c r="J453" s="176" t="s">
        <v>954</v>
      </c>
      <c r="K453" s="328">
        <v>42767</v>
      </c>
      <c r="L453" s="146" t="s">
        <v>740</v>
      </c>
      <c r="M453" s="22">
        <v>40</v>
      </c>
      <c r="N453" s="22" t="s">
        <v>728</v>
      </c>
      <c r="O453" s="21" t="s">
        <v>861</v>
      </c>
      <c r="P453" s="21" t="s">
        <v>970</v>
      </c>
      <c r="Q453" s="21" t="s">
        <v>994</v>
      </c>
      <c r="R453" s="22">
        <v>1</v>
      </c>
      <c r="S453" s="255">
        <v>12087</v>
      </c>
      <c r="T453" s="75">
        <f>+S453*20%</f>
        <v>2417.4</v>
      </c>
      <c r="U453" s="75"/>
      <c r="V453" s="75">
        <f t="shared" si="209"/>
        <v>14504.4</v>
      </c>
      <c r="W453" s="75"/>
      <c r="X453" s="75">
        <f t="shared" si="210"/>
        <v>2687.0666666666666</v>
      </c>
      <c r="Y453" s="75">
        <f t="shared" si="211"/>
        <v>26870.666666666664</v>
      </c>
      <c r="Z453" s="75">
        <f t="shared" si="212"/>
        <v>2538.27</v>
      </c>
      <c r="AA453" s="75">
        <f t="shared" si="213"/>
        <v>435.13199999999995</v>
      </c>
      <c r="AB453" s="75">
        <f t="shared" si="214"/>
        <v>725.22</v>
      </c>
      <c r="AC453" s="75">
        <f t="shared" si="215"/>
        <v>290.08800000000002</v>
      </c>
      <c r="AD453" s="75">
        <f t="shared" si="219"/>
        <v>957</v>
      </c>
      <c r="AE453" s="75">
        <f t="shared" si="220"/>
        <v>661</v>
      </c>
      <c r="AF453" s="77">
        <f t="shared" si="216"/>
        <v>8061.2</v>
      </c>
      <c r="AG453" s="77">
        <f t="shared" si="217"/>
        <v>23246.021111111113</v>
      </c>
      <c r="AH453" s="77">
        <f t="shared" si="218"/>
        <v>278952.25333333336</v>
      </c>
      <c r="AI453" s="77"/>
      <c r="AJ453" s="77"/>
      <c r="AK453" s="77"/>
      <c r="AL453" s="77"/>
      <c r="AM453" s="77"/>
      <c r="AN453" s="77"/>
      <c r="AO453" s="77"/>
      <c r="AP453" s="77"/>
      <c r="AQ453" s="77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  <c r="HB453" s="24"/>
      <c r="HC453" s="24"/>
      <c r="HD453" s="24"/>
      <c r="HE453" s="24"/>
      <c r="HF453" s="24"/>
      <c r="HG453" s="24"/>
      <c r="HH453" s="24"/>
      <c r="HI453" s="24"/>
      <c r="HJ453" s="24"/>
      <c r="HK453" s="24"/>
      <c r="HL453" s="24"/>
      <c r="HM453" s="24"/>
      <c r="HN453" s="24"/>
      <c r="HO453" s="24"/>
      <c r="HP453" s="24"/>
      <c r="HQ453" s="24"/>
      <c r="HR453" s="24"/>
      <c r="HS453" s="24"/>
      <c r="HT453" s="24"/>
      <c r="HU453" s="24"/>
      <c r="HV453" s="24"/>
      <c r="HW453" s="24"/>
      <c r="HX453" s="24"/>
      <c r="HY453" s="24"/>
      <c r="HZ453" s="24"/>
      <c r="IA453" s="24"/>
      <c r="IB453" s="24"/>
      <c r="IC453" s="24"/>
      <c r="ID453" s="24"/>
      <c r="IE453" s="24"/>
      <c r="IF453" s="24"/>
      <c r="IG453" s="24"/>
      <c r="IH453" s="24"/>
      <c r="II453" s="24"/>
      <c r="IJ453" s="24"/>
      <c r="IK453" s="24"/>
      <c r="IL453" s="24"/>
      <c r="IM453" s="24"/>
      <c r="IN453" s="24"/>
      <c r="IO453" s="24"/>
      <c r="IP453" s="24"/>
      <c r="IQ453" s="24"/>
      <c r="IR453" s="24"/>
      <c r="IS453" s="24"/>
      <c r="IT453" s="24"/>
      <c r="IU453" s="24"/>
      <c r="IV453" s="24"/>
      <c r="IW453" s="24"/>
      <c r="IX453" s="24"/>
      <c r="IY453" s="24"/>
      <c r="IZ453" s="24"/>
      <c r="JA453" s="24"/>
      <c r="JB453" s="24"/>
      <c r="JC453" s="24"/>
      <c r="JD453" s="24"/>
      <c r="JE453" s="24"/>
      <c r="JF453" s="24"/>
      <c r="JG453" s="24"/>
      <c r="JH453" s="24"/>
      <c r="JI453" s="24"/>
      <c r="JJ453" s="24"/>
      <c r="JK453" s="24"/>
      <c r="JL453" s="24"/>
      <c r="JM453" s="24"/>
      <c r="JN453" s="24"/>
      <c r="JO453" s="24"/>
      <c r="JP453" s="24"/>
      <c r="JQ453" s="24"/>
      <c r="JR453" s="24"/>
      <c r="JS453" s="24"/>
      <c r="JT453" s="24"/>
      <c r="JU453" s="24"/>
      <c r="JV453" s="24"/>
      <c r="JW453" s="24"/>
      <c r="JX453" s="24"/>
      <c r="JY453" s="24"/>
      <c r="JZ453" s="24"/>
      <c r="KA453" s="24"/>
      <c r="KB453" s="24"/>
      <c r="KC453" s="24"/>
      <c r="KD453" s="24"/>
      <c r="KE453" s="24"/>
      <c r="KF453" s="24"/>
      <c r="KG453" s="24"/>
      <c r="KH453" s="24"/>
      <c r="KI453" s="24"/>
      <c r="KJ453" s="24"/>
      <c r="KK453" s="24"/>
      <c r="KL453" s="24"/>
      <c r="KM453" s="24"/>
      <c r="KN453" s="24"/>
      <c r="KO453" s="24"/>
      <c r="KP453" s="24"/>
      <c r="KQ453" s="24"/>
      <c r="KR453" s="24"/>
      <c r="KS453" s="24"/>
      <c r="KT453" s="24"/>
      <c r="KU453" s="24"/>
      <c r="KV453" s="24"/>
      <c r="KW453" s="24"/>
      <c r="KX453" s="24"/>
      <c r="KY453" s="24"/>
      <c r="KZ453" s="24"/>
      <c r="LA453" s="24"/>
      <c r="LB453" s="24"/>
      <c r="LC453" s="24"/>
      <c r="LD453" s="24"/>
      <c r="LE453" s="24"/>
      <c r="LF453" s="24"/>
      <c r="LG453" s="24"/>
      <c r="LH453" s="24"/>
      <c r="LI453" s="24"/>
      <c r="LJ453" s="24"/>
      <c r="LK453" s="24"/>
      <c r="LL453" s="24"/>
      <c r="LM453" s="24"/>
      <c r="LN453" s="24"/>
      <c r="LO453" s="24"/>
      <c r="LP453" s="24"/>
      <c r="LQ453" s="24"/>
      <c r="LR453" s="24"/>
      <c r="LS453" s="24"/>
      <c r="LT453" s="24"/>
      <c r="LU453" s="24"/>
      <c r="LV453" s="24"/>
      <c r="LW453" s="24"/>
      <c r="LX453" s="24"/>
      <c r="LY453" s="24"/>
      <c r="LZ453" s="24"/>
      <c r="MA453" s="24"/>
      <c r="MB453" s="24"/>
      <c r="MC453" s="24"/>
      <c r="MD453" s="24"/>
      <c r="ME453" s="24"/>
      <c r="MF453" s="24"/>
      <c r="MG453" s="24"/>
      <c r="MH453" s="24"/>
      <c r="MI453" s="24"/>
      <c r="MJ453" s="24"/>
      <c r="MK453" s="24"/>
      <c r="ML453" s="24"/>
      <c r="MM453" s="24"/>
      <c r="MN453" s="24"/>
      <c r="MO453" s="24"/>
      <c r="MP453" s="24"/>
      <c r="MQ453" s="24"/>
      <c r="MR453" s="24"/>
      <c r="MS453" s="24"/>
      <c r="MT453" s="24"/>
      <c r="MU453" s="24"/>
      <c r="MV453" s="24"/>
      <c r="MW453" s="24"/>
      <c r="MX453" s="24"/>
      <c r="MY453" s="24"/>
      <c r="MZ453" s="24"/>
      <c r="NA453" s="24"/>
      <c r="NB453" s="24"/>
      <c r="NC453" s="24"/>
      <c r="ND453" s="24"/>
      <c r="NE453" s="24"/>
      <c r="NF453" s="24"/>
      <c r="NG453" s="24"/>
      <c r="NH453" s="24"/>
      <c r="NI453" s="24"/>
      <c r="NJ453" s="24"/>
      <c r="NK453" s="24"/>
      <c r="NL453" s="24"/>
      <c r="NM453" s="24"/>
      <c r="NN453" s="24"/>
      <c r="NO453" s="24"/>
      <c r="NP453" s="24"/>
      <c r="NQ453" s="24"/>
      <c r="NR453" s="24"/>
      <c r="NS453" s="24"/>
      <c r="NT453" s="24"/>
      <c r="NU453" s="24"/>
      <c r="NV453" s="24"/>
      <c r="NW453" s="24"/>
      <c r="NX453" s="24"/>
      <c r="NY453" s="24"/>
      <c r="NZ453" s="24"/>
      <c r="OA453" s="24"/>
      <c r="OB453" s="24"/>
      <c r="OC453" s="24"/>
      <c r="OD453" s="24"/>
      <c r="OE453" s="24"/>
      <c r="OF453" s="24"/>
      <c r="OG453" s="24"/>
      <c r="OH453" s="24"/>
      <c r="OI453" s="24"/>
      <c r="OJ453" s="24"/>
      <c r="OK453" s="24"/>
      <c r="OL453" s="24"/>
      <c r="OM453" s="24"/>
      <c r="ON453" s="24"/>
      <c r="OO453" s="24"/>
      <c r="OP453" s="24"/>
      <c r="OQ453" s="24"/>
      <c r="OR453" s="24"/>
      <c r="OS453" s="24"/>
      <c r="OT453" s="24"/>
      <c r="OU453" s="24"/>
      <c r="OV453" s="24"/>
      <c r="OW453" s="24"/>
      <c r="OX453" s="24"/>
      <c r="OY453" s="24"/>
      <c r="OZ453" s="24"/>
      <c r="PA453" s="24"/>
      <c r="PB453" s="24"/>
      <c r="PC453" s="24"/>
      <c r="PD453" s="24"/>
      <c r="PE453" s="24"/>
      <c r="PF453" s="24"/>
      <c r="PG453" s="24"/>
      <c r="PH453" s="24"/>
      <c r="PI453" s="24"/>
      <c r="PJ453" s="24"/>
      <c r="PK453" s="24"/>
      <c r="PL453" s="24"/>
      <c r="PM453" s="24"/>
      <c r="PN453" s="24"/>
      <c r="PO453" s="24"/>
      <c r="PP453" s="24"/>
      <c r="PQ453" s="24"/>
      <c r="PR453" s="24"/>
      <c r="PS453" s="24"/>
      <c r="PT453" s="24"/>
      <c r="PU453" s="24"/>
      <c r="PV453" s="24"/>
      <c r="PW453" s="24"/>
      <c r="PX453" s="24"/>
      <c r="PY453" s="24"/>
      <c r="PZ453" s="24"/>
      <c r="QA453" s="24"/>
      <c r="QB453" s="24"/>
      <c r="QC453" s="24"/>
      <c r="QD453" s="24"/>
      <c r="QE453" s="24"/>
      <c r="QF453" s="24"/>
      <c r="QG453" s="24"/>
      <c r="QH453" s="24"/>
      <c r="QI453" s="24"/>
      <c r="QJ453" s="24"/>
      <c r="QK453" s="24"/>
      <c r="QL453" s="24"/>
      <c r="QM453" s="24"/>
      <c r="QN453" s="24"/>
      <c r="QO453" s="24"/>
      <c r="QP453" s="24"/>
      <c r="QQ453" s="24"/>
      <c r="QR453" s="24"/>
      <c r="QS453" s="24"/>
      <c r="QT453" s="24"/>
      <c r="QU453" s="24"/>
      <c r="QV453" s="24"/>
      <c r="QW453" s="24"/>
      <c r="QX453" s="24"/>
      <c r="QY453" s="24"/>
      <c r="QZ453" s="24"/>
      <c r="RA453" s="24"/>
      <c r="RB453" s="24"/>
      <c r="RC453" s="24"/>
      <c r="RD453" s="24"/>
      <c r="RE453" s="24"/>
      <c r="RF453" s="24"/>
      <c r="RG453" s="24"/>
      <c r="RH453" s="24"/>
      <c r="RI453" s="24"/>
      <c r="RJ453" s="24"/>
      <c r="RK453" s="24"/>
      <c r="RL453" s="24"/>
      <c r="RM453" s="24"/>
      <c r="RN453" s="24"/>
      <c r="RO453" s="24"/>
      <c r="RP453" s="24"/>
      <c r="RQ453" s="24"/>
      <c r="RR453" s="24"/>
      <c r="RS453" s="24"/>
      <c r="RT453" s="24"/>
      <c r="RU453" s="24"/>
      <c r="RV453" s="24"/>
      <c r="RW453" s="24"/>
      <c r="RX453" s="24"/>
      <c r="RY453" s="24"/>
      <c r="RZ453" s="24"/>
      <c r="SA453" s="24"/>
      <c r="SB453" s="24"/>
      <c r="SC453" s="24"/>
      <c r="SD453" s="24"/>
      <c r="SE453" s="24"/>
      <c r="SF453" s="24"/>
      <c r="SG453" s="24"/>
      <c r="SH453" s="24"/>
      <c r="SI453" s="24"/>
      <c r="SJ453" s="24"/>
      <c r="SK453" s="24"/>
      <c r="SL453" s="24"/>
      <c r="SM453" s="24"/>
      <c r="SN453" s="24"/>
      <c r="SO453" s="24"/>
      <c r="SP453" s="24"/>
      <c r="SQ453" s="24"/>
      <c r="SR453" s="24"/>
      <c r="SS453" s="24"/>
      <c r="ST453" s="24"/>
      <c r="SU453" s="24"/>
      <c r="SV453" s="24"/>
      <c r="SW453" s="24"/>
      <c r="SX453" s="24"/>
      <c r="SY453" s="24"/>
      <c r="SZ453" s="24"/>
      <c r="TA453" s="24"/>
      <c r="TB453" s="24"/>
      <c r="TC453" s="24"/>
      <c r="TD453" s="24"/>
      <c r="TE453" s="24"/>
      <c r="TF453" s="24"/>
      <c r="TG453" s="24"/>
      <c r="TH453" s="24"/>
      <c r="TI453" s="24"/>
      <c r="TJ453" s="24"/>
      <c r="TK453" s="24"/>
      <c r="TL453" s="24"/>
      <c r="TM453" s="24"/>
      <c r="TN453" s="24"/>
      <c r="TO453" s="24"/>
      <c r="TP453" s="24"/>
      <c r="TQ453" s="24"/>
      <c r="TR453" s="24"/>
      <c r="TS453" s="24"/>
      <c r="TT453" s="24"/>
      <c r="TU453" s="24"/>
      <c r="TV453" s="24"/>
      <c r="TW453" s="24"/>
      <c r="TX453" s="24"/>
      <c r="TY453" s="24"/>
      <c r="TZ453" s="24"/>
      <c r="UA453" s="24"/>
      <c r="UB453" s="24"/>
      <c r="UC453" s="24"/>
      <c r="UD453" s="24"/>
      <c r="UE453" s="24"/>
      <c r="UF453" s="24"/>
      <c r="UG453" s="24"/>
      <c r="UH453" s="24"/>
      <c r="UI453" s="24"/>
      <c r="UJ453" s="24"/>
      <c r="UK453" s="24"/>
      <c r="UL453" s="24"/>
      <c r="UM453" s="24"/>
      <c r="UN453" s="24"/>
      <c r="UO453" s="24"/>
      <c r="UP453" s="24"/>
      <c r="UQ453" s="24"/>
      <c r="UR453" s="24"/>
      <c r="US453" s="24"/>
      <c r="UT453" s="24"/>
      <c r="UU453" s="24"/>
      <c r="UV453" s="24"/>
      <c r="UW453" s="24"/>
      <c r="UX453" s="24"/>
      <c r="UY453" s="24"/>
      <c r="UZ453" s="24"/>
      <c r="VA453" s="24"/>
      <c r="VB453" s="24"/>
      <c r="VC453" s="24"/>
      <c r="VD453" s="24"/>
      <c r="VE453" s="24"/>
      <c r="VF453" s="24"/>
      <c r="VG453" s="24"/>
      <c r="VH453" s="24"/>
      <c r="VI453" s="24"/>
    </row>
    <row r="454" spans="1:581" s="23" customFormat="1" ht="15" customHeight="1" x14ac:dyDescent="0.2">
      <c r="A454" s="18">
        <v>125</v>
      </c>
      <c r="B454" s="102" t="s">
        <v>1188</v>
      </c>
      <c r="C454" s="102" t="s">
        <v>1189</v>
      </c>
      <c r="D454" s="20">
        <v>14</v>
      </c>
      <c r="E454" s="102" t="s">
        <v>929</v>
      </c>
      <c r="F454" s="102" t="s">
        <v>1190</v>
      </c>
      <c r="G454" s="102" t="s">
        <v>1559</v>
      </c>
      <c r="H454" s="21" t="s">
        <v>357</v>
      </c>
      <c r="I454" s="21" t="s">
        <v>358</v>
      </c>
      <c r="J454" s="22" t="s">
        <v>955</v>
      </c>
      <c r="K454" s="328">
        <v>33604</v>
      </c>
      <c r="L454" s="146" t="s">
        <v>740</v>
      </c>
      <c r="M454" s="22">
        <v>40</v>
      </c>
      <c r="N454" s="22" t="s">
        <v>728</v>
      </c>
      <c r="O454" s="21" t="s">
        <v>352</v>
      </c>
      <c r="P454" s="21" t="s">
        <v>973</v>
      </c>
      <c r="Q454" s="21" t="s">
        <v>994</v>
      </c>
      <c r="R454" s="22">
        <v>1</v>
      </c>
      <c r="S454" s="255">
        <v>12087</v>
      </c>
      <c r="T454" s="75">
        <f>+S454*20%</f>
        <v>2417.4</v>
      </c>
      <c r="U454" s="75"/>
      <c r="V454" s="75">
        <f t="shared" si="209"/>
        <v>14504.4</v>
      </c>
      <c r="W454" s="75">
        <f>70.1*7</f>
        <v>490.69999999999993</v>
      </c>
      <c r="X454" s="75">
        <f t="shared" si="210"/>
        <v>2687.0666666666666</v>
      </c>
      <c r="Y454" s="75">
        <f t="shared" si="211"/>
        <v>26870.666666666664</v>
      </c>
      <c r="Z454" s="75">
        <f t="shared" si="212"/>
        <v>2538.27</v>
      </c>
      <c r="AA454" s="75">
        <f t="shared" si="213"/>
        <v>435.13199999999995</v>
      </c>
      <c r="AB454" s="75">
        <f t="shared" si="214"/>
        <v>725.22</v>
      </c>
      <c r="AC454" s="75">
        <f t="shared" si="215"/>
        <v>290.08800000000002</v>
      </c>
      <c r="AD454" s="75">
        <f t="shared" si="219"/>
        <v>957</v>
      </c>
      <c r="AE454" s="75">
        <f t="shared" si="220"/>
        <v>661</v>
      </c>
      <c r="AF454" s="77">
        <f t="shared" si="216"/>
        <v>8061.2</v>
      </c>
      <c r="AG454" s="77">
        <f t="shared" si="217"/>
        <v>23736.72111111111</v>
      </c>
      <c r="AH454" s="77">
        <f t="shared" si="218"/>
        <v>284840.65333333332</v>
      </c>
      <c r="AI454" s="77"/>
      <c r="AJ454" s="77"/>
      <c r="AK454" s="77"/>
      <c r="AL454" s="77"/>
      <c r="AM454" s="77"/>
      <c r="AN454" s="77"/>
      <c r="AO454" s="77"/>
      <c r="AP454" s="77"/>
      <c r="AQ454" s="77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  <c r="HB454" s="24"/>
      <c r="HC454" s="24"/>
      <c r="HD454" s="24"/>
      <c r="HE454" s="24"/>
      <c r="HF454" s="24"/>
      <c r="HG454" s="24"/>
      <c r="HH454" s="24"/>
      <c r="HI454" s="24"/>
      <c r="HJ454" s="24"/>
      <c r="HK454" s="24"/>
      <c r="HL454" s="24"/>
      <c r="HM454" s="24"/>
      <c r="HN454" s="24"/>
      <c r="HO454" s="24"/>
      <c r="HP454" s="24"/>
      <c r="HQ454" s="24"/>
      <c r="HR454" s="24"/>
      <c r="HS454" s="24"/>
      <c r="HT454" s="24"/>
      <c r="HU454" s="24"/>
      <c r="HV454" s="24"/>
      <c r="HW454" s="24"/>
      <c r="HX454" s="24"/>
      <c r="HY454" s="24"/>
      <c r="HZ454" s="24"/>
      <c r="IA454" s="24"/>
      <c r="IB454" s="24"/>
      <c r="IC454" s="24"/>
      <c r="ID454" s="24"/>
      <c r="IE454" s="24"/>
      <c r="IF454" s="24"/>
      <c r="IG454" s="24"/>
      <c r="IH454" s="24"/>
      <c r="II454" s="24"/>
      <c r="IJ454" s="24"/>
      <c r="IK454" s="24"/>
      <c r="IL454" s="24"/>
      <c r="IM454" s="24"/>
      <c r="IN454" s="24"/>
      <c r="IO454" s="24"/>
      <c r="IP454" s="24"/>
      <c r="IQ454" s="24"/>
      <c r="IR454" s="24"/>
      <c r="IS454" s="24"/>
      <c r="IT454" s="24"/>
      <c r="IU454" s="24"/>
      <c r="IV454" s="24"/>
      <c r="IW454" s="24"/>
      <c r="IX454" s="24"/>
      <c r="IY454" s="24"/>
      <c r="IZ454" s="24"/>
      <c r="JA454" s="24"/>
      <c r="JB454" s="24"/>
      <c r="JC454" s="24"/>
      <c r="JD454" s="24"/>
      <c r="JE454" s="24"/>
      <c r="JF454" s="24"/>
      <c r="JG454" s="24"/>
      <c r="JH454" s="24"/>
      <c r="JI454" s="24"/>
      <c r="JJ454" s="24"/>
      <c r="JK454" s="24"/>
      <c r="JL454" s="24"/>
      <c r="JM454" s="24"/>
      <c r="JN454" s="24"/>
      <c r="JO454" s="24"/>
      <c r="JP454" s="24"/>
      <c r="JQ454" s="24"/>
      <c r="JR454" s="24"/>
      <c r="JS454" s="24"/>
      <c r="JT454" s="24"/>
      <c r="JU454" s="24"/>
      <c r="JV454" s="24"/>
      <c r="JW454" s="24"/>
      <c r="JX454" s="24"/>
      <c r="JY454" s="24"/>
      <c r="JZ454" s="24"/>
      <c r="KA454" s="24"/>
      <c r="KB454" s="24"/>
      <c r="KC454" s="24"/>
      <c r="KD454" s="24"/>
      <c r="KE454" s="24"/>
      <c r="KF454" s="24"/>
      <c r="KG454" s="24"/>
      <c r="KH454" s="24"/>
      <c r="KI454" s="24"/>
      <c r="KJ454" s="24"/>
      <c r="KK454" s="24"/>
      <c r="KL454" s="24"/>
      <c r="KM454" s="24"/>
      <c r="KN454" s="24"/>
      <c r="KO454" s="24"/>
      <c r="KP454" s="24"/>
      <c r="KQ454" s="24"/>
      <c r="KR454" s="24"/>
      <c r="KS454" s="24"/>
      <c r="KT454" s="24"/>
      <c r="KU454" s="24"/>
      <c r="KV454" s="24"/>
      <c r="KW454" s="24"/>
      <c r="KX454" s="24"/>
      <c r="KY454" s="24"/>
      <c r="KZ454" s="24"/>
      <c r="LA454" s="24"/>
      <c r="LB454" s="24"/>
      <c r="LC454" s="24"/>
      <c r="LD454" s="24"/>
      <c r="LE454" s="24"/>
      <c r="LF454" s="24"/>
      <c r="LG454" s="24"/>
      <c r="LH454" s="24"/>
      <c r="LI454" s="24"/>
      <c r="LJ454" s="24"/>
      <c r="LK454" s="24"/>
      <c r="LL454" s="24"/>
      <c r="LM454" s="24"/>
      <c r="LN454" s="24"/>
      <c r="LO454" s="24"/>
      <c r="LP454" s="24"/>
      <c r="LQ454" s="24"/>
      <c r="LR454" s="24"/>
      <c r="LS454" s="24"/>
      <c r="LT454" s="24"/>
      <c r="LU454" s="24"/>
      <c r="LV454" s="24"/>
      <c r="LW454" s="24"/>
      <c r="LX454" s="24"/>
      <c r="LY454" s="24"/>
      <c r="LZ454" s="24"/>
      <c r="MA454" s="24"/>
      <c r="MB454" s="24"/>
      <c r="MC454" s="24"/>
      <c r="MD454" s="24"/>
      <c r="ME454" s="24"/>
      <c r="MF454" s="24"/>
      <c r="MG454" s="24"/>
      <c r="MH454" s="24"/>
      <c r="MI454" s="24"/>
      <c r="MJ454" s="24"/>
      <c r="MK454" s="24"/>
      <c r="ML454" s="24"/>
      <c r="MM454" s="24"/>
      <c r="MN454" s="24"/>
      <c r="MO454" s="24"/>
      <c r="MP454" s="24"/>
      <c r="MQ454" s="24"/>
      <c r="MR454" s="24"/>
      <c r="MS454" s="24"/>
      <c r="MT454" s="24"/>
      <c r="MU454" s="24"/>
      <c r="MV454" s="24"/>
      <c r="MW454" s="24"/>
      <c r="MX454" s="24"/>
      <c r="MY454" s="24"/>
      <c r="MZ454" s="24"/>
      <c r="NA454" s="24"/>
      <c r="NB454" s="24"/>
      <c r="NC454" s="24"/>
      <c r="ND454" s="24"/>
      <c r="NE454" s="24"/>
      <c r="NF454" s="24"/>
      <c r="NG454" s="24"/>
      <c r="NH454" s="24"/>
      <c r="NI454" s="24"/>
      <c r="NJ454" s="24"/>
      <c r="NK454" s="24"/>
      <c r="NL454" s="24"/>
      <c r="NM454" s="24"/>
      <c r="NN454" s="24"/>
      <c r="NO454" s="24"/>
      <c r="NP454" s="24"/>
      <c r="NQ454" s="24"/>
      <c r="NR454" s="24"/>
      <c r="NS454" s="24"/>
      <c r="NT454" s="24"/>
      <c r="NU454" s="24"/>
      <c r="NV454" s="24"/>
      <c r="NW454" s="24"/>
      <c r="NX454" s="24"/>
      <c r="NY454" s="24"/>
      <c r="NZ454" s="24"/>
      <c r="OA454" s="24"/>
      <c r="OB454" s="24"/>
      <c r="OC454" s="24"/>
      <c r="OD454" s="24"/>
      <c r="OE454" s="24"/>
      <c r="OF454" s="24"/>
      <c r="OG454" s="24"/>
      <c r="OH454" s="24"/>
      <c r="OI454" s="24"/>
      <c r="OJ454" s="24"/>
      <c r="OK454" s="24"/>
      <c r="OL454" s="24"/>
      <c r="OM454" s="24"/>
      <c r="ON454" s="24"/>
      <c r="OO454" s="24"/>
      <c r="OP454" s="24"/>
      <c r="OQ454" s="24"/>
      <c r="OR454" s="24"/>
      <c r="OS454" s="24"/>
      <c r="OT454" s="24"/>
      <c r="OU454" s="24"/>
      <c r="OV454" s="24"/>
      <c r="OW454" s="24"/>
      <c r="OX454" s="24"/>
      <c r="OY454" s="24"/>
      <c r="OZ454" s="24"/>
      <c r="PA454" s="24"/>
      <c r="PB454" s="24"/>
      <c r="PC454" s="24"/>
      <c r="PD454" s="24"/>
      <c r="PE454" s="24"/>
      <c r="PF454" s="24"/>
      <c r="PG454" s="24"/>
      <c r="PH454" s="24"/>
      <c r="PI454" s="24"/>
      <c r="PJ454" s="24"/>
      <c r="PK454" s="24"/>
      <c r="PL454" s="24"/>
      <c r="PM454" s="24"/>
      <c r="PN454" s="24"/>
      <c r="PO454" s="24"/>
      <c r="PP454" s="24"/>
      <c r="PQ454" s="24"/>
      <c r="PR454" s="24"/>
      <c r="PS454" s="24"/>
      <c r="PT454" s="24"/>
      <c r="PU454" s="24"/>
      <c r="PV454" s="24"/>
      <c r="PW454" s="24"/>
      <c r="PX454" s="24"/>
      <c r="PY454" s="24"/>
      <c r="PZ454" s="24"/>
      <c r="QA454" s="24"/>
      <c r="QB454" s="24"/>
      <c r="QC454" s="24"/>
      <c r="QD454" s="24"/>
      <c r="QE454" s="24"/>
      <c r="QF454" s="24"/>
      <c r="QG454" s="24"/>
      <c r="QH454" s="24"/>
      <c r="QI454" s="24"/>
      <c r="QJ454" s="24"/>
      <c r="QK454" s="24"/>
      <c r="QL454" s="24"/>
      <c r="QM454" s="24"/>
      <c r="QN454" s="24"/>
      <c r="QO454" s="24"/>
      <c r="QP454" s="24"/>
      <c r="QQ454" s="24"/>
      <c r="QR454" s="24"/>
      <c r="QS454" s="24"/>
      <c r="QT454" s="24"/>
      <c r="QU454" s="24"/>
      <c r="QV454" s="24"/>
      <c r="QW454" s="24"/>
      <c r="QX454" s="24"/>
      <c r="QY454" s="24"/>
      <c r="QZ454" s="24"/>
      <c r="RA454" s="24"/>
      <c r="RB454" s="24"/>
      <c r="RC454" s="24"/>
      <c r="RD454" s="24"/>
      <c r="RE454" s="24"/>
      <c r="RF454" s="24"/>
      <c r="RG454" s="24"/>
      <c r="RH454" s="24"/>
      <c r="RI454" s="24"/>
      <c r="RJ454" s="24"/>
      <c r="RK454" s="24"/>
      <c r="RL454" s="24"/>
      <c r="RM454" s="24"/>
      <c r="RN454" s="24"/>
      <c r="RO454" s="24"/>
      <c r="RP454" s="24"/>
      <c r="RQ454" s="24"/>
      <c r="RR454" s="24"/>
      <c r="RS454" s="24"/>
      <c r="RT454" s="24"/>
      <c r="RU454" s="24"/>
      <c r="RV454" s="24"/>
      <c r="RW454" s="24"/>
      <c r="RX454" s="24"/>
      <c r="RY454" s="24"/>
      <c r="RZ454" s="24"/>
      <c r="SA454" s="24"/>
      <c r="SB454" s="24"/>
      <c r="SC454" s="24"/>
      <c r="SD454" s="24"/>
      <c r="SE454" s="24"/>
      <c r="SF454" s="24"/>
      <c r="SG454" s="24"/>
      <c r="SH454" s="24"/>
      <c r="SI454" s="24"/>
      <c r="SJ454" s="24"/>
      <c r="SK454" s="24"/>
      <c r="SL454" s="24"/>
      <c r="SM454" s="24"/>
      <c r="SN454" s="24"/>
      <c r="SO454" s="24"/>
      <c r="SP454" s="24"/>
      <c r="SQ454" s="24"/>
      <c r="SR454" s="24"/>
      <c r="SS454" s="24"/>
      <c r="ST454" s="24"/>
      <c r="SU454" s="24"/>
      <c r="SV454" s="24"/>
      <c r="SW454" s="24"/>
      <c r="SX454" s="24"/>
      <c r="SY454" s="24"/>
      <c r="SZ454" s="24"/>
      <c r="TA454" s="24"/>
      <c r="TB454" s="24"/>
      <c r="TC454" s="24"/>
      <c r="TD454" s="24"/>
      <c r="TE454" s="24"/>
      <c r="TF454" s="24"/>
      <c r="TG454" s="24"/>
      <c r="TH454" s="24"/>
      <c r="TI454" s="24"/>
      <c r="TJ454" s="24"/>
      <c r="TK454" s="24"/>
      <c r="TL454" s="24"/>
      <c r="TM454" s="24"/>
      <c r="TN454" s="24"/>
      <c r="TO454" s="24"/>
      <c r="TP454" s="24"/>
      <c r="TQ454" s="24"/>
      <c r="TR454" s="24"/>
      <c r="TS454" s="24"/>
      <c r="TT454" s="24"/>
      <c r="TU454" s="24"/>
      <c r="TV454" s="24"/>
      <c r="TW454" s="24"/>
      <c r="TX454" s="24"/>
      <c r="TY454" s="24"/>
      <c r="TZ454" s="24"/>
      <c r="UA454" s="24"/>
      <c r="UB454" s="24"/>
      <c r="UC454" s="24"/>
      <c r="UD454" s="24"/>
      <c r="UE454" s="24"/>
      <c r="UF454" s="24"/>
      <c r="UG454" s="24"/>
      <c r="UH454" s="24"/>
      <c r="UI454" s="24"/>
      <c r="UJ454" s="24"/>
      <c r="UK454" s="24"/>
      <c r="UL454" s="24"/>
      <c r="UM454" s="24"/>
      <c r="UN454" s="24"/>
      <c r="UO454" s="24"/>
      <c r="UP454" s="24"/>
      <c r="UQ454" s="24"/>
      <c r="UR454" s="24"/>
      <c r="US454" s="24"/>
      <c r="UT454" s="24"/>
      <c r="UU454" s="24"/>
      <c r="UV454" s="24"/>
      <c r="UW454" s="24"/>
      <c r="UX454" s="24"/>
      <c r="UY454" s="24"/>
      <c r="UZ454" s="24"/>
      <c r="VA454" s="24"/>
      <c r="VB454" s="24"/>
      <c r="VC454" s="24"/>
      <c r="VD454" s="24"/>
      <c r="VE454" s="24"/>
      <c r="VF454" s="24"/>
      <c r="VG454" s="24"/>
      <c r="VH454" s="24"/>
      <c r="VI454" s="24"/>
    </row>
    <row r="455" spans="1:581" s="23" customFormat="1" ht="15" customHeight="1" x14ac:dyDescent="0.2">
      <c r="A455" s="18">
        <v>126</v>
      </c>
      <c r="B455" s="102" t="s">
        <v>1188</v>
      </c>
      <c r="C455" s="102" t="s">
        <v>1189</v>
      </c>
      <c r="D455" s="20">
        <v>14</v>
      </c>
      <c r="E455" s="102" t="s">
        <v>929</v>
      </c>
      <c r="F455" s="102" t="s">
        <v>1190</v>
      </c>
      <c r="G455" s="102" t="s">
        <v>1560</v>
      </c>
      <c r="H455" s="21" t="s">
        <v>325</v>
      </c>
      <c r="I455" s="21" t="s">
        <v>326</v>
      </c>
      <c r="J455" s="22" t="s">
        <v>955</v>
      </c>
      <c r="K455" s="328">
        <v>33604</v>
      </c>
      <c r="L455" s="146" t="s">
        <v>740</v>
      </c>
      <c r="M455" s="22">
        <v>40</v>
      </c>
      <c r="N455" s="176" t="s">
        <v>728</v>
      </c>
      <c r="O455" s="21" t="s">
        <v>898</v>
      </c>
      <c r="P455" s="21" t="s">
        <v>973</v>
      </c>
      <c r="Q455" s="21" t="s">
        <v>994</v>
      </c>
      <c r="R455" s="22">
        <v>1</v>
      </c>
      <c r="S455" s="255">
        <v>12087</v>
      </c>
      <c r="T455" s="75">
        <f>+S455*20%</f>
        <v>2417.4</v>
      </c>
      <c r="U455" s="75"/>
      <c r="V455" s="75">
        <f t="shared" si="209"/>
        <v>14504.4</v>
      </c>
      <c r="W455" s="75">
        <f>70.1*7</f>
        <v>490.69999999999993</v>
      </c>
      <c r="X455" s="75">
        <f t="shared" si="210"/>
        <v>2687.0666666666666</v>
      </c>
      <c r="Y455" s="75">
        <f t="shared" si="211"/>
        <v>26870.666666666664</v>
      </c>
      <c r="Z455" s="75">
        <f t="shared" si="212"/>
        <v>2538.27</v>
      </c>
      <c r="AA455" s="75">
        <f t="shared" si="213"/>
        <v>435.13199999999995</v>
      </c>
      <c r="AB455" s="75">
        <f t="shared" si="214"/>
        <v>725.22</v>
      </c>
      <c r="AC455" s="75">
        <f t="shared" si="215"/>
        <v>290.08800000000002</v>
      </c>
      <c r="AD455" s="75">
        <f t="shared" si="219"/>
        <v>957</v>
      </c>
      <c r="AE455" s="75">
        <f t="shared" si="220"/>
        <v>661</v>
      </c>
      <c r="AF455" s="77">
        <f t="shared" si="216"/>
        <v>8061.2</v>
      </c>
      <c r="AG455" s="77">
        <f t="shared" si="217"/>
        <v>23736.72111111111</v>
      </c>
      <c r="AH455" s="77">
        <f t="shared" si="218"/>
        <v>284840.65333333332</v>
      </c>
      <c r="AI455" s="77"/>
      <c r="AJ455" s="77"/>
      <c r="AK455" s="77"/>
      <c r="AL455" s="77"/>
      <c r="AM455" s="77"/>
      <c r="AN455" s="77"/>
      <c r="AO455" s="77"/>
      <c r="AP455" s="77"/>
      <c r="AQ455" s="77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  <c r="HB455" s="24"/>
      <c r="HC455" s="24"/>
      <c r="HD455" s="24"/>
      <c r="HE455" s="24"/>
      <c r="HF455" s="24"/>
      <c r="HG455" s="24"/>
      <c r="HH455" s="24"/>
      <c r="HI455" s="24"/>
      <c r="HJ455" s="24"/>
      <c r="HK455" s="24"/>
      <c r="HL455" s="24"/>
      <c r="HM455" s="24"/>
      <c r="HN455" s="24"/>
      <c r="HO455" s="24"/>
      <c r="HP455" s="24"/>
      <c r="HQ455" s="24"/>
      <c r="HR455" s="24"/>
      <c r="HS455" s="24"/>
      <c r="HT455" s="24"/>
      <c r="HU455" s="24"/>
      <c r="HV455" s="24"/>
      <c r="HW455" s="24"/>
      <c r="HX455" s="24"/>
      <c r="HY455" s="24"/>
      <c r="HZ455" s="24"/>
      <c r="IA455" s="24"/>
      <c r="IB455" s="24"/>
      <c r="IC455" s="24"/>
      <c r="ID455" s="24"/>
      <c r="IE455" s="24"/>
      <c r="IF455" s="24"/>
      <c r="IG455" s="24"/>
      <c r="IH455" s="24"/>
      <c r="II455" s="24"/>
      <c r="IJ455" s="24"/>
      <c r="IK455" s="24"/>
      <c r="IL455" s="24"/>
      <c r="IM455" s="24"/>
      <c r="IN455" s="24"/>
      <c r="IO455" s="24"/>
      <c r="IP455" s="24"/>
      <c r="IQ455" s="24"/>
      <c r="IR455" s="24"/>
      <c r="IS455" s="24"/>
      <c r="IT455" s="24"/>
      <c r="IU455" s="24"/>
      <c r="IV455" s="24"/>
      <c r="IW455" s="24"/>
      <c r="IX455" s="24"/>
      <c r="IY455" s="24"/>
      <c r="IZ455" s="24"/>
      <c r="JA455" s="24"/>
      <c r="JB455" s="24"/>
      <c r="JC455" s="24"/>
      <c r="JD455" s="24"/>
      <c r="JE455" s="24"/>
      <c r="JF455" s="24"/>
      <c r="JG455" s="24"/>
      <c r="JH455" s="24"/>
      <c r="JI455" s="24"/>
      <c r="JJ455" s="24"/>
      <c r="JK455" s="24"/>
      <c r="JL455" s="24"/>
      <c r="JM455" s="24"/>
      <c r="JN455" s="24"/>
      <c r="JO455" s="24"/>
      <c r="JP455" s="24"/>
      <c r="JQ455" s="24"/>
      <c r="JR455" s="24"/>
      <c r="JS455" s="24"/>
      <c r="JT455" s="24"/>
      <c r="JU455" s="24"/>
      <c r="JV455" s="24"/>
      <c r="JW455" s="24"/>
      <c r="JX455" s="24"/>
      <c r="JY455" s="24"/>
      <c r="JZ455" s="24"/>
      <c r="KA455" s="24"/>
      <c r="KB455" s="24"/>
      <c r="KC455" s="24"/>
      <c r="KD455" s="24"/>
      <c r="KE455" s="24"/>
      <c r="KF455" s="24"/>
      <c r="KG455" s="24"/>
      <c r="KH455" s="24"/>
      <c r="KI455" s="24"/>
      <c r="KJ455" s="24"/>
      <c r="KK455" s="24"/>
      <c r="KL455" s="24"/>
      <c r="KM455" s="24"/>
      <c r="KN455" s="24"/>
      <c r="KO455" s="24"/>
      <c r="KP455" s="24"/>
      <c r="KQ455" s="24"/>
      <c r="KR455" s="24"/>
      <c r="KS455" s="24"/>
      <c r="KT455" s="24"/>
      <c r="KU455" s="24"/>
      <c r="KV455" s="24"/>
      <c r="KW455" s="24"/>
      <c r="KX455" s="24"/>
      <c r="KY455" s="24"/>
      <c r="KZ455" s="24"/>
      <c r="LA455" s="24"/>
      <c r="LB455" s="24"/>
      <c r="LC455" s="24"/>
      <c r="LD455" s="24"/>
      <c r="LE455" s="24"/>
      <c r="LF455" s="24"/>
      <c r="LG455" s="24"/>
      <c r="LH455" s="24"/>
      <c r="LI455" s="24"/>
      <c r="LJ455" s="24"/>
      <c r="LK455" s="24"/>
      <c r="LL455" s="24"/>
      <c r="LM455" s="24"/>
      <c r="LN455" s="24"/>
      <c r="LO455" s="24"/>
      <c r="LP455" s="24"/>
      <c r="LQ455" s="24"/>
      <c r="LR455" s="24"/>
      <c r="LS455" s="24"/>
      <c r="LT455" s="24"/>
      <c r="LU455" s="24"/>
      <c r="LV455" s="24"/>
      <c r="LW455" s="24"/>
      <c r="LX455" s="24"/>
      <c r="LY455" s="24"/>
      <c r="LZ455" s="24"/>
      <c r="MA455" s="24"/>
      <c r="MB455" s="24"/>
      <c r="MC455" s="24"/>
      <c r="MD455" s="24"/>
      <c r="ME455" s="24"/>
      <c r="MF455" s="24"/>
      <c r="MG455" s="24"/>
      <c r="MH455" s="24"/>
      <c r="MI455" s="24"/>
      <c r="MJ455" s="24"/>
      <c r="MK455" s="24"/>
      <c r="ML455" s="24"/>
      <c r="MM455" s="24"/>
      <c r="MN455" s="24"/>
      <c r="MO455" s="24"/>
      <c r="MP455" s="24"/>
      <c r="MQ455" s="24"/>
      <c r="MR455" s="24"/>
      <c r="MS455" s="24"/>
      <c r="MT455" s="24"/>
      <c r="MU455" s="24"/>
      <c r="MV455" s="24"/>
      <c r="MW455" s="24"/>
      <c r="MX455" s="24"/>
      <c r="MY455" s="24"/>
      <c r="MZ455" s="24"/>
      <c r="NA455" s="24"/>
      <c r="NB455" s="24"/>
      <c r="NC455" s="24"/>
      <c r="ND455" s="24"/>
      <c r="NE455" s="24"/>
      <c r="NF455" s="24"/>
      <c r="NG455" s="24"/>
      <c r="NH455" s="24"/>
      <c r="NI455" s="24"/>
      <c r="NJ455" s="24"/>
      <c r="NK455" s="24"/>
      <c r="NL455" s="24"/>
      <c r="NM455" s="24"/>
      <c r="NN455" s="24"/>
      <c r="NO455" s="24"/>
      <c r="NP455" s="24"/>
      <c r="NQ455" s="24"/>
      <c r="NR455" s="24"/>
      <c r="NS455" s="24"/>
      <c r="NT455" s="24"/>
      <c r="NU455" s="24"/>
      <c r="NV455" s="24"/>
      <c r="NW455" s="24"/>
      <c r="NX455" s="24"/>
      <c r="NY455" s="24"/>
      <c r="NZ455" s="24"/>
      <c r="OA455" s="24"/>
      <c r="OB455" s="24"/>
      <c r="OC455" s="24"/>
      <c r="OD455" s="24"/>
      <c r="OE455" s="24"/>
      <c r="OF455" s="24"/>
      <c r="OG455" s="24"/>
      <c r="OH455" s="24"/>
      <c r="OI455" s="24"/>
      <c r="OJ455" s="24"/>
      <c r="OK455" s="24"/>
      <c r="OL455" s="24"/>
      <c r="OM455" s="24"/>
      <c r="ON455" s="24"/>
      <c r="OO455" s="24"/>
      <c r="OP455" s="24"/>
      <c r="OQ455" s="24"/>
      <c r="OR455" s="24"/>
      <c r="OS455" s="24"/>
      <c r="OT455" s="24"/>
      <c r="OU455" s="24"/>
      <c r="OV455" s="24"/>
      <c r="OW455" s="24"/>
      <c r="OX455" s="24"/>
      <c r="OY455" s="24"/>
      <c r="OZ455" s="24"/>
      <c r="PA455" s="24"/>
      <c r="PB455" s="24"/>
      <c r="PC455" s="24"/>
      <c r="PD455" s="24"/>
      <c r="PE455" s="24"/>
      <c r="PF455" s="24"/>
      <c r="PG455" s="24"/>
      <c r="PH455" s="24"/>
      <c r="PI455" s="24"/>
      <c r="PJ455" s="24"/>
      <c r="PK455" s="24"/>
      <c r="PL455" s="24"/>
      <c r="PM455" s="24"/>
      <c r="PN455" s="24"/>
      <c r="PO455" s="24"/>
      <c r="PP455" s="24"/>
      <c r="PQ455" s="24"/>
      <c r="PR455" s="24"/>
      <c r="PS455" s="24"/>
      <c r="PT455" s="24"/>
      <c r="PU455" s="24"/>
      <c r="PV455" s="24"/>
      <c r="PW455" s="24"/>
      <c r="PX455" s="24"/>
      <c r="PY455" s="24"/>
      <c r="PZ455" s="24"/>
      <c r="QA455" s="24"/>
      <c r="QB455" s="24"/>
      <c r="QC455" s="24"/>
      <c r="QD455" s="24"/>
      <c r="QE455" s="24"/>
      <c r="QF455" s="24"/>
      <c r="QG455" s="24"/>
      <c r="QH455" s="24"/>
      <c r="QI455" s="24"/>
      <c r="QJ455" s="24"/>
      <c r="QK455" s="24"/>
      <c r="QL455" s="24"/>
      <c r="QM455" s="24"/>
      <c r="QN455" s="24"/>
      <c r="QO455" s="24"/>
      <c r="QP455" s="24"/>
      <c r="QQ455" s="24"/>
      <c r="QR455" s="24"/>
      <c r="QS455" s="24"/>
      <c r="QT455" s="24"/>
      <c r="QU455" s="24"/>
      <c r="QV455" s="24"/>
      <c r="QW455" s="24"/>
      <c r="QX455" s="24"/>
      <c r="QY455" s="24"/>
      <c r="QZ455" s="24"/>
      <c r="RA455" s="24"/>
      <c r="RB455" s="24"/>
      <c r="RC455" s="24"/>
      <c r="RD455" s="24"/>
      <c r="RE455" s="24"/>
      <c r="RF455" s="24"/>
      <c r="RG455" s="24"/>
      <c r="RH455" s="24"/>
      <c r="RI455" s="24"/>
      <c r="RJ455" s="24"/>
      <c r="RK455" s="24"/>
      <c r="RL455" s="24"/>
      <c r="RM455" s="24"/>
      <c r="RN455" s="24"/>
      <c r="RO455" s="24"/>
      <c r="RP455" s="24"/>
      <c r="RQ455" s="24"/>
      <c r="RR455" s="24"/>
      <c r="RS455" s="24"/>
      <c r="RT455" s="24"/>
      <c r="RU455" s="24"/>
      <c r="RV455" s="24"/>
      <c r="RW455" s="24"/>
      <c r="RX455" s="24"/>
      <c r="RY455" s="24"/>
      <c r="RZ455" s="24"/>
      <c r="SA455" s="24"/>
      <c r="SB455" s="24"/>
      <c r="SC455" s="24"/>
      <c r="SD455" s="24"/>
      <c r="SE455" s="24"/>
      <c r="SF455" s="24"/>
      <c r="SG455" s="24"/>
      <c r="SH455" s="24"/>
      <c r="SI455" s="24"/>
      <c r="SJ455" s="24"/>
      <c r="SK455" s="24"/>
      <c r="SL455" s="24"/>
      <c r="SM455" s="24"/>
      <c r="SN455" s="24"/>
      <c r="SO455" s="24"/>
      <c r="SP455" s="24"/>
      <c r="SQ455" s="24"/>
      <c r="SR455" s="24"/>
      <c r="SS455" s="24"/>
      <c r="ST455" s="24"/>
      <c r="SU455" s="24"/>
      <c r="SV455" s="24"/>
      <c r="SW455" s="24"/>
      <c r="SX455" s="24"/>
      <c r="SY455" s="24"/>
      <c r="SZ455" s="24"/>
      <c r="TA455" s="24"/>
      <c r="TB455" s="24"/>
      <c r="TC455" s="24"/>
      <c r="TD455" s="24"/>
      <c r="TE455" s="24"/>
      <c r="TF455" s="24"/>
      <c r="TG455" s="24"/>
      <c r="TH455" s="24"/>
      <c r="TI455" s="24"/>
      <c r="TJ455" s="24"/>
      <c r="TK455" s="24"/>
      <c r="TL455" s="24"/>
      <c r="TM455" s="24"/>
      <c r="TN455" s="24"/>
      <c r="TO455" s="24"/>
      <c r="TP455" s="24"/>
      <c r="TQ455" s="24"/>
      <c r="TR455" s="24"/>
      <c r="TS455" s="24"/>
      <c r="TT455" s="24"/>
      <c r="TU455" s="24"/>
      <c r="TV455" s="24"/>
      <c r="TW455" s="24"/>
      <c r="TX455" s="24"/>
      <c r="TY455" s="24"/>
      <c r="TZ455" s="24"/>
      <c r="UA455" s="24"/>
      <c r="UB455" s="24"/>
      <c r="UC455" s="24"/>
      <c r="UD455" s="24"/>
      <c r="UE455" s="24"/>
      <c r="UF455" s="24"/>
      <c r="UG455" s="24"/>
      <c r="UH455" s="24"/>
      <c r="UI455" s="24"/>
      <c r="UJ455" s="24"/>
      <c r="UK455" s="24"/>
      <c r="UL455" s="24"/>
      <c r="UM455" s="24"/>
      <c r="UN455" s="24"/>
      <c r="UO455" s="24"/>
      <c r="UP455" s="24"/>
      <c r="UQ455" s="24"/>
      <c r="UR455" s="24"/>
      <c r="US455" s="24"/>
      <c r="UT455" s="24"/>
      <c r="UU455" s="24"/>
      <c r="UV455" s="24"/>
      <c r="UW455" s="24"/>
      <c r="UX455" s="24"/>
      <c r="UY455" s="24"/>
      <c r="UZ455" s="24"/>
      <c r="VA455" s="24"/>
      <c r="VB455" s="24"/>
      <c r="VC455" s="24"/>
      <c r="VD455" s="24"/>
      <c r="VE455" s="24"/>
      <c r="VF455" s="24"/>
      <c r="VG455" s="24"/>
      <c r="VH455" s="24"/>
      <c r="VI455" s="24"/>
    </row>
    <row r="456" spans="1:581" s="23" customFormat="1" ht="15" customHeight="1" x14ac:dyDescent="0.2">
      <c r="A456" s="18">
        <v>127</v>
      </c>
      <c r="B456" s="102" t="s">
        <v>1188</v>
      </c>
      <c r="C456" s="102" t="s">
        <v>1189</v>
      </c>
      <c r="D456" s="20">
        <v>14</v>
      </c>
      <c r="E456" s="102" t="s">
        <v>929</v>
      </c>
      <c r="F456" s="102" t="s">
        <v>1190</v>
      </c>
      <c r="G456" s="102" t="s">
        <v>1561</v>
      </c>
      <c r="H456" s="21" t="s">
        <v>344</v>
      </c>
      <c r="I456" s="21" t="s">
        <v>492</v>
      </c>
      <c r="J456" s="22" t="s">
        <v>954</v>
      </c>
      <c r="K456" s="328">
        <v>36617</v>
      </c>
      <c r="L456" s="146" t="s">
        <v>740</v>
      </c>
      <c r="M456" s="22">
        <v>40</v>
      </c>
      <c r="N456" s="22" t="s">
        <v>728</v>
      </c>
      <c r="O456" s="21" t="s">
        <v>741</v>
      </c>
      <c r="P456" s="21" t="s">
        <v>974</v>
      </c>
      <c r="Q456" s="21" t="s">
        <v>994</v>
      </c>
      <c r="R456" s="22">
        <v>1</v>
      </c>
      <c r="S456" s="255">
        <v>12087</v>
      </c>
      <c r="T456" s="75"/>
      <c r="U456" s="75"/>
      <c r="V456" s="75">
        <f t="shared" si="209"/>
        <v>12087</v>
      </c>
      <c r="W456" s="75">
        <f>70.1*5</f>
        <v>350.5</v>
      </c>
      <c r="X456" s="75">
        <f t="shared" si="210"/>
        <v>2284.1666666666665</v>
      </c>
      <c r="Y456" s="75">
        <f t="shared" si="211"/>
        <v>22841.666666666664</v>
      </c>
      <c r="Z456" s="75">
        <f t="shared" si="212"/>
        <v>2115.2249999999999</v>
      </c>
      <c r="AA456" s="75">
        <f t="shared" si="213"/>
        <v>362.61</v>
      </c>
      <c r="AB456" s="75">
        <f t="shared" si="214"/>
        <v>604.35</v>
      </c>
      <c r="AC456" s="75">
        <f t="shared" si="215"/>
        <v>241.74</v>
      </c>
      <c r="AD456" s="75">
        <f t="shared" si="219"/>
        <v>957</v>
      </c>
      <c r="AE456" s="75">
        <f t="shared" si="220"/>
        <v>661</v>
      </c>
      <c r="AF456" s="77">
        <f t="shared" si="216"/>
        <v>6852.5</v>
      </c>
      <c r="AG456" s="77">
        <f t="shared" si="217"/>
        <v>20044.286111111112</v>
      </c>
      <c r="AH456" s="77">
        <f t="shared" si="218"/>
        <v>240531.43333333335</v>
      </c>
      <c r="AI456" s="77"/>
      <c r="AJ456" s="77"/>
      <c r="AK456" s="77"/>
      <c r="AL456" s="77"/>
      <c r="AM456" s="77"/>
      <c r="AN456" s="77"/>
      <c r="AO456" s="77"/>
      <c r="AP456" s="77"/>
      <c r="AQ456" s="77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  <c r="HB456" s="24"/>
      <c r="HC456" s="24"/>
      <c r="HD456" s="24"/>
      <c r="HE456" s="24"/>
      <c r="HF456" s="24"/>
      <c r="HG456" s="24"/>
      <c r="HH456" s="24"/>
      <c r="HI456" s="24"/>
      <c r="HJ456" s="24"/>
      <c r="HK456" s="24"/>
      <c r="HL456" s="24"/>
      <c r="HM456" s="24"/>
      <c r="HN456" s="24"/>
      <c r="HO456" s="24"/>
      <c r="HP456" s="24"/>
      <c r="HQ456" s="24"/>
      <c r="HR456" s="24"/>
      <c r="HS456" s="24"/>
      <c r="HT456" s="24"/>
      <c r="HU456" s="24"/>
      <c r="HV456" s="24"/>
      <c r="HW456" s="24"/>
      <c r="HX456" s="24"/>
      <c r="HY456" s="24"/>
      <c r="HZ456" s="24"/>
      <c r="IA456" s="24"/>
      <c r="IB456" s="24"/>
      <c r="IC456" s="24"/>
      <c r="ID456" s="24"/>
      <c r="IE456" s="24"/>
      <c r="IF456" s="24"/>
      <c r="IG456" s="24"/>
      <c r="IH456" s="24"/>
      <c r="II456" s="24"/>
      <c r="IJ456" s="24"/>
      <c r="IK456" s="24"/>
      <c r="IL456" s="24"/>
      <c r="IM456" s="24"/>
      <c r="IN456" s="24"/>
      <c r="IO456" s="24"/>
      <c r="IP456" s="24"/>
      <c r="IQ456" s="24"/>
      <c r="IR456" s="24"/>
      <c r="IS456" s="24"/>
      <c r="IT456" s="24"/>
      <c r="IU456" s="24"/>
      <c r="IV456" s="24"/>
      <c r="IW456" s="24"/>
      <c r="IX456" s="24"/>
      <c r="IY456" s="24"/>
      <c r="IZ456" s="24"/>
      <c r="JA456" s="24"/>
      <c r="JB456" s="24"/>
      <c r="JC456" s="24"/>
      <c r="JD456" s="24"/>
      <c r="JE456" s="24"/>
      <c r="JF456" s="24"/>
      <c r="JG456" s="24"/>
      <c r="JH456" s="24"/>
      <c r="JI456" s="24"/>
      <c r="JJ456" s="24"/>
      <c r="JK456" s="24"/>
      <c r="JL456" s="24"/>
      <c r="JM456" s="24"/>
      <c r="JN456" s="24"/>
      <c r="JO456" s="24"/>
      <c r="JP456" s="24"/>
      <c r="JQ456" s="24"/>
      <c r="JR456" s="24"/>
      <c r="JS456" s="24"/>
      <c r="JT456" s="24"/>
      <c r="JU456" s="24"/>
      <c r="JV456" s="24"/>
      <c r="JW456" s="24"/>
      <c r="JX456" s="24"/>
      <c r="JY456" s="24"/>
      <c r="JZ456" s="24"/>
      <c r="KA456" s="24"/>
      <c r="KB456" s="24"/>
      <c r="KC456" s="24"/>
      <c r="KD456" s="24"/>
      <c r="KE456" s="24"/>
      <c r="KF456" s="24"/>
      <c r="KG456" s="24"/>
      <c r="KH456" s="24"/>
      <c r="KI456" s="24"/>
      <c r="KJ456" s="24"/>
      <c r="KK456" s="24"/>
      <c r="KL456" s="24"/>
      <c r="KM456" s="24"/>
      <c r="KN456" s="24"/>
      <c r="KO456" s="24"/>
      <c r="KP456" s="24"/>
      <c r="KQ456" s="24"/>
      <c r="KR456" s="24"/>
      <c r="KS456" s="24"/>
      <c r="KT456" s="24"/>
      <c r="KU456" s="24"/>
      <c r="KV456" s="24"/>
      <c r="KW456" s="24"/>
      <c r="KX456" s="24"/>
      <c r="KY456" s="24"/>
      <c r="KZ456" s="24"/>
      <c r="LA456" s="24"/>
      <c r="LB456" s="24"/>
      <c r="LC456" s="24"/>
      <c r="LD456" s="24"/>
      <c r="LE456" s="24"/>
      <c r="LF456" s="24"/>
      <c r="LG456" s="24"/>
      <c r="LH456" s="24"/>
      <c r="LI456" s="24"/>
      <c r="LJ456" s="24"/>
      <c r="LK456" s="24"/>
      <c r="LL456" s="24"/>
      <c r="LM456" s="24"/>
      <c r="LN456" s="24"/>
      <c r="LO456" s="24"/>
      <c r="LP456" s="24"/>
      <c r="LQ456" s="24"/>
      <c r="LR456" s="24"/>
      <c r="LS456" s="24"/>
      <c r="LT456" s="24"/>
      <c r="LU456" s="24"/>
      <c r="LV456" s="24"/>
      <c r="LW456" s="24"/>
      <c r="LX456" s="24"/>
      <c r="LY456" s="24"/>
      <c r="LZ456" s="24"/>
      <c r="MA456" s="24"/>
      <c r="MB456" s="24"/>
      <c r="MC456" s="24"/>
      <c r="MD456" s="24"/>
      <c r="ME456" s="24"/>
      <c r="MF456" s="24"/>
      <c r="MG456" s="24"/>
      <c r="MH456" s="24"/>
      <c r="MI456" s="24"/>
      <c r="MJ456" s="24"/>
      <c r="MK456" s="24"/>
      <c r="ML456" s="24"/>
      <c r="MM456" s="24"/>
      <c r="MN456" s="24"/>
      <c r="MO456" s="24"/>
      <c r="MP456" s="24"/>
      <c r="MQ456" s="24"/>
      <c r="MR456" s="24"/>
      <c r="MS456" s="24"/>
      <c r="MT456" s="24"/>
      <c r="MU456" s="24"/>
      <c r="MV456" s="24"/>
      <c r="MW456" s="24"/>
      <c r="MX456" s="24"/>
      <c r="MY456" s="24"/>
      <c r="MZ456" s="24"/>
      <c r="NA456" s="24"/>
      <c r="NB456" s="24"/>
      <c r="NC456" s="24"/>
      <c r="ND456" s="24"/>
      <c r="NE456" s="24"/>
      <c r="NF456" s="24"/>
      <c r="NG456" s="24"/>
      <c r="NH456" s="24"/>
      <c r="NI456" s="24"/>
      <c r="NJ456" s="24"/>
      <c r="NK456" s="24"/>
      <c r="NL456" s="24"/>
      <c r="NM456" s="24"/>
      <c r="NN456" s="24"/>
      <c r="NO456" s="24"/>
      <c r="NP456" s="24"/>
      <c r="NQ456" s="24"/>
      <c r="NR456" s="24"/>
      <c r="NS456" s="24"/>
      <c r="NT456" s="24"/>
      <c r="NU456" s="24"/>
      <c r="NV456" s="24"/>
      <c r="NW456" s="24"/>
      <c r="NX456" s="24"/>
      <c r="NY456" s="24"/>
      <c r="NZ456" s="24"/>
      <c r="OA456" s="24"/>
      <c r="OB456" s="24"/>
      <c r="OC456" s="24"/>
      <c r="OD456" s="24"/>
      <c r="OE456" s="24"/>
      <c r="OF456" s="24"/>
      <c r="OG456" s="24"/>
      <c r="OH456" s="24"/>
      <c r="OI456" s="24"/>
      <c r="OJ456" s="24"/>
      <c r="OK456" s="24"/>
      <c r="OL456" s="24"/>
      <c r="OM456" s="24"/>
      <c r="ON456" s="24"/>
      <c r="OO456" s="24"/>
      <c r="OP456" s="24"/>
      <c r="OQ456" s="24"/>
      <c r="OR456" s="24"/>
      <c r="OS456" s="24"/>
      <c r="OT456" s="24"/>
      <c r="OU456" s="24"/>
      <c r="OV456" s="24"/>
      <c r="OW456" s="24"/>
      <c r="OX456" s="24"/>
      <c r="OY456" s="24"/>
      <c r="OZ456" s="24"/>
      <c r="PA456" s="24"/>
      <c r="PB456" s="24"/>
      <c r="PC456" s="24"/>
      <c r="PD456" s="24"/>
      <c r="PE456" s="24"/>
      <c r="PF456" s="24"/>
      <c r="PG456" s="24"/>
      <c r="PH456" s="24"/>
      <c r="PI456" s="24"/>
      <c r="PJ456" s="24"/>
      <c r="PK456" s="24"/>
      <c r="PL456" s="24"/>
      <c r="PM456" s="24"/>
      <c r="PN456" s="24"/>
      <c r="PO456" s="24"/>
      <c r="PP456" s="24"/>
      <c r="PQ456" s="24"/>
      <c r="PR456" s="24"/>
      <c r="PS456" s="24"/>
      <c r="PT456" s="24"/>
      <c r="PU456" s="24"/>
      <c r="PV456" s="24"/>
      <c r="PW456" s="24"/>
      <c r="PX456" s="24"/>
      <c r="PY456" s="24"/>
      <c r="PZ456" s="24"/>
      <c r="QA456" s="24"/>
      <c r="QB456" s="24"/>
      <c r="QC456" s="24"/>
      <c r="QD456" s="24"/>
      <c r="QE456" s="24"/>
      <c r="QF456" s="24"/>
      <c r="QG456" s="24"/>
      <c r="QH456" s="24"/>
      <c r="QI456" s="24"/>
      <c r="QJ456" s="24"/>
      <c r="QK456" s="24"/>
      <c r="QL456" s="24"/>
      <c r="QM456" s="24"/>
      <c r="QN456" s="24"/>
      <c r="QO456" s="24"/>
      <c r="QP456" s="24"/>
      <c r="QQ456" s="24"/>
      <c r="QR456" s="24"/>
      <c r="QS456" s="24"/>
      <c r="QT456" s="24"/>
      <c r="QU456" s="24"/>
      <c r="QV456" s="24"/>
      <c r="QW456" s="24"/>
      <c r="QX456" s="24"/>
      <c r="QY456" s="24"/>
      <c r="QZ456" s="24"/>
      <c r="RA456" s="24"/>
      <c r="RB456" s="24"/>
      <c r="RC456" s="24"/>
      <c r="RD456" s="24"/>
      <c r="RE456" s="24"/>
      <c r="RF456" s="24"/>
      <c r="RG456" s="24"/>
      <c r="RH456" s="24"/>
      <c r="RI456" s="24"/>
      <c r="RJ456" s="24"/>
      <c r="RK456" s="24"/>
      <c r="RL456" s="24"/>
      <c r="RM456" s="24"/>
      <c r="RN456" s="24"/>
      <c r="RO456" s="24"/>
      <c r="RP456" s="24"/>
      <c r="RQ456" s="24"/>
      <c r="RR456" s="24"/>
      <c r="RS456" s="24"/>
      <c r="RT456" s="24"/>
      <c r="RU456" s="24"/>
      <c r="RV456" s="24"/>
      <c r="RW456" s="24"/>
      <c r="RX456" s="24"/>
      <c r="RY456" s="24"/>
      <c r="RZ456" s="24"/>
      <c r="SA456" s="24"/>
      <c r="SB456" s="24"/>
      <c r="SC456" s="24"/>
      <c r="SD456" s="24"/>
      <c r="SE456" s="24"/>
      <c r="SF456" s="24"/>
      <c r="SG456" s="24"/>
      <c r="SH456" s="24"/>
      <c r="SI456" s="24"/>
      <c r="SJ456" s="24"/>
      <c r="SK456" s="24"/>
      <c r="SL456" s="24"/>
      <c r="SM456" s="24"/>
      <c r="SN456" s="24"/>
      <c r="SO456" s="24"/>
      <c r="SP456" s="24"/>
      <c r="SQ456" s="24"/>
      <c r="SR456" s="24"/>
      <c r="SS456" s="24"/>
      <c r="ST456" s="24"/>
      <c r="SU456" s="24"/>
      <c r="SV456" s="24"/>
      <c r="SW456" s="24"/>
      <c r="SX456" s="24"/>
      <c r="SY456" s="24"/>
      <c r="SZ456" s="24"/>
      <c r="TA456" s="24"/>
      <c r="TB456" s="24"/>
      <c r="TC456" s="24"/>
      <c r="TD456" s="24"/>
      <c r="TE456" s="24"/>
      <c r="TF456" s="24"/>
      <c r="TG456" s="24"/>
      <c r="TH456" s="24"/>
      <c r="TI456" s="24"/>
      <c r="TJ456" s="24"/>
      <c r="TK456" s="24"/>
      <c r="TL456" s="24"/>
      <c r="TM456" s="24"/>
      <c r="TN456" s="24"/>
      <c r="TO456" s="24"/>
      <c r="TP456" s="24"/>
      <c r="TQ456" s="24"/>
      <c r="TR456" s="24"/>
      <c r="TS456" s="24"/>
      <c r="TT456" s="24"/>
      <c r="TU456" s="24"/>
      <c r="TV456" s="24"/>
      <c r="TW456" s="24"/>
      <c r="TX456" s="24"/>
      <c r="TY456" s="24"/>
      <c r="TZ456" s="24"/>
      <c r="UA456" s="24"/>
      <c r="UB456" s="24"/>
      <c r="UC456" s="24"/>
      <c r="UD456" s="24"/>
      <c r="UE456" s="24"/>
      <c r="UF456" s="24"/>
      <c r="UG456" s="24"/>
      <c r="UH456" s="24"/>
      <c r="UI456" s="24"/>
      <c r="UJ456" s="24"/>
      <c r="UK456" s="24"/>
      <c r="UL456" s="24"/>
      <c r="UM456" s="24"/>
      <c r="UN456" s="24"/>
      <c r="UO456" s="24"/>
      <c r="UP456" s="24"/>
      <c r="UQ456" s="24"/>
      <c r="UR456" s="24"/>
      <c r="US456" s="24"/>
      <c r="UT456" s="24"/>
      <c r="UU456" s="24"/>
      <c r="UV456" s="24"/>
      <c r="UW456" s="24"/>
      <c r="UX456" s="24"/>
      <c r="UY456" s="24"/>
      <c r="UZ456" s="24"/>
      <c r="VA456" s="24"/>
      <c r="VB456" s="24"/>
      <c r="VC456" s="24"/>
      <c r="VD456" s="24"/>
      <c r="VE456" s="24"/>
      <c r="VF456" s="24"/>
      <c r="VG456" s="24"/>
      <c r="VH456" s="24"/>
      <c r="VI456" s="24"/>
    </row>
    <row r="457" spans="1:581" s="23" customFormat="1" ht="15" customHeight="1" x14ac:dyDescent="0.2">
      <c r="A457" s="18">
        <v>128</v>
      </c>
      <c r="B457" s="102" t="s">
        <v>1188</v>
      </c>
      <c r="C457" s="102" t="s">
        <v>1189</v>
      </c>
      <c r="D457" s="20">
        <v>14</v>
      </c>
      <c r="E457" s="102" t="s">
        <v>929</v>
      </c>
      <c r="F457" s="102" t="s">
        <v>1190</v>
      </c>
      <c r="G457" s="102" t="s">
        <v>1562</v>
      </c>
      <c r="H457" s="21" t="s">
        <v>482</v>
      </c>
      <c r="I457" s="21" t="s">
        <v>483</v>
      </c>
      <c r="J457" s="22" t="s">
        <v>954</v>
      </c>
      <c r="K457" s="328">
        <v>40185</v>
      </c>
      <c r="L457" s="146" t="s">
        <v>740</v>
      </c>
      <c r="M457" s="22">
        <v>40</v>
      </c>
      <c r="N457" s="22" t="s">
        <v>728</v>
      </c>
      <c r="O457" s="21" t="s">
        <v>861</v>
      </c>
      <c r="P457" s="21" t="s">
        <v>970</v>
      </c>
      <c r="Q457" s="21" t="s">
        <v>994</v>
      </c>
      <c r="R457" s="22">
        <v>1</v>
      </c>
      <c r="S457" s="255">
        <v>12087</v>
      </c>
      <c r="T457" s="75">
        <f>+S457*20%</f>
        <v>2417.4</v>
      </c>
      <c r="U457" s="75"/>
      <c r="V457" s="75">
        <f t="shared" si="209"/>
        <v>14504.4</v>
      </c>
      <c r="W457" s="75"/>
      <c r="X457" s="75">
        <f t="shared" si="210"/>
        <v>2687.0666666666666</v>
      </c>
      <c r="Y457" s="75">
        <f t="shared" si="211"/>
        <v>26870.666666666664</v>
      </c>
      <c r="Z457" s="75">
        <f t="shared" si="212"/>
        <v>2538.27</v>
      </c>
      <c r="AA457" s="75">
        <f t="shared" si="213"/>
        <v>435.13199999999995</v>
      </c>
      <c r="AB457" s="75">
        <f t="shared" si="214"/>
        <v>725.22</v>
      </c>
      <c r="AC457" s="75">
        <f t="shared" si="215"/>
        <v>290.08800000000002</v>
      </c>
      <c r="AD457" s="75">
        <f t="shared" si="219"/>
        <v>957</v>
      </c>
      <c r="AE457" s="75">
        <f t="shared" si="220"/>
        <v>661</v>
      </c>
      <c r="AF457" s="77">
        <f t="shared" si="216"/>
        <v>8061.2</v>
      </c>
      <c r="AG457" s="77">
        <f t="shared" si="217"/>
        <v>23246.021111111113</v>
      </c>
      <c r="AH457" s="77">
        <f t="shared" si="218"/>
        <v>278952.25333333336</v>
      </c>
      <c r="AI457" s="77"/>
      <c r="AJ457" s="77"/>
      <c r="AK457" s="77"/>
      <c r="AL457" s="77"/>
      <c r="AM457" s="77"/>
      <c r="AN457" s="77"/>
      <c r="AO457" s="77"/>
      <c r="AP457" s="77"/>
      <c r="AQ457" s="77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  <c r="HB457" s="24"/>
      <c r="HC457" s="24"/>
      <c r="HD457" s="24"/>
      <c r="HE457" s="24"/>
      <c r="HF457" s="24"/>
      <c r="HG457" s="24"/>
      <c r="HH457" s="24"/>
      <c r="HI457" s="24"/>
      <c r="HJ457" s="24"/>
      <c r="HK457" s="24"/>
      <c r="HL457" s="24"/>
      <c r="HM457" s="24"/>
      <c r="HN457" s="24"/>
      <c r="HO457" s="24"/>
      <c r="HP457" s="24"/>
      <c r="HQ457" s="24"/>
      <c r="HR457" s="24"/>
      <c r="HS457" s="24"/>
      <c r="HT457" s="24"/>
      <c r="HU457" s="24"/>
      <c r="HV457" s="24"/>
      <c r="HW457" s="24"/>
      <c r="HX457" s="24"/>
      <c r="HY457" s="24"/>
      <c r="HZ457" s="24"/>
      <c r="IA457" s="24"/>
      <c r="IB457" s="24"/>
      <c r="IC457" s="24"/>
      <c r="ID457" s="24"/>
      <c r="IE457" s="24"/>
      <c r="IF457" s="24"/>
      <c r="IG457" s="24"/>
      <c r="IH457" s="24"/>
      <c r="II457" s="24"/>
      <c r="IJ457" s="24"/>
      <c r="IK457" s="24"/>
      <c r="IL457" s="24"/>
      <c r="IM457" s="24"/>
      <c r="IN457" s="24"/>
      <c r="IO457" s="24"/>
      <c r="IP457" s="24"/>
      <c r="IQ457" s="24"/>
      <c r="IR457" s="24"/>
      <c r="IS457" s="24"/>
      <c r="IT457" s="24"/>
      <c r="IU457" s="24"/>
      <c r="IV457" s="24"/>
      <c r="IW457" s="24"/>
      <c r="IX457" s="24"/>
      <c r="IY457" s="24"/>
      <c r="IZ457" s="24"/>
      <c r="JA457" s="24"/>
      <c r="JB457" s="24"/>
      <c r="JC457" s="24"/>
      <c r="JD457" s="24"/>
      <c r="JE457" s="24"/>
      <c r="JF457" s="24"/>
      <c r="JG457" s="24"/>
      <c r="JH457" s="24"/>
      <c r="JI457" s="24"/>
      <c r="JJ457" s="24"/>
      <c r="JK457" s="24"/>
      <c r="JL457" s="24"/>
      <c r="JM457" s="24"/>
      <c r="JN457" s="24"/>
      <c r="JO457" s="24"/>
      <c r="JP457" s="24"/>
      <c r="JQ457" s="24"/>
      <c r="JR457" s="24"/>
      <c r="JS457" s="24"/>
      <c r="JT457" s="24"/>
      <c r="JU457" s="24"/>
      <c r="JV457" s="24"/>
      <c r="JW457" s="24"/>
      <c r="JX457" s="24"/>
      <c r="JY457" s="24"/>
      <c r="JZ457" s="24"/>
      <c r="KA457" s="24"/>
      <c r="KB457" s="24"/>
      <c r="KC457" s="24"/>
      <c r="KD457" s="24"/>
      <c r="KE457" s="24"/>
      <c r="KF457" s="24"/>
      <c r="KG457" s="24"/>
      <c r="KH457" s="24"/>
      <c r="KI457" s="24"/>
      <c r="KJ457" s="24"/>
      <c r="KK457" s="24"/>
      <c r="KL457" s="24"/>
      <c r="KM457" s="24"/>
      <c r="KN457" s="24"/>
      <c r="KO457" s="24"/>
      <c r="KP457" s="24"/>
      <c r="KQ457" s="24"/>
      <c r="KR457" s="24"/>
      <c r="KS457" s="24"/>
      <c r="KT457" s="24"/>
      <c r="KU457" s="24"/>
      <c r="KV457" s="24"/>
      <c r="KW457" s="24"/>
      <c r="KX457" s="24"/>
      <c r="KY457" s="24"/>
      <c r="KZ457" s="24"/>
      <c r="LA457" s="24"/>
      <c r="LB457" s="24"/>
      <c r="LC457" s="24"/>
      <c r="LD457" s="24"/>
      <c r="LE457" s="24"/>
      <c r="LF457" s="24"/>
      <c r="LG457" s="24"/>
      <c r="LH457" s="24"/>
      <c r="LI457" s="24"/>
      <c r="LJ457" s="24"/>
      <c r="LK457" s="24"/>
      <c r="LL457" s="24"/>
      <c r="LM457" s="24"/>
      <c r="LN457" s="24"/>
      <c r="LO457" s="24"/>
      <c r="LP457" s="24"/>
      <c r="LQ457" s="24"/>
      <c r="LR457" s="24"/>
      <c r="LS457" s="24"/>
      <c r="LT457" s="24"/>
      <c r="LU457" s="24"/>
      <c r="LV457" s="24"/>
      <c r="LW457" s="24"/>
      <c r="LX457" s="24"/>
      <c r="LY457" s="24"/>
      <c r="LZ457" s="24"/>
      <c r="MA457" s="24"/>
      <c r="MB457" s="24"/>
      <c r="MC457" s="24"/>
      <c r="MD457" s="24"/>
      <c r="ME457" s="24"/>
      <c r="MF457" s="24"/>
      <c r="MG457" s="24"/>
      <c r="MH457" s="24"/>
      <c r="MI457" s="24"/>
      <c r="MJ457" s="24"/>
      <c r="MK457" s="24"/>
      <c r="ML457" s="24"/>
      <c r="MM457" s="24"/>
      <c r="MN457" s="24"/>
      <c r="MO457" s="24"/>
      <c r="MP457" s="24"/>
      <c r="MQ457" s="24"/>
      <c r="MR457" s="24"/>
      <c r="MS457" s="24"/>
      <c r="MT457" s="24"/>
      <c r="MU457" s="24"/>
      <c r="MV457" s="24"/>
      <c r="MW457" s="24"/>
      <c r="MX457" s="24"/>
      <c r="MY457" s="24"/>
      <c r="MZ457" s="24"/>
      <c r="NA457" s="24"/>
      <c r="NB457" s="24"/>
      <c r="NC457" s="24"/>
      <c r="ND457" s="24"/>
      <c r="NE457" s="24"/>
      <c r="NF457" s="24"/>
      <c r="NG457" s="24"/>
      <c r="NH457" s="24"/>
      <c r="NI457" s="24"/>
      <c r="NJ457" s="24"/>
      <c r="NK457" s="24"/>
      <c r="NL457" s="24"/>
      <c r="NM457" s="24"/>
      <c r="NN457" s="24"/>
      <c r="NO457" s="24"/>
      <c r="NP457" s="24"/>
      <c r="NQ457" s="24"/>
      <c r="NR457" s="24"/>
      <c r="NS457" s="24"/>
      <c r="NT457" s="24"/>
      <c r="NU457" s="24"/>
      <c r="NV457" s="24"/>
      <c r="NW457" s="24"/>
      <c r="NX457" s="24"/>
      <c r="NY457" s="24"/>
      <c r="NZ457" s="24"/>
      <c r="OA457" s="24"/>
      <c r="OB457" s="24"/>
      <c r="OC457" s="24"/>
      <c r="OD457" s="24"/>
      <c r="OE457" s="24"/>
      <c r="OF457" s="24"/>
      <c r="OG457" s="24"/>
      <c r="OH457" s="24"/>
      <c r="OI457" s="24"/>
      <c r="OJ457" s="24"/>
      <c r="OK457" s="24"/>
      <c r="OL457" s="24"/>
      <c r="OM457" s="24"/>
      <c r="ON457" s="24"/>
      <c r="OO457" s="24"/>
      <c r="OP457" s="24"/>
      <c r="OQ457" s="24"/>
      <c r="OR457" s="24"/>
      <c r="OS457" s="24"/>
      <c r="OT457" s="24"/>
      <c r="OU457" s="24"/>
      <c r="OV457" s="24"/>
      <c r="OW457" s="24"/>
      <c r="OX457" s="24"/>
      <c r="OY457" s="24"/>
      <c r="OZ457" s="24"/>
      <c r="PA457" s="24"/>
      <c r="PB457" s="24"/>
      <c r="PC457" s="24"/>
      <c r="PD457" s="24"/>
      <c r="PE457" s="24"/>
      <c r="PF457" s="24"/>
      <c r="PG457" s="24"/>
      <c r="PH457" s="24"/>
      <c r="PI457" s="24"/>
      <c r="PJ457" s="24"/>
      <c r="PK457" s="24"/>
      <c r="PL457" s="24"/>
      <c r="PM457" s="24"/>
      <c r="PN457" s="24"/>
      <c r="PO457" s="24"/>
      <c r="PP457" s="24"/>
      <c r="PQ457" s="24"/>
      <c r="PR457" s="24"/>
      <c r="PS457" s="24"/>
      <c r="PT457" s="24"/>
      <c r="PU457" s="24"/>
      <c r="PV457" s="24"/>
      <c r="PW457" s="24"/>
      <c r="PX457" s="24"/>
      <c r="PY457" s="24"/>
      <c r="PZ457" s="24"/>
      <c r="QA457" s="24"/>
      <c r="QB457" s="24"/>
      <c r="QC457" s="24"/>
      <c r="QD457" s="24"/>
      <c r="QE457" s="24"/>
      <c r="QF457" s="24"/>
      <c r="QG457" s="24"/>
      <c r="QH457" s="24"/>
      <c r="QI457" s="24"/>
      <c r="QJ457" s="24"/>
      <c r="QK457" s="24"/>
      <c r="QL457" s="24"/>
      <c r="QM457" s="24"/>
      <c r="QN457" s="24"/>
      <c r="QO457" s="24"/>
      <c r="QP457" s="24"/>
      <c r="QQ457" s="24"/>
      <c r="QR457" s="24"/>
      <c r="QS457" s="24"/>
      <c r="QT457" s="24"/>
      <c r="QU457" s="24"/>
      <c r="QV457" s="24"/>
      <c r="QW457" s="24"/>
      <c r="QX457" s="24"/>
      <c r="QY457" s="24"/>
      <c r="QZ457" s="24"/>
      <c r="RA457" s="24"/>
      <c r="RB457" s="24"/>
      <c r="RC457" s="24"/>
      <c r="RD457" s="24"/>
      <c r="RE457" s="24"/>
      <c r="RF457" s="24"/>
      <c r="RG457" s="24"/>
      <c r="RH457" s="24"/>
      <c r="RI457" s="24"/>
      <c r="RJ457" s="24"/>
      <c r="RK457" s="24"/>
      <c r="RL457" s="24"/>
      <c r="RM457" s="24"/>
      <c r="RN457" s="24"/>
      <c r="RO457" s="24"/>
      <c r="RP457" s="24"/>
      <c r="RQ457" s="24"/>
      <c r="RR457" s="24"/>
      <c r="RS457" s="24"/>
      <c r="RT457" s="24"/>
      <c r="RU457" s="24"/>
      <c r="RV457" s="24"/>
      <c r="RW457" s="24"/>
      <c r="RX457" s="24"/>
      <c r="RY457" s="24"/>
      <c r="RZ457" s="24"/>
      <c r="SA457" s="24"/>
      <c r="SB457" s="24"/>
      <c r="SC457" s="24"/>
      <c r="SD457" s="24"/>
      <c r="SE457" s="24"/>
      <c r="SF457" s="24"/>
      <c r="SG457" s="24"/>
      <c r="SH457" s="24"/>
      <c r="SI457" s="24"/>
      <c r="SJ457" s="24"/>
      <c r="SK457" s="24"/>
      <c r="SL457" s="24"/>
      <c r="SM457" s="24"/>
      <c r="SN457" s="24"/>
      <c r="SO457" s="24"/>
      <c r="SP457" s="24"/>
      <c r="SQ457" s="24"/>
      <c r="SR457" s="24"/>
      <c r="SS457" s="24"/>
      <c r="ST457" s="24"/>
      <c r="SU457" s="24"/>
      <c r="SV457" s="24"/>
      <c r="SW457" s="24"/>
      <c r="SX457" s="24"/>
      <c r="SY457" s="24"/>
      <c r="SZ457" s="24"/>
      <c r="TA457" s="24"/>
      <c r="TB457" s="24"/>
      <c r="TC457" s="24"/>
      <c r="TD457" s="24"/>
      <c r="TE457" s="24"/>
      <c r="TF457" s="24"/>
      <c r="TG457" s="24"/>
      <c r="TH457" s="24"/>
      <c r="TI457" s="24"/>
      <c r="TJ457" s="24"/>
      <c r="TK457" s="24"/>
      <c r="TL457" s="24"/>
      <c r="TM457" s="24"/>
      <c r="TN457" s="24"/>
      <c r="TO457" s="24"/>
      <c r="TP457" s="24"/>
      <c r="TQ457" s="24"/>
      <c r="TR457" s="24"/>
      <c r="TS457" s="24"/>
      <c r="TT457" s="24"/>
      <c r="TU457" s="24"/>
      <c r="TV457" s="24"/>
      <c r="TW457" s="24"/>
      <c r="TX457" s="24"/>
      <c r="TY457" s="24"/>
      <c r="TZ457" s="24"/>
      <c r="UA457" s="24"/>
      <c r="UB457" s="24"/>
      <c r="UC457" s="24"/>
      <c r="UD457" s="24"/>
      <c r="UE457" s="24"/>
      <c r="UF457" s="24"/>
      <c r="UG457" s="24"/>
      <c r="UH457" s="24"/>
      <c r="UI457" s="24"/>
      <c r="UJ457" s="24"/>
      <c r="UK457" s="24"/>
      <c r="UL457" s="24"/>
      <c r="UM457" s="24"/>
      <c r="UN457" s="24"/>
      <c r="UO457" s="24"/>
      <c r="UP457" s="24"/>
      <c r="UQ457" s="24"/>
      <c r="UR457" s="24"/>
      <c r="US457" s="24"/>
      <c r="UT457" s="24"/>
      <c r="UU457" s="24"/>
      <c r="UV457" s="24"/>
      <c r="UW457" s="24"/>
      <c r="UX457" s="24"/>
      <c r="UY457" s="24"/>
      <c r="UZ457" s="24"/>
      <c r="VA457" s="24"/>
      <c r="VB457" s="24"/>
      <c r="VC457" s="24"/>
      <c r="VD457" s="24"/>
      <c r="VE457" s="24"/>
      <c r="VF457" s="24"/>
      <c r="VG457" s="24"/>
      <c r="VH457" s="24"/>
      <c r="VI457" s="24"/>
    </row>
    <row r="458" spans="1:581" s="212" customFormat="1" ht="15" customHeight="1" x14ac:dyDescent="0.2">
      <c r="A458" s="18">
        <v>129</v>
      </c>
      <c r="B458" s="102" t="s">
        <v>1188</v>
      </c>
      <c r="C458" s="102" t="s">
        <v>1189</v>
      </c>
      <c r="D458" s="20">
        <v>14</v>
      </c>
      <c r="E458" s="102" t="s">
        <v>929</v>
      </c>
      <c r="F458" s="102" t="s">
        <v>1190</v>
      </c>
      <c r="G458" s="186" t="s">
        <v>1449</v>
      </c>
      <c r="H458" s="187" t="s">
        <v>1655</v>
      </c>
      <c r="I458" s="187" t="s">
        <v>1663</v>
      </c>
      <c r="J458" s="188" t="s">
        <v>955</v>
      </c>
      <c r="K458" s="345">
        <v>41386</v>
      </c>
      <c r="L458" s="150" t="s">
        <v>740</v>
      </c>
      <c r="M458" s="22">
        <v>40</v>
      </c>
      <c r="N458" s="176" t="s">
        <v>728</v>
      </c>
      <c r="O458" s="61" t="s">
        <v>861</v>
      </c>
      <c r="P458" s="21" t="s">
        <v>974</v>
      </c>
      <c r="Q458" s="21" t="s">
        <v>994</v>
      </c>
      <c r="R458" s="22">
        <v>1</v>
      </c>
      <c r="S458" s="255">
        <v>12087</v>
      </c>
      <c r="T458" s="75">
        <f>+S458*20%</f>
        <v>2417.4</v>
      </c>
      <c r="U458" s="75"/>
      <c r="V458" s="75">
        <f t="shared" ref="V458:V488" si="222">S458+T458+U458</f>
        <v>14504.4</v>
      </c>
      <c r="W458" s="75"/>
      <c r="X458" s="75">
        <f t="shared" ref="X458:X488" si="223">(V458+AD458+AE458)/30*5</f>
        <v>2687.0666666666666</v>
      </c>
      <c r="Y458" s="75">
        <f t="shared" ref="Y458:Y488" si="224">(V458+AD458+AE458)/30*50</f>
        <v>26870.666666666664</v>
      </c>
      <c r="Z458" s="75">
        <f t="shared" ref="Z458:Z488" si="225">V458*17.5%</f>
        <v>2538.27</v>
      </c>
      <c r="AA458" s="75">
        <f t="shared" ref="AA458:AA488" si="226">V458*3%</f>
        <v>435.13199999999995</v>
      </c>
      <c r="AB458" s="75">
        <f t="shared" ref="AB458:AB488" si="227">V458*5%</f>
        <v>725.22</v>
      </c>
      <c r="AC458" s="75">
        <f t="shared" ref="AC458:AC488" si="228">V458*2%</f>
        <v>290.08800000000002</v>
      </c>
      <c r="AD458" s="75">
        <f t="shared" si="219"/>
        <v>957</v>
      </c>
      <c r="AE458" s="75">
        <f t="shared" si="220"/>
        <v>661</v>
      </c>
      <c r="AF458" s="77">
        <f t="shared" ref="AF458:AF488" si="229">(V458+AD458+AE458)/2</f>
        <v>8061.2</v>
      </c>
      <c r="AG458" s="77">
        <f t="shared" ref="AG458:AG488" si="230">V458+W458+Z458+AA458+AB458+AC458+AD458+AE458+(X458/12+Y458/12+AF458/12)</f>
        <v>23246.021111111113</v>
      </c>
      <c r="AH458" s="77">
        <f t="shared" ref="AH458:AH488" si="231">+AG458*12</f>
        <v>278952.25333333336</v>
      </c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3"/>
      <c r="AS458" s="213"/>
      <c r="AT458" s="213"/>
      <c r="AU458" s="213"/>
      <c r="AV458" s="213"/>
      <c r="AW458" s="213"/>
      <c r="AX458" s="213"/>
      <c r="AY458" s="213"/>
      <c r="AZ458" s="213"/>
      <c r="BA458" s="213"/>
      <c r="BB458" s="213"/>
      <c r="BC458" s="213"/>
      <c r="BD458" s="213"/>
      <c r="BE458" s="213"/>
      <c r="BF458" s="213"/>
      <c r="BG458" s="213"/>
      <c r="BH458" s="213"/>
      <c r="BI458" s="213"/>
      <c r="BJ458" s="213"/>
      <c r="BK458" s="213"/>
      <c r="BL458" s="213"/>
      <c r="BM458" s="213"/>
      <c r="BN458" s="213"/>
      <c r="BO458" s="213"/>
      <c r="BP458" s="213"/>
      <c r="BQ458" s="213"/>
      <c r="BR458" s="213"/>
      <c r="BS458" s="213"/>
      <c r="BT458" s="213"/>
      <c r="BU458" s="213"/>
      <c r="BV458" s="213"/>
      <c r="BW458" s="213"/>
      <c r="BX458" s="213"/>
      <c r="BY458" s="213"/>
      <c r="BZ458" s="213"/>
      <c r="CA458" s="213"/>
      <c r="CB458" s="213"/>
      <c r="CC458" s="213"/>
      <c r="CD458" s="213"/>
      <c r="CE458" s="213"/>
      <c r="CF458" s="213"/>
      <c r="CG458" s="213"/>
      <c r="CH458" s="213"/>
      <c r="CI458" s="213"/>
      <c r="CJ458" s="213"/>
      <c r="CK458" s="213"/>
      <c r="CL458" s="213"/>
      <c r="CM458" s="213"/>
      <c r="CN458" s="213"/>
      <c r="CO458" s="213"/>
      <c r="CP458" s="213"/>
      <c r="CQ458" s="213"/>
      <c r="CR458" s="213"/>
      <c r="CS458" s="213"/>
      <c r="CT458" s="213"/>
      <c r="CU458" s="213"/>
      <c r="CV458" s="213"/>
      <c r="CW458" s="213"/>
      <c r="CX458" s="213"/>
      <c r="CY458" s="213"/>
      <c r="CZ458" s="213"/>
      <c r="DA458" s="213"/>
      <c r="DB458" s="213"/>
      <c r="DC458" s="213"/>
      <c r="DD458" s="213"/>
      <c r="DE458" s="213"/>
      <c r="DF458" s="213"/>
      <c r="DG458" s="213"/>
      <c r="DH458" s="213"/>
      <c r="DI458" s="213"/>
      <c r="DJ458" s="213"/>
      <c r="DK458" s="213"/>
      <c r="DL458" s="213"/>
      <c r="DM458" s="213"/>
      <c r="DN458" s="213"/>
      <c r="DO458" s="213"/>
      <c r="DP458" s="213"/>
      <c r="DQ458" s="213"/>
      <c r="DR458" s="213"/>
      <c r="DS458" s="213"/>
      <c r="DT458" s="213"/>
      <c r="DU458" s="213"/>
      <c r="DV458" s="213"/>
      <c r="DW458" s="213"/>
      <c r="DX458" s="213"/>
      <c r="DY458" s="213"/>
      <c r="DZ458" s="213"/>
      <c r="EA458" s="213"/>
      <c r="EB458" s="213"/>
      <c r="EC458" s="213"/>
      <c r="ED458" s="213"/>
      <c r="EE458" s="213"/>
      <c r="EF458" s="213"/>
      <c r="EG458" s="213"/>
      <c r="EH458" s="213"/>
      <c r="EI458" s="213"/>
      <c r="EJ458" s="213"/>
      <c r="EK458" s="213"/>
      <c r="EL458" s="213"/>
      <c r="EM458" s="213"/>
      <c r="EN458" s="213"/>
      <c r="EO458" s="213"/>
      <c r="EP458" s="213"/>
      <c r="EQ458" s="213"/>
      <c r="ER458" s="213"/>
      <c r="ES458" s="213"/>
      <c r="ET458" s="213"/>
      <c r="EU458" s="213"/>
      <c r="EV458" s="213"/>
      <c r="EW458" s="213"/>
      <c r="EX458" s="213"/>
      <c r="EY458" s="213"/>
      <c r="EZ458" s="213"/>
      <c r="FA458" s="213"/>
      <c r="FB458" s="213"/>
      <c r="FC458" s="213"/>
      <c r="FD458" s="213"/>
      <c r="FE458" s="213"/>
      <c r="FF458" s="213"/>
      <c r="FG458" s="213"/>
      <c r="FH458" s="213"/>
      <c r="FI458" s="213"/>
      <c r="FJ458" s="213"/>
      <c r="FK458" s="213"/>
      <c r="FL458" s="213"/>
      <c r="FM458" s="213"/>
      <c r="FN458" s="213"/>
      <c r="FO458" s="213"/>
      <c r="FP458" s="213"/>
      <c r="FQ458" s="213"/>
      <c r="FR458" s="213"/>
      <c r="FS458" s="213"/>
      <c r="FT458" s="213"/>
      <c r="FU458" s="213"/>
      <c r="FV458" s="213"/>
      <c r="FW458" s="213"/>
      <c r="FX458" s="213"/>
      <c r="FY458" s="213"/>
      <c r="FZ458" s="213"/>
      <c r="GA458" s="213"/>
      <c r="GB458" s="213"/>
      <c r="GC458" s="213"/>
      <c r="GD458" s="213"/>
      <c r="GE458" s="213"/>
      <c r="GF458" s="213"/>
      <c r="GG458" s="213"/>
      <c r="GH458" s="213"/>
      <c r="GI458" s="213"/>
      <c r="GJ458" s="213"/>
      <c r="GK458" s="213"/>
      <c r="GL458" s="213"/>
      <c r="GM458" s="213"/>
      <c r="GN458" s="213"/>
      <c r="GO458" s="213"/>
      <c r="GP458" s="213"/>
      <c r="GQ458" s="213"/>
      <c r="GR458" s="213"/>
      <c r="GS458" s="213"/>
      <c r="GT458" s="213"/>
      <c r="GU458" s="213"/>
      <c r="GV458" s="213"/>
      <c r="GW458" s="213"/>
      <c r="GX458" s="213"/>
      <c r="GY458" s="213"/>
      <c r="GZ458" s="213"/>
      <c r="HA458" s="213"/>
      <c r="HB458" s="213"/>
      <c r="HC458" s="213"/>
      <c r="HD458" s="213"/>
      <c r="HE458" s="213"/>
      <c r="HF458" s="213"/>
      <c r="HG458" s="213"/>
      <c r="HH458" s="213"/>
      <c r="HI458" s="213"/>
      <c r="HJ458" s="213"/>
      <c r="HK458" s="213"/>
      <c r="HL458" s="213"/>
      <c r="HM458" s="213"/>
      <c r="HN458" s="213"/>
      <c r="HO458" s="213"/>
      <c r="HP458" s="213"/>
      <c r="HQ458" s="213"/>
      <c r="HR458" s="213"/>
      <c r="HS458" s="213"/>
      <c r="HT458" s="213"/>
      <c r="HU458" s="213"/>
      <c r="HV458" s="213"/>
      <c r="HW458" s="213"/>
      <c r="HX458" s="213"/>
      <c r="HY458" s="213"/>
      <c r="HZ458" s="213"/>
      <c r="IA458" s="213"/>
      <c r="IB458" s="213"/>
      <c r="IC458" s="213"/>
      <c r="ID458" s="213"/>
      <c r="IE458" s="213"/>
      <c r="IF458" s="213"/>
      <c r="IG458" s="213"/>
      <c r="IH458" s="213"/>
      <c r="II458" s="213"/>
      <c r="IJ458" s="213"/>
      <c r="IK458" s="213"/>
      <c r="IL458" s="213"/>
      <c r="IM458" s="213"/>
      <c r="IN458" s="213"/>
      <c r="IO458" s="213"/>
      <c r="IP458" s="213"/>
      <c r="IQ458" s="213"/>
      <c r="IR458" s="213"/>
      <c r="IS458" s="213"/>
      <c r="IT458" s="213"/>
      <c r="IU458" s="213"/>
      <c r="IV458" s="213"/>
      <c r="IW458" s="213"/>
      <c r="IX458" s="213"/>
      <c r="IY458" s="213"/>
      <c r="IZ458" s="213"/>
      <c r="JA458" s="213"/>
      <c r="JB458" s="213"/>
      <c r="JC458" s="213"/>
      <c r="JD458" s="213"/>
      <c r="JE458" s="213"/>
      <c r="JF458" s="213"/>
      <c r="JG458" s="213"/>
      <c r="JH458" s="213"/>
      <c r="JI458" s="213"/>
      <c r="JJ458" s="213"/>
      <c r="JK458" s="213"/>
      <c r="JL458" s="213"/>
      <c r="JM458" s="213"/>
      <c r="JN458" s="213"/>
      <c r="JO458" s="213"/>
      <c r="JP458" s="213"/>
      <c r="JQ458" s="213"/>
      <c r="JR458" s="213"/>
      <c r="JS458" s="213"/>
      <c r="JT458" s="213"/>
      <c r="JU458" s="213"/>
      <c r="JV458" s="213"/>
      <c r="JW458" s="213"/>
      <c r="JX458" s="213"/>
      <c r="JY458" s="213"/>
      <c r="JZ458" s="213"/>
      <c r="KA458" s="213"/>
      <c r="KB458" s="213"/>
      <c r="KC458" s="213"/>
      <c r="KD458" s="213"/>
      <c r="KE458" s="213"/>
      <c r="KF458" s="213"/>
      <c r="KG458" s="213"/>
      <c r="KH458" s="213"/>
      <c r="KI458" s="213"/>
      <c r="KJ458" s="213"/>
      <c r="KK458" s="213"/>
      <c r="KL458" s="213"/>
      <c r="KM458" s="213"/>
      <c r="KN458" s="213"/>
      <c r="KO458" s="213"/>
      <c r="KP458" s="213"/>
      <c r="KQ458" s="213"/>
      <c r="KR458" s="213"/>
      <c r="KS458" s="213"/>
      <c r="KT458" s="213"/>
      <c r="KU458" s="213"/>
      <c r="KV458" s="213"/>
      <c r="KW458" s="213"/>
      <c r="KX458" s="213"/>
      <c r="KY458" s="213"/>
      <c r="KZ458" s="213"/>
      <c r="LA458" s="213"/>
      <c r="LB458" s="213"/>
      <c r="LC458" s="213"/>
      <c r="LD458" s="213"/>
      <c r="LE458" s="213"/>
      <c r="LF458" s="213"/>
      <c r="LG458" s="213"/>
      <c r="LH458" s="213"/>
      <c r="LI458" s="213"/>
      <c r="LJ458" s="213"/>
      <c r="LK458" s="213"/>
      <c r="LL458" s="213"/>
      <c r="LM458" s="213"/>
      <c r="LN458" s="213"/>
      <c r="LO458" s="213"/>
      <c r="LP458" s="213"/>
      <c r="LQ458" s="213"/>
      <c r="LR458" s="213"/>
      <c r="LS458" s="213"/>
      <c r="LT458" s="213"/>
      <c r="LU458" s="213"/>
      <c r="LV458" s="213"/>
      <c r="LW458" s="213"/>
      <c r="LX458" s="213"/>
      <c r="LY458" s="213"/>
      <c r="LZ458" s="213"/>
      <c r="MA458" s="213"/>
      <c r="MB458" s="213"/>
      <c r="MC458" s="213"/>
      <c r="MD458" s="213"/>
      <c r="ME458" s="213"/>
      <c r="MF458" s="213"/>
      <c r="MG458" s="213"/>
      <c r="MH458" s="213"/>
      <c r="MI458" s="213"/>
      <c r="MJ458" s="213"/>
      <c r="MK458" s="213"/>
      <c r="ML458" s="213"/>
      <c r="MM458" s="213"/>
      <c r="MN458" s="213"/>
      <c r="MO458" s="213"/>
      <c r="MP458" s="213"/>
      <c r="MQ458" s="213"/>
      <c r="MR458" s="213"/>
      <c r="MS458" s="213"/>
      <c r="MT458" s="213"/>
      <c r="MU458" s="213"/>
      <c r="MV458" s="213"/>
      <c r="MW458" s="213"/>
      <c r="MX458" s="213"/>
      <c r="MY458" s="213"/>
      <c r="MZ458" s="213"/>
      <c r="NA458" s="213"/>
      <c r="NB458" s="213"/>
      <c r="NC458" s="213"/>
      <c r="ND458" s="213"/>
      <c r="NE458" s="213"/>
      <c r="NF458" s="213"/>
      <c r="NG458" s="213"/>
      <c r="NH458" s="213"/>
      <c r="NI458" s="213"/>
      <c r="NJ458" s="213"/>
      <c r="NK458" s="213"/>
      <c r="NL458" s="213"/>
      <c r="NM458" s="213"/>
      <c r="NN458" s="213"/>
      <c r="NO458" s="213"/>
      <c r="NP458" s="213"/>
      <c r="NQ458" s="213"/>
      <c r="NR458" s="213"/>
      <c r="NS458" s="213"/>
      <c r="NT458" s="213"/>
      <c r="NU458" s="213"/>
      <c r="NV458" s="213"/>
      <c r="NW458" s="213"/>
      <c r="NX458" s="213"/>
      <c r="NY458" s="213"/>
      <c r="NZ458" s="213"/>
      <c r="OA458" s="213"/>
      <c r="OB458" s="213"/>
      <c r="OC458" s="213"/>
      <c r="OD458" s="213"/>
      <c r="OE458" s="213"/>
      <c r="OF458" s="213"/>
      <c r="OG458" s="213"/>
      <c r="OH458" s="213"/>
      <c r="OI458" s="213"/>
      <c r="OJ458" s="213"/>
      <c r="OK458" s="213"/>
      <c r="OL458" s="213"/>
      <c r="OM458" s="213"/>
      <c r="ON458" s="213"/>
      <c r="OO458" s="213"/>
      <c r="OP458" s="213"/>
      <c r="OQ458" s="213"/>
      <c r="OR458" s="213"/>
      <c r="OS458" s="213"/>
      <c r="OT458" s="213"/>
      <c r="OU458" s="213"/>
      <c r="OV458" s="213"/>
      <c r="OW458" s="213"/>
      <c r="OX458" s="213"/>
      <c r="OY458" s="213"/>
      <c r="OZ458" s="213"/>
      <c r="PA458" s="213"/>
      <c r="PB458" s="213"/>
      <c r="PC458" s="213"/>
      <c r="PD458" s="213"/>
      <c r="PE458" s="213"/>
      <c r="PF458" s="213"/>
      <c r="PG458" s="213"/>
      <c r="PH458" s="213"/>
      <c r="PI458" s="213"/>
      <c r="PJ458" s="213"/>
      <c r="PK458" s="213"/>
      <c r="PL458" s="213"/>
      <c r="PM458" s="213"/>
      <c r="PN458" s="213"/>
      <c r="PO458" s="213"/>
      <c r="PP458" s="213"/>
      <c r="PQ458" s="213"/>
      <c r="PR458" s="213"/>
      <c r="PS458" s="213"/>
      <c r="PT458" s="213"/>
      <c r="PU458" s="213"/>
      <c r="PV458" s="213"/>
      <c r="PW458" s="213"/>
      <c r="PX458" s="213"/>
      <c r="PY458" s="213"/>
      <c r="PZ458" s="213"/>
      <c r="QA458" s="213"/>
      <c r="QB458" s="213"/>
      <c r="QC458" s="213"/>
      <c r="QD458" s="213"/>
      <c r="QE458" s="213"/>
      <c r="QF458" s="213"/>
      <c r="QG458" s="213"/>
      <c r="QH458" s="213"/>
      <c r="QI458" s="213"/>
      <c r="QJ458" s="213"/>
      <c r="QK458" s="213"/>
      <c r="QL458" s="213"/>
      <c r="QM458" s="213"/>
      <c r="QN458" s="213"/>
      <c r="QO458" s="213"/>
      <c r="QP458" s="213"/>
      <c r="QQ458" s="213"/>
      <c r="QR458" s="213"/>
      <c r="QS458" s="213"/>
      <c r="QT458" s="213"/>
      <c r="QU458" s="213"/>
      <c r="QV458" s="213"/>
      <c r="QW458" s="213"/>
      <c r="QX458" s="213"/>
      <c r="QY458" s="213"/>
      <c r="QZ458" s="213"/>
      <c r="RA458" s="213"/>
      <c r="RB458" s="213"/>
      <c r="RC458" s="213"/>
      <c r="RD458" s="213"/>
      <c r="RE458" s="213"/>
      <c r="RF458" s="213"/>
      <c r="RG458" s="213"/>
      <c r="RH458" s="213"/>
      <c r="RI458" s="213"/>
      <c r="RJ458" s="213"/>
      <c r="RK458" s="213"/>
      <c r="RL458" s="213"/>
      <c r="RM458" s="213"/>
      <c r="RN458" s="213"/>
      <c r="RO458" s="213"/>
      <c r="RP458" s="213"/>
      <c r="RQ458" s="213"/>
      <c r="RR458" s="213"/>
      <c r="RS458" s="213"/>
      <c r="RT458" s="213"/>
      <c r="RU458" s="213"/>
      <c r="RV458" s="213"/>
      <c r="RW458" s="213"/>
      <c r="RX458" s="213"/>
      <c r="RY458" s="213"/>
      <c r="RZ458" s="213"/>
      <c r="SA458" s="213"/>
      <c r="SB458" s="213"/>
      <c r="SC458" s="213"/>
      <c r="SD458" s="213"/>
      <c r="SE458" s="213"/>
      <c r="SF458" s="213"/>
      <c r="SG458" s="213"/>
      <c r="SH458" s="213"/>
      <c r="SI458" s="213"/>
      <c r="SJ458" s="213"/>
      <c r="SK458" s="213"/>
      <c r="SL458" s="213"/>
      <c r="SM458" s="213"/>
      <c r="SN458" s="213"/>
      <c r="SO458" s="213"/>
      <c r="SP458" s="213"/>
      <c r="SQ458" s="213"/>
      <c r="SR458" s="213"/>
      <c r="SS458" s="213"/>
      <c r="ST458" s="213"/>
      <c r="SU458" s="213"/>
      <c r="SV458" s="213"/>
      <c r="SW458" s="213"/>
      <c r="SX458" s="213"/>
      <c r="SY458" s="213"/>
      <c r="SZ458" s="213"/>
      <c r="TA458" s="213"/>
      <c r="TB458" s="213"/>
      <c r="TC458" s="213"/>
      <c r="TD458" s="213"/>
      <c r="TE458" s="213"/>
      <c r="TF458" s="213"/>
      <c r="TG458" s="213"/>
      <c r="TH458" s="213"/>
      <c r="TI458" s="213"/>
      <c r="TJ458" s="213"/>
      <c r="TK458" s="213"/>
      <c r="TL458" s="213"/>
      <c r="TM458" s="213"/>
      <c r="TN458" s="213"/>
      <c r="TO458" s="213"/>
      <c r="TP458" s="213"/>
      <c r="TQ458" s="213"/>
      <c r="TR458" s="213"/>
      <c r="TS458" s="213"/>
      <c r="TT458" s="213"/>
      <c r="TU458" s="213"/>
      <c r="TV458" s="213"/>
      <c r="TW458" s="213"/>
      <c r="TX458" s="213"/>
      <c r="TY458" s="213"/>
      <c r="TZ458" s="213"/>
      <c r="UA458" s="213"/>
      <c r="UB458" s="213"/>
      <c r="UC458" s="213"/>
      <c r="UD458" s="213"/>
      <c r="UE458" s="213"/>
      <c r="UF458" s="213"/>
      <c r="UG458" s="213"/>
      <c r="UH458" s="213"/>
      <c r="UI458" s="213"/>
      <c r="UJ458" s="213"/>
      <c r="UK458" s="213"/>
      <c r="UL458" s="213"/>
      <c r="UM458" s="213"/>
      <c r="UN458" s="213"/>
      <c r="UO458" s="213"/>
      <c r="UP458" s="213"/>
      <c r="UQ458" s="213"/>
      <c r="UR458" s="213"/>
      <c r="US458" s="213"/>
      <c r="UT458" s="213"/>
      <c r="UU458" s="213"/>
      <c r="UV458" s="213"/>
      <c r="UW458" s="213"/>
      <c r="UX458" s="213"/>
      <c r="UY458" s="213"/>
      <c r="UZ458" s="213"/>
      <c r="VA458" s="213"/>
      <c r="VB458" s="213"/>
      <c r="VC458" s="213"/>
      <c r="VD458" s="213"/>
      <c r="VE458" s="213"/>
      <c r="VF458" s="213"/>
      <c r="VG458" s="213"/>
      <c r="VH458" s="213"/>
      <c r="VI458" s="213"/>
    </row>
    <row r="459" spans="1:581" s="23" customFormat="1" ht="15" customHeight="1" x14ac:dyDescent="0.2">
      <c r="A459" s="18">
        <v>130</v>
      </c>
      <c r="B459" s="102" t="s">
        <v>1188</v>
      </c>
      <c r="C459" s="102" t="s">
        <v>1189</v>
      </c>
      <c r="D459" s="20">
        <v>14</v>
      </c>
      <c r="E459" s="102" t="s">
        <v>929</v>
      </c>
      <c r="F459" s="102" t="s">
        <v>1190</v>
      </c>
      <c r="G459" s="67" t="s">
        <v>1692</v>
      </c>
      <c r="H459" s="174" t="s">
        <v>1688</v>
      </c>
      <c r="I459" s="22" t="s">
        <v>1693</v>
      </c>
      <c r="J459" s="67" t="s">
        <v>954</v>
      </c>
      <c r="K459" s="328">
        <v>42065</v>
      </c>
      <c r="L459" s="150" t="s">
        <v>740</v>
      </c>
      <c r="M459" s="22">
        <v>40</v>
      </c>
      <c r="N459" s="176" t="s">
        <v>728</v>
      </c>
      <c r="O459" s="61" t="s">
        <v>861</v>
      </c>
      <c r="P459" s="21" t="s">
        <v>970</v>
      </c>
      <c r="Q459" s="21" t="s">
        <v>994</v>
      </c>
      <c r="R459" s="22">
        <v>1</v>
      </c>
      <c r="S459" s="255">
        <v>12087</v>
      </c>
      <c r="T459" s="75">
        <f>+S459*20%</f>
        <v>2417.4</v>
      </c>
      <c r="U459" s="75"/>
      <c r="V459" s="75">
        <f t="shared" si="222"/>
        <v>14504.4</v>
      </c>
      <c r="W459" s="75"/>
      <c r="X459" s="75">
        <f t="shared" si="223"/>
        <v>2687.0666666666666</v>
      </c>
      <c r="Y459" s="75">
        <f t="shared" si="224"/>
        <v>26870.666666666664</v>
      </c>
      <c r="Z459" s="75">
        <f t="shared" si="225"/>
        <v>2538.27</v>
      </c>
      <c r="AA459" s="75">
        <f t="shared" si="226"/>
        <v>435.13199999999995</v>
      </c>
      <c r="AB459" s="75">
        <f t="shared" si="227"/>
        <v>725.22</v>
      </c>
      <c r="AC459" s="75">
        <f t="shared" si="228"/>
        <v>290.08800000000002</v>
      </c>
      <c r="AD459" s="75">
        <f t="shared" si="219"/>
        <v>957</v>
      </c>
      <c r="AE459" s="75">
        <f t="shared" si="220"/>
        <v>661</v>
      </c>
      <c r="AF459" s="77">
        <f t="shared" si="229"/>
        <v>8061.2</v>
      </c>
      <c r="AG459" s="77">
        <f t="shared" si="230"/>
        <v>23246.021111111113</v>
      </c>
      <c r="AH459" s="77">
        <f t="shared" si="231"/>
        <v>278952.25333333336</v>
      </c>
      <c r="AI459" s="77"/>
      <c r="AJ459" s="77"/>
      <c r="AK459" s="77"/>
      <c r="AL459" s="77"/>
      <c r="AM459" s="77"/>
      <c r="AN459" s="77"/>
      <c r="AO459" s="77"/>
      <c r="AP459" s="77"/>
      <c r="AQ459" s="77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  <c r="IU459" s="24"/>
      <c r="IV459" s="24"/>
      <c r="IW459" s="24"/>
      <c r="IX459" s="24"/>
      <c r="IY459" s="24"/>
      <c r="IZ459" s="24"/>
      <c r="JA459" s="24"/>
      <c r="JB459" s="24"/>
      <c r="JC459" s="24"/>
      <c r="JD459" s="24"/>
      <c r="JE459" s="24"/>
      <c r="JF459" s="24"/>
      <c r="JG459" s="24"/>
      <c r="JH459" s="24"/>
      <c r="JI459" s="24"/>
      <c r="JJ459" s="24"/>
      <c r="JK459" s="24"/>
      <c r="JL459" s="24"/>
      <c r="JM459" s="24"/>
      <c r="JN459" s="24"/>
      <c r="JO459" s="24"/>
      <c r="JP459" s="24"/>
      <c r="JQ459" s="24"/>
      <c r="JR459" s="24"/>
      <c r="JS459" s="24"/>
      <c r="JT459" s="24"/>
      <c r="JU459" s="24"/>
      <c r="JV459" s="24"/>
      <c r="JW459" s="24"/>
      <c r="JX459" s="24"/>
      <c r="JY459" s="24"/>
      <c r="JZ459" s="24"/>
      <c r="KA459" s="24"/>
      <c r="KB459" s="24"/>
      <c r="KC459" s="24"/>
      <c r="KD459" s="24"/>
      <c r="KE459" s="24"/>
      <c r="KF459" s="24"/>
      <c r="KG459" s="24"/>
      <c r="KH459" s="24"/>
      <c r="KI459" s="24"/>
      <c r="KJ459" s="24"/>
      <c r="KK459" s="24"/>
      <c r="KL459" s="24"/>
      <c r="KM459" s="24"/>
      <c r="KN459" s="24"/>
      <c r="KO459" s="24"/>
      <c r="KP459" s="24"/>
      <c r="KQ459" s="24"/>
      <c r="KR459" s="24"/>
      <c r="KS459" s="24"/>
      <c r="KT459" s="24"/>
      <c r="KU459" s="24"/>
      <c r="KV459" s="24"/>
      <c r="KW459" s="24"/>
      <c r="KX459" s="24"/>
      <c r="KY459" s="24"/>
      <c r="KZ459" s="24"/>
      <c r="LA459" s="24"/>
      <c r="LB459" s="24"/>
      <c r="LC459" s="24"/>
      <c r="LD459" s="24"/>
      <c r="LE459" s="24"/>
      <c r="LF459" s="24"/>
      <c r="LG459" s="24"/>
      <c r="LH459" s="24"/>
      <c r="LI459" s="24"/>
      <c r="LJ459" s="24"/>
      <c r="LK459" s="24"/>
      <c r="LL459" s="24"/>
      <c r="LM459" s="24"/>
      <c r="LN459" s="24"/>
      <c r="LO459" s="24"/>
      <c r="LP459" s="24"/>
      <c r="LQ459" s="24"/>
      <c r="LR459" s="24"/>
      <c r="LS459" s="24"/>
      <c r="LT459" s="24"/>
      <c r="LU459" s="24"/>
      <c r="LV459" s="24"/>
      <c r="LW459" s="24"/>
      <c r="LX459" s="24"/>
      <c r="LY459" s="24"/>
      <c r="LZ459" s="24"/>
      <c r="MA459" s="24"/>
      <c r="MB459" s="24"/>
      <c r="MC459" s="24"/>
      <c r="MD459" s="24"/>
      <c r="ME459" s="24"/>
      <c r="MF459" s="24"/>
      <c r="MG459" s="24"/>
      <c r="MH459" s="24"/>
      <c r="MI459" s="24"/>
      <c r="MJ459" s="24"/>
      <c r="MK459" s="24"/>
      <c r="ML459" s="24"/>
      <c r="MM459" s="24"/>
      <c r="MN459" s="24"/>
      <c r="MO459" s="24"/>
      <c r="MP459" s="24"/>
      <c r="MQ459" s="24"/>
      <c r="MR459" s="24"/>
      <c r="MS459" s="24"/>
      <c r="MT459" s="24"/>
      <c r="MU459" s="24"/>
      <c r="MV459" s="24"/>
      <c r="MW459" s="24"/>
      <c r="MX459" s="24"/>
      <c r="MY459" s="24"/>
      <c r="MZ459" s="24"/>
      <c r="NA459" s="24"/>
      <c r="NB459" s="24"/>
      <c r="NC459" s="24"/>
      <c r="ND459" s="24"/>
      <c r="NE459" s="24"/>
      <c r="NF459" s="24"/>
      <c r="NG459" s="24"/>
      <c r="NH459" s="24"/>
      <c r="NI459" s="24"/>
      <c r="NJ459" s="24"/>
      <c r="NK459" s="24"/>
      <c r="NL459" s="24"/>
      <c r="NM459" s="24"/>
      <c r="NN459" s="24"/>
      <c r="NO459" s="24"/>
      <c r="NP459" s="24"/>
      <c r="NQ459" s="24"/>
      <c r="NR459" s="24"/>
      <c r="NS459" s="24"/>
      <c r="NT459" s="24"/>
      <c r="NU459" s="24"/>
      <c r="NV459" s="24"/>
      <c r="NW459" s="24"/>
      <c r="NX459" s="24"/>
      <c r="NY459" s="24"/>
      <c r="NZ459" s="24"/>
      <c r="OA459" s="24"/>
      <c r="OB459" s="24"/>
      <c r="OC459" s="24"/>
      <c r="OD459" s="24"/>
      <c r="OE459" s="24"/>
      <c r="OF459" s="24"/>
      <c r="OG459" s="24"/>
      <c r="OH459" s="24"/>
      <c r="OI459" s="24"/>
      <c r="OJ459" s="24"/>
      <c r="OK459" s="24"/>
      <c r="OL459" s="24"/>
      <c r="OM459" s="24"/>
      <c r="ON459" s="24"/>
      <c r="OO459" s="24"/>
      <c r="OP459" s="24"/>
      <c r="OQ459" s="24"/>
      <c r="OR459" s="24"/>
      <c r="OS459" s="24"/>
      <c r="OT459" s="24"/>
      <c r="OU459" s="24"/>
      <c r="OV459" s="24"/>
      <c r="OW459" s="24"/>
      <c r="OX459" s="24"/>
      <c r="OY459" s="24"/>
      <c r="OZ459" s="24"/>
      <c r="PA459" s="24"/>
      <c r="PB459" s="24"/>
      <c r="PC459" s="24"/>
      <c r="PD459" s="24"/>
      <c r="PE459" s="24"/>
      <c r="PF459" s="24"/>
      <c r="PG459" s="24"/>
      <c r="PH459" s="24"/>
      <c r="PI459" s="24"/>
      <c r="PJ459" s="24"/>
      <c r="PK459" s="24"/>
      <c r="PL459" s="24"/>
      <c r="PM459" s="24"/>
      <c r="PN459" s="24"/>
      <c r="PO459" s="24"/>
      <c r="PP459" s="24"/>
      <c r="PQ459" s="24"/>
      <c r="PR459" s="24"/>
      <c r="PS459" s="24"/>
      <c r="PT459" s="24"/>
      <c r="PU459" s="24"/>
      <c r="PV459" s="24"/>
      <c r="PW459" s="24"/>
      <c r="PX459" s="24"/>
      <c r="PY459" s="24"/>
      <c r="PZ459" s="24"/>
      <c r="QA459" s="24"/>
      <c r="QB459" s="24"/>
      <c r="QC459" s="24"/>
      <c r="QD459" s="24"/>
      <c r="QE459" s="24"/>
      <c r="QF459" s="24"/>
      <c r="QG459" s="24"/>
      <c r="QH459" s="24"/>
      <c r="QI459" s="24"/>
      <c r="QJ459" s="24"/>
      <c r="QK459" s="24"/>
      <c r="QL459" s="24"/>
      <c r="QM459" s="24"/>
      <c r="QN459" s="24"/>
      <c r="QO459" s="24"/>
      <c r="QP459" s="24"/>
      <c r="QQ459" s="24"/>
      <c r="QR459" s="24"/>
      <c r="QS459" s="24"/>
      <c r="QT459" s="24"/>
      <c r="QU459" s="24"/>
      <c r="QV459" s="24"/>
      <c r="QW459" s="24"/>
      <c r="QX459" s="24"/>
      <c r="QY459" s="24"/>
      <c r="QZ459" s="24"/>
      <c r="RA459" s="24"/>
      <c r="RB459" s="24"/>
      <c r="RC459" s="24"/>
      <c r="RD459" s="24"/>
      <c r="RE459" s="24"/>
      <c r="RF459" s="24"/>
      <c r="RG459" s="24"/>
      <c r="RH459" s="24"/>
      <c r="RI459" s="24"/>
      <c r="RJ459" s="24"/>
      <c r="RK459" s="24"/>
      <c r="RL459" s="24"/>
      <c r="RM459" s="24"/>
      <c r="RN459" s="24"/>
      <c r="RO459" s="24"/>
      <c r="RP459" s="24"/>
      <c r="RQ459" s="24"/>
      <c r="RR459" s="24"/>
      <c r="RS459" s="24"/>
      <c r="RT459" s="24"/>
      <c r="RU459" s="24"/>
      <c r="RV459" s="24"/>
      <c r="RW459" s="24"/>
      <c r="RX459" s="24"/>
      <c r="RY459" s="24"/>
      <c r="RZ459" s="24"/>
      <c r="SA459" s="24"/>
      <c r="SB459" s="24"/>
      <c r="SC459" s="24"/>
      <c r="SD459" s="24"/>
      <c r="SE459" s="24"/>
      <c r="SF459" s="24"/>
      <c r="SG459" s="24"/>
      <c r="SH459" s="24"/>
      <c r="SI459" s="24"/>
      <c r="SJ459" s="24"/>
      <c r="SK459" s="24"/>
      <c r="SL459" s="24"/>
      <c r="SM459" s="24"/>
      <c r="SN459" s="24"/>
      <c r="SO459" s="24"/>
      <c r="SP459" s="24"/>
      <c r="SQ459" s="24"/>
      <c r="SR459" s="24"/>
      <c r="SS459" s="24"/>
      <c r="ST459" s="24"/>
      <c r="SU459" s="24"/>
      <c r="SV459" s="24"/>
      <c r="SW459" s="24"/>
      <c r="SX459" s="24"/>
      <c r="SY459" s="24"/>
      <c r="SZ459" s="24"/>
      <c r="TA459" s="24"/>
      <c r="TB459" s="24"/>
      <c r="TC459" s="24"/>
      <c r="TD459" s="24"/>
      <c r="TE459" s="24"/>
      <c r="TF459" s="24"/>
      <c r="TG459" s="24"/>
      <c r="TH459" s="24"/>
      <c r="TI459" s="24"/>
      <c r="TJ459" s="24"/>
      <c r="TK459" s="24"/>
      <c r="TL459" s="24"/>
      <c r="TM459" s="24"/>
      <c r="TN459" s="24"/>
      <c r="TO459" s="24"/>
      <c r="TP459" s="24"/>
      <c r="TQ459" s="24"/>
      <c r="TR459" s="24"/>
      <c r="TS459" s="24"/>
      <c r="TT459" s="24"/>
      <c r="TU459" s="24"/>
      <c r="TV459" s="24"/>
      <c r="TW459" s="24"/>
      <c r="TX459" s="24"/>
      <c r="TY459" s="24"/>
      <c r="TZ459" s="24"/>
      <c r="UA459" s="24"/>
      <c r="UB459" s="24"/>
      <c r="UC459" s="24"/>
      <c r="UD459" s="24"/>
      <c r="UE459" s="24"/>
      <c r="UF459" s="24"/>
      <c r="UG459" s="24"/>
      <c r="UH459" s="24"/>
      <c r="UI459" s="24"/>
      <c r="UJ459" s="24"/>
      <c r="UK459" s="24"/>
      <c r="UL459" s="24"/>
      <c r="UM459" s="24"/>
      <c r="UN459" s="24"/>
      <c r="UO459" s="24"/>
      <c r="UP459" s="24"/>
      <c r="UQ459" s="24"/>
      <c r="UR459" s="24"/>
      <c r="US459" s="24"/>
      <c r="UT459" s="24"/>
      <c r="UU459" s="24"/>
      <c r="UV459" s="24"/>
      <c r="UW459" s="24"/>
      <c r="UX459" s="24"/>
      <c r="UY459" s="24"/>
      <c r="UZ459" s="24"/>
      <c r="VA459" s="24"/>
      <c r="VB459" s="24"/>
      <c r="VC459" s="24"/>
      <c r="VD459" s="24"/>
      <c r="VE459" s="24"/>
      <c r="VF459" s="24"/>
      <c r="VG459" s="24"/>
      <c r="VH459" s="24"/>
      <c r="VI459" s="24"/>
    </row>
    <row r="460" spans="1:581" s="23" customFormat="1" ht="15" customHeight="1" x14ac:dyDescent="0.2">
      <c r="A460" s="18">
        <v>131</v>
      </c>
      <c r="B460" s="102" t="s">
        <v>1188</v>
      </c>
      <c r="C460" s="102" t="s">
        <v>1189</v>
      </c>
      <c r="D460" s="20">
        <v>14</v>
      </c>
      <c r="E460" s="102" t="s">
        <v>929</v>
      </c>
      <c r="F460" s="102" t="s">
        <v>1190</v>
      </c>
      <c r="G460" s="102" t="s">
        <v>1563</v>
      </c>
      <c r="H460" s="21" t="s">
        <v>302</v>
      </c>
      <c r="I460" s="21" t="s">
        <v>303</v>
      </c>
      <c r="J460" s="22" t="s">
        <v>954</v>
      </c>
      <c r="K460" s="328">
        <v>35185</v>
      </c>
      <c r="L460" s="146" t="s">
        <v>727</v>
      </c>
      <c r="M460" s="22">
        <v>40</v>
      </c>
      <c r="N460" s="22" t="s">
        <v>728</v>
      </c>
      <c r="O460" s="21" t="s">
        <v>729</v>
      </c>
      <c r="P460" s="21" t="s">
        <v>974</v>
      </c>
      <c r="Q460" s="21" t="s">
        <v>994</v>
      </c>
      <c r="R460" s="22">
        <v>1</v>
      </c>
      <c r="S460" s="75">
        <v>12605</v>
      </c>
      <c r="T460" s="75">
        <f>+S460*20%</f>
        <v>2521</v>
      </c>
      <c r="U460" s="75"/>
      <c r="V460" s="75">
        <f t="shared" si="222"/>
        <v>15126</v>
      </c>
      <c r="W460" s="75">
        <f>70.1*6</f>
        <v>420.59999999999997</v>
      </c>
      <c r="X460" s="75">
        <f t="shared" si="223"/>
        <v>2806.333333333333</v>
      </c>
      <c r="Y460" s="75">
        <f t="shared" si="224"/>
        <v>28063.333333333332</v>
      </c>
      <c r="Z460" s="75">
        <f t="shared" si="225"/>
        <v>2647.0499999999997</v>
      </c>
      <c r="AA460" s="75">
        <f t="shared" si="226"/>
        <v>453.78</v>
      </c>
      <c r="AB460" s="75">
        <f t="shared" si="227"/>
        <v>756.30000000000007</v>
      </c>
      <c r="AC460" s="75">
        <f t="shared" si="228"/>
        <v>302.52</v>
      </c>
      <c r="AD460" s="75">
        <f>1021+25</f>
        <v>1046</v>
      </c>
      <c r="AE460" s="75">
        <v>666</v>
      </c>
      <c r="AF460" s="77">
        <f t="shared" si="229"/>
        <v>8419</v>
      </c>
      <c r="AG460" s="77">
        <f t="shared" si="230"/>
        <v>24692.305555555555</v>
      </c>
      <c r="AH460" s="77">
        <f t="shared" si="231"/>
        <v>296307.66666666663</v>
      </c>
      <c r="AI460" s="77"/>
      <c r="AJ460" s="77"/>
      <c r="AK460" s="77"/>
      <c r="AL460" s="77"/>
      <c r="AM460" s="77"/>
      <c r="AN460" s="77"/>
      <c r="AO460" s="77"/>
      <c r="AP460" s="77"/>
      <c r="AQ460" s="77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  <c r="HB460" s="24"/>
      <c r="HC460" s="24"/>
      <c r="HD460" s="24"/>
      <c r="HE460" s="24"/>
      <c r="HF460" s="24"/>
      <c r="HG460" s="24"/>
      <c r="HH460" s="24"/>
      <c r="HI460" s="24"/>
      <c r="HJ460" s="24"/>
      <c r="HK460" s="24"/>
      <c r="HL460" s="24"/>
      <c r="HM460" s="24"/>
      <c r="HN460" s="24"/>
      <c r="HO460" s="24"/>
      <c r="HP460" s="24"/>
      <c r="HQ460" s="24"/>
      <c r="HR460" s="24"/>
      <c r="HS460" s="24"/>
      <c r="HT460" s="24"/>
      <c r="HU460" s="24"/>
      <c r="HV460" s="24"/>
      <c r="HW460" s="24"/>
      <c r="HX460" s="24"/>
      <c r="HY460" s="24"/>
      <c r="HZ460" s="24"/>
      <c r="IA460" s="24"/>
      <c r="IB460" s="24"/>
      <c r="IC460" s="24"/>
      <c r="ID460" s="24"/>
      <c r="IE460" s="24"/>
      <c r="IF460" s="24"/>
      <c r="IG460" s="24"/>
      <c r="IH460" s="24"/>
      <c r="II460" s="24"/>
      <c r="IJ460" s="24"/>
      <c r="IK460" s="24"/>
      <c r="IL460" s="24"/>
      <c r="IM460" s="24"/>
      <c r="IN460" s="24"/>
      <c r="IO460" s="24"/>
      <c r="IP460" s="24"/>
      <c r="IQ460" s="24"/>
      <c r="IR460" s="24"/>
      <c r="IS460" s="24"/>
      <c r="IT460" s="24"/>
      <c r="IU460" s="24"/>
      <c r="IV460" s="24"/>
      <c r="IW460" s="24"/>
      <c r="IX460" s="24"/>
      <c r="IY460" s="24"/>
      <c r="IZ460" s="24"/>
      <c r="JA460" s="24"/>
      <c r="JB460" s="24"/>
      <c r="JC460" s="24"/>
      <c r="JD460" s="24"/>
      <c r="JE460" s="24"/>
      <c r="JF460" s="24"/>
      <c r="JG460" s="24"/>
      <c r="JH460" s="24"/>
      <c r="JI460" s="24"/>
      <c r="JJ460" s="24"/>
      <c r="JK460" s="24"/>
      <c r="JL460" s="24"/>
      <c r="JM460" s="24"/>
      <c r="JN460" s="24"/>
      <c r="JO460" s="24"/>
      <c r="JP460" s="24"/>
      <c r="JQ460" s="24"/>
      <c r="JR460" s="24"/>
      <c r="JS460" s="24"/>
      <c r="JT460" s="24"/>
      <c r="JU460" s="24"/>
      <c r="JV460" s="24"/>
      <c r="JW460" s="24"/>
      <c r="JX460" s="24"/>
      <c r="JY460" s="24"/>
      <c r="JZ460" s="24"/>
      <c r="KA460" s="24"/>
      <c r="KB460" s="24"/>
      <c r="KC460" s="24"/>
      <c r="KD460" s="24"/>
      <c r="KE460" s="24"/>
      <c r="KF460" s="24"/>
      <c r="KG460" s="24"/>
      <c r="KH460" s="24"/>
      <c r="KI460" s="24"/>
      <c r="KJ460" s="24"/>
      <c r="KK460" s="24"/>
      <c r="KL460" s="24"/>
      <c r="KM460" s="24"/>
      <c r="KN460" s="24"/>
      <c r="KO460" s="24"/>
      <c r="KP460" s="24"/>
      <c r="KQ460" s="24"/>
      <c r="KR460" s="24"/>
      <c r="KS460" s="24"/>
      <c r="KT460" s="24"/>
      <c r="KU460" s="24"/>
      <c r="KV460" s="24"/>
      <c r="KW460" s="24"/>
      <c r="KX460" s="24"/>
      <c r="KY460" s="24"/>
      <c r="KZ460" s="24"/>
      <c r="LA460" s="24"/>
      <c r="LB460" s="24"/>
      <c r="LC460" s="24"/>
      <c r="LD460" s="24"/>
      <c r="LE460" s="24"/>
      <c r="LF460" s="24"/>
      <c r="LG460" s="24"/>
      <c r="LH460" s="24"/>
      <c r="LI460" s="24"/>
      <c r="LJ460" s="24"/>
      <c r="LK460" s="24"/>
      <c r="LL460" s="24"/>
      <c r="LM460" s="24"/>
      <c r="LN460" s="24"/>
      <c r="LO460" s="24"/>
      <c r="LP460" s="24"/>
      <c r="LQ460" s="24"/>
      <c r="LR460" s="24"/>
      <c r="LS460" s="24"/>
      <c r="LT460" s="24"/>
      <c r="LU460" s="24"/>
      <c r="LV460" s="24"/>
      <c r="LW460" s="24"/>
      <c r="LX460" s="24"/>
      <c r="LY460" s="24"/>
      <c r="LZ460" s="24"/>
      <c r="MA460" s="24"/>
      <c r="MB460" s="24"/>
      <c r="MC460" s="24"/>
      <c r="MD460" s="24"/>
      <c r="ME460" s="24"/>
      <c r="MF460" s="24"/>
      <c r="MG460" s="24"/>
      <c r="MH460" s="24"/>
      <c r="MI460" s="24"/>
      <c r="MJ460" s="24"/>
      <c r="MK460" s="24"/>
      <c r="ML460" s="24"/>
      <c r="MM460" s="24"/>
      <c r="MN460" s="24"/>
      <c r="MO460" s="24"/>
      <c r="MP460" s="24"/>
      <c r="MQ460" s="24"/>
      <c r="MR460" s="24"/>
      <c r="MS460" s="24"/>
      <c r="MT460" s="24"/>
      <c r="MU460" s="24"/>
      <c r="MV460" s="24"/>
      <c r="MW460" s="24"/>
      <c r="MX460" s="24"/>
      <c r="MY460" s="24"/>
      <c r="MZ460" s="24"/>
      <c r="NA460" s="24"/>
      <c r="NB460" s="24"/>
      <c r="NC460" s="24"/>
      <c r="ND460" s="24"/>
      <c r="NE460" s="24"/>
      <c r="NF460" s="24"/>
      <c r="NG460" s="24"/>
      <c r="NH460" s="24"/>
      <c r="NI460" s="24"/>
      <c r="NJ460" s="24"/>
      <c r="NK460" s="24"/>
      <c r="NL460" s="24"/>
      <c r="NM460" s="24"/>
      <c r="NN460" s="24"/>
      <c r="NO460" s="24"/>
      <c r="NP460" s="24"/>
      <c r="NQ460" s="24"/>
      <c r="NR460" s="24"/>
      <c r="NS460" s="24"/>
      <c r="NT460" s="24"/>
      <c r="NU460" s="24"/>
      <c r="NV460" s="24"/>
      <c r="NW460" s="24"/>
      <c r="NX460" s="24"/>
      <c r="NY460" s="24"/>
      <c r="NZ460" s="24"/>
      <c r="OA460" s="24"/>
      <c r="OB460" s="24"/>
      <c r="OC460" s="24"/>
      <c r="OD460" s="24"/>
      <c r="OE460" s="24"/>
      <c r="OF460" s="24"/>
      <c r="OG460" s="24"/>
      <c r="OH460" s="24"/>
      <c r="OI460" s="24"/>
      <c r="OJ460" s="24"/>
      <c r="OK460" s="24"/>
      <c r="OL460" s="24"/>
      <c r="OM460" s="24"/>
      <c r="ON460" s="24"/>
      <c r="OO460" s="24"/>
      <c r="OP460" s="24"/>
      <c r="OQ460" s="24"/>
      <c r="OR460" s="24"/>
      <c r="OS460" s="24"/>
      <c r="OT460" s="24"/>
      <c r="OU460" s="24"/>
      <c r="OV460" s="24"/>
      <c r="OW460" s="24"/>
      <c r="OX460" s="24"/>
      <c r="OY460" s="24"/>
      <c r="OZ460" s="24"/>
      <c r="PA460" s="24"/>
      <c r="PB460" s="24"/>
      <c r="PC460" s="24"/>
      <c r="PD460" s="24"/>
      <c r="PE460" s="24"/>
      <c r="PF460" s="24"/>
      <c r="PG460" s="24"/>
      <c r="PH460" s="24"/>
      <c r="PI460" s="24"/>
      <c r="PJ460" s="24"/>
      <c r="PK460" s="24"/>
      <c r="PL460" s="24"/>
      <c r="PM460" s="24"/>
      <c r="PN460" s="24"/>
      <c r="PO460" s="24"/>
      <c r="PP460" s="24"/>
      <c r="PQ460" s="24"/>
      <c r="PR460" s="24"/>
      <c r="PS460" s="24"/>
      <c r="PT460" s="24"/>
      <c r="PU460" s="24"/>
      <c r="PV460" s="24"/>
      <c r="PW460" s="24"/>
      <c r="PX460" s="24"/>
      <c r="PY460" s="24"/>
      <c r="PZ460" s="24"/>
      <c r="QA460" s="24"/>
      <c r="QB460" s="24"/>
      <c r="QC460" s="24"/>
      <c r="QD460" s="24"/>
      <c r="QE460" s="24"/>
      <c r="QF460" s="24"/>
      <c r="QG460" s="24"/>
      <c r="QH460" s="24"/>
      <c r="QI460" s="24"/>
      <c r="QJ460" s="24"/>
      <c r="QK460" s="24"/>
      <c r="QL460" s="24"/>
      <c r="QM460" s="24"/>
      <c r="QN460" s="24"/>
      <c r="QO460" s="24"/>
      <c r="QP460" s="24"/>
      <c r="QQ460" s="24"/>
      <c r="QR460" s="24"/>
      <c r="QS460" s="24"/>
      <c r="QT460" s="24"/>
      <c r="QU460" s="24"/>
      <c r="QV460" s="24"/>
      <c r="QW460" s="24"/>
      <c r="QX460" s="24"/>
      <c r="QY460" s="24"/>
      <c r="QZ460" s="24"/>
      <c r="RA460" s="24"/>
      <c r="RB460" s="24"/>
      <c r="RC460" s="24"/>
      <c r="RD460" s="24"/>
      <c r="RE460" s="24"/>
      <c r="RF460" s="24"/>
      <c r="RG460" s="24"/>
      <c r="RH460" s="24"/>
      <c r="RI460" s="24"/>
      <c r="RJ460" s="24"/>
      <c r="RK460" s="24"/>
      <c r="RL460" s="24"/>
      <c r="RM460" s="24"/>
      <c r="RN460" s="24"/>
      <c r="RO460" s="24"/>
      <c r="RP460" s="24"/>
      <c r="RQ460" s="24"/>
      <c r="RR460" s="24"/>
      <c r="RS460" s="24"/>
      <c r="RT460" s="24"/>
      <c r="RU460" s="24"/>
      <c r="RV460" s="24"/>
      <c r="RW460" s="24"/>
      <c r="RX460" s="24"/>
      <c r="RY460" s="24"/>
      <c r="RZ460" s="24"/>
      <c r="SA460" s="24"/>
      <c r="SB460" s="24"/>
      <c r="SC460" s="24"/>
      <c r="SD460" s="24"/>
      <c r="SE460" s="24"/>
      <c r="SF460" s="24"/>
      <c r="SG460" s="24"/>
      <c r="SH460" s="24"/>
      <c r="SI460" s="24"/>
      <c r="SJ460" s="24"/>
      <c r="SK460" s="24"/>
      <c r="SL460" s="24"/>
      <c r="SM460" s="24"/>
      <c r="SN460" s="24"/>
      <c r="SO460" s="24"/>
      <c r="SP460" s="24"/>
      <c r="SQ460" s="24"/>
      <c r="SR460" s="24"/>
      <c r="SS460" s="24"/>
      <c r="ST460" s="24"/>
      <c r="SU460" s="24"/>
      <c r="SV460" s="24"/>
      <c r="SW460" s="24"/>
      <c r="SX460" s="24"/>
      <c r="SY460" s="24"/>
      <c r="SZ460" s="24"/>
      <c r="TA460" s="24"/>
      <c r="TB460" s="24"/>
      <c r="TC460" s="24"/>
      <c r="TD460" s="24"/>
      <c r="TE460" s="24"/>
      <c r="TF460" s="24"/>
      <c r="TG460" s="24"/>
      <c r="TH460" s="24"/>
      <c r="TI460" s="24"/>
      <c r="TJ460" s="24"/>
      <c r="TK460" s="24"/>
      <c r="TL460" s="24"/>
      <c r="TM460" s="24"/>
      <c r="TN460" s="24"/>
      <c r="TO460" s="24"/>
      <c r="TP460" s="24"/>
      <c r="TQ460" s="24"/>
      <c r="TR460" s="24"/>
      <c r="TS460" s="24"/>
      <c r="TT460" s="24"/>
      <c r="TU460" s="24"/>
      <c r="TV460" s="24"/>
      <c r="TW460" s="24"/>
      <c r="TX460" s="24"/>
      <c r="TY460" s="24"/>
      <c r="TZ460" s="24"/>
      <c r="UA460" s="24"/>
      <c r="UB460" s="24"/>
      <c r="UC460" s="24"/>
      <c r="UD460" s="24"/>
      <c r="UE460" s="24"/>
      <c r="UF460" s="24"/>
      <c r="UG460" s="24"/>
      <c r="UH460" s="24"/>
      <c r="UI460" s="24"/>
      <c r="UJ460" s="24"/>
      <c r="UK460" s="24"/>
      <c r="UL460" s="24"/>
      <c r="UM460" s="24"/>
      <c r="UN460" s="24"/>
      <c r="UO460" s="24"/>
      <c r="UP460" s="24"/>
      <c r="UQ460" s="24"/>
      <c r="UR460" s="24"/>
      <c r="US460" s="24"/>
      <c r="UT460" s="24"/>
      <c r="UU460" s="24"/>
      <c r="UV460" s="24"/>
      <c r="UW460" s="24"/>
      <c r="UX460" s="24"/>
      <c r="UY460" s="24"/>
      <c r="UZ460" s="24"/>
      <c r="VA460" s="24"/>
      <c r="VB460" s="24"/>
      <c r="VC460" s="24"/>
      <c r="VD460" s="24"/>
      <c r="VE460" s="24"/>
      <c r="VF460" s="24"/>
      <c r="VG460" s="24"/>
      <c r="VH460" s="24"/>
      <c r="VI460" s="24"/>
    </row>
    <row r="461" spans="1:581" s="23" customFormat="1" ht="15" customHeight="1" x14ac:dyDescent="0.2">
      <c r="A461" s="18">
        <v>132</v>
      </c>
      <c r="B461" s="102" t="s">
        <v>1188</v>
      </c>
      <c r="C461" s="102" t="s">
        <v>1189</v>
      </c>
      <c r="D461" s="20">
        <v>14</v>
      </c>
      <c r="E461" s="102" t="s">
        <v>929</v>
      </c>
      <c r="F461" s="102" t="s">
        <v>1190</v>
      </c>
      <c r="G461" s="102"/>
      <c r="H461" s="61" t="s">
        <v>1880</v>
      </c>
      <c r="I461" s="21"/>
      <c r="J461" s="22"/>
      <c r="K461" s="328"/>
      <c r="L461" s="146" t="s">
        <v>740</v>
      </c>
      <c r="M461" s="22">
        <v>40</v>
      </c>
      <c r="N461" s="22" t="s">
        <v>728</v>
      </c>
      <c r="O461" s="21" t="s">
        <v>304</v>
      </c>
      <c r="P461" s="21" t="s">
        <v>974</v>
      </c>
      <c r="Q461" s="21" t="s">
        <v>994</v>
      </c>
      <c r="R461" s="22">
        <v>1</v>
      </c>
      <c r="S461" s="142">
        <v>12087</v>
      </c>
      <c r="T461" s="75"/>
      <c r="U461" s="75"/>
      <c r="V461" s="75">
        <f t="shared" si="222"/>
        <v>12087</v>
      </c>
      <c r="W461" s="75"/>
      <c r="X461" s="75">
        <f t="shared" si="223"/>
        <v>2284.1666666666665</v>
      </c>
      <c r="Y461" s="75">
        <f t="shared" si="224"/>
        <v>22841.666666666664</v>
      </c>
      <c r="Z461" s="75">
        <f t="shared" si="225"/>
        <v>2115.2249999999999</v>
      </c>
      <c r="AA461" s="75">
        <f t="shared" si="226"/>
        <v>362.61</v>
      </c>
      <c r="AB461" s="75">
        <f t="shared" si="227"/>
        <v>604.35</v>
      </c>
      <c r="AC461" s="75">
        <f t="shared" si="228"/>
        <v>241.74</v>
      </c>
      <c r="AD461" s="75">
        <f>887+70</f>
        <v>957</v>
      </c>
      <c r="AE461" s="75">
        <f>631+30</f>
        <v>661</v>
      </c>
      <c r="AF461" s="77">
        <f t="shared" si="229"/>
        <v>6852.5</v>
      </c>
      <c r="AG461" s="77">
        <f t="shared" si="230"/>
        <v>19693.786111111112</v>
      </c>
      <c r="AH461" s="77">
        <f t="shared" si="231"/>
        <v>236325.43333333335</v>
      </c>
      <c r="AI461" s="77"/>
      <c r="AJ461" s="77"/>
      <c r="AK461" s="77"/>
      <c r="AL461" s="77"/>
      <c r="AM461" s="77"/>
      <c r="AN461" s="77"/>
      <c r="AO461" s="77"/>
      <c r="AP461" s="77"/>
      <c r="AQ461" s="77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  <c r="IU461" s="24"/>
      <c r="IV461" s="24"/>
      <c r="IW461" s="24"/>
      <c r="IX461" s="24"/>
      <c r="IY461" s="24"/>
      <c r="IZ461" s="24"/>
      <c r="JA461" s="24"/>
      <c r="JB461" s="24"/>
      <c r="JC461" s="24"/>
      <c r="JD461" s="24"/>
      <c r="JE461" s="24"/>
      <c r="JF461" s="24"/>
      <c r="JG461" s="24"/>
      <c r="JH461" s="24"/>
      <c r="JI461" s="24"/>
      <c r="JJ461" s="24"/>
      <c r="JK461" s="24"/>
      <c r="JL461" s="24"/>
      <c r="JM461" s="24"/>
      <c r="JN461" s="24"/>
      <c r="JO461" s="24"/>
      <c r="JP461" s="24"/>
      <c r="JQ461" s="24"/>
      <c r="JR461" s="24"/>
      <c r="JS461" s="24"/>
      <c r="JT461" s="24"/>
      <c r="JU461" s="24"/>
      <c r="JV461" s="24"/>
      <c r="JW461" s="24"/>
      <c r="JX461" s="24"/>
      <c r="JY461" s="24"/>
      <c r="JZ461" s="24"/>
      <c r="KA461" s="24"/>
      <c r="KB461" s="24"/>
      <c r="KC461" s="24"/>
      <c r="KD461" s="24"/>
      <c r="KE461" s="24"/>
      <c r="KF461" s="24"/>
      <c r="KG461" s="24"/>
      <c r="KH461" s="24"/>
      <c r="KI461" s="24"/>
      <c r="KJ461" s="24"/>
      <c r="KK461" s="24"/>
      <c r="KL461" s="24"/>
      <c r="KM461" s="24"/>
      <c r="KN461" s="24"/>
      <c r="KO461" s="24"/>
      <c r="KP461" s="24"/>
      <c r="KQ461" s="24"/>
      <c r="KR461" s="24"/>
      <c r="KS461" s="24"/>
      <c r="KT461" s="24"/>
      <c r="KU461" s="24"/>
      <c r="KV461" s="24"/>
      <c r="KW461" s="24"/>
      <c r="KX461" s="24"/>
      <c r="KY461" s="24"/>
      <c r="KZ461" s="24"/>
      <c r="LA461" s="24"/>
      <c r="LB461" s="24"/>
      <c r="LC461" s="24"/>
      <c r="LD461" s="24"/>
      <c r="LE461" s="24"/>
      <c r="LF461" s="24"/>
      <c r="LG461" s="24"/>
      <c r="LH461" s="24"/>
      <c r="LI461" s="24"/>
      <c r="LJ461" s="24"/>
      <c r="LK461" s="24"/>
      <c r="LL461" s="24"/>
      <c r="LM461" s="24"/>
      <c r="LN461" s="24"/>
      <c r="LO461" s="24"/>
      <c r="LP461" s="24"/>
      <c r="LQ461" s="24"/>
      <c r="LR461" s="24"/>
      <c r="LS461" s="24"/>
      <c r="LT461" s="24"/>
      <c r="LU461" s="24"/>
      <c r="LV461" s="24"/>
      <c r="LW461" s="24"/>
      <c r="LX461" s="24"/>
      <c r="LY461" s="24"/>
      <c r="LZ461" s="24"/>
      <c r="MA461" s="24"/>
      <c r="MB461" s="24"/>
      <c r="MC461" s="24"/>
      <c r="MD461" s="24"/>
      <c r="ME461" s="24"/>
      <c r="MF461" s="24"/>
      <c r="MG461" s="24"/>
      <c r="MH461" s="24"/>
      <c r="MI461" s="24"/>
      <c r="MJ461" s="24"/>
      <c r="MK461" s="24"/>
      <c r="ML461" s="24"/>
      <c r="MM461" s="24"/>
      <c r="MN461" s="24"/>
      <c r="MO461" s="24"/>
      <c r="MP461" s="24"/>
      <c r="MQ461" s="24"/>
      <c r="MR461" s="24"/>
      <c r="MS461" s="24"/>
      <c r="MT461" s="24"/>
      <c r="MU461" s="24"/>
      <c r="MV461" s="24"/>
      <c r="MW461" s="24"/>
      <c r="MX461" s="24"/>
      <c r="MY461" s="24"/>
      <c r="MZ461" s="24"/>
      <c r="NA461" s="24"/>
      <c r="NB461" s="24"/>
      <c r="NC461" s="24"/>
      <c r="ND461" s="24"/>
      <c r="NE461" s="24"/>
      <c r="NF461" s="24"/>
      <c r="NG461" s="24"/>
      <c r="NH461" s="24"/>
      <c r="NI461" s="24"/>
      <c r="NJ461" s="24"/>
      <c r="NK461" s="24"/>
      <c r="NL461" s="24"/>
      <c r="NM461" s="24"/>
      <c r="NN461" s="24"/>
      <c r="NO461" s="24"/>
      <c r="NP461" s="24"/>
      <c r="NQ461" s="24"/>
      <c r="NR461" s="24"/>
      <c r="NS461" s="24"/>
      <c r="NT461" s="24"/>
      <c r="NU461" s="24"/>
      <c r="NV461" s="24"/>
      <c r="NW461" s="24"/>
      <c r="NX461" s="24"/>
      <c r="NY461" s="24"/>
      <c r="NZ461" s="24"/>
      <c r="OA461" s="24"/>
      <c r="OB461" s="24"/>
      <c r="OC461" s="24"/>
      <c r="OD461" s="24"/>
      <c r="OE461" s="24"/>
      <c r="OF461" s="24"/>
      <c r="OG461" s="24"/>
      <c r="OH461" s="24"/>
      <c r="OI461" s="24"/>
      <c r="OJ461" s="24"/>
      <c r="OK461" s="24"/>
      <c r="OL461" s="24"/>
      <c r="OM461" s="24"/>
      <c r="ON461" s="24"/>
      <c r="OO461" s="24"/>
      <c r="OP461" s="24"/>
      <c r="OQ461" s="24"/>
      <c r="OR461" s="24"/>
      <c r="OS461" s="24"/>
      <c r="OT461" s="24"/>
      <c r="OU461" s="24"/>
      <c r="OV461" s="24"/>
      <c r="OW461" s="24"/>
      <c r="OX461" s="24"/>
      <c r="OY461" s="24"/>
      <c r="OZ461" s="24"/>
      <c r="PA461" s="24"/>
      <c r="PB461" s="24"/>
      <c r="PC461" s="24"/>
      <c r="PD461" s="24"/>
      <c r="PE461" s="24"/>
      <c r="PF461" s="24"/>
      <c r="PG461" s="24"/>
      <c r="PH461" s="24"/>
      <c r="PI461" s="24"/>
      <c r="PJ461" s="24"/>
      <c r="PK461" s="24"/>
      <c r="PL461" s="24"/>
      <c r="PM461" s="24"/>
      <c r="PN461" s="24"/>
      <c r="PO461" s="24"/>
      <c r="PP461" s="24"/>
      <c r="PQ461" s="24"/>
      <c r="PR461" s="24"/>
      <c r="PS461" s="24"/>
      <c r="PT461" s="24"/>
      <c r="PU461" s="24"/>
      <c r="PV461" s="24"/>
      <c r="PW461" s="24"/>
      <c r="PX461" s="24"/>
      <c r="PY461" s="24"/>
      <c r="PZ461" s="24"/>
      <c r="QA461" s="24"/>
      <c r="QB461" s="24"/>
      <c r="QC461" s="24"/>
      <c r="QD461" s="24"/>
      <c r="QE461" s="24"/>
      <c r="QF461" s="24"/>
      <c r="QG461" s="24"/>
      <c r="QH461" s="24"/>
      <c r="QI461" s="24"/>
      <c r="QJ461" s="24"/>
      <c r="QK461" s="24"/>
      <c r="QL461" s="24"/>
      <c r="QM461" s="24"/>
      <c r="QN461" s="24"/>
      <c r="QO461" s="24"/>
      <c r="QP461" s="24"/>
      <c r="QQ461" s="24"/>
      <c r="QR461" s="24"/>
      <c r="QS461" s="24"/>
      <c r="QT461" s="24"/>
      <c r="QU461" s="24"/>
      <c r="QV461" s="24"/>
      <c r="QW461" s="24"/>
      <c r="QX461" s="24"/>
      <c r="QY461" s="24"/>
      <c r="QZ461" s="24"/>
      <c r="RA461" s="24"/>
      <c r="RB461" s="24"/>
      <c r="RC461" s="24"/>
      <c r="RD461" s="24"/>
      <c r="RE461" s="24"/>
      <c r="RF461" s="24"/>
      <c r="RG461" s="24"/>
      <c r="RH461" s="24"/>
      <c r="RI461" s="24"/>
      <c r="RJ461" s="24"/>
      <c r="RK461" s="24"/>
      <c r="RL461" s="24"/>
      <c r="RM461" s="24"/>
      <c r="RN461" s="24"/>
      <c r="RO461" s="24"/>
      <c r="RP461" s="24"/>
      <c r="RQ461" s="24"/>
      <c r="RR461" s="24"/>
      <c r="RS461" s="24"/>
      <c r="RT461" s="24"/>
      <c r="RU461" s="24"/>
      <c r="RV461" s="24"/>
      <c r="RW461" s="24"/>
      <c r="RX461" s="24"/>
      <c r="RY461" s="24"/>
      <c r="RZ461" s="24"/>
      <c r="SA461" s="24"/>
      <c r="SB461" s="24"/>
      <c r="SC461" s="24"/>
      <c r="SD461" s="24"/>
      <c r="SE461" s="24"/>
      <c r="SF461" s="24"/>
      <c r="SG461" s="24"/>
      <c r="SH461" s="24"/>
      <c r="SI461" s="24"/>
      <c r="SJ461" s="24"/>
      <c r="SK461" s="24"/>
      <c r="SL461" s="24"/>
      <c r="SM461" s="24"/>
      <c r="SN461" s="24"/>
      <c r="SO461" s="24"/>
      <c r="SP461" s="24"/>
      <c r="SQ461" s="24"/>
      <c r="SR461" s="24"/>
      <c r="SS461" s="24"/>
      <c r="ST461" s="24"/>
      <c r="SU461" s="24"/>
      <c r="SV461" s="24"/>
      <c r="SW461" s="24"/>
      <c r="SX461" s="24"/>
      <c r="SY461" s="24"/>
      <c r="SZ461" s="24"/>
      <c r="TA461" s="24"/>
      <c r="TB461" s="24"/>
      <c r="TC461" s="24"/>
      <c r="TD461" s="24"/>
      <c r="TE461" s="24"/>
      <c r="TF461" s="24"/>
      <c r="TG461" s="24"/>
      <c r="TH461" s="24"/>
      <c r="TI461" s="24"/>
      <c r="TJ461" s="24"/>
      <c r="TK461" s="24"/>
      <c r="TL461" s="24"/>
      <c r="TM461" s="24"/>
      <c r="TN461" s="24"/>
      <c r="TO461" s="24"/>
      <c r="TP461" s="24"/>
      <c r="TQ461" s="24"/>
      <c r="TR461" s="24"/>
      <c r="TS461" s="24"/>
      <c r="TT461" s="24"/>
      <c r="TU461" s="24"/>
      <c r="TV461" s="24"/>
      <c r="TW461" s="24"/>
      <c r="TX461" s="24"/>
      <c r="TY461" s="24"/>
      <c r="TZ461" s="24"/>
      <c r="UA461" s="24"/>
      <c r="UB461" s="24"/>
      <c r="UC461" s="24"/>
      <c r="UD461" s="24"/>
      <c r="UE461" s="24"/>
      <c r="UF461" s="24"/>
      <c r="UG461" s="24"/>
      <c r="UH461" s="24"/>
      <c r="UI461" s="24"/>
      <c r="UJ461" s="24"/>
      <c r="UK461" s="24"/>
      <c r="UL461" s="24"/>
      <c r="UM461" s="24"/>
      <c r="UN461" s="24"/>
      <c r="UO461" s="24"/>
      <c r="UP461" s="24"/>
      <c r="UQ461" s="24"/>
      <c r="UR461" s="24"/>
      <c r="US461" s="24"/>
      <c r="UT461" s="24"/>
      <c r="UU461" s="24"/>
      <c r="UV461" s="24"/>
      <c r="UW461" s="24"/>
      <c r="UX461" s="24"/>
      <c r="UY461" s="24"/>
      <c r="UZ461" s="24"/>
      <c r="VA461" s="24"/>
      <c r="VB461" s="24"/>
      <c r="VC461" s="24"/>
      <c r="VD461" s="24"/>
      <c r="VE461" s="24"/>
      <c r="VF461" s="24"/>
      <c r="VG461" s="24"/>
      <c r="VH461" s="24"/>
      <c r="VI461" s="24"/>
    </row>
    <row r="462" spans="1:581" s="23" customFormat="1" ht="15" customHeight="1" x14ac:dyDescent="0.2">
      <c r="A462" s="18">
        <v>133</v>
      </c>
      <c r="B462" s="102" t="s">
        <v>1188</v>
      </c>
      <c r="C462" s="102" t="s">
        <v>1189</v>
      </c>
      <c r="D462" s="20">
        <v>14</v>
      </c>
      <c r="E462" s="102" t="s">
        <v>929</v>
      </c>
      <c r="F462" s="102" t="s">
        <v>1190</v>
      </c>
      <c r="G462" s="102" t="s">
        <v>1564</v>
      </c>
      <c r="H462" s="21" t="s">
        <v>308</v>
      </c>
      <c r="I462" s="21" t="s">
        <v>309</v>
      </c>
      <c r="J462" s="22" t="s">
        <v>955</v>
      </c>
      <c r="K462" s="328">
        <v>33413</v>
      </c>
      <c r="L462" s="146" t="s">
        <v>42</v>
      </c>
      <c r="M462" s="22">
        <v>40</v>
      </c>
      <c r="N462" s="176" t="s">
        <v>728</v>
      </c>
      <c r="O462" s="21" t="s">
        <v>900</v>
      </c>
      <c r="P462" s="21" t="s">
        <v>973</v>
      </c>
      <c r="Q462" s="21" t="s">
        <v>994</v>
      </c>
      <c r="R462" s="22">
        <v>1</v>
      </c>
      <c r="S462" s="75">
        <v>13333</v>
      </c>
      <c r="T462" s="75">
        <f t="shared" ref="T462:T472" si="232">+S462*20%</f>
        <v>2666.6000000000004</v>
      </c>
      <c r="U462" s="75"/>
      <c r="V462" s="75">
        <f t="shared" si="222"/>
        <v>15999.6</v>
      </c>
      <c r="W462" s="75">
        <f>70.1*7</f>
        <v>490.69999999999993</v>
      </c>
      <c r="X462" s="75">
        <f t="shared" si="223"/>
        <v>2961.9333333333334</v>
      </c>
      <c r="Y462" s="75">
        <f t="shared" si="224"/>
        <v>29619.333333333332</v>
      </c>
      <c r="Z462" s="75">
        <f t="shared" si="225"/>
        <v>2799.93</v>
      </c>
      <c r="AA462" s="75">
        <f t="shared" si="226"/>
        <v>479.988</v>
      </c>
      <c r="AB462" s="75">
        <f t="shared" si="227"/>
        <v>799.98</v>
      </c>
      <c r="AC462" s="75">
        <f t="shared" si="228"/>
        <v>319.99200000000002</v>
      </c>
      <c r="AD462" s="75">
        <f t="shared" ref="AD462:AD467" si="233">1068+25</f>
        <v>1093</v>
      </c>
      <c r="AE462" s="75">
        <v>679</v>
      </c>
      <c r="AF462" s="77">
        <f t="shared" si="229"/>
        <v>8885.7999999999993</v>
      </c>
      <c r="AG462" s="77">
        <f t="shared" si="230"/>
        <v>26117.778888888886</v>
      </c>
      <c r="AH462" s="77">
        <f t="shared" si="231"/>
        <v>313413.34666666662</v>
      </c>
      <c r="AI462" s="77"/>
      <c r="AJ462" s="77"/>
      <c r="AK462" s="77"/>
      <c r="AL462" s="77"/>
      <c r="AM462" s="77"/>
      <c r="AN462" s="77"/>
      <c r="AO462" s="77"/>
      <c r="AP462" s="77"/>
      <c r="AQ462" s="77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  <c r="HB462" s="24"/>
      <c r="HC462" s="24"/>
      <c r="HD462" s="24"/>
      <c r="HE462" s="24"/>
      <c r="HF462" s="24"/>
      <c r="HG462" s="24"/>
      <c r="HH462" s="24"/>
      <c r="HI462" s="24"/>
      <c r="HJ462" s="24"/>
      <c r="HK462" s="24"/>
      <c r="HL462" s="24"/>
      <c r="HM462" s="24"/>
      <c r="HN462" s="24"/>
      <c r="HO462" s="24"/>
      <c r="HP462" s="24"/>
      <c r="HQ462" s="24"/>
      <c r="HR462" s="24"/>
      <c r="HS462" s="24"/>
      <c r="HT462" s="24"/>
      <c r="HU462" s="24"/>
      <c r="HV462" s="24"/>
      <c r="HW462" s="24"/>
      <c r="HX462" s="24"/>
      <c r="HY462" s="24"/>
      <c r="HZ462" s="24"/>
      <c r="IA462" s="24"/>
      <c r="IB462" s="24"/>
      <c r="IC462" s="24"/>
      <c r="ID462" s="24"/>
      <c r="IE462" s="24"/>
      <c r="IF462" s="24"/>
      <c r="IG462" s="24"/>
      <c r="IH462" s="24"/>
      <c r="II462" s="24"/>
      <c r="IJ462" s="24"/>
      <c r="IK462" s="24"/>
      <c r="IL462" s="24"/>
      <c r="IM462" s="24"/>
      <c r="IN462" s="24"/>
      <c r="IO462" s="24"/>
      <c r="IP462" s="24"/>
      <c r="IQ462" s="24"/>
      <c r="IR462" s="24"/>
      <c r="IS462" s="24"/>
      <c r="IT462" s="24"/>
      <c r="IU462" s="24"/>
      <c r="IV462" s="24"/>
      <c r="IW462" s="24"/>
      <c r="IX462" s="24"/>
      <c r="IY462" s="24"/>
      <c r="IZ462" s="24"/>
      <c r="JA462" s="24"/>
      <c r="JB462" s="24"/>
      <c r="JC462" s="24"/>
      <c r="JD462" s="24"/>
      <c r="JE462" s="24"/>
      <c r="JF462" s="24"/>
      <c r="JG462" s="24"/>
      <c r="JH462" s="24"/>
      <c r="JI462" s="24"/>
      <c r="JJ462" s="24"/>
      <c r="JK462" s="24"/>
      <c r="JL462" s="24"/>
      <c r="JM462" s="24"/>
      <c r="JN462" s="24"/>
      <c r="JO462" s="24"/>
      <c r="JP462" s="24"/>
      <c r="JQ462" s="24"/>
      <c r="JR462" s="24"/>
      <c r="JS462" s="24"/>
      <c r="JT462" s="24"/>
      <c r="JU462" s="24"/>
      <c r="JV462" s="24"/>
      <c r="JW462" s="24"/>
      <c r="JX462" s="24"/>
      <c r="JY462" s="24"/>
      <c r="JZ462" s="24"/>
      <c r="KA462" s="24"/>
      <c r="KB462" s="24"/>
      <c r="KC462" s="24"/>
      <c r="KD462" s="24"/>
      <c r="KE462" s="24"/>
      <c r="KF462" s="24"/>
      <c r="KG462" s="24"/>
      <c r="KH462" s="24"/>
      <c r="KI462" s="24"/>
      <c r="KJ462" s="24"/>
      <c r="KK462" s="24"/>
      <c r="KL462" s="24"/>
      <c r="KM462" s="24"/>
      <c r="KN462" s="24"/>
      <c r="KO462" s="24"/>
      <c r="KP462" s="24"/>
      <c r="KQ462" s="24"/>
      <c r="KR462" s="24"/>
      <c r="KS462" s="24"/>
      <c r="KT462" s="24"/>
      <c r="KU462" s="24"/>
      <c r="KV462" s="24"/>
      <c r="KW462" s="24"/>
      <c r="KX462" s="24"/>
      <c r="KY462" s="24"/>
      <c r="KZ462" s="24"/>
      <c r="LA462" s="24"/>
      <c r="LB462" s="24"/>
      <c r="LC462" s="24"/>
      <c r="LD462" s="24"/>
      <c r="LE462" s="24"/>
      <c r="LF462" s="24"/>
      <c r="LG462" s="24"/>
      <c r="LH462" s="24"/>
      <c r="LI462" s="24"/>
      <c r="LJ462" s="24"/>
      <c r="LK462" s="24"/>
      <c r="LL462" s="24"/>
      <c r="LM462" s="24"/>
      <c r="LN462" s="24"/>
      <c r="LO462" s="24"/>
      <c r="LP462" s="24"/>
      <c r="LQ462" s="24"/>
      <c r="LR462" s="24"/>
      <c r="LS462" s="24"/>
      <c r="LT462" s="24"/>
      <c r="LU462" s="24"/>
      <c r="LV462" s="24"/>
      <c r="LW462" s="24"/>
      <c r="LX462" s="24"/>
      <c r="LY462" s="24"/>
      <c r="LZ462" s="24"/>
      <c r="MA462" s="24"/>
      <c r="MB462" s="24"/>
      <c r="MC462" s="24"/>
      <c r="MD462" s="24"/>
      <c r="ME462" s="24"/>
      <c r="MF462" s="24"/>
      <c r="MG462" s="24"/>
      <c r="MH462" s="24"/>
      <c r="MI462" s="24"/>
      <c r="MJ462" s="24"/>
      <c r="MK462" s="24"/>
      <c r="ML462" s="24"/>
      <c r="MM462" s="24"/>
      <c r="MN462" s="24"/>
      <c r="MO462" s="24"/>
      <c r="MP462" s="24"/>
      <c r="MQ462" s="24"/>
      <c r="MR462" s="24"/>
      <c r="MS462" s="24"/>
      <c r="MT462" s="24"/>
      <c r="MU462" s="24"/>
      <c r="MV462" s="24"/>
      <c r="MW462" s="24"/>
      <c r="MX462" s="24"/>
      <c r="MY462" s="24"/>
      <c r="MZ462" s="24"/>
      <c r="NA462" s="24"/>
      <c r="NB462" s="24"/>
      <c r="NC462" s="24"/>
      <c r="ND462" s="24"/>
      <c r="NE462" s="24"/>
      <c r="NF462" s="24"/>
      <c r="NG462" s="24"/>
      <c r="NH462" s="24"/>
      <c r="NI462" s="24"/>
      <c r="NJ462" s="24"/>
      <c r="NK462" s="24"/>
      <c r="NL462" s="24"/>
      <c r="NM462" s="24"/>
      <c r="NN462" s="24"/>
      <c r="NO462" s="24"/>
      <c r="NP462" s="24"/>
      <c r="NQ462" s="24"/>
      <c r="NR462" s="24"/>
      <c r="NS462" s="24"/>
      <c r="NT462" s="24"/>
      <c r="NU462" s="24"/>
      <c r="NV462" s="24"/>
      <c r="NW462" s="24"/>
      <c r="NX462" s="24"/>
      <c r="NY462" s="24"/>
      <c r="NZ462" s="24"/>
      <c r="OA462" s="24"/>
      <c r="OB462" s="24"/>
      <c r="OC462" s="24"/>
      <c r="OD462" s="24"/>
      <c r="OE462" s="24"/>
      <c r="OF462" s="24"/>
      <c r="OG462" s="24"/>
      <c r="OH462" s="24"/>
      <c r="OI462" s="24"/>
      <c r="OJ462" s="24"/>
      <c r="OK462" s="24"/>
      <c r="OL462" s="24"/>
      <c r="OM462" s="24"/>
      <c r="ON462" s="24"/>
      <c r="OO462" s="24"/>
      <c r="OP462" s="24"/>
      <c r="OQ462" s="24"/>
      <c r="OR462" s="24"/>
      <c r="OS462" s="24"/>
      <c r="OT462" s="24"/>
      <c r="OU462" s="24"/>
      <c r="OV462" s="24"/>
      <c r="OW462" s="24"/>
      <c r="OX462" s="24"/>
      <c r="OY462" s="24"/>
      <c r="OZ462" s="24"/>
      <c r="PA462" s="24"/>
      <c r="PB462" s="24"/>
      <c r="PC462" s="24"/>
      <c r="PD462" s="24"/>
      <c r="PE462" s="24"/>
      <c r="PF462" s="24"/>
      <c r="PG462" s="24"/>
      <c r="PH462" s="24"/>
      <c r="PI462" s="24"/>
      <c r="PJ462" s="24"/>
      <c r="PK462" s="24"/>
      <c r="PL462" s="24"/>
      <c r="PM462" s="24"/>
      <c r="PN462" s="24"/>
      <c r="PO462" s="24"/>
      <c r="PP462" s="24"/>
      <c r="PQ462" s="24"/>
      <c r="PR462" s="24"/>
      <c r="PS462" s="24"/>
      <c r="PT462" s="24"/>
      <c r="PU462" s="24"/>
      <c r="PV462" s="24"/>
      <c r="PW462" s="24"/>
      <c r="PX462" s="24"/>
      <c r="PY462" s="24"/>
      <c r="PZ462" s="24"/>
      <c r="QA462" s="24"/>
      <c r="QB462" s="24"/>
      <c r="QC462" s="24"/>
      <c r="QD462" s="24"/>
      <c r="QE462" s="24"/>
      <c r="QF462" s="24"/>
      <c r="QG462" s="24"/>
      <c r="QH462" s="24"/>
      <c r="QI462" s="24"/>
      <c r="QJ462" s="24"/>
      <c r="QK462" s="24"/>
      <c r="QL462" s="24"/>
      <c r="QM462" s="24"/>
      <c r="QN462" s="24"/>
      <c r="QO462" s="24"/>
      <c r="QP462" s="24"/>
      <c r="QQ462" s="24"/>
      <c r="QR462" s="24"/>
      <c r="QS462" s="24"/>
      <c r="QT462" s="24"/>
      <c r="QU462" s="24"/>
      <c r="QV462" s="24"/>
      <c r="QW462" s="24"/>
      <c r="QX462" s="24"/>
      <c r="QY462" s="24"/>
      <c r="QZ462" s="24"/>
      <c r="RA462" s="24"/>
      <c r="RB462" s="24"/>
      <c r="RC462" s="24"/>
      <c r="RD462" s="24"/>
      <c r="RE462" s="24"/>
      <c r="RF462" s="24"/>
      <c r="RG462" s="24"/>
      <c r="RH462" s="24"/>
      <c r="RI462" s="24"/>
      <c r="RJ462" s="24"/>
      <c r="RK462" s="24"/>
      <c r="RL462" s="24"/>
      <c r="RM462" s="24"/>
      <c r="RN462" s="24"/>
      <c r="RO462" s="24"/>
      <c r="RP462" s="24"/>
      <c r="RQ462" s="24"/>
      <c r="RR462" s="24"/>
      <c r="RS462" s="24"/>
      <c r="RT462" s="24"/>
      <c r="RU462" s="24"/>
      <c r="RV462" s="24"/>
      <c r="RW462" s="24"/>
      <c r="RX462" s="24"/>
      <c r="RY462" s="24"/>
      <c r="RZ462" s="24"/>
      <c r="SA462" s="24"/>
      <c r="SB462" s="24"/>
      <c r="SC462" s="24"/>
      <c r="SD462" s="24"/>
      <c r="SE462" s="24"/>
      <c r="SF462" s="24"/>
      <c r="SG462" s="24"/>
      <c r="SH462" s="24"/>
      <c r="SI462" s="24"/>
      <c r="SJ462" s="24"/>
      <c r="SK462" s="24"/>
      <c r="SL462" s="24"/>
      <c r="SM462" s="24"/>
      <c r="SN462" s="24"/>
      <c r="SO462" s="24"/>
      <c r="SP462" s="24"/>
      <c r="SQ462" s="24"/>
      <c r="SR462" s="24"/>
      <c r="SS462" s="24"/>
      <c r="ST462" s="24"/>
      <c r="SU462" s="24"/>
      <c r="SV462" s="24"/>
      <c r="SW462" s="24"/>
      <c r="SX462" s="24"/>
      <c r="SY462" s="24"/>
      <c r="SZ462" s="24"/>
      <c r="TA462" s="24"/>
      <c r="TB462" s="24"/>
      <c r="TC462" s="24"/>
      <c r="TD462" s="24"/>
      <c r="TE462" s="24"/>
      <c r="TF462" s="24"/>
      <c r="TG462" s="24"/>
      <c r="TH462" s="24"/>
      <c r="TI462" s="24"/>
      <c r="TJ462" s="24"/>
      <c r="TK462" s="24"/>
      <c r="TL462" s="24"/>
      <c r="TM462" s="24"/>
      <c r="TN462" s="24"/>
      <c r="TO462" s="24"/>
      <c r="TP462" s="24"/>
      <c r="TQ462" s="24"/>
      <c r="TR462" s="24"/>
      <c r="TS462" s="24"/>
      <c r="TT462" s="24"/>
      <c r="TU462" s="24"/>
      <c r="TV462" s="24"/>
      <c r="TW462" s="24"/>
      <c r="TX462" s="24"/>
      <c r="TY462" s="24"/>
      <c r="TZ462" s="24"/>
      <c r="UA462" s="24"/>
      <c r="UB462" s="24"/>
      <c r="UC462" s="24"/>
      <c r="UD462" s="24"/>
      <c r="UE462" s="24"/>
      <c r="UF462" s="24"/>
      <c r="UG462" s="24"/>
      <c r="UH462" s="24"/>
      <c r="UI462" s="24"/>
      <c r="UJ462" s="24"/>
      <c r="UK462" s="24"/>
      <c r="UL462" s="24"/>
      <c r="UM462" s="24"/>
      <c r="UN462" s="24"/>
      <c r="UO462" s="24"/>
      <c r="UP462" s="24"/>
      <c r="UQ462" s="24"/>
      <c r="UR462" s="24"/>
      <c r="US462" s="24"/>
      <c r="UT462" s="24"/>
      <c r="UU462" s="24"/>
      <c r="UV462" s="24"/>
      <c r="UW462" s="24"/>
      <c r="UX462" s="24"/>
      <c r="UY462" s="24"/>
      <c r="UZ462" s="24"/>
      <c r="VA462" s="24"/>
      <c r="VB462" s="24"/>
      <c r="VC462" s="24"/>
      <c r="VD462" s="24"/>
      <c r="VE462" s="24"/>
      <c r="VF462" s="24"/>
      <c r="VG462" s="24"/>
      <c r="VH462" s="24"/>
      <c r="VI462" s="24"/>
    </row>
    <row r="463" spans="1:581" s="23" customFormat="1" ht="15" customHeight="1" x14ac:dyDescent="0.2">
      <c r="A463" s="18">
        <v>134</v>
      </c>
      <c r="B463" s="102" t="s">
        <v>1188</v>
      </c>
      <c r="C463" s="102" t="s">
        <v>1189</v>
      </c>
      <c r="D463" s="20">
        <v>14</v>
      </c>
      <c r="E463" s="102" t="s">
        <v>929</v>
      </c>
      <c r="F463" s="102" t="s">
        <v>1190</v>
      </c>
      <c r="G463" s="102" t="s">
        <v>1565</v>
      </c>
      <c r="H463" s="21" t="s">
        <v>311</v>
      </c>
      <c r="I463" s="21" t="s">
        <v>312</v>
      </c>
      <c r="J463" s="22" t="s">
        <v>954</v>
      </c>
      <c r="K463" s="328">
        <v>33323</v>
      </c>
      <c r="L463" s="146" t="s">
        <v>42</v>
      </c>
      <c r="M463" s="22">
        <v>40</v>
      </c>
      <c r="N463" s="176" t="s">
        <v>728</v>
      </c>
      <c r="O463" s="21" t="s">
        <v>900</v>
      </c>
      <c r="P463" s="21" t="s">
        <v>973</v>
      </c>
      <c r="Q463" s="21" t="s">
        <v>994</v>
      </c>
      <c r="R463" s="22">
        <v>1</v>
      </c>
      <c r="S463" s="75">
        <v>13333</v>
      </c>
      <c r="T463" s="75">
        <f t="shared" si="232"/>
        <v>2666.6000000000004</v>
      </c>
      <c r="U463" s="75"/>
      <c r="V463" s="75">
        <f t="shared" si="222"/>
        <v>15999.6</v>
      </c>
      <c r="W463" s="75">
        <f>70.1*7</f>
        <v>490.69999999999993</v>
      </c>
      <c r="X463" s="75">
        <f t="shared" si="223"/>
        <v>2961.9333333333334</v>
      </c>
      <c r="Y463" s="75">
        <f t="shared" si="224"/>
        <v>29619.333333333332</v>
      </c>
      <c r="Z463" s="75">
        <f t="shared" si="225"/>
        <v>2799.93</v>
      </c>
      <c r="AA463" s="75">
        <f t="shared" si="226"/>
        <v>479.988</v>
      </c>
      <c r="AB463" s="75">
        <f t="shared" si="227"/>
        <v>799.98</v>
      </c>
      <c r="AC463" s="75">
        <f t="shared" si="228"/>
        <v>319.99200000000002</v>
      </c>
      <c r="AD463" s="75">
        <f t="shared" si="233"/>
        <v>1093</v>
      </c>
      <c r="AE463" s="75">
        <v>679</v>
      </c>
      <c r="AF463" s="77">
        <f t="shared" si="229"/>
        <v>8885.7999999999993</v>
      </c>
      <c r="AG463" s="77">
        <f t="shared" si="230"/>
        <v>26117.778888888886</v>
      </c>
      <c r="AH463" s="77">
        <f t="shared" si="231"/>
        <v>313413.34666666662</v>
      </c>
      <c r="AI463" s="77"/>
      <c r="AJ463" s="77"/>
      <c r="AK463" s="77"/>
      <c r="AL463" s="77"/>
      <c r="AM463" s="77"/>
      <c r="AN463" s="77"/>
      <c r="AO463" s="77"/>
      <c r="AP463" s="77"/>
      <c r="AQ463" s="77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  <c r="IU463" s="24"/>
      <c r="IV463" s="24"/>
      <c r="IW463" s="24"/>
      <c r="IX463" s="24"/>
      <c r="IY463" s="24"/>
      <c r="IZ463" s="24"/>
      <c r="JA463" s="24"/>
      <c r="JB463" s="24"/>
      <c r="JC463" s="24"/>
      <c r="JD463" s="24"/>
      <c r="JE463" s="24"/>
      <c r="JF463" s="24"/>
      <c r="JG463" s="24"/>
      <c r="JH463" s="24"/>
      <c r="JI463" s="24"/>
      <c r="JJ463" s="24"/>
      <c r="JK463" s="24"/>
      <c r="JL463" s="24"/>
      <c r="JM463" s="24"/>
      <c r="JN463" s="24"/>
      <c r="JO463" s="24"/>
      <c r="JP463" s="24"/>
      <c r="JQ463" s="24"/>
      <c r="JR463" s="24"/>
      <c r="JS463" s="24"/>
      <c r="JT463" s="24"/>
      <c r="JU463" s="24"/>
      <c r="JV463" s="24"/>
      <c r="JW463" s="24"/>
      <c r="JX463" s="24"/>
      <c r="JY463" s="24"/>
      <c r="JZ463" s="24"/>
      <c r="KA463" s="24"/>
      <c r="KB463" s="24"/>
      <c r="KC463" s="24"/>
      <c r="KD463" s="24"/>
      <c r="KE463" s="24"/>
      <c r="KF463" s="24"/>
      <c r="KG463" s="24"/>
      <c r="KH463" s="24"/>
      <c r="KI463" s="24"/>
      <c r="KJ463" s="24"/>
      <c r="KK463" s="24"/>
      <c r="KL463" s="24"/>
      <c r="KM463" s="24"/>
      <c r="KN463" s="24"/>
      <c r="KO463" s="24"/>
      <c r="KP463" s="24"/>
      <c r="KQ463" s="24"/>
      <c r="KR463" s="24"/>
      <c r="KS463" s="24"/>
      <c r="KT463" s="24"/>
      <c r="KU463" s="24"/>
      <c r="KV463" s="24"/>
      <c r="KW463" s="24"/>
      <c r="KX463" s="24"/>
      <c r="KY463" s="24"/>
      <c r="KZ463" s="24"/>
      <c r="LA463" s="24"/>
      <c r="LB463" s="24"/>
      <c r="LC463" s="24"/>
      <c r="LD463" s="24"/>
      <c r="LE463" s="24"/>
      <c r="LF463" s="24"/>
      <c r="LG463" s="24"/>
      <c r="LH463" s="24"/>
      <c r="LI463" s="24"/>
      <c r="LJ463" s="24"/>
      <c r="LK463" s="24"/>
      <c r="LL463" s="24"/>
      <c r="LM463" s="24"/>
      <c r="LN463" s="24"/>
      <c r="LO463" s="24"/>
      <c r="LP463" s="24"/>
      <c r="LQ463" s="24"/>
      <c r="LR463" s="24"/>
      <c r="LS463" s="24"/>
      <c r="LT463" s="24"/>
      <c r="LU463" s="24"/>
      <c r="LV463" s="24"/>
      <c r="LW463" s="24"/>
      <c r="LX463" s="24"/>
      <c r="LY463" s="24"/>
      <c r="LZ463" s="24"/>
      <c r="MA463" s="24"/>
      <c r="MB463" s="24"/>
      <c r="MC463" s="24"/>
      <c r="MD463" s="24"/>
      <c r="ME463" s="24"/>
      <c r="MF463" s="24"/>
      <c r="MG463" s="24"/>
      <c r="MH463" s="24"/>
      <c r="MI463" s="24"/>
      <c r="MJ463" s="24"/>
      <c r="MK463" s="24"/>
      <c r="ML463" s="24"/>
      <c r="MM463" s="24"/>
      <c r="MN463" s="24"/>
      <c r="MO463" s="24"/>
      <c r="MP463" s="24"/>
      <c r="MQ463" s="24"/>
      <c r="MR463" s="24"/>
      <c r="MS463" s="24"/>
      <c r="MT463" s="24"/>
      <c r="MU463" s="24"/>
      <c r="MV463" s="24"/>
      <c r="MW463" s="24"/>
      <c r="MX463" s="24"/>
      <c r="MY463" s="24"/>
      <c r="MZ463" s="24"/>
      <c r="NA463" s="24"/>
      <c r="NB463" s="24"/>
      <c r="NC463" s="24"/>
      <c r="ND463" s="24"/>
      <c r="NE463" s="24"/>
      <c r="NF463" s="24"/>
      <c r="NG463" s="24"/>
      <c r="NH463" s="24"/>
      <c r="NI463" s="24"/>
      <c r="NJ463" s="24"/>
      <c r="NK463" s="24"/>
      <c r="NL463" s="24"/>
      <c r="NM463" s="24"/>
      <c r="NN463" s="24"/>
      <c r="NO463" s="24"/>
      <c r="NP463" s="24"/>
      <c r="NQ463" s="24"/>
      <c r="NR463" s="24"/>
      <c r="NS463" s="24"/>
      <c r="NT463" s="24"/>
      <c r="NU463" s="24"/>
      <c r="NV463" s="24"/>
      <c r="NW463" s="24"/>
      <c r="NX463" s="24"/>
      <c r="NY463" s="24"/>
      <c r="NZ463" s="24"/>
      <c r="OA463" s="24"/>
      <c r="OB463" s="24"/>
      <c r="OC463" s="24"/>
      <c r="OD463" s="24"/>
      <c r="OE463" s="24"/>
      <c r="OF463" s="24"/>
      <c r="OG463" s="24"/>
      <c r="OH463" s="24"/>
      <c r="OI463" s="24"/>
      <c r="OJ463" s="24"/>
      <c r="OK463" s="24"/>
      <c r="OL463" s="24"/>
      <c r="OM463" s="24"/>
      <c r="ON463" s="24"/>
      <c r="OO463" s="24"/>
      <c r="OP463" s="24"/>
      <c r="OQ463" s="24"/>
      <c r="OR463" s="24"/>
      <c r="OS463" s="24"/>
      <c r="OT463" s="24"/>
      <c r="OU463" s="24"/>
      <c r="OV463" s="24"/>
      <c r="OW463" s="24"/>
      <c r="OX463" s="24"/>
      <c r="OY463" s="24"/>
      <c r="OZ463" s="24"/>
      <c r="PA463" s="24"/>
      <c r="PB463" s="24"/>
      <c r="PC463" s="24"/>
      <c r="PD463" s="24"/>
      <c r="PE463" s="24"/>
      <c r="PF463" s="24"/>
      <c r="PG463" s="24"/>
      <c r="PH463" s="24"/>
      <c r="PI463" s="24"/>
      <c r="PJ463" s="24"/>
      <c r="PK463" s="24"/>
      <c r="PL463" s="24"/>
      <c r="PM463" s="24"/>
      <c r="PN463" s="24"/>
      <c r="PO463" s="24"/>
      <c r="PP463" s="24"/>
      <c r="PQ463" s="24"/>
      <c r="PR463" s="24"/>
      <c r="PS463" s="24"/>
      <c r="PT463" s="24"/>
      <c r="PU463" s="24"/>
      <c r="PV463" s="24"/>
      <c r="PW463" s="24"/>
      <c r="PX463" s="24"/>
      <c r="PY463" s="24"/>
      <c r="PZ463" s="24"/>
      <c r="QA463" s="24"/>
      <c r="QB463" s="24"/>
      <c r="QC463" s="24"/>
      <c r="QD463" s="24"/>
      <c r="QE463" s="24"/>
      <c r="QF463" s="24"/>
      <c r="QG463" s="24"/>
      <c r="QH463" s="24"/>
      <c r="QI463" s="24"/>
      <c r="QJ463" s="24"/>
      <c r="QK463" s="24"/>
      <c r="QL463" s="24"/>
      <c r="QM463" s="24"/>
      <c r="QN463" s="24"/>
      <c r="QO463" s="24"/>
      <c r="QP463" s="24"/>
      <c r="QQ463" s="24"/>
      <c r="QR463" s="24"/>
      <c r="QS463" s="24"/>
      <c r="QT463" s="24"/>
      <c r="QU463" s="24"/>
      <c r="QV463" s="24"/>
      <c r="QW463" s="24"/>
      <c r="QX463" s="24"/>
      <c r="QY463" s="24"/>
      <c r="QZ463" s="24"/>
      <c r="RA463" s="24"/>
      <c r="RB463" s="24"/>
      <c r="RC463" s="24"/>
      <c r="RD463" s="24"/>
      <c r="RE463" s="24"/>
      <c r="RF463" s="24"/>
      <c r="RG463" s="24"/>
      <c r="RH463" s="24"/>
      <c r="RI463" s="24"/>
      <c r="RJ463" s="24"/>
      <c r="RK463" s="24"/>
      <c r="RL463" s="24"/>
      <c r="RM463" s="24"/>
      <c r="RN463" s="24"/>
      <c r="RO463" s="24"/>
      <c r="RP463" s="24"/>
      <c r="RQ463" s="24"/>
      <c r="RR463" s="24"/>
      <c r="RS463" s="24"/>
      <c r="RT463" s="24"/>
      <c r="RU463" s="24"/>
      <c r="RV463" s="24"/>
      <c r="RW463" s="24"/>
      <c r="RX463" s="24"/>
      <c r="RY463" s="24"/>
      <c r="RZ463" s="24"/>
      <c r="SA463" s="24"/>
      <c r="SB463" s="24"/>
      <c r="SC463" s="24"/>
      <c r="SD463" s="24"/>
      <c r="SE463" s="24"/>
      <c r="SF463" s="24"/>
      <c r="SG463" s="24"/>
      <c r="SH463" s="24"/>
      <c r="SI463" s="24"/>
      <c r="SJ463" s="24"/>
      <c r="SK463" s="24"/>
      <c r="SL463" s="24"/>
      <c r="SM463" s="24"/>
      <c r="SN463" s="24"/>
      <c r="SO463" s="24"/>
      <c r="SP463" s="24"/>
      <c r="SQ463" s="24"/>
      <c r="SR463" s="24"/>
      <c r="SS463" s="24"/>
      <c r="ST463" s="24"/>
      <c r="SU463" s="24"/>
      <c r="SV463" s="24"/>
      <c r="SW463" s="24"/>
      <c r="SX463" s="24"/>
      <c r="SY463" s="24"/>
      <c r="SZ463" s="24"/>
      <c r="TA463" s="24"/>
      <c r="TB463" s="24"/>
      <c r="TC463" s="24"/>
      <c r="TD463" s="24"/>
      <c r="TE463" s="24"/>
      <c r="TF463" s="24"/>
      <c r="TG463" s="24"/>
      <c r="TH463" s="24"/>
      <c r="TI463" s="24"/>
      <c r="TJ463" s="24"/>
      <c r="TK463" s="24"/>
      <c r="TL463" s="24"/>
      <c r="TM463" s="24"/>
      <c r="TN463" s="24"/>
      <c r="TO463" s="24"/>
      <c r="TP463" s="24"/>
      <c r="TQ463" s="24"/>
      <c r="TR463" s="24"/>
      <c r="TS463" s="24"/>
      <c r="TT463" s="24"/>
      <c r="TU463" s="24"/>
      <c r="TV463" s="24"/>
      <c r="TW463" s="24"/>
      <c r="TX463" s="24"/>
      <c r="TY463" s="24"/>
      <c r="TZ463" s="24"/>
      <c r="UA463" s="24"/>
      <c r="UB463" s="24"/>
      <c r="UC463" s="24"/>
      <c r="UD463" s="24"/>
      <c r="UE463" s="24"/>
      <c r="UF463" s="24"/>
      <c r="UG463" s="24"/>
      <c r="UH463" s="24"/>
      <c r="UI463" s="24"/>
      <c r="UJ463" s="24"/>
      <c r="UK463" s="24"/>
      <c r="UL463" s="24"/>
      <c r="UM463" s="24"/>
      <c r="UN463" s="24"/>
      <c r="UO463" s="24"/>
      <c r="UP463" s="24"/>
      <c r="UQ463" s="24"/>
      <c r="UR463" s="24"/>
      <c r="US463" s="24"/>
      <c r="UT463" s="24"/>
      <c r="UU463" s="24"/>
      <c r="UV463" s="24"/>
      <c r="UW463" s="24"/>
      <c r="UX463" s="24"/>
      <c r="UY463" s="24"/>
      <c r="UZ463" s="24"/>
      <c r="VA463" s="24"/>
      <c r="VB463" s="24"/>
      <c r="VC463" s="24"/>
      <c r="VD463" s="24"/>
      <c r="VE463" s="24"/>
      <c r="VF463" s="24"/>
      <c r="VG463" s="24"/>
      <c r="VH463" s="24"/>
      <c r="VI463" s="24"/>
    </row>
    <row r="464" spans="1:581" s="23" customFormat="1" ht="15" customHeight="1" x14ac:dyDescent="0.2">
      <c r="A464" s="18">
        <v>135</v>
      </c>
      <c r="B464" s="102" t="s">
        <v>1188</v>
      </c>
      <c r="C464" s="102" t="s">
        <v>1189</v>
      </c>
      <c r="D464" s="20">
        <v>14</v>
      </c>
      <c r="E464" s="102" t="s">
        <v>929</v>
      </c>
      <c r="F464" s="102" t="s">
        <v>1190</v>
      </c>
      <c r="G464" s="102" t="s">
        <v>1566</v>
      </c>
      <c r="H464" s="21" t="s">
        <v>313</v>
      </c>
      <c r="I464" s="21" t="s">
        <v>314</v>
      </c>
      <c r="J464" s="22" t="s">
        <v>955</v>
      </c>
      <c r="K464" s="328">
        <v>35079</v>
      </c>
      <c r="L464" s="146" t="s">
        <v>42</v>
      </c>
      <c r="M464" s="22">
        <v>40</v>
      </c>
      <c r="N464" s="176" t="s">
        <v>728</v>
      </c>
      <c r="O464" s="21" t="s">
        <v>900</v>
      </c>
      <c r="P464" s="21" t="s">
        <v>973</v>
      </c>
      <c r="Q464" s="21" t="s">
        <v>994</v>
      </c>
      <c r="R464" s="22">
        <v>1</v>
      </c>
      <c r="S464" s="75">
        <v>13333</v>
      </c>
      <c r="T464" s="75">
        <f t="shared" si="232"/>
        <v>2666.6000000000004</v>
      </c>
      <c r="U464" s="75"/>
      <c r="V464" s="75">
        <f t="shared" si="222"/>
        <v>15999.6</v>
      </c>
      <c r="W464" s="75">
        <f>70.1*6</f>
        <v>420.59999999999997</v>
      </c>
      <c r="X464" s="75">
        <f t="shared" si="223"/>
        <v>2961.9333333333334</v>
      </c>
      <c r="Y464" s="75">
        <f t="shared" si="224"/>
        <v>29619.333333333332</v>
      </c>
      <c r="Z464" s="75">
        <f t="shared" si="225"/>
        <v>2799.93</v>
      </c>
      <c r="AA464" s="75">
        <f t="shared" si="226"/>
        <v>479.988</v>
      </c>
      <c r="AB464" s="75">
        <f t="shared" si="227"/>
        <v>799.98</v>
      </c>
      <c r="AC464" s="75">
        <f t="shared" si="228"/>
        <v>319.99200000000002</v>
      </c>
      <c r="AD464" s="75">
        <f t="shared" si="233"/>
        <v>1093</v>
      </c>
      <c r="AE464" s="75">
        <v>679</v>
      </c>
      <c r="AF464" s="77">
        <f t="shared" si="229"/>
        <v>8885.7999999999993</v>
      </c>
      <c r="AG464" s="77">
        <f t="shared" si="230"/>
        <v>26047.678888888888</v>
      </c>
      <c r="AH464" s="77">
        <f t="shared" si="231"/>
        <v>312572.14666666667</v>
      </c>
      <c r="AI464" s="77"/>
      <c r="AJ464" s="77"/>
      <c r="AK464" s="77"/>
      <c r="AL464" s="77"/>
      <c r="AM464" s="77"/>
      <c r="AN464" s="77"/>
      <c r="AO464" s="77"/>
      <c r="AP464" s="77"/>
      <c r="AQ464" s="77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  <c r="HB464" s="24"/>
      <c r="HC464" s="24"/>
      <c r="HD464" s="24"/>
      <c r="HE464" s="24"/>
      <c r="HF464" s="24"/>
      <c r="HG464" s="24"/>
      <c r="HH464" s="24"/>
      <c r="HI464" s="24"/>
      <c r="HJ464" s="24"/>
      <c r="HK464" s="24"/>
      <c r="HL464" s="24"/>
      <c r="HM464" s="24"/>
      <c r="HN464" s="24"/>
      <c r="HO464" s="24"/>
      <c r="HP464" s="24"/>
      <c r="HQ464" s="24"/>
      <c r="HR464" s="24"/>
      <c r="HS464" s="24"/>
      <c r="HT464" s="24"/>
      <c r="HU464" s="24"/>
      <c r="HV464" s="24"/>
      <c r="HW464" s="24"/>
      <c r="HX464" s="24"/>
      <c r="HY464" s="24"/>
      <c r="HZ464" s="24"/>
      <c r="IA464" s="24"/>
      <c r="IB464" s="24"/>
      <c r="IC464" s="24"/>
      <c r="ID464" s="24"/>
      <c r="IE464" s="24"/>
      <c r="IF464" s="24"/>
      <c r="IG464" s="24"/>
      <c r="IH464" s="24"/>
      <c r="II464" s="24"/>
      <c r="IJ464" s="24"/>
      <c r="IK464" s="24"/>
      <c r="IL464" s="24"/>
      <c r="IM464" s="24"/>
      <c r="IN464" s="24"/>
      <c r="IO464" s="24"/>
      <c r="IP464" s="24"/>
      <c r="IQ464" s="24"/>
      <c r="IR464" s="24"/>
      <c r="IS464" s="24"/>
      <c r="IT464" s="24"/>
      <c r="IU464" s="24"/>
      <c r="IV464" s="24"/>
      <c r="IW464" s="24"/>
      <c r="IX464" s="24"/>
      <c r="IY464" s="24"/>
      <c r="IZ464" s="24"/>
      <c r="JA464" s="24"/>
      <c r="JB464" s="24"/>
      <c r="JC464" s="24"/>
      <c r="JD464" s="24"/>
      <c r="JE464" s="24"/>
      <c r="JF464" s="24"/>
      <c r="JG464" s="24"/>
      <c r="JH464" s="24"/>
      <c r="JI464" s="24"/>
      <c r="JJ464" s="24"/>
      <c r="JK464" s="24"/>
      <c r="JL464" s="24"/>
      <c r="JM464" s="24"/>
      <c r="JN464" s="24"/>
      <c r="JO464" s="24"/>
      <c r="JP464" s="24"/>
      <c r="JQ464" s="24"/>
      <c r="JR464" s="24"/>
      <c r="JS464" s="24"/>
      <c r="JT464" s="24"/>
      <c r="JU464" s="24"/>
      <c r="JV464" s="24"/>
      <c r="JW464" s="24"/>
      <c r="JX464" s="24"/>
      <c r="JY464" s="24"/>
      <c r="JZ464" s="24"/>
      <c r="KA464" s="24"/>
      <c r="KB464" s="24"/>
      <c r="KC464" s="24"/>
      <c r="KD464" s="24"/>
      <c r="KE464" s="24"/>
      <c r="KF464" s="24"/>
      <c r="KG464" s="24"/>
      <c r="KH464" s="24"/>
      <c r="KI464" s="24"/>
      <c r="KJ464" s="24"/>
      <c r="KK464" s="24"/>
      <c r="KL464" s="24"/>
      <c r="KM464" s="24"/>
      <c r="KN464" s="24"/>
      <c r="KO464" s="24"/>
      <c r="KP464" s="24"/>
      <c r="KQ464" s="24"/>
      <c r="KR464" s="24"/>
      <c r="KS464" s="24"/>
      <c r="KT464" s="24"/>
      <c r="KU464" s="24"/>
      <c r="KV464" s="24"/>
      <c r="KW464" s="24"/>
      <c r="KX464" s="24"/>
      <c r="KY464" s="24"/>
      <c r="KZ464" s="24"/>
      <c r="LA464" s="24"/>
      <c r="LB464" s="24"/>
      <c r="LC464" s="24"/>
      <c r="LD464" s="24"/>
      <c r="LE464" s="24"/>
      <c r="LF464" s="24"/>
      <c r="LG464" s="24"/>
      <c r="LH464" s="24"/>
      <c r="LI464" s="24"/>
      <c r="LJ464" s="24"/>
      <c r="LK464" s="24"/>
      <c r="LL464" s="24"/>
      <c r="LM464" s="24"/>
      <c r="LN464" s="24"/>
      <c r="LO464" s="24"/>
      <c r="LP464" s="24"/>
      <c r="LQ464" s="24"/>
      <c r="LR464" s="24"/>
      <c r="LS464" s="24"/>
      <c r="LT464" s="24"/>
      <c r="LU464" s="24"/>
      <c r="LV464" s="24"/>
      <c r="LW464" s="24"/>
      <c r="LX464" s="24"/>
      <c r="LY464" s="24"/>
      <c r="LZ464" s="24"/>
      <c r="MA464" s="24"/>
      <c r="MB464" s="24"/>
      <c r="MC464" s="24"/>
      <c r="MD464" s="24"/>
      <c r="ME464" s="24"/>
      <c r="MF464" s="24"/>
      <c r="MG464" s="24"/>
      <c r="MH464" s="24"/>
      <c r="MI464" s="24"/>
      <c r="MJ464" s="24"/>
      <c r="MK464" s="24"/>
      <c r="ML464" s="24"/>
      <c r="MM464" s="24"/>
      <c r="MN464" s="24"/>
      <c r="MO464" s="24"/>
      <c r="MP464" s="24"/>
      <c r="MQ464" s="24"/>
      <c r="MR464" s="24"/>
      <c r="MS464" s="24"/>
      <c r="MT464" s="24"/>
      <c r="MU464" s="24"/>
      <c r="MV464" s="24"/>
      <c r="MW464" s="24"/>
      <c r="MX464" s="24"/>
      <c r="MY464" s="24"/>
      <c r="MZ464" s="24"/>
      <c r="NA464" s="24"/>
      <c r="NB464" s="24"/>
      <c r="NC464" s="24"/>
      <c r="ND464" s="24"/>
      <c r="NE464" s="24"/>
      <c r="NF464" s="24"/>
      <c r="NG464" s="24"/>
      <c r="NH464" s="24"/>
      <c r="NI464" s="24"/>
      <c r="NJ464" s="24"/>
      <c r="NK464" s="24"/>
      <c r="NL464" s="24"/>
      <c r="NM464" s="24"/>
      <c r="NN464" s="24"/>
      <c r="NO464" s="24"/>
      <c r="NP464" s="24"/>
      <c r="NQ464" s="24"/>
      <c r="NR464" s="24"/>
      <c r="NS464" s="24"/>
      <c r="NT464" s="24"/>
      <c r="NU464" s="24"/>
      <c r="NV464" s="24"/>
      <c r="NW464" s="24"/>
      <c r="NX464" s="24"/>
      <c r="NY464" s="24"/>
      <c r="NZ464" s="24"/>
      <c r="OA464" s="24"/>
      <c r="OB464" s="24"/>
      <c r="OC464" s="24"/>
      <c r="OD464" s="24"/>
      <c r="OE464" s="24"/>
      <c r="OF464" s="24"/>
      <c r="OG464" s="24"/>
      <c r="OH464" s="24"/>
      <c r="OI464" s="24"/>
      <c r="OJ464" s="24"/>
      <c r="OK464" s="24"/>
      <c r="OL464" s="24"/>
      <c r="OM464" s="24"/>
      <c r="ON464" s="24"/>
      <c r="OO464" s="24"/>
      <c r="OP464" s="24"/>
      <c r="OQ464" s="24"/>
      <c r="OR464" s="24"/>
      <c r="OS464" s="24"/>
      <c r="OT464" s="24"/>
      <c r="OU464" s="24"/>
      <c r="OV464" s="24"/>
      <c r="OW464" s="24"/>
      <c r="OX464" s="24"/>
      <c r="OY464" s="24"/>
      <c r="OZ464" s="24"/>
      <c r="PA464" s="24"/>
      <c r="PB464" s="24"/>
      <c r="PC464" s="24"/>
      <c r="PD464" s="24"/>
      <c r="PE464" s="24"/>
      <c r="PF464" s="24"/>
      <c r="PG464" s="24"/>
      <c r="PH464" s="24"/>
      <c r="PI464" s="24"/>
      <c r="PJ464" s="24"/>
      <c r="PK464" s="24"/>
      <c r="PL464" s="24"/>
      <c r="PM464" s="24"/>
      <c r="PN464" s="24"/>
      <c r="PO464" s="24"/>
      <c r="PP464" s="24"/>
      <c r="PQ464" s="24"/>
      <c r="PR464" s="24"/>
      <c r="PS464" s="24"/>
      <c r="PT464" s="24"/>
      <c r="PU464" s="24"/>
      <c r="PV464" s="24"/>
      <c r="PW464" s="24"/>
      <c r="PX464" s="24"/>
      <c r="PY464" s="24"/>
      <c r="PZ464" s="24"/>
      <c r="QA464" s="24"/>
      <c r="QB464" s="24"/>
      <c r="QC464" s="24"/>
      <c r="QD464" s="24"/>
      <c r="QE464" s="24"/>
      <c r="QF464" s="24"/>
      <c r="QG464" s="24"/>
      <c r="QH464" s="24"/>
      <c r="QI464" s="24"/>
      <c r="QJ464" s="24"/>
      <c r="QK464" s="24"/>
      <c r="QL464" s="24"/>
      <c r="QM464" s="24"/>
      <c r="QN464" s="24"/>
      <c r="QO464" s="24"/>
      <c r="QP464" s="24"/>
      <c r="QQ464" s="24"/>
      <c r="QR464" s="24"/>
      <c r="QS464" s="24"/>
      <c r="QT464" s="24"/>
      <c r="QU464" s="24"/>
      <c r="QV464" s="24"/>
      <c r="QW464" s="24"/>
      <c r="QX464" s="24"/>
      <c r="QY464" s="24"/>
      <c r="QZ464" s="24"/>
      <c r="RA464" s="24"/>
      <c r="RB464" s="24"/>
      <c r="RC464" s="24"/>
      <c r="RD464" s="24"/>
      <c r="RE464" s="24"/>
      <c r="RF464" s="24"/>
      <c r="RG464" s="24"/>
      <c r="RH464" s="24"/>
      <c r="RI464" s="24"/>
      <c r="RJ464" s="24"/>
      <c r="RK464" s="24"/>
      <c r="RL464" s="24"/>
      <c r="RM464" s="24"/>
      <c r="RN464" s="24"/>
      <c r="RO464" s="24"/>
      <c r="RP464" s="24"/>
      <c r="RQ464" s="24"/>
      <c r="RR464" s="24"/>
      <c r="RS464" s="24"/>
      <c r="RT464" s="24"/>
      <c r="RU464" s="24"/>
      <c r="RV464" s="24"/>
      <c r="RW464" s="24"/>
      <c r="RX464" s="24"/>
      <c r="RY464" s="24"/>
      <c r="RZ464" s="24"/>
      <c r="SA464" s="24"/>
      <c r="SB464" s="24"/>
      <c r="SC464" s="24"/>
      <c r="SD464" s="24"/>
      <c r="SE464" s="24"/>
      <c r="SF464" s="24"/>
      <c r="SG464" s="24"/>
      <c r="SH464" s="24"/>
      <c r="SI464" s="24"/>
      <c r="SJ464" s="24"/>
      <c r="SK464" s="24"/>
      <c r="SL464" s="24"/>
      <c r="SM464" s="24"/>
      <c r="SN464" s="24"/>
      <c r="SO464" s="24"/>
      <c r="SP464" s="24"/>
      <c r="SQ464" s="24"/>
      <c r="SR464" s="24"/>
      <c r="SS464" s="24"/>
      <c r="ST464" s="24"/>
      <c r="SU464" s="24"/>
      <c r="SV464" s="24"/>
      <c r="SW464" s="24"/>
      <c r="SX464" s="24"/>
      <c r="SY464" s="24"/>
      <c r="SZ464" s="24"/>
      <c r="TA464" s="24"/>
      <c r="TB464" s="24"/>
      <c r="TC464" s="24"/>
      <c r="TD464" s="24"/>
      <c r="TE464" s="24"/>
      <c r="TF464" s="24"/>
      <c r="TG464" s="24"/>
      <c r="TH464" s="24"/>
      <c r="TI464" s="24"/>
      <c r="TJ464" s="24"/>
      <c r="TK464" s="24"/>
      <c r="TL464" s="24"/>
      <c r="TM464" s="24"/>
      <c r="TN464" s="24"/>
      <c r="TO464" s="24"/>
      <c r="TP464" s="24"/>
      <c r="TQ464" s="24"/>
      <c r="TR464" s="24"/>
      <c r="TS464" s="24"/>
      <c r="TT464" s="24"/>
      <c r="TU464" s="24"/>
      <c r="TV464" s="24"/>
      <c r="TW464" s="24"/>
      <c r="TX464" s="24"/>
      <c r="TY464" s="24"/>
      <c r="TZ464" s="24"/>
      <c r="UA464" s="24"/>
      <c r="UB464" s="24"/>
      <c r="UC464" s="24"/>
      <c r="UD464" s="24"/>
      <c r="UE464" s="24"/>
      <c r="UF464" s="24"/>
      <c r="UG464" s="24"/>
      <c r="UH464" s="24"/>
      <c r="UI464" s="24"/>
      <c r="UJ464" s="24"/>
      <c r="UK464" s="24"/>
      <c r="UL464" s="24"/>
      <c r="UM464" s="24"/>
      <c r="UN464" s="24"/>
      <c r="UO464" s="24"/>
      <c r="UP464" s="24"/>
      <c r="UQ464" s="24"/>
      <c r="UR464" s="24"/>
      <c r="US464" s="24"/>
      <c r="UT464" s="24"/>
      <c r="UU464" s="24"/>
      <c r="UV464" s="24"/>
      <c r="UW464" s="24"/>
      <c r="UX464" s="24"/>
      <c r="UY464" s="24"/>
      <c r="UZ464" s="24"/>
      <c r="VA464" s="24"/>
      <c r="VB464" s="24"/>
      <c r="VC464" s="24"/>
      <c r="VD464" s="24"/>
      <c r="VE464" s="24"/>
      <c r="VF464" s="24"/>
      <c r="VG464" s="24"/>
      <c r="VH464" s="24"/>
      <c r="VI464" s="24"/>
    </row>
    <row r="465" spans="1:581" s="23" customFormat="1" ht="15" customHeight="1" x14ac:dyDescent="0.2">
      <c r="A465" s="18">
        <v>136</v>
      </c>
      <c r="B465" s="102" t="s">
        <v>1188</v>
      </c>
      <c r="C465" s="102" t="s">
        <v>1189</v>
      </c>
      <c r="D465" s="20">
        <v>14</v>
      </c>
      <c r="E465" s="102" t="s">
        <v>929</v>
      </c>
      <c r="F465" s="102" t="s">
        <v>1190</v>
      </c>
      <c r="G465" s="102" t="s">
        <v>1855</v>
      </c>
      <c r="H465" s="243" t="s">
        <v>1764</v>
      </c>
      <c r="I465" s="21" t="s">
        <v>1854</v>
      </c>
      <c r="J465" s="176" t="s">
        <v>955</v>
      </c>
      <c r="K465" s="328">
        <v>36693</v>
      </c>
      <c r="L465" s="146" t="s">
        <v>42</v>
      </c>
      <c r="M465" s="22">
        <v>40</v>
      </c>
      <c r="N465" s="176" t="s">
        <v>728</v>
      </c>
      <c r="O465" s="21" t="s">
        <v>900</v>
      </c>
      <c r="P465" s="21" t="s">
        <v>973</v>
      </c>
      <c r="Q465" s="21" t="s">
        <v>994</v>
      </c>
      <c r="R465" s="22">
        <v>1</v>
      </c>
      <c r="S465" s="75">
        <v>13333</v>
      </c>
      <c r="T465" s="75">
        <f t="shared" si="232"/>
        <v>2666.6000000000004</v>
      </c>
      <c r="U465" s="75"/>
      <c r="V465" s="75">
        <f t="shared" si="222"/>
        <v>15999.6</v>
      </c>
      <c r="W465" s="75">
        <f>70.1*4</f>
        <v>280.39999999999998</v>
      </c>
      <c r="X465" s="75">
        <f t="shared" si="223"/>
        <v>2961.9333333333334</v>
      </c>
      <c r="Y465" s="75">
        <f t="shared" si="224"/>
        <v>29619.333333333332</v>
      </c>
      <c r="Z465" s="75">
        <f t="shared" si="225"/>
        <v>2799.93</v>
      </c>
      <c r="AA465" s="75">
        <f t="shared" si="226"/>
        <v>479.988</v>
      </c>
      <c r="AB465" s="75">
        <f t="shared" si="227"/>
        <v>799.98</v>
      </c>
      <c r="AC465" s="75">
        <f t="shared" si="228"/>
        <v>319.99200000000002</v>
      </c>
      <c r="AD465" s="75">
        <f t="shared" si="233"/>
        <v>1093</v>
      </c>
      <c r="AE465" s="75">
        <v>679</v>
      </c>
      <c r="AF465" s="77">
        <f t="shared" si="229"/>
        <v>8885.7999999999993</v>
      </c>
      <c r="AG465" s="77">
        <f t="shared" si="230"/>
        <v>25907.478888888887</v>
      </c>
      <c r="AH465" s="77">
        <f t="shared" si="231"/>
        <v>310889.74666666664</v>
      </c>
      <c r="AI465" s="77"/>
      <c r="AJ465" s="77"/>
      <c r="AK465" s="77"/>
      <c r="AL465" s="77"/>
      <c r="AM465" s="77"/>
      <c r="AN465" s="77"/>
      <c r="AO465" s="77"/>
      <c r="AP465" s="77"/>
      <c r="AQ465" s="77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  <c r="IU465" s="24"/>
      <c r="IV465" s="24"/>
      <c r="IW465" s="24"/>
      <c r="IX465" s="24"/>
      <c r="IY465" s="24"/>
      <c r="IZ465" s="24"/>
      <c r="JA465" s="24"/>
      <c r="JB465" s="24"/>
      <c r="JC465" s="24"/>
      <c r="JD465" s="24"/>
      <c r="JE465" s="24"/>
      <c r="JF465" s="24"/>
      <c r="JG465" s="24"/>
      <c r="JH465" s="24"/>
      <c r="JI465" s="24"/>
      <c r="JJ465" s="24"/>
      <c r="JK465" s="24"/>
      <c r="JL465" s="24"/>
      <c r="JM465" s="24"/>
      <c r="JN465" s="24"/>
      <c r="JO465" s="24"/>
      <c r="JP465" s="24"/>
      <c r="JQ465" s="24"/>
      <c r="JR465" s="24"/>
      <c r="JS465" s="24"/>
      <c r="JT465" s="24"/>
      <c r="JU465" s="24"/>
      <c r="JV465" s="24"/>
      <c r="JW465" s="24"/>
      <c r="JX465" s="24"/>
      <c r="JY465" s="24"/>
      <c r="JZ465" s="24"/>
      <c r="KA465" s="24"/>
      <c r="KB465" s="24"/>
      <c r="KC465" s="24"/>
      <c r="KD465" s="24"/>
      <c r="KE465" s="24"/>
      <c r="KF465" s="24"/>
      <c r="KG465" s="24"/>
      <c r="KH465" s="24"/>
      <c r="KI465" s="24"/>
      <c r="KJ465" s="24"/>
      <c r="KK465" s="24"/>
      <c r="KL465" s="24"/>
      <c r="KM465" s="24"/>
      <c r="KN465" s="24"/>
      <c r="KO465" s="24"/>
      <c r="KP465" s="24"/>
      <c r="KQ465" s="24"/>
      <c r="KR465" s="24"/>
      <c r="KS465" s="24"/>
      <c r="KT465" s="24"/>
      <c r="KU465" s="24"/>
      <c r="KV465" s="24"/>
      <c r="KW465" s="24"/>
      <c r="KX465" s="24"/>
      <c r="KY465" s="24"/>
      <c r="KZ465" s="24"/>
      <c r="LA465" s="24"/>
      <c r="LB465" s="24"/>
      <c r="LC465" s="24"/>
      <c r="LD465" s="24"/>
      <c r="LE465" s="24"/>
      <c r="LF465" s="24"/>
      <c r="LG465" s="24"/>
      <c r="LH465" s="24"/>
      <c r="LI465" s="24"/>
      <c r="LJ465" s="24"/>
      <c r="LK465" s="24"/>
      <c r="LL465" s="24"/>
      <c r="LM465" s="24"/>
      <c r="LN465" s="24"/>
      <c r="LO465" s="24"/>
      <c r="LP465" s="24"/>
      <c r="LQ465" s="24"/>
      <c r="LR465" s="24"/>
      <c r="LS465" s="24"/>
      <c r="LT465" s="24"/>
      <c r="LU465" s="24"/>
      <c r="LV465" s="24"/>
      <c r="LW465" s="24"/>
      <c r="LX465" s="24"/>
      <c r="LY465" s="24"/>
      <c r="LZ465" s="24"/>
      <c r="MA465" s="24"/>
      <c r="MB465" s="24"/>
      <c r="MC465" s="24"/>
      <c r="MD465" s="24"/>
      <c r="ME465" s="24"/>
      <c r="MF465" s="24"/>
      <c r="MG465" s="24"/>
      <c r="MH465" s="24"/>
      <c r="MI465" s="24"/>
      <c r="MJ465" s="24"/>
      <c r="MK465" s="24"/>
      <c r="ML465" s="24"/>
      <c r="MM465" s="24"/>
      <c r="MN465" s="24"/>
      <c r="MO465" s="24"/>
      <c r="MP465" s="24"/>
      <c r="MQ465" s="24"/>
      <c r="MR465" s="24"/>
      <c r="MS465" s="24"/>
      <c r="MT465" s="24"/>
      <c r="MU465" s="24"/>
      <c r="MV465" s="24"/>
      <c r="MW465" s="24"/>
      <c r="MX465" s="24"/>
      <c r="MY465" s="24"/>
      <c r="MZ465" s="24"/>
      <c r="NA465" s="24"/>
      <c r="NB465" s="24"/>
      <c r="NC465" s="24"/>
      <c r="ND465" s="24"/>
      <c r="NE465" s="24"/>
      <c r="NF465" s="24"/>
      <c r="NG465" s="24"/>
      <c r="NH465" s="24"/>
      <c r="NI465" s="24"/>
      <c r="NJ465" s="24"/>
      <c r="NK465" s="24"/>
      <c r="NL465" s="24"/>
      <c r="NM465" s="24"/>
      <c r="NN465" s="24"/>
      <c r="NO465" s="24"/>
      <c r="NP465" s="24"/>
      <c r="NQ465" s="24"/>
      <c r="NR465" s="24"/>
      <c r="NS465" s="24"/>
      <c r="NT465" s="24"/>
      <c r="NU465" s="24"/>
      <c r="NV465" s="24"/>
      <c r="NW465" s="24"/>
      <c r="NX465" s="24"/>
      <c r="NY465" s="24"/>
      <c r="NZ465" s="24"/>
      <c r="OA465" s="24"/>
      <c r="OB465" s="24"/>
      <c r="OC465" s="24"/>
      <c r="OD465" s="24"/>
      <c r="OE465" s="24"/>
      <c r="OF465" s="24"/>
      <c r="OG465" s="24"/>
      <c r="OH465" s="24"/>
      <c r="OI465" s="24"/>
      <c r="OJ465" s="24"/>
      <c r="OK465" s="24"/>
      <c r="OL465" s="24"/>
      <c r="OM465" s="24"/>
      <c r="ON465" s="24"/>
      <c r="OO465" s="24"/>
      <c r="OP465" s="24"/>
      <c r="OQ465" s="24"/>
      <c r="OR465" s="24"/>
      <c r="OS465" s="24"/>
      <c r="OT465" s="24"/>
      <c r="OU465" s="24"/>
      <c r="OV465" s="24"/>
      <c r="OW465" s="24"/>
      <c r="OX465" s="24"/>
      <c r="OY465" s="24"/>
      <c r="OZ465" s="24"/>
      <c r="PA465" s="24"/>
      <c r="PB465" s="24"/>
      <c r="PC465" s="24"/>
      <c r="PD465" s="24"/>
      <c r="PE465" s="24"/>
      <c r="PF465" s="24"/>
      <c r="PG465" s="24"/>
      <c r="PH465" s="24"/>
      <c r="PI465" s="24"/>
      <c r="PJ465" s="24"/>
      <c r="PK465" s="24"/>
      <c r="PL465" s="24"/>
      <c r="PM465" s="24"/>
      <c r="PN465" s="24"/>
      <c r="PO465" s="24"/>
      <c r="PP465" s="24"/>
      <c r="PQ465" s="24"/>
      <c r="PR465" s="24"/>
      <c r="PS465" s="24"/>
      <c r="PT465" s="24"/>
      <c r="PU465" s="24"/>
      <c r="PV465" s="24"/>
      <c r="PW465" s="24"/>
      <c r="PX465" s="24"/>
      <c r="PY465" s="24"/>
      <c r="PZ465" s="24"/>
      <c r="QA465" s="24"/>
      <c r="QB465" s="24"/>
      <c r="QC465" s="24"/>
      <c r="QD465" s="24"/>
      <c r="QE465" s="24"/>
      <c r="QF465" s="24"/>
      <c r="QG465" s="24"/>
      <c r="QH465" s="24"/>
      <c r="QI465" s="24"/>
      <c r="QJ465" s="24"/>
      <c r="QK465" s="24"/>
      <c r="QL465" s="24"/>
      <c r="QM465" s="24"/>
      <c r="QN465" s="24"/>
      <c r="QO465" s="24"/>
      <c r="QP465" s="24"/>
      <c r="QQ465" s="24"/>
      <c r="QR465" s="24"/>
      <c r="QS465" s="24"/>
      <c r="QT465" s="24"/>
      <c r="QU465" s="24"/>
      <c r="QV465" s="24"/>
      <c r="QW465" s="24"/>
      <c r="QX465" s="24"/>
      <c r="QY465" s="24"/>
      <c r="QZ465" s="24"/>
      <c r="RA465" s="24"/>
      <c r="RB465" s="24"/>
      <c r="RC465" s="24"/>
      <c r="RD465" s="24"/>
      <c r="RE465" s="24"/>
      <c r="RF465" s="24"/>
      <c r="RG465" s="24"/>
      <c r="RH465" s="24"/>
      <c r="RI465" s="24"/>
      <c r="RJ465" s="24"/>
      <c r="RK465" s="24"/>
      <c r="RL465" s="24"/>
      <c r="RM465" s="24"/>
      <c r="RN465" s="24"/>
      <c r="RO465" s="24"/>
      <c r="RP465" s="24"/>
      <c r="RQ465" s="24"/>
      <c r="RR465" s="24"/>
      <c r="RS465" s="24"/>
      <c r="RT465" s="24"/>
      <c r="RU465" s="24"/>
      <c r="RV465" s="24"/>
      <c r="RW465" s="24"/>
      <c r="RX465" s="24"/>
      <c r="RY465" s="24"/>
      <c r="RZ465" s="24"/>
      <c r="SA465" s="24"/>
      <c r="SB465" s="24"/>
      <c r="SC465" s="24"/>
      <c r="SD465" s="24"/>
      <c r="SE465" s="24"/>
      <c r="SF465" s="24"/>
      <c r="SG465" s="24"/>
      <c r="SH465" s="24"/>
      <c r="SI465" s="24"/>
      <c r="SJ465" s="24"/>
      <c r="SK465" s="24"/>
      <c r="SL465" s="24"/>
      <c r="SM465" s="24"/>
      <c r="SN465" s="24"/>
      <c r="SO465" s="24"/>
      <c r="SP465" s="24"/>
      <c r="SQ465" s="24"/>
      <c r="SR465" s="24"/>
      <c r="SS465" s="24"/>
      <c r="ST465" s="24"/>
      <c r="SU465" s="24"/>
      <c r="SV465" s="24"/>
      <c r="SW465" s="24"/>
      <c r="SX465" s="24"/>
      <c r="SY465" s="24"/>
      <c r="SZ465" s="24"/>
      <c r="TA465" s="24"/>
      <c r="TB465" s="24"/>
      <c r="TC465" s="24"/>
      <c r="TD465" s="24"/>
      <c r="TE465" s="24"/>
      <c r="TF465" s="24"/>
      <c r="TG465" s="24"/>
      <c r="TH465" s="24"/>
      <c r="TI465" s="24"/>
      <c r="TJ465" s="24"/>
      <c r="TK465" s="24"/>
      <c r="TL465" s="24"/>
      <c r="TM465" s="24"/>
      <c r="TN465" s="24"/>
      <c r="TO465" s="24"/>
      <c r="TP465" s="24"/>
      <c r="TQ465" s="24"/>
      <c r="TR465" s="24"/>
      <c r="TS465" s="24"/>
      <c r="TT465" s="24"/>
      <c r="TU465" s="24"/>
      <c r="TV465" s="24"/>
      <c r="TW465" s="24"/>
      <c r="TX465" s="24"/>
      <c r="TY465" s="24"/>
      <c r="TZ465" s="24"/>
      <c r="UA465" s="24"/>
      <c r="UB465" s="24"/>
      <c r="UC465" s="24"/>
      <c r="UD465" s="24"/>
      <c r="UE465" s="24"/>
      <c r="UF465" s="24"/>
      <c r="UG465" s="24"/>
      <c r="UH465" s="24"/>
      <c r="UI465" s="24"/>
      <c r="UJ465" s="24"/>
      <c r="UK465" s="24"/>
      <c r="UL465" s="24"/>
      <c r="UM465" s="24"/>
      <c r="UN465" s="24"/>
      <c r="UO465" s="24"/>
      <c r="UP465" s="24"/>
      <c r="UQ465" s="24"/>
      <c r="UR465" s="24"/>
      <c r="US465" s="24"/>
      <c r="UT465" s="24"/>
      <c r="UU465" s="24"/>
      <c r="UV465" s="24"/>
      <c r="UW465" s="24"/>
      <c r="UX465" s="24"/>
      <c r="UY465" s="24"/>
      <c r="UZ465" s="24"/>
      <c r="VA465" s="24"/>
      <c r="VB465" s="24"/>
      <c r="VC465" s="24"/>
      <c r="VD465" s="24"/>
      <c r="VE465" s="24"/>
      <c r="VF465" s="24"/>
      <c r="VG465" s="24"/>
      <c r="VH465" s="24"/>
      <c r="VI465" s="24"/>
    </row>
    <row r="466" spans="1:581" s="23" customFormat="1" ht="15" customHeight="1" x14ac:dyDescent="0.2">
      <c r="A466" s="18">
        <v>137</v>
      </c>
      <c r="B466" s="102" t="s">
        <v>1188</v>
      </c>
      <c r="C466" s="102" t="s">
        <v>1189</v>
      </c>
      <c r="D466" s="20">
        <v>14</v>
      </c>
      <c r="E466" s="102" t="s">
        <v>929</v>
      </c>
      <c r="F466" s="102" t="s">
        <v>1190</v>
      </c>
      <c r="G466" s="102" t="s">
        <v>1568</v>
      </c>
      <c r="H466" s="21" t="s">
        <v>327</v>
      </c>
      <c r="I466" s="21" t="s">
        <v>328</v>
      </c>
      <c r="J466" s="22" t="s">
        <v>955</v>
      </c>
      <c r="K466" s="328">
        <v>33338</v>
      </c>
      <c r="L466" s="146" t="s">
        <v>42</v>
      </c>
      <c r="M466" s="22">
        <v>40</v>
      </c>
      <c r="N466" s="176" t="s">
        <v>728</v>
      </c>
      <c r="O466" s="21" t="s">
        <v>900</v>
      </c>
      <c r="P466" s="21" t="s">
        <v>973</v>
      </c>
      <c r="Q466" s="21" t="s">
        <v>994</v>
      </c>
      <c r="R466" s="22">
        <v>1</v>
      </c>
      <c r="S466" s="75">
        <v>13333</v>
      </c>
      <c r="T466" s="75">
        <f t="shared" si="232"/>
        <v>2666.6000000000004</v>
      </c>
      <c r="U466" s="75"/>
      <c r="V466" s="75">
        <f t="shared" si="222"/>
        <v>15999.6</v>
      </c>
      <c r="W466" s="75">
        <f>70.1*7</f>
        <v>490.69999999999993</v>
      </c>
      <c r="X466" s="75">
        <f t="shared" si="223"/>
        <v>2961.9333333333334</v>
      </c>
      <c r="Y466" s="75">
        <f t="shared" si="224"/>
        <v>29619.333333333332</v>
      </c>
      <c r="Z466" s="75">
        <f t="shared" si="225"/>
        <v>2799.93</v>
      </c>
      <c r="AA466" s="75">
        <f t="shared" si="226"/>
        <v>479.988</v>
      </c>
      <c r="AB466" s="75">
        <f t="shared" si="227"/>
        <v>799.98</v>
      </c>
      <c r="AC466" s="75">
        <f t="shared" si="228"/>
        <v>319.99200000000002</v>
      </c>
      <c r="AD466" s="75">
        <f t="shared" si="233"/>
        <v>1093</v>
      </c>
      <c r="AE466" s="75">
        <v>679</v>
      </c>
      <c r="AF466" s="77">
        <f t="shared" si="229"/>
        <v>8885.7999999999993</v>
      </c>
      <c r="AG466" s="77">
        <f t="shared" si="230"/>
        <v>26117.778888888886</v>
      </c>
      <c r="AH466" s="77">
        <f t="shared" si="231"/>
        <v>313413.34666666662</v>
      </c>
      <c r="AI466" s="77"/>
      <c r="AJ466" s="77"/>
      <c r="AK466" s="77"/>
      <c r="AL466" s="77"/>
      <c r="AM466" s="77"/>
      <c r="AN466" s="77"/>
      <c r="AO466" s="77"/>
      <c r="AP466" s="77"/>
      <c r="AQ466" s="77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  <c r="IU466" s="24"/>
      <c r="IV466" s="24"/>
      <c r="IW466" s="24"/>
      <c r="IX466" s="24"/>
      <c r="IY466" s="24"/>
      <c r="IZ466" s="24"/>
      <c r="JA466" s="24"/>
      <c r="JB466" s="24"/>
      <c r="JC466" s="24"/>
      <c r="JD466" s="24"/>
      <c r="JE466" s="24"/>
      <c r="JF466" s="24"/>
      <c r="JG466" s="24"/>
      <c r="JH466" s="24"/>
      <c r="JI466" s="24"/>
      <c r="JJ466" s="24"/>
      <c r="JK466" s="24"/>
      <c r="JL466" s="24"/>
      <c r="JM466" s="24"/>
      <c r="JN466" s="24"/>
      <c r="JO466" s="24"/>
      <c r="JP466" s="24"/>
      <c r="JQ466" s="24"/>
      <c r="JR466" s="24"/>
      <c r="JS466" s="24"/>
      <c r="JT466" s="24"/>
      <c r="JU466" s="24"/>
      <c r="JV466" s="24"/>
      <c r="JW466" s="24"/>
      <c r="JX466" s="24"/>
      <c r="JY466" s="24"/>
      <c r="JZ466" s="24"/>
      <c r="KA466" s="24"/>
      <c r="KB466" s="24"/>
      <c r="KC466" s="24"/>
      <c r="KD466" s="24"/>
      <c r="KE466" s="24"/>
      <c r="KF466" s="24"/>
      <c r="KG466" s="24"/>
      <c r="KH466" s="24"/>
      <c r="KI466" s="24"/>
      <c r="KJ466" s="24"/>
      <c r="KK466" s="24"/>
      <c r="KL466" s="24"/>
      <c r="KM466" s="24"/>
      <c r="KN466" s="24"/>
      <c r="KO466" s="24"/>
      <c r="KP466" s="24"/>
      <c r="KQ466" s="24"/>
      <c r="KR466" s="24"/>
      <c r="KS466" s="24"/>
      <c r="KT466" s="24"/>
      <c r="KU466" s="24"/>
      <c r="KV466" s="24"/>
      <c r="KW466" s="24"/>
      <c r="KX466" s="24"/>
      <c r="KY466" s="24"/>
      <c r="KZ466" s="24"/>
      <c r="LA466" s="24"/>
      <c r="LB466" s="24"/>
      <c r="LC466" s="24"/>
      <c r="LD466" s="24"/>
      <c r="LE466" s="24"/>
      <c r="LF466" s="24"/>
      <c r="LG466" s="24"/>
      <c r="LH466" s="24"/>
      <c r="LI466" s="24"/>
      <c r="LJ466" s="24"/>
      <c r="LK466" s="24"/>
      <c r="LL466" s="24"/>
      <c r="LM466" s="24"/>
      <c r="LN466" s="24"/>
      <c r="LO466" s="24"/>
      <c r="LP466" s="24"/>
      <c r="LQ466" s="24"/>
      <c r="LR466" s="24"/>
      <c r="LS466" s="24"/>
      <c r="LT466" s="24"/>
      <c r="LU466" s="24"/>
      <c r="LV466" s="24"/>
      <c r="LW466" s="24"/>
      <c r="LX466" s="24"/>
      <c r="LY466" s="24"/>
      <c r="LZ466" s="24"/>
      <c r="MA466" s="24"/>
      <c r="MB466" s="24"/>
      <c r="MC466" s="24"/>
      <c r="MD466" s="24"/>
      <c r="ME466" s="24"/>
      <c r="MF466" s="24"/>
      <c r="MG466" s="24"/>
      <c r="MH466" s="24"/>
      <c r="MI466" s="24"/>
      <c r="MJ466" s="24"/>
      <c r="MK466" s="24"/>
      <c r="ML466" s="24"/>
      <c r="MM466" s="24"/>
      <c r="MN466" s="24"/>
      <c r="MO466" s="24"/>
      <c r="MP466" s="24"/>
      <c r="MQ466" s="24"/>
      <c r="MR466" s="24"/>
      <c r="MS466" s="24"/>
      <c r="MT466" s="24"/>
      <c r="MU466" s="24"/>
      <c r="MV466" s="24"/>
      <c r="MW466" s="24"/>
      <c r="MX466" s="24"/>
      <c r="MY466" s="24"/>
      <c r="MZ466" s="24"/>
      <c r="NA466" s="24"/>
      <c r="NB466" s="24"/>
      <c r="NC466" s="24"/>
      <c r="ND466" s="24"/>
      <c r="NE466" s="24"/>
      <c r="NF466" s="24"/>
      <c r="NG466" s="24"/>
      <c r="NH466" s="24"/>
      <c r="NI466" s="24"/>
      <c r="NJ466" s="24"/>
      <c r="NK466" s="24"/>
      <c r="NL466" s="24"/>
      <c r="NM466" s="24"/>
      <c r="NN466" s="24"/>
      <c r="NO466" s="24"/>
      <c r="NP466" s="24"/>
      <c r="NQ466" s="24"/>
      <c r="NR466" s="24"/>
      <c r="NS466" s="24"/>
      <c r="NT466" s="24"/>
      <c r="NU466" s="24"/>
      <c r="NV466" s="24"/>
      <c r="NW466" s="24"/>
      <c r="NX466" s="24"/>
      <c r="NY466" s="24"/>
      <c r="NZ466" s="24"/>
      <c r="OA466" s="24"/>
      <c r="OB466" s="24"/>
      <c r="OC466" s="24"/>
      <c r="OD466" s="24"/>
      <c r="OE466" s="24"/>
      <c r="OF466" s="24"/>
      <c r="OG466" s="24"/>
      <c r="OH466" s="24"/>
      <c r="OI466" s="24"/>
      <c r="OJ466" s="24"/>
      <c r="OK466" s="24"/>
      <c r="OL466" s="24"/>
      <c r="OM466" s="24"/>
      <c r="ON466" s="24"/>
      <c r="OO466" s="24"/>
      <c r="OP466" s="24"/>
      <c r="OQ466" s="24"/>
      <c r="OR466" s="24"/>
      <c r="OS466" s="24"/>
      <c r="OT466" s="24"/>
      <c r="OU466" s="24"/>
      <c r="OV466" s="24"/>
      <c r="OW466" s="24"/>
      <c r="OX466" s="24"/>
      <c r="OY466" s="24"/>
      <c r="OZ466" s="24"/>
      <c r="PA466" s="24"/>
      <c r="PB466" s="24"/>
      <c r="PC466" s="24"/>
      <c r="PD466" s="24"/>
      <c r="PE466" s="24"/>
      <c r="PF466" s="24"/>
      <c r="PG466" s="24"/>
      <c r="PH466" s="24"/>
      <c r="PI466" s="24"/>
      <c r="PJ466" s="24"/>
      <c r="PK466" s="24"/>
      <c r="PL466" s="24"/>
      <c r="PM466" s="24"/>
      <c r="PN466" s="24"/>
      <c r="PO466" s="24"/>
      <c r="PP466" s="24"/>
      <c r="PQ466" s="24"/>
      <c r="PR466" s="24"/>
      <c r="PS466" s="24"/>
      <c r="PT466" s="24"/>
      <c r="PU466" s="24"/>
      <c r="PV466" s="24"/>
      <c r="PW466" s="24"/>
      <c r="PX466" s="24"/>
      <c r="PY466" s="24"/>
      <c r="PZ466" s="24"/>
      <c r="QA466" s="24"/>
      <c r="QB466" s="24"/>
      <c r="QC466" s="24"/>
      <c r="QD466" s="24"/>
      <c r="QE466" s="24"/>
      <c r="QF466" s="24"/>
      <c r="QG466" s="24"/>
      <c r="QH466" s="24"/>
      <c r="QI466" s="24"/>
      <c r="QJ466" s="24"/>
      <c r="QK466" s="24"/>
      <c r="QL466" s="24"/>
      <c r="QM466" s="24"/>
      <c r="QN466" s="24"/>
      <c r="QO466" s="24"/>
      <c r="QP466" s="24"/>
      <c r="QQ466" s="24"/>
      <c r="QR466" s="24"/>
      <c r="QS466" s="24"/>
      <c r="QT466" s="24"/>
      <c r="QU466" s="24"/>
      <c r="QV466" s="24"/>
      <c r="QW466" s="24"/>
      <c r="QX466" s="24"/>
      <c r="QY466" s="24"/>
      <c r="QZ466" s="24"/>
      <c r="RA466" s="24"/>
      <c r="RB466" s="24"/>
      <c r="RC466" s="24"/>
      <c r="RD466" s="24"/>
      <c r="RE466" s="24"/>
      <c r="RF466" s="24"/>
      <c r="RG466" s="24"/>
      <c r="RH466" s="24"/>
      <c r="RI466" s="24"/>
      <c r="RJ466" s="24"/>
      <c r="RK466" s="24"/>
      <c r="RL466" s="24"/>
      <c r="RM466" s="24"/>
      <c r="RN466" s="24"/>
      <c r="RO466" s="24"/>
      <c r="RP466" s="24"/>
      <c r="RQ466" s="24"/>
      <c r="RR466" s="24"/>
      <c r="RS466" s="24"/>
      <c r="RT466" s="24"/>
      <c r="RU466" s="24"/>
      <c r="RV466" s="24"/>
      <c r="RW466" s="24"/>
      <c r="RX466" s="24"/>
      <c r="RY466" s="24"/>
      <c r="RZ466" s="24"/>
      <c r="SA466" s="24"/>
      <c r="SB466" s="24"/>
      <c r="SC466" s="24"/>
      <c r="SD466" s="24"/>
      <c r="SE466" s="24"/>
      <c r="SF466" s="24"/>
      <c r="SG466" s="24"/>
      <c r="SH466" s="24"/>
      <c r="SI466" s="24"/>
      <c r="SJ466" s="24"/>
      <c r="SK466" s="24"/>
      <c r="SL466" s="24"/>
      <c r="SM466" s="24"/>
      <c r="SN466" s="24"/>
      <c r="SO466" s="24"/>
      <c r="SP466" s="24"/>
      <c r="SQ466" s="24"/>
      <c r="SR466" s="24"/>
      <c r="SS466" s="24"/>
      <c r="ST466" s="24"/>
      <c r="SU466" s="24"/>
      <c r="SV466" s="24"/>
      <c r="SW466" s="24"/>
      <c r="SX466" s="24"/>
      <c r="SY466" s="24"/>
      <c r="SZ466" s="24"/>
      <c r="TA466" s="24"/>
      <c r="TB466" s="24"/>
      <c r="TC466" s="24"/>
      <c r="TD466" s="24"/>
      <c r="TE466" s="24"/>
      <c r="TF466" s="24"/>
      <c r="TG466" s="24"/>
      <c r="TH466" s="24"/>
      <c r="TI466" s="24"/>
      <c r="TJ466" s="24"/>
      <c r="TK466" s="24"/>
      <c r="TL466" s="24"/>
      <c r="TM466" s="24"/>
      <c r="TN466" s="24"/>
      <c r="TO466" s="24"/>
      <c r="TP466" s="24"/>
      <c r="TQ466" s="24"/>
      <c r="TR466" s="24"/>
      <c r="TS466" s="24"/>
      <c r="TT466" s="24"/>
      <c r="TU466" s="24"/>
      <c r="TV466" s="24"/>
      <c r="TW466" s="24"/>
      <c r="TX466" s="24"/>
      <c r="TY466" s="24"/>
      <c r="TZ466" s="24"/>
      <c r="UA466" s="24"/>
      <c r="UB466" s="24"/>
      <c r="UC466" s="24"/>
      <c r="UD466" s="24"/>
      <c r="UE466" s="24"/>
      <c r="UF466" s="24"/>
      <c r="UG466" s="24"/>
      <c r="UH466" s="24"/>
      <c r="UI466" s="24"/>
      <c r="UJ466" s="24"/>
      <c r="UK466" s="24"/>
      <c r="UL466" s="24"/>
      <c r="UM466" s="24"/>
      <c r="UN466" s="24"/>
      <c r="UO466" s="24"/>
      <c r="UP466" s="24"/>
      <c r="UQ466" s="24"/>
      <c r="UR466" s="24"/>
      <c r="US466" s="24"/>
      <c r="UT466" s="24"/>
      <c r="UU466" s="24"/>
      <c r="UV466" s="24"/>
      <c r="UW466" s="24"/>
      <c r="UX466" s="24"/>
      <c r="UY466" s="24"/>
      <c r="UZ466" s="24"/>
      <c r="VA466" s="24"/>
      <c r="VB466" s="24"/>
      <c r="VC466" s="24"/>
      <c r="VD466" s="24"/>
      <c r="VE466" s="24"/>
      <c r="VF466" s="24"/>
      <c r="VG466" s="24"/>
      <c r="VH466" s="24"/>
      <c r="VI466" s="24"/>
    </row>
    <row r="467" spans="1:581" s="23" customFormat="1" ht="15" customHeight="1" x14ac:dyDescent="0.2">
      <c r="A467" s="18">
        <v>138</v>
      </c>
      <c r="B467" s="102" t="s">
        <v>1188</v>
      </c>
      <c r="C467" s="102" t="s">
        <v>1189</v>
      </c>
      <c r="D467" s="20">
        <v>14</v>
      </c>
      <c r="E467" s="102" t="s">
        <v>929</v>
      </c>
      <c r="F467" s="102" t="s">
        <v>1190</v>
      </c>
      <c r="G467" s="102" t="s">
        <v>1569</v>
      </c>
      <c r="H467" s="21" t="s">
        <v>331</v>
      </c>
      <c r="I467" s="21" t="s">
        <v>332</v>
      </c>
      <c r="J467" s="22" t="s">
        <v>955</v>
      </c>
      <c r="K467" s="328">
        <v>35431</v>
      </c>
      <c r="L467" s="146" t="s">
        <v>42</v>
      </c>
      <c r="M467" s="22">
        <v>40</v>
      </c>
      <c r="N467" s="176" t="s">
        <v>728</v>
      </c>
      <c r="O467" s="21" t="s">
        <v>900</v>
      </c>
      <c r="P467" s="21" t="s">
        <v>973</v>
      </c>
      <c r="Q467" s="21" t="s">
        <v>994</v>
      </c>
      <c r="R467" s="22">
        <v>1</v>
      </c>
      <c r="S467" s="75">
        <v>13333</v>
      </c>
      <c r="T467" s="75">
        <f t="shared" si="232"/>
        <v>2666.6000000000004</v>
      </c>
      <c r="U467" s="75"/>
      <c r="V467" s="75">
        <f t="shared" si="222"/>
        <v>15999.6</v>
      </c>
      <c r="W467" s="75">
        <f>70.1*6</f>
        <v>420.59999999999997</v>
      </c>
      <c r="X467" s="75">
        <f t="shared" si="223"/>
        <v>2961.9333333333334</v>
      </c>
      <c r="Y467" s="75">
        <f t="shared" si="224"/>
        <v>29619.333333333332</v>
      </c>
      <c r="Z467" s="75">
        <f t="shared" si="225"/>
        <v>2799.93</v>
      </c>
      <c r="AA467" s="75">
        <f t="shared" si="226"/>
        <v>479.988</v>
      </c>
      <c r="AB467" s="75">
        <f t="shared" si="227"/>
        <v>799.98</v>
      </c>
      <c r="AC467" s="75">
        <f t="shared" si="228"/>
        <v>319.99200000000002</v>
      </c>
      <c r="AD467" s="75">
        <f t="shared" si="233"/>
        <v>1093</v>
      </c>
      <c r="AE467" s="75">
        <v>679</v>
      </c>
      <c r="AF467" s="77">
        <f t="shared" si="229"/>
        <v>8885.7999999999993</v>
      </c>
      <c r="AG467" s="77">
        <f t="shared" si="230"/>
        <v>26047.678888888888</v>
      </c>
      <c r="AH467" s="77">
        <f t="shared" si="231"/>
        <v>312572.14666666667</v>
      </c>
      <c r="AI467" s="77"/>
      <c r="AJ467" s="77"/>
      <c r="AK467" s="77"/>
      <c r="AL467" s="77"/>
      <c r="AM467" s="77"/>
      <c r="AN467" s="77"/>
      <c r="AO467" s="77"/>
      <c r="AP467" s="77"/>
      <c r="AQ467" s="77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  <c r="HB467" s="24"/>
      <c r="HC467" s="24"/>
      <c r="HD467" s="24"/>
      <c r="HE467" s="24"/>
      <c r="HF467" s="24"/>
      <c r="HG467" s="24"/>
      <c r="HH467" s="24"/>
      <c r="HI467" s="24"/>
      <c r="HJ467" s="24"/>
      <c r="HK467" s="24"/>
      <c r="HL467" s="24"/>
      <c r="HM467" s="24"/>
      <c r="HN467" s="24"/>
      <c r="HO467" s="24"/>
      <c r="HP467" s="24"/>
      <c r="HQ467" s="24"/>
      <c r="HR467" s="24"/>
      <c r="HS467" s="24"/>
      <c r="HT467" s="24"/>
      <c r="HU467" s="24"/>
      <c r="HV467" s="24"/>
      <c r="HW467" s="24"/>
      <c r="HX467" s="24"/>
      <c r="HY467" s="24"/>
      <c r="HZ467" s="24"/>
      <c r="IA467" s="24"/>
      <c r="IB467" s="24"/>
      <c r="IC467" s="24"/>
      <c r="ID467" s="24"/>
      <c r="IE467" s="24"/>
      <c r="IF467" s="24"/>
      <c r="IG467" s="24"/>
      <c r="IH467" s="24"/>
      <c r="II467" s="24"/>
      <c r="IJ467" s="24"/>
      <c r="IK467" s="24"/>
      <c r="IL467" s="24"/>
      <c r="IM467" s="24"/>
      <c r="IN467" s="24"/>
      <c r="IO467" s="24"/>
      <c r="IP467" s="24"/>
      <c r="IQ467" s="24"/>
      <c r="IR467" s="24"/>
      <c r="IS467" s="24"/>
      <c r="IT467" s="24"/>
      <c r="IU467" s="24"/>
      <c r="IV467" s="24"/>
      <c r="IW467" s="24"/>
      <c r="IX467" s="24"/>
      <c r="IY467" s="24"/>
      <c r="IZ467" s="24"/>
      <c r="JA467" s="24"/>
      <c r="JB467" s="24"/>
      <c r="JC467" s="24"/>
      <c r="JD467" s="24"/>
      <c r="JE467" s="24"/>
      <c r="JF467" s="24"/>
      <c r="JG467" s="24"/>
      <c r="JH467" s="24"/>
      <c r="JI467" s="24"/>
      <c r="JJ467" s="24"/>
      <c r="JK467" s="24"/>
      <c r="JL467" s="24"/>
      <c r="JM467" s="24"/>
      <c r="JN467" s="24"/>
      <c r="JO467" s="24"/>
      <c r="JP467" s="24"/>
      <c r="JQ467" s="24"/>
      <c r="JR467" s="24"/>
      <c r="JS467" s="24"/>
      <c r="JT467" s="24"/>
      <c r="JU467" s="24"/>
      <c r="JV467" s="24"/>
      <c r="JW467" s="24"/>
      <c r="JX467" s="24"/>
      <c r="JY467" s="24"/>
      <c r="JZ467" s="24"/>
      <c r="KA467" s="24"/>
      <c r="KB467" s="24"/>
      <c r="KC467" s="24"/>
      <c r="KD467" s="24"/>
      <c r="KE467" s="24"/>
      <c r="KF467" s="24"/>
      <c r="KG467" s="24"/>
      <c r="KH467" s="24"/>
      <c r="KI467" s="24"/>
      <c r="KJ467" s="24"/>
      <c r="KK467" s="24"/>
      <c r="KL467" s="24"/>
      <c r="KM467" s="24"/>
      <c r="KN467" s="24"/>
      <c r="KO467" s="24"/>
      <c r="KP467" s="24"/>
      <c r="KQ467" s="24"/>
      <c r="KR467" s="24"/>
      <c r="KS467" s="24"/>
      <c r="KT467" s="24"/>
      <c r="KU467" s="24"/>
      <c r="KV467" s="24"/>
      <c r="KW467" s="24"/>
      <c r="KX467" s="24"/>
      <c r="KY467" s="24"/>
      <c r="KZ467" s="24"/>
      <c r="LA467" s="24"/>
      <c r="LB467" s="24"/>
      <c r="LC467" s="24"/>
      <c r="LD467" s="24"/>
      <c r="LE467" s="24"/>
      <c r="LF467" s="24"/>
      <c r="LG467" s="24"/>
      <c r="LH467" s="24"/>
      <c r="LI467" s="24"/>
      <c r="LJ467" s="24"/>
      <c r="LK467" s="24"/>
      <c r="LL467" s="24"/>
      <c r="LM467" s="24"/>
      <c r="LN467" s="24"/>
      <c r="LO467" s="24"/>
      <c r="LP467" s="24"/>
      <c r="LQ467" s="24"/>
      <c r="LR467" s="24"/>
      <c r="LS467" s="24"/>
      <c r="LT467" s="24"/>
      <c r="LU467" s="24"/>
      <c r="LV467" s="24"/>
      <c r="LW467" s="24"/>
      <c r="LX467" s="24"/>
      <c r="LY467" s="24"/>
      <c r="LZ467" s="24"/>
      <c r="MA467" s="24"/>
      <c r="MB467" s="24"/>
      <c r="MC467" s="24"/>
      <c r="MD467" s="24"/>
      <c r="ME467" s="24"/>
      <c r="MF467" s="24"/>
      <c r="MG467" s="24"/>
      <c r="MH467" s="24"/>
      <c r="MI467" s="24"/>
      <c r="MJ467" s="24"/>
      <c r="MK467" s="24"/>
      <c r="ML467" s="24"/>
      <c r="MM467" s="24"/>
      <c r="MN467" s="24"/>
      <c r="MO467" s="24"/>
      <c r="MP467" s="24"/>
      <c r="MQ467" s="24"/>
      <c r="MR467" s="24"/>
      <c r="MS467" s="24"/>
      <c r="MT467" s="24"/>
      <c r="MU467" s="24"/>
      <c r="MV467" s="24"/>
      <c r="MW467" s="24"/>
      <c r="MX467" s="24"/>
      <c r="MY467" s="24"/>
      <c r="MZ467" s="24"/>
      <c r="NA467" s="24"/>
      <c r="NB467" s="24"/>
      <c r="NC467" s="24"/>
      <c r="ND467" s="24"/>
      <c r="NE467" s="24"/>
      <c r="NF467" s="24"/>
      <c r="NG467" s="24"/>
      <c r="NH467" s="24"/>
      <c r="NI467" s="24"/>
      <c r="NJ467" s="24"/>
      <c r="NK467" s="24"/>
      <c r="NL467" s="24"/>
      <c r="NM467" s="24"/>
      <c r="NN467" s="24"/>
      <c r="NO467" s="24"/>
      <c r="NP467" s="24"/>
      <c r="NQ467" s="24"/>
      <c r="NR467" s="24"/>
      <c r="NS467" s="24"/>
      <c r="NT467" s="24"/>
      <c r="NU467" s="24"/>
      <c r="NV467" s="24"/>
      <c r="NW467" s="24"/>
      <c r="NX467" s="24"/>
      <c r="NY467" s="24"/>
      <c r="NZ467" s="24"/>
      <c r="OA467" s="24"/>
      <c r="OB467" s="24"/>
      <c r="OC467" s="24"/>
      <c r="OD467" s="24"/>
      <c r="OE467" s="24"/>
      <c r="OF467" s="24"/>
      <c r="OG467" s="24"/>
      <c r="OH467" s="24"/>
      <c r="OI467" s="24"/>
      <c r="OJ467" s="24"/>
      <c r="OK467" s="24"/>
      <c r="OL467" s="24"/>
      <c r="OM467" s="24"/>
      <c r="ON467" s="24"/>
      <c r="OO467" s="24"/>
      <c r="OP467" s="24"/>
      <c r="OQ467" s="24"/>
      <c r="OR467" s="24"/>
      <c r="OS467" s="24"/>
      <c r="OT467" s="24"/>
      <c r="OU467" s="24"/>
      <c r="OV467" s="24"/>
      <c r="OW467" s="24"/>
      <c r="OX467" s="24"/>
      <c r="OY467" s="24"/>
      <c r="OZ467" s="24"/>
      <c r="PA467" s="24"/>
      <c r="PB467" s="24"/>
      <c r="PC467" s="24"/>
      <c r="PD467" s="24"/>
      <c r="PE467" s="24"/>
      <c r="PF467" s="24"/>
      <c r="PG467" s="24"/>
      <c r="PH467" s="24"/>
      <c r="PI467" s="24"/>
      <c r="PJ467" s="24"/>
      <c r="PK467" s="24"/>
      <c r="PL467" s="24"/>
      <c r="PM467" s="24"/>
      <c r="PN467" s="24"/>
      <c r="PO467" s="24"/>
      <c r="PP467" s="24"/>
      <c r="PQ467" s="24"/>
      <c r="PR467" s="24"/>
      <c r="PS467" s="24"/>
      <c r="PT467" s="24"/>
      <c r="PU467" s="24"/>
      <c r="PV467" s="24"/>
      <c r="PW467" s="24"/>
      <c r="PX467" s="24"/>
      <c r="PY467" s="24"/>
      <c r="PZ467" s="24"/>
      <c r="QA467" s="24"/>
      <c r="QB467" s="24"/>
      <c r="QC467" s="24"/>
      <c r="QD467" s="24"/>
      <c r="QE467" s="24"/>
      <c r="QF467" s="24"/>
      <c r="QG467" s="24"/>
      <c r="QH467" s="24"/>
      <c r="QI467" s="24"/>
      <c r="QJ467" s="24"/>
      <c r="QK467" s="24"/>
      <c r="QL467" s="24"/>
      <c r="QM467" s="24"/>
      <c r="QN467" s="24"/>
      <c r="QO467" s="24"/>
      <c r="QP467" s="24"/>
      <c r="QQ467" s="24"/>
      <c r="QR467" s="24"/>
      <c r="QS467" s="24"/>
      <c r="QT467" s="24"/>
      <c r="QU467" s="24"/>
      <c r="QV467" s="24"/>
      <c r="QW467" s="24"/>
      <c r="QX467" s="24"/>
      <c r="QY467" s="24"/>
      <c r="QZ467" s="24"/>
      <c r="RA467" s="24"/>
      <c r="RB467" s="24"/>
      <c r="RC467" s="24"/>
      <c r="RD467" s="24"/>
      <c r="RE467" s="24"/>
      <c r="RF467" s="24"/>
      <c r="RG467" s="24"/>
      <c r="RH467" s="24"/>
      <c r="RI467" s="24"/>
      <c r="RJ467" s="24"/>
      <c r="RK467" s="24"/>
      <c r="RL467" s="24"/>
      <c r="RM467" s="24"/>
      <c r="RN467" s="24"/>
      <c r="RO467" s="24"/>
      <c r="RP467" s="24"/>
      <c r="RQ467" s="24"/>
      <c r="RR467" s="24"/>
      <c r="RS467" s="24"/>
      <c r="RT467" s="24"/>
      <c r="RU467" s="24"/>
      <c r="RV467" s="24"/>
      <c r="RW467" s="24"/>
      <c r="RX467" s="24"/>
      <c r="RY467" s="24"/>
      <c r="RZ467" s="24"/>
      <c r="SA467" s="24"/>
      <c r="SB467" s="24"/>
      <c r="SC467" s="24"/>
      <c r="SD467" s="24"/>
      <c r="SE467" s="24"/>
      <c r="SF467" s="24"/>
      <c r="SG467" s="24"/>
      <c r="SH467" s="24"/>
      <c r="SI467" s="24"/>
      <c r="SJ467" s="24"/>
      <c r="SK467" s="24"/>
      <c r="SL467" s="24"/>
      <c r="SM467" s="24"/>
      <c r="SN467" s="24"/>
      <c r="SO467" s="24"/>
      <c r="SP467" s="24"/>
      <c r="SQ467" s="24"/>
      <c r="SR467" s="24"/>
      <c r="SS467" s="24"/>
      <c r="ST467" s="24"/>
      <c r="SU467" s="24"/>
      <c r="SV467" s="24"/>
      <c r="SW467" s="24"/>
      <c r="SX467" s="24"/>
      <c r="SY467" s="24"/>
      <c r="SZ467" s="24"/>
      <c r="TA467" s="24"/>
      <c r="TB467" s="24"/>
      <c r="TC467" s="24"/>
      <c r="TD467" s="24"/>
      <c r="TE467" s="24"/>
      <c r="TF467" s="24"/>
      <c r="TG467" s="24"/>
      <c r="TH467" s="24"/>
      <c r="TI467" s="24"/>
      <c r="TJ467" s="24"/>
      <c r="TK467" s="24"/>
      <c r="TL467" s="24"/>
      <c r="TM467" s="24"/>
      <c r="TN467" s="24"/>
      <c r="TO467" s="24"/>
      <c r="TP467" s="24"/>
      <c r="TQ467" s="24"/>
      <c r="TR467" s="24"/>
      <c r="TS467" s="24"/>
      <c r="TT467" s="24"/>
      <c r="TU467" s="24"/>
      <c r="TV467" s="24"/>
      <c r="TW467" s="24"/>
      <c r="TX467" s="24"/>
      <c r="TY467" s="24"/>
      <c r="TZ467" s="24"/>
      <c r="UA467" s="24"/>
      <c r="UB467" s="24"/>
      <c r="UC467" s="24"/>
      <c r="UD467" s="24"/>
      <c r="UE467" s="24"/>
      <c r="UF467" s="24"/>
      <c r="UG467" s="24"/>
      <c r="UH467" s="24"/>
      <c r="UI467" s="24"/>
      <c r="UJ467" s="24"/>
      <c r="UK467" s="24"/>
      <c r="UL467" s="24"/>
      <c r="UM467" s="24"/>
      <c r="UN467" s="24"/>
      <c r="UO467" s="24"/>
      <c r="UP467" s="24"/>
      <c r="UQ467" s="24"/>
      <c r="UR467" s="24"/>
      <c r="US467" s="24"/>
      <c r="UT467" s="24"/>
      <c r="UU467" s="24"/>
      <c r="UV467" s="24"/>
      <c r="UW467" s="24"/>
      <c r="UX467" s="24"/>
      <c r="UY467" s="24"/>
      <c r="UZ467" s="24"/>
      <c r="VA467" s="24"/>
      <c r="VB467" s="24"/>
      <c r="VC467" s="24"/>
      <c r="VD467" s="24"/>
      <c r="VE467" s="24"/>
      <c r="VF467" s="24"/>
      <c r="VG467" s="24"/>
      <c r="VH467" s="24"/>
      <c r="VI467" s="24"/>
    </row>
    <row r="468" spans="1:581" s="23" customFormat="1" ht="15" customHeight="1" x14ac:dyDescent="0.2">
      <c r="A468" s="18">
        <v>139</v>
      </c>
      <c r="B468" s="102" t="s">
        <v>1188</v>
      </c>
      <c r="C468" s="102" t="s">
        <v>1189</v>
      </c>
      <c r="D468" s="20">
        <v>14</v>
      </c>
      <c r="E468" s="102" t="s">
        <v>929</v>
      </c>
      <c r="F468" s="102" t="s">
        <v>1190</v>
      </c>
      <c r="G468" s="102" t="s">
        <v>1570</v>
      </c>
      <c r="H468" s="21" t="s">
        <v>359</v>
      </c>
      <c r="I468" s="21" t="s">
        <v>360</v>
      </c>
      <c r="J468" s="22" t="s">
        <v>955</v>
      </c>
      <c r="K468" s="328">
        <v>33254</v>
      </c>
      <c r="L468" s="146" t="s">
        <v>714</v>
      </c>
      <c r="M468" s="22">
        <v>40</v>
      </c>
      <c r="N468" s="22" t="s">
        <v>728</v>
      </c>
      <c r="O468" s="21" t="s">
        <v>36</v>
      </c>
      <c r="P468" s="21" t="s">
        <v>973</v>
      </c>
      <c r="Q468" s="21" t="s">
        <v>994</v>
      </c>
      <c r="R468" s="22">
        <v>1</v>
      </c>
      <c r="S468" s="75">
        <v>14012</v>
      </c>
      <c r="T468" s="75">
        <f t="shared" si="232"/>
        <v>2802.4</v>
      </c>
      <c r="U468" s="75"/>
      <c r="V468" s="75">
        <f t="shared" si="222"/>
        <v>16814.400000000001</v>
      </c>
      <c r="W468" s="75">
        <f>70.1*7</f>
        <v>490.69999999999993</v>
      </c>
      <c r="X468" s="75">
        <f t="shared" si="223"/>
        <v>3101.2333333333336</v>
      </c>
      <c r="Y468" s="75">
        <f t="shared" si="224"/>
        <v>31012.333333333332</v>
      </c>
      <c r="Z468" s="75">
        <f t="shared" si="225"/>
        <v>2942.52</v>
      </c>
      <c r="AA468" s="75">
        <f t="shared" si="226"/>
        <v>504.43200000000002</v>
      </c>
      <c r="AB468" s="75">
        <f t="shared" si="227"/>
        <v>840.72000000000014</v>
      </c>
      <c r="AC468" s="75">
        <f t="shared" si="228"/>
        <v>336.28800000000001</v>
      </c>
      <c r="AD468" s="75">
        <v>1114</v>
      </c>
      <c r="AE468" s="75">
        <v>679</v>
      </c>
      <c r="AF468" s="77">
        <f t="shared" si="229"/>
        <v>9303.7000000000007</v>
      </c>
      <c r="AG468" s="77">
        <f t="shared" si="230"/>
        <v>27340.165555555559</v>
      </c>
      <c r="AH468" s="77">
        <f t="shared" si="231"/>
        <v>328081.98666666669</v>
      </c>
      <c r="AI468" s="77"/>
      <c r="AJ468" s="77"/>
      <c r="AK468" s="77"/>
      <c r="AL468" s="77"/>
      <c r="AM468" s="77"/>
      <c r="AN468" s="77"/>
      <c r="AO468" s="77"/>
      <c r="AP468" s="77"/>
      <c r="AQ468" s="77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  <c r="HB468" s="24"/>
      <c r="HC468" s="24"/>
      <c r="HD468" s="24"/>
      <c r="HE468" s="24"/>
      <c r="HF468" s="24"/>
      <c r="HG468" s="24"/>
      <c r="HH468" s="24"/>
      <c r="HI468" s="24"/>
      <c r="HJ468" s="24"/>
      <c r="HK468" s="24"/>
      <c r="HL468" s="24"/>
      <c r="HM468" s="24"/>
      <c r="HN468" s="24"/>
      <c r="HO468" s="24"/>
      <c r="HP468" s="24"/>
      <c r="HQ468" s="24"/>
      <c r="HR468" s="24"/>
      <c r="HS468" s="24"/>
      <c r="HT468" s="24"/>
      <c r="HU468" s="24"/>
      <c r="HV468" s="24"/>
      <c r="HW468" s="24"/>
      <c r="HX468" s="24"/>
      <c r="HY468" s="24"/>
      <c r="HZ468" s="24"/>
      <c r="IA468" s="24"/>
      <c r="IB468" s="24"/>
      <c r="IC468" s="24"/>
      <c r="ID468" s="24"/>
      <c r="IE468" s="24"/>
      <c r="IF468" s="24"/>
      <c r="IG468" s="24"/>
      <c r="IH468" s="24"/>
      <c r="II468" s="24"/>
      <c r="IJ468" s="24"/>
      <c r="IK468" s="24"/>
      <c r="IL468" s="24"/>
      <c r="IM468" s="24"/>
      <c r="IN468" s="24"/>
      <c r="IO468" s="24"/>
      <c r="IP468" s="24"/>
      <c r="IQ468" s="24"/>
      <c r="IR468" s="24"/>
      <c r="IS468" s="24"/>
      <c r="IT468" s="24"/>
      <c r="IU468" s="24"/>
      <c r="IV468" s="24"/>
      <c r="IW468" s="24"/>
      <c r="IX468" s="24"/>
      <c r="IY468" s="24"/>
      <c r="IZ468" s="24"/>
      <c r="JA468" s="24"/>
      <c r="JB468" s="24"/>
      <c r="JC468" s="24"/>
      <c r="JD468" s="24"/>
      <c r="JE468" s="24"/>
      <c r="JF468" s="24"/>
      <c r="JG468" s="24"/>
      <c r="JH468" s="24"/>
      <c r="JI468" s="24"/>
      <c r="JJ468" s="24"/>
      <c r="JK468" s="24"/>
      <c r="JL468" s="24"/>
      <c r="JM468" s="24"/>
      <c r="JN468" s="24"/>
      <c r="JO468" s="24"/>
      <c r="JP468" s="24"/>
      <c r="JQ468" s="24"/>
      <c r="JR468" s="24"/>
      <c r="JS468" s="24"/>
      <c r="JT468" s="24"/>
      <c r="JU468" s="24"/>
      <c r="JV468" s="24"/>
      <c r="JW468" s="24"/>
      <c r="JX468" s="24"/>
      <c r="JY468" s="24"/>
      <c r="JZ468" s="24"/>
      <c r="KA468" s="24"/>
      <c r="KB468" s="24"/>
      <c r="KC468" s="24"/>
      <c r="KD468" s="24"/>
      <c r="KE468" s="24"/>
      <c r="KF468" s="24"/>
      <c r="KG468" s="24"/>
      <c r="KH468" s="24"/>
      <c r="KI468" s="24"/>
      <c r="KJ468" s="24"/>
      <c r="KK468" s="24"/>
      <c r="KL468" s="24"/>
      <c r="KM468" s="24"/>
      <c r="KN468" s="24"/>
      <c r="KO468" s="24"/>
      <c r="KP468" s="24"/>
      <c r="KQ468" s="24"/>
      <c r="KR468" s="24"/>
      <c r="KS468" s="24"/>
      <c r="KT468" s="24"/>
      <c r="KU468" s="24"/>
      <c r="KV468" s="24"/>
      <c r="KW468" s="24"/>
      <c r="KX468" s="24"/>
      <c r="KY468" s="24"/>
      <c r="KZ468" s="24"/>
      <c r="LA468" s="24"/>
      <c r="LB468" s="24"/>
      <c r="LC468" s="24"/>
      <c r="LD468" s="24"/>
      <c r="LE468" s="24"/>
      <c r="LF468" s="24"/>
      <c r="LG468" s="24"/>
      <c r="LH468" s="24"/>
      <c r="LI468" s="24"/>
      <c r="LJ468" s="24"/>
      <c r="LK468" s="24"/>
      <c r="LL468" s="24"/>
      <c r="LM468" s="24"/>
      <c r="LN468" s="24"/>
      <c r="LO468" s="24"/>
      <c r="LP468" s="24"/>
      <c r="LQ468" s="24"/>
      <c r="LR468" s="24"/>
      <c r="LS468" s="24"/>
      <c r="LT468" s="24"/>
      <c r="LU468" s="24"/>
      <c r="LV468" s="24"/>
      <c r="LW468" s="24"/>
      <c r="LX468" s="24"/>
      <c r="LY468" s="24"/>
      <c r="LZ468" s="24"/>
      <c r="MA468" s="24"/>
      <c r="MB468" s="24"/>
      <c r="MC468" s="24"/>
      <c r="MD468" s="24"/>
      <c r="ME468" s="24"/>
      <c r="MF468" s="24"/>
      <c r="MG468" s="24"/>
      <c r="MH468" s="24"/>
      <c r="MI468" s="24"/>
      <c r="MJ468" s="24"/>
      <c r="MK468" s="24"/>
      <c r="ML468" s="24"/>
      <c r="MM468" s="24"/>
      <c r="MN468" s="24"/>
      <c r="MO468" s="24"/>
      <c r="MP468" s="24"/>
      <c r="MQ468" s="24"/>
      <c r="MR468" s="24"/>
      <c r="MS468" s="24"/>
      <c r="MT468" s="24"/>
      <c r="MU468" s="24"/>
      <c r="MV468" s="24"/>
      <c r="MW468" s="24"/>
      <c r="MX468" s="24"/>
      <c r="MY468" s="24"/>
      <c r="MZ468" s="24"/>
      <c r="NA468" s="24"/>
      <c r="NB468" s="24"/>
      <c r="NC468" s="24"/>
      <c r="ND468" s="24"/>
      <c r="NE468" s="24"/>
      <c r="NF468" s="24"/>
      <c r="NG468" s="24"/>
      <c r="NH468" s="24"/>
      <c r="NI468" s="24"/>
      <c r="NJ468" s="24"/>
      <c r="NK468" s="24"/>
      <c r="NL468" s="24"/>
      <c r="NM468" s="24"/>
      <c r="NN468" s="24"/>
      <c r="NO468" s="24"/>
      <c r="NP468" s="24"/>
      <c r="NQ468" s="24"/>
      <c r="NR468" s="24"/>
      <c r="NS468" s="24"/>
      <c r="NT468" s="24"/>
      <c r="NU468" s="24"/>
      <c r="NV468" s="24"/>
      <c r="NW468" s="24"/>
      <c r="NX468" s="24"/>
      <c r="NY468" s="24"/>
      <c r="NZ468" s="24"/>
      <c r="OA468" s="24"/>
      <c r="OB468" s="24"/>
      <c r="OC468" s="24"/>
      <c r="OD468" s="24"/>
      <c r="OE468" s="24"/>
      <c r="OF468" s="24"/>
      <c r="OG468" s="24"/>
      <c r="OH468" s="24"/>
      <c r="OI468" s="24"/>
      <c r="OJ468" s="24"/>
      <c r="OK468" s="24"/>
      <c r="OL468" s="24"/>
      <c r="OM468" s="24"/>
      <c r="ON468" s="24"/>
      <c r="OO468" s="24"/>
      <c r="OP468" s="24"/>
      <c r="OQ468" s="24"/>
      <c r="OR468" s="24"/>
      <c r="OS468" s="24"/>
      <c r="OT468" s="24"/>
      <c r="OU468" s="24"/>
      <c r="OV468" s="24"/>
      <c r="OW468" s="24"/>
      <c r="OX468" s="24"/>
      <c r="OY468" s="24"/>
      <c r="OZ468" s="24"/>
      <c r="PA468" s="24"/>
      <c r="PB468" s="24"/>
      <c r="PC468" s="24"/>
      <c r="PD468" s="24"/>
      <c r="PE468" s="24"/>
      <c r="PF468" s="24"/>
      <c r="PG468" s="24"/>
      <c r="PH468" s="24"/>
      <c r="PI468" s="24"/>
      <c r="PJ468" s="24"/>
      <c r="PK468" s="24"/>
      <c r="PL468" s="24"/>
      <c r="PM468" s="24"/>
      <c r="PN468" s="24"/>
      <c r="PO468" s="24"/>
      <c r="PP468" s="24"/>
      <c r="PQ468" s="24"/>
      <c r="PR468" s="24"/>
      <c r="PS468" s="24"/>
      <c r="PT468" s="24"/>
      <c r="PU468" s="24"/>
      <c r="PV468" s="24"/>
      <c r="PW468" s="24"/>
      <c r="PX468" s="24"/>
      <c r="PY468" s="24"/>
      <c r="PZ468" s="24"/>
      <c r="QA468" s="24"/>
      <c r="QB468" s="24"/>
      <c r="QC468" s="24"/>
      <c r="QD468" s="24"/>
      <c r="QE468" s="24"/>
      <c r="QF468" s="24"/>
      <c r="QG468" s="24"/>
      <c r="QH468" s="24"/>
      <c r="QI468" s="24"/>
      <c r="QJ468" s="24"/>
      <c r="QK468" s="24"/>
      <c r="QL468" s="24"/>
      <c r="QM468" s="24"/>
      <c r="QN468" s="24"/>
      <c r="QO468" s="24"/>
      <c r="QP468" s="24"/>
      <c r="QQ468" s="24"/>
      <c r="QR468" s="24"/>
      <c r="QS468" s="24"/>
      <c r="QT468" s="24"/>
      <c r="QU468" s="24"/>
      <c r="QV468" s="24"/>
      <c r="QW468" s="24"/>
      <c r="QX468" s="24"/>
      <c r="QY468" s="24"/>
      <c r="QZ468" s="24"/>
      <c r="RA468" s="24"/>
      <c r="RB468" s="24"/>
      <c r="RC468" s="24"/>
      <c r="RD468" s="24"/>
      <c r="RE468" s="24"/>
      <c r="RF468" s="24"/>
      <c r="RG468" s="24"/>
      <c r="RH468" s="24"/>
      <c r="RI468" s="24"/>
      <c r="RJ468" s="24"/>
      <c r="RK468" s="24"/>
      <c r="RL468" s="24"/>
      <c r="RM468" s="24"/>
      <c r="RN468" s="24"/>
      <c r="RO468" s="24"/>
      <c r="RP468" s="24"/>
      <c r="RQ468" s="24"/>
      <c r="RR468" s="24"/>
      <c r="RS468" s="24"/>
      <c r="RT468" s="24"/>
      <c r="RU468" s="24"/>
      <c r="RV468" s="24"/>
      <c r="RW468" s="24"/>
      <c r="RX468" s="24"/>
      <c r="RY468" s="24"/>
      <c r="RZ468" s="24"/>
      <c r="SA468" s="24"/>
      <c r="SB468" s="24"/>
      <c r="SC468" s="24"/>
      <c r="SD468" s="24"/>
      <c r="SE468" s="24"/>
      <c r="SF468" s="24"/>
      <c r="SG468" s="24"/>
      <c r="SH468" s="24"/>
      <c r="SI468" s="24"/>
      <c r="SJ468" s="24"/>
      <c r="SK468" s="24"/>
      <c r="SL468" s="24"/>
      <c r="SM468" s="24"/>
      <c r="SN468" s="24"/>
      <c r="SO468" s="24"/>
      <c r="SP468" s="24"/>
      <c r="SQ468" s="24"/>
      <c r="SR468" s="24"/>
      <c r="SS468" s="24"/>
      <c r="ST468" s="24"/>
      <c r="SU468" s="24"/>
      <c r="SV468" s="24"/>
      <c r="SW468" s="24"/>
      <c r="SX468" s="24"/>
      <c r="SY468" s="24"/>
      <c r="SZ468" s="24"/>
      <c r="TA468" s="24"/>
      <c r="TB468" s="24"/>
      <c r="TC468" s="24"/>
      <c r="TD468" s="24"/>
      <c r="TE468" s="24"/>
      <c r="TF468" s="24"/>
      <c r="TG468" s="24"/>
      <c r="TH468" s="24"/>
      <c r="TI468" s="24"/>
      <c r="TJ468" s="24"/>
      <c r="TK468" s="24"/>
      <c r="TL468" s="24"/>
      <c r="TM468" s="24"/>
      <c r="TN468" s="24"/>
      <c r="TO468" s="24"/>
      <c r="TP468" s="24"/>
      <c r="TQ468" s="24"/>
      <c r="TR468" s="24"/>
      <c r="TS468" s="24"/>
      <c r="TT468" s="24"/>
      <c r="TU468" s="24"/>
      <c r="TV468" s="24"/>
      <c r="TW468" s="24"/>
      <c r="TX468" s="24"/>
      <c r="TY468" s="24"/>
      <c r="TZ468" s="24"/>
      <c r="UA468" s="24"/>
      <c r="UB468" s="24"/>
      <c r="UC468" s="24"/>
      <c r="UD468" s="24"/>
      <c r="UE468" s="24"/>
      <c r="UF468" s="24"/>
      <c r="UG468" s="24"/>
      <c r="UH468" s="24"/>
      <c r="UI468" s="24"/>
      <c r="UJ468" s="24"/>
      <c r="UK468" s="24"/>
      <c r="UL468" s="24"/>
      <c r="UM468" s="24"/>
      <c r="UN468" s="24"/>
      <c r="UO468" s="24"/>
      <c r="UP468" s="24"/>
      <c r="UQ468" s="24"/>
      <c r="UR468" s="24"/>
      <c r="US468" s="24"/>
      <c r="UT468" s="24"/>
      <c r="UU468" s="24"/>
      <c r="UV468" s="24"/>
      <c r="UW468" s="24"/>
      <c r="UX468" s="24"/>
      <c r="UY468" s="24"/>
      <c r="UZ468" s="24"/>
      <c r="VA468" s="24"/>
      <c r="VB468" s="24"/>
      <c r="VC468" s="24"/>
      <c r="VD468" s="24"/>
      <c r="VE468" s="24"/>
      <c r="VF468" s="24"/>
      <c r="VG468" s="24"/>
      <c r="VH468" s="24"/>
      <c r="VI468" s="24"/>
    </row>
    <row r="469" spans="1:581" s="23" customFormat="1" ht="15" customHeight="1" x14ac:dyDescent="0.2">
      <c r="A469" s="18">
        <v>140</v>
      </c>
      <c r="B469" s="102" t="s">
        <v>1188</v>
      </c>
      <c r="C469" s="102" t="s">
        <v>1189</v>
      </c>
      <c r="D469" s="20">
        <v>14</v>
      </c>
      <c r="E469" s="102" t="s">
        <v>929</v>
      </c>
      <c r="F469" s="102" t="s">
        <v>1190</v>
      </c>
      <c r="G469" s="102" t="s">
        <v>1571</v>
      </c>
      <c r="H469" s="68" t="s">
        <v>34</v>
      </c>
      <c r="I469" s="68" t="s">
        <v>35</v>
      </c>
      <c r="J469" s="22" t="s">
        <v>955</v>
      </c>
      <c r="K469" s="328">
        <v>39601</v>
      </c>
      <c r="L469" s="146" t="s">
        <v>714</v>
      </c>
      <c r="M469" s="22">
        <v>40</v>
      </c>
      <c r="N469" s="22" t="s">
        <v>728</v>
      </c>
      <c r="O469" s="21" t="s">
        <v>36</v>
      </c>
      <c r="P469" s="21" t="s">
        <v>970</v>
      </c>
      <c r="Q469" s="21" t="s">
        <v>994</v>
      </c>
      <c r="R469" s="22">
        <v>1</v>
      </c>
      <c r="S469" s="75">
        <v>14012</v>
      </c>
      <c r="T469" s="75">
        <f t="shared" si="232"/>
        <v>2802.4</v>
      </c>
      <c r="U469" s="75"/>
      <c r="V469" s="75">
        <f t="shared" si="222"/>
        <v>16814.400000000001</v>
      </c>
      <c r="W469" s="75">
        <f>70.1*4</f>
        <v>280.39999999999998</v>
      </c>
      <c r="X469" s="75">
        <f t="shared" si="223"/>
        <v>3101.2333333333336</v>
      </c>
      <c r="Y469" s="75">
        <f t="shared" si="224"/>
        <v>31012.333333333332</v>
      </c>
      <c r="Z469" s="75">
        <f t="shared" si="225"/>
        <v>2942.52</v>
      </c>
      <c r="AA469" s="75">
        <f t="shared" si="226"/>
        <v>504.43200000000002</v>
      </c>
      <c r="AB469" s="75">
        <f t="shared" si="227"/>
        <v>840.72000000000014</v>
      </c>
      <c r="AC469" s="75">
        <f t="shared" si="228"/>
        <v>336.28800000000001</v>
      </c>
      <c r="AD469" s="75">
        <v>1114</v>
      </c>
      <c r="AE469" s="75">
        <v>679</v>
      </c>
      <c r="AF469" s="77">
        <f t="shared" si="229"/>
        <v>9303.7000000000007</v>
      </c>
      <c r="AG469" s="77">
        <f t="shared" si="230"/>
        <v>27129.86555555556</v>
      </c>
      <c r="AH469" s="77">
        <f t="shared" si="231"/>
        <v>325558.38666666672</v>
      </c>
      <c r="AI469" s="77"/>
      <c r="AJ469" s="77"/>
      <c r="AK469" s="77"/>
      <c r="AL469" s="77"/>
      <c r="AM469" s="77"/>
      <c r="AN469" s="77"/>
      <c r="AO469" s="77"/>
      <c r="AP469" s="77"/>
      <c r="AQ469" s="77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  <c r="HB469" s="24"/>
      <c r="HC469" s="24"/>
      <c r="HD469" s="24"/>
      <c r="HE469" s="24"/>
      <c r="HF469" s="24"/>
      <c r="HG469" s="24"/>
      <c r="HH469" s="24"/>
      <c r="HI469" s="24"/>
      <c r="HJ469" s="24"/>
      <c r="HK469" s="24"/>
      <c r="HL469" s="24"/>
      <c r="HM469" s="24"/>
      <c r="HN469" s="24"/>
      <c r="HO469" s="24"/>
      <c r="HP469" s="24"/>
      <c r="HQ469" s="24"/>
      <c r="HR469" s="24"/>
      <c r="HS469" s="24"/>
      <c r="HT469" s="24"/>
      <c r="HU469" s="24"/>
      <c r="HV469" s="24"/>
      <c r="HW469" s="24"/>
      <c r="HX469" s="24"/>
      <c r="HY469" s="24"/>
      <c r="HZ469" s="24"/>
      <c r="IA469" s="24"/>
      <c r="IB469" s="24"/>
      <c r="IC469" s="24"/>
      <c r="ID469" s="24"/>
      <c r="IE469" s="24"/>
      <c r="IF469" s="24"/>
      <c r="IG469" s="24"/>
      <c r="IH469" s="24"/>
      <c r="II469" s="24"/>
      <c r="IJ469" s="24"/>
      <c r="IK469" s="24"/>
      <c r="IL469" s="24"/>
      <c r="IM469" s="24"/>
      <c r="IN469" s="24"/>
      <c r="IO469" s="24"/>
      <c r="IP469" s="24"/>
      <c r="IQ469" s="24"/>
      <c r="IR469" s="24"/>
      <c r="IS469" s="24"/>
      <c r="IT469" s="24"/>
      <c r="IU469" s="24"/>
      <c r="IV469" s="24"/>
      <c r="IW469" s="24"/>
      <c r="IX469" s="24"/>
      <c r="IY469" s="24"/>
      <c r="IZ469" s="24"/>
      <c r="JA469" s="24"/>
      <c r="JB469" s="24"/>
      <c r="JC469" s="24"/>
      <c r="JD469" s="24"/>
      <c r="JE469" s="24"/>
      <c r="JF469" s="24"/>
      <c r="JG469" s="24"/>
      <c r="JH469" s="24"/>
      <c r="JI469" s="24"/>
      <c r="JJ469" s="24"/>
      <c r="JK469" s="24"/>
      <c r="JL469" s="24"/>
      <c r="JM469" s="24"/>
      <c r="JN469" s="24"/>
      <c r="JO469" s="24"/>
      <c r="JP469" s="24"/>
      <c r="JQ469" s="24"/>
      <c r="JR469" s="24"/>
      <c r="JS469" s="24"/>
      <c r="JT469" s="24"/>
      <c r="JU469" s="24"/>
      <c r="JV469" s="24"/>
      <c r="JW469" s="24"/>
      <c r="JX469" s="24"/>
      <c r="JY469" s="24"/>
      <c r="JZ469" s="24"/>
      <c r="KA469" s="24"/>
      <c r="KB469" s="24"/>
      <c r="KC469" s="24"/>
      <c r="KD469" s="24"/>
      <c r="KE469" s="24"/>
      <c r="KF469" s="24"/>
      <c r="KG469" s="24"/>
      <c r="KH469" s="24"/>
      <c r="KI469" s="24"/>
      <c r="KJ469" s="24"/>
      <c r="KK469" s="24"/>
      <c r="KL469" s="24"/>
      <c r="KM469" s="24"/>
      <c r="KN469" s="24"/>
      <c r="KO469" s="24"/>
      <c r="KP469" s="24"/>
      <c r="KQ469" s="24"/>
      <c r="KR469" s="24"/>
      <c r="KS469" s="24"/>
      <c r="KT469" s="24"/>
      <c r="KU469" s="24"/>
      <c r="KV469" s="24"/>
      <c r="KW469" s="24"/>
      <c r="KX469" s="24"/>
      <c r="KY469" s="24"/>
      <c r="KZ469" s="24"/>
      <c r="LA469" s="24"/>
      <c r="LB469" s="24"/>
      <c r="LC469" s="24"/>
      <c r="LD469" s="24"/>
      <c r="LE469" s="24"/>
      <c r="LF469" s="24"/>
      <c r="LG469" s="24"/>
      <c r="LH469" s="24"/>
      <c r="LI469" s="24"/>
      <c r="LJ469" s="24"/>
      <c r="LK469" s="24"/>
      <c r="LL469" s="24"/>
      <c r="LM469" s="24"/>
      <c r="LN469" s="24"/>
      <c r="LO469" s="24"/>
      <c r="LP469" s="24"/>
      <c r="LQ469" s="24"/>
      <c r="LR469" s="24"/>
      <c r="LS469" s="24"/>
      <c r="LT469" s="24"/>
      <c r="LU469" s="24"/>
      <c r="LV469" s="24"/>
      <c r="LW469" s="24"/>
      <c r="LX469" s="24"/>
      <c r="LY469" s="24"/>
      <c r="LZ469" s="24"/>
      <c r="MA469" s="24"/>
      <c r="MB469" s="24"/>
      <c r="MC469" s="24"/>
      <c r="MD469" s="24"/>
      <c r="ME469" s="24"/>
      <c r="MF469" s="24"/>
      <c r="MG469" s="24"/>
      <c r="MH469" s="24"/>
      <c r="MI469" s="24"/>
      <c r="MJ469" s="24"/>
      <c r="MK469" s="24"/>
      <c r="ML469" s="24"/>
      <c r="MM469" s="24"/>
      <c r="MN469" s="24"/>
      <c r="MO469" s="24"/>
      <c r="MP469" s="24"/>
      <c r="MQ469" s="24"/>
      <c r="MR469" s="24"/>
      <c r="MS469" s="24"/>
      <c r="MT469" s="24"/>
      <c r="MU469" s="24"/>
      <c r="MV469" s="24"/>
      <c r="MW469" s="24"/>
      <c r="MX469" s="24"/>
      <c r="MY469" s="24"/>
      <c r="MZ469" s="24"/>
      <c r="NA469" s="24"/>
      <c r="NB469" s="24"/>
      <c r="NC469" s="24"/>
      <c r="ND469" s="24"/>
      <c r="NE469" s="24"/>
      <c r="NF469" s="24"/>
      <c r="NG469" s="24"/>
      <c r="NH469" s="24"/>
      <c r="NI469" s="24"/>
      <c r="NJ469" s="24"/>
      <c r="NK469" s="24"/>
      <c r="NL469" s="24"/>
      <c r="NM469" s="24"/>
      <c r="NN469" s="24"/>
      <c r="NO469" s="24"/>
      <c r="NP469" s="24"/>
      <c r="NQ469" s="24"/>
      <c r="NR469" s="24"/>
      <c r="NS469" s="24"/>
      <c r="NT469" s="24"/>
      <c r="NU469" s="24"/>
      <c r="NV469" s="24"/>
      <c r="NW469" s="24"/>
      <c r="NX469" s="24"/>
      <c r="NY469" s="24"/>
      <c r="NZ469" s="24"/>
      <c r="OA469" s="24"/>
      <c r="OB469" s="24"/>
      <c r="OC469" s="24"/>
      <c r="OD469" s="24"/>
      <c r="OE469" s="24"/>
      <c r="OF469" s="24"/>
      <c r="OG469" s="24"/>
      <c r="OH469" s="24"/>
      <c r="OI469" s="24"/>
      <c r="OJ469" s="24"/>
      <c r="OK469" s="24"/>
      <c r="OL469" s="24"/>
      <c r="OM469" s="24"/>
      <c r="ON469" s="24"/>
      <c r="OO469" s="24"/>
      <c r="OP469" s="24"/>
      <c r="OQ469" s="24"/>
      <c r="OR469" s="24"/>
      <c r="OS469" s="24"/>
      <c r="OT469" s="24"/>
      <c r="OU469" s="24"/>
      <c r="OV469" s="24"/>
      <c r="OW469" s="24"/>
      <c r="OX469" s="24"/>
      <c r="OY469" s="24"/>
      <c r="OZ469" s="24"/>
      <c r="PA469" s="24"/>
      <c r="PB469" s="24"/>
      <c r="PC469" s="24"/>
      <c r="PD469" s="24"/>
      <c r="PE469" s="24"/>
      <c r="PF469" s="24"/>
      <c r="PG469" s="24"/>
      <c r="PH469" s="24"/>
      <c r="PI469" s="24"/>
      <c r="PJ469" s="24"/>
      <c r="PK469" s="24"/>
      <c r="PL469" s="24"/>
      <c r="PM469" s="24"/>
      <c r="PN469" s="24"/>
      <c r="PO469" s="24"/>
      <c r="PP469" s="24"/>
      <c r="PQ469" s="24"/>
      <c r="PR469" s="24"/>
      <c r="PS469" s="24"/>
      <c r="PT469" s="24"/>
      <c r="PU469" s="24"/>
      <c r="PV469" s="24"/>
      <c r="PW469" s="24"/>
      <c r="PX469" s="24"/>
      <c r="PY469" s="24"/>
      <c r="PZ469" s="24"/>
      <c r="QA469" s="24"/>
      <c r="QB469" s="24"/>
      <c r="QC469" s="24"/>
      <c r="QD469" s="24"/>
      <c r="QE469" s="24"/>
      <c r="QF469" s="24"/>
      <c r="QG469" s="24"/>
      <c r="QH469" s="24"/>
      <c r="QI469" s="24"/>
      <c r="QJ469" s="24"/>
      <c r="QK469" s="24"/>
      <c r="QL469" s="24"/>
      <c r="QM469" s="24"/>
      <c r="QN469" s="24"/>
      <c r="QO469" s="24"/>
      <c r="QP469" s="24"/>
      <c r="QQ469" s="24"/>
      <c r="QR469" s="24"/>
      <c r="QS469" s="24"/>
      <c r="QT469" s="24"/>
      <c r="QU469" s="24"/>
      <c r="QV469" s="24"/>
      <c r="QW469" s="24"/>
      <c r="QX469" s="24"/>
      <c r="QY469" s="24"/>
      <c r="QZ469" s="24"/>
      <c r="RA469" s="24"/>
      <c r="RB469" s="24"/>
      <c r="RC469" s="24"/>
      <c r="RD469" s="24"/>
      <c r="RE469" s="24"/>
      <c r="RF469" s="24"/>
      <c r="RG469" s="24"/>
      <c r="RH469" s="24"/>
      <c r="RI469" s="24"/>
      <c r="RJ469" s="24"/>
      <c r="RK469" s="24"/>
      <c r="RL469" s="24"/>
      <c r="RM469" s="24"/>
      <c r="RN469" s="24"/>
      <c r="RO469" s="24"/>
      <c r="RP469" s="24"/>
      <c r="RQ469" s="24"/>
      <c r="RR469" s="24"/>
      <c r="RS469" s="24"/>
      <c r="RT469" s="24"/>
      <c r="RU469" s="24"/>
      <c r="RV469" s="24"/>
      <c r="RW469" s="24"/>
      <c r="RX469" s="24"/>
      <c r="RY469" s="24"/>
      <c r="RZ469" s="24"/>
      <c r="SA469" s="24"/>
      <c r="SB469" s="24"/>
      <c r="SC469" s="24"/>
      <c r="SD469" s="24"/>
      <c r="SE469" s="24"/>
      <c r="SF469" s="24"/>
      <c r="SG469" s="24"/>
      <c r="SH469" s="24"/>
      <c r="SI469" s="24"/>
      <c r="SJ469" s="24"/>
      <c r="SK469" s="24"/>
      <c r="SL469" s="24"/>
      <c r="SM469" s="24"/>
      <c r="SN469" s="24"/>
      <c r="SO469" s="24"/>
      <c r="SP469" s="24"/>
      <c r="SQ469" s="24"/>
      <c r="SR469" s="24"/>
      <c r="SS469" s="24"/>
      <c r="ST469" s="24"/>
      <c r="SU469" s="24"/>
      <c r="SV469" s="24"/>
      <c r="SW469" s="24"/>
      <c r="SX469" s="24"/>
      <c r="SY469" s="24"/>
      <c r="SZ469" s="24"/>
      <c r="TA469" s="24"/>
      <c r="TB469" s="24"/>
      <c r="TC469" s="24"/>
      <c r="TD469" s="24"/>
      <c r="TE469" s="24"/>
      <c r="TF469" s="24"/>
      <c r="TG469" s="24"/>
      <c r="TH469" s="24"/>
      <c r="TI469" s="24"/>
      <c r="TJ469" s="24"/>
      <c r="TK469" s="24"/>
      <c r="TL469" s="24"/>
      <c r="TM469" s="24"/>
      <c r="TN469" s="24"/>
      <c r="TO469" s="24"/>
      <c r="TP469" s="24"/>
      <c r="TQ469" s="24"/>
      <c r="TR469" s="24"/>
      <c r="TS469" s="24"/>
      <c r="TT469" s="24"/>
      <c r="TU469" s="24"/>
      <c r="TV469" s="24"/>
      <c r="TW469" s="24"/>
      <c r="TX469" s="24"/>
      <c r="TY469" s="24"/>
      <c r="TZ469" s="24"/>
      <c r="UA469" s="24"/>
      <c r="UB469" s="24"/>
      <c r="UC469" s="24"/>
      <c r="UD469" s="24"/>
      <c r="UE469" s="24"/>
      <c r="UF469" s="24"/>
      <c r="UG469" s="24"/>
      <c r="UH469" s="24"/>
      <c r="UI469" s="24"/>
      <c r="UJ469" s="24"/>
      <c r="UK469" s="24"/>
      <c r="UL469" s="24"/>
      <c r="UM469" s="24"/>
      <c r="UN469" s="24"/>
      <c r="UO469" s="24"/>
      <c r="UP469" s="24"/>
      <c r="UQ469" s="24"/>
      <c r="UR469" s="24"/>
      <c r="US469" s="24"/>
      <c r="UT469" s="24"/>
      <c r="UU469" s="24"/>
      <c r="UV469" s="24"/>
      <c r="UW469" s="24"/>
      <c r="UX469" s="24"/>
      <c r="UY469" s="24"/>
      <c r="UZ469" s="24"/>
      <c r="VA469" s="24"/>
      <c r="VB469" s="24"/>
      <c r="VC469" s="24"/>
      <c r="VD469" s="24"/>
      <c r="VE469" s="24"/>
      <c r="VF469" s="24"/>
      <c r="VG469" s="24"/>
      <c r="VH469" s="24"/>
      <c r="VI469" s="24"/>
    </row>
    <row r="470" spans="1:581" s="23" customFormat="1" ht="15" customHeight="1" x14ac:dyDescent="0.2">
      <c r="A470" s="18">
        <v>141</v>
      </c>
      <c r="B470" s="102" t="s">
        <v>1188</v>
      </c>
      <c r="C470" s="102" t="s">
        <v>1189</v>
      </c>
      <c r="D470" s="20">
        <v>14</v>
      </c>
      <c r="E470" s="102" t="s">
        <v>929</v>
      </c>
      <c r="F470" s="102" t="s">
        <v>1190</v>
      </c>
      <c r="G470" s="102" t="s">
        <v>1572</v>
      </c>
      <c r="H470" s="21" t="s">
        <v>23</v>
      </c>
      <c r="I470" s="21" t="s">
        <v>24</v>
      </c>
      <c r="J470" s="22" t="s">
        <v>955</v>
      </c>
      <c r="K470" s="328">
        <v>39818</v>
      </c>
      <c r="L470" s="146" t="s">
        <v>714</v>
      </c>
      <c r="M470" s="22">
        <v>40</v>
      </c>
      <c r="N470" s="22" t="s">
        <v>728</v>
      </c>
      <c r="O470" s="21" t="s">
        <v>307</v>
      </c>
      <c r="P470" s="21" t="s">
        <v>974</v>
      </c>
      <c r="Q470" s="21" t="s">
        <v>994</v>
      </c>
      <c r="R470" s="22">
        <v>1</v>
      </c>
      <c r="S470" s="75">
        <v>14012</v>
      </c>
      <c r="T470" s="75">
        <f t="shared" si="232"/>
        <v>2802.4</v>
      </c>
      <c r="U470" s="75"/>
      <c r="V470" s="75">
        <f t="shared" si="222"/>
        <v>16814.400000000001</v>
      </c>
      <c r="W470" s="75"/>
      <c r="X470" s="75">
        <f t="shared" si="223"/>
        <v>3101.2333333333336</v>
      </c>
      <c r="Y470" s="75">
        <f t="shared" si="224"/>
        <v>31012.333333333332</v>
      </c>
      <c r="Z470" s="75">
        <f t="shared" si="225"/>
        <v>2942.52</v>
      </c>
      <c r="AA470" s="75">
        <f t="shared" si="226"/>
        <v>504.43200000000002</v>
      </c>
      <c r="AB470" s="75">
        <f t="shared" si="227"/>
        <v>840.72000000000014</v>
      </c>
      <c r="AC470" s="75">
        <f t="shared" si="228"/>
        <v>336.28800000000001</v>
      </c>
      <c r="AD470" s="75">
        <v>1114</v>
      </c>
      <c r="AE470" s="75">
        <v>679</v>
      </c>
      <c r="AF470" s="77">
        <f t="shared" si="229"/>
        <v>9303.7000000000007</v>
      </c>
      <c r="AG470" s="77">
        <f t="shared" si="230"/>
        <v>26849.465555555558</v>
      </c>
      <c r="AH470" s="77">
        <f t="shared" si="231"/>
        <v>322193.58666666667</v>
      </c>
      <c r="AI470" s="77"/>
      <c r="AJ470" s="77"/>
      <c r="AK470" s="77"/>
      <c r="AL470" s="77"/>
      <c r="AM470" s="77"/>
      <c r="AN470" s="77"/>
      <c r="AO470" s="77"/>
      <c r="AP470" s="77"/>
      <c r="AQ470" s="77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  <c r="HB470" s="24"/>
      <c r="HC470" s="24"/>
      <c r="HD470" s="24"/>
      <c r="HE470" s="24"/>
      <c r="HF470" s="24"/>
      <c r="HG470" s="24"/>
      <c r="HH470" s="24"/>
      <c r="HI470" s="24"/>
      <c r="HJ470" s="24"/>
      <c r="HK470" s="24"/>
      <c r="HL470" s="24"/>
      <c r="HM470" s="24"/>
      <c r="HN470" s="24"/>
      <c r="HO470" s="24"/>
      <c r="HP470" s="24"/>
      <c r="HQ470" s="24"/>
      <c r="HR470" s="24"/>
      <c r="HS470" s="24"/>
      <c r="HT470" s="24"/>
      <c r="HU470" s="24"/>
      <c r="HV470" s="24"/>
      <c r="HW470" s="24"/>
      <c r="HX470" s="24"/>
      <c r="HY470" s="24"/>
      <c r="HZ470" s="24"/>
      <c r="IA470" s="24"/>
      <c r="IB470" s="24"/>
      <c r="IC470" s="24"/>
      <c r="ID470" s="24"/>
      <c r="IE470" s="24"/>
      <c r="IF470" s="24"/>
      <c r="IG470" s="24"/>
      <c r="IH470" s="24"/>
      <c r="II470" s="24"/>
      <c r="IJ470" s="24"/>
      <c r="IK470" s="24"/>
      <c r="IL470" s="24"/>
      <c r="IM470" s="24"/>
      <c r="IN470" s="24"/>
      <c r="IO470" s="24"/>
      <c r="IP470" s="24"/>
      <c r="IQ470" s="24"/>
      <c r="IR470" s="24"/>
      <c r="IS470" s="24"/>
      <c r="IT470" s="24"/>
      <c r="IU470" s="24"/>
      <c r="IV470" s="24"/>
      <c r="IW470" s="24"/>
      <c r="IX470" s="24"/>
      <c r="IY470" s="24"/>
      <c r="IZ470" s="24"/>
      <c r="JA470" s="24"/>
      <c r="JB470" s="24"/>
      <c r="JC470" s="24"/>
      <c r="JD470" s="24"/>
      <c r="JE470" s="24"/>
      <c r="JF470" s="24"/>
      <c r="JG470" s="24"/>
      <c r="JH470" s="24"/>
      <c r="JI470" s="24"/>
      <c r="JJ470" s="24"/>
      <c r="JK470" s="24"/>
      <c r="JL470" s="24"/>
      <c r="JM470" s="24"/>
      <c r="JN470" s="24"/>
      <c r="JO470" s="24"/>
      <c r="JP470" s="24"/>
      <c r="JQ470" s="24"/>
      <c r="JR470" s="24"/>
      <c r="JS470" s="24"/>
      <c r="JT470" s="24"/>
      <c r="JU470" s="24"/>
      <c r="JV470" s="24"/>
      <c r="JW470" s="24"/>
      <c r="JX470" s="24"/>
      <c r="JY470" s="24"/>
      <c r="JZ470" s="24"/>
      <c r="KA470" s="24"/>
      <c r="KB470" s="24"/>
      <c r="KC470" s="24"/>
      <c r="KD470" s="24"/>
      <c r="KE470" s="24"/>
      <c r="KF470" s="24"/>
      <c r="KG470" s="24"/>
      <c r="KH470" s="24"/>
      <c r="KI470" s="24"/>
      <c r="KJ470" s="24"/>
      <c r="KK470" s="24"/>
      <c r="KL470" s="24"/>
      <c r="KM470" s="24"/>
      <c r="KN470" s="24"/>
      <c r="KO470" s="24"/>
      <c r="KP470" s="24"/>
      <c r="KQ470" s="24"/>
      <c r="KR470" s="24"/>
      <c r="KS470" s="24"/>
      <c r="KT470" s="24"/>
      <c r="KU470" s="24"/>
      <c r="KV470" s="24"/>
      <c r="KW470" s="24"/>
      <c r="KX470" s="24"/>
      <c r="KY470" s="24"/>
      <c r="KZ470" s="24"/>
      <c r="LA470" s="24"/>
      <c r="LB470" s="24"/>
      <c r="LC470" s="24"/>
      <c r="LD470" s="24"/>
      <c r="LE470" s="24"/>
      <c r="LF470" s="24"/>
      <c r="LG470" s="24"/>
      <c r="LH470" s="24"/>
      <c r="LI470" s="24"/>
      <c r="LJ470" s="24"/>
      <c r="LK470" s="24"/>
      <c r="LL470" s="24"/>
      <c r="LM470" s="24"/>
      <c r="LN470" s="24"/>
      <c r="LO470" s="24"/>
      <c r="LP470" s="24"/>
      <c r="LQ470" s="24"/>
      <c r="LR470" s="24"/>
      <c r="LS470" s="24"/>
      <c r="LT470" s="24"/>
      <c r="LU470" s="24"/>
      <c r="LV470" s="24"/>
      <c r="LW470" s="24"/>
      <c r="LX470" s="24"/>
      <c r="LY470" s="24"/>
      <c r="LZ470" s="24"/>
      <c r="MA470" s="24"/>
      <c r="MB470" s="24"/>
      <c r="MC470" s="24"/>
      <c r="MD470" s="24"/>
      <c r="ME470" s="24"/>
      <c r="MF470" s="24"/>
      <c r="MG470" s="24"/>
      <c r="MH470" s="24"/>
      <c r="MI470" s="24"/>
      <c r="MJ470" s="24"/>
      <c r="MK470" s="24"/>
      <c r="ML470" s="24"/>
      <c r="MM470" s="24"/>
      <c r="MN470" s="24"/>
      <c r="MO470" s="24"/>
      <c r="MP470" s="24"/>
      <c r="MQ470" s="24"/>
      <c r="MR470" s="24"/>
      <c r="MS470" s="24"/>
      <c r="MT470" s="24"/>
      <c r="MU470" s="24"/>
      <c r="MV470" s="24"/>
      <c r="MW470" s="24"/>
      <c r="MX470" s="24"/>
      <c r="MY470" s="24"/>
      <c r="MZ470" s="24"/>
      <c r="NA470" s="24"/>
      <c r="NB470" s="24"/>
      <c r="NC470" s="24"/>
      <c r="ND470" s="24"/>
      <c r="NE470" s="24"/>
      <c r="NF470" s="24"/>
      <c r="NG470" s="24"/>
      <c r="NH470" s="24"/>
      <c r="NI470" s="24"/>
      <c r="NJ470" s="24"/>
      <c r="NK470" s="24"/>
      <c r="NL470" s="24"/>
      <c r="NM470" s="24"/>
      <c r="NN470" s="24"/>
      <c r="NO470" s="24"/>
      <c r="NP470" s="24"/>
      <c r="NQ470" s="24"/>
      <c r="NR470" s="24"/>
      <c r="NS470" s="24"/>
      <c r="NT470" s="24"/>
      <c r="NU470" s="24"/>
      <c r="NV470" s="24"/>
      <c r="NW470" s="24"/>
      <c r="NX470" s="24"/>
      <c r="NY470" s="24"/>
      <c r="NZ470" s="24"/>
      <c r="OA470" s="24"/>
      <c r="OB470" s="24"/>
      <c r="OC470" s="24"/>
      <c r="OD470" s="24"/>
      <c r="OE470" s="24"/>
      <c r="OF470" s="24"/>
      <c r="OG470" s="24"/>
      <c r="OH470" s="24"/>
      <c r="OI470" s="24"/>
      <c r="OJ470" s="24"/>
      <c r="OK470" s="24"/>
      <c r="OL470" s="24"/>
      <c r="OM470" s="24"/>
      <c r="ON470" s="24"/>
      <c r="OO470" s="24"/>
      <c r="OP470" s="24"/>
      <c r="OQ470" s="24"/>
      <c r="OR470" s="24"/>
      <c r="OS470" s="24"/>
      <c r="OT470" s="24"/>
      <c r="OU470" s="24"/>
      <c r="OV470" s="24"/>
      <c r="OW470" s="24"/>
      <c r="OX470" s="24"/>
      <c r="OY470" s="24"/>
      <c r="OZ470" s="24"/>
      <c r="PA470" s="24"/>
      <c r="PB470" s="24"/>
      <c r="PC470" s="24"/>
      <c r="PD470" s="24"/>
      <c r="PE470" s="24"/>
      <c r="PF470" s="24"/>
      <c r="PG470" s="24"/>
      <c r="PH470" s="24"/>
      <c r="PI470" s="24"/>
      <c r="PJ470" s="24"/>
      <c r="PK470" s="24"/>
      <c r="PL470" s="24"/>
      <c r="PM470" s="24"/>
      <c r="PN470" s="24"/>
      <c r="PO470" s="24"/>
      <c r="PP470" s="24"/>
      <c r="PQ470" s="24"/>
      <c r="PR470" s="24"/>
      <c r="PS470" s="24"/>
      <c r="PT470" s="24"/>
      <c r="PU470" s="24"/>
      <c r="PV470" s="24"/>
      <c r="PW470" s="24"/>
      <c r="PX470" s="24"/>
      <c r="PY470" s="24"/>
      <c r="PZ470" s="24"/>
      <c r="QA470" s="24"/>
      <c r="QB470" s="24"/>
      <c r="QC470" s="24"/>
      <c r="QD470" s="24"/>
      <c r="QE470" s="24"/>
      <c r="QF470" s="24"/>
      <c r="QG470" s="24"/>
      <c r="QH470" s="24"/>
      <c r="QI470" s="24"/>
      <c r="QJ470" s="24"/>
      <c r="QK470" s="24"/>
      <c r="QL470" s="24"/>
      <c r="QM470" s="24"/>
      <c r="QN470" s="24"/>
      <c r="QO470" s="24"/>
      <c r="QP470" s="24"/>
      <c r="QQ470" s="24"/>
      <c r="QR470" s="24"/>
      <c r="QS470" s="24"/>
      <c r="QT470" s="24"/>
      <c r="QU470" s="24"/>
      <c r="QV470" s="24"/>
      <c r="QW470" s="24"/>
      <c r="QX470" s="24"/>
      <c r="QY470" s="24"/>
      <c r="QZ470" s="24"/>
      <c r="RA470" s="24"/>
      <c r="RB470" s="24"/>
      <c r="RC470" s="24"/>
      <c r="RD470" s="24"/>
      <c r="RE470" s="24"/>
      <c r="RF470" s="24"/>
      <c r="RG470" s="24"/>
      <c r="RH470" s="24"/>
      <c r="RI470" s="24"/>
      <c r="RJ470" s="24"/>
      <c r="RK470" s="24"/>
      <c r="RL470" s="24"/>
      <c r="RM470" s="24"/>
      <c r="RN470" s="24"/>
      <c r="RO470" s="24"/>
      <c r="RP470" s="24"/>
      <c r="RQ470" s="24"/>
      <c r="RR470" s="24"/>
      <c r="RS470" s="24"/>
      <c r="RT470" s="24"/>
      <c r="RU470" s="24"/>
      <c r="RV470" s="24"/>
      <c r="RW470" s="24"/>
      <c r="RX470" s="24"/>
      <c r="RY470" s="24"/>
      <c r="RZ470" s="24"/>
      <c r="SA470" s="24"/>
      <c r="SB470" s="24"/>
      <c r="SC470" s="24"/>
      <c r="SD470" s="24"/>
      <c r="SE470" s="24"/>
      <c r="SF470" s="24"/>
      <c r="SG470" s="24"/>
      <c r="SH470" s="24"/>
      <c r="SI470" s="24"/>
      <c r="SJ470" s="24"/>
      <c r="SK470" s="24"/>
      <c r="SL470" s="24"/>
      <c r="SM470" s="24"/>
      <c r="SN470" s="24"/>
      <c r="SO470" s="24"/>
      <c r="SP470" s="24"/>
      <c r="SQ470" s="24"/>
      <c r="SR470" s="24"/>
      <c r="SS470" s="24"/>
      <c r="ST470" s="24"/>
      <c r="SU470" s="24"/>
      <c r="SV470" s="24"/>
      <c r="SW470" s="24"/>
      <c r="SX470" s="24"/>
      <c r="SY470" s="24"/>
      <c r="SZ470" s="24"/>
      <c r="TA470" s="24"/>
      <c r="TB470" s="24"/>
      <c r="TC470" s="24"/>
      <c r="TD470" s="24"/>
      <c r="TE470" s="24"/>
      <c r="TF470" s="24"/>
      <c r="TG470" s="24"/>
      <c r="TH470" s="24"/>
      <c r="TI470" s="24"/>
      <c r="TJ470" s="24"/>
      <c r="TK470" s="24"/>
      <c r="TL470" s="24"/>
      <c r="TM470" s="24"/>
      <c r="TN470" s="24"/>
      <c r="TO470" s="24"/>
      <c r="TP470" s="24"/>
      <c r="TQ470" s="24"/>
      <c r="TR470" s="24"/>
      <c r="TS470" s="24"/>
      <c r="TT470" s="24"/>
      <c r="TU470" s="24"/>
      <c r="TV470" s="24"/>
      <c r="TW470" s="24"/>
      <c r="TX470" s="24"/>
      <c r="TY470" s="24"/>
      <c r="TZ470" s="24"/>
      <c r="UA470" s="24"/>
      <c r="UB470" s="24"/>
      <c r="UC470" s="24"/>
      <c r="UD470" s="24"/>
      <c r="UE470" s="24"/>
      <c r="UF470" s="24"/>
      <c r="UG470" s="24"/>
      <c r="UH470" s="24"/>
      <c r="UI470" s="24"/>
      <c r="UJ470" s="24"/>
      <c r="UK470" s="24"/>
      <c r="UL470" s="24"/>
      <c r="UM470" s="24"/>
      <c r="UN470" s="24"/>
      <c r="UO470" s="24"/>
      <c r="UP470" s="24"/>
      <c r="UQ470" s="24"/>
      <c r="UR470" s="24"/>
      <c r="US470" s="24"/>
      <c r="UT470" s="24"/>
      <c r="UU470" s="24"/>
      <c r="UV470" s="24"/>
      <c r="UW470" s="24"/>
      <c r="UX470" s="24"/>
      <c r="UY470" s="24"/>
      <c r="UZ470" s="24"/>
      <c r="VA470" s="24"/>
      <c r="VB470" s="24"/>
      <c r="VC470" s="24"/>
      <c r="VD470" s="24"/>
      <c r="VE470" s="24"/>
      <c r="VF470" s="24"/>
      <c r="VG470" s="24"/>
      <c r="VH470" s="24"/>
      <c r="VI470" s="24"/>
    </row>
    <row r="471" spans="1:581" s="23" customFormat="1" ht="15" customHeight="1" x14ac:dyDescent="0.2">
      <c r="A471" s="18">
        <v>142</v>
      </c>
      <c r="B471" s="102" t="s">
        <v>1188</v>
      </c>
      <c r="C471" s="102" t="s">
        <v>1189</v>
      </c>
      <c r="D471" s="20">
        <v>14</v>
      </c>
      <c r="E471" s="102" t="s">
        <v>929</v>
      </c>
      <c r="F471" s="102" t="s">
        <v>1190</v>
      </c>
      <c r="G471" s="102" t="s">
        <v>1573</v>
      </c>
      <c r="H471" s="21" t="s">
        <v>25</v>
      </c>
      <c r="I471" s="21" t="s">
        <v>26</v>
      </c>
      <c r="J471" s="22" t="s">
        <v>955</v>
      </c>
      <c r="K471" s="328">
        <v>39818</v>
      </c>
      <c r="L471" s="146" t="s">
        <v>714</v>
      </c>
      <c r="M471" s="22">
        <v>40</v>
      </c>
      <c r="N471" s="22" t="s">
        <v>728</v>
      </c>
      <c r="O471" s="21" t="s">
        <v>307</v>
      </c>
      <c r="P471" s="21" t="s">
        <v>974</v>
      </c>
      <c r="Q471" s="21" t="s">
        <v>994</v>
      </c>
      <c r="R471" s="22">
        <v>1</v>
      </c>
      <c r="S471" s="75">
        <v>14012</v>
      </c>
      <c r="T471" s="75">
        <f t="shared" si="232"/>
        <v>2802.4</v>
      </c>
      <c r="U471" s="75"/>
      <c r="V471" s="75">
        <f t="shared" si="222"/>
        <v>16814.400000000001</v>
      </c>
      <c r="W471" s="75"/>
      <c r="X471" s="75">
        <f t="shared" si="223"/>
        <v>3101.2333333333336</v>
      </c>
      <c r="Y471" s="75">
        <f t="shared" si="224"/>
        <v>31012.333333333332</v>
      </c>
      <c r="Z471" s="75">
        <f t="shared" si="225"/>
        <v>2942.52</v>
      </c>
      <c r="AA471" s="75">
        <f t="shared" si="226"/>
        <v>504.43200000000002</v>
      </c>
      <c r="AB471" s="75">
        <f t="shared" si="227"/>
        <v>840.72000000000014</v>
      </c>
      <c r="AC471" s="75">
        <f t="shared" si="228"/>
        <v>336.28800000000001</v>
      </c>
      <c r="AD471" s="75">
        <v>1114</v>
      </c>
      <c r="AE471" s="75">
        <v>679</v>
      </c>
      <c r="AF471" s="77">
        <f t="shared" si="229"/>
        <v>9303.7000000000007</v>
      </c>
      <c r="AG471" s="77">
        <f t="shared" si="230"/>
        <v>26849.465555555558</v>
      </c>
      <c r="AH471" s="77">
        <f t="shared" si="231"/>
        <v>322193.58666666667</v>
      </c>
      <c r="AI471" s="77"/>
      <c r="AJ471" s="77"/>
      <c r="AK471" s="77"/>
      <c r="AL471" s="77"/>
      <c r="AM471" s="77"/>
      <c r="AN471" s="77"/>
      <c r="AO471" s="77"/>
      <c r="AP471" s="77"/>
      <c r="AQ471" s="77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  <c r="HB471" s="24"/>
      <c r="HC471" s="24"/>
      <c r="HD471" s="24"/>
      <c r="HE471" s="24"/>
      <c r="HF471" s="24"/>
      <c r="HG471" s="24"/>
      <c r="HH471" s="24"/>
      <c r="HI471" s="24"/>
      <c r="HJ471" s="24"/>
      <c r="HK471" s="24"/>
      <c r="HL471" s="24"/>
      <c r="HM471" s="24"/>
      <c r="HN471" s="24"/>
      <c r="HO471" s="24"/>
      <c r="HP471" s="24"/>
      <c r="HQ471" s="24"/>
      <c r="HR471" s="24"/>
      <c r="HS471" s="24"/>
      <c r="HT471" s="24"/>
      <c r="HU471" s="24"/>
      <c r="HV471" s="24"/>
      <c r="HW471" s="24"/>
      <c r="HX471" s="24"/>
      <c r="HY471" s="24"/>
      <c r="HZ471" s="24"/>
      <c r="IA471" s="24"/>
      <c r="IB471" s="24"/>
      <c r="IC471" s="24"/>
      <c r="ID471" s="24"/>
      <c r="IE471" s="24"/>
      <c r="IF471" s="24"/>
      <c r="IG471" s="24"/>
      <c r="IH471" s="24"/>
      <c r="II471" s="24"/>
      <c r="IJ471" s="24"/>
      <c r="IK471" s="24"/>
      <c r="IL471" s="24"/>
      <c r="IM471" s="24"/>
      <c r="IN471" s="24"/>
      <c r="IO471" s="24"/>
      <c r="IP471" s="24"/>
      <c r="IQ471" s="24"/>
      <c r="IR471" s="24"/>
      <c r="IS471" s="24"/>
      <c r="IT471" s="24"/>
      <c r="IU471" s="24"/>
      <c r="IV471" s="24"/>
      <c r="IW471" s="24"/>
      <c r="IX471" s="24"/>
      <c r="IY471" s="24"/>
      <c r="IZ471" s="24"/>
      <c r="JA471" s="24"/>
      <c r="JB471" s="24"/>
      <c r="JC471" s="24"/>
      <c r="JD471" s="24"/>
      <c r="JE471" s="24"/>
      <c r="JF471" s="24"/>
      <c r="JG471" s="24"/>
      <c r="JH471" s="24"/>
      <c r="JI471" s="24"/>
      <c r="JJ471" s="24"/>
      <c r="JK471" s="24"/>
      <c r="JL471" s="24"/>
      <c r="JM471" s="24"/>
      <c r="JN471" s="24"/>
      <c r="JO471" s="24"/>
      <c r="JP471" s="24"/>
      <c r="JQ471" s="24"/>
      <c r="JR471" s="24"/>
      <c r="JS471" s="24"/>
      <c r="JT471" s="24"/>
      <c r="JU471" s="24"/>
      <c r="JV471" s="24"/>
      <c r="JW471" s="24"/>
      <c r="JX471" s="24"/>
      <c r="JY471" s="24"/>
      <c r="JZ471" s="24"/>
      <c r="KA471" s="24"/>
      <c r="KB471" s="24"/>
      <c r="KC471" s="24"/>
      <c r="KD471" s="24"/>
      <c r="KE471" s="24"/>
      <c r="KF471" s="24"/>
      <c r="KG471" s="24"/>
      <c r="KH471" s="24"/>
      <c r="KI471" s="24"/>
      <c r="KJ471" s="24"/>
      <c r="KK471" s="24"/>
      <c r="KL471" s="24"/>
      <c r="KM471" s="24"/>
      <c r="KN471" s="24"/>
      <c r="KO471" s="24"/>
      <c r="KP471" s="24"/>
      <c r="KQ471" s="24"/>
      <c r="KR471" s="24"/>
      <c r="KS471" s="24"/>
      <c r="KT471" s="24"/>
      <c r="KU471" s="24"/>
      <c r="KV471" s="24"/>
      <c r="KW471" s="24"/>
      <c r="KX471" s="24"/>
      <c r="KY471" s="24"/>
      <c r="KZ471" s="24"/>
      <c r="LA471" s="24"/>
      <c r="LB471" s="24"/>
      <c r="LC471" s="24"/>
      <c r="LD471" s="24"/>
      <c r="LE471" s="24"/>
      <c r="LF471" s="24"/>
      <c r="LG471" s="24"/>
      <c r="LH471" s="24"/>
      <c r="LI471" s="24"/>
      <c r="LJ471" s="24"/>
      <c r="LK471" s="24"/>
      <c r="LL471" s="24"/>
      <c r="LM471" s="24"/>
      <c r="LN471" s="24"/>
      <c r="LO471" s="24"/>
      <c r="LP471" s="24"/>
      <c r="LQ471" s="24"/>
      <c r="LR471" s="24"/>
      <c r="LS471" s="24"/>
      <c r="LT471" s="24"/>
      <c r="LU471" s="24"/>
      <c r="LV471" s="24"/>
      <c r="LW471" s="24"/>
      <c r="LX471" s="24"/>
      <c r="LY471" s="24"/>
      <c r="LZ471" s="24"/>
      <c r="MA471" s="24"/>
      <c r="MB471" s="24"/>
      <c r="MC471" s="24"/>
      <c r="MD471" s="24"/>
      <c r="ME471" s="24"/>
      <c r="MF471" s="24"/>
      <c r="MG471" s="24"/>
      <c r="MH471" s="24"/>
      <c r="MI471" s="24"/>
      <c r="MJ471" s="24"/>
      <c r="MK471" s="24"/>
      <c r="ML471" s="24"/>
      <c r="MM471" s="24"/>
      <c r="MN471" s="24"/>
      <c r="MO471" s="24"/>
      <c r="MP471" s="24"/>
      <c r="MQ471" s="24"/>
      <c r="MR471" s="24"/>
      <c r="MS471" s="24"/>
      <c r="MT471" s="24"/>
      <c r="MU471" s="24"/>
      <c r="MV471" s="24"/>
      <c r="MW471" s="24"/>
      <c r="MX471" s="24"/>
      <c r="MY471" s="24"/>
      <c r="MZ471" s="24"/>
      <c r="NA471" s="24"/>
      <c r="NB471" s="24"/>
      <c r="NC471" s="24"/>
      <c r="ND471" s="24"/>
      <c r="NE471" s="24"/>
      <c r="NF471" s="24"/>
      <c r="NG471" s="24"/>
      <c r="NH471" s="24"/>
      <c r="NI471" s="24"/>
      <c r="NJ471" s="24"/>
      <c r="NK471" s="24"/>
      <c r="NL471" s="24"/>
      <c r="NM471" s="24"/>
      <c r="NN471" s="24"/>
      <c r="NO471" s="24"/>
      <c r="NP471" s="24"/>
      <c r="NQ471" s="24"/>
      <c r="NR471" s="24"/>
      <c r="NS471" s="24"/>
      <c r="NT471" s="24"/>
      <c r="NU471" s="24"/>
      <c r="NV471" s="24"/>
      <c r="NW471" s="24"/>
      <c r="NX471" s="24"/>
      <c r="NY471" s="24"/>
      <c r="NZ471" s="24"/>
      <c r="OA471" s="24"/>
      <c r="OB471" s="24"/>
      <c r="OC471" s="24"/>
      <c r="OD471" s="24"/>
      <c r="OE471" s="24"/>
      <c r="OF471" s="24"/>
      <c r="OG471" s="24"/>
      <c r="OH471" s="24"/>
      <c r="OI471" s="24"/>
      <c r="OJ471" s="24"/>
      <c r="OK471" s="24"/>
      <c r="OL471" s="24"/>
      <c r="OM471" s="24"/>
      <c r="ON471" s="24"/>
      <c r="OO471" s="24"/>
      <c r="OP471" s="24"/>
      <c r="OQ471" s="24"/>
      <c r="OR471" s="24"/>
      <c r="OS471" s="24"/>
      <c r="OT471" s="24"/>
      <c r="OU471" s="24"/>
      <c r="OV471" s="24"/>
      <c r="OW471" s="24"/>
      <c r="OX471" s="24"/>
      <c r="OY471" s="24"/>
      <c r="OZ471" s="24"/>
      <c r="PA471" s="24"/>
      <c r="PB471" s="24"/>
      <c r="PC471" s="24"/>
      <c r="PD471" s="24"/>
      <c r="PE471" s="24"/>
      <c r="PF471" s="24"/>
      <c r="PG471" s="24"/>
      <c r="PH471" s="24"/>
      <c r="PI471" s="24"/>
      <c r="PJ471" s="24"/>
      <c r="PK471" s="24"/>
      <c r="PL471" s="24"/>
      <c r="PM471" s="24"/>
      <c r="PN471" s="24"/>
      <c r="PO471" s="24"/>
      <c r="PP471" s="24"/>
      <c r="PQ471" s="24"/>
      <c r="PR471" s="24"/>
      <c r="PS471" s="24"/>
      <c r="PT471" s="24"/>
      <c r="PU471" s="24"/>
      <c r="PV471" s="24"/>
      <c r="PW471" s="24"/>
      <c r="PX471" s="24"/>
      <c r="PY471" s="24"/>
      <c r="PZ471" s="24"/>
      <c r="QA471" s="24"/>
      <c r="QB471" s="24"/>
      <c r="QC471" s="24"/>
      <c r="QD471" s="24"/>
      <c r="QE471" s="24"/>
      <c r="QF471" s="24"/>
      <c r="QG471" s="24"/>
      <c r="QH471" s="24"/>
      <c r="QI471" s="24"/>
      <c r="QJ471" s="24"/>
      <c r="QK471" s="24"/>
      <c r="QL471" s="24"/>
      <c r="QM471" s="24"/>
      <c r="QN471" s="24"/>
      <c r="QO471" s="24"/>
      <c r="QP471" s="24"/>
      <c r="QQ471" s="24"/>
      <c r="QR471" s="24"/>
      <c r="QS471" s="24"/>
      <c r="QT471" s="24"/>
      <c r="QU471" s="24"/>
      <c r="QV471" s="24"/>
      <c r="QW471" s="24"/>
      <c r="QX471" s="24"/>
      <c r="QY471" s="24"/>
      <c r="QZ471" s="24"/>
      <c r="RA471" s="24"/>
      <c r="RB471" s="24"/>
      <c r="RC471" s="24"/>
      <c r="RD471" s="24"/>
      <c r="RE471" s="24"/>
      <c r="RF471" s="24"/>
      <c r="RG471" s="24"/>
      <c r="RH471" s="24"/>
      <c r="RI471" s="24"/>
      <c r="RJ471" s="24"/>
      <c r="RK471" s="24"/>
      <c r="RL471" s="24"/>
      <c r="RM471" s="24"/>
      <c r="RN471" s="24"/>
      <c r="RO471" s="24"/>
      <c r="RP471" s="24"/>
      <c r="RQ471" s="24"/>
      <c r="RR471" s="24"/>
      <c r="RS471" s="24"/>
      <c r="RT471" s="24"/>
      <c r="RU471" s="24"/>
      <c r="RV471" s="24"/>
      <c r="RW471" s="24"/>
      <c r="RX471" s="24"/>
      <c r="RY471" s="24"/>
      <c r="RZ471" s="24"/>
      <c r="SA471" s="24"/>
      <c r="SB471" s="24"/>
      <c r="SC471" s="24"/>
      <c r="SD471" s="24"/>
      <c r="SE471" s="24"/>
      <c r="SF471" s="24"/>
      <c r="SG471" s="24"/>
      <c r="SH471" s="24"/>
      <c r="SI471" s="24"/>
      <c r="SJ471" s="24"/>
      <c r="SK471" s="24"/>
      <c r="SL471" s="24"/>
      <c r="SM471" s="24"/>
      <c r="SN471" s="24"/>
      <c r="SO471" s="24"/>
      <c r="SP471" s="24"/>
      <c r="SQ471" s="24"/>
      <c r="SR471" s="24"/>
      <c r="SS471" s="24"/>
      <c r="ST471" s="24"/>
      <c r="SU471" s="24"/>
      <c r="SV471" s="24"/>
      <c r="SW471" s="24"/>
      <c r="SX471" s="24"/>
      <c r="SY471" s="24"/>
      <c r="SZ471" s="24"/>
      <c r="TA471" s="24"/>
      <c r="TB471" s="24"/>
      <c r="TC471" s="24"/>
      <c r="TD471" s="24"/>
      <c r="TE471" s="24"/>
      <c r="TF471" s="24"/>
      <c r="TG471" s="24"/>
      <c r="TH471" s="24"/>
      <c r="TI471" s="24"/>
      <c r="TJ471" s="24"/>
      <c r="TK471" s="24"/>
      <c r="TL471" s="24"/>
      <c r="TM471" s="24"/>
      <c r="TN471" s="24"/>
      <c r="TO471" s="24"/>
      <c r="TP471" s="24"/>
      <c r="TQ471" s="24"/>
      <c r="TR471" s="24"/>
      <c r="TS471" s="24"/>
      <c r="TT471" s="24"/>
      <c r="TU471" s="24"/>
      <c r="TV471" s="24"/>
      <c r="TW471" s="24"/>
      <c r="TX471" s="24"/>
      <c r="TY471" s="24"/>
      <c r="TZ471" s="24"/>
      <c r="UA471" s="24"/>
      <c r="UB471" s="24"/>
      <c r="UC471" s="24"/>
      <c r="UD471" s="24"/>
      <c r="UE471" s="24"/>
      <c r="UF471" s="24"/>
      <c r="UG471" s="24"/>
      <c r="UH471" s="24"/>
      <c r="UI471" s="24"/>
      <c r="UJ471" s="24"/>
      <c r="UK471" s="24"/>
      <c r="UL471" s="24"/>
      <c r="UM471" s="24"/>
      <c r="UN471" s="24"/>
      <c r="UO471" s="24"/>
      <c r="UP471" s="24"/>
      <c r="UQ471" s="24"/>
      <c r="UR471" s="24"/>
      <c r="US471" s="24"/>
      <c r="UT471" s="24"/>
      <c r="UU471" s="24"/>
      <c r="UV471" s="24"/>
      <c r="UW471" s="24"/>
      <c r="UX471" s="24"/>
      <c r="UY471" s="24"/>
      <c r="UZ471" s="24"/>
      <c r="VA471" s="24"/>
      <c r="VB471" s="24"/>
      <c r="VC471" s="24"/>
      <c r="VD471" s="24"/>
      <c r="VE471" s="24"/>
      <c r="VF471" s="24"/>
      <c r="VG471" s="24"/>
      <c r="VH471" s="24"/>
      <c r="VI471" s="24"/>
    </row>
    <row r="472" spans="1:581" s="23" customFormat="1" ht="15" customHeight="1" x14ac:dyDescent="0.2">
      <c r="A472" s="18">
        <v>143</v>
      </c>
      <c r="B472" s="102" t="s">
        <v>1188</v>
      </c>
      <c r="C472" s="102" t="s">
        <v>1189</v>
      </c>
      <c r="D472" s="20">
        <v>14</v>
      </c>
      <c r="E472" s="102" t="s">
        <v>929</v>
      </c>
      <c r="F472" s="102" t="s">
        <v>1190</v>
      </c>
      <c r="G472" s="102" t="s">
        <v>1574</v>
      </c>
      <c r="H472" s="21" t="s">
        <v>37</v>
      </c>
      <c r="I472" s="21" t="s">
        <v>38</v>
      </c>
      <c r="J472" s="22" t="s">
        <v>955</v>
      </c>
      <c r="K472" s="328">
        <v>36726</v>
      </c>
      <c r="L472" s="146" t="s">
        <v>714</v>
      </c>
      <c r="M472" s="22">
        <v>40</v>
      </c>
      <c r="N472" s="22" t="s">
        <v>728</v>
      </c>
      <c r="O472" s="21" t="s">
        <v>36</v>
      </c>
      <c r="P472" s="21" t="s">
        <v>970</v>
      </c>
      <c r="Q472" s="21" t="s">
        <v>994</v>
      </c>
      <c r="R472" s="22">
        <v>1</v>
      </c>
      <c r="S472" s="75">
        <v>14012</v>
      </c>
      <c r="T472" s="75">
        <f t="shared" si="232"/>
        <v>2802.4</v>
      </c>
      <c r="U472" s="75"/>
      <c r="V472" s="75">
        <f t="shared" si="222"/>
        <v>16814.400000000001</v>
      </c>
      <c r="W472" s="75">
        <f>70.1*5</f>
        <v>350.5</v>
      </c>
      <c r="X472" s="75">
        <f t="shared" si="223"/>
        <v>3101.2333333333336</v>
      </c>
      <c r="Y472" s="75">
        <f t="shared" si="224"/>
        <v>31012.333333333332</v>
      </c>
      <c r="Z472" s="75">
        <f t="shared" si="225"/>
        <v>2942.52</v>
      </c>
      <c r="AA472" s="75">
        <f t="shared" si="226"/>
        <v>504.43200000000002</v>
      </c>
      <c r="AB472" s="75">
        <f t="shared" si="227"/>
        <v>840.72000000000014</v>
      </c>
      <c r="AC472" s="75">
        <f t="shared" si="228"/>
        <v>336.28800000000001</v>
      </c>
      <c r="AD472" s="75">
        <v>1114</v>
      </c>
      <c r="AE472" s="75">
        <v>679</v>
      </c>
      <c r="AF472" s="77">
        <f t="shared" si="229"/>
        <v>9303.7000000000007</v>
      </c>
      <c r="AG472" s="77">
        <f t="shared" si="230"/>
        <v>27199.965555555558</v>
      </c>
      <c r="AH472" s="77">
        <f t="shared" si="231"/>
        <v>326399.58666666667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  <c r="HB472" s="24"/>
      <c r="HC472" s="24"/>
      <c r="HD472" s="24"/>
      <c r="HE472" s="24"/>
      <c r="HF472" s="24"/>
      <c r="HG472" s="24"/>
      <c r="HH472" s="24"/>
      <c r="HI472" s="24"/>
      <c r="HJ472" s="24"/>
      <c r="HK472" s="24"/>
      <c r="HL472" s="24"/>
      <c r="HM472" s="24"/>
      <c r="HN472" s="24"/>
      <c r="HO472" s="24"/>
      <c r="HP472" s="24"/>
      <c r="HQ472" s="24"/>
      <c r="HR472" s="24"/>
      <c r="HS472" s="24"/>
      <c r="HT472" s="24"/>
      <c r="HU472" s="24"/>
      <c r="HV472" s="24"/>
      <c r="HW472" s="24"/>
      <c r="HX472" s="24"/>
      <c r="HY472" s="24"/>
      <c r="HZ472" s="24"/>
      <c r="IA472" s="24"/>
      <c r="IB472" s="24"/>
      <c r="IC472" s="24"/>
      <c r="ID472" s="24"/>
      <c r="IE472" s="24"/>
      <c r="IF472" s="24"/>
      <c r="IG472" s="24"/>
      <c r="IH472" s="24"/>
      <c r="II472" s="24"/>
      <c r="IJ472" s="24"/>
      <c r="IK472" s="24"/>
      <c r="IL472" s="24"/>
      <c r="IM472" s="24"/>
      <c r="IN472" s="24"/>
      <c r="IO472" s="24"/>
      <c r="IP472" s="24"/>
      <c r="IQ472" s="24"/>
      <c r="IR472" s="24"/>
      <c r="IS472" s="24"/>
      <c r="IT472" s="24"/>
      <c r="IU472" s="24"/>
      <c r="IV472" s="24"/>
      <c r="IW472" s="24"/>
      <c r="IX472" s="24"/>
      <c r="IY472" s="24"/>
      <c r="IZ472" s="24"/>
      <c r="JA472" s="24"/>
      <c r="JB472" s="24"/>
      <c r="JC472" s="24"/>
      <c r="JD472" s="24"/>
      <c r="JE472" s="24"/>
      <c r="JF472" s="24"/>
      <c r="JG472" s="24"/>
      <c r="JH472" s="24"/>
      <c r="JI472" s="24"/>
      <c r="JJ472" s="24"/>
      <c r="JK472" s="24"/>
      <c r="JL472" s="24"/>
      <c r="JM472" s="24"/>
      <c r="JN472" s="24"/>
      <c r="JO472" s="24"/>
      <c r="JP472" s="24"/>
      <c r="JQ472" s="24"/>
      <c r="JR472" s="24"/>
      <c r="JS472" s="24"/>
      <c r="JT472" s="24"/>
      <c r="JU472" s="24"/>
      <c r="JV472" s="24"/>
      <c r="JW472" s="24"/>
      <c r="JX472" s="24"/>
      <c r="JY472" s="24"/>
      <c r="JZ472" s="24"/>
      <c r="KA472" s="24"/>
      <c r="KB472" s="24"/>
      <c r="KC472" s="24"/>
      <c r="KD472" s="24"/>
      <c r="KE472" s="24"/>
      <c r="KF472" s="24"/>
      <c r="KG472" s="24"/>
      <c r="KH472" s="24"/>
      <c r="KI472" s="24"/>
      <c r="KJ472" s="24"/>
      <c r="KK472" s="24"/>
      <c r="KL472" s="24"/>
      <c r="KM472" s="24"/>
      <c r="KN472" s="24"/>
      <c r="KO472" s="24"/>
      <c r="KP472" s="24"/>
      <c r="KQ472" s="24"/>
      <c r="KR472" s="24"/>
      <c r="KS472" s="24"/>
      <c r="KT472" s="24"/>
      <c r="KU472" s="24"/>
      <c r="KV472" s="24"/>
      <c r="KW472" s="24"/>
      <c r="KX472" s="24"/>
      <c r="KY472" s="24"/>
      <c r="KZ472" s="24"/>
      <c r="LA472" s="24"/>
      <c r="LB472" s="24"/>
      <c r="LC472" s="24"/>
      <c r="LD472" s="24"/>
      <c r="LE472" s="24"/>
      <c r="LF472" s="24"/>
      <c r="LG472" s="24"/>
      <c r="LH472" s="24"/>
      <c r="LI472" s="24"/>
      <c r="LJ472" s="24"/>
      <c r="LK472" s="24"/>
      <c r="LL472" s="24"/>
      <c r="LM472" s="24"/>
      <c r="LN472" s="24"/>
      <c r="LO472" s="24"/>
      <c r="LP472" s="24"/>
      <c r="LQ472" s="24"/>
      <c r="LR472" s="24"/>
      <c r="LS472" s="24"/>
      <c r="LT472" s="24"/>
      <c r="LU472" s="24"/>
      <c r="LV472" s="24"/>
      <c r="LW472" s="24"/>
      <c r="LX472" s="24"/>
      <c r="LY472" s="24"/>
      <c r="LZ472" s="24"/>
      <c r="MA472" s="24"/>
      <c r="MB472" s="24"/>
      <c r="MC472" s="24"/>
      <c r="MD472" s="24"/>
      <c r="ME472" s="24"/>
      <c r="MF472" s="24"/>
      <c r="MG472" s="24"/>
      <c r="MH472" s="24"/>
      <c r="MI472" s="24"/>
      <c r="MJ472" s="24"/>
      <c r="MK472" s="24"/>
      <c r="ML472" s="24"/>
      <c r="MM472" s="24"/>
      <c r="MN472" s="24"/>
      <c r="MO472" s="24"/>
      <c r="MP472" s="24"/>
      <c r="MQ472" s="24"/>
      <c r="MR472" s="24"/>
      <c r="MS472" s="24"/>
      <c r="MT472" s="24"/>
      <c r="MU472" s="24"/>
      <c r="MV472" s="24"/>
      <c r="MW472" s="24"/>
      <c r="MX472" s="24"/>
      <c r="MY472" s="24"/>
      <c r="MZ472" s="24"/>
      <c r="NA472" s="24"/>
      <c r="NB472" s="24"/>
      <c r="NC472" s="24"/>
      <c r="ND472" s="24"/>
      <c r="NE472" s="24"/>
      <c r="NF472" s="24"/>
      <c r="NG472" s="24"/>
      <c r="NH472" s="24"/>
      <c r="NI472" s="24"/>
      <c r="NJ472" s="24"/>
      <c r="NK472" s="24"/>
      <c r="NL472" s="24"/>
      <c r="NM472" s="24"/>
      <c r="NN472" s="24"/>
      <c r="NO472" s="24"/>
      <c r="NP472" s="24"/>
      <c r="NQ472" s="24"/>
      <c r="NR472" s="24"/>
      <c r="NS472" s="24"/>
      <c r="NT472" s="24"/>
      <c r="NU472" s="24"/>
      <c r="NV472" s="24"/>
      <c r="NW472" s="24"/>
      <c r="NX472" s="24"/>
      <c r="NY472" s="24"/>
      <c r="NZ472" s="24"/>
      <c r="OA472" s="24"/>
      <c r="OB472" s="24"/>
      <c r="OC472" s="24"/>
      <c r="OD472" s="24"/>
      <c r="OE472" s="24"/>
      <c r="OF472" s="24"/>
      <c r="OG472" s="24"/>
      <c r="OH472" s="24"/>
      <c r="OI472" s="24"/>
      <c r="OJ472" s="24"/>
      <c r="OK472" s="24"/>
      <c r="OL472" s="24"/>
      <c r="OM472" s="24"/>
      <c r="ON472" s="24"/>
      <c r="OO472" s="24"/>
      <c r="OP472" s="24"/>
      <c r="OQ472" s="24"/>
      <c r="OR472" s="24"/>
      <c r="OS472" s="24"/>
      <c r="OT472" s="24"/>
      <c r="OU472" s="24"/>
      <c r="OV472" s="24"/>
      <c r="OW472" s="24"/>
      <c r="OX472" s="24"/>
      <c r="OY472" s="24"/>
      <c r="OZ472" s="24"/>
      <c r="PA472" s="24"/>
      <c r="PB472" s="24"/>
      <c r="PC472" s="24"/>
      <c r="PD472" s="24"/>
      <c r="PE472" s="24"/>
      <c r="PF472" s="24"/>
      <c r="PG472" s="24"/>
      <c r="PH472" s="24"/>
      <c r="PI472" s="24"/>
      <c r="PJ472" s="24"/>
      <c r="PK472" s="24"/>
      <c r="PL472" s="24"/>
      <c r="PM472" s="24"/>
      <c r="PN472" s="24"/>
      <c r="PO472" s="24"/>
      <c r="PP472" s="24"/>
      <c r="PQ472" s="24"/>
      <c r="PR472" s="24"/>
      <c r="PS472" s="24"/>
      <c r="PT472" s="24"/>
      <c r="PU472" s="24"/>
      <c r="PV472" s="24"/>
      <c r="PW472" s="24"/>
      <c r="PX472" s="24"/>
      <c r="PY472" s="24"/>
      <c r="PZ472" s="24"/>
      <c r="QA472" s="24"/>
      <c r="QB472" s="24"/>
      <c r="QC472" s="24"/>
      <c r="QD472" s="24"/>
      <c r="QE472" s="24"/>
      <c r="QF472" s="24"/>
      <c r="QG472" s="24"/>
      <c r="QH472" s="24"/>
      <c r="QI472" s="24"/>
      <c r="QJ472" s="24"/>
      <c r="QK472" s="24"/>
      <c r="QL472" s="24"/>
      <c r="QM472" s="24"/>
      <c r="QN472" s="24"/>
      <c r="QO472" s="24"/>
      <c r="QP472" s="24"/>
      <c r="QQ472" s="24"/>
      <c r="QR472" s="24"/>
      <c r="QS472" s="24"/>
      <c r="QT472" s="24"/>
      <c r="QU472" s="24"/>
      <c r="QV472" s="24"/>
      <c r="QW472" s="24"/>
      <c r="QX472" s="24"/>
      <c r="QY472" s="24"/>
      <c r="QZ472" s="24"/>
      <c r="RA472" s="24"/>
      <c r="RB472" s="24"/>
      <c r="RC472" s="24"/>
      <c r="RD472" s="24"/>
      <c r="RE472" s="24"/>
      <c r="RF472" s="24"/>
      <c r="RG472" s="24"/>
      <c r="RH472" s="24"/>
      <c r="RI472" s="24"/>
      <c r="RJ472" s="24"/>
      <c r="RK472" s="24"/>
      <c r="RL472" s="24"/>
      <c r="RM472" s="24"/>
      <c r="RN472" s="24"/>
      <c r="RO472" s="24"/>
      <c r="RP472" s="24"/>
      <c r="RQ472" s="24"/>
      <c r="RR472" s="24"/>
      <c r="RS472" s="24"/>
      <c r="RT472" s="24"/>
      <c r="RU472" s="24"/>
      <c r="RV472" s="24"/>
      <c r="RW472" s="24"/>
      <c r="RX472" s="24"/>
      <c r="RY472" s="24"/>
      <c r="RZ472" s="24"/>
      <c r="SA472" s="24"/>
      <c r="SB472" s="24"/>
      <c r="SC472" s="24"/>
      <c r="SD472" s="24"/>
      <c r="SE472" s="24"/>
      <c r="SF472" s="24"/>
      <c r="SG472" s="24"/>
      <c r="SH472" s="24"/>
      <c r="SI472" s="24"/>
      <c r="SJ472" s="24"/>
      <c r="SK472" s="24"/>
      <c r="SL472" s="24"/>
      <c r="SM472" s="24"/>
      <c r="SN472" s="24"/>
      <c r="SO472" s="24"/>
      <c r="SP472" s="24"/>
      <c r="SQ472" s="24"/>
      <c r="SR472" s="24"/>
      <c r="SS472" s="24"/>
      <c r="ST472" s="24"/>
      <c r="SU472" s="24"/>
      <c r="SV472" s="24"/>
      <c r="SW472" s="24"/>
      <c r="SX472" s="24"/>
      <c r="SY472" s="24"/>
      <c r="SZ472" s="24"/>
      <c r="TA472" s="24"/>
      <c r="TB472" s="24"/>
      <c r="TC472" s="24"/>
      <c r="TD472" s="24"/>
      <c r="TE472" s="24"/>
      <c r="TF472" s="24"/>
      <c r="TG472" s="24"/>
      <c r="TH472" s="24"/>
      <c r="TI472" s="24"/>
      <c r="TJ472" s="24"/>
      <c r="TK472" s="24"/>
      <c r="TL472" s="24"/>
      <c r="TM472" s="24"/>
      <c r="TN472" s="24"/>
      <c r="TO472" s="24"/>
      <c r="TP472" s="24"/>
      <c r="TQ472" s="24"/>
      <c r="TR472" s="24"/>
      <c r="TS472" s="24"/>
      <c r="TT472" s="24"/>
      <c r="TU472" s="24"/>
      <c r="TV472" s="24"/>
      <c r="TW472" s="24"/>
      <c r="TX472" s="24"/>
      <c r="TY472" s="24"/>
      <c r="TZ472" s="24"/>
      <c r="UA472" s="24"/>
      <c r="UB472" s="24"/>
      <c r="UC472" s="24"/>
      <c r="UD472" s="24"/>
      <c r="UE472" s="24"/>
      <c r="UF472" s="24"/>
      <c r="UG472" s="24"/>
      <c r="UH472" s="24"/>
      <c r="UI472" s="24"/>
      <c r="UJ472" s="24"/>
      <c r="UK472" s="24"/>
      <c r="UL472" s="24"/>
      <c r="UM472" s="24"/>
      <c r="UN472" s="24"/>
      <c r="UO472" s="24"/>
      <c r="UP472" s="24"/>
      <c r="UQ472" s="24"/>
      <c r="UR472" s="24"/>
      <c r="US472" s="24"/>
      <c r="UT472" s="24"/>
      <c r="UU472" s="24"/>
      <c r="UV472" s="24"/>
      <c r="UW472" s="24"/>
      <c r="UX472" s="24"/>
      <c r="UY472" s="24"/>
      <c r="UZ472" s="24"/>
      <c r="VA472" s="24"/>
      <c r="VB472" s="24"/>
      <c r="VC472" s="24"/>
      <c r="VD472" s="24"/>
      <c r="VE472" s="24"/>
      <c r="VF472" s="24"/>
      <c r="VG472" s="24"/>
      <c r="VH472" s="24"/>
      <c r="VI472" s="24"/>
    </row>
    <row r="473" spans="1:581" s="23" customFormat="1" ht="15" customHeight="1" x14ac:dyDescent="0.2">
      <c r="A473" s="18">
        <v>144</v>
      </c>
      <c r="B473" s="102" t="s">
        <v>1188</v>
      </c>
      <c r="C473" s="102" t="s">
        <v>1189</v>
      </c>
      <c r="D473" s="20">
        <v>14</v>
      </c>
      <c r="E473" s="102" t="s">
        <v>929</v>
      </c>
      <c r="F473" s="102" t="s">
        <v>1190</v>
      </c>
      <c r="G473" s="102" t="s">
        <v>1575</v>
      </c>
      <c r="H473" s="21" t="s">
        <v>345</v>
      </c>
      <c r="I473" s="21" t="s">
        <v>465</v>
      </c>
      <c r="J473" s="22" t="s">
        <v>954</v>
      </c>
      <c r="K473" s="328">
        <v>38740</v>
      </c>
      <c r="L473" s="146" t="s">
        <v>714</v>
      </c>
      <c r="M473" s="22">
        <v>40</v>
      </c>
      <c r="N473" s="176" t="s">
        <v>728</v>
      </c>
      <c r="O473" s="21" t="s">
        <v>715</v>
      </c>
      <c r="P473" s="21" t="s">
        <v>828</v>
      </c>
      <c r="Q473" s="21" t="s">
        <v>994</v>
      </c>
      <c r="R473" s="22">
        <v>1</v>
      </c>
      <c r="S473" s="75">
        <v>14012</v>
      </c>
      <c r="T473" s="75"/>
      <c r="U473" s="75"/>
      <c r="V473" s="75">
        <f t="shared" si="222"/>
        <v>14012</v>
      </c>
      <c r="W473" s="75">
        <f>70.1*4</f>
        <v>280.39999999999998</v>
      </c>
      <c r="X473" s="75">
        <f t="shared" si="223"/>
        <v>2634.166666666667</v>
      </c>
      <c r="Y473" s="75">
        <f t="shared" si="224"/>
        <v>26341.666666666668</v>
      </c>
      <c r="Z473" s="75">
        <f t="shared" si="225"/>
        <v>2452.1</v>
      </c>
      <c r="AA473" s="75">
        <f t="shared" si="226"/>
        <v>420.35999999999996</v>
      </c>
      <c r="AB473" s="75">
        <f t="shared" si="227"/>
        <v>700.6</v>
      </c>
      <c r="AC473" s="75">
        <f t="shared" si="228"/>
        <v>280.24</v>
      </c>
      <c r="AD473" s="75">
        <v>1114</v>
      </c>
      <c r="AE473" s="75">
        <v>679</v>
      </c>
      <c r="AF473" s="77">
        <f t="shared" si="229"/>
        <v>7902.5</v>
      </c>
      <c r="AG473" s="77">
        <f t="shared" si="230"/>
        <v>23011.894444444446</v>
      </c>
      <c r="AH473" s="77">
        <f t="shared" si="231"/>
        <v>276142.73333333334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  <c r="HB473" s="24"/>
      <c r="HC473" s="24"/>
      <c r="HD473" s="24"/>
      <c r="HE473" s="24"/>
      <c r="HF473" s="24"/>
      <c r="HG473" s="24"/>
      <c r="HH473" s="24"/>
      <c r="HI473" s="24"/>
      <c r="HJ473" s="24"/>
      <c r="HK473" s="24"/>
      <c r="HL473" s="24"/>
      <c r="HM473" s="24"/>
      <c r="HN473" s="24"/>
      <c r="HO473" s="24"/>
      <c r="HP473" s="24"/>
      <c r="HQ473" s="24"/>
      <c r="HR473" s="24"/>
      <c r="HS473" s="24"/>
      <c r="HT473" s="24"/>
      <c r="HU473" s="24"/>
      <c r="HV473" s="24"/>
      <c r="HW473" s="24"/>
      <c r="HX473" s="24"/>
      <c r="HY473" s="24"/>
      <c r="HZ473" s="24"/>
      <c r="IA473" s="24"/>
      <c r="IB473" s="24"/>
      <c r="IC473" s="24"/>
      <c r="ID473" s="24"/>
      <c r="IE473" s="24"/>
      <c r="IF473" s="24"/>
      <c r="IG473" s="24"/>
      <c r="IH473" s="24"/>
      <c r="II473" s="24"/>
      <c r="IJ473" s="24"/>
      <c r="IK473" s="24"/>
      <c r="IL473" s="24"/>
      <c r="IM473" s="24"/>
      <c r="IN473" s="24"/>
      <c r="IO473" s="24"/>
      <c r="IP473" s="24"/>
      <c r="IQ473" s="24"/>
      <c r="IR473" s="24"/>
      <c r="IS473" s="24"/>
      <c r="IT473" s="24"/>
      <c r="IU473" s="24"/>
      <c r="IV473" s="24"/>
      <c r="IW473" s="24"/>
      <c r="IX473" s="24"/>
      <c r="IY473" s="24"/>
      <c r="IZ473" s="24"/>
      <c r="JA473" s="24"/>
      <c r="JB473" s="24"/>
      <c r="JC473" s="24"/>
      <c r="JD473" s="24"/>
      <c r="JE473" s="24"/>
      <c r="JF473" s="24"/>
      <c r="JG473" s="24"/>
      <c r="JH473" s="24"/>
      <c r="JI473" s="24"/>
      <c r="JJ473" s="24"/>
      <c r="JK473" s="24"/>
      <c r="JL473" s="24"/>
      <c r="JM473" s="24"/>
      <c r="JN473" s="24"/>
      <c r="JO473" s="24"/>
      <c r="JP473" s="24"/>
      <c r="JQ473" s="24"/>
      <c r="JR473" s="24"/>
      <c r="JS473" s="24"/>
      <c r="JT473" s="24"/>
      <c r="JU473" s="24"/>
      <c r="JV473" s="24"/>
      <c r="JW473" s="24"/>
      <c r="JX473" s="24"/>
      <c r="JY473" s="24"/>
      <c r="JZ473" s="24"/>
      <c r="KA473" s="24"/>
      <c r="KB473" s="24"/>
      <c r="KC473" s="24"/>
      <c r="KD473" s="24"/>
      <c r="KE473" s="24"/>
      <c r="KF473" s="24"/>
      <c r="KG473" s="24"/>
      <c r="KH473" s="24"/>
      <c r="KI473" s="24"/>
      <c r="KJ473" s="24"/>
      <c r="KK473" s="24"/>
      <c r="KL473" s="24"/>
      <c r="KM473" s="24"/>
      <c r="KN473" s="24"/>
      <c r="KO473" s="24"/>
      <c r="KP473" s="24"/>
      <c r="KQ473" s="24"/>
      <c r="KR473" s="24"/>
      <c r="KS473" s="24"/>
      <c r="KT473" s="24"/>
      <c r="KU473" s="24"/>
      <c r="KV473" s="24"/>
      <c r="KW473" s="24"/>
      <c r="KX473" s="24"/>
      <c r="KY473" s="24"/>
      <c r="KZ473" s="24"/>
      <c r="LA473" s="24"/>
      <c r="LB473" s="24"/>
      <c r="LC473" s="24"/>
      <c r="LD473" s="24"/>
      <c r="LE473" s="24"/>
      <c r="LF473" s="24"/>
      <c r="LG473" s="24"/>
      <c r="LH473" s="24"/>
      <c r="LI473" s="24"/>
      <c r="LJ473" s="24"/>
      <c r="LK473" s="24"/>
      <c r="LL473" s="24"/>
      <c r="LM473" s="24"/>
      <c r="LN473" s="24"/>
      <c r="LO473" s="24"/>
      <c r="LP473" s="24"/>
      <c r="LQ473" s="24"/>
      <c r="LR473" s="24"/>
      <c r="LS473" s="24"/>
      <c r="LT473" s="24"/>
      <c r="LU473" s="24"/>
      <c r="LV473" s="24"/>
      <c r="LW473" s="24"/>
      <c r="LX473" s="24"/>
      <c r="LY473" s="24"/>
      <c r="LZ473" s="24"/>
      <c r="MA473" s="24"/>
      <c r="MB473" s="24"/>
      <c r="MC473" s="24"/>
      <c r="MD473" s="24"/>
      <c r="ME473" s="24"/>
      <c r="MF473" s="24"/>
      <c r="MG473" s="24"/>
      <c r="MH473" s="24"/>
      <c r="MI473" s="24"/>
      <c r="MJ473" s="24"/>
      <c r="MK473" s="24"/>
      <c r="ML473" s="24"/>
      <c r="MM473" s="24"/>
      <c r="MN473" s="24"/>
      <c r="MO473" s="24"/>
      <c r="MP473" s="24"/>
      <c r="MQ473" s="24"/>
      <c r="MR473" s="24"/>
      <c r="MS473" s="24"/>
      <c r="MT473" s="24"/>
      <c r="MU473" s="24"/>
      <c r="MV473" s="24"/>
      <c r="MW473" s="24"/>
      <c r="MX473" s="24"/>
      <c r="MY473" s="24"/>
      <c r="MZ473" s="24"/>
      <c r="NA473" s="24"/>
      <c r="NB473" s="24"/>
      <c r="NC473" s="24"/>
      <c r="ND473" s="24"/>
      <c r="NE473" s="24"/>
      <c r="NF473" s="24"/>
      <c r="NG473" s="24"/>
      <c r="NH473" s="24"/>
      <c r="NI473" s="24"/>
      <c r="NJ473" s="24"/>
      <c r="NK473" s="24"/>
      <c r="NL473" s="24"/>
      <c r="NM473" s="24"/>
      <c r="NN473" s="24"/>
      <c r="NO473" s="24"/>
      <c r="NP473" s="24"/>
      <c r="NQ473" s="24"/>
      <c r="NR473" s="24"/>
      <c r="NS473" s="24"/>
      <c r="NT473" s="24"/>
      <c r="NU473" s="24"/>
      <c r="NV473" s="24"/>
      <c r="NW473" s="24"/>
      <c r="NX473" s="24"/>
      <c r="NY473" s="24"/>
      <c r="NZ473" s="24"/>
      <c r="OA473" s="24"/>
      <c r="OB473" s="24"/>
      <c r="OC473" s="24"/>
      <c r="OD473" s="24"/>
      <c r="OE473" s="24"/>
      <c r="OF473" s="24"/>
      <c r="OG473" s="24"/>
      <c r="OH473" s="24"/>
      <c r="OI473" s="24"/>
      <c r="OJ473" s="24"/>
      <c r="OK473" s="24"/>
      <c r="OL473" s="24"/>
      <c r="OM473" s="24"/>
      <c r="ON473" s="24"/>
      <c r="OO473" s="24"/>
      <c r="OP473" s="24"/>
      <c r="OQ473" s="24"/>
      <c r="OR473" s="24"/>
      <c r="OS473" s="24"/>
      <c r="OT473" s="24"/>
      <c r="OU473" s="24"/>
      <c r="OV473" s="24"/>
      <c r="OW473" s="24"/>
      <c r="OX473" s="24"/>
      <c r="OY473" s="24"/>
      <c r="OZ473" s="24"/>
      <c r="PA473" s="24"/>
      <c r="PB473" s="24"/>
      <c r="PC473" s="24"/>
      <c r="PD473" s="24"/>
      <c r="PE473" s="24"/>
      <c r="PF473" s="24"/>
      <c r="PG473" s="24"/>
      <c r="PH473" s="24"/>
      <c r="PI473" s="24"/>
      <c r="PJ473" s="24"/>
      <c r="PK473" s="24"/>
      <c r="PL473" s="24"/>
      <c r="PM473" s="24"/>
      <c r="PN473" s="24"/>
      <c r="PO473" s="24"/>
      <c r="PP473" s="24"/>
      <c r="PQ473" s="24"/>
      <c r="PR473" s="24"/>
      <c r="PS473" s="24"/>
      <c r="PT473" s="24"/>
      <c r="PU473" s="24"/>
      <c r="PV473" s="24"/>
      <c r="PW473" s="24"/>
      <c r="PX473" s="24"/>
      <c r="PY473" s="24"/>
      <c r="PZ473" s="24"/>
      <c r="QA473" s="24"/>
      <c r="QB473" s="24"/>
      <c r="QC473" s="24"/>
      <c r="QD473" s="24"/>
      <c r="QE473" s="24"/>
      <c r="QF473" s="24"/>
      <c r="QG473" s="24"/>
      <c r="QH473" s="24"/>
      <c r="QI473" s="24"/>
      <c r="QJ473" s="24"/>
      <c r="QK473" s="24"/>
      <c r="QL473" s="24"/>
      <c r="QM473" s="24"/>
      <c r="QN473" s="24"/>
      <c r="QO473" s="24"/>
      <c r="QP473" s="24"/>
      <c r="QQ473" s="24"/>
      <c r="QR473" s="24"/>
      <c r="QS473" s="24"/>
      <c r="QT473" s="24"/>
      <c r="QU473" s="24"/>
      <c r="QV473" s="24"/>
      <c r="QW473" s="24"/>
      <c r="QX473" s="24"/>
      <c r="QY473" s="24"/>
      <c r="QZ473" s="24"/>
      <c r="RA473" s="24"/>
      <c r="RB473" s="24"/>
      <c r="RC473" s="24"/>
      <c r="RD473" s="24"/>
      <c r="RE473" s="24"/>
      <c r="RF473" s="24"/>
      <c r="RG473" s="24"/>
      <c r="RH473" s="24"/>
      <c r="RI473" s="24"/>
      <c r="RJ473" s="24"/>
      <c r="RK473" s="24"/>
      <c r="RL473" s="24"/>
      <c r="RM473" s="24"/>
      <c r="RN473" s="24"/>
      <c r="RO473" s="24"/>
      <c r="RP473" s="24"/>
      <c r="RQ473" s="24"/>
      <c r="RR473" s="24"/>
      <c r="RS473" s="24"/>
      <c r="RT473" s="24"/>
      <c r="RU473" s="24"/>
      <c r="RV473" s="24"/>
      <c r="RW473" s="24"/>
      <c r="RX473" s="24"/>
      <c r="RY473" s="24"/>
      <c r="RZ473" s="24"/>
      <c r="SA473" s="24"/>
      <c r="SB473" s="24"/>
      <c r="SC473" s="24"/>
      <c r="SD473" s="24"/>
      <c r="SE473" s="24"/>
      <c r="SF473" s="24"/>
      <c r="SG473" s="24"/>
      <c r="SH473" s="24"/>
      <c r="SI473" s="24"/>
      <c r="SJ473" s="24"/>
      <c r="SK473" s="24"/>
      <c r="SL473" s="24"/>
      <c r="SM473" s="24"/>
      <c r="SN473" s="24"/>
      <c r="SO473" s="24"/>
      <c r="SP473" s="24"/>
      <c r="SQ473" s="24"/>
      <c r="SR473" s="24"/>
      <c r="SS473" s="24"/>
      <c r="ST473" s="24"/>
      <c r="SU473" s="24"/>
      <c r="SV473" s="24"/>
      <c r="SW473" s="24"/>
      <c r="SX473" s="24"/>
      <c r="SY473" s="24"/>
      <c r="SZ473" s="24"/>
      <c r="TA473" s="24"/>
      <c r="TB473" s="24"/>
      <c r="TC473" s="24"/>
      <c r="TD473" s="24"/>
      <c r="TE473" s="24"/>
      <c r="TF473" s="24"/>
      <c r="TG473" s="24"/>
      <c r="TH473" s="24"/>
      <c r="TI473" s="24"/>
      <c r="TJ473" s="24"/>
      <c r="TK473" s="24"/>
      <c r="TL473" s="24"/>
      <c r="TM473" s="24"/>
      <c r="TN473" s="24"/>
      <c r="TO473" s="24"/>
      <c r="TP473" s="24"/>
      <c r="TQ473" s="24"/>
      <c r="TR473" s="24"/>
      <c r="TS473" s="24"/>
      <c r="TT473" s="24"/>
      <c r="TU473" s="24"/>
      <c r="TV473" s="24"/>
      <c r="TW473" s="24"/>
      <c r="TX473" s="24"/>
      <c r="TY473" s="24"/>
      <c r="TZ473" s="24"/>
      <c r="UA473" s="24"/>
      <c r="UB473" s="24"/>
      <c r="UC473" s="24"/>
      <c r="UD473" s="24"/>
      <c r="UE473" s="24"/>
      <c r="UF473" s="24"/>
      <c r="UG473" s="24"/>
      <c r="UH473" s="24"/>
      <c r="UI473" s="24"/>
      <c r="UJ473" s="24"/>
      <c r="UK473" s="24"/>
      <c r="UL473" s="24"/>
      <c r="UM473" s="24"/>
      <c r="UN473" s="24"/>
      <c r="UO473" s="24"/>
      <c r="UP473" s="24"/>
      <c r="UQ473" s="24"/>
      <c r="UR473" s="24"/>
      <c r="US473" s="24"/>
      <c r="UT473" s="24"/>
      <c r="UU473" s="24"/>
      <c r="UV473" s="24"/>
      <c r="UW473" s="24"/>
      <c r="UX473" s="24"/>
      <c r="UY473" s="24"/>
      <c r="UZ473" s="24"/>
      <c r="VA473" s="24"/>
      <c r="VB473" s="24"/>
      <c r="VC473" s="24"/>
      <c r="VD473" s="24"/>
      <c r="VE473" s="24"/>
      <c r="VF473" s="24"/>
      <c r="VG473" s="24"/>
      <c r="VH473" s="24"/>
      <c r="VI473" s="24"/>
    </row>
    <row r="474" spans="1:581" s="23" customFormat="1" ht="15" customHeight="1" x14ac:dyDescent="0.2">
      <c r="A474" s="18">
        <v>145</v>
      </c>
      <c r="B474" s="102" t="s">
        <v>1188</v>
      </c>
      <c r="C474" s="102" t="s">
        <v>1189</v>
      </c>
      <c r="D474" s="20">
        <v>14</v>
      </c>
      <c r="E474" s="102" t="s">
        <v>929</v>
      </c>
      <c r="F474" s="102" t="s">
        <v>1190</v>
      </c>
      <c r="G474" s="102" t="s">
        <v>1856</v>
      </c>
      <c r="H474" s="174" t="s">
        <v>1765</v>
      </c>
      <c r="I474" s="21" t="s">
        <v>1857</v>
      </c>
      <c r="J474" s="176" t="s">
        <v>954</v>
      </c>
      <c r="K474" s="328">
        <v>37687</v>
      </c>
      <c r="L474" s="146" t="s">
        <v>714</v>
      </c>
      <c r="M474" s="22">
        <v>40</v>
      </c>
      <c r="N474" s="22" t="s">
        <v>728</v>
      </c>
      <c r="O474" s="21" t="s">
        <v>307</v>
      </c>
      <c r="P474" s="21" t="s">
        <v>974</v>
      </c>
      <c r="Q474" s="21" t="s">
        <v>994</v>
      </c>
      <c r="R474" s="22">
        <v>1</v>
      </c>
      <c r="S474" s="75">
        <v>14012</v>
      </c>
      <c r="T474" s="75">
        <f t="shared" ref="T474:T483" si="234">+S474*20%</f>
        <v>2802.4</v>
      </c>
      <c r="U474" s="75"/>
      <c r="V474" s="75">
        <f t="shared" si="222"/>
        <v>16814.400000000001</v>
      </c>
      <c r="W474" s="75"/>
      <c r="X474" s="75">
        <f t="shared" si="223"/>
        <v>3101.2333333333336</v>
      </c>
      <c r="Y474" s="75">
        <f t="shared" si="224"/>
        <v>31012.333333333332</v>
      </c>
      <c r="Z474" s="75">
        <f t="shared" si="225"/>
        <v>2942.52</v>
      </c>
      <c r="AA474" s="75">
        <f t="shared" si="226"/>
        <v>504.43200000000002</v>
      </c>
      <c r="AB474" s="75">
        <f t="shared" si="227"/>
        <v>840.72000000000014</v>
      </c>
      <c r="AC474" s="75">
        <f t="shared" si="228"/>
        <v>336.28800000000001</v>
      </c>
      <c r="AD474" s="75">
        <v>1114</v>
      </c>
      <c r="AE474" s="75">
        <v>679</v>
      </c>
      <c r="AF474" s="77">
        <f t="shared" si="229"/>
        <v>9303.7000000000007</v>
      </c>
      <c r="AG474" s="77">
        <f t="shared" si="230"/>
        <v>26849.465555555558</v>
      </c>
      <c r="AH474" s="77">
        <f t="shared" si="231"/>
        <v>322193.58666666667</v>
      </c>
      <c r="AI474" s="77"/>
      <c r="AJ474" s="77"/>
      <c r="AK474" s="77"/>
      <c r="AL474" s="77"/>
      <c r="AM474" s="77"/>
      <c r="AN474" s="77"/>
      <c r="AO474" s="77"/>
      <c r="AP474" s="77"/>
      <c r="AQ474" s="77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  <c r="HB474" s="24"/>
      <c r="HC474" s="24"/>
      <c r="HD474" s="24"/>
      <c r="HE474" s="24"/>
      <c r="HF474" s="24"/>
      <c r="HG474" s="24"/>
      <c r="HH474" s="24"/>
      <c r="HI474" s="24"/>
      <c r="HJ474" s="24"/>
      <c r="HK474" s="24"/>
      <c r="HL474" s="24"/>
      <c r="HM474" s="24"/>
      <c r="HN474" s="24"/>
      <c r="HO474" s="24"/>
      <c r="HP474" s="24"/>
      <c r="HQ474" s="24"/>
      <c r="HR474" s="24"/>
      <c r="HS474" s="24"/>
      <c r="HT474" s="24"/>
      <c r="HU474" s="24"/>
      <c r="HV474" s="24"/>
      <c r="HW474" s="24"/>
      <c r="HX474" s="24"/>
      <c r="HY474" s="24"/>
      <c r="HZ474" s="24"/>
      <c r="IA474" s="24"/>
      <c r="IB474" s="24"/>
      <c r="IC474" s="24"/>
      <c r="ID474" s="24"/>
      <c r="IE474" s="24"/>
      <c r="IF474" s="24"/>
      <c r="IG474" s="24"/>
      <c r="IH474" s="24"/>
      <c r="II474" s="24"/>
      <c r="IJ474" s="24"/>
      <c r="IK474" s="24"/>
      <c r="IL474" s="24"/>
      <c r="IM474" s="24"/>
      <c r="IN474" s="24"/>
      <c r="IO474" s="24"/>
      <c r="IP474" s="24"/>
      <c r="IQ474" s="24"/>
      <c r="IR474" s="24"/>
      <c r="IS474" s="24"/>
      <c r="IT474" s="24"/>
      <c r="IU474" s="24"/>
      <c r="IV474" s="24"/>
      <c r="IW474" s="24"/>
      <c r="IX474" s="24"/>
      <c r="IY474" s="24"/>
      <c r="IZ474" s="24"/>
      <c r="JA474" s="24"/>
      <c r="JB474" s="24"/>
      <c r="JC474" s="24"/>
      <c r="JD474" s="24"/>
      <c r="JE474" s="24"/>
      <c r="JF474" s="24"/>
      <c r="JG474" s="24"/>
      <c r="JH474" s="24"/>
      <c r="JI474" s="24"/>
      <c r="JJ474" s="24"/>
      <c r="JK474" s="24"/>
      <c r="JL474" s="24"/>
      <c r="JM474" s="24"/>
      <c r="JN474" s="24"/>
      <c r="JO474" s="24"/>
      <c r="JP474" s="24"/>
      <c r="JQ474" s="24"/>
      <c r="JR474" s="24"/>
      <c r="JS474" s="24"/>
      <c r="JT474" s="24"/>
      <c r="JU474" s="24"/>
      <c r="JV474" s="24"/>
      <c r="JW474" s="24"/>
      <c r="JX474" s="24"/>
      <c r="JY474" s="24"/>
      <c r="JZ474" s="24"/>
      <c r="KA474" s="24"/>
      <c r="KB474" s="24"/>
      <c r="KC474" s="24"/>
      <c r="KD474" s="24"/>
      <c r="KE474" s="24"/>
      <c r="KF474" s="24"/>
      <c r="KG474" s="24"/>
      <c r="KH474" s="24"/>
      <c r="KI474" s="24"/>
      <c r="KJ474" s="24"/>
      <c r="KK474" s="24"/>
      <c r="KL474" s="24"/>
      <c r="KM474" s="24"/>
      <c r="KN474" s="24"/>
      <c r="KO474" s="24"/>
      <c r="KP474" s="24"/>
      <c r="KQ474" s="24"/>
      <c r="KR474" s="24"/>
      <c r="KS474" s="24"/>
      <c r="KT474" s="24"/>
      <c r="KU474" s="24"/>
      <c r="KV474" s="24"/>
      <c r="KW474" s="24"/>
      <c r="KX474" s="24"/>
      <c r="KY474" s="24"/>
      <c r="KZ474" s="24"/>
      <c r="LA474" s="24"/>
      <c r="LB474" s="24"/>
      <c r="LC474" s="24"/>
      <c r="LD474" s="24"/>
      <c r="LE474" s="24"/>
      <c r="LF474" s="24"/>
      <c r="LG474" s="24"/>
      <c r="LH474" s="24"/>
      <c r="LI474" s="24"/>
      <c r="LJ474" s="24"/>
      <c r="LK474" s="24"/>
      <c r="LL474" s="24"/>
      <c r="LM474" s="24"/>
      <c r="LN474" s="24"/>
      <c r="LO474" s="24"/>
      <c r="LP474" s="24"/>
      <c r="LQ474" s="24"/>
      <c r="LR474" s="24"/>
      <c r="LS474" s="24"/>
      <c r="LT474" s="24"/>
      <c r="LU474" s="24"/>
      <c r="LV474" s="24"/>
      <c r="LW474" s="24"/>
      <c r="LX474" s="24"/>
      <c r="LY474" s="24"/>
      <c r="LZ474" s="24"/>
      <c r="MA474" s="24"/>
      <c r="MB474" s="24"/>
      <c r="MC474" s="24"/>
      <c r="MD474" s="24"/>
      <c r="ME474" s="24"/>
      <c r="MF474" s="24"/>
      <c r="MG474" s="24"/>
      <c r="MH474" s="24"/>
      <c r="MI474" s="24"/>
      <c r="MJ474" s="24"/>
      <c r="MK474" s="24"/>
      <c r="ML474" s="24"/>
      <c r="MM474" s="24"/>
      <c r="MN474" s="24"/>
      <c r="MO474" s="24"/>
      <c r="MP474" s="24"/>
      <c r="MQ474" s="24"/>
      <c r="MR474" s="24"/>
      <c r="MS474" s="24"/>
      <c r="MT474" s="24"/>
      <c r="MU474" s="24"/>
      <c r="MV474" s="24"/>
      <c r="MW474" s="24"/>
      <c r="MX474" s="24"/>
      <c r="MY474" s="24"/>
      <c r="MZ474" s="24"/>
      <c r="NA474" s="24"/>
      <c r="NB474" s="24"/>
      <c r="NC474" s="24"/>
      <c r="ND474" s="24"/>
      <c r="NE474" s="24"/>
      <c r="NF474" s="24"/>
      <c r="NG474" s="24"/>
      <c r="NH474" s="24"/>
      <c r="NI474" s="24"/>
      <c r="NJ474" s="24"/>
      <c r="NK474" s="24"/>
      <c r="NL474" s="24"/>
      <c r="NM474" s="24"/>
      <c r="NN474" s="24"/>
      <c r="NO474" s="24"/>
      <c r="NP474" s="24"/>
      <c r="NQ474" s="24"/>
      <c r="NR474" s="24"/>
      <c r="NS474" s="24"/>
      <c r="NT474" s="24"/>
      <c r="NU474" s="24"/>
      <c r="NV474" s="24"/>
      <c r="NW474" s="24"/>
      <c r="NX474" s="24"/>
      <c r="NY474" s="24"/>
      <c r="NZ474" s="24"/>
      <c r="OA474" s="24"/>
      <c r="OB474" s="24"/>
      <c r="OC474" s="24"/>
      <c r="OD474" s="24"/>
      <c r="OE474" s="24"/>
      <c r="OF474" s="24"/>
      <c r="OG474" s="24"/>
      <c r="OH474" s="24"/>
      <c r="OI474" s="24"/>
      <c r="OJ474" s="24"/>
      <c r="OK474" s="24"/>
      <c r="OL474" s="24"/>
      <c r="OM474" s="24"/>
      <c r="ON474" s="24"/>
      <c r="OO474" s="24"/>
      <c r="OP474" s="24"/>
      <c r="OQ474" s="24"/>
      <c r="OR474" s="24"/>
      <c r="OS474" s="24"/>
      <c r="OT474" s="24"/>
      <c r="OU474" s="24"/>
      <c r="OV474" s="24"/>
      <c r="OW474" s="24"/>
      <c r="OX474" s="24"/>
      <c r="OY474" s="24"/>
      <c r="OZ474" s="24"/>
      <c r="PA474" s="24"/>
      <c r="PB474" s="24"/>
      <c r="PC474" s="24"/>
      <c r="PD474" s="24"/>
      <c r="PE474" s="24"/>
      <c r="PF474" s="24"/>
      <c r="PG474" s="24"/>
      <c r="PH474" s="24"/>
      <c r="PI474" s="24"/>
      <c r="PJ474" s="24"/>
      <c r="PK474" s="24"/>
      <c r="PL474" s="24"/>
      <c r="PM474" s="24"/>
      <c r="PN474" s="24"/>
      <c r="PO474" s="24"/>
      <c r="PP474" s="24"/>
      <c r="PQ474" s="24"/>
      <c r="PR474" s="24"/>
      <c r="PS474" s="24"/>
      <c r="PT474" s="24"/>
      <c r="PU474" s="24"/>
      <c r="PV474" s="24"/>
      <c r="PW474" s="24"/>
      <c r="PX474" s="24"/>
      <c r="PY474" s="24"/>
      <c r="PZ474" s="24"/>
      <c r="QA474" s="24"/>
      <c r="QB474" s="24"/>
      <c r="QC474" s="24"/>
      <c r="QD474" s="24"/>
      <c r="QE474" s="24"/>
      <c r="QF474" s="24"/>
      <c r="QG474" s="24"/>
      <c r="QH474" s="24"/>
      <c r="QI474" s="24"/>
      <c r="QJ474" s="24"/>
      <c r="QK474" s="24"/>
      <c r="QL474" s="24"/>
      <c r="QM474" s="24"/>
      <c r="QN474" s="24"/>
      <c r="QO474" s="24"/>
      <c r="QP474" s="24"/>
      <c r="QQ474" s="24"/>
      <c r="QR474" s="24"/>
      <c r="QS474" s="24"/>
      <c r="QT474" s="24"/>
      <c r="QU474" s="24"/>
      <c r="QV474" s="24"/>
      <c r="QW474" s="24"/>
      <c r="QX474" s="24"/>
      <c r="QY474" s="24"/>
      <c r="QZ474" s="24"/>
      <c r="RA474" s="24"/>
      <c r="RB474" s="24"/>
      <c r="RC474" s="24"/>
      <c r="RD474" s="24"/>
      <c r="RE474" s="24"/>
      <c r="RF474" s="24"/>
      <c r="RG474" s="24"/>
      <c r="RH474" s="24"/>
      <c r="RI474" s="24"/>
      <c r="RJ474" s="24"/>
      <c r="RK474" s="24"/>
      <c r="RL474" s="24"/>
      <c r="RM474" s="24"/>
      <c r="RN474" s="24"/>
      <c r="RO474" s="24"/>
      <c r="RP474" s="24"/>
      <c r="RQ474" s="24"/>
      <c r="RR474" s="24"/>
      <c r="RS474" s="24"/>
      <c r="RT474" s="24"/>
      <c r="RU474" s="24"/>
      <c r="RV474" s="24"/>
      <c r="RW474" s="24"/>
      <c r="RX474" s="24"/>
      <c r="RY474" s="24"/>
      <c r="RZ474" s="24"/>
      <c r="SA474" s="24"/>
      <c r="SB474" s="24"/>
      <c r="SC474" s="24"/>
      <c r="SD474" s="24"/>
      <c r="SE474" s="24"/>
      <c r="SF474" s="24"/>
      <c r="SG474" s="24"/>
      <c r="SH474" s="24"/>
      <c r="SI474" s="24"/>
      <c r="SJ474" s="24"/>
      <c r="SK474" s="24"/>
      <c r="SL474" s="24"/>
      <c r="SM474" s="24"/>
      <c r="SN474" s="24"/>
      <c r="SO474" s="24"/>
      <c r="SP474" s="24"/>
      <c r="SQ474" s="24"/>
      <c r="SR474" s="24"/>
      <c r="SS474" s="24"/>
      <c r="ST474" s="24"/>
      <c r="SU474" s="24"/>
      <c r="SV474" s="24"/>
      <c r="SW474" s="24"/>
      <c r="SX474" s="24"/>
      <c r="SY474" s="24"/>
      <c r="SZ474" s="24"/>
      <c r="TA474" s="24"/>
      <c r="TB474" s="24"/>
      <c r="TC474" s="24"/>
      <c r="TD474" s="24"/>
      <c r="TE474" s="24"/>
      <c r="TF474" s="24"/>
      <c r="TG474" s="24"/>
      <c r="TH474" s="24"/>
      <c r="TI474" s="24"/>
      <c r="TJ474" s="24"/>
      <c r="TK474" s="24"/>
      <c r="TL474" s="24"/>
      <c r="TM474" s="24"/>
      <c r="TN474" s="24"/>
      <c r="TO474" s="24"/>
      <c r="TP474" s="24"/>
      <c r="TQ474" s="24"/>
      <c r="TR474" s="24"/>
      <c r="TS474" s="24"/>
      <c r="TT474" s="24"/>
      <c r="TU474" s="24"/>
      <c r="TV474" s="24"/>
      <c r="TW474" s="24"/>
      <c r="TX474" s="24"/>
      <c r="TY474" s="24"/>
      <c r="TZ474" s="24"/>
      <c r="UA474" s="24"/>
      <c r="UB474" s="24"/>
      <c r="UC474" s="24"/>
      <c r="UD474" s="24"/>
      <c r="UE474" s="24"/>
      <c r="UF474" s="24"/>
      <c r="UG474" s="24"/>
      <c r="UH474" s="24"/>
      <c r="UI474" s="24"/>
      <c r="UJ474" s="24"/>
      <c r="UK474" s="24"/>
      <c r="UL474" s="24"/>
      <c r="UM474" s="24"/>
      <c r="UN474" s="24"/>
      <c r="UO474" s="24"/>
      <c r="UP474" s="24"/>
      <c r="UQ474" s="24"/>
      <c r="UR474" s="24"/>
      <c r="US474" s="24"/>
      <c r="UT474" s="24"/>
      <c r="UU474" s="24"/>
      <c r="UV474" s="24"/>
      <c r="UW474" s="24"/>
      <c r="UX474" s="24"/>
      <c r="UY474" s="24"/>
      <c r="UZ474" s="24"/>
      <c r="VA474" s="24"/>
      <c r="VB474" s="24"/>
      <c r="VC474" s="24"/>
      <c r="VD474" s="24"/>
      <c r="VE474" s="24"/>
      <c r="VF474" s="24"/>
      <c r="VG474" s="24"/>
      <c r="VH474" s="24"/>
      <c r="VI474" s="24"/>
    </row>
    <row r="475" spans="1:581" s="23" customFormat="1" ht="15" customHeight="1" x14ac:dyDescent="0.2">
      <c r="A475" s="18">
        <v>146</v>
      </c>
      <c r="B475" s="102" t="s">
        <v>1188</v>
      </c>
      <c r="C475" s="102" t="s">
        <v>1189</v>
      </c>
      <c r="D475" s="20">
        <v>14</v>
      </c>
      <c r="E475" s="102" t="s">
        <v>929</v>
      </c>
      <c r="F475" s="102" t="s">
        <v>1190</v>
      </c>
      <c r="G475" s="102" t="s">
        <v>1576</v>
      </c>
      <c r="H475" s="21" t="s">
        <v>200</v>
      </c>
      <c r="I475" s="21" t="s">
        <v>201</v>
      </c>
      <c r="J475" s="22" t="s">
        <v>955</v>
      </c>
      <c r="K475" s="328">
        <v>40185</v>
      </c>
      <c r="L475" s="146" t="s">
        <v>714</v>
      </c>
      <c r="M475" s="22">
        <v>40</v>
      </c>
      <c r="N475" s="22" t="s">
        <v>728</v>
      </c>
      <c r="O475" s="21" t="s">
        <v>307</v>
      </c>
      <c r="P475" s="21" t="s">
        <v>974</v>
      </c>
      <c r="Q475" s="21" t="s">
        <v>994</v>
      </c>
      <c r="R475" s="22">
        <v>1</v>
      </c>
      <c r="S475" s="75">
        <v>14012</v>
      </c>
      <c r="T475" s="75">
        <f t="shared" si="234"/>
        <v>2802.4</v>
      </c>
      <c r="U475" s="75"/>
      <c r="V475" s="75">
        <f t="shared" si="222"/>
        <v>16814.400000000001</v>
      </c>
      <c r="W475" s="75"/>
      <c r="X475" s="75">
        <f t="shared" si="223"/>
        <v>3101.2333333333336</v>
      </c>
      <c r="Y475" s="75">
        <f t="shared" si="224"/>
        <v>31012.333333333332</v>
      </c>
      <c r="Z475" s="75">
        <f t="shared" si="225"/>
        <v>2942.52</v>
      </c>
      <c r="AA475" s="75">
        <f t="shared" si="226"/>
        <v>504.43200000000002</v>
      </c>
      <c r="AB475" s="75">
        <f t="shared" si="227"/>
        <v>840.72000000000014</v>
      </c>
      <c r="AC475" s="75">
        <f t="shared" si="228"/>
        <v>336.28800000000001</v>
      </c>
      <c r="AD475" s="75">
        <v>1114</v>
      </c>
      <c r="AE475" s="75">
        <v>679</v>
      </c>
      <c r="AF475" s="77">
        <f t="shared" si="229"/>
        <v>9303.7000000000007</v>
      </c>
      <c r="AG475" s="77">
        <f t="shared" si="230"/>
        <v>26849.465555555558</v>
      </c>
      <c r="AH475" s="77">
        <f t="shared" si="231"/>
        <v>322193.58666666667</v>
      </c>
      <c r="AI475" s="77"/>
      <c r="AJ475" s="77"/>
      <c r="AK475" s="77"/>
      <c r="AL475" s="77"/>
      <c r="AM475" s="77"/>
      <c r="AN475" s="77"/>
      <c r="AO475" s="77"/>
      <c r="AP475" s="77"/>
      <c r="AQ475" s="77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  <c r="HB475" s="24"/>
      <c r="HC475" s="24"/>
      <c r="HD475" s="24"/>
      <c r="HE475" s="24"/>
      <c r="HF475" s="24"/>
      <c r="HG475" s="24"/>
      <c r="HH475" s="24"/>
      <c r="HI475" s="24"/>
      <c r="HJ475" s="24"/>
      <c r="HK475" s="24"/>
      <c r="HL475" s="24"/>
      <c r="HM475" s="24"/>
      <c r="HN475" s="24"/>
      <c r="HO475" s="24"/>
      <c r="HP475" s="24"/>
      <c r="HQ475" s="24"/>
      <c r="HR475" s="24"/>
      <c r="HS475" s="24"/>
      <c r="HT475" s="24"/>
      <c r="HU475" s="24"/>
      <c r="HV475" s="24"/>
      <c r="HW475" s="24"/>
      <c r="HX475" s="24"/>
      <c r="HY475" s="24"/>
      <c r="HZ475" s="24"/>
      <c r="IA475" s="24"/>
      <c r="IB475" s="24"/>
      <c r="IC475" s="24"/>
      <c r="ID475" s="24"/>
      <c r="IE475" s="24"/>
      <c r="IF475" s="24"/>
      <c r="IG475" s="24"/>
      <c r="IH475" s="24"/>
      <c r="II475" s="24"/>
      <c r="IJ475" s="24"/>
      <c r="IK475" s="24"/>
      <c r="IL475" s="24"/>
      <c r="IM475" s="24"/>
      <c r="IN475" s="24"/>
      <c r="IO475" s="24"/>
      <c r="IP475" s="24"/>
      <c r="IQ475" s="24"/>
      <c r="IR475" s="24"/>
      <c r="IS475" s="24"/>
      <c r="IT475" s="24"/>
      <c r="IU475" s="24"/>
      <c r="IV475" s="24"/>
      <c r="IW475" s="24"/>
      <c r="IX475" s="24"/>
      <c r="IY475" s="24"/>
      <c r="IZ475" s="24"/>
      <c r="JA475" s="24"/>
      <c r="JB475" s="24"/>
      <c r="JC475" s="24"/>
      <c r="JD475" s="24"/>
      <c r="JE475" s="24"/>
      <c r="JF475" s="24"/>
      <c r="JG475" s="24"/>
      <c r="JH475" s="24"/>
      <c r="JI475" s="24"/>
      <c r="JJ475" s="24"/>
      <c r="JK475" s="24"/>
      <c r="JL475" s="24"/>
      <c r="JM475" s="24"/>
      <c r="JN475" s="24"/>
      <c r="JO475" s="24"/>
      <c r="JP475" s="24"/>
      <c r="JQ475" s="24"/>
      <c r="JR475" s="24"/>
      <c r="JS475" s="24"/>
      <c r="JT475" s="24"/>
      <c r="JU475" s="24"/>
      <c r="JV475" s="24"/>
      <c r="JW475" s="24"/>
      <c r="JX475" s="24"/>
      <c r="JY475" s="24"/>
      <c r="JZ475" s="24"/>
      <c r="KA475" s="24"/>
      <c r="KB475" s="24"/>
      <c r="KC475" s="24"/>
      <c r="KD475" s="24"/>
      <c r="KE475" s="24"/>
      <c r="KF475" s="24"/>
      <c r="KG475" s="24"/>
      <c r="KH475" s="24"/>
      <c r="KI475" s="24"/>
      <c r="KJ475" s="24"/>
      <c r="KK475" s="24"/>
      <c r="KL475" s="24"/>
      <c r="KM475" s="24"/>
      <c r="KN475" s="24"/>
      <c r="KO475" s="24"/>
      <c r="KP475" s="24"/>
      <c r="KQ475" s="24"/>
      <c r="KR475" s="24"/>
      <c r="KS475" s="24"/>
      <c r="KT475" s="24"/>
      <c r="KU475" s="24"/>
      <c r="KV475" s="24"/>
      <c r="KW475" s="24"/>
      <c r="KX475" s="24"/>
      <c r="KY475" s="24"/>
      <c r="KZ475" s="24"/>
      <c r="LA475" s="24"/>
      <c r="LB475" s="24"/>
      <c r="LC475" s="24"/>
      <c r="LD475" s="24"/>
      <c r="LE475" s="24"/>
      <c r="LF475" s="24"/>
      <c r="LG475" s="24"/>
      <c r="LH475" s="24"/>
      <c r="LI475" s="24"/>
      <c r="LJ475" s="24"/>
      <c r="LK475" s="24"/>
      <c r="LL475" s="24"/>
      <c r="LM475" s="24"/>
      <c r="LN475" s="24"/>
      <c r="LO475" s="24"/>
      <c r="LP475" s="24"/>
      <c r="LQ475" s="24"/>
      <c r="LR475" s="24"/>
      <c r="LS475" s="24"/>
      <c r="LT475" s="24"/>
      <c r="LU475" s="24"/>
      <c r="LV475" s="24"/>
      <c r="LW475" s="24"/>
      <c r="LX475" s="24"/>
      <c r="LY475" s="24"/>
      <c r="LZ475" s="24"/>
      <c r="MA475" s="24"/>
      <c r="MB475" s="24"/>
      <c r="MC475" s="24"/>
      <c r="MD475" s="24"/>
      <c r="ME475" s="24"/>
      <c r="MF475" s="24"/>
      <c r="MG475" s="24"/>
      <c r="MH475" s="24"/>
      <c r="MI475" s="24"/>
      <c r="MJ475" s="24"/>
      <c r="MK475" s="24"/>
      <c r="ML475" s="24"/>
      <c r="MM475" s="24"/>
      <c r="MN475" s="24"/>
      <c r="MO475" s="24"/>
      <c r="MP475" s="24"/>
      <c r="MQ475" s="24"/>
      <c r="MR475" s="24"/>
      <c r="MS475" s="24"/>
      <c r="MT475" s="24"/>
      <c r="MU475" s="24"/>
      <c r="MV475" s="24"/>
      <c r="MW475" s="24"/>
      <c r="MX475" s="24"/>
      <c r="MY475" s="24"/>
      <c r="MZ475" s="24"/>
      <c r="NA475" s="24"/>
      <c r="NB475" s="24"/>
      <c r="NC475" s="24"/>
      <c r="ND475" s="24"/>
      <c r="NE475" s="24"/>
      <c r="NF475" s="24"/>
      <c r="NG475" s="24"/>
      <c r="NH475" s="24"/>
      <c r="NI475" s="24"/>
      <c r="NJ475" s="24"/>
      <c r="NK475" s="24"/>
      <c r="NL475" s="24"/>
      <c r="NM475" s="24"/>
      <c r="NN475" s="24"/>
      <c r="NO475" s="24"/>
      <c r="NP475" s="24"/>
      <c r="NQ475" s="24"/>
      <c r="NR475" s="24"/>
      <c r="NS475" s="24"/>
      <c r="NT475" s="24"/>
      <c r="NU475" s="24"/>
      <c r="NV475" s="24"/>
      <c r="NW475" s="24"/>
      <c r="NX475" s="24"/>
      <c r="NY475" s="24"/>
      <c r="NZ475" s="24"/>
      <c r="OA475" s="24"/>
      <c r="OB475" s="24"/>
      <c r="OC475" s="24"/>
      <c r="OD475" s="24"/>
      <c r="OE475" s="24"/>
      <c r="OF475" s="24"/>
      <c r="OG475" s="24"/>
      <c r="OH475" s="24"/>
      <c r="OI475" s="24"/>
      <c r="OJ475" s="24"/>
      <c r="OK475" s="24"/>
      <c r="OL475" s="24"/>
      <c r="OM475" s="24"/>
      <c r="ON475" s="24"/>
      <c r="OO475" s="24"/>
      <c r="OP475" s="24"/>
      <c r="OQ475" s="24"/>
      <c r="OR475" s="24"/>
      <c r="OS475" s="24"/>
      <c r="OT475" s="24"/>
      <c r="OU475" s="24"/>
      <c r="OV475" s="24"/>
      <c r="OW475" s="24"/>
      <c r="OX475" s="24"/>
      <c r="OY475" s="24"/>
      <c r="OZ475" s="24"/>
      <c r="PA475" s="24"/>
      <c r="PB475" s="24"/>
      <c r="PC475" s="24"/>
      <c r="PD475" s="24"/>
      <c r="PE475" s="24"/>
      <c r="PF475" s="24"/>
      <c r="PG475" s="24"/>
      <c r="PH475" s="24"/>
      <c r="PI475" s="24"/>
      <c r="PJ475" s="24"/>
      <c r="PK475" s="24"/>
      <c r="PL475" s="24"/>
      <c r="PM475" s="24"/>
      <c r="PN475" s="24"/>
      <c r="PO475" s="24"/>
      <c r="PP475" s="24"/>
      <c r="PQ475" s="24"/>
      <c r="PR475" s="24"/>
      <c r="PS475" s="24"/>
      <c r="PT475" s="24"/>
      <c r="PU475" s="24"/>
      <c r="PV475" s="24"/>
      <c r="PW475" s="24"/>
      <c r="PX475" s="24"/>
      <c r="PY475" s="24"/>
      <c r="PZ475" s="24"/>
      <c r="QA475" s="24"/>
      <c r="QB475" s="24"/>
      <c r="QC475" s="24"/>
      <c r="QD475" s="24"/>
      <c r="QE475" s="24"/>
      <c r="QF475" s="24"/>
      <c r="QG475" s="24"/>
      <c r="QH475" s="24"/>
      <c r="QI475" s="24"/>
      <c r="QJ475" s="24"/>
      <c r="QK475" s="24"/>
      <c r="QL475" s="24"/>
      <c r="QM475" s="24"/>
      <c r="QN475" s="24"/>
      <c r="QO475" s="24"/>
      <c r="QP475" s="24"/>
      <c r="QQ475" s="24"/>
      <c r="QR475" s="24"/>
      <c r="QS475" s="24"/>
      <c r="QT475" s="24"/>
      <c r="QU475" s="24"/>
      <c r="QV475" s="24"/>
      <c r="QW475" s="24"/>
      <c r="QX475" s="24"/>
      <c r="QY475" s="24"/>
      <c r="QZ475" s="24"/>
      <c r="RA475" s="24"/>
      <c r="RB475" s="24"/>
      <c r="RC475" s="24"/>
      <c r="RD475" s="24"/>
      <c r="RE475" s="24"/>
      <c r="RF475" s="24"/>
      <c r="RG475" s="24"/>
      <c r="RH475" s="24"/>
      <c r="RI475" s="24"/>
      <c r="RJ475" s="24"/>
      <c r="RK475" s="24"/>
      <c r="RL475" s="24"/>
      <c r="RM475" s="24"/>
      <c r="RN475" s="24"/>
      <c r="RO475" s="24"/>
      <c r="RP475" s="24"/>
      <c r="RQ475" s="24"/>
      <c r="RR475" s="24"/>
      <c r="RS475" s="24"/>
      <c r="RT475" s="24"/>
      <c r="RU475" s="24"/>
      <c r="RV475" s="24"/>
      <c r="RW475" s="24"/>
      <c r="RX475" s="24"/>
      <c r="RY475" s="24"/>
      <c r="RZ475" s="24"/>
      <c r="SA475" s="24"/>
      <c r="SB475" s="24"/>
      <c r="SC475" s="24"/>
      <c r="SD475" s="24"/>
      <c r="SE475" s="24"/>
      <c r="SF475" s="24"/>
      <c r="SG475" s="24"/>
      <c r="SH475" s="24"/>
      <c r="SI475" s="24"/>
      <c r="SJ475" s="24"/>
      <c r="SK475" s="24"/>
      <c r="SL475" s="24"/>
      <c r="SM475" s="24"/>
      <c r="SN475" s="24"/>
      <c r="SO475" s="24"/>
      <c r="SP475" s="24"/>
      <c r="SQ475" s="24"/>
      <c r="SR475" s="24"/>
      <c r="SS475" s="24"/>
      <c r="ST475" s="24"/>
      <c r="SU475" s="24"/>
      <c r="SV475" s="24"/>
      <c r="SW475" s="24"/>
      <c r="SX475" s="24"/>
      <c r="SY475" s="24"/>
      <c r="SZ475" s="24"/>
      <c r="TA475" s="24"/>
      <c r="TB475" s="24"/>
      <c r="TC475" s="24"/>
      <c r="TD475" s="24"/>
      <c r="TE475" s="24"/>
      <c r="TF475" s="24"/>
      <c r="TG475" s="24"/>
      <c r="TH475" s="24"/>
      <c r="TI475" s="24"/>
      <c r="TJ475" s="24"/>
      <c r="TK475" s="24"/>
      <c r="TL475" s="24"/>
      <c r="TM475" s="24"/>
      <c r="TN475" s="24"/>
      <c r="TO475" s="24"/>
      <c r="TP475" s="24"/>
      <c r="TQ475" s="24"/>
      <c r="TR475" s="24"/>
      <c r="TS475" s="24"/>
      <c r="TT475" s="24"/>
      <c r="TU475" s="24"/>
      <c r="TV475" s="24"/>
      <c r="TW475" s="24"/>
      <c r="TX475" s="24"/>
      <c r="TY475" s="24"/>
      <c r="TZ475" s="24"/>
      <c r="UA475" s="24"/>
      <c r="UB475" s="24"/>
      <c r="UC475" s="24"/>
      <c r="UD475" s="24"/>
      <c r="UE475" s="24"/>
      <c r="UF475" s="24"/>
      <c r="UG475" s="24"/>
      <c r="UH475" s="24"/>
      <c r="UI475" s="24"/>
      <c r="UJ475" s="24"/>
      <c r="UK475" s="24"/>
      <c r="UL475" s="24"/>
      <c r="UM475" s="24"/>
      <c r="UN475" s="24"/>
      <c r="UO475" s="24"/>
      <c r="UP475" s="24"/>
      <c r="UQ475" s="24"/>
      <c r="UR475" s="24"/>
      <c r="US475" s="24"/>
      <c r="UT475" s="24"/>
      <c r="UU475" s="24"/>
      <c r="UV475" s="24"/>
      <c r="UW475" s="24"/>
      <c r="UX475" s="24"/>
      <c r="UY475" s="24"/>
      <c r="UZ475" s="24"/>
      <c r="VA475" s="24"/>
      <c r="VB475" s="24"/>
      <c r="VC475" s="24"/>
      <c r="VD475" s="24"/>
      <c r="VE475" s="24"/>
      <c r="VF475" s="24"/>
      <c r="VG475" s="24"/>
      <c r="VH475" s="24"/>
      <c r="VI475" s="24"/>
    </row>
    <row r="476" spans="1:581" s="23" customFormat="1" ht="15" customHeight="1" x14ac:dyDescent="0.2">
      <c r="A476" s="18">
        <v>147</v>
      </c>
      <c r="B476" s="102" t="s">
        <v>1188</v>
      </c>
      <c r="C476" s="102" t="s">
        <v>1189</v>
      </c>
      <c r="D476" s="20">
        <v>14</v>
      </c>
      <c r="E476" s="102" t="s">
        <v>929</v>
      </c>
      <c r="F476" s="102" t="s">
        <v>1190</v>
      </c>
      <c r="G476" s="102" t="s">
        <v>1577</v>
      </c>
      <c r="H476" s="21" t="s">
        <v>310</v>
      </c>
      <c r="I476" s="21" t="s">
        <v>508</v>
      </c>
      <c r="J476" s="22" t="s">
        <v>955</v>
      </c>
      <c r="K476" s="328">
        <v>38930</v>
      </c>
      <c r="L476" s="158" t="s">
        <v>1711</v>
      </c>
      <c r="M476" s="22">
        <v>40</v>
      </c>
      <c r="N476" s="176" t="s">
        <v>728</v>
      </c>
      <c r="O476" s="21" t="s">
        <v>901</v>
      </c>
      <c r="P476" s="21" t="s">
        <v>973</v>
      </c>
      <c r="Q476" s="21" t="s">
        <v>994</v>
      </c>
      <c r="R476" s="22">
        <v>1</v>
      </c>
      <c r="S476" s="114">
        <v>14024</v>
      </c>
      <c r="T476" s="75">
        <f t="shared" si="234"/>
        <v>2804.8</v>
      </c>
      <c r="U476" s="75"/>
      <c r="V476" s="75">
        <f t="shared" si="222"/>
        <v>16828.8</v>
      </c>
      <c r="W476" s="75">
        <f>70.1*4</f>
        <v>280.39999999999998</v>
      </c>
      <c r="X476" s="75">
        <f t="shared" si="223"/>
        <v>3049.4666666666667</v>
      </c>
      <c r="Y476" s="75">
        <f t="shared" si="224"/>
        <v>30494.666666666664</v>
      </c>
      <c r="Z476" s="75">
        <f t="shared" si="225"/>
        <v>2945.0399999999995</v>
      </c>
      <c r="AA476" s="75">
        <f t="shared" si="226"/>
        <v>504.86399999999998</v>
      </c>
      <c r="AB476" s="75">
        <f t="shared" si="227"/>
        <v>841.44</v>
      </c>
      <c r="AC476" s="75">
        <f t="shared" si="228"/>
        <v>336.57599999999996</v>
      </c>
      <c r="AD476" s="75">
        <v>869</v>
      </c>
      <c r="AE476" s="75">
        <v>599</v>
      </c>
      <c r="AF476" s="77">
        <f t="shared" si="229"/>
        <v>9148.4</v>
      </c>
      <c r="AG476" s="77">
        <f t="shared" si="230"/>
        <v>26762.831111111114</v>
      </c>
      <c r="AH476" s="77">
        <f t="shared" si="231"/>
        <v>321153.97333333339</v>
      </c>
      <c r="AI476" s="77"/>
      <c r="AJ476" s="77"/>
      <c r="AK476" s="77"/>
      <c r="AL476" s="77"/>
      <c r="AM476" s="77"/>
      <c r="AN476" s="77"/>
      <c r="AO476" s="77"/>
      <c r="AP476" s="77"/>
      <c r="AQ476" s="77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  <c r="HB476" s="24"/>
      <c r="HC476" s="24"/>
      <c r="HD476" s="24"/>
      <c r="HE476" s="24"/>
      <c r="HF476" s="24"/>
      <c r="HG476" s="24"/>
      <c r="HH476" s="24"/>
      <c r="HI476" s="24"/>
      <c r="HJ476" s="24"/>
      <c r="HK476" s="24"/>
      <c r="HL476" s="24"/>
      <c r="HM476" s="24"/>
      <c r="HN476" s="24"/>
      <c r="HO476" s="24"/>
      <c r="HP476" s="24"/>
      <c r="HQ476" s="24"/>
      <c r="HR476" s="24"/>
      <c r="HS476" s="24"/>
      <c r="HT476" s="24"/>
      <c r="HU476" s="24"/>
      <c r="HV476" s="24"/>
      <c r="HW476" s="24"/>
      <c r="HX476" s="24"/>
      <c r="HY476" s="24"/>
      <c r="HZ476" s="24"/>
      <c r="IA476" s="24"/>
      <c r="IB476" s="24"/>
      <c r="IC476" s="24"/>
      <c r="ID476" s="24"/>
      <c r="IE476" s="24"/>
      <c r="IF476" s="24"/>
      <c r="IG476" s="24"/>
      <c r="IH476" s="24"/>
      <c r="II476" s="24"/>
      <c r="IJ476" s="24"/>
      <c r="IK476" s="24"/>
      <c r="IL476" s="24"/>
      <c r="IM476" s="24"/>
      <c r="IN476" s="24"/>
      <c r="IO476" s="24"/>
      <c r="IP476" s="24"/>
      <c r="IQ476" s="24"/>
      <c r="IR476" s="24"/>
      <c r="IS476" s="24"/>
      <c r="IT476" s="24"/>
      <c r="IU476" s="24"/>
      <c r="IV476" s="24"/>
      <c r="IW476" s="24"/>
      <c r="IX476" s="24"/>
      <c r="IY476" s="24"/>
      <c r="IZ476" s="24"/>
      <c r="JA476" s="24"/>
      <c r="JB476" s="24"/>
      <c r="JC476" s="24"/>
      <c r="JD476" s="24"/>
      <c r="JE476" s="24"/>
      <c r="JF476" s="24"/>
      <c r="JG476" s="24"/>
      <c r="JH476" s="24"/>
      <c r="JI476" s="24"/>
      <c r="JJ476" s="24"/>
      <c r="JK476" s="24"/>
      <c r="JL476" s="24"/>
      <c r="JM476" s="24"/>
      <c r="JN476" s="24"/>
      <c r="JO476" s="24"/>
      <c r="JP476" s="24"/>
      <c r="JQ476" s="24"/>
      <c r="JR476" s="24"/>
      <c r="JS476" s="24"/>
      <c r="JT476" s="24"/>
      <c r="JU476" s="24"/>
      <c r="JV476" s="24"/>
      <c r="JW476" s="24"/>
      <c r="JX476" s="24"/>
      <c r="JY476" s="24"/>
      <c r="JZ476" s="24"/>
      <c r="KA476" s="24"/>
      <c r="KB476" s="24"/>
      <c r="KC476" s="24"/>
      <c r="KD476" s="24"/>
      <c r="KE476" s="24"/>
      <c r="KF476" s="24"/>
      <c r="KG476" s="24"/>
      <c r="KH476" s="24"/>
      <c r="KI476" s="24"/>
      <c r="KJ476" s="24"/>
      <c r="KK476" s="24"/>
      <c r="KL476" s="24"/>
      <c r="KM476" s="24"/>
      <c r="KN476" s="24"/>
      <c r="KO476" s="24"/>
      <c r="KP476" s="24"/>
      <c r="KQ476" s="24"/>
      <c r="KR476" s="24"/>
      <c r="KS476" s="24"/>
      <c r="KT476" s="24"/>
      <c r="KU476" s="24"/>
      <c r="KV476" s="24"/>
      <c r="KW476" s="24"/>
      <c r="KX476" s="24"/>
      <c r="KY476" s="24"/>
      <c r="KZ476" s="24"/>
      <c r="LA476" s="24"/>
      <c r="LB476" s="24"/>
      <c r="LC476" s="24"/>
      <c r="LD476" s="24"/>
      <c r="LE476" s="24"/>
      <c r="LF476" s="24"/>
      <c r="LG476" s="24"/>
      <c r="LH476" s="24"/>
      <c r="LI476" s="24"/>
      <c r="LJ476" s="24"/>
      <c r="LK476" s="24"/>
      <c r="LL476" s="24"/>
      <c r="LM476" s="24"/>
      <c r="LN476" s="24"/>
      <c r="LO476" s="24"/>
      <c r="LP476" s="24"/>
      <c r="LQ476" s="24"/>
      <c r="LR476" s="24"/>
      <c r="LS476" s="24"/>
      <c r="LT476" s="24"/>
      <c r="LU476" s="24"/>
      <c r="LV476" s="24"/>
      <c r="LW476" s="24"/>
      <c r="LX476" s="24"/>
      <c r="LY476" s="24"/>
      <c r="LZ476" s="24"/>
      <c r="MA476" s="24"/>
      <c r="MB476" s="24"/>
      <c r="MC476" s="24"/>
      <c r="MD476" s="24"/>
      <c r="ME476" s="24"/>
      <c r="MF476" s="24"/>
      <c r="MG476" s="24"/>
      <c r="MH476" s="24"/>
      <c r="MI476" s="24"/>
      <c r="MJ476" s="24"/>
      <c r="MK476" s="24"/>
      <c r="ML476" s="24"/>
      <c r="MM476" s="24"/>
      <c r="MN476" s="24"/>
      <c r="MO476" s="24"/>
      <c r="MP476" s="24"/>
      <c r="MQ476" s="24"/>
      <c r="MR476" s="24"/>
      <c r="MS476" s="24"/>
      <c r="MT476" s="24"/>
      <c r="MU476" s="24"/>
      <c r="MV476" s="24"/>
      <c r="MW476" s="24"/>
      <c r="MX476" s="24"/>
      <c r="MY476" s="24"/>
      <c r="MZ476" s="24"/>
      <c r="NA476" s="24"/>
      <c r="NB476" s="24"/>
      <c r="NC476" s="24"/>
      <c r="ND476" s="24"/>
      <c r="NE476" s="24"/>
      <c r="NF476" s="24"/>
      <c r="NG476" s="24"/>
      <c r="NH476" s="24"/>
      <c r="NI476" s="24"/>
      <c r="NJ476" s="24"/>
      <c r="NK476" s="24"/>
      <c r="NL476" s="24"/>
      <c r="NM476" s="24"/>
      <c r="NN476" s="24"/>
      <c r="NO476" s="24"/>
      <c r="NP476" s="24"/>
      <c r="NQ476" s="24"/>
      <c r="NR476" s="24"/>
      <c r="NS476" s="24"/>
      <c r="NT476" s="24"/>
      <c r="NU476" s="24"/>
      <c r="NV476" s="24"/>
      <c r="NW476" s="24"/>
      <c r="NX476" s="24"/>
      <c r="NY476" s="24"/>
      <c r="NZ476" s="24"/>
      <c r="OA476" s="24"/>
      <c r="OB476" s="24"/>
      <c r="OC476" s="24"/>
      <c r="OD476" s="24"/>
      <c r="OE476" s="24"/>
      <c r="OF476" s="24"/>
      <c r="OG476" s="24"/>
      <c r="OH476" s="24"/>
      <c r="OI476" s="24"/>
      <c r="OJ476" s="24"/>
      <c r="OK476" s="24"/>
      <c r="OL476" s="24"/>
      <c r="OM476" s="24"/>
      <c r="ON476" s="24"/>
      <c r="OO476" s="24"/>
      <c r="OP476" s="24"/>
      <c r="OQ476" s="24"/>
      <c r="OR476" s="24"/>
      <c r="OS476" s="24"/>
      <c r="OT476" s="24"/>
      <c r="OU476" s="24"/>
      <c r="OV476" s="24"/>
      <c r="OW476" s="24"/>
      <c r="OX476" s="24"/>
      <c r="OY476" s="24"/>
      <c r="OZ476" s="24"/>
      <c r="PA476" s="24"/>
      <c r="PB476" s="24"/>
      <c r="PC476" s="24"/>
      <c r="PD476" s="24"/>
      <c r="PE476" s="24"/>
      <c r="PF476" s="24"/>
      <c r="PG476" s="24"/>
      <c r="PH476" s="24"/>
      <c r="PI476" s="24"/>
      <c r="PJ476" s="24"/>
      <c r="PK476" s="24"/>
      <c r="PL476" s="24"/>
      <c r="PM476" s="24"/>
      <c r="PN476" s="24"/>
      <c r="PO476" s="24"/>
      <c r="PP476" s="24"/>
      <c r="PQ476" s="24"/>
      <c r="PR476" s="24"/>
      <c r="PS476" s="24"/>
      <c r="PT476" s="24"/>
      <c r="PU476" s="24"/>
      <c r="PV476" s="24"/>
      <c r="PW476" s="24"/>
      <c r="PX476" s="24"/>
      <c r="PY476" s="24"/>
      <c r="PZ476" s="24"/>
      <c r="QA476" s="24"/>
      <c r="QB476" s="24"/>
      <c r="QC476" s="24"/>
      <c r="QD476" s="24"/>
      <c r="QE476" s="24"/>
      <c r="QF476" s="24"/>
      <c r="QG476" s="24"/>
      <c r="QH476" s="24"/>
      <c r="QI476" s="24"/>
      <c r="QJ476" s="24"/>
      <c r="QK476" s="24"/>
      <c r="QL476" s="24"/>
      <c r="QM476" s="24"/>
      <c r="QN476" s="24"/>
      <c r="QO476" s="24"/>
      <c r="QP476" s="24"/>
      <c r="QQ476" s="24"/>
      <c r="QR476" s="24"/>
      <c r="QS476" s="24"/>
      <c r="QT476" s="24"/>
      <c r="QU476" s="24"/>
      <c r="QV476" s="24"/>
      <c r="QW476" s="24"/>
      <c r="QX476" s="24"/>
      <c r="QY476" s="24"/>
      <c r="QZ476" s="24"/>
      <c r="RA476" s="24"/>
      <c r="RB476" s="24"/>
      <c r="RC476" s="24"/>
      <c r="RD476" s="24"/>
      <c r="RE476" s="24"/>
      <c r="RF476" s="24"/>
      <c r="RG476" s="24"/>
      <c r="RH476" s="24"/>
      <c r="RI476" s="24"/>
      <c r="RJ476" s="24"/>
      <c r="RK476" s="24"/>
      <c r="RL476" s="24"/>
      <c r="RM476" s="24"/>
      <c r="RN476" s="24"/>
      <c r="RO476" s="24"/>
      <c r="RP476" s="24"/>
      <c r="RQ476" s="24"/>
      <c r="RR476" s="24"/>
      <c r="RS476" s="24"/>
      <c r="RT476" s="24"/>
      <c r="RU476" s="24"/>
      <c r="RV476" s="24"/>
      <c r="RW476" s="24"/>
      <c r="RX476" s="24"/>
      <c r="RY476" s="24"/>
      <c r="RZ476" s="24"/>
      <c r="SA476" s="24"/>
      <c r="SB476" s="24"/>
      <c r="SC476" s="24"/>
      <c r="SD476" s="24"/>
      <c r="SE476" s="24"/>
      <c r="SF476" s="24"/>
      <c r="SG476" s="24"/>
      <c r="SH476" s="24"/>
      <c r="SI476" s="24"/>
      <c r="SJ476" s="24"/>
      <c r="SK476" s="24"/>
      <c r="SL476" s="24"/>
      <c r="SM476" s="24"/>
      <c r="SN476" s="24"/>
      <c r="SO476" s="24"/>
      <c r="SP476" s="24"/>
      <c r="SQ476" s="24"/>
      <c r="SR476" s="24"/>
      <c r="SS476" s="24"/>
      <c r="ST476" s="24"/>
      <c r="SU476" s="24"/>
      <c r="SV476" s="24"/>
      <c r="SW476" s="24"/>
      <c r="SX476" s="24"/>
      <c r="SY476" s="24"/>
      <c r="SZ476" s="24"/>
      <c r="TA476" s="24"/>
      <c r="TB476" s="24"/>
      <c r="TC476" s="24"/>
      <c r="TD476" s="24"/>
      <c r="TE476" s="24"/>
      <c r="TF476" s="24"/>
      <c r="TG476" s="24"/>
      <c r="TH476" s="24"/>
      <c r="TI476" s="24"/>
      <c r="TJ476" s="24"/>
      <c r="TK476" s="24"/>
      <c r="TL476" s="24"/>
      <c r="TM476" s="24"/>
      <c r="TN476" s="24"/>
      <c r="TO476" s="24"/>
      <c r="TP476" s="24"/>
      <c r="TQ476" s="24"/>
      <c r="TR476" s="24"/>
      <c r="TS476" s="24"/>
      <c r="TT476" s="24"/>
      <c r="TU476" s="24"/>
      <c r="TV476" s="24"/>
      <c r="TW476" s="24"/>
      <c r="TX476" s="24"/>
      <c r="TY476" s="24"/>
      <c r="TZ476" s="24"/>
      <c r="UA476" s="24"/>
      <c r="UB476" s="24"/>
      <c r="UC476" s="24"/>
      <c r="UD476" s="24"/>
      <c r="UE476" s="24"/>
      <c r="UF476" s="24"/>
      <c r="UG476" s="24"/>
      <c r="UH476" s="24"/>
      <c r="UI476" s="24"/>
      <c r="UJ476" s="24"/>
      <c r="UK476" s="24"/>
      <c r="UL476" s="24"/>
      <c r="UM476" s="24"/>
      <c r="UN476" s="24"/>
      <c r="UO476" s="24"/>
      <c r="UP476" s="24"/>
      <c r="UQ476" s="24"/>
      <c r="UR476" s="24"/>
      <c r="US476" s="24"/>
      <c r="UT476" s="24"/>
      <c r="UU476" s="24"/>
      <c r="UV476" s="24"/>
      <c r="UW476" s="24"/>
      <c r="UX476" s="24"/>
      <c r="UY476" s="24"/>
      <c r="UZ476" s="24"/>
      <c r="VA476" s="24"/>
      <c r="VB476" s="24"/>
      <c r="VC476" s="24"/>
      <c r="VD476" s="24"/>
      <c r="VE476" s="24"/>
      <c r="VF476" s="24"/>
      <c r="VG476" s="24"/>
      <c r="VH476" s="24"/>
      <c r="VI476" s="24"/>
    </row>
    <row r="477" spans="1:581" s="23" customFormat="1" ht="15" customHeight="1" x14ac:dyDescent="0.2">
      <c r="A477" s="18">
        <v>148</v>
      </c>
      <c r="B477" s="102" t="s">
        <v>1188</v>
      </c>
      <c r="C477" s="102" t="s">
        <v>1189</v>
      </c>
      <c r="D477" s="20">
        <v>14</v>
      </c>
      <c r="E477" s="102" t="s">
        <v>929</v>
      </c>
      <c r="F477" s="102" t="s">
        <v>1190</v>
      </c>
      <c r="G477" s="102" t="s">
        <v>1578</v>
      </c>
      <c r="H477" s="21" t="s">
        <v>390</v>
      </c>
      <c r="I477" s="21" t="s">
        <v>391</v>
      </c>
      <c r="J477" s="22" t="s">
        <v>955</v>
      </c>
      <c r="K477" s="328">
        <v>35292</v>
      </c>
      <c r="L477" s="158" t="s">
        <v>1711</v>
      </c>
      <c r="M477" s="22">
        <v>40</v>
      </c>
      <c r="N477" s="176" t="s">
        <v>728</v>
      </c>
      <c r="O477" s="21" t="s">
        <v>901</v>
      </c>
      <c r="P477" s="21" t="s">
        <v>973</v>
      </c>
      <c r="Q477" s="21" t="s">
        <v>994</v>
      </c>
      <c r="R477" s="22">
        <v>1</v>
      </c>
      <c r="S477" s="114">
        <v>14024</v>
      </c>
      <c r="T477" s="75">
        <f t="shared" si="234"/>
        <v>2804.8</v>
      </c>
      <c r="U477" s="75"/>
      <c r="V477" s="75">
        <f t="shared" si="222"/>
        <v>16828.8</v>
      </c>
      <c r="W477" s="75">
        <f>70.1*6</f>
        <v>420.59999999999997</v>
      </c>
      <c r="X477" s="75">
        <f t="shared" si="223"/>
        <v>3049.4666666666667</v>
      </c>
      <c r="Y477" s="75">
        <f t="shared" si="224"/>
        <v>30494.666666666664</v>
      </c>
      <c r="Z477" s="75">
        <f t="shared" si="225"/>
        <v>2945.0399999999995</v>
      </c>
      <c r="AA477" s="75">
        <f t="shared" si="226"/>
        <v>504.86399999999998</v>
      </c>
      <c r="AB477" s="75">
        <f t="shared" si="227"/>
        <v>841.44</v>
      </c>
      <c r="AC477" s="75">
        <f t="shared" si="228"/>
        <v>336.57599999999996</v>
      </c>
      <c r="AD477" s="75">
        <v>869</v>
      </c>
      <c r="AE477" s="75">
        <v>599</v>
      </c>
      <c r="AF477" s="77">
        <f t="shared" si="229"/>
        <v>9148.4</v>
      </c>
      <c r="AG477" s="77">
        <f t="shared" si="230"/>
        <v>26903.031111111111</v>
      </c>
      <c r="AH477" s="77">
        <f t="shared" si="231"/>
        <v>322836.37333333335</v>
      </c>
      <c r="AI477" s="77"/>
      <c r="AJ477" s="77"/>
      <c r="AK477" s="77"/>
      <c r="AL477" s="77"/>
      <c r="AM477" s="77"/>
      <c r="AN477" s="77"/>
      <c r="AO477" s="77"/>
      <c r="AP477" s="77"/>
      <c r="AQ477" s="77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  <c r="HB477" s="24"/>
      <c r="HC477" s="24"/>
      <c r="HD477" s="24"/>
      <c r="HE477" s="24"/>
      <c r="HF477" s="24"/>
      <c r="HG477" s="24"/>
      <c r="HH477" s="24"/>
      <c r="HI477" s="24"/>
      <c r="HJ477" s="24"/>
      <c r="HK477" s="24"/>
      <c r="HL477" s="24"/>
      <c r="HM477" s="24"/>
      <c r="HN477" s="24"/>
      <c r="HO477" s="24"/>
      <c r="HP477" s="24"/>
      <c r="HQ477" s="24"/>
      <c r="HR477" s="24"/>
      <c r="HS477" s="24"/>
      <c r="HT477" s="24"/>
      <c r="HU477" s="24"/>
      <c r="HV477" s="24"/>
      <c r="HW477" s="24"/>
      <c r="HX477" s="24"/>
      <c r="HY477" s="24"/>
      <c r="HZ477" s="24"/>
      <c r="IA477" s="24"/>
      <c r="IB477" s="24"/>
      <c r="IC477" s="24"/>
      <c r="ID477" s="24"/>
      <c r="IE477" s="24"/>
      <c r="IF477" s="24"/>
      <c r="IG477" s="24"/>
      <c r="IH477" s="24"/>
      <c r="II477" s="24"/>
      <c r="IJ477" s="24"/>
      <c r="IK477" s="24"/>
      <c r="IL477" s="24"/>
      <c r="IM477" s="24"/>
      <c r="IN477" s="24"/>
      <c r="IO477" s="24"/>
      <c r="IP477" s="24"/>
      <c r="IQ477" s="24"/>
      <c r="IR477" s="24"/>
      <c r="IS477" s="24"/>
      <c r="IT477" s="24"/>
      <c r="IU477" s="24"/>
      <c r="IV477" s="24"/>
      <c r="IW477" s="24"/>
      <c r="IX477" s="24"/>
      <c r="IY477" s="24"/>
      <c r="IZ477" s="24"/>
      <c r="JA477" s="24"/>
      <c r="JB477" s="24"/>
      <c r="JC477" s="24"/>
      <c r="JD477" s="24"/>
      <c r="JE477" s="24"/>
      <c r="JF477" s="24"/>
      <c r="JG477" s="24"/>
      <c r="JH477" s="24"/>
      <c r="JI477" s="24"/>
      <c r="JJ477" s="24"/>
      <c r="JK477" s="24"/>
      <c r="JL477" s="24"/>
      <c r="JM477" s="24"/>
      <c r="JN477" s="24"/>
      <c r="JO477" s="24"/>
      <c r="JP477" s="24"/>
      <c r="JQ477" s="24"/>
      <c r="JR477" s="24"/>
      <c r="JS477" s="24"/>
      <c r="JT477" s="24"/>
      <c r="JU477" s="24"/>
      <c r="JV477" s="24"/>
      <c r="JW477" s="24"/>
      <c r="JX477" s="24"/>
      <c r="JY477" s="24"/>
      <c r="JZ477" s="24"/>
      <c r="KA477" s="24"/>
      <c r="KB477" s="24"/>
      <c r="KC477" s="24"/>
      <c r="KD477" s="24"/>
      <c r="KE477" s="24"/>
      <c r="KF477" s="24"/>
      <c r="KG477" s="24"/>
      <c r="KH477" s="24"/>
      <c r="KI477" s="24"/>
      <c r="KJ477" s="24"/>
      <c r="KK477" s="24"/>
      <c r="KL477" s="24"/>
      <c r="KM477" s="24"/>
      <c r="KN477" s="24"/>
      <c r="KO477" s="24"/>
      <c r="KP477" s="24"/>
      <c r="KQ477" s="24"/>
      <c r="KR477" s="24"/>
      <c r="KS477" s="24"/>
      <c r="KT477" s="24"/>
      <c r="KU477" s="24"/>
      <c r="KV477" s="24"/>
      <c r="KW477" s="24"/>
      <c r="KX477" s="24"/>
      <c r="KY477" s="24"/>
      <c r="KZ477" s="24"/>
      <c r="LA477" s="24"/>
      <c r="LB477" s="24"/>
      <c r="LC477" s="24"/>
      <c r="LD477" s="24"/>
      <c r="LE477" s="24"/>
      <c r="LF477" s="24"/>
      <c r="LG477" s="24"/>
      <c r="LH477" s="24"/>
      <c r="LI477" s="24"/>
      <c r="LJ477" s="24"/>
      <c r="LK477" s="24"/>
      <c r="LL477" s="24"/>
      <c r="LM477" s="24"/>
      <c r="LN477" s="24"/>
      <c r="LO477" s="24"/>
      <c r="LP477" s="24"/>
      <c r="LQ477" s="24"/>
      <c r="LR477" s="24"/>
      <c r="LS477" s="24"/>
      <c r="LT477" s="24"/>
      <c r="LU477" s="24"/>
      <c r="LV477" s="24"/>
      <c r="LW477" s="24"/>
      <c r="LX477" s="24"/>
      <c r="LY477" s="24"/>
      <c r="LZ477" s="24"/>
      <c r="MA477" s="24"/>
      <c r="MB477" s="24"/>
      <c r="MC477" s="24"/>
      <c r="MD477" s="24"/>
      <c r="ME477" s="24"/>
      <c r="MF477" s="24"/>
      <c r="MG477" s="24"/>
      <c r="MH477" s="24"/>
      <c r="MI477" s="24"/>
      <c r="MJ477" s="24"/>
      <c r="MK477" s="24"/>
      <c r="ML477" s="24"/>
      <c r="MM477" s="24"/>
      <c r="MN477" s="24"/>
      <c r="MO477" s="24"/>
      <c r="MP477" s="24"/>
      <c r="MQ477" s="24"/>
      <c r="MR477" s="24"/>
      <c r="MS477" s="24"/>
      <c r="MT477" s="24"/>
      <c r="MU477" s="24"/>
      <c r="MV477" s="24"/>
      <c r="MW477" s="24"/>
      <c r="MX477" s="24"/>
      <c r="MY477" s="24"/>
      <c r="MZ477" s="24"/>
      <c r="NA477" s="24"/>
      <c r="NB477" s="24"/>
      <c r="NC477" s="24"/>
      <c r="ND477" s="24"/>
      <c r="NE477" s="24"/>
      <c r="NF477" s="24"/>
      <c r="NG477" s="24"/>
      <c r="NH477" s="24"/>
      <c r="NI477" s="24"/>
      <c r="NJ477" s="24"/>
      <c r="NK477" s="24"/>
      <c r="NL477" s="24"/>
      <c r="NM477" s="24"/>
      <c r="NN477" s="24"/>
      <c r="NO477" s="24"/>
      <c r="NP477" s="24"/>
      <c r="NQ477" s="24"/>
      <c r="NR477" s="24"/>
      <c r="NS477" s="24"/>
      <c r="NT477" s="24"/>
      <c r="NU477" s="24"/>
      <c r="NV477" s="24"/>
      <c r="NW477" s="24"/>
      <c r="NX477" s="24"/>
      <c r="NY477" s="24"/>
      <c r="NZ477" s="24"/>
      <c r="OA477" s="24"/>
      <c r="OB477" s="24"/>
      <c r="OC477" s="24"/>
      <c r="OD477" s="24"/>
      <c r="OE477" s="24"/>
      <c r="OF477" s="24"/>
      <c r="OG477" s="24"/>
      <c r="OH477" s="24"/>
      <c r="OI477" s="24"/>
      <c r="OJ477" s="24"/>
      <c r="OK477" s="24"/>
      <c r="OL477" s="24"/>
      <c r="OM477" s="24"/>
      <c r="ON477" s="24"/>
      <c r="OO477" s="24"/>
      <c r="OP477" s="24"/>
      <c r="OQ477" s="24"/>
      <c r="OR477" s="24"/>
      <c r="OS477" s="24"/>
      <c r="OT477" s="24"/>
      <c r="OU477" s="24"/>
      <c r="OV477" s="24"/>
      <c r="OW477" s="24"/>
      <c r="OX477" s="24"/>
      <c r="OY477" s="24"/>
      <c r="OZ477" s="24"/>
      <c r="PA477" s="24"/>
      <c r="PB477" s="24"/>
      <c r="PC477" s="24"/>
      <c r="PD477" s="24"/>
      <c r="PE477" s="24"/>
      <c r="PF477" s="24"/>
      <c r="PG477" s="24"/>
      <c r="PH477" s="24"/>
      <c r="PI477" s="24"/>
      <c r="PJ477" s="24"/>
      <c r="PK477" s="24"/>
      <c r="PL477" s="24"/>
      <c r="PM477" s="24"/>
      <c r="PN477" s="24"/>
      <c r="PO477" s="24"/>
      <c r="PP477" s="24"/>
      <c r="PQ477" s="24"/>
      <c r="PR477" s="24"/>
      <c r="PS477" s="24"/>
      <c r="PT477" s="24"/>
      <c r="PU477" s="24"/>
      <c r="PV477" s="24"/>
      <c r="PW477" s="24"/>
      <c r="PX477" s="24"/>
      <c r="PY477" s="24"/>
      <c r="PZ477" s="24"/>
      <c r="QA477" s="24"/>
      <c r="QB477" s="24"/>
      <c r="QC477" s="24"/>
      <c r="QD477" s="24"/>
      <c r="QE477" s="24"/>
      <c r="QF477" s="24"/>
      <c r="QG477" s="24"/>
      <c r="QH477" s="24"/>
      <c r="QI477" s="24"/>
      <c r="QJ477" s="24"/>
      <c r="QK477" s="24"/>
      <c r="QL477" s="24"/>
      <c r="QM477" s="24"/>
      <c r="QN477" s="24"/>
      <c r="QO477" s="24"/>
      <c r="QP477" s="24"/>
      <c r="QQ477" s="24"/>
      <c r="QR477" s="24"/>
      <c r="QS477" s="24"/>
      <c r="QT477" s="24"/>
      <c r="QU477" s="24"/>
      <c r="QV477" s="24"/>
      <c r="QW477" s="24"/>
      <c r="QX477" s="24"/>
      <c r="QY477" s="24"/>
      <c r="QZ477" s="24"/>
      <c r="RA477" s="24"/>
      <c r="RB477" s="24"/>
      <c r="RC477" s="24"/>
      <c r="RD477" s="24"/>
      <c r="RE477" s="24"/>
      <c r="RF477" s="24"/>
      <c r="RG477" s="24"/>
      <c r="RH477" s="24"/>
      <c r="RI477" s="24"/>
      <c r="RJ477" s="24"/>
      <c r="RK477" s="24"/>
      <c r="RL477" s="24"/>
      <c r="RM477" s="24"/>
      <c r="RN477" s="24"/>
      <c r="RO477" s="24"/>
      <c r="RP477" s="24"/>
      <c r="RQ477" s="24"/>
      <c r="RR477" s="24"/>
      <c r="RS477" s="24"/>
      <c r="RT477" s="24"/>
      <c r="RU477" s="24"/>
      <c r="RV477" s="24"/>
      <c r="RW477" s="24"/>
      <c r="RX477" s="24"/>
      <c r="RY477" s="24"/>
      <c r="RZ477" s="24"/>
      <c r="SA477" s="24"/>
      <c r="SB477" s="24"/>
      <c r="SC477" s="24"/>
      <c r="SD477" s="24"/>
      <c r="SE477" s="24"/>
      <c r="SF477" s="24"/>
      <c r="SG477" s="24"/>
      <c r="SH477" s="24"/>
      <c r="SI477" s="24"/>
      <c r="SJ477" s="24"/>
      <c r="SK477" s="24"/>
      <c r="SL477" s="24"/>
      <c r="SM477" s="24"/>
      <c r="SN477" s="24"/>
      <c r="SO477" s="24"/>
      <c r="SP477" s="24"/>
      <c r="SQ477" s="24"/>
      <c r="SR477" s="24"/>
      <c r="SS477" s="24"/>
      <c r="ST477" s="24"/>
      <c r="SU477" s="24"/>
      <c r="SV477" s="24"/>
      <c r="SW477" s="24"/>
      <c r="SX477" s="24"/>
      <c r="SY477" s="24"/>
      <c r="SZ477" s="24"/>
      <c r="TA477" s="24"/>
      <c r="TB477" s="24"/>
      <c r="TC477" s="24"/>
      <c r="TD477" s="24"/>
      <c r="TE477" s="24"/>
      <c r="TF477" s="24"/>
      <c r="TG477" s="24"/>
      <c r="TH477" s="24"/>
      <c r="TI477" s="24"/>
      <c r="TJ477" s="24"/>
      <c r="TK477" s="24"/>
      <c r="TL477" s="24"/>
      <c r="TM477" s="24"/>
      <c r="TN477" s="24"/>
      <c r="TO477" s="24"/>
      <c r="TP477" s="24"/>
      <c r="TQ477" s="24"/>
      <c r="TR477" s="24"/>
      <c r="TS477" s="24"/>
      <c r="TT477" s="24"/>
      <c r="TU477" s="24"/>
      <c r="TV477" s="24"/>
      <c r="TW477" s="24"/>
      <c r="TX477" s="24"/>
      <c r="TY477" s="24"/>
      <c r="TZ477" s="24"/>
      <c r="UA477" s="24"/>
      <c r="UB477" s="24"/>
      <c r="UC477" s="24"/>
      <c r="UD477" s="24"/>
      <c r="UE477" s="24"/>
      <c r="UF477" s="24"/>
      <c r="UG477" s="24"/>
      <c r="UH477" s="24"/>
      <c r="UI477" s="24"/>
      <c r="UJ477" s="24"/>
      <c r="UK477" s="24"/>
      <c r="UL477" s="24"/>
      <c r="UM477" s="24"/>
      <c r="UN477" s="24"/>
      <c r="UO477" s="24"/>
      <c r="UP477" s="24"/>
      <c r="UQ477" s="24"/>
      <c r="UR477" s="24"/>
      <c r="US477" s="24"/>
      <c r="UT477" s="24"/>
      <c r="UU477" s="24"/>
      <c r="UV477" s="24"/>
      <c r="UW477" s="24"/>
      <c r="UX477" s="24"/>
      <c r="UY477" s="24"/>
      <c r="UZ477" s="24"/>
      <c r="VA477" s="24"/>
      <c r="VB477" s="24"/>
      <c r="VC477" s="24"/>
      <c r="VD477" s="24"/>
      <c r="VE477" s="24"/>
      <c r="VF477" s="24"/>
      <c r="VG477" s="24"/>
      <c r="VH477" s="24"/>
      <c r="VI477" s="24"/>
    </row>
    <row r="478" spans="1:581" s="23" customFormat="1" ht="15" customHeight="1" x14ac:dyDescent="0.2">
      <c r="A478" s="18">
        <v>149</v>
      </c>
      <c r="B478" s="102" t="s">
        <v>1188</v>
      </c>
      <c r="C478" s="102" t="s">
        <v>1189</v>
      </c>
      <c r="D478" s="20">
        <v>14</v>
      </c>
      <c r="E478" s="102" t="s">
        <v>929</v>
      </c>
      <c r="F478" s="102" t="s">
        <v>1190</v>
      </c>
      <c r="G478" s="102" t="s">
        <v>1579</v>
      </c>
      <c r="H478" s="21" t="s">
        <v>467</v>
      </c>
      <c r="I478" s="21" t="s">
        <v>468</v>
      </c>
      <c r="J478" s="22" t="s">
        <v>955</v>
      </c>
      <c r="K478" s="328">
        <v>38792</v>
      </c>
      <c r="L478" s="158" t="s">
        <v>1711</v>
      </c>
      <c r="M478" s="22">
        <v>40</v>
      </c>
      <c r="N478" s="176" t="s">
        <v>728</v>
      </c>
      <c r="O478" s="21" t="s">
        <v>901</v>
      </c>
      <c r="P478" s="21" t="s">
        <v>973</v>
      </c>
      <c r="Q478" s="21" t="s">
        <v>994</v>
      </c>
      <c r="R478" s="22">
        <v>1</v>
      </c>
      <c r="S478" s="114">
        <v>14024</v>
      </c>
      <c r="T478" s="75">
        <f t="shared" si="234"/>
        <v>2804.8</v>
      </c>
      <c r="U478" s="75"/>
      <c r="V478" s="75">
        <f t="shared" si="222"/>
        <v>16828.8</v>
      </c>
      <c r="W478" s="75">
        <f>70.1*4</f>
        <v>280.39999999999998</v>
      </c>
      <c r="X478" s="75">
        <f t="shared" si="223"/>
        <v>3049.4666666666667</v>
      </c>
      <c r="Y478" s="75">
        <f t="shared" si="224"/>
        <v>30494.666666666664</v>
      </c>
      <c r="Z478" s="75">
        <f t="shared" si="225"/>
        <v>2945.0399999999995</v>
      </c>
      <c r="AA478" s="75">
        <f t="shared" si="226"/>
        <v>504.86399999999998</v>
      </c>
      <c r="AB478" s="75">
        <f t="shared" si="227"/>
        <v>841.44</v>
      </c>
      <c r="AC478" s="75">
        <f t="shared" si="228"/>
        <v>336.57599999999996</v>
      </c>
      <c r="AD478" s="75">
        <v>869</v>
      </c>
      <c r="AE478" s="75">
        <v>599</v>
      </c>
      <c r="AF478" s="77">
        <f t="shared" si="229"/>
        <v>9148.4</v>
      </c>
      <c r="AG478" s="77">
        <f t="shared" si="230"/>
        <v>26762.831111111114</v>
      </c>
      <c r="AH478" s="77">
        <f t="shared" si="231"/>
        <v>321153.97333333339</v>
      </c>
      <c r="AI478" s="77"/>
      <c r="AJ478" s="77"/>
      <c r="AK478" s="77"/>
      <c r="AL478" s="77"/>
      <c r="AM478" s="77"/>
      <c r="AN478" s="77"/>
      <c r="AO478" s="77"/>
      <c r="AP478" s="77"/>
      <c r="AQ478" s="77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  <c r="HB478" s="24"/>
      <c r="HC478" s="24"/>
      <c r="HD478" s="24"/>
      <c r="HE478" s="24"/>
      <c r="HF478" s="24"/>
      <c r="HG478" s="24"/>
      <c r="HH478" s="24"/>
      <c r="HI478" s="24"/>
      <c r="HJ478" s="24"/>
      <c r="HK478" s="24"/>
      <c r="HL478" s="24"/>
      <c r="HM478" s="24"/>
      <c r="HN478" s="24"/>
      <c r="HO478" s="24"/>
      <c r="HP478" s="24"/>
      <c r="HQ478" s="24"/>
      <c r="HR478" s="24"/>
      <c r="HS478" s="24"/>
      <c r="HT478" s="24"/>
      <c r="HU478" s="24"/>
      <c r="HV478" s="24"/>
      <c r="HW478" s="24"/>
      <c r="HX478" s="24"/>
      <c r="HY478" s="24"/>
      <c r="HZ478" s="24"/>
      <c r="IA478" s="24"/>
      <c r="IB478" s="24"/>
      <c r="IC478" s="24"/>
      <c r="ID478" s="24"/>
      <c r="IE478" s="24"/>
      <c r="IF478" s="24"/>
      <c r="IG478" s="24"/>
      <c r="IH478" s="24"/>
      <c r="II478" s="24"/>
      <c r="IJ478" s="24"/>
      <c r="IK478" s="24"/>
      <c r="IL478" s="24"/>
      <c r="IM478" s="24"/>
      <c r="IN478" s="24"/>
      <c r="IO478" s="24"/>
      <c r="IP478" s="24"/>
      <c r="IQ478" s="24"/>
      <c r="IR478" s="24"/>
      <c r="IS478" s="24"/>
      <c r="IT478" s="24"/>
      <c r="IU478" s="24"/>
      <c r="IV478" s="24"/>
      <c r="IW478" s="24"/>
      <c r="IX478" s="24"/>
      <c r="IY478" s="24"/>
      <c r="IZ478" s="24"/>
      <c r="JA478" s="24"/>
      <c r="JB478" s="24"/>
      <c r="JC478" s="24"/>
      <c r="JD478" s="24"/>
      <c r="JE478" s="24"/>
      <c r="JF478" s="24"/>
      <c r="JG478" s="24"/>
      <c r="JH478" s="24"/>
      <c r="JI478" s="24"/>
      <c r="JJ478" s="24"/>
      <c r="JK478" s="24"/>
      <c r="JL478" s="24"/>
      <c r="JM478" s="24"/>
      <c r="JN478" s="24"/>
      <c r="JO478" s="24"/>
      <c r="JP478" s="24"/>
      <c r="JQ478" s="24"/>
      <c r="JR478" s="24"/>
      <c r="JS478" s="24"/>
      <c r="JT478" s="24"/>
      <c r="JU478" s="24"/>
      <c r="JV478" s="24"/>
      <c r="JW478" s="24"/>
      <c r="JX478" s="24"/>
      <c r="JY478" s="24"/>
      <c r="JZ478" s="24"/>
      <c r="KA478" s="24"/>
      <c r="KB478" s="24"/>
      <c r="KC478" s="24"/>
      <c r="KD478" s="24"/>
      <c r="KE478" s="24"/>
      <c r="KF478" s="24"/>
      <c r="KG478" s="24"/>
      <c r="KH478" s="24"/>
      <c r="KI478" s="24"/>
      <c r="KJ478" s="24"/>
      <c r="KK478" s="24"/>
      <c r="KL478" s="24"/>
      <c r="KM478" s="24"/>
      <c r="KN478" s="24"/>
      <c r="KO478" s="24"/>
      <c r="KP478" s="24"/>
      <c r="KQ478" s="24"/>
      <c r="KR478" s="24"/>
      <c r="KS478" s="24"/>
      <c r="KT478" s="24"/>
      <c r="KU478" s="24"/>
      <c r="KV478" s="24"/>
      <c r="KW478" s="24"/>
      <c r="KX478" s="24"/>
      <c r="KY478" s="24"/>
      <c r="KZ478" s="24"/>
      <c r="LA478" s="24"/>
      <c r="LB478" s="24"/>
      <c r="LC478" s="24"/>
      <c r="LD478" s="24"/>
      <c r="LE478" s="24"/>
      <c r="LF478" s="24"/>
      <c r="LG478" s="24"/>
      <c r="LH478" s="24"/>
      <c r="LI478" s="24"/>
      <c r="LJ478" s="24"/>
      <c r="LK478" s="24"/>
      <c r="LL478" s="24"/>
      <c r="LM478" s="24"/>
      <c r="LN478" s="24"/>
      <c r="LO478" s="24"/>
      <c r="LP478" s="24"/>
      <c r="LQ478" s="24"/>
      <c r="LR478" s="24"/>
      <c r="LS478" s="24"/>
      <c r="LT478" s="24"/>
      <c r="LU478" s="24"/>
      <c r="LV478" s="24"/>
      <c r="LW478" s="24"/>
      <c r="LX478" s="24"/>
      <c r="LY478" s="24"/>
      <c r="LZ478" s="24"/>
      <c r="MA478" s="24"/>
      <c r="MB478" s="24"/>
      <c r="MC478" s="24"/>
      <c r="MD478" s="24"/>
      <c r="ME478" s="24"/>
      <c r="MF478" s="24"/>
      <c r="MG478" s="24"/>
      <c r="MH478" s="24"/>
      <c r="MI478" s="24"/>
      <c r="MJ478" s="24"/>
      <c r="MK478" s="24"/>
      <c r="ML478" s="24"/>
      <c r="MM478" s="24"/>
      <c r="MN478" s="24"/>
      <c r="MO478" s="24"/>
      <c r="MP478" s="24"/>
      <c r="MQ478" s="24"/>
      <c r="MR478" s="24"/>
      <c r="MS478" s="24"/>
      <c r="MT478" s="24"/>
      <c r="MU478" s="24"/>
      <c r="MV478" s="24"/>
      <c r="MW478" s="24"/>
      <c r="MX478" s="24"/>
      <c r="MY478" s="24"/>
      <c r="MZ478" s="24"/>
      <c r="NA478" s="24"/>
      <c r="NB478" s="24"/>
      <c r="NC478" s="24"/>
      <c r="ND478" s="24"/>
      <c r="NE478" s="24"/>
      <c r="NF478" s="24"/>
      <c r="NG478" s="24"/>
      <c r="NH478" s="24"/>
      <c r="NI478" s="24"/>
      <c r="NJ478" s="24"/>
      <c r="NK478" s="24"/>
      <c r="NL478" s="24"/>
      <c r="NM478" s="24"/>
      <c r="NN478" s="24"/>
      <c r="NO478" s="24"/>
      <c r="NP478" s="24"/>
      <c r="NQ478" s="24"/>
      <c r="NR478" s="24"/>
      <c r="NS478" s="24"/>
      <c r="NT478" s="24"/>
      <c r="NU478" s="24"/>
      <c r="NV478" s="24"/>
      <c r="NW478" s="24"/>
      <c r="NX478" s="24"/>
      <c r="NY478" s="24"/>
      <c r="NZ478" s="24"/>
      <c r="OA478" s="24"/>
      <c r="OB478" s="24"/>
      <c r="OC478" s="24"/>
      <c r="OD478" s="24"/>
      <c r="OE478" s="24"/>
      <c r="OF478" s="24"/>
      <c r="OG478" s="24"/>
      <c r="OH478" s="24"/>
      <c r="OI478" s="24"/>
      <c r="OJ478" s="24"/>
      <c r="OK478" s="24"/>
      <c r="OL478" s="24"/>
      <c r="OM478" s="24"/>
      <c r="ON478" s="24"/>
      <c r="OO478" s="24"/>
      <c r="OP478" s="24"/>
      <c r="OQ478" s="24"/>
      <c r="OR478" s="24"/>
      <c r="OS478" s="24"/>
      <c r="OT478" s="24"/>
      <c r="OU478" s="24"/>
      <c r="OV478" s="24"/>
      <c r="OW478" s="24"/>
      <c r="OX478" s="24"/>
      <c r="OY478" s="24"/>
      <c r="OZ478" s="24"/>
      <c r="PA478" s="24"/>
      <c r="PB478" s="24"/>
      <c r="PC478" s="24"/>
      <c r="PD478" s="24"/>
      <c r="PE478" s="24"/>
      <c r="PF478" s="24"/>
      <c r="PG478" s="24"/>
      <c r="PH478" s="24"/>
      <c r="PI478" s="24"/>
      <c r="PJ478" s="24"/>
      <c r="PK478" s="24"/>
      <c r="PL478" s="24"/>
      <c r="PM478" s="24"/>
      <c r="PN478" s="24"/>
      <c r="PO478" s="24"/>
      <c r="PP478" s="24"/>
      <c r="PQ478" s="24"/>
      <c r="PR478" s="24"/>
      <c r="PS478" s="24"/>
      <c r="PT478" s="24"/>
      <c r="PU478" s="24"/>
      <c r="PV478" s="24"/>
      <c r="PW478" s="24"/>
      <c r="PX478" s="24"/>
      <c r="PY478" s="24"/>
      <c r="PZ478" s="24"/>
      <c r="QA478" s="24"/>
      <c r="QB478" s="24"/>
      <c r="QC478" s="24"/>
      <c r="QD478" s="24"/>
      <c r="QE478" s="24"/>
      <c r="QF478" s="24"/>
      <c r="QG478" s="24"/>
      <c r="QH478" s="24"/>
      <c r="QI478" s="24"/>
      <c r="QJ478" s="24"/>
      <c r="QK478" s="24"/>
      <c r="QL478" s="24"/>
      <c r="QM478" s="24"/>
      <c r="QN478" s="24"/>
      <c r="QO478" s="24"/>
      <c r="QP478" s="24"/>
      <c r="QQ478" s="24"/>
      <c r="QR478" s="24"/>
      <c r="QS478" s="24"/>
      <c r="QT478" s="24"/>
      <c r="QU478" s="24"/>
      <c r="QV478" s="24"/>
      <c r="QW478" s="24"/>
      <c r="QX478" s="24"/>
      <c r="QY478" s="24"/>
      <c r="QZ478" s="24"/>
      <c r="RA478" s="24"/>
      <c r="RB478" s="24"/>
      <c r="RC478" s="24"/>
      <c r="RD478" s="24"/>
      <c r="RE478" s="24"/>
      <c r="RF478" s="24"/>
      <c r="RG478" s="24"/>
      <c r="RH478" s="24"/>
      <c r="RI478" s="24"/>
      <c r="RJ478" s="24"/>
      <c r="RK478" s="24"/>
      <c r="RL478" s="24"/>
      <c r="RM478" s="24"/>
      <c r="RN478" s="24"/>
      <c r="RO478" s="24"/>
      <c r="RP478" s="24"/>
      <c r="RQ478" s="24"/>
      <c r="RR478" s="24"/>
      <c r="RS478" s="24"/>
      <c r="RT478" s="24"/>
      <c r="RU478" s="24"/>
      <c r="RV478" s="24"/>
      <c r="RW478" s="24"/>
      <c r="RX478" s="24"/>
      <c r="RY478" s="24"/>
      <c r="RZ478" s="24"/>
      <c r="SA478" s="24"/>
      <c r="SB478" s="24"/>
      <c r="SC478" s="24"/>
      <c r="SD478" s="24"/>
      <c r="SE478" s="24"/>
      <c r="SF478" s="24"/>
      <c r="SG478" s="24"/>
      <c r="SH478" s="24"/>
      <c r="SI478" s="24"/>
      <c r="SJ478" s="24"/>
      <c r="SK478" s="24"/>
      <c r="SL478" s="24"/>
      <c r="SM478" s="24"/>
      <c r="SN478" s="24"/>
      <c r="SO478" s="24"/>
      <c r="SP478" s="24"/>
      <c r="SQ478" s="24"/>
      <c r="SR478" s="24"/>
      <c r="SS478" s="24"/>
      <c r="ST478" s="24"/>
      <c r="SU478" s="24"/>
      <c r="SV478" s="24"/>
      <c r="SW478" s="24"/>
      <c r="SX478" s="24"/>
      <c r="SY478" s="24"/>
      <c r="SZ478" s="24"/>
      <c r="TA478" s="24"/>
      <c r="TB478" s="24"/>
      <c r="TC478" s="24"/>
      <c r="TD478" s="24"/>
      <c r="TE478" s="24"/>
      <c r="TF478" s="24"/>
      <c r="TG478" s="24"/>
      <c r="TH478" s="24"/>
      <c r="TI478" s="24"/>
      <c r="TJ478" s="24"/>
      <c r="TK478" s="24"/>
      <c r="TL478" s="24"/>
      <c r="TM478" s="24"/>
      <c r="TN478" s="24"/>
      <c r="TO478" s="24"/>
      <c r="TP478" s="24"/>
      <c r="TQ478" s="24"/>
      <c r="TR478" s="24"/>
      <c r="TS478" s="24"/>
      <c r="TT478" s="24"/>
      <c r="TU478" s="24"/>
      <c r="TV478" s="24"/>
      <c r="TW478" s="24"/>
      <c r="TX478" s="24"/>
      <c r="TY478" s="24"/>
      <c r="TZ478" s="24"/>
      <c r="UA478" s="24"/>
      <c r="UB478" s="24"/>
      <c r="UC478" s="24"/>
      <c r="UD478" s="24"/>
      <c r="UE478" s="24"/>
      <c r="UF478" s="24"/>
      <c r="UG478" s="24"/>
      <c r="UH478" s="24"/>
      <c r="UI478" s="24"/>
      <c r="UJ478" s="24"/>
      <c r="UK478" s="24"/>
      <c r="UL478" s="24"/>
      <c r="UM478" s="24"/>
      <c r="UN478" s="24"/>
      <c r="UO478" s="24"/>
      <c r="UP478" s="24"/>
      <c r="UQ478" s="24"/>
      <c r="UR478" s="24"/>
      <c r="US478" s="24"/>
      <c r="UT478" s="24"/>
      <c r="UU478" s="24"/>
      <c r="UV478" s="24"/>
      <c r="UW478" s="24"/>
      <c r="UX478" s="24"/>
      <c r="UY478" s="24"/>
      <c r="UZ478" s="24"/>
      <c r="VA478" s="24"/>
      <c r="VB478" s="24"/>
      <c r="VC478" s="24"/>
      <c r="VD478" s="24"/>
      <c r="VE478" s="24"/>
      <c r="VF478" s="24"/>
      <c r="VG478" s="24"/>
      <c r="VH478" s="24"/>
      <c r="VI478" s="24"/>
    </row>
    <row r="479" spans="1:581" s="23" customFormat="1" ht="15" customHeight="1" x14ac:dyDescent="0.2">
      <c r="A479" s="18">
        <v>150</v>
      </c>
      <c r="B479" s="102" t="s">
        <v>1188</v>
      </c>
      <c r="C479" s="102" t="s">
        <v>1189</v>
      </c>
      <c r="D479" s="20">
        <v>14</v>
      </c>
      <c r="E479" s="102" t="s">
        <v>929</v>
      </c>
      <c r="F479" s="102" t="s">
        <v>1190</v>
      </c>
      <c r="G479" s="102" t="s">
        <v>1580</v>
      </c>
      <c r="H479" s="21" t="s">
        <v>335</v>
      </c>
      <c r="I479" s="21" t="s">
        <v>336</v>
      </c>
      <c r="J479" s="22" t="s">
        <v>955</v>
      </c>
      <c r="K479" s="328">
        <v>33101</v>
      </c>
      <c r="L479" s="158" t="s">
        <v>1711</v>
      </c>
      <c r="M479" s="22">
        <v>40</v>
      </c>
      <c r="N479" s="176" t="s">
        <v>728</v>
      </c>
      <c r="O479" s="21" t="s">
        <v>337</v>
      </c>
      <c r="P479" s="21" t="s">
        <v>973</v>
      </c>
      <c r="Q479" s="21" t="s">
        <v>994</v>
      </c>
      <c r="R479" s="22">
        <v>1</v>
      </c>
      <c r="S479" s="114">
        <v>14024</v>
      </c>
      <c r="T479" s="75">
        <f t="shared" si="234"/>
        <v>2804.8</v>
      </c>
      <c r="U479" s="75"/>
      <c r="V479" s="75">
        <f t="shared" si="222"/>
        <v>16828.8</v>
      </c>
      <c r="W479" s="75">
        <f>70.1*7</f>
        <v>490.69999999999993</v>
      </c>
      <c r="X479" s="75">
        <f t="shared" si="223"/>
        <v>3049.4666666666667</v>
      </c>
      <c r="Y479" s="75">
        <f t="shared" si="224"/>
        <v>30494.666666666664</v>
      </c>
      <c r="Z479" s="75">
        <f t="shared" si="225"/>
        <v>2945.0399999999995</v>
      </c>
      <c r="AA479" s="75">
        <f t="shared" si="226"/>
        <v>504.86399999999998</v>
      </c>
      <c r="AB479" s="75">
        <f t="shared" si="227"/>
        <v>841.44</v>
      </c>
      <c r="AC479" s="75">
        <f t="shared" si="228"/>
        <v>336.57599999999996</v>
      </c>
      <c r="AD479" s="75">
        <v>869</v>
      </c>
      <c r="AE479" s="75">
        <v>599</v>
      </c>
      <c r="AF479" s="77">
        <f t="shared" si="229"/>
        <v>9148.4</v>
      </c>
      <c r="AG479" s="77">
        <f t="shared" si="230"/>
        <v>26973.131111111114</v>
      </c>
      <c r="AH479" s="77">
        <f t="shared" si="231"/>
        <v>323677.57333333336</v>
      </c>
      <c r="AI479" s="77"/>
      <c r="AJ479" s="77"/>
      <c r="AK479" s="77"/>
      <c r="AL479" s="77"/>
      <c r="AM479" s="77"/>
      <c r="AN479" s="77"/>
      <c r="AO479" s="77"/>
      <c r="AP479" s="77"/>
      <c r="AQ479" s="77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  <c r="HB479" s="24"/>
      <c r="HC479" s="24"/>
      <c r="HD479" s="24"/>
      <c r="HE479" s="24"/>
      <c r="HF479" s="24"/>
      <c r="HG479" s="24"/>
      <c r="HH479" s="24"/>
      <c r="HI479" s="24"/>
      <c r="HJ479" s="24"/>
      <c r="HK479" s="24"/>
      <c r="HL479" s="24"/>
      <c r="HM479" s="24"/>
      <c r="HN479" s="24"/>
      <c r="HO479" s="24"/>
      <c r="HP479" s="24"/>
      <c r="HQ479" s="24"/>
      <c r="HR479" s="24"/>
      <c r="HS479" s="24"/>
      <c r="HT479" s="24"/>
      <c r="HU479" s="24"/>
      <c r="HV479" s="24"/>
      <c r="HW479" s="24"/>
      <c r="HX479" s="24"/>
      <c r="HY479" s="24"/>
      <c r="HZ479" s="24"/>
      <c r="IA479" s="24"/>
      <c r="IB479" s="24"/>
      <c r="IC479" s="24"/>
      <c r="ID479" s="24"/>
      <c r="IE479" s="24"/>
      <c r="IF479" s="24"/>
      <c r="IG479" s="24"/>
      <c r="IH479" s="24"/>
      <c r="II479" s="24"/>
      <c r="IJ479" s="24"/>
      <c r="IK479" s="24"/>
      <c r="IL479" s="24"/>
      <c r="IM479" s="24"/>
      <c r="IN479" s="24"/>
      <c r="IO479" s="24"/>
      <c r="IP479" s="24"/>
      <c r="IQ479" s="24"/>
      <c r="IR479" s="24"/>
      <c r="IS479" s="24"/>
      <c r="IT479" s="24"/>
      <c r="IU479" s="24"/>
      <c r="IV479" s="24"/>
      <c r="IW479" s="24"/>
      <c r="IX479" s="24"/>
      <c r="IY479" s="24"/>
      <c r="IZ479" s="24"/>
      <c r="JA479" s="24"/>
      <c r="JB479" s="24"/>
      <c r="JC479" s="24"/>
      <c r="JD479" s="24"/>
      <c r="JE479" s="24"/>
      <c r="JF479" s="24"/>
      <c r="JG479" s="24"/>
      <c r="JH479" s="24"/>
      <c r="JI479" s="24"/>
      <c r="JJ479" s="24"/>
      <c r="JK479" s="24"/>
      <c r="JL479" s="24"/>
      <c r="JM479" s="24"/>
      <c r="JN479" s="24"/>
      <c r="JO479" s="24"/>
      <c r="JP479" s="24"/>
      <c r="JQ479" s="24"/>
      <c r="JR479" s="24"/>
      <c r="JS479" s="24"/>
      <c r="JT479" s="24"/>
      <c r="JU479" s="24"/>
      <c r="JV479" s="24"/>
      <c r="JW479" s="24"/>
      <c r="JX479" s="24"/>
      <c r="JY479" s="24"/>
      <c r="JZ479" s="24"/>
      <c r="KA479" s="24"/>
      <c r="KB479" s="24"/>
      <c r="KC479" s="24"/>
      <c r="KD479" s="24"/>
      <c r="KE479" s="24"/>
      <c r="KF479" s="24"/>
      <c r="KG479" s="24"/>
      <c r="KH479" s="24"/>
      <c r="KI479" s="24"/>
      <c r="KJ479" s="24"/>
      <c r="KK479" s="24"/>
      <c r="KL479" s="24"/>
      <c r="KM479" s="24"/>
      <c r="KN479" s="24"/>
      <c r="KO479" s="24"/>
      <c r="KP479" s="24"/>
      <c r="KQ479" s="24"/>
      <c r="KR479" s="24"/>
      <c r="KS479" s="24"/>
      <c r="KT479" s="24"/>
      <c r="KU479" s="24"/>
      <c r="KV479" s="24"/>
      <c r="KW479" s="24"/>
      <c r="KX479" s="24"/>
      <c r="KY479" s="24"/>
      <c r="KZ479" s="24"/>
      <c r="LA479" s="24"/>
      <c r="LB479" s="24"/>
      <c r="LC479" s="24"/>
      <c r="LD479" s="24"/>
      <c r="LE479" s="24"/>
      <c r="LF479" s="24"/>
      <c r="LG479" s="24"/>
      <c r="LH479" s="24"/>
      <c r="LI479" s="24"/>
      <c r="LJ479" s="24"/>
      <c r="LK479" s="24"/>
      <c r="LL479" s="24"/>
      <c r="LM479" s="24"/>
      <c r="LN479" s="24"/>
      <c r="LO479" s="24"/>
      <c r="LP479" s="24"/>
      <c r="LQ479" s="24"/>
      <c r="LR479" s="24"/>
      <c r="LS479" s="24"/>
      <c r="LT479" s="24"/>
      <c r="LU479" s="24"/>
      <c r="LV479" s="24"/>
      <c r="LW479" s="24"/>
      <c r="LX479" s="24"/>
      <c r="LY479" s="24"/>
      <c r="LZ479" s="24"/>
      <c r="MA479" s="24"/>
      <c r="MB479" s="24"/>
      <c r="MC479" s="24"/>
      <c r="MD479" s="24"/>
      <c r="ME479" s="24"/>
      <c r="MF479" s="24"/>
      <c r="MG479" s="24"/>
      <c r="MH479" s="24"/>
      <c r="MI479" s="24"/>
      <c r="MJ479" s="24"/>
      <c r="MK479" s="24"/>
      <c r="ML479" s="24"/>
      <c r="MM479" s="24"/>
      <c r="MN479" s="24"/>
      <c r="MO479" s="24"/>
      <c r="MP479" s="24"/>
      <c r="MQ479" s="24"/>
      <c r="MR479" s="24"/>
      <c r="MS479" s="24"/>
      <c r="MT479" s="24"/>
      <c r="MU479" s="24"/>
      <c r="MV479" s="24"/>
      <c r="MW479" s="24"/>
      <c r="MX479" s="24"/>
      <c r="MY479" s="24"/>
      <c r="MZ479" s="24"/>
      <c r="NA479" s="24"/>
      <c r="NB479" s="24"/>
      <c r="NC479" s="24"/>
      <c r="ND479" s="24"/>
      <c r="NE479" s="24"/>
      <c r="NF479" s="24"/>
      <c r="NG479" s="24"/>
      <c r="NH479" s="24"/>
      <c r="NI479" s="24"/>
      <c r="NJ479" s="24"/>
      <c r="NK479" s="24"/>
      <c r="NL479" s="24"/>
      <c r="NM479" s="24"/>
      <c r="NN479" s="24"/>
      <c r="NO479" s="24"/>
      <c r="NP479" s="24"/>
      <c r="NQ479" s="24"/>
      <c r="NR479" s="24"/>
      <c r="NS479" s="24"/>
      <c r="NT479" s="24"/>
      <c r="NU479" s="24"/>
      <c r="NV479" s="24"/>
      <c r="NW479" s="24"/>
      <c r="NX479" s="24"/>
      <c r="NY479" s="24"/>
      <c r="NZ479" s="24"/>
      <c r="OA479" s="24"/>
      <c r="OB479" s="24"/>
      <c r="OC479" s="24"/>
      <c r="OD479" s="24"/>
      <c r="OE479" s="24"/>
      <c r="OF479" s="24"/>
      <c r="OG479" s="24"/>
      <c r="OH479" s="24"/>
      <c r="OI479" s="24"/>
      <c r="OJ479" s="24"/>
      <c r="OK479" s="24"/>
      <c r="OL479" s="24"/>
      <c r="OM479" s="24"/>
      <c r="ON479" s="24"/>
      <c r="OO479" s="24"/>
      <c r="OP479" s="24"/>
      <c r="OQ479" s="24"/>
      <c r="OR479" s="24"/>
      <c r="OS479" s="24"/>
      <c r="OT479" s="24"/>
      <c r="OU479" s="24"/>
      <c r="OV479" s="24"/>
      <c r="OW479" s="24"/>
      <c r="OX479" s="24"/>
      <c r="OY479" s="24"/>
      <c r="OZ479" s="24"/>
      <c r="PA479" s="24"/>
      <c r="PB479" s="24"/>
      <c r="PC479" s="24"/>
      <c r="PD479" s="24"/>
      <c r="PE479" s="24"/>
      <c r="PF479" s="24"/>
      <c r="PG479" s="24"/>
      <c r="PH479" s="24"/>
      <c r="PI479" s="24"/>
      <c r="PJ479" s="24"/>
      <c r="PK479" s="24"/>
      <c r="PL479" s="24"/>
      <c r="PM479" s="24"/>
      <c r="PN479" s="24"/>
      <c r="PO479" s="24"/>
      <c r="PP479" s="24"/>
      <c r="PQ479" s="24"/>
      <c r="PR479" s="24"/>
      <c r="PS479" s="24"/>
      <c r="PT479" s="24"/>
      <c r="PU479" s="24"/>
      <c r="PV479" s="24"/>
      <c r="PW479" s="24"/>
      <c r="PX479" s="24"/>
      <c r="PY479" s="24"/>
      <c r="PZ479" s="24"/>
      <c r="QA479" s="24"/>
      <c r="QB479" s="24"/>
      <c r="QC479" s="24"/>
      <c r="QD479" s="24"/>
      <c r="QE479" s="24"/>
      <c r="QF479" s="24"/>
      <c r="QG479" s="24"/>
      <c r="QH479" s="24"/>
      <c r="QI479" s="24"/>
      <c r="QJ479" s="24"/>
      <c r="QK479" s="24"/>
      <c r="QL479" s="24"/>
      <c r="QM479" s="24"/>
      <c r="QN479" s="24"/>
      <c r="QO479" s="24"/>
      <c r="QP479" s="24"/>
      <c r="QQ479" s="24"/>
      <c r="QR479" s="24"/>
      <c r="QS479" s="24"/>
      <c r="QT479" s="24"/>
      <c r="QU479" s="24"/>
      <c r="QV479" s="24"/>
      <c r="QW479" s="24"/>
      <c r="QX479" s="24"/>
      <c r="QY479" s="24"/>
      <c r="QZ479" s="24"/>
      <c r="RA479" s="24"/>
      <c r="RB479" s="24"/>
      <c r="RC479" s="24"/>
      <c r="RD479" s="24"/>
      <c r="RE479" s="24"/>
      <c r="RF479" s="24"/>
      <c r="RG479" s="24"/>
      <c r="RH479" s="24"/>
      <c r="RI479" s="24"/>
      <c r="RJ479" s="24"/>
      <c r="RK479" s="24"/>
      <c r="RL479" s="24"/>
      <c r="RM479" s="24"/>
      <c r="RN479" s="24"/>
      <c r="RO479" s="24"/>
      <c r="RP479" s="24"/>
      <c r="RQ479" s="24"/>
      <c r="RR479" s="24"/>
      <c r="RS479" s="24"/>
      <c r="RT479" s="24"/>
      <c r="RU479" s="24"/>
      <c r="RV479" s="24"/>
      <c r="RW479" s="24"/>
      <c r="RX479" s="24"/>
      <c r="RY479" s="24"/>
      <c r="RZ479" s="24"/>
      <c r="SA479" s="24"/>
      <c r="SB479" s="24"/>
      <c r="SC479" s="24"/>
      <c r="SD479" s="24"/>
      <c r="SE479" s="24"/>
      <c r="SF479" s="24"/>
      <c r="SG479" s="24"/>
      <c r="SH479" s="24"/>
      <c r="SI479" s="24"/>
      <c r="SJ479" s="24"/>
      <c r="SK479" s="24"/>
      <c r="SL479" s="24"/>
      <c r="SM479" s="24"/>
      <c r="SN479" s="24"/>
      <c r="SO479" s="24"/>
      <c r="SP479" s="24"/>
      <c r="SQ479" s="24"/>
      <c r="SR479" s="24"/>
      <c r="SS479" s="24"/>
      <c r="ST479" s="24"/>
      <c r="SU479" s="24"/>
      <c r="SV479" s="24"/>
      <c r="SW479" s="24"/>
      <c r="SX479" s="24"/>
      <c r="SY479" s="24"/>
      <c r="SZ479" s="24"/>
      <c r="TA479" s="24"/>
      <c r="TB479" s="24"/>
      <c r="TC479" s="24"/>
      <c r="TD479" s="24"/>
      <c r="TE479" s="24"/>
      <c r="TF479" s="24"/>
      <c r="TG479" s="24"/>
      <c r="TH479" s="24"/>
      <c r="TI479" s="24"/>
      <c r="TJ479" s="24"/>
      <c r="TK479" s="24"/>
      <c r="TL479" s="24"/>
      <c r="TM479" s="24"/>
      <c r="TN479" s="24"/>
      <c r="TO479" s="24"/>
      <c r="TP479" s="24"/>
      <c r="TQ479" s="24"/>
      <c r="TR479" s="24"/>
      <c r="TS479" s="24"/>
      <c r="TT479" s="24"/>
      <c r="TU479" s="24"/>
      <c r="TV479" s="24"/>
      <c r="TW479" s="24"/>
      <c r="TX479" s="24"/>
      <c r="TY479" s="24"/>
      <c r="TZ479" s="24"/>
      <c r="UA479" s="24"/>
      <c r="UB479" s="24"/>
      <c r="UC479" s="24"/>
      <c r="UD479" s="24"/>
      <c r="UE479" s="24"/>
      <c r="UF479" s="24"/>
      <c r="UG479" s="24"/>
      <c r="UH479" s="24"/>
      <c r="UI479" s="24"/>
      <c r="UJ479" s="24"/>
      <c r="UK479" s="24"/>
      <c r="UL479" s="24"/>
      <c r="UM479" s="24"/>
      <c r="UN479" s="24"/>
      <c r="UO479" s="24"/>
      <c r="UP479" s="24"/>
      <c r="UQ479" s="24"/>
      <c r="UR479" s="24"/>
      <c r="US479" s="24"/>
      <c r="UT479" s="24"/>
      <c r="UU479" s="24"/>
      <c r="UV479" s="24"/>
      <c r="UW479" s="24"/>
      <c r="UX479" s="24"/>
      <c r="UY479" s="24"/>
      <c r="UZ479" s="24"/>
      <c r="VA479" s="24"/>
      <c r="VB479" s="24"/>
      <c r="VC479" s="24"/>
      <c r="VD479" s="24"/>
      <c r="VE479" s="24"/>
      <c r="VF479" s="24"/>
      <c r="VG479" s="24"/>
      <c r="VH479" s="24"/>
      <c r="VI479" s="24"/>
    </row>
    <row r="480" spans="1:581" s="23" customFormat="1" ht="15" customHeight="1" x14ac:dyDescent="0.2">
      <c r="A480" s="18">
        <v>151</v>
      </c>
      <c r="B480" s="102" t="s">
        <v>1188</v>
      </c>
      <c r="C480" s="102" t="s">
        <v>1189</v>
      </c>
      <c r="D480" s="20">
        <v>14</v>
      </c>
      <c r="E480" s="102" t="s">
        <v>929</v>
      </c>
      <c r="F480" s="102" t="s">
        <v>1190</v>
      </c>
      <c r="G480" s="102" t="s">
        <v>1581</v>
      </c>
      <c r="H480" s="21" t="s">
        <v>317</v>
      </c>
      <c r="I480" s="21" t="s">
        <v>318</v>
      </c>
      <c r="J480" s="22" t="s">
        <v>955</v>
      </c>
      <c r="K480" s="328">
        <v>33302</v>
      </c>
      <c r="L480" s="158" t="s">
        <v>1711</v>
      </c>
      <c r="M480" s="22">
        <v>40</v>
      </c>
      <c r="N480" s="176" t="s">
        <v>728</v>
      </c>
      <c r="O480" s="21" t="s">
        <v>901</v>
      </c>
      <c r="P480" s="21" t="s">
        <v>973</v>
      </c>
      <c r="Q480" s="21" t="s">
        <v>994</v>
      </c>
      <c r="R480" s="22">
        <v>1</v>
      </c>
      <c r="S480" s="114">
        <v>14024</v>
      </c>
      <c r="T480" s="75">
        <f t="shared" si="234"/>
        <v>2804.8</v>
      </c>
      <c r="U480" s="75"/>
      <c r="V480" s="75">
        <f t="shared" si="222"/>
        <v>16828.8</v>
      </c>
      <c r="W480" s="75">
        <f>70.1*7</f>
        <v>490.69999999999993</v>
      </c>
      <c r="X480" s="75">
        <f t="shared" si="223"/>
        <v>3049.4666666666667</v>
      </c>
      <c r="Y480" s="75">
        <f t="shared" si="224"/>
        <v>30494.666666666664</v>
      </c>
      <c r="Z480" s="75">
        <f t="shared" si="225"/>
        <v>2945.0399999999995</v>
      </c>
      <c r="AA480" s="75">
        <f t="shared" si="226"/>
        <v>504.86399999999998</v>
      </c>
      <c r="AB480" s="75">
        <f t="shared" si="227"/>
        <v>841.44</v>
      </c>
      <c r="AC480" s="75">
        <f t="shared" si="228"/>
        <v>336.57599999999996</v>
      </c>
      <c r="AD480" s="75">
        <v>869</v>
      </c>
      <c r="AE480" s="75">
        <v>599</v>
      </c>
      <c r="AF480" s="77">
        <f t="shared" si="229"/>
        <v>9148.4</v>
      </c>
      <c r="AG480" s="77">
        <f t="shared" si="230"/>
        <v>26973.131111111114</v>
      </c>
      <c r="AH480" s="77">
        <f t="shared" si="231"/>
        <v>323677.57333333336</v>
      </c>
      <c r="AI480" s="77"/>
      <c r="AJ480" s="77"/>
      <c r="AK480" s="77"/>
      <c r="AL480" s="77"/>
      <c r="AM480" s="77"/>
      <c r="AN480" s="77"/>
      <c r="AO480" s="77"/>
      <c r="AP480" s="77"/>
      <c r="AQ480" s="77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  <c r="HB480" s="24"/>
      <c r="HC480" s="24"/>
      <c r="HD480" s="24"/>
      <c r="HE480" s="24"/>
      <c r="HF480" s="24"/>
      <c r="HG480" s="24"/>
      <c r="HH480" s="24"/>
      <c r="HI480" s="24"/>
      <c r="HJ480" s="24"/>
      <c r="HK480" s="24"/>
      <c r="HL480" s="24"/>
      <c r="HM480" s="24"/>
      <c r="HN480" s="24"/>
      <c r="HO480" s="24"/>
      <c r="HP480" s="24"/>
      <c r="HQ480" s="24"/>
      <c r="HR480" s="24"/>
      <c r="HS480" s="24"/>
      <c r="HT480" s="24"/>
      <c r="HU480" s="24"/>
      <c r="HV480" s="24"/>
      <c r="HW480" s="24"/>
      <c r="HX480" s="24"/>
      <c r="HY480" s="24"/>
      <c r="HZ480" s="24"/>
      <c r="IA480" s="24"/>
      <c r="IB480" s="24"/>
      <c r="IC480" s="24"/>
      <c r="ID480" s="24"/>
      <c r="IE480" s="24"/>
      <c r="IF480" s="24"/>
      <c r="IG480" s="24"/>
      <c r="IH480" s="24"/>
      <c r="II480" s="24"/>
      <c r="IJ480" s="24"/>
      <c r="IK480" s="24"/>
      <c r="IL480" s="24"/>
      <c r="IM480" s="24"/>
      <c r="IN480" s="24"/>
      <c r="IO480" s="24"/>
      <c r="IP480" s="24"/>
      <c r="IQ480" s="24"/>
      <c r="IR480" s="24"/>
      <c r="IS480" s="24"/>
      <c r="IT480" s="24"/>
      <c r="IU480" s="24"/>
      <c r="IV480" s="24"/>
      <c r="IW480" s="24"/>
      <c r="IX480" s="24"/>
      <c r="IY480" s="24"/>
      <c r="IZ480" s="24"/>
      <c r="JA480" s="24"/>
      <c r="JB480" s="24"/>
      <c r="JC480" s="24"/>
      <c r="JD480" s="24"/>
      <c r="JE480" s="24"/>
      <c r="JF480" s="24"/>
      <c r="JG480" s="24"/>
      <c r="JH480" s="24"/>
      <c r="JI480" s="24"/>
      <c r="JJ480" s="24"/>
      <c r="JK480" s="24"/>
      <c r="JL480" s="24"/>
      <c r="JM480" s="24"/>
      <c r="JN480" s="24"/>
      <c r="JO480" s="24"/>
      <c r="JP480" s="24"/>
      <c r="JQ480" s="24"/>
      <c r="JR480" s="24"/>
      <c r="JS480" s="24"/>
      <c r="JT480" s="24"/>
      <c r="JU480" s="24"/>
      <c r="JV480" s="24"/>
      <c r="JW480" s="24"/>
      <c r="JX480" s="24"/>
      <c r="JY480" s="24"/>
      <c r="JZ480" s="24"/>
      <c r="KA480" s="24"/>
      <c r="KB480" s="24"/>
      <c r="KC480" s="24"/>
      <c r="KD480" s="24"/>
      <c r="KE480" s="24"/>
      <c r="KF480" s="24"/>
      <c r="KG480" s="24"/>
      <c r="KH480" s="24"/>
      <c r="KI480" s="24"/>
      <c r="KJ480" s="24"/>
      <c r="KK480" s="24"/>
      <c r="KL480" s="24"/>
      <c r="KM480" s="24"/>
      <c r="KN480" s="24"/>
      <c r="KO480" s="24"/>
      <c r="KP480" s="24"/>
      <c r="KQ480" s="24"/>
      <c r="KR480" s="24"/>
      <c r="KS480" s="24"/>
      <c r="KT480" s="24"/>
      <c r="KU480" s="24"/>
      <c r="KV480" s="24"/>
      <c r="KW480" s="24"/>
      <c r="KX480" s="24"/>
      <c r="KY480" s="24"/>
      <c r="KZ480" s="24"/>
      <c r="LA480" s="24"/>
      <c r="LB480" s="24"/>
      <c r="LC480" s="24"/>
      <c r="LD480" s="24"/>
      <c r="LE480" s="24"/>
      <c r="LF480" s="24"/>
      <c r="LG480" s="24"/>
      <c r="LH480" s="24"/>
      <c r="LI480" s="24"/>
      <c r="LJ480" s="24"/>
      <c r="LK480" s="24"/>
      <c r="LL480" s="24"/>
      <c r="LM480" s="24"/>
      <c r="LN480" s="24"/>
      <c r="LO480" s="24"/>
      <c r="LP480" s="24"/>
      <c r="LQ480" s="24"/>
      <c r="LR480" s="24"/>
      <c r="LS480" s="24"/>
      <c r="LT480" s="24"/>
      <c r="LU480" s="24"/>
      <c r="LV480" s="24"/>
      <c r="LW480" s="24"/>
      <c r="LX480" s="24"/>
      <c r="LY480" s="24"/>
      <c r="LZ480" s="24"/>
      <c r="MA480" s="24"/>
      <c r="MB480" s="24"/>
      <c r="MC480" s="24"/>
      <c r="MD480" s="24"/>
      <c r="ME480" s="24"/>
      <c r="MF480" s="24"/>
      <c r="MG480" s="24"/>
      <c r="MH480" s="24"/>
      <c r="MI480" s="24"/>
      <c r="MJ480" s="24"/>
      <c r="MK480" s="24"/>
      <c r="ML480" s="24"/>
      <c r="MM480" s="24"/>
      <c r="MN480" s="24"/>
      <c r="MO480" s="24"/>
      <c r="MP480" s="24"/>
      <c r="MQ480" s="24"/>
      <c r="MR480" s="24"/>
      <c r="MS480" s="24"/>
      <c r="MT480" s="24"/>
      <c r="MU480" s="24"/>
      <c r="MV480" s="24"/>
      <c r="MW480" s="24"/>
      <c r="MX480" s="24"/>
      <c r="MY480" s="24"/>
      <c r="MZ480" s="24"/>
      <c r="NA480" s="24"/>
      <c r="NB480" s="24"/>
      <c r="NC480" s="24"/>
      <c r="ND480" s="24"/>
      <c r="NE480" s="24"/>
      <c r="NF480" s="24"/>
      <c r="NG480" s="24"/>
      <c r="NH480" s="24"/>
      <c r="NI480" s="24"/>
      <c r="NJ480" s="24"/>
      <c r="NK480" s="24"/>
      <c r="NL480" s="24"/>
      <c r="NM480" s="24"/>
      <c r="NN480" s="24"/>
      <c r="NO480" s="24"/>
      <c r="NP480" s="24"/>
      <c r="NQ480" s="24"/>
      <c r="NR480" s="24"/>
      <c r="NS480" s="24"/>
      <c r="NT480" s="24"/>
      <c r="NU480" s="24"/>
      <c r="NV480" s="24"/>
      <c r="NW480" s="24"/>
      <c r="NX480" s="24"/>
      <c r="NY480" s="24"/>
      <c r="NZ480" s="24"/>
      <c r="OA480" s="24"/>
      <c r="OB480" s="24"/>
      <c r="OC480" s="24"/>
      <c r="OD480" s="24"/>
      <c r="OE480" s="24"/>
      <c r="OF480" s="24"/>
      <c r="OG480" s="24"/>
      <c r="OH480" s="24"/>
      <c r="OI480" s="24"/>
      <c r="OJ480" s="24"/>
      <c r="OK480" s="24"/>
      <c r="OL480" s="24"/>
      <c r="OM480" s="24"/>
      <c r="ON480" s="24"/>
      <c r="OO480" s="24"/>
      <c r="OP480" s="24"/>
      <c r="OQ480" s="24"/>
      <c r="OR480" s="24"/>
      <c r="OS480" s="24"/>
      <c r="OT480" s="24"/>
      <c r="OU480" s="24"/>
      <c r="OV480" s="24"/>
      <c r="OW480" s="24"/>
      <c r="OX480" s="24"/>
      <c r="OY480" s="24"/>
      <c r="OZ480" s="24"/>
      <c r="PA480" s="24"/>
      <c r="PB480" s="24"/>
      <c r="PC480" s="24"/>
      <c r="PD480" s="24"/>
      <c r="PE480" s="24"/>
      <c r="PF480" s="24"/>
      <c r="PG480" s="24"/>
      <c r="PH480" s="24"/>
      <c r="PI480" s="24"/>
      <c r="PJ480" s="24"/>
      <c r="PK480" s="24"/>
      <c r="PL480" s="24"/>
      <c r="PM480" s="24"/>
      <c r="PN480" s="24"/>
      <c r="PO480" s="24"/>
      <c r="PP480" s="24"/>
      <c r="PQ480" s="24"/>
      <c r="PR480" s="24"/>
      <c r="PS480" s="24"/>
      <c r="PT480" s="24"/>
      <c r="PU480" s="24"/>
      <c r="PV480" s="24"/>
      <c r="PW480" s="24"/>
      <c r="PX480" s="24"/>
      <c r="PY480" s="24"/>
      <c r="PZ480" s="24"/>
      <c r="QA480" s="24"/>
      <c r="QB480" s="24"/>
      <c r="QC480" s="24"/>
      <c r="QD480" s="24"/>
      <c r="QE480" s="24"/>
      <c r="QF480" s="24"/>
      <c r="QG480" s="24"/>
      <c r="QH480" s="24"/>
      <c r="QI480" s="24"/>
      <c r="QJ480" s="24"/>
      <c r="QK480" s="24"/>
      <c r="QL480" s="24"/>
      <c r="QM480" s="24"/>
      <c r="QN480" s="24"/>
      <c r="QO480" s="24"/>
      <c r="QP480" s="24"/>
      <c r="QQ480" s="24"/>
      <c r="QR480" s="24"/>
      <c r="QS480" s="24"/>
      <c r="QT480" s="24"/>
      <c r="QU480" s="24"/>
      <c r="QV480" s="24"/>
      <c r="QW480" s="24"/>
      <c r="QX480" s="24"/>
      <c r="QY480" s="24"/>
      <c r="QZ480" s="24"/>
      <c r="RA480" s="24"/>
      <c r="RB480" s="24"/>
      <c r="RC480" s="24"/>
      <c r="RD480" s="24"/>
      <c r="RE480" s="24"/>
      <c r="RF480" s="24"/>
      <c r="RG480" s="24"/>
      <c r="RH480" s="24"/>
      <c r="RI480" s="24"/>
      <c r="RJ480" s="24"/>
      <c r="RK480" s="24"/>
      <c r="RL480" s="24"/>
      <c r="RM480" s="24"/>
      <c r="RN480" s="24"/>
      <c r="RO480" s="24"/>
      <c r="RP480" s="24"/>
      <c r="RQ480" s="24"/>
      <c r="RR480" s="24"/>
      <c r="RS480" s="24"/>
      <c r="RT480" s="24"/>
      <c r="RU480" s="24"/>
      <c r="RV480" s="24"/>
      <c r="RW480" s="24"/>
      <c r="RX480" s="24"/>
      <c r="RY480" s="24"/>
      <c r="RZ480" s="24"/>
      <c r="SA480" s="24"/>
      <c r="SB480" s="24"/>
      <c r="SC480" s="24"/>
      <c r="SD480" s="24"/>
      <c r="SE480" s="24"/>
      <c r="SF480" s="24"/>
      <c r="SG480" s="24"/>
      <c r="SH480" s="24"/>
      <c r="SI480" s="24"/>
      <c r="SJ480" s="24"/>
      <c r="SK480" s="24"/>
      <c r="SL480" s="24"/>
      <c r="SM480" s="24"/>
      <c r="SN480" s="24"/>
      <c r="SO480" s="24"/>
      <c r="SP480" s="24"/>
      <c r="SQ480" s="24"/>
      <c r="SR480" s="24"/>
      <c r="SS480" s="24"/>
      <c r="ST480" s="24"/>
      <c r="SU480" s="24"/>
      <c r="SV480" s="24"/>
      <c r="SW480" s="24"/>
      <c r="SX480" s="24"/>
      <c r="SY480" s="24"/>
      <c r="SZ480" s="24"/>
      <c r="TA480" s="24"/>
      <c r="TB480" s="24"/>
      <c r="TC480" s="24"/>
      <c r="TD480" s="24"/>
      <c r="TE480" s="24"/>
      <c r="TF480" s="24"/>
      <c r="TG480" s="24"/>
      <c r="TH480" s="24"/>
      <c r="TI480" s="24"/>
      <c r="TJ480" s="24"/>
      <c r="TK480" s="24"/>
      <c r="TL480" s="24"/>
      <c r="TM480" s="24"/>
      <c r="TN480" s="24"/>
      <c r="TO480" s="24"/>
      <c r="TP480" s="24"/>
      <c r="TQ480" s="24"/>
      <c r="TR480" s="24"/>
      <c r="TS480" s="24"/>
      <c r="TT480" s="24"/>
      <c r="TU480" s="24"/>
      <c r="TV480" s="24"/>
      <c r="TW480" s="24"/>
      <c r="TX480" s="24"/>
      <c r="TY480" s="24"/>
      <c r="TZ480" s="24"/>
      <c r="UA480" s="24"/>
      <c r="UB480" s="24"/>
      <c r="UC480" s="24"/>
      <c r="UD480" s="24"/>
      <c r="UE480" s="24"/>
      <c r="UF480" s="24"/>
      <c r="UG480" s="24"/>
      <c r="UH480" s="24"/>
      <c r="UI480" s="24"/>
      <c r="UJ480" s="24"/>
      <c r="UK480" s="24"/>
      <c r="UL480" s="24"/>
      <c r="UM480" s="24"/>
      <c r="UN480" s="24"/>
      <c r="UO480" s="24"/>
      <c r="UP480" s="24"/>
      <c r="UQ480" s="24"/>
      <c r="UR480" s="24"/>
      <c r="US480" s="24"/>
      <c r="UT480" s="24"/>
      <c r="UU480" s="24"/>
      <c r="UV480" s="24"/>
      <c r="UW480" s="24"/>
      <c r="UX480" s="24"/>
      <c r="UY480" s="24"/>
      <c r="UZ480" s="24"/>
      <c r="VA480" s="24"/>
      <c r="VB480" s="24"/>
      <c r="VC480" s="24"/>
      <c r="VD480" s="24"/>
      <c r="VE480" s="24"/>
      <c r="VF480" s="24"/>
      <c r="VG480" s="24"/>
      <c r="VH480" s="24"/>
      <c r="VI480" s="24"/>
    </row>
    <row r="481" spans="1:581" s="23" customFormat="1" ht="15" customHeight="1" x14ac:dyDescent="0.2">
      <c r="A481" s="18">
        <v>152</v>
      </c>
      <c r="B481" s="108" t="s">
        <v>1188</v>
      </c>
      <c r="C481" s="108" t="s">
        <v>1189</v>
      </c>
      <c r="D481" s="109">
        <v>14</v>
      </c>
      <c r="E481" s="102" t="s">
        <v>929</v>
      </c>
      <c r="F481" s="108" t="s">
        <v>1190</v>
      </c>
      <c r="G481" s="108" t="s">
        <v>1582</v>
      </c>
      <c r="H481" s="21" t="s">
        <v>319</v>
      </c>
      <c r="I481" s="21" t="s">
        <v>320</v>
      </c>
      <c r="J481" s="22" t="s">
        <v>955</v>
      </c>
      <c r="K481" s="328">
        <v>32767</v>
      </c>
      <c r="L481" s="158" t="s">
        <v>1711</v>
      </c>
      <c r="M481" s="22">
        <v>40</v>
      </c>
      <c r="N481" s="176" t="s">
        <v>728</v>
      </c>
      <c r="O481" s="21" t="s">
        <v>901</v>
      </c>
      <c r="P481" s="21" t="s">
        <v>973</v>
      </c>
      <c r="Q481" s="21" t="s">
        <v>994</v>
      </c>
      <c r="R481" s="22">
        <v>1</v>
      </c>
      <c r="S481" s="114">
        <v>14024</v>
      </c>
      <c r="T481" s="75">
        <f t="shared" si="234"/>
        <v>2804.8</v>
      </c>
      <c r="U481" s="75"/>
      <c r="V481" s="75">
        <f t="shared" si="222"/>
        <v>16828.8</v>
      </c>
      <c r="W481" s="75">
        <f>70.1*7</f>
        <v>490.69999999999993</v>
      </c>
      <c r="X481" s="75">
        <f t="shared" si="223"/>
        <v>3049.4666666666667</v>
      </c>
      <c r="Y481" s="75">
        <f t="shared" si="224"/>
        <v>30494.666666666664</v>
      </c>
      <c r="Z481" s="75">
        <f t="shared" si="225"/>
        <v>2945.0399999999995</v>
      </c>
      <c r="AA481" s="75">
        <f t="shared" si="226"/>
        <v>504.86399999999998</v>
      </c>
      <c r="AB481" s="75">
        <f t="shared" si="227"/>
        <v>841.44</v>
      </c>
      <c r="AC481" s="75">
        <f t="shared" si="228"/>
        <v>336.57599999999996</v>
      </c>
      <c r="AD481" s="75">
        <v>869</v>
      </c>
      <c r="AE481" s="75">
        <v>599</v>
      </c>
      <c r="AF481" s="77">
        <f t="shared" si="229"/>
        <v>9148.4</v>
      </c>
      <c r="AG481" s="77">
        <f t="shared" si="230"/>
        <v>26973.131111111114</v>
      </c>
      <c r="AH481" s="77">
        <f t="shared" si="231"/>
        <v>323677.57333333336</v>
      </c>
      <c r="AI481" s="77"/>
      <c r="AJ481" s="77"/>
      <c r="AK481" s="77"/>
      <c r="AL481" s="77"/>
      <c r="AM481" s="77"/>
      <c r="AN481" s="77"/>
      <c r="AO481" s="77"/>
      <c r="AP481" s="77"/>
      <c r="AQ481" s="77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  <c r="HB481" s="24"/>
      <c r="HC481" s="24"/>
      <c r="HD481" s="24"/>
      <c r="HE481" s="24"/>
      <c r="HF481" s="24"/>
      <c r="HG481" s="24"/>
      <c r="HH481" s="24"/>
      <c r="HI481" s="24"/>
      <c r="HJ481" s="24"/>
      <c r="HK481" s="24"/>
      <c r="HL481" s="24"/>
      <c r="HM481" s="24"/>
      <c r="HN481" s="24"/>
      <c r="HO481" s="24"/>
      <c r="HP481" s="24"/>
      <c r="HQ481" s="24"/>
      <c r="HR481" s="24"/>
      <c r="HS481" s="24"/>
      <c r="HT481" s="24"/>
      <c r="HU481" s="24"/>
      <c r="HV481" s="24"/>
      <c r="HW481" s="24"/>
      <c r="HX481" s="24"/>
      <c r="HY481" s="24"/>
      <c r="HZ481" s="24"/>
      <c r="IA481" s="24"/>
      <c r="IB481" s="24"/>
      <c r="IC481" s="24"/>
      <c r="ID481" s="24"/>
      <c r="IE481" s="24"/>
      <c r="IF481" s="24"/>
      <c r="IG481" s="24"/>
      <c r="IH481" s="24"/>
      <c r="II481" s="24"/>
      <c r="IJ481" s="24"/>
      <c r="IK481" s="24"/>
      <c r="IL481" s="24"/>
      <c r="IM481" s="24"/>
      <c r="IN481" s="24"/>
      <c r="IO481" s="24"/>
      <c r="IP481" s="24"/>
      <c r="IQ481" s="24"/>
      <c r="IR481" s="24"/>
      <c r="IS481" s="24"/>
      <c r="IT481" s="24"/>
      <c r="IU481" s="24"/>
      <c r="IV481" s="24"/>
      <c r="IW481" s="24"/>
      <c r="IX481" s="24"/>
      <c r="IY481" s="24"/>
      <c r="IZ481" s="24"/>
      <c r="JA481" s="24"/>
      <c r="JB481" s="24"/>
      <c r="JC481" s="24"/>
      <c r="JD481" s="24"/>
      <c r="JE481" s="24"/>
      <c r="JF481" s="24"/>
      <c r="JG481" s="24"/>
      <c r="JH481" s="24"/>
      <c r="JI481" s="24"/>
      <c r="JJ481" s="24"/>
      <c r="JK481" s="24"/>
      <c r="JL481" s="24"/>
      <c r="JM481" s="24"/>
      <c r="JN481" s="24"/>
      <c r="JO481" s="24"/>
      <c r="JP481" s="24"/>
      <c r="JQ481" s="24"/>
      <c r="JR481" s="24"/>
      <c r="JS481" s="24"/>
      <c r="JT481" s="24"/>
      <c r="JU481" s="24"/>
      <c r="JV481" s="24"/>
      <c r="JW481" s="24"/>
      <c r="JX481" s="24"/>
      <c r="JY481" s="24"/>
      <c r="JZ481" s="24"/>
      <c r="KA481" s="24"/>
      <c r="KB481" s="24"/>
      <c r="KC481" s="24"/>
      <c r="KD481" s="24"/>
      <c r="KE481" s="24"/>
      <c r="KF481" s="24"/>
      <c r="KG481" s="24"/>
      <c r="KH481" s="24"/>
      <c r="KI481" s="24"/>
      <c r="KJ481" s="24"/>
      <c r="KK481" s="24"/>
      <c r="KL481" s="24"/>
      <c r="KM481" s="24"/>
      <c r="KN481" s="24"/>
      <c r="KO481" s="24"/>
      <c r="KP481" s="24"/>
      <c r="KQ481" s="24"/>
      <c r="KR481" s="24"/>
      <c r="KS481" s="24"/>
      <c r="KT481" s="24"/>
      <c r="KU481" s="24"/>
      <c r="KV481" s="24"/>
      <c r="KW481" s="24"/>
      <c r="KX481" s="24"/>
      <c r="KY481" s="24"/>
      <c r="KZ481" s="24"/>
      <c r="LA481" s="24"/>
      <c r="LB481" s="24"/>
      <c r="LC481" s="24"/>
      <c r="LD481" s="24"/>
      <c r="LE481" s="24"/>
      <c r="LF481" s="24"/>
      <c r="LG481" s="24"/>
      <c r="LH481" s="24"/>
      <c r="LI481" s="24"/>
      <c r="LJ481" s="24"/>
      <c r="LK481" s="24"/>
      <c r="LL481" s="24"/>
      <c r="LM481" s="24"/>
      <c r="LN481" s="24"/>
      <c r="LO481" s="24"/>
      <c r="LP481" s="24"/>
      <c r="LQ481" s="24"/>
      <c r="LR481" s="24"/>
      <c r="LS481" s="24"/>
      <c r="LT481" s="24"/>
      <c r="LU481" s="24"/>
      <c r="LV481" s="24"/>
      <c r="LW481" s="24"/>
      <c r="LX481" s="24"/>
      <c r="LY481" s="24"/>
      <c r="LZ481" s="24"/>
      <c r="MA481" s="24"/>
      <c r="MB481" s="24"/>
      <c r="MC481" s="24"/>
      <c r="MD481" s="24"/>
      <c r="ME481" s="24"/>
      <c r="MF481" s="24"/>
      <c r="MG481" s="24"/>
      <c r="MH481" s="24"/>
      <c r="MI481" s="24"/>
      <c r="MJ481" s="24"/>
      <c r="MK481" s="24"/>
      <c r="ML481" s="24"/>
      <c r="MM481" s="24"/>
      <c r="MN481" s="24"/>
      <c r="MO481" s="24"/>
      <c r="MP481" s="24"/>
      <c r="MQ481" s="24"/>
      <c r="MR481" s="24"/>
      <c r="MS481" s="24"/>
      <c r="MT481" s="24"/>
      <c r="MU481" s="24"/>
      <c r="MV481" s="24"/>
      <c r="MW481" s="24"/>
      <c r="MX481" s="24"/>
      <c r="MY481" s="24"/>
      <c r="MZ481" s="24"/>
      <c r="NA481" s="24"/>
      <c r="NB481" s="24"/>
      <c r="NC481" s="24"/>
      <c r="ND481" s="24"/>
      <c r="NE481" s="24"/>
      <c r="NF481" s="24"/>
      <c r="NG481" s="24"/>
      <c r="NH481" s="24"/>
      <c r="NI481" s="24"/>
      <c r="NJ481" s="24"/>
      <c r="NK481" s="24"/>
      <c r="NL481" s="24"/>
      <c r="NM481" s="24"/>
      <c r="NN481" s="24"/>
      <c r="NO481" s="24"/>
      <c r="NP481" s="24"/>
      <c r="NQ481" s="24"/>
      <c r="NR481" s="24"/>
      <c r="NS481" s="24"/>
      <c r="NT481" s="24"/>
      <c r="NU481" s="24"/>
      <c r="NV481" s="24"/>
      <c r="NW481" s="24"/>
      <c r="NX481" s="24"/>
      <c r="NY481" s="24"/>
      <c r="NZ481" s="24"/>
      <c r="OA481" s="24"/>
      <c r="OB481" s="24"/>
      <c r="OC481" s="24"/>
      <c r="OD481" s="24"/>
      <c r="OE481" s="24"/>
      <c r="OF481" s="24"/>
      <c r="OG481" s="24"/>
      <c r="OH481" s="24"/>
      <c r="OI481" s="24"/>
      <c r="OJ481" s="24"/>
      <c r="OK481" s="24"/>
      <c r="OL481" s="24"/>
      <c r="OM481" s="24"/>
      <c r="ON481" s="24"/>
      <c r="OO481" s="24"/>
      <c r="OP481" s="24"/>
      <c r="OQ481" s="24"/>
      <c r="OR481" s="24"/>
      <c r="OS481" s="24"/>
      <c r="OT481" s="24"/>
      <c r="OU481" s="24"/>
      <c r="OV481" s="24"/>
      <c r="OW481" s="24"/>
      <c r="OX481" s="24"/>
      <c r="OY481" s="24"/>
      <c r="OZ481" s="24"/>
      <c r="PA481" s="24"/>
      <c r="PB481" s="24"/>
      <c r="PC481" s="24"/>
      <c r="PD481" s="24"/>
      <c r="PE481" s="24"/>
      <c r="PF481" s="24"/>
      <c r="PG481" s="24"/>
      <c r="PH481" s="24"/>
      <c r="PI481" s="24"/>
      <c r="PJ481" s="24"/>
      <c r="PK481" s="24"/>
      <c r="PL481" s="24"/>
      <c r="PM481" s="24"/>
      <c r="PN481" s="24"/>
      <c r="PO481" s="24"/>
      <c r="PP481" s="24"/>
      <c r="PQ481" s="24"/>
      <c r="PR481" s="24"/>
      <c r="PS481" s="24"/>
      <c r="PT481" s="24"/>
      <c r="PU481" s="24"/>
      <c r="PV481" s="24"/>
      <c r="PW481" s="24"/>
      <c r="PX481" s="24"/>
      <c r="PY481" s="24"/>
      <c r="PZ481" s="24"/>
      <c r="QA481" s="24"/>
      <c r="QB481" s="24"/>
      <c r="QC481" s="24"/>
      <c r="QD481" s="24"/>
      <c r="QE481" s="24"/>
      <c r="QF481" s="24"/>
      <c r="QG481" s="24"/>
      <c r="QH481" s="24"/>
      <c r="QI481" s="24"/>
      <c r="QJ481" s="24"/>
      <c r="QK481" s="24"/>
      <c r="QL481" s="24"/>
      <c r="QM481" s="24"/>
      <c r="QN481" s="24"/>
      <c r="QO481" s="24"/>
      <c r="QP481" s="24"/>
      <c r="QQ481" s="24"/>
      <c r="QR481" s="24"/>
      <c r="QS481" s="24"/>
      <c r="QT481" s="24"/>
      <c r="QU481" s="24"/>
      <c r="QV481" s="24"/>
      <c r="QW481" s="24"/>
      <c r="QX481" s="24"/>
      <c r="QY481" s="24"/>
      <c r="QZ481" s="24"/>
      <c r="RA481" s="24"/>
      <c r="RB481" s="24"/>
      <c r="RC481" s="24"/>
      <c r="RD481" s="24"/>
      <c r="RE481" s="24"/>
      <c r="RF481" s="24"/>
      <c r="RG481" s="24"/>
      <c r="RH481" s="24"/>
      <c r="RI481" s="24"/>
      <c r="RJ481" s="24"/>
      <c r="RK481" s="24"/>
      <c r="RL481" s="24"/>
      <c r="RM481" s="24"/>
      <c r="RN481" s="24"/>
      <c r="RO481" s="24"/>
      <c r="RP481" s="24"/>
      <c r="RQ481" s="24"/>
      <c r="RR481" s="24"/>
      <c r="RS481" s="24"/>
      <c r="RT481" s="24"/>
      <c r="RU481" s="24"/>
      <c r="RV481" s="24"/>
      <c r="RW481" s="24"/>
      <c r="RX481" s="24"/>
      <c r="RY481" s="24"/>
      <c r="RZ481" s="24"/>
      <c r="SA481" s="24"/>
      <c r="SB481" s="24"/>
      <c r="SC481" s="24"/>
      <c r="SD481" s="24"/>
      <c r="SE481" s="24"/>
      <c r="SF481" s="24"/>
      <c r="SG481" s="24"/>
      <c r="SH481" s="24"/>
      <c r="SI481" s="24"/>
      <c r="SJ481" s="24"/>
      <c r="SK481" s="24"/>
      <c r="SL481" s="24"/>
      <c r="SM481" s="24"/>
      <c r="SN481" s="24"/>
      <c r="SO481" s="24"/>
      <c r="SP481" s="24"/>
      <c r="SQ481" s="24"/>
      <c r="SR481" s="24"/>
      <c r="SS481" s="24"/>
      <c r="ST481" s="24"/>
      <c r="SU481" s="24"/>
      <c r="SV481" s="24"/>
      <c r="SW481" s="24"/>
      <c r="SX481" s="24"/>
      <c r="SY481" s="24"/>
      <c r="SZ481" s="24"/>
      <c r="TA481" s="24"/>
      <c r="TB481" s="24"/>
      <c r="TC481" s="24"/>
      <c r="TD481" s="24"/>
      <c r="TE481" s="24"/>
      <c r="TF481" s="24"/>
      <c r="TG481" s="24"/>
      <c r="TH481" s="24"/>
      <c r="TI481" s="24"/>
      <c r="TJ481" s="24"/>
      <c r="TK481" s="24"/>
      <c r="TL481" s="24"/>
      <c r="TM481" s="24"/>
      <c r="TN481" s="24"/>
      <c r="TO481" s="24"/>
      <c r="TP481" s="24"/>
      <c r="TQ481" s="24"/>
      <c r="TR481" s="24"/>
      <c r="TS481" s="24"/>
      <c r="TT481" s="24"/>
      <c r="TU481" s="24"/>
      <c r="TV481" s="24"/>
      <c r="TW481" s="24"/>
      <c r="TX481" s="24"/>
      <c r="TY481" s="24"/>
      <c r="TZ481" s="24"/>
      <c r="UA481" s="24"/>
      <c r="UB481" s="24"/>
      <c r="UC481" s="24"/>
      <c r="UD481" s="24"/>
      <c r="UE481" s="24"/>
      <c r="UF481" s="24"/>
      <c r="UG481" s="24"/>
      <c r="UH481" s="24"/>
      <c r="UI481" s="24"/>
      <c r="UJ481" s="24"/>
      <c r="UK481" s="24"/>
      <c r="UL481" s="24"/>
      <c r="UM481" s="24"/>
      <c r="UN481" s="24"/>
      <c r="UO481" s="24"/>
      <c r="UP481" s="24"/>
      <c r="UQ481" s="24"/>
      <c r="UR481" s="24"/>
      <c r="US481" s="24"/>
      <c r="UT481" s="24"/>
      <c r="UU481" s="24"/>
      <c r="UV481" s="24"/>
      <c r="UW481" s="24"/>
      <c r="UX481" s="24"/>
      <c r="UY481" s="24"/>
      <c r="UZ481" s="24"/>
      <c r="VA481" s="24"/>
      <c r="VB481" s="24"/>
      <c r="VC481" s="24"/>
      <c r="VD481" s="24"/>
      <c r="VE481" s="24"/>
      <c r="VF481" s="24"/>
      <c r="VG481" s="24"/>
      <c r="VH481" s="24"/>
      <c r="VI481" s="24"/>
    </row>
    <row r="482" spans="1:581" s="23" customFormat="1" ht="15" customHeight="1" x14ac:dyDescent="0.2">
      <c r="A482" s="18">
        <v>153</v>
      </c>
      <c r="B482" s="102" t="s">
        <v>1188</v>
      </c>
      <c r="C482" s="102" t="s">
        <v>1189</v>
      </c>
      <c r="D482" s="20">
        <v>14</v>
      </c>
      <c r="E482" s="102" t="s">
        <v>929</v>
      </c>
      <c r="F482" s="102" t="s">
        <v>1190</v>
      </c>
      <c r="G482" s="102" t="s">
        <v>1583</v>
      </c>
      <c r="H482" s="21" t="s">
        <v>355</v>
      </c>
      <c r="I482" s="21" t="s">
        <v>356</v>
      </c>
      <c r="J482" s="22" t="s">
        <v>955</v>
      </c>
      <c r="K482" s="328">
        <v>33604</v>
      </c>
      <c r="L482" s="158" t="s">
        <v>1711</v>
      </c>
      <c r="M482" s="22">
        <v>40</v>
      </c>
      <c r="N482" s="176" t="s">
        <v>728</v>
      </c>
      <c r="O482" s="21" t="s">
        <v>337</v>
      </c>
      <c r="P482" s="21" t="s">
        <v>973</v>
      </c>
      <c r="Q482" s="21" t="s">
        <v>994</v>
      </c>
      <c r="R482" s="22">
        <v>1</v>
      </c>
      <c r="S482" s="114">
        <v>14024</v>
      </c>
      <c r="T482" s="75">
        <f t="shared" si="234"/>
        <v>2804.8</v>
      </c>
      <c r="U482" s="75"/>
      <c r="V482" s="75">
        <f t="shared" si="222"/>
        <v>16828.8</v>
      </c>
      <c r="W482" s="75">
        <f>70.1*6</f>
        <v>420.59999999999997</v>
      </c>
      <c r="X482" s="75">
        <f t="shared" si="223"/>
        <v>3049.4666666666667</v>
      </c>
      <c r="Y482" s="75">
        <f t="shared" si="224"/>
        <v>30494.666666666664</v>
      </c>
      <c r="Z482" s="75">
        <f t="shared" si="225"/>
        <v>2945.0399999999995</v>
      </c>
      <c r="AA482" s="75">
        <f t="shared" si="226"/>
        <v>504.86399999999998</v>
      </c>
      <c r="AB482" s="75">
        <f t="shared" si="227"/>
        <v>841.44</v>
      </c>
      <c r="AC482" s="75">
        <f t="shared" si="228"/>
        <v>336.57599999999996</v>
      </c>
      <c r="AD482" s="75">
        <v>869</v>
      </c>
      <c r="AE482" s="75">
        <v>599</v>
      </c>
      <c r="AF482" s="77">
        <f t="shared" si="229"/>
        <v>9148.4</v>
      </c>
      <c r="AG482" s="77">
        <f t="shared" si="230"/>
        <v>26903.031111111111</v>
      </c>
      <c r="AH482" s="77">
        <f t="shared" si="231"/>
        <v>322836.37333333335</v>
      </c>
      <c r="AI482" s="77"/>
      <c r="AJ482" s="77"/>
      <c r="AK482" s="77"/>
      <c r="AL482" s="77"/>
      <c r="AM482" s="77"/>
      <c r="AN482" s="77"/>
      <c r="AO482" s="77"/>
      <c r="AP482" s="77"/>
      <c r="AQ482" s="77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  <c r="HB482" s="24"/>
      <c r="HC482" s="24"/>
      <c r="HD482" s="24"/>
      <c r="HE482" s="24"/>
      <c r="HF482" s="24"/>
      <c r="HG482" s="24"/>
      <c r="HH482" s="24"/>
      <c r="HI482" s="24"/>
      <c r="HJ482" s="24"/>
      <c r="HK482" s="24"/>
      <c r="HL482" s="24"/>
      <c r="HM482" s="24"/>
      <c r="HN482" s="24"/>
      <c r="HO482" s="24"/>
      <c r="HP482" s="24"/>
      <c r="HQ482" s="24"/>
      <c r="HR482" s="24"/>
      <c r="HS482" s="24"/>
      <c r="HT482" s="24"/>
      <c r="HU482" s="24"/>
      <c r="HV482" s="24"/>
      <c r="HW482" s="24"/>
      <c r="HX482" s="24"/>
      <c r="HY482" s="24"/>
      <c r="HZ482" s="24"/>
      <c r="IA482" s="24"/>
      <c r="IB482" s="24"/>
      <c r="IC482" s="24"/>
      <c r="ID482" s="24"/>
      <c r="IE482" s="24"/>
      <c r="IF482" s="24"/>
      <c r="IG482" s="24"/>
      <c r="IH482" s="24"/>
      <c r="II482" s="24"/>
      <c r="IJ482" s="24"/>
      <c r="IK482" s="24"/>
      <c r="IL482" s="24"/>
      <c r="IM482" s="24"/>
      <c r="IN482" s="24"/>
      <c r="IO482" s="24"/>
      <c r="IP482" s="24"/>
      <c r="IQ482" s="24"/>
      <c r="IR482" s="24"/>
      <c r="IS482" s="24"/>
      <c r="IT482" s="24"/>
      <c r="IU482" s="24"/>
      <c r="IV482" s="24"/>
      <c r="IW482" s="24"/>
      <c r="IX482" s="24"/>
      <c r="IY482" s="24"/>
      <c r="IZ482" s="24"/>
      <c r="JA482" s="24"/>
      <c r="JB482" s="24"/>
      <c r="JC482" s="24"/>
      <c r="JD482" s="24"/>
      <c r="JE482" s="24"/>
      <c r="JF482" s="24"/>
      <c r="JG482" s="24"/>
      <c r="JH482" s="24"/>
      <c r="JI482" s="24"/>
      <c r="JJ482" s="24"/>
      <c r="JK482" s="24"/>
      <c r="JL482" s="24"/>
      <c r="JM482" s="24"/>
      <c r="JN482" s="24"/>
      <c r="JO482" s="24"/>
      <c r="JP482" s="24"/>
      <c r="JQ482" s="24"/>
      <c r="JR482" s="24"/>
      <c r="JS482" s="24"/>
      <c r="JT482" s="24"/>
      <c r="JU482" s="24"/>
      <c r="JV482" s="24"/>
      <c r="JW482" s="24"/>
      <c r="JX482" s="24"/>
      <c r="JY482" s="24"/>
      <c r="JZ482" s="24"/>
      <c r="KA482" s="24"/>
      <c r="KB482" s="24"/>
      <c r="KC482" s="24"/>
      <c r="KD482" s="24"/>
      <c r="KE482" s="24"/>
      <c r="KF482" s="24"/>
      <c r="KG482" s="24"/>
      <c r="KH482" s="24"/>
      <c r="KI482" s="24"/>
      <c r="KJ482" s="24"/>
      <c r="KK482" s="24"/>
      <c r="KL482" s="24"/>
      <c r="KM482" s="24"/>
      <c r="KN482" s="24"/>
      <c r="KO482" s="24"/>
      <c r="KP482" s="24"/>
      <c r="KQ482" s="24"/>
      <c r="KR482" s="24"/>
      <c r="KS482" s="24"/>
      <c r="KT482" s="24"/>
      <c r="KU482" s="24"/>
      <c r="KV482" s="24"/>
      <c r="KW482" s="24"/>
      <c r="KX482" s="24"/>
      <c r="KY482" s="24"/>
      <c r="KZ482" s="24"/>
      <c r="LA482" s="24"/>
      <c r="LB482" s="24"/>
      <c r="LC482" s="24"/>
      <c r="LD482" s="24"/>
      <c r="LE482" s="24"/>
      <c r="LF482" s="24"/>
      <c r="LG482" s="24"/>
      <c r="LH482" s="24"/>
      <c r="LI482" s="24"/>
      <c r="LJ482" s="24"/>
      <c r="LK482" s="24"/>
      <c r="LL482" s="24"/>
      <c r="LM482" s="24"/>
      <c r="LN482" s="24"/>
      <c r="LO482" s="24"/>
      <c r="LP482" s="24"/>
      <c r="LQ482" s="24"/>
      <c r="LR482" s="24"/>
      <c r="LS482" s="24"/>
      <c r="LT482" s="24"/>
      <c r="LU482" s="24"/>
      <c r="LV482" s="24"/>
      <c r="LW482" s="24"/>
      <c r="LX482" s="24"/>
      <c r="LY482" s="24"/>
      <c r="LZ482" s="24"/>
      <c r="MA482" s="24"/>
      <c r="MB482" s="24"/>
      <c r="MC482" s="24"/>
      <c r="MD482" s="24"/>
      <c r="ME482" s="24"/>
      <c r="MF482" s="24"/>
      <c r="MG482" s="24"/>
      <c r="MH482" s="24"/>
      <c r="MI482" s="24"/>
      <c r="MJ482" s="24"/>
      <c r="MK482" s="24"/>
      <c r="ML482" s="24"/>
      <c r="MM482" s="24"/>
      <c r="MN482" s="24"/>
      <c r="MO482" s="24"/>
      <c r="MP482" s="24"/>
      <c r="MQ482" s="24"/>
      <c r="MR482" s="24"/>
      <c r="MS482" s="24"/>
      <c r="MT482" s="24"/>
      <c r="MU482" s="24"/>
      <c r="MV482" s="24"/>
      <c r="MW482" s="24"/>
      <c r="MX482" s="24"/>
      <c r="MY482" s="24"/>
      <c r="MZ482" s="24"/>
      <c r="NA482" s="24"/>
      <c r="NB482" s="24"/>
      <c r="NC482" s="24"/>
      <c r="ND482" s="24"/>
      <c r="NE482" s="24"/>
      <c r="NF482" s="24"/>
      <c r="NG482" s="24"/>
      <c r="NH482" s="24"/>
      <c r="NI482" s="24"/>
      <c r="NJ482" s="24"/>
      <c r="NK482" s="24"/>
      <c r="NL482" s="24"/>
      <c r="NM482" s="24"/>
      <c r="NN482" s="24"/>
      <c r="NO482" s="24"/>
      <c r="NP482" s="24"/>
      <c r="NQ482" s="24"/>
      <c r="NR482" s="24"/>
      <c r="NS482" s="24"/>
      <c r="NT482" s="24"/>
      <c r="NU482" s="24"/>
      <c r="NV482" s="24"/>
      <c r="NW482" s="24"/>
      <c r="NX482" s="24"/>
      <c r="NY482" s="24"/>
      <c r="NZ482" s="24"/>
      <c r="OA482" s="24"/>
      <c r="OB482" s="24"/>
      <c r="OC482" s="24"/>
      <c r="OD482" s="24"/>
      <c r="OE482" s="24"/>
      <c r="OF482" s="24"/>
      <c r="OG482" s="24"/>
      <c r="OH482" s="24"/>
      <c r="OI482" s="24"/>
      <c r="OJ482" s="24"/>
      <c r="OK482" s="24"/>
      <c r="OL482" s="24"/>
      <c r="OM482" s="24"/>
      <c r="ON482" s="24"/>
      <c r="OO482" s="24"/>
      <c r="OP482" s="24"/>
      <c r="OQ482" s="24"/>
      <c r="OR482" s="24"/>
      <c r="OS482" s="24"/>
      <c r="OT482" s="24"/>
      <c r="OU482" s="24"/>
      <c r="OV482" s="24"/>
      <c r="OW482" s="24"/>
      <c r="OX482" s="24"/>
      <c r="OY482" s="24"/>
      <c r="OZ482" s="24"/>
      <c r="PA482" s="24"/>
      <c r="PB482" s="24"/>
      <c r="PC482" s="24"/>
      <c r="PD482" s="24"/>
      <c r="PE482" s="24"/>
      <c r="PF482" s="24"/>
      <c r="PG482" s="24"/>
      <c r="PH482" s="24"/>
      <c r="PI482" s="24"/>
      <c r="PJ482" s="24"/>
      <c r="PK482" s="24"/>
      <c r="PL482" s="24"/>
      <c r="PM482" s="24"/>
      <c r="PN482" s="24"/>
      <c r="PO482" s="24"/>
      <c r="PP482" s="24"/>
      <c r="PQ482" s="24"/>
      <c r="PR482" s="24"/>
      <c r="PS482" s="24"/>
      <c r="PT482" s="24"/>
      <c r="PU482" s="24"/>
      <c r="PV482" s="24"/>
      <c r="PW482" s="24"/>
      <c r="PX482" s="24"/>
      <c r="PY482" s="24"/>
      <c r="PZ482" s="24"/>
      <c r="QA482" s="24"/>
      <c r="QB482" s="24"/>
      <c r="QC482" s="24"/>
      <c r="QD482" s="24"/>
      <c r="QE482" s="24"/>
      <c r="QF482" s="24"/>
      <c r="QG482" s="24"/>
      <c r="QH482" s="24"/>
      <c r="QI482" s="24"/>
      <c r="QJ482" s="24"/>
      <c r="QK482" s="24"/>
      <c r="QL482" s="24"/>
      <c r="QM482" s="24"/>
      <c r="QN482" s="24"/>
      <c r="QO482" s="24"/>
      <c r="QP482" s="24"/>
      <c r="QQ482" s="24"/>
      <c r="QR482" s="24"/>
      <c r="QS482" s="24"/>
      <c r="QT482" s="24"/>
      <c r="QU482" s="24"/>
      <c r="QV482" s="24"/>
      <c r="QW482" s="24"/>
      <c r="QX482" s="24"/>
      <c r="QY482" s="24"/>
      <c r="QZ482" s="24"/>
      <c r="RA482" s="24"/>
      <c r="RB482" s="24"/>
      <c r="RC482" s="24"/>
      <c r="RD482" s="24"/>
      <c r="RE482" s="24"/>
      <c r="RF482" s="24"/>
      <c r="RG482" s="24"/>
      <c r="RH482" s="24"/>
      <c r="RI482" s="24"/>
      <c r="RJ482" s="24"/>
      <c r="RK482" s="24"/>
      <c r="RL482" s="24"/>
      <c r="RM482" s="24"/>
      <c r="RN482" s="24"/>
      <c r="RO482" s="24"/>
      <c r="RP482" s="24"/>
      <c r="RQ482" s="24"/>
      <c r="RR482" s="24"/>
      <c r="RS482" s="24"/>
      <c r="RT482" s="24"/>
      <c r="RU482" s="24"/>
      <c r="RV482" s="24"/>
      <c r="RW482" s="24"/>
      <c r="RX482" s="24"/>
      <c r="RY482" s="24"/>
      <c r="RZ482" s="24"/>
      <c r="SA482" s="24"/>
      <c r="SB482" s="24"/>
      <c r="SC482" s="24"/>
      <c r="SD482" s="24"/>
      <c r="SE482" s="24"/>
      <c r="SF482" s="24"/>
      <c r="SG482" s="24"/>
      <c r="SH482" s="24"/>
      <c r="SI482" s="24"/>
      <c r="SJ482" s="24"/>
      <c r="SK482" s="24"/>
      <c r="SL482" s="24"/>
      <c r="SM482" s="24"/>
      <c r="SN482" s="24"/>
      <c r="SO482" s="24"/>
      <c r="SP482" s="24"/>
      <c r="SQ482" s="24"/>
      <c r="SR482" s="24"/>
      <c r="SS482" s="24"/>
      <c r="ST482" s="24"/>
      <c r="SU482" s="24"/>
      <c r="SV482" s="24"/>
      <c r="SW482" s="24"/>
      <c r="SX482" s="24"/>
      <c r="SY482" s="24"/>
      <c r="SZ482" s="24"/>
      <c r="TA482" s="24"/>
      <c r="TB482" s="24"/>
      <c r="TC482" s="24"/>
      <c r="TD482" s="24"/>
      <c r="TE482" s="24"/>
      <c r="TF482" s="24"/>
      <c r="TG482" s="24"/>
      <c r="TH482" s="24"/>
      <c r="TI482" s="24"/>
      <c r="TJ482" s="24"/>
      <c r="TK482" s="24"/>
      <c r="TL482" s="24"/>
      <c r="TM482" s="24"/>
      <c r="TN482" s="24"/>
      <c r="TO482" s="24"/>
      <c r="TP482" s="24"/>
      <c r="TQ482" s="24"/>
      <c r="TR482" s="24"/>
      <c r="TS482" s="24"/>
      <c r="TT482" s="24"/>
      <c r="TU482" s="24"/>
      <c r="TV482" s="24"/>
      <c r="TW482" s="24"/>
      <c r="TX482" s="24"/>
      <c r="TY482" s="24"/>
      <c r="TZ482" s="24"/>
      <c r="UA482" s="24"/>
      <c r="UB482" s="24"/>
      <c r="UC482" s="24"/>
      <c r="UD482" s="24"/>
      <c r="UE482" s="24"/>
      <c r="UF482" s="24"/>
      <c r="UG482" s="24"/>
      <c r="UH482" s="24"/>
      <c r="UI482" s="24"/>
      <c r="UJ482" s="24"/>
      <c r="UK482" s="24"/>
      <c r="UL482" s="24"/>
      <c r="UM482" s="24"/>
      <c r="UN482" s="24"/>
      <c r="UO482" s="24"/>
      <c r="UP482" s="24"/>
      <c r="UQ482" s="24"/>
      <c r="UR482" s="24"/>
      <c r="US482" s="24"/>
      <c r="UT482" s="24"/>
      <c r="UU482" s="24"/>
      <c r="UV482" s="24"/>
      <c r="UW482" s="24"/>
      <c r="UX482" s="24"/>
      <c r="UY482" s="24"/>
      <c r="UZ482" s="24"/>
      <c r="VA482" s="24"/>
      <c r="VB482" s="24"/>
      <c r="VC482" s="24"/>
      <c r="VD482" s="24"/>
      <c r="VE482" s="24"/>
      <c r="VF482" s="24"/>
      <c r="VG482" s="24"/>
      <c r="VH482" s="24"/>
      <c r="VI482" s="24"/>
    </row>
    <row r="483" spans="1:581" s="23" customFormat="1" ht="15" customHeight="1" x14ac:dyDescent="0.2">
      <c r="A483" s="18">
        <v>154</v>
      </c>
      <c r="B483" s="102" t="s">
        <v>1188</v>
      </c>
      <c r="C483" s="102" t="s">
        <v>1189</v>
      </c>
      <c r="D483" s="20">
        <v>14</v>
      </c>
      <c r="E483" s="102" t="s">
        <v>929</v>
      </c>
      <c r="F483" s="102" t="s">
        <v>1190</v>
      </c>
      <c r="G483" s="102" t="s">
        <v>1584</v>
      </c>
      <c r="H483" s="174" t="s">
        <v>333</v>
      </c>
      <c r="I483" s="21" t="s">
        <v>334</v>
      </c>
      <c r="J483" s="22" t="s">
        <v>955</v>
      </c>
      <c r="K483" s="328">
        <v>33604</v>
      </c>
      <c r="L483" s="158" t="s">
        <v>1711</v>
      </c>
      <c r="M483" s="22">
        <v>40</v>
      </c>
      <c r="N483" s="176" t="s">
        <v>728</v>
      </c>
      <c r="O483" s="21" t="s">
        <v>901</v>
      </c>
      <c r="P483" s="21" t="s">
        <v>973</v>
      </c>
      <c r="Q483" s="21" t="s">
        <v>994</v>
      </c>
      <c r="R483" s="22">
        <v>1</v>
      </c>
      <c r="S483" s="114">
        <v>14024</v>
      </c>
      <c r="T483" s="75">
        <f t="shared" si="234"/>
        <v>2804.8</v>
      </c>
      <c r="U483" s="75"/>
      <c r="V483" s="75">
        <f t="shared" si="222"/>
        <v>16828.8</v>
      </c>
      <c r="W483" s="75">
        <f>70.1*7</f>
        <v>490.69999999999993</v>
      </c>
      <c r="X483" s="75">
        <f t="shared" si="223"/>
        <v>3049.4666666666667</v>
      </c>
      <c r="Y483" s="75">
        <f t="shared" si="224"/>
        <v>30494.666666666664</v>
      </c>
      <c r="Z483" s="75">
        <f t="shared" si="225"/>
        <v>2945.0399999999995</v>
      </c>
      <c r="AA483" s="75">
        <f t="shared" si="226"/>
        <v>504.86399999999998</v>
      </c>
      <c r="AB483" s="75">
        <f t="shared" si="227"/>
        <v>841.44</v>
      </c>
      <c r="AC483" s="75">
        <f t="shared" si="228"/>
        <v>336.57599999999996</v>
      </c>
      <c r="AD483" s="75">
        <v>869</v>
      </c>
      <c r="AE483" s="75">
        <v>599</v>
      </c>
      <c r="AF483" s="77">
        <f t="shared" si="229"/>
        <v>9148.4</v>
      </c>
      <c r="AG483" s="77">
        <f t="shared" si="230"/>
        <v>26973.131111111114</v>
      </c>
      <c r="AH483" s="77">
        <f t="shared" si="231"/>
        <v>323677.57333333336</v>
      </c>
      <c r="AI483" s="77"/>
      <c r="AJ483" s="77"/>
      <c r="AK483" s="77"/>
      <c r="AL483" s="77"/>
      <c r="AM483" s="77"/>
      <c r="AN483" s="77"/>
      <c r="AO483" s="77"/>
      <c r="AP483" s="77"/>
      <c r="AQ483" s="77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  <c r="HB483" s="24"/>
      <c r="HC483" s="24"/>
      <c r="HD483" s="24"/>
      <c r="HE483" s="24"/>
      <c r="HF483" s="24"/>
      <c r="HG483" s="24"/>
      <c r="HH483" s="24"/>
      <c r="HI483" s="24"/>
      <c r="HJ483" s="24"/>
      <c r="HK483" s="24"/>
      <c r="HL483" s="24"/>
      <c r="HM483" s="24"/>
      <c r="HN483" s="24"/>
      <c r="HO483" s="24"/>
      <c r="HP483" s="24"/>
      <c r="HQ483" s="24"/>
      <c r="HR483" s="24"/>
      <c r="HS483" s="24"/>
      <c r="HT483" s="24"/>
      <c r="HU483" s="24"/>
      <c r="HV483" s="24"/>
      <c r="HW483" s="24"/>
      <c r="HX483" s="24"/>
      <c r="HY483" s="24"/>
      <c r="HZ483" s="24"/>
      <c r="IA483" s="24"/>
      <c r="IB483" s="24"/>
      <c r="IC483" s="24"/>
      <c r="ID483" s="24"/>
      <c r="IE483" s="24"/>
      <c r="IF483" s="24"/>
      <c r="IG483" s="24"/>
      <c r="IH483" s="24"/>
      <c r="II483" s="24"/>
      <c r="IJ483" s="24"/>
      <c r="IK483" s="24"/>
      <c r="IL483" s="24"/>
      <c r="IM483" s="24"/>
      <c r="IN483" s="24"/>
      <c r="IO483" s="24"/>
      <c r="IP483" s="24"/>
      <c r="IQ483" s="24"/>
      <c r="IR483" s="24"/>
      <c r="IS483" s="24"/>
      <c r="IT483" s="24"/>
      <c r="IU483" s="24"/>
      <c r="IV483" s="24"/>
      <c r="IW483" s="24"/>
      <c r="IX483" s="24"/>
      <c r="IY483" s="24"/>
      <c r="IZ483" s="24"/>
      <c r="JA483" s="24"/>
      <c r="JB483" s="24"/>
      <c r="JC483" s="24"/>
      <c r="JD483" s="24"/>
      <c r="JE483" s="24"/>
      <c r="JF483" s="24"/>
      <c r="JG483" s="24"/>
      <c r="JH483" s="24"/>
      <c r="JI483" s="24"/>
      <c r="JJ483" s="24"/>
      <c r="JK483" s="24"/>
      <c r="JL483" s="24"/>
      <c r="JM483" s="24"/>
      <c r="JN483" s="24"/>
      <c r="JO483" s="24"/>
      <c r="JP483" s="24"/>
      <c r="JQ483" s="24"/>
      <c r="JR483" s="24"/>
      <c r="JS483" s="24"/>
      <c r="JT483" s="24"/>
      <c r="JU483" s="24"/>
      <c r="JV483" s="24"/>
      <c r="JW483" s="24"/>
      <c r="JX483" s="24"/>
      <c r="JY483" s="24"/>
      <c r="JZ483" s="24"/>
      <c r="KA483" s="24"/>
      <c r="KB483" s="24"/>
      <c r="KC483" s="24"/>
      <c r="KD483" s="24"/>
      <c r="KE483" s="24"/>
      <c r="KF483" s="24"/>
      <c r="KG483" s="24"/>
      <c r="KH483" s="24"/>
      <c r="KI483" s="24"/>
      <c r="KJ483" s="24"/>
      <c r="KK483" s="24"/>
      <c r="KL483" s="24"/>
      <c r="KM483" s="24"/>
      <c r="KN483" s="24"/>
      <c r="KO483" s="24"/>
      <c r="KP483" s="24"/>
      <c r="KQ483" s="24"/>
      <c r="KR483" s="24"/>
      <c r="KS483" s="24"/>
      <c r="KT483" s="24"/>
      <c r="KU483" s="24"/>
      <c r="KV483" s="24"/>
      <c r="KW483" s="24"/>
      <c r="KX483" s="24"/>
      <c r="KY483" s="24"/>
      <c r="KZ483" s="24"/>
      <c r="LA483" s="24"/>
      <c r="LB483" s="24"/>
      <c r="LC483" s="24"/>
      <c r="LD483" s="24"/>
      <c r="LE483" s="24"/>
      <c r="LF483" s="24"/>
      <c r="LG483" s="24"/>
      <c r="LH483" s="24"/>
      <c r="LI483" s="24"/>
      <c r="LJ483" s="24"/>
      <c r="LK483" s="24"/>
      <c r="LL483" s="24"/>
      <c r="LM483" s="24"/>
      <c r="LN483" s="24"/>
      <c r="LO483" s="24"/>
      <c r="LP483" s="24"/>
      <c r="LQ483" s="24"/>
      <c r="LR483" s="24"/>
      <c r="LS483" s="24"/>
      <c r="LT483" s="24"/>
      <c r="LU483" s="24"/>
      <c r="LV483" s="24"/>
      <c r="LW483" s="24"/>
      <c r="LX483" s="24"/>
      <c r="LY483" s="24"/>
      <c r="LZ483" s="24"/>
      <c r="MA483" s="24"/>
      <c r="MB483" s="24"/>
      <c r="MC483" s="24"/>
      <c r="MD483" s="24"/>
      <c r="ME483" s="24"/>
      <c r="MF483" s="24"/>
      <c r="MG483" s="24"/>
      <c r="MH483" s="24"/>
      <c r="MI483" s="24"/>
      <c r="MJ483" s="24"/>
      <c r="MK483" s="24"/>
      <c r="ML483" s="24"/>
      <c r="MM483" s="24"/>
      <c r="MN483" s="24"/>
      <c r="MO483" s="24"/>
      <c r="MP483" s="24"/>
      <c r="MQ483" s="24"/>
      <c r="MR483" s="24"/>
      <c r="MS483" s="24"/>
      <c r="MT483" s="24"/>
      <c r="MU483" s="24"/>
      <c r="MV483" s="24"/>
      <c r="MW483" s="24"/>
      <c r="MX483" s="24"/>
      <c r="MY483" s="24"/>
      <c r="MZ483" s="24"/>
      <c r="NA483" s="24"/>
      <c r="NB483" s="24"/>
      <c r="NC483" s="24"/>
      <c r="ND483" s="24"/>
      <c r="NE483" s="24"/>
      <c r="NF483" s="24"/>
      <c r="NG483" s="24"/>
      <c r="NH483" s="24"/>
      <c r="NI483" s="24"/>
      <c r="NJ483" s="24"/>
      <c r="NK483" s="24"/>
      <c r="NL483" s="24"/>
      <c r="NM483" s="24"/>
      <c r="NN483" s="24"/>
      <c r="NO483" s="24"/>
      <c r="NP483" s="24"/>
      <c r="NQ483" s="24"/>
      <c r="NR483" s="24"/>
      <c r="NS483" s="24"/>
      <c r="NT483" s="24"/>
      <c r="NU483" s="24"/>
      <c r="NV483" s="24"/>
      <c r="NW483" s="24"/>
      <c r="NX483" s="24"/>
      <c r="NY483" s="24"/>
      <c r="NZ483" s="24"/>
      <c r="OA483" s="24"/>
      <c r="OB483" s="24"/>
      <c r="OC483" s="24"/>
      <c r="OD483" s="24"/>
      <c r="OE483" s="24"/>
      <c r="OF483" s="24"/>
      <c r="OG483" s="24"/>
      <c r="OH483" s="24"/>
      <c r="OI483" s="24"/>
      <c r="OJ483" s="24"/>
      <c r="OK483" s="24"/>
      <c r="OL483" s="24"/>
      <c r="OM483" s="24"/>
      <c r="ON483" s="24"/>
      <c r="OO483" s="24"/>
      <c r="OP483" s="24"/>
      <c r="OQ483" s="24"/>
      <c r="OR483" s="24"/>
      <c r="OS483" s="24"/>
      <c r="OT483" s="24"/>
      <c r="OU483" s="24"/>
      <c r="OV483" s="24"/>
      <c r="OW483" s="24"/>
      <c r="OX483" s="24"/>
      <c r="OY483" s="24"/>
      <c r="OZ483" s="24"/>
      <c r="PA483" s="24"/>
      <c r="PB483" s="24"/>
      <c r="PC483" s="24"/>
      <c r="PD483" s="24"/>
      <c r="PE483" s="24"/>
      <c r="PF483" s="24"/>
      <c r="PG483" s="24"/>
      <c r="PH483" s="24"/>
      <c r="PI483" s="24"/>
      <c r="PJ483" s="24"/>
      <c r="PK483" s="24"/>
      <c r="PL483" s="24"/>
      <c r="PM483" s="24"/>
      <c r="PN483" s="24"/>
      <c r="PO483" s="24"/>
      <c r="PP483" s="24"/>
      <c r="PQ483" s="24"/>
      <c r="PR483" s="24"/>
      <c r="PS483" s="24"/>
      <c r="PT483" s="24"/>
      <c r="PU483" s="24"/>
      <c r="PV483" s="24"/>
      <c r="PW483" s="24"/>
      <c r="PX483" s="24"/>
      <c r="PY483" s="24"/>
      <c r="PZ483" s="24"/>
      <c r="QA483" s="24"/>
      <c r="QB483" s="24"/>
      <c r="QC483" s="24"/>
      <c r="QD483" s="24"/>
      <c r="QE483" s="24"/>
      <c r="QF483" s="24"/>
      <c r="QG483" s="24"/>
      <c r="QH483" s="24"/>
      <c r="QI483" s="24"/>
      <c r="QJ483" s="24"/>
      <c r="QK483" s="24"/>
      <c r="QL483" s="24"/>
      <c r="QM483" s="24"/>
      <c r="QN483" s="24"/>
      <c r="QO483" s="24"/>
      <c r="QP483" s="24"/>
      <c r="QQ483" s="24"/>
      <c r="QR483" s="24"/>
      <c r="QS483" s="24"/>
      <c r="QT483" s="24"/>
      <c r="QU483" s="24"/>
      <c r="QV483" s="24"/>
      <c r="QW483" s="24"/>
      <c r="QX483" s="24"/>
      <c r="QY483" s="24"/>
      <c r="QZ483" s="24"/>
      <c r="RA483" s="24"/>
      <c r="RB483" s="24"/>
      <c r="RC483" s="24"/>
      <c r="RD483" s="24"/>
      <c r="RE483" s="24"/>
      <c r="RF483" s="24"/>
      <c r="RG483" s="24"/>
      <c r="RH483" s="24"/>
      <c r="RI483" s="24"/>
      <c r="RJ483" s="24"/>
      <c r="RK483" s="24"/>
      <c r="RL483" s="24"/>
      <c r="RM483" s="24"/>
      <c r="RN483" s="24"/>
      <c r="RO483" s="24"/>
      <c r="RP483" s="24"/>
      <c r="RQ483" s="24"/>
      <c r="RR483" s="24"/>
      <c r="RS483" s="24"/>
      <c r="RT483" s="24"/>
      <c r="RU483" s="24"/>
      <c r="RV483" s="24"/>
      <c r="RW483" s="24"/>
      <c r="RX483" s="24"/>
      <c r="RY483" s="24"/>
      <c r="RZ483" s="24"/>
      <c r="SA483" s="24"/>
      <c r="SB483" s="24"/>
      <c r="SC483" s="24"/>
      <c r="SD483" s="24"/>
      <c r="SE483" s="24"/>
      <c r="SF483" s="24"/>
      <c r="SG483" s="24"/>
      <c r="SH483" s="24"/>
      <c r="SI483" s="24"/>
      <c r="SJ483" s="24"/>
      <c r="SK483" s="24"/>
      <c r="SL483" s="24"/>
      <c r="SM483" s="24"/>
      <c r="SN483" s="24"/>
      <c r="SO483" s="24"/>
      <c r="SP483" s="24"/>
      <c r="SQ483" s="24"/>
      <c r="SR483" s="24"/>
      <c r="SS483" s="24"/>
      <c r="ST483" s="24"/>
      <c r="SU483" s="24"/>
      <c r="SV483" s="24"/>
      <c r="SW483" s="24"/>
      <c r="SX483" s="24"/>
      <c r="SY483" s="24"/>
      <c r="SZ483" s="24"/>
      <c r="TA483" s="24"/>
      <c r="TB483" s="24"/>
      <c r="TC483" s="24"/>
      <c r="TD483" s="24"/>
      <c r="TE483" s="24"/>
      <c r="TF483" s="24"/>
      <c r="TG483" s="24"/>
      <c r="TH483" s="24"/>
      <c r="TI483" s="24"/>
      <c r="TJ483" s="24"/>
      <c r="TK483" s="24"/>
      <c r="TL483" s="24"/>
      <c r="TM483" s="24"/>
      <c r="TN483" s="24"/>
      <c r="TO483" s="24"/>
      <c r="TP483" s="24"/>
      <c r="TQ483" s="24"/>
      <c r="TR483" s="24"/>
      <c r="TS483" s="24"/>
      <c r="TT483" s="24"/>
      <c r="TU483" s="24"/>
      <c r="TV483" s="24"/>
      <c r="TW483" s="24"/>
      <c r="TX483" s="24"/>
      <c r="TY483" s="24"/>
      <c r="TZ483" s="24"/>
      <c r="UA483" s="24"/>
      <c r="UB483" s="24"/>
      <c r="UC483" s="24"/>
      <c r="UD483" s="24"/>
      <c r="UE483" s="24"/>
      <c r="UF483" s="24"/>
      <c r="UG483" s="24"/>
      <c r="UH483" s="24"/>
      <c r="UI483" s="24"/>
      <c r="UJ483" s="24"/>
      <c r="UK483" s="24"/>
      <c r="UL483" s="24"/>
      <c r="UM483" s="24"/>
      <c r="UN483" s="24"/>
      <c r="UO483" s="24"/>
      <c r="UP483" s="24"/>
      <c r="UQ483" s="24"/>
      <c r="UR483" s="24"/>
      <c r="US483" s="24"/>
      <c r="UT483" s="24"/>
      <c r="UU483" s="24"/>
      <c r="UV483" s="24"/>
      <c r="UW483" s="24"/>
      <c r="UX483" s="24"/>
      <c r="UY483" s="24"/>
      <c r="UZ483" s="24"/>
      <c r="VA483" s="24"/>
      <c r="VB483" s="24"/>
      <c r="VC483" s="24"/>
      <c r="VD483" s="24"/>
      <c r="VE483" s="24"/>
      <c r="VF483" s="24"/>
      <c r="VG483" s="24"/>
      <c r="VH483" s="24"/>
      <c r="VI483" s="24"/>
    </row>
    <row r="484" spans="1:581" s="23" customFormat="1" ht="15" customHeight="1" x14ac:dyDescent="0.2">
      <c r="A484" s="18">
        <v>155</v>
      </c>
      <c r="B484" s="102" t="s">
        <v>1188</v>
      </c>
      <c r="C484" s="102" t="s">
        <v>1189</v>
      </c>
      <c r="D484" s="20">
        <v>14</v>
      </c>
      <c r="E484" s="102" t="s">
        <v>929</v>
      </c>
      <c r="F484" s="102" t="s">
        <v>1190</v>
      </c>
      <c r="G484" s="102" t="s">
        <v>1567</v>
      </c>
      <c r="H484" s="21" t="s">
        <v>864</v>
      </c>
      <c r="I484" s="21" t="s">
        <v>546</v>
      </c>
      <c r="J484" s="22" t="s">
        <v>954</v>
      </c>
      <c r="K484" s="328">
        <v>37994</v>
      </c>
      <c r="L484" s="146">
        <v>10</v>
      </c>
      <c r="M484" s="22">
        <v>40</v>
      </c>
      <c r="N484" s="22" t="s">
        <v>704</v>
      </c>
      <c r="O484" s="21" t="s">
        <v>786</v>
      </c>
      <c r="P484" s="21" t="s">
        <v>970</v>
      </c>
      <c r="Q484" s="21" t="s">
        <v>994</v>
      </c>
      <c r="R484" s="22">
        <v>1</v>
      </c>
      <c r="S484" s="75">
        <f>15856+300</f>
        <v>16156</v>
      </c>
      <c r="T484" s="75">
        <f>S484*0.2</f>
        <v>3231.2000000000003</v>
      </c>
      <c r="U484" s="75"/>
      <c r="V484" s="75">
        <f t="shared" si="222"/>
        <v>19387.2</v>
      </c>
      <c r="W484" s="75">
        <f>70.1*5</f>
        <v>350.5</v>
      </c>
      <c r="X484" s="75">
        <f t="shared" si="223"/>
        <v>3481.5333333333338</v>
      </c>
      <c r="Y484" s="75">
        <f t="shared" si="224"/>
        <v>34815.333333333336</v>
      </c>
      <c r="Z484" s="75">
        <f t="shared" si="225"/>
        <v>3392.7599999999998</v>
      </c>
      <c r="AA484" s="75">
        <f t="shared" si="226"/>
        <v>581.61599999999999</v>
      </c>
      <c r="AB484" s="75">
        <f t="shared" si="227"/>
        <v>969.36000000000013</v>
      </c>
      <c r="AC484" s="75">
        <f t="shared" si="228"/>
        <v>387.74400000000003</v>
      </c>
      <c r="AD484" s="75">
        <v>931</v>
      </c>
      <c r="AE484" s="75">
        <v>571</v>
      </c>
      <c r="AF484" s="77">
        <f t="shared" si="229"/>
        <v>10444.6</v>
      </c>
      <c r="AG484" s="77">
        <f t="shared" si="230"/>
        <v>30632.968888888889</v>
      </c>
      <c r="AH484" s="77">
        <f t="shared" si="231"/>
        <v>367595.62666666665</v>
      </c>
      <c r="AI484" s="77"/>
      <c r="AJ484" s="77"/>
      <c r="AK484" s="77"/>
      <c r="AL484" s="77"/>
      <c r="AM484" s="77"/>
      <c r="AN484" s="77"/>
      <c r="AO484" s="77"/>
      <c r="AP484" s="77"/>
      <c r="AQ484" s="77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  <c r="HB484" s="24"/>
      <c r="HC484" s="24"/>
      <c r="HD484" s="24"/>
      <c r="HE484" s="24"/>
      <c r="HF484" s="24"/>
      <c r="HG484" s="24"/>
      <c r="HH484" s="24"/>
      <c r="HI484" s="24"/>
      <c r="HJ484" s="24"/>
      <c r="HK484" s="24"/>
      <c r="HL484" s="24"/>
      <c r="HM484" s="24"/>
      <c r="HN484" s="24"/>
      <c r="HO484" s="24"/>
      <c r="HP484" s="24"/>
      <c r="HQ484" s="24"/>
      <c r="HR484" s="24"/>
      <c r="HS484" s="24"/>
      <c r="HT484" s="24"/>
      <c r="HU484" s="24"/>
      <c r="HV484" s="24"/>
      <c r="HW484" s="24"/>
      <c r="HX484" s="24"/>
      <c r="HY484" s="24"/>
      <c r="HZ484" s="24"/>
      <c r="IA484" s="24"/>
      <c r="IB484" s="24"/>
      <c r="IC484" s="24"/>
      <c r="ID484" s="24"/>
      <c r="IE484" s="24"/>
      <c r="IF484" s="24"/>
      <c r="IG484" s="24"/>
      <c r="IH484" s="24"/>
      <c r="II484" s="24"/>
      <c r="IJ484" s="24"/>
      <c r="IK484" s="24"/>
      <c r="IL484" s="24"/>
      <c r="IM484" s="24"/>
      <c r="IN484" s="24"/>
      <c r="IO484" s="24"/>
      <c r="IP484" s="24"/>
      <c r="IQ484" s="24"/>
      <c r="IR484" s="24"/>
      <c r="IS484" s="24"/>
      <c r="IT484" s="24"/>
      <c r="IU484" s="24"/>
      <c r="IV484" s="24"/>
      <c r="IW484" s="24"/>
      <c r="IX484" s="24"/>
      <c r="IY484" s="24"/>
      <c r="IZ484" s="24"/>
      <c r="JA484" s="24"/>
      <c r="JB484" s="24"/>
      <c r="JC484" s="24"/>
      <c r="JD484" s="24"/>
      <c r="JE484" s="24"/>
      <c r="JF484" s="24"/>
      <c r="JG484" s="24"/>
      <c r="JH484" s="24"/>
      <c r="JI484" s="24"/>
      <c r="JJ484" s="24"/>
      <c r="JK484" s="24"/>
      <c r="JL484" s="24"/>
      <c r="JM484" s="24"/>
      <c r="JN484" s="24"/>
      <c r="JO484" s="24"/>
      <c r="JP484" s="24"/>
      <c r="JQ484" s="24"/>
      <c r="JR484" s="24"/>
      <c r="JS484" s="24"/>
      <c r="JT484" s="24"/>
      <c r="JU484" s="24"/>
      <c r="JV484" s="24"/>
      <c r="JW484" s="24"/>
      <c r="JX484" s="24"/>
      <c r="JY484" s="24"/>
      <c r="JZ484" s="24"/>
      <c r="KA484" s="24"/>
      <c r="KB484" s="24"/>
      <c r="KC484" s="24"/>
      <c r="KD484" s="24"/>
      <c r="KE484" s="24"/>
      <c r="KF484" s="24"/>
      <c r="KG484" s="24"/>
      <c r="KH484" s="24"/>
      <c r="KI484" s="24"/>
      <c r="KJ484" s="24"/>
      <c r="KK484" s="24"/>
      <c r="KL484" s="24"/>
      <c r="KM484" s="24"/>
      <c r="KN484" s="24"/>
      <c r="KO484" s="24"/>
      <c r="KP484" s="24"/>
      <c r="KQ484" s="24"/>
      <c r="KR484" s="24"/>
      <c r="KS484" s="24"/>
      <c r="KT484" s="24"/>
      <c r="KU484" s="24"/>
      <c r="KV484" s="24"/>
      <c r="KW484" s="24"/>
      <c r="KX484" s="24"/>
      <c r="KY484" s="24"/>
      <c r="KZ484" s="24"/>
      <c r="LA484" s="24"/>
      <c r="LB484" s="24"/>
      <c r="LC484" s="24"/>
      <c r="LD484" s="24"/>
      <c r="LE484" s="24"/>
      <c r="LF484" s="24"/>
      <c r="LG484" s="24"/>
      <c r="LH484" s="24"/>
      <c r="LI484" s="24"/>
      <c r="LJ484" s="24"/>
      <c r="LK484" s="24"/>
      <c r="LL484" s="24"/>
      <c r="LM484" s="24"/>
      <c r="LN484" s="24"/>
      <c r="LO484" s="24"/>
      <c r="LP484" s="24"/>
      <c r="LQ484" s="24"/>
      <c r="LR484" s="24"/>
      <c r="LS484" s="24"/>
      <c r="LT484" s="24"/>
      <c r="LU484" s="24"/>
      <c r="LV484" s="24"/>
      <c r="LW484" s="24"/>
      <c r="LX484" s="24"/>
      <c r="LY484" s="24"/>
      <c r="LZ484" s="24"/>
      <c r="MA484" s="24"/>
      <c r="MB484" s="24"/>
      <c r="MC484" s="24"/>
      <c r="MD484" s="24"/>
      <c r="ME484" s="24"/>
      <c r="MF484" s="24"/>
      <c r="MG484" s="24"/>
      <c r="MH484" s="24"/>
      <c r="MI484" s="24"/>
      <c r="MJ484" s="24"/>
      <c r="MK484" s="24"/>
      <c r="ML484" s="24"/>
      <c r="MM484" s="24"/>
      <c r="MN484" s="24"/>
      <c r="MO484" s="24"/>
      <c r="MP484" s="24"/>
      <c r="MQ484" s="24"/>
      <c r="MR484" s="24"/>
      <c r="MS484" s="24"/>
      <c r="MT484" s="24"/>
      <c r="MU484" s="24"/>
      <c r="MV484" s="24"/>
      <c r="MW484" s="24"/>
      <c r="MX484" s="24"/>
      <c r="MY484" s="24"/>
      <c r="MZ484" s="24"/>
      <c r="NA484" s="24"/>
      <c r="NB484" s="24"/>
      <c r="NC484" s="24"/>
      <c r="ND484" s="24"/>
      <c r="NE484" s="24"/>
      <c r="NF484" s="24"/>
      <c r="NG484" s="24"/>
      <c r="NH484" s="24"/>
      <c r="NI484" s="24"/>
      <c r="NJ484" s="24"/>
      <c r="NK484" s="24"/>
      <c r="NL484" s="24"/>
      <c r="NM484" s="24"/>
      <c r="NN484" s="24"/>
      <c r="NO484" s="24"/>
      <c r="NP484" s="24"/>
      <c r="NQ484" s="24"/>
      <c r="NR484" s="24"/>
      <c r="NS484" s="24"/>
      <c r="NT484" s="24"/>
      <c r="NU484" s="24"/>
      <c r="NV484" s="24"/>
      <c r="NW484" s="24"/>
      <c r="NX484" s="24"/>
      <c r="NY484" s="24"/>
      <c r="NZ484" s="24"/>
      <c r="OA484" s="24"/>
      <c r="OB484" s="24"/>
      <c r="OC484" s="24"/>
      <c r="OD484" s="24"/>
      <c r="OE484" s="24"/>
      <c r="OF484" s="24"/>
      <c r="OG484" s="24"/>
      <c r="OH484" s="24"/>
      <c r="OI484" s="24"/>
      <c r="OJ484" s="24"/>
      <c r="OK484" s="24"/>
      <c r="OL484" s="24"/>
      <c r="OM484" s="24"/>
      <c r="ON484" s="24"/>
      <c r="OO484" s="24"/>
      <c r="OP484" s="24"/>
      <c r="OQ484" s="24"/>
      <c r="OR484" s="24"/>
      <c r="OS484" s="24"/>
      <c r="OT484" s="24"/>
      <c r="OU484" s="24"/>
      <c r="OV484" s="24"/>
      <c r="OW484" s="24"/>
      <c r="OX484" s="24"/>
      <c r="OY484" s="24"/>
      <c r="OZ484" s="24"/>
      <c r="PA484" s="24"/>
      <c r="PB484" s="24"/>
      <c r="PC484" s="24"/>
      <c r="PD484" s="24"/>
      <c r="PE484" s="24"/>
      <c r="PF484" s="24"/>
      <c r="PG484" s="24"/>
      <c r="PH484" s="24"/>
      <c r="PI484" s="24"/>
      <c r="PJ484" s="24"/>
      <c r="PK484" s="24"/>
      <c r="PL484" s="24"/>
      <c r="PM484" s="24"/>
      <c r="PN484" s="24"/>
      <c r="PO484" s="24"/>
      <c r="PP484" s="24"/>
      <c r="PQ484" s="24"/>
      <c r="PR484" s="24"/>
      <c r="PS484" s="24"/>
      <c r="PT484" s="24"/>
      <c r="PU484" s="24"/>
      <c r="PV484" s="24"/>
      <c r="PW484" s="24"/>
      <c r="PX484" s="24"/>
      <c r="PY484" s="24"/>
      <c r="PZ484" s="24"/>
      <c r="QA484" s="24"/>
      <c r="QB484" s="24"/>
      <c r="QC484" s="24"/>
      <c r="QD484" s="24"/>
      <c r="QE484" s="24"/>
      <c r="QF484" s="24"/>
      <c r="QG484" s="24"/>
      <c r="QH484" s="24"/>
      <c r="QI484" s="24"/>
      <c r="QJ484" s="24"/>
      <c r="QK484" s="24"/>
      <c r="QL484" s="24"/>
      <c r="QM484" s="24"/>
      <c r="QN484" s="24"/>
      <c r="QO484" s="24"/>
      <c r="QP484" s="24"/>
      <c r="QQ484" s="24"/>
      <c r="QR484" s="24"/>
      <c r="QS484" s="24"/>
      <c r="QT484" s="24"/>
      <c r="QU484" s="24"/>
      <c r="QV484" s="24"/>
      <c r="QW484" s="24"/>
      <c r="QX484" s="24"/>
      <c r="QY484" s="24"/>
      <c r="QZ484" s="24"/>
      <c r="RA484" s="24"/>
      <c r="RB484" s="24"/>
      <c r="RC484" s="24"/>
      <c r="RD484" s="24"/>
      <c r="RE484" s="24"/>
      <c r="RF484" s="24"/>
      <c r="RG484" s="24"/>
      <c r="RH484" s="24"/>
      <c r="RI484" s="24"/>
      <c r="RJ484" s="24"/>
      <c r="RK484" s="24"/>
      <c r="RL484" s="24"/>
      <c r="RM484" s="24"/>
      <c r="RN484" s="24"/>
      <c r="RO484" s="24"/>
      <c r="RP484" s="24"/>
      <c r="RQ484" s="24"/>
      <c r="RR484" s="24"/>
      <c r="RS484" s="24"/>
      <c r="RT484" s="24"/>
      <c r="RU484" s="24"/>
      <c r="RV484" s="24"/>
      <c r="RW484" s="24"/>
      <c r="RX484" s="24"/>
      <c r="RY484" s="24"/>
      <c r="RZ484" s="24"/>
      <c r="SA484" s="24"/>
      <c r="SB484" s="24"/>
      <c r="SC484" s="24"/>
      <c r="SD484" s="24"/>
      <c r="SE484" s="24"/>
      <c r="SF484" s="24"/>
      <c r="SG484" s="24"/>
      <c r="SH484" s="24"/>
      <c r="SI484" s="24"/>
      <c r="SJ484" s="24"/>
      <c r="SK484" s="24"/>
      <c r="SL484" s="24"/>
      <c r="SM484" s="24"/>
      <c r="SN484" s="24"/>
      <c r="SO484" s="24"/>
      <c r="SP484" s="24"/>
      <c r="SQ484" s="24"/>
      <c r="SR484" s="24"/>
      <c r="SS484" s="24"/>
      <c r="ST484" s="24"/>
      <c r="SU484" s="24"/>
      <c r="SV484" s="24"/>
      <c r="SW484" s="24"/>
      <c r="SX484" s="24"/>
      <c r="SY484" s="24"/>
      <c r="SZ484" s="24"/>
      <c r="TA484" s="24"/>
      <c r="TB484" s="24"/>
      <c r="TC484" s="24"/>
      <c r="TD484" s="24"/>
      <c r="TE484" s="24"/>
      <c r="TF484" s="24"/>
      <c r="TG484" s="24"/>
      <c r="TH484" s="24"/>
      <c r="TI484" s="24"/>
      <c r="TJ484" s="24"/>
      <c r="TK484" s="24"/>
      <c r="TL484" s="24"/>
      <c r="TM484" s="24"/>
      <c r="TN484" s="24"/>
      <c r="TO484" s="24"/>
      <c r="TP484" s="24"/>
      <c r="TQ484" s="24"/>
      <c r="TR484" s="24"/>
      <c r="TS484" s="24"/>
      <c r="TT484" s="24"/>
      <c r="TU484" s="24"/>
      <c r="TV484" s="24"/>
      <c r="TW484" s="24"/>
      <c r="TX484" s="24"/>
      <c r="TY484" s="24"/>
      <c r="TZ484" s="24"/>
      <c r="UA484" s="24"/>
      <c r="UB484" s="24"/>
      <c r="UC484" s="24"/>
      <c r="UD484" s="24"/>
      <c r="UE484" s="24"/>
      <c r="UF484" s="24"/>
      <c r="UG484" s="24"/>
      <c r="UH484" s="24"/>
      <c r="UI484" s="24"/>
      <c r="UJ484" s="24"/>
      <c r="UK484" s="24"/>
      <c r="UL484" s="24"/>
      <c r="UM484" s="24"/>
      <c r="UN484" s="24"/>
      <c r="UO484" s="24"/>
      <c r="UP484" s="24"/>
      <c r="UQ484" s="24"/>
      <c r="UR484" s="24"/>
      <c r="US484" s="24"/>
      <c r="UT484" s="24"/>
      <c r="UU484" s="24"/>
      <c r="UV484" s="24"/>
      <c r="UW484" s="24"/>
      <c r="UX484" s="24"/>
      <c r="UY484" s="24"/>
      <c r="UZ484" s="24"/>
      <c r="VA484" s="24"/>
      <c r="VB484" s="24"/>
      <c r="VC484" s="24"/>
      <c r="VD484" s="24"/>
      <c r="VE484" s="24"/>
      <c r="VF484" s="24"/>
      <c r="VG484" s="24"/>
      <c r="VH484" s="24"/>
      <c r="VI484" s="24"/>
    </row>
    <row r="485" spans="1:581" s="23" customFormat="1" ht="15" customHeight="1" x14ac:dyDescent="0.2">
      <c r="A485" s="18">
        <v>156</v>
      </c>
      <c r="B485" s="102" t="s">
        <v>1188</v>
      </c>
      <c r="C485" s="102" t="s">
        <v>1189</v>
      </c>
      <c r="D485" s="20">
        <v>14</v>
      </c>
      <c r="E485" s="102" t="s">
        <v>929</v>
      </c>
      <c r="F485" s="102" t="s">
        <v>1190</v>
      </c>
      <c r="G485" s="102" t="s">
        <v>1585</v>
      </c>
      <c r="H485" s="61" t="s">
        <v>1173</v>
      </c>
      <c r="I485" s="21" t="s">
        <v>1174</v>
      </c>
      <c r="J485" s="67" t="s">
        <v>955</v>
      </c>
      <c r="K485" s="328">
        <v>41599</v>
      </c>
      <c r="L485" s="209" t="s">
        <v>1876</v>
      </c>
      <c r="M485" s="22">
        <v>40</v>
      </c>
      <c r="N485" s="176" t="s">
        <v>728</v>
      </c>
      <c r="O485" s="21" t="s">
        <v>839</v>
      </c>
      <c r="P485" s="21" t="s">
        <v>981</v>
      </c>
      <c r="Q485" s="21" t="s">
        <v>994</v>
      </c>
      <c r="R485" s="22">
        <v>1</v>
      </c>
      <c r="S485" s="75">
        <v>16756</v>
      </c>
      <c r="T485" s="75"/>
      <c r="U485" s="75"/>
      <c r="V485" s="75">
        <f t="shared" si="222"/>
        <v>16756</v>
      </c>
      <c r="W485" s="75"/>
      <c r="X485" s="75">
        <f t="shared" si="223"/>
        <v>3043</v>
      </c>
      <c r="Y485" s="75">
        <f t="shared" si="224"/>
        <v>30430</v>
      </c>
      <c r="Z485" s="75">
        <f t="shared" si="225"/>
        <v>2932.2999999999997</v>
      </c>
      <c r="AA485" s="75">
        <f t="shared" si="226"/>
        <v>502.68</v>
      </c>
      <c r="AB485" s="75">
        <f t="shared" si="227"/>
        <v>837.80000000000007</v>
      </c>
      <c r="AC485" s="75">
        <f t="shared" si="228"/>
        <v>335.12</v>
      </c>
      <c r="AD485" s="75">
        <v>931</v>
      </c>
      <c r="AE485" s="75">
        <v>571</v>
      </c>
      <c r="AF485" s="77">
        <f t="shared" si="229"/>
        <v>9129</v>
      </c>
      <c r="AG485" s="77">
        <f t="shared" si="230"/>
        <v>26416.066666666666</v>
      </c>
      <c r="AH485" s="77">
        <f t="shared" si="231"/>
        <v>316992.8</v>
      </c>
      <c r="AI485" s="77"/>
      <c r="AJ485" s="77"/>
      <c r="AK485" s="77"/>
      <c r="AL485" s="77"/>
      <c r="AM485" s="77"/>
      <c r="AN485" s="77"/>
      <c r="AO485" s="77"/>
      <c r="AP485" s="77"/>
      <c r="AQ485" s="77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  <c r="HB485" s="24"/>
      <c r="HC485" s="24"/>
      <c r="HD485" s="24"/>
      <c r="HE485" s="24"/>
      <c r="HF485" s="24"/>
      <c r="HG485" s="24"/>
      <c r="HH485" s="24"/>
      <c r="HI485" s="24"/>
      <c r="HJ485" s="24"/>
      <c r="HK485" s="24"/>
      <c r="HL485" s="24"/>
      <c r="HM485" s="24"/>
      <c r="HN485" s="24"/>
      <c r="HO485" s="24"/>
      <c r="HP485" s="24"/>
      <c r="HQ485" s="24"/>
      <c r="HR485" s="24"/>
      <c r="HS485" s="24"/>
      <c r="HT485" s="24"/>
      <c r="HU485" s="24"/>
      <c r="HV485" s="24"/>
      <c r="HW485" s="24"/>
      <c r="HX485" s="24"/>
      <c r="HY485" s="24"/>
      <c r="HZ485" s="24"/>
      <c r="IA485" s="24"/>
      <c r="IB485" s="24"/>
      <c r="IC485" s="24"/>
      <c r="ID485" s="24"/>
      <c r="IE485" s="24"/>
      <c r="IF485" s="24"/>
      <c r="IG485" s="24"/>
      <c r="IH485" s="24"/>
      <c r="II485" s="24"/>
      <c r="IJ485" s="24"/>
      <c r="IK485" s="24"/>
      <c r="IL485" s="24"/>
      <c r="IM485" s="24"/>
      <c r="IN485" s="24"/>
      <c r="IO485" s="24"/>
      <c r="IP485" s="24"/>
      <c r="IQ485" s="24"/>
      <c r="IR485" s="24"/>
      <c r="IS485" s="24"/>
      <c r="IT485" s="24"/>
      <c r="IU485" s="24"/>
      <c r="IV485" s="24"/>
      <c r="IW485" s="24"/>
      <c r="IX485" s="24"/>
      <c r="IY485" s="24"/>
      <c r="IZ485" s="24"/>
      <c r="JA485" s="24"/>
      <c r="JB485" s="24"/>
      <c r="JC485" s="24"/>
      <c r="JD485" s="24"/>
      <c r="JE485" s="24"/>
      <c r="JF485" s="24"/>
      <c r="JG485" s="24"/>
      <c r="JH485" s="24"/>
      <c r="JI485" s="24"/>
      <c r="JJ485" s="24"/>
      <c r="JK485" s="24"/>
      <c r="JL485" s="24"/>
      <c r="JM485" s="24"/>
      <c r="JN485" s="24"/>
      <c r="JO485" s="24"/>
      <c r="JP485" s="24"/>
      <c r="JQ485" s="24"/>
      <c r="JR485" s="24"/>
      <c r="JS485" s="24"/>
      <c r="JT485" s="24"/>
      <c r="JU485" s="24"/>
      <c r="JV485" s="24"/>
      <c r="JW485" s="24"/>
      <c r="JX485" s="24"/>
      <c r="JY485" s="24"/>
      <c r="JZ485" s="24"/>
      <c r="KA485" s="24"/>
      <c r="KB485" s="24"/>
      <c r="KC485" s="24"/>
      <c r="KD485" s="24"/>
      <c r="KE485" s="24"/>
      <c r="KF485" s="24"/>
      <c r="KG485" s="24"/>
      <c r="KH485" s="24"/>
      <c r="KI485" s="24"/>
      <c r="KJ485" s="24"/>
      <c r="KK485" s="24"/>
      <c r="KL485" s="24"/>
      <c r="KM485" s="24"/>
      <c r="KN485" s="24"/>
      <c r="KO485" s="24"/>
      <c r="KP485" s="24"/>
      <c r="KQ485" s="24"/>
      <c r="KR485" s="24"/>
      <c r="KS485" s="24"/>
      <c r="KT485" s="24"/>
      <c r="KU485" s="24"/>
      <c r="KV485" s="24"/>
      <c r="KW485" s="24"/>
      <c r="KX485" s="24"/>
      <c r="KY485" s="24"/>
      <c r="KZ485" s="24"/>
      <c r="LA485" s="24"/>
      <c r="LB485" s="24"/>
      <c r="LC485" s="24"/>
      <c r="LD485" s="24"/>
      <c r="LE485" s="24"/>
      <c r="LF485" s="24"/>
      <c r="LG485" s="24"/>
      <c r="LH485" s="24"/>
      <c r="LI485" s="24"/>
      <c r="LJ485" s="24"/>
      <c r="LK485" s="24"/>
      <c r="LL485" s="24"/>
      <c r="LM485" s="24"/>
      <c r="LN485" s="24"/>
      <c r="LO485" s="24"/>
      <c r="LP485" s="24"/>
      <c r="LQ485" s="24"/>
      <c r="LR485" s="24"/>
      <c r="LS485" s="24"/>
      <c r="LT485" s="24"/>
      <c r="LU485" s="24"/>
      <c r="LV485" s="24"/>
      <c r="LW485" s="24"/>
      <c r="LX485" s="24"/>
      <c r="LY485" s="24"/>
      <c r="LZ485" s="24"/>
      <c r="MA485" s="24"/>
      <c r="MB485" s="24"/>
      <c r="MC485" s="24"/>
      <c r="MD485" s="24"/>
      <c r="ME485" s="24"/>
      <c r="MF485" s="24"/>
      <c r="MG485" s="24"/>
      <c r="MH485" s="24"/>
      <c r="MI485" s="24"/>
      <c r="MJ485" s="24"/>
      <c r="MK485" s="24"/>
      <c r="ML485" s="24"/>
      <c r="MM485" s="24"/>
      <c r="MN485" s="24"/>
      <c r="MO485" s="24"/>
      <c r="MP485" s="24"/>
      <c r="MQ485" s="24"/>
      <c r="MR485" s="24"/>
      <c r="MS485" s="24"/>
      <c r="MT485" s="24"/>
      <c r="MU485" s="24"/>
      <c r="MV485" s="24"/>
      <c r="MW485" s="24"/>
      <c r="MX485" s="24"/>
      <c r="MY485" s="24"/>
      <c r="MZ485" s="24"/>
      <c r="NA485" s="24"/>
      <c r="NB485" s="24"/>
      <c r="NC485" s="24"/>
      <c r="ND485" s="24"/>
      <c r="NE485" s="24"/>
      <c r="NF485" s="24"/>
      <c r="NG485" s="24"/>
      <c r="NH485" s="24"/>
      <c r="NI485" s="24"/>
      <c r="NJ485" s="24"/>
      <c r="NK485" s="24"/>
      <c r="NL485" s="24"/>
      <c r="NM485" s="24"/>
      <c r="NN485" s="24"/>
      <c r="NO485" s="24"/>
      <c r="NP485" s="24"/>
      <c r="NQ485" s="24"/>
      <c r="NR485" s="24"/>
      <c r="NS485" s="24"/>
      <c r="NT485" s="24"/>
      <c r="NU485" s="24"/>
      <c r="NV485" s="24"/>
      <c r="NW485" s="24"/>
      <c r="NX485" s="24"/>
      <c r="NY485" s="24"/>
      <c r="NZ485" s="24"/>
      <c r="OA485" s="24"/>
      <c r="OB485" s="24"/>
      <c r="OC485" s="24"/>
      <c r="OD485" s="24"/>
      <c r="OE485" s="24"/>
      <c r="OF485" s="24"/>
      <c r="OG485" s="24"/>
      <c r="OH485" s="24"/>
      <c r="OI485" s="24"/>
      <c r="OJ485" s="24"/>
      <c r="OK485" s="24"/>
      <c r="OL485" s="24"/>
      <c r="OM485" s="24"/>
      <c r="ON485" s="24"/>
      <c r="OO485" s="24"/>
      <c r="OP485" s="24"/>
      <c r="OQ485" s="24"/>
      <c r="OR485" s="24"/>
      <c r="OS485" s="24"/>
      <c r="OT485" s="24"/>
      <c r="OU485" s="24"/>
      <c r="OV485" s="24"/>
      <c r="OW485" s="24"/>
      <c r="OX485" s="24"/>
      <c r="OY485" s="24"/>
      <c r="OZ485" s="24"/>
      <c r="PA485" s="24"/>
      <c r="PB485" s="24"/>
      <c r="PC485" s="24"/>
      <c r="PD485" s="24"/>
      <c r="PE485" s="24"/>
      <c r="PF485" s="24"/>
      <c r="PG485" s="24"/>
      <c r="PH485" s="24"/>
      <c r="PI485" s="24"/>
      <c r="PJ485" s="24"/>
      <c r="PK485" s="24"/>
      <c r="PL485" s="24"/>
      <c r="PM485" s="24"/>
      <c r="PN485" s="24"/>
      <c r="PO485" s="24"/>
      <c r="PP485" s="24"/>
      <c r="PQ485" s="24"/>
      <c r="PR485" s="24"/>
      <c r="PS485" s="24"/>
      <c r="PT485" s="24"/>
      <c r="PU485" s="24"/>
      <c r="PV485" s="24"/>
      <c r="PW485" s="24"/>
      <c r="PX485" s="24"/>
      <c r="PY485" s="24"/>
      <c r="PZ485" s="24"/>
      <c r="QA485" s="24"/>
      <c r="QB485" s="24"/>
      <c r="QC485" s="24"/>
      <c r="QD485" s="24"/>
      <c r="QE485" s="24"/>
      <c r="QF485" s="24"/>
      <c r="QG485" s="24"/>
      <c r="QH485" s="24"/>
      <c r="QI485" s="24"/>
      <c r="QJ485" s="24"/>
      <c r="QK485" s="24"/>
      <c r="QL485" s="24"/>
      <c r="QM485" s="24"/>
      <c r="QN485" s="24"/>
      <c r="QO485" s="24"/>
      <c r="QP485" s="24"/>
      <c r="QQ485" s="24"/>
      <c r="QR485" s="24"/>
      <c r="QS485" s="24"/>
      <c r="QT485" s="24"/>
      <c r="QU485" s="24"/>
      <c r="QV485" s="24"/>
      <c r="QW485" s="24"/>
      <c r="QX485" s="24"/>
      <c r="QY485" s="24"/>
      <c r="QZ485" s="24"/>
      <c r="RA485" s="24"/>
      <c r="RB485" s="24"/>
      <c r="RC485" s="24"/>
      <c r="RD485" s="24"/>
      <c r="RE485" s="24"/>
      <c r="RF485" s="24"/>
      <c r="RG485" s="24"/>
      <c r="RH485" s="24"/>
      <c r="RI485" s="24"/>
      <c r="RJ485" s="24"/>
      <c r="RK485" s="24"/>
      <c r="RL485" s="24"/>
      <c r="RM485" s="24"/>
      <c r="RN485" s="24"/>
      <c r="RO485" s="24"/>
      <c r="RP485" s="24"/>
      <c r="RQ485" s="24"/>
      <c r="RR485" s="24"/>
      <c r="RS485" s="24"/>
      <c r="RT485" s="24"/>
      <c r="RU485" s="24"/>
      <c r="RV485" s="24"/>
      <c r="RW485" s="24"/>
      <c r="RX485" s="24"/>
      <c r="RY485" s="24"/>
      <c r="RZ485" s="24"/>
      <c r="SA485" s="24"/>
      <c r="SB485" s="24"/>
      <c r="SC485" s="24"/>
      <c r="SD485" s="24"/>
      <c r="SE485" s="24"/>
      <c r="SF485" s="24"/>
      <c r="SG485" s="24"/>
      <c r="SH485" s="24"/>
      <c r="SI485" s="24"/>
      <c r="SJ485" s="24"/>
      <c r="SK485" s="24"/>
      <c r="SL485" s="24"/>
      <c r="SM485" s="24"/>
      <c r="SN485" s="24"/>
      <c r="SO485" s="24"/>
      <c r="SP485" s="24"/>
      <c r="SQ485" s="24"/>
      <c r="SR485" s="24"/>
      <c r="SS485" s="24"/>
      <c r="ST485" s="24"/>
      <c r="SU485" s="24"/>
      <c r="SV485" s="24"/>
      <c r="SW485" s="24"/>
      <c r="SX485" s="24"/>
      <c r="SY485" s="24"/>
      <c r="SZ485" s="24"/>
      <c r="TA485" s="24"/>
      <c r="TB485" s="24"/>
      <c r="TC485" s="24"/>
      <c r="TD485" s="24"/>
      <c r="TE485" s="24"/>
      <c r="TF485" s="24"/>
      <c r="TG485" s="24"/>
      <c r="TH485" s="24"/>
      <c r="TI485" s="24"/>
      <c r="TJ485" s="24"/>
      <c r="TK485" s="24"/>
      <c r="TL485" s="24"/>
      <c r="TM485" s="24"/>
      <c r="TN485" s="24"/>
      <c r="TO485" s="24"/>
      <c r="TP485" s="24"/>
      <c r="TQ485" s="24"/>
      <c r="TR485" s="24"/>
      <c r="TS485" s="24"/>
      <c r="TT485" s="24"/>
      <c r="TU485" s="24"/>
      <c r="TV485" s="24"/>
      <c r="TW485" s="24"/>
      <c r="TX485" s="24"/>
      <c r="TY485" s="24"/>
      <c r="TZ485" s="24"/>
      <c r="UA485" s="24"/>
      <c r="UB485" s="24"/>
      <c r="UC485" s="24"/>
      <c r="UD485" s="24"/>
      <c r="UE485" s="24"/>
      <c r="UF485" s="24"/>
      <c r="UG485" s="24"/>
      <c r="UH485" s="24"/>
      <c r="UI485" s="24"/>
      <c r="UJ485" s="24"/>
      <c r="UK485" s="24"/>
      <c r="UL485" s="24"/>
      <c r="UM485" s="24"/>
      <c r="UN485" s="24"/>
      <c r="UO485" s="24"/>
      <c r="UP485" s="24"/>
      <c r="UQ485" s="24"/>
      <c r="UR485" s="24"/>
      <c r="US485" s="24"/>
      <c r="UT485" s="24"/>
      <c r="UU485" s="24"/>
      <c r="UV485" s="24"/>
      <c r="UW485" s="24"/>
      <c r="UX485" s="24"/>
      <c r="UY485" s="24"/>
      <c r="UZ485" s="24"/>
      <c r="VA485" s="24"/>
      <c r="VB485" s="24"/>
      <c r="VC485" s="24"/>
      <c r="VD485" s="24"/>
      <c r="VE485" s="24"/>
      <c r="VF485" s="24"/>
      <c r="VG485" s="24"/>
      <c r="VH485" s="24"/>
      <c r="VI485" s="24"/>
    </row>
    <row r="486" spans="1:581" s="23" customFormat="1" ht="15" customHeight="1" x14ac:dyDescent="0.2">
      <c r="A486" s="18">
        <v>157</v>
      </c>
      <c r="B486" s="102" t="s">
        <v>1188</v>
      </c>
      <c r="C486" s="102" t="s">
        <v>1189</v>
      </c>
      <c r="D486" s="20">
        <v>14</v>
      </c>
      <c r="E486" s="102" t="s">
        <v>929</v>
      </c>
      <c r="F486" s="102" t="s">
        <v>1190</v>
      </c>
      <c r="G486" s="102" t="s">
        <v>1586</v>
      </c>
      <c r="H486" s="21" t="s">
        <v>340</v>
      </c>
      <c r="I486" s="21" t="s">
        <v>341</v>
      </c>
      <c r="J486" s="22" t="s">
        <v>955</v>
      </c>
      <c r="K486" s="328">
        <v>33298</v>
      </c>
      <c r="L486" s="146">
        <v>11</v>
      </c>
      <c r="M486" s="22">
        <v>40</v>
      </c>
      <c r="N486" s="22" t="s">
        <v>704</v>
      </c>
      <c r="O486" s="21" t="s">
        <v>342</v>
      </c>
      <c r="P486" s="21" t="s">
        <v>973</v>
      </c>
      <c r="Q486" s="21" t="s">
        <v>994</v>
      </c>
      <c r="R486" s="22">
        <v>1</v>
      </c>
      <c r="S486" s="75">
        <v>19633</v>
      </c>
      <c r="T486" s="75"/>
      <c r="U486" s="75"/>
      <c r="V486" s="75">
        <f t="shared" si="222"/>
        <v>19633</v>
      </c>
      <c r="W486" s="101"/>
      <c r="X486" s="75">
        <f t="shared" si="223"/>
        <v>3608.333333333333</v>
      </c>
      <c r="Y486" s="75">
        <f t="shared" si="224"/>
        <v>36083.333333333328</v>
      </c>
      <c r="Z486" s="75">
        <f t="shared" si="225"/>
        <v>3435.7749999999996</v>
      </c>
      <c r="AA486" s="75">
        <f t="shared" si="226"/>
        <v>588.99</v>
      </c>
      <c r="AB486" s="75">
        <f t="shared" si="227"/>
        <v>981.65000000000009</v>
      </c>
      <c r="AC486" s="75">
        <f t="shared" si="228"/>
        <v>392.66</v>
      </c>
      <c r="AD486" s="75">
        <v>1261</v>
      </c>
      <c r="AE486" s="75">
        <v>756</v>
      </c>
      <c r="AF486" s="77">
        <f t="shared" si="229"/>
        <v>10825</v>
      </c>
      <c r="AG486" s="77">
        <f t="shared" si="230"/>
        <v>31258.797222222227</v>
      </c>
      <c r="AH486" s="77">
        <f t="shared" si="231"/>
        <v>375105.56666666671</v>
      </c>
      <c r="AI486" s="77"/>
      <c r="AJ486" s="77"/>
      <c r="AK486" s="77"/>
      <c r="AL486" s="77"/>
      <c r="AM486" s="77"/>
      <c r="AN486" s="77"/>
      <c r="AO486" s="77"/>
      <c r="AP486" s="77"/>
      <c r="AQ486" s="77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  <c r="HB486" s="24"/>
      <c r="HC486" s="24"/>
      <c r="HD486" s="24"/>
      <c r="HE486" s="24"/>
      <c r="HF486" s="24"/>
      <c r="HG486" s="24"/>
      <c r="HH486" s="24"/>
      <c r="HI486" s="24"/>
      <c r="HJ486" s="24"/>
      <c r="HK486" s="24"/>
      <c r="HL486" s="24"/>
      <c r="HM486" s="24"/>
      <c r="HN486" s="24"/>
      <c r="HO486" s="24"/>
      <c r="HP486" s="24"/>
      <c r="HQ486" s="24"/>
      <c r="HR486" s="24"/>
      <c r="HS486" s="24"/>
      <c r="HT486" s="24"/>
      <c r="HU486" s="24"/>
      <c r="HV486" s="24"/>
      <c r="HW486" s="24"/>
      <c r="HX486" s="24"/>
      <c r="HY486" s="24"/>
      <c r="HZ486" s="24"/>
      <c r="IA486" s="24"/>
      <c r="IB486" s="24"/>
      <c r="IC486" s="24"/>
      <c r="ID486" s="24"/>
      <c r="IE486" s="24"/>
      <c r="IF486" s="24"/>
      <c r="IG486" s="24"/>
      <c r="IH486" s="24"/>
      <c r="II486" s="24"/>
      <c r="IJ486" s="24"/>
      <c r="IK486" s="24"/>
      <c r="IL486" s="24"/>
      <c r="IM486" s="24"/>
      <c r="IN486" s="24"/>
      <c r="IO486" s="24"/>
      <c r="IP486" s="24"/>
      <c r="IQ486" s="24"/>
      <c r="IR486" s="24"/>
      <c r="IS486" s="24"/>
      <c r="IT486" s="24"/>
      <c r="IU486" s="24"/>
      <c r="IV486" s="24"/>
      <c r="IW486" s="24"/>
      <c r="IX486" s="24"/>
      <c r="IY486" s="24"/>
      <c r="IZ486" s="24"/>
      <c r="JA486" s="24"/>
      <c r="JB486" s="24"/>
      <c r="JC486" s="24"/>
      <c r="JD486" s="24"/>
      <c r="JE486" s="24"/>
      <c r="JF486" s="24"/>
      <c r="JG486" s="24"/>
      <c r="JH486" s="24"/>
      <c r="JI486" s="24"/>
      <c r="JJ486" s="24"/>
      <c r="JK486" s="24"/>
      <c r="JL486" s="24"/>
      <c r="JM486" s="24"/>
      <c r="JN486" s="24"/>
      <c r="JO486" s="24"/>
      <c r="JP486" s="24"/>
      <c r="JQ486" s="24"/>
      <c r="JR486" s="24"/>
      <c r="JS486" s="24"/>
      <c r="JT486" s="24"/>
      <c r="JU486" s="24"/>
      <c r="JV486" s="24"/>
      <c r="JW486" s="24"/>
      <c r="JX486" s="24"/>
      <c r="JY486" s="24"/>
      <c r="JZ486" s="24"/>
      <c r="KA486" s="24"/>
      <c r="KB486" s="24"/>
      <c r="KC486" s="24"/>
      <c r="KD486" s="24"/>
      <c r="KE486" s="24"/>
      <c r="KF486" s="24"/>
      <c r="KG486" s="24"/>
      <c r="KH486" s="24"/>
      <c r="KI486" s="24"/>
      <c r="KJ486" s="24"/>
      <c r="KK486" s="24"/>
      <c r="KL486" s="24"/>
      <c r="KM486" s="24"/>
      <c r="KN486" s="24"/>
      <c r="KO486" s="24"/>
      <c r="KP486" s="24"/>
      <c r="KQ486" s="24"/>
      <c r="KR486" s="24"/>
      <c r="KS486" s="24"/>
      <c r="KT486" s="24"/>
      <c r="KU486" s="24"/>
      <c r="KV486" s="24"/>
      <c r="KW486" s="24"/>
      <c r="KX486" s="24"/>
      <c r="KY486" s="24"/>
      <c r="KZ486" s="24"/>
      <c r="LA486" s="24"/>
      <c r="LB486" s="24"/>
      <c r="LC486" s="24"/>
      <c r="LD486" s="24"/>
      <c r="LE486" s="24"/>
      <c r="LF486" s="24"/>
      <c r="LG486" s="24"/>
      <c r="LH486" s="24"/>
      <c r="LI486" s="24"/>
      <c r="LJ486" s="24"/>
      <c r="LK486" s="24"/>
      <c r="LL486" s="24"/>
      <c r="LM486" s="24"/>
      <c r="LN486" s="24"/>
      <c r="LO486" s="24"/>
      <c r="LP486" s="24"/>
      <c r="LQ486" s="24"/>
      <c r="LR486" s="24"/>
      <c r="LS486" s="24"/>
      <c r="LT486" s="24"/>
      <c r="LU486" s="24"/>
      <c r="LV486" s="24"/>
      <c r="LW486" s="24"/>
      <c r="LX486" s="24"/>
      <c r="LY486" s="24"/>
      <c r="LZ486" s="24"/>
      <c r="MA486" s="24"/>
      <c r="MB486" s="24"/>
      <c r="MC486" s="24"/>
      <c r="MD486" s="24"/>
      <c r="ME486" s="24"/>
      <c r="MF486" s="24"/>
      <c r="MG486" s="24"/>
      <c r="MH486" s="24"/>
      <c r="MI486" s="24"/>
      <c r="MJ486" s="24"/>
      <c r="MK486" s="24"/>
      <c r="ML486" s="24"/>
      <c r="MM486" s="24"/>
      <c r="MN486" s="24"/>
      <c r="MO486" s="24"/>
      <c r="MP486" s="24"/>
      <c r="MQ486" s="24"/>
      <c r="MR486" s="24"/>
      <c r="MS486" s="24"/>
      <c r="MT486" s="24"/>
      <c r="MU486" s="24"/>
      <c r="MV486" s="24"/>
      <c r="MW486" s="24"/>
      <c r="MX486" s="24"/>
      <c r="MY486" s="24"/>
      <c r="MZ486" s="24"/>
      <c r="NA486" s="24"/>
      <c r="NB486" s="24"/>
      <c r="NC486" s="24"/>
      <c r="ND486" s="24"/>
      <c r="NE486" s="24"/>
      <c r="NF486" s="24"/>
      <c r="NG486" s="24"/>
      <c r="NH486" s="24"/>
      <c r="NI486" s="24"/>
      <c r="NJ486" s="24"/>
      <c r="NK486" s="24"/>
      <c r="NL486" s="24"/>
      <c r="NM486" s="24"/>
      <c r="NN486" s="24"/>
      <c r="NO486" s="24"/>
      <c r="NP486" s="24"/>
      <c r="NQ486" s="24"/>
      <c r="NR486" s="24"/>
      <c r="NS486" s="24"/>
      <c r="NT486" s="24"/>
      <c r="NU486" s="24"/>
      <c r="NV486" s="24"/>
      <c r="NW486" s="24"/>
      <c r="NX486" s="24"/>
      <c r="NY486" s="24"/>
      <c r="NZ486" s="24"/>
      <c r="OA486" s="24"/>
      <c r="OB486" s="24"/>
      <c r="OC486" s="24"/>
      <c r="OD486" s="24"/>
      <c r="OE486" s="24"/>
      <c r="OF486" s="24"/>
      <c r="OG486" s="24"/>
      <c r="OH486" s="24"/>
      <c r="OI486" s="24"/>
      <c r="OJ486" s="24"/>
      <c r="OK486" s="24"/>
      <c r="OL486" s="24"/>
      <c r="OM486" s="24"/>
      <c r="ON486" s="24"/>
      <c r="OO486" s="24"/>
      <c r="OP486" s="24"/>
      <c r="OQ486" s="24"/>
      <c r="OR486" s="24"/>
      <c r="OS486" s="24"/>
      <c r="OT486" s="24"/>
      <c r="OU486" s="24"/>
      <c r="OV486" s="24"/>
      <c r="OW486" s="24"/>
      <c r="OX486" s="24"/>
      <c r="OY486" s="24"/>
      <c r="OZ486" s="24"/>
      <c r="PA486" s="24"/>
      <c r="PB486" s="24"/>
      <c r="PC486" s="24"/>
      <c r="PD486" s="24"/>
      <c r="PE486" s="24"/>
      <c r="PF486" s="24"/>
      <c r="PG486" s="24"/>
      <c r="PH486" s="24"/>
      <c r="PI486" s="24"/>
      <c r="PJ486" s="24"/>
      <c r="PK486" s="24"/>
      <c r="PL486" s="24"/>
      <c r="PM486" s="24"/>
      <c r="PN486" s="24"/>
      <c r="PO486" s="24"/>
      <c r="PP486" s="24"/>
      <c r="PQ486" s="24"/>
      <c r="PR486" s="24"/>
      <c r="PS486" s="24"/>
      <c r="PT486" s="24"/>
      <c r="PU486" s="24"/>
      <c r="PV486" s="24"/>
      <c r="PW486" s="24"/>
      <c r="PX486" s="24"/>
      <c r="PY486" s="24"/>
      <c r="PZ486" s="24"/>
      <c r="QA486" s="24"/>
      <c r="QB486" s="24"/>
      <c r="QC486" s="24"/>
      <c r="QD486" s="24"/>
      <c r="QE486" s="24"/>
      <c r="QF486" s="24"/>
      <c r="QG486" s="24"/>
      <c r="QH486" s="24"/>
      <c r="QI486" s="24"/>
      <c r="QJ486" s="24"/>
      <c r="QK486" s="24"/>
      <c r="QL486" s="24"/>
      <c r="QM486" s="24"/>
      <c r="QN486" s="24"/>
      <c r="QO486" s="24"/>
      <c r="QP486" s="24"/>
      <c r="QQ486" s="24"/>
      <c r="QR486" s="24"/>
      <c r="QS486" s="24"/>
      <c r="QT486" s="24"/>
      <c r="QU486" s="24"/>
      <c r="QV486" s="24"/>
      <c r="QW486" s="24"/>
      <c r="QX486" s="24"/>
      <c r="QY486" s="24"/>
      <c r="QZ486" s="24"/>
      <c r="RA486" s="24"/>
      <c r="RB486" s="24"/>
      <c r="RC486" s="24"/>
      <c r="RD486" s="24"/>
      <c r="RE486" s="24"/>
      <c r="RF486" s="24"/>
      <c r="RG486" s="24"/>
      <c r="RH486" s="24"/>
      <c r="RI486" s="24"/>
      <c r="RJ486" s="24"/>
      <c r="RK486" s="24"/>
      <c r="RL486" s="24"/>
      <c r="RM486" s="24"/>
      <c r="RN486" s="24"/>
      <c r="RO486" s="24"/>
      <c r="RP486" s="24"/>
      <c r="RQ486" s="24"/>
      <c r="RR486" s="24"/>
      <c r="RS486" s="24"/>
      <c r="RT486" s="24"/>
      <c r="RU486" s="24"/>
      <c r="RV486" s="24"/>
      <c r="RW486" s="24"/>
      <c r="RX486" s="24"/>
      <c r="RY486" s="24"/>
      <c r="RZ486" s="24"/>
      <c r="SA486" s="24"/>
      <c r="SB486" s="24"/>
      <c r="SC486" s="24"/>
      <c r="SD486" s="24"/>
      <c r="SE486" s="24"/>
      <c r="SF486" s="24"/>
      <c r="SG486" s="24"/>
      <c r="SH486" s="24"/>
      <c r="SI486" s="24"/>
      <c r="SJ486" s="24"/>
      <c r="SK486" s="24"/>
      <c r="SL486" s="24"/>
      <c r="SM486" s="24"/>
      <c r="SN486" s="24"/>
      <c r="SO486" s="24"/>
      <c r="SP486" s="24"/>
      <c r="SQ486" s="24"/>
      <c r="SR486" s="24"/>
      <c r="SS486" s="24"/>
      <c r="ST486" s="24"/>
      <c r="SU486" s="24"/>
      <c r="SV486" s="24"/>
      <c r="SW486" s="24"/>
      <c r="SX486" s="24"/>
      <c r="SY486" s="24"/>
      <c r="SZ486" s="24"/>
      <c r="TA486" s="24"/>
      <c r="TB486" s="24"/>
      <c r="TC486" s="24"/>
      <c r="TD486" s="24"/>
      <c r="TE486" s="24"/>
      <c r="TF486" s="24"/>
      <c r="TG486" s="24"/>
      <c r="TH486" s="24"/>
      <c r="TI486" s="24"/>
      <c r="TJ486" s="24"/>
      <c r="TK486" s="24"/>
      <c r="TL486" s="24"/>
      <c r="TM486" s="24"/>
      <c r="TN486" s="24"/>
      <c r="TO486" s="24"/>
      <c r="TP486" s="24"/>
      <c r="TQ486" s="24"/>
      <c r="TR486" s="24"/>
      <c r="TS486" s="24"/>
      <c r="TT486" s="24"/>
      <c r="TU486" s="24"/>
      <c r="TV486" s="24"/>
      <c r="TW486" s="24"/>
      <c r="TX486" s="24"/>
      <c r="TY486" s="24"/>
      <c r="TZ486" s="24"/>
      <c r="UA486" s="24"/>
      <c r="UB486" s="24"/>
      <c r="UC486" s="24"/>
      <c r="UD486" s="24"/>
      <c r="UE486" s="24"/>
      <c r="UF486" s="24"/>
      <c r="UG486" s="24"/>
      <c r="UH486" s="24"/>
      <c r="UI486" s="24"/>
      <c r="UJ486" s="24"/>
      <c r="UK486" s="24"/>
      <c r="UL486" s="24"/>
      <c r="UM486" s="24"/>
      <c r="UN486" s="24"/>
      <c r="UO486" s="24"/>
      <c r="UP486" s="24"/>
      <c r="UQ486" s="24"/>
      <c r="UR486" s="24"/>
      <c r="US486" s="24"/>
      <c r="UT486" s="24"/>
      <c r="UU486" s="24"/>
      <c r="UV486" s="24"/>
      <c r="UW486" s="24"/>
      <c r="UX486" s="24"/>
      <c r="UY486" s="24"/>
      <c r="UZ486" s="24"/>
      <c r="VA486" s="24"/>
      <c r="VB486" s="24"/>
      <c r="VC486" s="24"/>
      <c r="VD486" s="24"/>
      <c r="VE486" s="24"/>
      <c r="VF486" s="24"/>
      <c r="VG486" s="24"/>
      <c r="VH486" s="24"/>
      <c r="VI486" s="24"/>
    </row>
    <row r="487" spans="1:581" s="23" customFormat="1" ht="15" customHeight="1" x14ac:dyDescent="0.2">
      <c r="A487" s="18">
        <v>158</v>
      </c>
      <c r="B487" s="102" t="s">
        <v>1188</v>
      </c>
      <c r="C487" s="102" t="s">
        <v>1189</v>
      </c>
      <c r="D487" s="20">
        <v>14</v>
      </c>
      <c r="E487" s="102" t="s">
        <v>929</v>
      </c>
      <c r="F487" s="102" t="s">
        <v>1190</v>
      </c>
      <c r="G487" s="102" t="s">
        <v>1588</v>
      </c>
      <c r="H487" s="21" t="s">
        <v>347</v>
      </c>
      <c r="I487" s="21" t="s">
        <v>348</v>
      </c>
      <c r="J487" s="22" t="s">
        <v>955</v>
      </c>
      <c r="K487" s="328">
        <v>38184</v>
      </c>
      <c r="L487" s="146">
        <v>11</v>
      </c>
      <c r="M487" s="22">
        <v>40</v>
      </c>
      <c r="N487" s="22" t="s">
        <v>704</v>
      </c>
      <c r="O487" s="21" t="s">
        <v>349</v>
      </c>
      <c r="P487" s="21" t="s">
        <v>974</v>
      </c>
      <c r="Q487" s="21" t="s">
        <v>994</v>
      </c>
      <c r="R487" s="22">
        <v>1</v>
      </c>
      <c r="S487" s="75">
        <v>19633</v>
      </c>
      <c r="T487" s="75"/>
      <c r="U487" s="75"/>
      <c r="V487" s="75">
        <f t="shared" si="222"/>
        <v>19633</v>
      </c>
      <c r="W487" s="75">
        <f>70.1*4</f>
        <v>280.39999999999998</v>
      </c>
      <c r="X487" s="75">
        <f t="shared" si="223"/>
        <v>3608.333333333333</v>
      </c>
      <c r="Y487" s="75">
        <f t="shared" si="224"/>
        <v>36083.333333333328</v>
      </c>
      <c r="Z487" s="75">
        <f t="shared" si="225"/>
        <v>3435.7749999999996</v>
      </c>
      <c r="AA487" s="75">
        <f t="shared" si="226"/>
        <v>588.99</v>
      </c>
      <c r="AB487" s="75">
        <f t="shared" si="227"/>
        <v>981.65000000000009</v>
      </c>
      <c r="AC487" s="75">
        <f t="shared" si="228"/>
        <v>392.66</v>
      </c>
      <c r="AD487" s="75">
        <v>1261</v>
      </c>
      <c r="AE487" s="75">
        <v>756</v>
      </c>
      <c r="AF487" s="77">
        <f t="shared" si="229"/>
        <v>10825</v>
      </c>
      <c r="AG487" s="77">
        <f t="shared" si="230"/>
        <v>31539.197222222228</v>
      </c>
      <c r="AH487" s="77">
        <f t="shared" si="231"/>
        <v>378470.36666666676</v>
      </c>
      <c r="AI487" s="77"/>
      <c r="AJ487" s="77"/>
      <c r="AK487" s="77"/>
      <c r="AL487" s="77"/>
      <c r="AM487" s="77"/>
      <c r="AN487" s="77"/>
      <c r="AO487" s="77"/>
      <c r="AP487" s="77"/>
      <c r="AQ487" s="77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  <c r="HB487" s="24"/>
      <c r="HC487" s="24"/>
      <c r="HD487" s="24"/>
      <c r="HE487" s="24"/>
      <c r="HF487" s="24"/>
      <c r="HG487" s="24"/>
      <c r="HH487" s="24"/>
      <c r="HI487" s="24"/>
      <c r="HJ487" s="24"/>
      <c r="HK487" s="24"/>
      <c r="HL487" s="24"/>
      <c r="HM487" s="24"/>
      <c r="HN487" s="24"/>
      <c r="HO487" s="24"/>
      <c r="HP487" s="24"/>
      <c r="HQ487" s="24"/>
      <c r="HR487" s="24"/>
      <c r="HS487" s="24"/>
      <c r="HT487" s="24"/>
      <c r="HU487" s="24"/>
      <c r="HV487" s="24"/>
      <c r="HW487" s="24"/>
      <c r="HX487" s="24"/>
      <c r="HY487" s="24"/>
      <c r="HZ487" s="24"/>
      <c r="IA487" s="24"/>
      <c r="IB487" s="24"/>
      <c r="IC487" s="24"/>
      <c r="ID487" s="24"/>
      <c r="IE487" s="24"/>
      <c r="IF487" s="24"/>
      <c r="IG487" s="24"/>
      <c r="IH487" s="24"/>
      <c r="II487" s="24"/>
      <c r="IJ487" s="24"/>
      <c r="IK487" s="24"/>
      <c r="IL487" s="24"/>
      <c r="IM487" s="24"/>
      <c r="IN487" s="24"/>
      <c r="IO487" s="24"/>
      <c r="IP487" s="24"/>
      <c r="IQ487" s="24"/>
      <c r="IR487" s="24"/>
      <c r="IS487" s="24"/>
      <c r="IT487" s="24"/>
      <c r="IU487" s="24"/>
      <c r="IV487" s="24"/>
      <c r="IW487" s="24"/>
      <c r="IX487" s="24"/>
      <c r="IY487" s="24"/>
      <c r="IZ487" s="24"/>
      <c r="JA487" s="24"/>
      <c r="JB487" s="24"/>
      <c r="JC487" s="24"/>
      <c r="JD487" s="24"/>
      <c r="JE487" s="24"/>
      <c r="JF487" s="24"/>
      <c r="JG487" s="24"/>
      <c r="JH487" s="24"/>
      <c r="JI487" s="24"/>
      <c r="JJ487" s="24"/>
      <c r="JK487" s="24"/>
      <c r="JL487" s="24"/>
      <c r="JM487" s="24"/>
      <c r="JN487" s="24"/>
      <c r="JO487" s="24"/>
      <c r="JP487" s="24"/>
      <c r="JQ487" s="24"/>
      <c r="JR487" s="24"/>
      <c r="JS487" s="24"/>
      <c r="JT487" s="24"/>
      <c r="JU487" s="24"/>
      <c r="JV487" s="24"/>
      <c r="JW487" s="24"/>
      <c r="JX487" s="24"/>
      <c r="JY487" s="24"/>
      <c r="JZ487" s="24"/>
      <c r="KA487" s="24"/>
      <c r="KB487" s="24"/>
      <c r="KC487" s="24"/>
      <c r="KD487" s="24"/>
      <c r="KE487" s="24"/>
      <c r="KF487" s="24"/>
      <c r="KG487" s="24"/>
      <c r="KH487" s="24"/>
      <c r="KI487" s="24"/>
      <c r="KJ487" s="24"/>
      <c r="KK487" s="24"/>
      <c r="KL487" s="24"/>
      <c r="KM487" s="24"/>
      <c r="KN487" s="24"/>
      <c r="KO487" s="24"/>
      <c r="KP487" s="24"/>
      <c r="KQ487" s="24"/>
      <c r="KR487" s="24"/>
      <c r="KS487" s="24"/>
      <c r="KT487" s="24"/>
      <c r="KU487" s="24"/>
      <c r="KV487" s="24"/>
      <c r="KW487" s="24"/>
      <c r="KX487" s="24"/>
      <c r="KY487" s="24"/>
      <c r="KZ487" s="24"/>
      <c r="LA487" s="24"/>
      <c r="LB487" s="24"/>
      <c r="LC487" s="24"/>
      <c r="LD487" s="24"/>
      <c r="LE487" s="24"/>
      <c r="LF487" s="24"/>
      <c r="LG487" s="24"/>
      <c r="LH487" s="24"/>
      <c r="LI487" s="24"/>
      <c r="LJ487" s="24"/>
      <c r="LK487" s="24"/>
      <c r="LL487" s="24"/>
      <c r="LM487" s="24"/>
      <c r="LN487" s="24"/>
      <c r="LO487" s="24"/>
      <c r="LP487" s="24"/>
      <c r="LQ487" s="24"/>
      <c r="LR487" s="24"/>
      <c r="LS487" s="24"/>
      <c r="LT487" s="24"/>
      <c r="LU487" s="24"/>
      <c r="LV487" s="24"/>
      <c r="LW487" s="24"/>
      <c r="LX487" s="24"/>
      <c r="LY487" s="24"/>
      <c r="LZ487" s="24"/>
      <c r="MA487" s="24"/>
      <c r="MB487" s="24"/>
      <c r="MC487" s="24"/>
      <c r="MD487" s="24"/>
      <c r="ME487" s="24"/>
      <c r="MF487" s="24"/>
      <c r="MG487" s="24"/>
      <c r="MH487" s="24"/>
      <c r="MI487" s="24"/>
      <c r="MJ487" s="24"/>
      <c r="MK487" s="24"/>
      <c r="ML487" s="24"/>
      <c r="MM487" s="24"/>
      <c r="MN487" s="24"/>
      <c r="MO487" s="24"/>
      <c r="MP487" s="24"/>
      <c r="MQ487" s="24"/>
      <c r="MR487" s="24"/>
      <c r="MS487" s="24"/>
      <c r="MT487" s="24"/>
      <c r="MU487" s="24"/>
      <c r="MV487" s="24"/>
      <c r="MW487" s="24"/>
      <c r="MX487" s="24"/>
      <c r="MY487" s="24"/>
      <c r="MZ487" s="24"/>
      <c r="NA487" s="24"/>
      <c r="NB487" s="24"/>
      <c r="NC487" s="24"/>
      <c r="ND487" s="24"/>
      <c r="NE487" s="24"/>
      <c r="NF487" s="24"/>
      <c r="NG487" s="24"/>
      <c r="NH487" s="24"/>
      <c r="NI487" s="24"/>
      <c r="NJ487" s="24"/>
      <c r="NK487" s="24"/>
      <c r="NL487" s="24"/>
      <c r="NM487" s="24"/>
      <c r="NN487" s="24"/>
      <c r="NO487" s="24"/>
      <c r="NP487" s="24"/>
      <c r="NQ487" s="24"/>
      <c r="NR487" s="24"/>
      <c r="NS487" s="24"/>
      <c r="NT487" s="24"/>
      <c r="NU487" s="24"/>
      <c r="NV487" s="24"/>
      <c r="NW487" s="24"/>
      <c r="NX487" s="24"/>
      <c r="NY487" s="24"/>
      <c r="NZ487" s="24"/>
      <c r="OA487" s="24"/>
      <c r="OB487" s="24"/>
      <c r="OC487" s="24"/>
      <c r="OD487" s="24"/>
      <c r="OE487" s="24"/>
      <c r="OF487" s="24"/>
      <c r="OG487" s="24"/>
      <c r="OH487" s="24"/>
      <c r="OI487" s="24"/>
      <c r="OJ487" s="24"/>
      <c r="OK487" s="24"/>
      <c r="OL487" s="24"/>
      <c r="OM487" s="24"/>
      <c r="ON487" s="24"/>
      <c r="OO487" s="24"/>
      <c r="OP487" s="24"/>
      <c r="OQ487" s="24"/>
      <c r="OR487" s="24"/>
      <c r="OS487" s="24"/>
      <c r="OT487" s="24"/>
      <c r="OU487" s="24"/>
      <c r="OV487" s="24"/>
      <c r="OW487" s="24"/>
      <c r="OX487" s="24"/>
      <c r="OY487" s="24"/>
      <c r="OZ487" s="24"/>
      <c r="PA487" s="24"/>
      <c r="PB487" s="24"/>
      <c r="PC487" s="24"/>
      <c r="PD487" s="24"/>
      <c r="PE487" s="24"/>
      <c r="PF487" s="24"/>
      <c r="PG487" s="24"/>
      <c r="PH487" s="24"/>
      <c r="PI487" s="24"/>
      <c r="PJ487" s="24"/>
      <c r="PK487" s="24"/>
      <c r="PL487" s="24"/>
      <c r="PM487" s="24"/>
      <c r="PN487" s="24"/>
      <c r="PO487" s="24"/>
      <c r="PP487" s="24"/>
      <c r="PQ487" s="24"/>
      <c r="PR487" s="24"/>
      <c r="PS487" s="24"/>
      <c r="PT487" s="24"/>
      <c r="PU487" s="24"/>
      <c r="PV487" s="24"/>
      <c r="PW487" s="24"/>
      <c r="PX487" s="24"/>
      <c r="PY487" s="24"/>
      <c r="PZ487" s="24"/>
      <c r="QA487" s="24"/>
      <c r="QB487" s="24"/>
      <c r="QC487" s="24"/>
      <c r="QD487" s="24"/>
      <c r="QE487" s="24"/>
      <c r="QF487" s="24"/>
      <c r="QG487" s="24"/>
      <c r="QH487" s="24"/>
      <c r="QI487" s="24"/>
      <c r="QJ487" s="24"/>
      <c r="QK487" s="24"/>
      <c r="QL487" s="24"/>
      <c r="QM487" s="24"/>
      <c r="QN487" s="24"/>
      <c r="QO487" s="24"/>
      <c r="QP487" s="24"/>
      <c r="QQ487" s="24"/>
      <c r="QR487" s="24"/>
      <c r="QS487" s="24"/>
      <c r="QT487" s="24"/>
      <c r="QU487" s="24"/>
      <c r="QV487" s="24"/>
      <c r="QW487" s="24"/>
      <c r="QX487" s="24"/>
      <c r="QY487" s="24"/>
      <c r="QZ487" s="24"/>
      <c r="RA487" s="24"/>
      <c r="RB487" s="24"/>
      <c r="RC487" s="24"/>
      <c r="RD487" s="24"/>
      <c r="RE487" s="24"/>
      <c r="RF487" s="24"/>
      <c r="RG487" s="24"/>
      <c r="RH487" s="24"/>
      <c r="RI487" s="24"/>
      <c r="RJ487" s="24"/>
      <c r="RK487" s="24"/>
      <c r="RL487" s="24"/>
      <c r="RM487" s="24"/>
      <c r="RN487" s="24"/>
      <c r="RO487" s="24"/>
      <c r="RP487" s="24"/>
      <c r="RQ487" s="24"/>
      <c r="RR487" s="24"/>
      <c r="RS487" s="24"/>
      <c r="RT487" s="24"/>
      <c r="RU487" s="24"/>
      <c r="RV487" s="24"/>
      <c r="RW487" s="24"/>
      <c r="RX487" s="24"/>
      <c r="RY487" s="24"/>
      <c r="RZ487" s="24"/>
      <c r="SA487" s="24"/>
      <c r="SB487" s="24"/>
      <c r="SC487" s="24"/>
      <c r="SD487" s="24"/>
      <c r="SE487" s="24"/>
      <c r="SF487" s="24"/>
      <c r="SG487" s="24"/>
      <c r="SH487" s="24"/>
      <c r="SI487" s="24"/>
      <c r="SJ487" s="24"/>
      <c r="SK487" s="24"/>
      <c r="SL487" s="24"/>
      <c r="SM487" s="24"/>
      <c r="SN487" s="24"/>
      <c r="SO487" s="24"/>
      <c r="SP487" s="24"/>
      <c r="SQ487" s="24"/>
      <c r="SR487" s="24"/>
      <c r="SS487" s="24"/>
      <c r="ST487" s="24"/>
      <c r="SU487" s="24"/>
      <c r="SV487" s="24"/>
      <c r="SW487" s="24"/>
      <c r="SX487" s="24"/>
      <c r="SY487" s="24"/>
      <c r="SZ487" s="24"/>
      <c r="TA487" s="24"/>
      <c r="TB487" s="24"/>
      <c r="TC487" s="24"/>
      <c r="TD487" s="24"/>
      <c r="TE487" s="24"/>
      <c r="TF487" s="24"/>
      <c r="TG487" s="24"/>
      <c r="TH487" s="24"/>
      <c r="TI487" s="24"/>
      <c r="TJ487" s="24"/>
      <c r="TK487" s="24"/>
      <c r="TL487" s="24"/>
      <c r="TM487" s="24"/>
      <c r="TN487" s="24"/>
      <c r="TO487" s="24"/>
      <c r="TP487" s="24"/>
      <c r="TQ487" s="24"/>
      <c r="TR487" s="24"/>
      <c r="TS487" s="24"/>
      <c r="TT487" s="24"/>
      <c r="TU487" s="24"/>
      <c r="TV487" s="24"/>
      <c r="TW487" s="24"/>
      <c r="TX487" s="24"/>
      <c r="TY487" s="24"/>
      <c r="TZ487" s="24"/>
      <c r="UA487" s="24"/>
      <c r="UB487" s="24"/>
      <c r="UC487" s="24"/>
      <c r="UD487" s="24"/>
      <c r="UE487" s="24"/>
      <c r="UF487" s="24"/>
      <c r="UG487" s="24"/>
      <c r="UH487" s="24"/>
      <c r="UI487" s="24"/>
      <c r="UJ487" s="24"/>
      <c r="UK487" s="24"/>
      <c r="UL487" s="24"/>
      <c r="UM487" s="24"/>
      <c r="UN487" s="24"/>
      <c r="UO487" s="24"/>
      <c r="UP487" s="24"/>
      <c r="UQ487" s="24"/>
      <c r="UR487" s="24"/>
      <c r="US487" s="24"/>
      <c r="UT487" s="24"/>
      <c r="UU487" s="24"/>
      <c r="UV487" s="24"/>
      <c r="UW487" s="24"/>
      <c r="UX487" s="24"/>
      <c r="UY487" s="24"/>
      <c r="UZ487" s="24"/>
      <c r="VA487" s="24"/>
      <c r="VB487" s="24"/>
      <c r="VC487" s="24"/>
      <c r="VD487" s="24"/>
      <c r="VE487" s="24"/>
      <c r="VF487" s="24"/>
      <c r="VG487" s="24"/>
      <c r="VH487" s="24"/>
      <c r="VI487" s="24"/>
    </row>
    <row r="488" spans="1:581" s="23" customFormat="1" ht="15" customHeight="1" x14ac:dyDescent="0.2">
      <c r="A488" s="18">
        <v>159</v>
      </c>
      <c r="B488" s="102" t="s">
        <v>1188</v>
      </c>
      <c r="C488" s="102" t="s">
        <v>1189</v>
      </c>
      <c r="D488" s="20">
        <v>14</v>
      </c>
      <c r="E488" s="102" t="s">
        <v>929</v>
      </c>
      <c r="F488" s="102" t="s">
        <v>1190</v>
      </c>
      <c r="G488" s="102" t="s">
        <v>1589</v>
      </c>
      <c r="H488" s="21" t="s">
        <v>12</v>
      </c>
      <c r="I488" s="21" t="s">
        <v>13</v>
      </c>
      <c r="J488" s="22" t="s">
        <v>955</v>
      </c>
      <c r="K488" s="328">
        <v>33770</v>
      </c>
      <c r="L488" s="146">
        <v>11</v>
      </c>
      <c r="M488" s="22">
        <v>40</v>
      </c>
      <c r="N488" s="22" t="s">
        <v>704</v>
      </c>
      <c r="O488" s="21" t="s">
        <v>787</v>
      </c>
      <c r="P488" s="21" t="s">
        <v>970</v>
      </c>
      <c r="Q488" s="21" t="s">
        <v>994</v>
      </c>
      <c r="R488" s="22">
        <v>1</v>
      </c>
      <c r="S488" s="75">
        <v>19633</v>
      </c>
      <c r="T488" s="75">
        <f>+S488*20%</f>
        <v>3926.6000000000004</v>
      </c>
      <c r="U488" s="75"/>
      <c r="V488" s="75">
        <f t="shared" si="222"/>
        <v>23559.599999999999</v>
      </c>
      <c r="W488" s="75">
        <f>70.1*7</f>
        <v>490.69999999999993</v>
      </c>
      <c r="X488" s="75">
        <f t="shared" si="223"/>
        <v>4262.7666666666664</v>
      </c>
      <c r="Y488" s="75">
        <f t="shared" si="224"/>
        <v>42627.666666666664</v>
      </c>
      <c r="Z488" s="75">
        <f t="shared" si="225"/>
        <v>4122.9299999999994</v>
      </c>
      <c r="AA488" s="75">
        <f t="shared" si="226"/>
        <v>706.7879999999999</v>
      </c>
      <c r="AB488" s="75">
        <f t="shared" si="227"/>
        <v>1177.98</v>
      </c>
      <c r="AC488" s="75">
        <f t="shared" si="228"/>
        <v>471.19200000000001</v>
      </c>
      <c r="AD488" s="75">
        <v>1261</v>
      </c>
      <c r="AE488" s="75">
        <v>756</v>
      </c>
      <c r="AF488" s="77">
        <f t="shared" si="229"/>
        <v>12788.3</v>
      </c>
      <c r="AG488" s="77">
        <f t="shared" si="230"/>
        <v>37519.417777777773</v>
      </c>
      <c r="AH488" s="77">
        <f t="shared" si="231"/>
        <v>450233.01333333331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  <c r="HB488" s="24"/>
      <c r="HC488" s="24"/>
      <c r="HD488" s="24"/>
      <c r="HE488" s="24"/>
      <c r="HF488" s="24"/>
      <c r="HG488" s="24"/>
      <c r="HH488" s="24"/>
      <c r="HI488" s="24"/>
      <c r="HJ488" s="24"/>
      <c r="HK488" s="24"/>
      <c r="HL488" s="24"/>
      <c r="HM488" s="24"/>
      <c r="HN488" s="24"/>
      <c r="HO488" s="24"/>
      <c r="HP488" s="24"/>
      <c r="HQ488" s="24"/>
      <c r="HR488" s="24"/>
      <c r="HS488" s="24"/>
      <c r="HT488" s="24"/>
      <c r="HU488" s="24"/>
      <c r="HV488" s="24"/>
      <c r="HW488" s="24"/>
      <c r="HX488" s="24"/>
      <c r="HY488" s="24"/>
      <c r="HZ488" s="24"/>
      <c r="IA488" s="24"/>
      <c r="IB488" s="24"/>
      <c r="IC488" s="24"/>
      <c r="ID488" s="24"/>
      <c r="IE488" s="24"/>
      <c r="IF488" s="24"/>
      <c r="IG488" s="24"/>
      <c r="IH488" s="24"/>
      <c r="II488" s="24"/>
      <c r="IJ488" s="24"/>
      <c r="IK488" s="24"/>
      <c r="IL488" s="24"/>
      <c r="IM488" s="24"/>
      <c r="IN488" s="24"/>
      <c r="IO488" s="24"/>
      <c r="IP488" s="24"/>
      <c r="IQ488" s="24"/>
      <c r="IR488" s="24"/>
      <c r="IS488" s="24"/>
      <c r="IT488" s="24"/>
      <c r="IU488" s="24"/>
      <c r="IV488" s="24"/>
      <c r="IW488" s="24"/>
      <c r="IX488" s="24"/>
      <c r="IY488" s="24"/>
      <c r="IZ488" s="24"/>
      <c r="JA488" s="24"/>
      <c r="JB488" s="24"/>
      <c r="JC488" s="24"/>
      <c r="JD488" s="24"/>
      <c r="JE488" s="24"/>
      <c r="JF488" s="24"/>
      <c r="JG488" s="24"/>
      <c r="JH488" s="24"/>
      <c r="JI488" s="24"/>
      <c r="JJ488" s="24"/>
      <c r="JK488" s="24"/>
      <c r="JL488" s="24"/>
      <c r="JM488" s="24"/>
      <c r="JN488" s="24"/>
      <c r="JO488" s="24"/>
      <c r="JP488" s="24"/>
      <c r="JQ488" s="24"/>
      <c r="JR488" s="24"/>
      <c r="JS488" s="24"/>
      <c r="JT488" s="24"/>
      <c r="JU488" s="24"/>
      <c r="JV488" s="24"/>
      <c r="JW488" s="24"/>
      <c r="JX488" s="24"/>
      <c r="JY488" s="24"/>
      <c r="JZ488" s="24"/>
      <c r="KA488" s="24"/>
      <c r="KB488" s="24"/>
      <c r="KC488" s="24"/>
      <c r="KD488" s="24"/>
      <c r="KE488" s="24"/>
      <c r="KF488" s="24"/>
      <c r="KG488" s="24"/>
      <c r="KH488" s="24"/>
      <c r="KI488" s="24"/>
      <c r="KJ488" s="24"/>
      <c r="KK488" s="24"/>
      <c r="KL488" s="24"/>
      <c r="KM488" s="24"/>
      <c r="KN488" s="24"/>
      <c r="KO488" s="24"/>
      <c r="KP488" s="24"/>
      <c r="KQ488" s="24"/>
      <c r="KR488" s="24"/>
      <c r="KS488" s="24"/>
      <c r="KT488" s="24"/>
      <c r="KU488" s="24"/>
      <c r="KV488" s="24"/>
      <c r="KW488" s="24"/>
      <c r="KX488" s="24"/>
      <c r="KY488" s="24"/>
      <c r="KZ488" s="24"/>
      <c r="LA488" s="24"/>
      <c r="LB488" s="24"/>
      <c r="LC488" s="24"/>
      <c r="LD488" s="24"/>
      <c r="LE488" s="24"/>
      <c r="LF488" s="24"/>
      <c r="LG488" s="24"/>
      <c r="LH488" s="24"/>
      <c r="LI488" s="24"/>
      <c r="LJ488" s="24"/>
      <c r="LK488" s="24"/>
      <c r="LL488" s="24"/>
      <c r="LM488" s="24"/>
      <c r="LN488" s="24"/>
      <c r="LO488" s="24"/>
      <c r="LP488" s="24"/>
      <c r="LQ488" s="24"/>
      <c r="LR488" s="24"/>
      <c r="LS488" s="24"/>
      <c r="LT488" s="24"/>
      <c r="LU488" s="24"/>
      <c r="LV488" s="24"/>
      <c r="LW488" s="24"/>
      <c r="LX488" s="24"/>
      <c r="LY488" s="24"/>
      <c r="LZ488" s="24"/>
      <c r="MA488" s="24"/>
      <c r="MB488" s="24"/>
      <c r="MC488" s="24"/>
      <c r="MD488" s="24"/>
      <c r="ME488" s="24"/>
      <c r="MF488" s="24"/>
      <c r="MG488" s="24"/>
      <c r="MH488" s="24"/>
      <c r="MI488" s="24"/>
      <c r="MJ488" s="24"/>
      <c r="MK488" s="24"/>
      <c r="ML488" s="24"/>
      <c r="MM488" s="24"/>
      <c r="MN488" s="24"/>
      <c r="MO488" s="24"/>
      <c r="MP488" s="24"/>
      <c r="MQ488" s="24"/>
      <c r="MR488" s="24"/>
      <c r="MS488" s="24"/>
      <c r="MT488" s="24"/>
      <c r="MU488" s="24"/>
      <c r="MV488" s="24"/>
      <c r="MW488" s="24"/>
      <c r="MX488" s="24"/>
      <c r="MY488" s="24"/>
      <c r="MZ488" s="24"/>
      <c r="NA488" s="24"/>
      <c r="NB488" s="24"/>
      <c r="NC488" s="24"/>
      <c r="ND488" s="24"/>
      <c r="NE488" s="24"/>
      <c r="NF488" s="24"/>
      <c r="NG488" s="24"/>
      <c r="NH488" s="24"/>
      <c r="NI488" s="24"/>
      <c r="NJ488" s="24"/>
      <c r="NK488" s="24"/>
      <c r="NL488" s="24"/>
      <c r="NM488" s="24"/>
      <c r="NN488" s="24"/>
      <c r="NO488" s="24"/>
      <c r="NP488" s="24"/>
      <c r="NQ488" s="24"/>
      <c r="NR488" s="24"/>
      <c r="NS488" s="24"/>
      <c r="NT488" s="24"/>
      <c r="NU488" s="24"/>
      <c r="NV488" s="24"/>
      <c r="NW488" s="24"/>
      <c r="NX488" s="24"/>
      <c r="NY488" s="24"/>
      <c r="NZ488" s="24"/>
      <c r="OA488" s="24"/>
      <c r="OB488" s="24"/>
      <c r="OC488" s="24"/>
      <c r="OD488" s="24"/>
      <c r="OE488" s="24"/>
      <c r="OF488" s="24"/>
      <c r="OG488" s="24"/>
      <c r="OH488" s="24"/>
      <c r="OI488" s="24"/>
      <c r="OJ488" s="24"/>
      <c r="OK488" s="24"/>
      <c r="OL488" s="24"/>
      <c r="OM488" s="24"/>
      <c r="ON488" s="24"/>
      <c r="OO488" s="24"/>
      <c r="OP488" s="24"/>
      <c r="OQ488" s="24"/>
      <c r="OR488" s="24"/>
      <c r="OS488" s="24"/>
      <c r="OT488" s="24"/>
      <c r="OU488" s="24"/>
      <c r="OV488" s="24"/>
      <c r="OW488" s="24"/>
      <c r="OX488" s="24"/>
      <c r="OY488" s="24"/>
      <c r="OZ488" s="24"/>
      <c r="PA488" s="24"/>
      <c r="PB488" s="24"/>
      <c r="PC488" s="24"/>
      <c r="PD488" s="24"/>
      <c r="PE488" s="24"/>
      <c r="PF488" s="24"/>
      <c r="PG488" s="24"/>
      <c r="PH488" s="24"/>
      <c r="PI488" s="24"/>
      <c r="PJ488" s="24"/>
      <c r="PK488" s="24"/>
      <c r="PL488" s="24"/>
      <c r="PM488" s="24"/>
      <c r="PN488" s="24"/>
      <c r="PO488" s="24"/>
      <c r="PP488" s="24"/>
      <c r="PQ488" s="24"/>
      <c r="PR488" s="24"/>
      <c r="PS488" s="24"/>
      <c r="PT488" s="24"/>
      <c r="PU488" s="24"/>
      <c r="PV488" s="24"/>
      <c r="PW488" s="24"/>
      <c r="PX488" s="24"/>
      <c r="PY488" s="24"/>
      <c r="PZ488" s="24"/>
      <c r="QA488" s="24"/>
      <c r="QB488" s="24"/>
      <c r="QC488" s="24"/>
      <c r="QD488" s="24"/>
      <c r="QE488" s="24"/>
      <c r="QF488" s="24"/>
      <c r="QG488" s="24"/>
      <c r="QH488" s="24"/>
      <c r="QI488" s="24"/>
      <c r="QJ488" s="24"/>
      <c r="QK488" s="24"/>
      <c r="QL488" s="24"/>
      <c r="QM488" s="24"/>
      <c r="QN488" s="24"/>
      <c r="QO488" s="24"/>
      <c r="QP488" s="24"/>
      <c r="QQ488" s="24"/>
      <c r="QR488" s="24"/>
      <c r="QS488" s="24"/>
      <c r="QT488" s="24"/>
      <c r="QU488" s="24"/>
      <c r="QV488" s="24"/>
      <c r="QW488" s="24"/>
      <c r="QX488" s="24"/>
      <c r="QY488" s="24"/>
      <c r="QZ488" s="24"/>
      <c r="RA488" s="24"/>
      <c r="RB488" s="24"/>
      <c r="RC488" s="24"/>
      <c r="RD488" s="24"/>
      <c r="RE488" s="24"/>
      <c r="RF488" s="24"/>
      <c r="RG488" s="24"/>
      <c r="RH488" s="24"/>
      <c r="RI488" s="24"/>
      <c r="RJ488" s="24"/>
      <c r="RK488" s="24"/>
      <c r="RL488" s="24"/>
      <c r="RM488" s="24"/>
      <c r="RN488" s="24"/>
      <c r="RO488" s="24"/>
      <c r="RP488" s="24"/>
      <c r="RQ488" s="24"/>
      <c r="RR488" s="24"/>
      <c r="RS488" s="24"/>
      <c r="RT488" s="24"/>
      <c r="RU488" s="24"/>
      <c r="RV488" s="24"/>
      <c r="RW488" s="24"/>
      <c r="RX488" s="24"/>
      <c r="RY488" s="24"/>
      <c r="RZ488" s="24"/>
      <c r="SA488" s="24"/>
      <c r="SB488" s="24"/>
      <c r="SC488" s="24"/>
      <c r="SD488" s="24"/>
      <c r="SE488" s="24"/>
      <c r="SF488" s="24"/>
      <c r="SG488" s="24"/>
      <c r="SH488" s="24"/>
      <c r="SI488" s="24"/>
      <c r="SJ488" s="24"/>
      <c r="SK488" s="24"/>
      <c r="SL488" s="24"/>
      <c r="SM488" s="24"/>
      <c r="SN488" s="24"/>
      <c r="SO488" s="24"/>
      <c r="SP488" s="24"/>
      <c r="SQ488" s="24"/>
      <c r="SR488" s="24"/>
      <c r="SS488" s="24"/>
      <c r="ST488" s="24"/>
      <c r="SU488" s="24"/>
      <c r="SV488" s="24"/>
      <c r="SW488" s="24"/>
      <c r="SX488" s="24"/>
      <c r="SY488" s="24"/>
      <c r="SZ488" s="24"/>
      <c r="TA488" s="24"/>
      <c r="TB488" s="24"/>
      <c r="TC488" s="24"/>
      <c r="TD488" s="24"/>
      <c r="TE488" s="24"/>
      <c r="TF488" s="24"/>
      <c r="TG488" s="24"/>
      <c r="TH488" s="24"/>
      <c r="TI488" s="24"/>
      <c r="TJ488" s="24"/>
      <c r="TK488" s="24"/>
      <c r="TL488" s="24"/>
      <c r="TM488" s="24"/>
      <c r="TN488" s="24"/>
      <c r="TO488" s="24"/>
      <c r="TP488" s="24"/>
      <c r="TQ488" s="24"/>
      <c r="TR488" s="24"/>
      <c r="TS488" s="24"/>
      <c r="TT488" s="24"/>
      <c r="TU488" s="24"/>
      <c r="TV488" s="24"/>
      <c r="TW488" s="24"/>
      <c r="TX488" s="24"/>
      <c r="TY488" s="24"/>
      <c r="TZ488" s="24"/>
      <c r="UA488" s="24"/>
      <c r="UB488" s="24"/>
      <c r="UC488" s="24"/>
      <c r="UD488" s="24"/>
      <c r="UE488" s="24"/>
      <c r="UF488" s="24"/>
      <c r="UG488" s="24"/>
      <c r="UH488" s="24"/>
      <c r="UI488" s="24"/>
      <c r="UJ488" s="24"/>
      <c r="UK488" s="24"/>
      <c r="UL488" s="24"/>
      <c r="UM488" s="24"/>
      <c r="UN488" s="24"/>
      <c r="UO488" s="24"/>
      <c r="UP488" s="24"/>
      <c r="UQ488" s="24"/>
      <c r="UR488" s="24"/>
      <c r="US488" s="24"/>
      <c r="UT488" s="24"/>
      <c r="UU488" s="24"/>
      <c r="UV488" s="24"/>
      <c r="UW488" s="24"/>
      <c r="UX488" s="24"/>
      <c r="UY488" s="24"/>
      <c r="UZ488" s="24"/>
      <c r="VA488" s="24"/>
      <c r="VB488" s="24"/>
      <c r="VC488" s="24"/>
      <c r="VD488" s="24"/>
      <c r="VE488" s="24"/>
      <c r="VF488" s="24"/>
      <c r="VG488" s="24"/>
      <c r="VH488" s="24"/>
      <c r="VI488" s="24"/>
    </row>
    <row r="489" spans="1:581" s="23" customFormat="1" ht="15" customHeight="1" x14ac:dyDescent="0.2">
      <c r="A489" s="18">
        <v>160</v>
      </c>
      <c r="B489" s="102" t="s">
        <v>1188</v>
      </c>
      <c r="C489" s="102" t="s">
        <v>1189</v>
      </c>
      <c r="D489" s="20">
        <v>14</v>
      </c>
      <c r="E489" s="102" t="s">
        <v>929</v>
      </c>
      <c r="F489" s="102" t="s">
        <v>1190</v>
      </c>
      <c r="G489" s="102" t="s">
        <v>1590</v>
      </c>
      <c r="H489" s="21" t="s">
        <v>338</v>
      </c>
      <c r="I489" s="21" t="s">
        <v>982</v>
      </c>
      <c r="J489" s="22" t="s">
        <v>955</v>
      </c>
      <c r="K489" s="328">
        <v>35139</v>
      </c>
      <c r="L489" s="146">
        <v>11</v>
      </c>
      <c r="M489" s="22">
        <v>40</v>
      </c>
      <c r="N489" s="22" t="s">
        <v>704</v>
      </c>
      <c r="O489" s="21" t="s">
        <v>346</v>
      </c>
      <c r="P489" s="21" t="s">
        <v>974</v>
      </c>
      <c r="Q489" s="21" t="s">
        <v>994</v>
      </c>
      <c r="R489" s="22">
        <v>1</v>
      </c>
      <c r="S489" s="75">
        <v>19633</v>
      </c>
      <c r="T489" s="75"/>
      <c r="U489" s="75"/>
      <c r="V489" s="75">
        <f t="shared" ref="V489:V494" si="235">S489+T489+U489</f>
        <v>19633</v>
      </c>
      <c r="W489" s="75">
        <f>70.1*7</f>
        <v>490.69999999999993</v>
      </c>
      <c r="X489" s="75">
        <f t="shared" ref="X489:X494" si="236">(V489+AD489+AE489)/30*5</f>
        <v>3608.333333333333</v>
      </c>
      <c r="Y489" s="75">
        <f t="shared" ref="Y489:Y494" si="237">(V489+AD489+AE489)/30*50</f>
        <v>36083.333333333328</v>
      </c>
      <c r="Z489" s="75">
        <f t="shared" ref="Z489:Z494" si="238">V489*17.5%</f>
        <v>3435.7749999999996</v>
      </c>
      <c r="AA489" s="75">
        <f t="shared" ref="AA489:AA494" si="239">V489*3%</f>
        <v>588.99</v>
      </c>
      <c r="AB489" s="75">
        <f t="shared" ref="AB489:AB494" si="240">V489*5%</f>
        <v>981.65000000000009</v>
      </c>
      <c r="AC489" s="75">
        <f t="shared" ref="AC489:AC494" si="241">V489*2%</f>
        <v>392.66</v>
      </c>
      <c r="AD489" s="75">
        <v>1261</v>
      </c>
      <c r="AE489" s="75">
        <v>756</v>
      </c>
      <c r="AF489" s="77">
        <f t="shared" ref="AF489:AF493" si="242">(V489+AD489+AE489)/2</f>
        <v>10825</v>
      </c>
      <c r="AG489" s="77">
        <f t="shared" ref="AG489:AG495" si="243">V489+W489+Z489+AA489+AB489+AC489+AD489+AE489+(X489/12+Y489/12+AF489/12)</f>
        <v>31749.497222222224</v>
      </c>
      <c r="AH489" s="77">
        <f t="shared" ref="AH489:AH494" si="244">+AG489*12</f>
        <v>380993.96666666667</v>
      </c>
      <c r="AI489" s="77"/>
      <c r="AJ489" s="77"/>
      <c r="AK489" s="77"/>
      <c r="AL489" s="77"/>
      <c r="AM489" s="77"/>
      <c r="AN489" s="77"/>
      <c r="AO489" s="77"/>
      <c r="AP489" s="77"/>
      <c r="AQ489" s="77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  <c r="HB489" s="24"/>
      <c r="HC489" s="24"/>
      <c r="HD489" s="24"/>
      <c r="HE489" s="24"/>
      <c r="HF489" s="24"/>
      <c r="HG489" s="24"/>
      <c r="HH489" s="24"/>
      <c r="HI489" s="24"/>
      <c r="HJ489" s="24"/>
      <c r="HK489" s="24"/>
      <c r="HL489" s="24"/>
      <c r="HM489" s="24"/>
      <c r="HN489" s="24"/>
      <c r="HO489" s="24"/>
      <c r="HP489" s="24"/>
      <c r="HQ489" s="24"/>
      <c r="HR489" s="24"/>
      <c r="HS489" s="24"/>
      <c r="HT489" s="24"/>
      <c r="HU489" s="24"/>
      <c r="HV489" s="24"/>
      <c r="HW489" s="24"/>
      <c r="HX489" s="24"/>
      <c r="HY489" s="24"/>
      <c r="HZ489" s="24"/>
      <c r="IA489" s="24"/>
      <c r="IB489" s="24"/>
      <c r="IC489" s="24"/>
      <c r="ID489" s="24"/>
      <c r="IE489" s="24"/>
      <c r="IF489" s="24"/>
      <c r="IG489" s="24"/>
      <c r="IH489" s="24"/>
      <c r="II489" s="24"/>
      <c r="IJ489" s="24"/>
      <c r="IK489" s="24"/>
      <c r="IL489" s="24"/>
      <c r="IM489" s="24"/>
      <c r="IN489" s="24"/>
      <c r="IO489" s="24"/>
      <c r="IP489" s="24"/>
      <c r="IQ489" s="24"/>
      <c r="IR489" s="24"/>
      <c r="IS489" s="24"/>
      <c r="IT489" s="24"/>
      <c r="IU489" s="24"/>
      <c r="IV489" s="24"/>
      <c r="IW489" s="24"/>
      <c r="IX489" s="24"/>
      <c r="IY489" s="24"/>
      <c r="IZ489" s="24"/>
      <c r="JA489" s="24"/>
      <c r="JB489" s="24"/>
      <c r="JC489" s="24"/>
      <c r="JD489" s="24"/>
      <c r="JE489" s="24"/>
      <c r="JF489" s="24"/>
      <c r="JG489" s="24"/>
      <c r="JH489" s="24"/>
      <c r="JI489" s="24"/>
      <c r="JJ489" s="24"/>
      <c r="JK489" s="24"/>
      <c r="JL489" s="24"/>
      <c r="JM489" s="24"/>
      <c r="JN489" s="24"/>
      <c r="JO489" s="24"/>
      <c r="JP489" s="24"/>
      <c r="JQ489" s="24"/>
      <c r="JR489" s="24"/>
      <c r="JS489" s="24"/>
      <c r="JT489" s="24"/>
      <c r="JU489" s="24"/>
      <c r="JV489" s="24"/>
      <c r="JW489" s="24"/>
      <c r="JX489" s="24"/>
      <c r="JY489" s="24"/>
      <c r="JZ489" s="24"/>
      <c r="KA489" s="24"/>
      <c r="KB489" s="24"/>
      <c r="KC489" s="24"/>
      <c r="KD489" s="24"/>
      <c r="KE489" s="24"/>
      <c r="KF489" s="24"/>
      <c r="KG489" s="24"/>
      <c r="KH489" s="24"/>
      <c r="KI489" s="24"/>
      <c r="KJ489" s="24"/>
      <c r="KK489" s="24"/>
      <c r="KL489" s="24"/>
      <c r="KM489" s="24"/>
      <c r="KN489" s="24"/>
      <c r="KO489" s="24"/>
      <c r="KP489" s="24"/>
      <c r="KQ489" s="24"/>
      <c r="KR489" s="24"/>
      <c r="KS489" s="24"/>
      <c r="KT489" s="24"/>
      <c r="KU489" s="24"/>
      <c r="KV489" s="24"/>
      <c r="KW489" s="24"/>
      <c r="KX489" s="24"/>
      <c r="KY489" s="24"/>
      <c r="KZ489" s="24"/>
      <c r="LA489" s="24"/>
      <c r="LB489" s="24"/>
      <c r="LC489" s="24"/>
      <c r="LD489" s="24"/>
      <c r="LE489" s="24"/>
      <c r="LF489" s="24"/>
      <c r="LG489" s="24"/>
      <c r="LH489" s="24"/>
      <c r="LI489" s="24"/>
      <c r="LJ489" s="24"/>
      <c r="LK489" s="24"/>
      <c r="LL489" s="24"/>
      <c r="LM489" s="24"/>
      <c r="LN489" s="24"/>
      <c r="LO489" s="24"/>
      <c r="LP489" s="24"/>
      <c r="LQ489" s="24"/>
      <c r="LR489" s="24"/>
      <c r="LS489" s="24"/>
      <c r="LT489" s="24"/>
      <c r="LU489" s="24"/>
      <c r="LV489" s="24"/>
      <c r="LW489" s="24"/>
      <c r="LX489" s="24"/>
      <c r="LY489" s="24"/>
      <c r="LZ489" s="24"/>
      <c r="MA489" s="24"/>
      <c r="MB489" s="24"/>
      <c r="MC489" s="24"/>
      <c r="MD489" s="24"/>
      <c r="ME489" s="24"/>
      <c r="MF489" s="24"/>
      <c r="MG489" s="24"/>
      <c r="MH489" s="24"/>
      <c r="MI489" s="24"/>
      <c r="MJ489" s="24"/>
      <c r="MK489" s="24"/>
      <c r="ML489" s="24"/>
      <c r="MM489" s="24"/>
      <c r="MN489" s="24"/>
      <c r="MO489" s="24"/>
      <c r="MP489" s="24"/>
      <c r="MQ489" s="24"/>
      <c r="MR489" s="24"/>
      <c r="MS489" s="24"/>
      <c r="MT489" s="24"/>
      <c r="MU489" s="24"/>
      <c r="MV489" s="24"/>
      <c r="MW489" s="24"/>
      <c r="MX489" s="24"/>
      <c r="MY489" s="24"/>
      <c r="MZ489" s="24"/>
      <c r="NA489" s="24"/>
      <c r="NB489" s="24"/>
      <c r="NC489" s="24"/>
      <c r="ND489" s="24"/>
      <c r="NE489" s="24"/>
      <c r="NF489" s="24"/>
      <c r="NG489" s="24"/>
      <c r="NH489" s="24"/>
      <c r="NI489" s="24"/>
      <c r="NJ489" s="24"/>
      <c r="NK489" s="24"/>
      <c r="NL489" s="24"/>
      <c r="NM489" s="24"/>
      <c r="NN489" s="24"/>
      <c r="NO489" s="24"/>
      <c r="NP489" s="24"/>
      <c r="NQ489" s="24"/>
      <c r="NR489" s="24"/>
      <c r="NS489" s="24"/>
      <c r="NT489" s="24"/>
      <c r="NU489" s="24"/>
      <c r="NV489" s="24"/>
      <c r="NW489" s="24"/>
      <c r="NX489" s="24"/>
      <c r="NY489" s="24"/>
      <c r="NZ489" s="24"/>
      <c r="OA489" s="24"/>
      <c r="OB489" s="24"/>
      <c r="OC489" s="24"/>
      <c r="OD489" s="24"/>
      <c r="OE489" s="24"/>
      <c r="OF489" s="24"/>
      <c r="OG489" s="24"/>
      <c r="OH489" s="24"/>
      <c r="OI489" s="24"/>
      <c r="OJ489" s="24"/>
      <c r="OK489" s="24"/>
      <c r="OL489" s="24"/>
      <c r="OM489" s="24"/>
      <c r="ON489" s="24"/>
      <c r="OO489" s="24"/>
      <c r="OP489" s="24"/>
      <c r="OQ489" s="24"/>
      <c r="OR489" s="24"/>
      <c r="OS489" s="24"/>
      <c r="OT489" s="24"/>
      <c r="OU489" s="24"/>
      <c r="OV489" s="24"/>
      <c r="OW489" s="24"/>
      <c r="OX489" s="24"/>
      <c r="OY489" s="24"/>
      <c r="OZ489" s="24"/>
      <c r="PA489" s="24"/>
      <c r="PB489" s="24"/>
      <c r="PC489" s="24"/>
      <c r="PD489" s="24"/>
      <c r="PE489" s="24"/>
      <c r="PF489" s="24"/>
      <c r="PG489" s="24"/>
      <c r="PH489" s="24"/>
      <c r="PI489" s="24"/>
      <c r="PJ489" s="24"/>
      <c r="PK489" s="24"/>
      <c r="PL489" s="24"/>
      <c r="PM489" s="24"/>
      <c r="PN489" s="24"/>
      <c r="PO489" s="24"/>
      <c r="PP489" s="24"/>
      <c r="PQ489" s="24"/>
      <c r="PR489" s="24"/>
      <c r="PS489" s="24"/>
      <c r="PT489" s="24"/>
      <c r="PU489" s="24"/>
      <c r="PV489" s="24"/>
      <c r="PW489" s="24"/>
      <c r="PX489" s="24"/>
      <c r="PY489" s="24"/>
      <c r="PZ489" s="24"/>
      <c r="QA489" s="24"/>
      <c r="QB489" s="24"/>
      <c r="QC489" s="24"/>
      <c r="QD489" s="24"/>
      <c r="QE489" s="24"/>
      <c r="QF489" s="24"/>
      <c r="QG489" s="24"/>
      <c r="QH489" s="24"/>
      <c r="QI489" s="24"/>
      <c r="QJ489" s="24"/>
      <c r="QK489" s="24"/>
      <c r="QL489" s="24"/>
      <c r="QM489" s="24"/>
      <c r="QN489" s="24"/>
      <c r="QO489" s="24"/>
      <c r="QP489" s="24"/>
      <c r="QQ489" s="24"/>
      <c r="QR489" s="24"/>
      <c r="QS489" s="24"/>
      <c r="QT489" s="24"/>
      <c r="QU489" s="24"/>
      <c r="QV489" s="24"/>
      <c r="QW489" s="24"/>
      <c r="QX489" s="24"/>
      <c r="QY489" s="24"/>
      <c r="QZ489" s="24"/>
      <c r="RA489" s="24"/>
      <c r="RB489" s="24"/>
      <c r="RC489" s="24"/>
      <c r="RD489" s="24"/>
      <c r="RE489" s="24"/>
      <c r="RF489" s="24"/>
      <c r="RG489" s="24"/>
      <c r="RH489" s="24"/>
      <c r="RI489" s="24"/>
      <c r="RJ489" s="24"/>
      <c r="RK489" s="24"/>
      <c r="RL489" s="24"/>
      <c r="RM489" s="24"/>
      <c r="RN489" s="24"/>
      <c r="RO489" s="24"/>
      <c r="RP489" s="24"/>
      <c r="RQ489" s="24"/>
      <c r="RR489" s="24"/>
      <c r="RS489" s="24"/>
      <c r="RT489" s="24"/>
      <c r="RU489" s="24"/>
      <c r="RV489" s="24"/>
      <c r="RW489" s="24"/>
      <c r="RX489" s="24"/>
      <c r="RY489" s="24"/>
      <c r="RZ489" s="24"/>
      <c r="SA489" s="24"/>
      <c r="SB489" s="24"/>
      <c r="SC489" s="24"/>
      <c r="SD489" s="24"/>
      <c r="SE489" s="24"/>
      <c r="SF489" s="24"/>
      <c r="SG489" s="24"/>
      <c r="SH489" s="24"/>
      <c r="SI489" s="24"/>
      <c r="SJ489" s="24"/>
      <c r="SK489" s="24"/>
      <c r="SL489" s="24"/>
      <c r="SM489" s="24"/>
      <c r="SN489" s="24"/>
      <c r="SO489" s="24"/>
      <c r="SP489" s="24"/>
      <c r="SQ489" s="24"/>
      <c r="SR489" s="24"/>
      <c r="SS489" s="24"/>
      <c r="ST489" s="24"/>
      <c r="SU489" s="24"/>
      <c r="SV489" s="24"/>
      <c r="SW489" s="24"/>
      <c r="SX489" s="24"/>
      <c r="SY489" s="24"/>
      <c r="SZ489" s="24"/>
      <c r="TA489" s="24"/>
      <c r="TB489" s="24"/>
      <c r="TC489" s="24"/>
      <c r="TD489" s="24"/>
      <c r="TE489" s="24"/>
      <c r="TF489" s="24"/>
      <c r="TG489" s="24"/>
      <c r="TH489" s="24"/>
      <c r="TI489" s="24"/>
      <c r="TJ489" s="24"/>
      <c r="TK489" s="24"/>
      <c r="TL489" s="24"/>
      <c r="TM489" s="24"/>
      <c r="TN489" s="24"/>
      <c r="TO489" s="24"/>
      <c r="TP489" s="24"/>
      <c r="TQ489" s="24"/>
      <c r="TR489" s="24"/>
      <c r="TS489" s="24"/>
      <c r="TT489" s="24"/>
      <c r="TU489" s="24"/>
      <c r="TV489" s="24"/>
      <c r="TW489" s="24"/>
      <c r="TX489" s="24"/>
      <c r="TY489" s="24"/>
      <c r="TZ489" s="24"/>
      <c r="UA489" s="24"/>
      <c r="UB489" s="24"/>
      <c r="UC489" s="24"/>
      <c r="UD489" s="24"/>
      <c r="UE489" s="24"/>
      <c r="UF489" s="24"/>
      <c r="UG489" s="24"/>
      <c r="UH489" s="24"/>
      <c r="UI489" s="24"/>
      <c r="UJ489" s="24"/>
      <c r="UK489" s="24"/>
      <c r="UL489" s="24"/>
      <c r="UM489" s="24"/>
      <c r="UN489" s="24"/>
      <c r="UO489" s="24"/>
      <c r="UP489" s="24"/>
      <c r="UQ489" s="24"/>
      <c r="UR489" s="24"/>
      <c r="US489" s="24"/>
      <c r="UT489" s="24"/>
      <c r="UU489" s="24"/>
      <c r="UV489" s="24"/>
      <c r="UW489" s="24"/>
      <c r="UX489" s="24"/>
      <c r="UY489" s="24"/>
      <c r="UZ489" s="24"/>
      <c r="VA489" s="24"/>
      <c r="VB489" s="24"/>
      <c r="VC489" s="24"/>
      <c r="VD489" s="24"/>
      <c r="VE489" s="24"/>
      <c r="VF489" s="24"/>
      <c r="VG489" s="24"/>
      <c r="VH489" s="24"/>
      <c r="VI489" s="24"/>
    </row>
    <row r="490" spans="1:581" s="23" customFormat="1" ht="15" customHeight="1" x14ac:dyDescent="0.2">
      <c r="A490" s="18">
        <v>161</v>
      </c>
      <c r="B490" s="102" t="s">
        <v>1188</v>
      </c>
      <c r="C490" s="102" t="s">
        <v>1189</v>
      </c>
      <c r="D490" s="20">
        <v>14</v>
      </c>
      <c r="E490" s="102" t="s">
        <v>929</v>
      </c>
      <c r="F490" s="102" t="s">
        <v>1190</v>
      </c>
      <c r="G490" s="102" t="s">
        <v>1591</v>
      </c>
      <c r="H490" s="61" t="s">
        <v>1172</v>
      </c>
      <c r="I490" s="21" t="s">
        <v>1175</v>
      </c>
      <c r="J490" s="67" t="s">
        <v>955</v>
      </c>
      <c r="K490" s="328">
        <v>41676</v>
      </c>
      <c r="L490" s="146">
        <v>11</v>
      </c>
      <c r="M490" s="22">
        <v>40</v>
      </c>
      <c r="N490" s="22" t="s">
        <v>704</v>
      </c>
      <c r="O490" s="21" t="s">
        <v>830</v>
      </c>
      <c r="P490" s="21" t="s">
        <v>974</v>
      </c>
      <c r="Q490" s="21" t="s">
        <v>994</v>
      </c>
      <c r="R490" s="22">
        <v>1</v>
      </c>
      <c r="S490" s="75">
        <v>19633</v>
      </c>
      <c r="T490" s="75"/>
      <c r="U490" s="75"/>
      <c r="V490" s="75">
        <f t="shared" si="235"/>
        <v>19633</v>
      </c>
      <c r="W490" s="75"/>
      <c r="X490" s="75">
        <f t="shared" si="236"/>
        <v>3608.333333333333</v>
      </c>
      <c r="Y490" s="75">
        <f t="shared" si="237"/>
        <v>36083.333333333328</v>
      </c>
      <c r="Z490" s="75">
        <f t="shared" si="238"/>
        <v>3435.7749999999996</v>
      </c>
      <c r="AA490" s="75">
        <f t="shared" si="239"/>
        <v>588.99</v>
      </c>
      <c r="AB490" s="75">
        <f t="shared" si="240"/>
        <v>981.65000000000009</v>
      </c>
      <c r="AC490" s="75">
        <f t="shared" si="241"/>
        <v>392.66</v>
      </c>
      <c r="AD490" s="75">
        <v>1261</v>
      </c>
      <c r="AE490" s="75">
        <v>756</v>
      </c>
      <c r="AF490" s="77">
        <f t="shared" si="242"/>
        <v>10825</v>
      </c>
      <c r="AG490" s="77">
        <f t="shared" si="243"/>
        <v>31258.797222222227</v>
      </c>
      <c r="AH490" s="77">
        <f t="shared" si="244"/>
        <v>375105.56666666671</v>
      </c>
      <c r="AI490" s="77"/>
      <c r="AJ490" s="77"/>
      <c r="AK490" s="77"/>
      <c r="AL490" s="77"/>
      <c r="AM490" s="77"/>
      <c r="AN490" s="77"/>
      <c r="AO490" s="77"/>
      <c r="AP490" s="77"/>
      <c r="AQ490" s="77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  <c r="HB490" s="24"/>
      <c r="HC490" s="24"/>
      <c r="HD490" s="24"/>
      <c r="HE490" s="24"/>
      <c r="HF490" s="24"/>
      <c r="HG490" s="24"/>
      <c r="HH490" s="24"/>
      <c r="HI490" s="24"/>
      <c r="HJ490" s="24"/>
      <c r="HK490" s="24"/>
      <c r="HL490" s="24"/>
      <c r="HM490" s="24"/>
      <c r="HN490" s="24"/>
      <c r="HO490" s="24"/>
      <c r="HP490" s="24"/>
      <c r="HQ490" s="24"/>
      <c r="HR490" s="24"/>
      <c r="HS490" s="24"/>
      <c r="HT490" s="24"/>
      <c r="HU490" s="24"/>
      <c r="HV490" s="24"/>
      <c r="HW490" s="24"/>
      <c r="HX490" s="24"/>
      <c r="HY490" s="24"/>
      <c r="HZ490" s="24"/>
      <c r="IA490" s="24"/>
      <c r="IB490" s="24"/>
      <c r="IC490" s="24"/>
      <c r="ID490" s="24"/>
      <c r="IE490" s="24"/>
      <c r="IF490" s="24"/>
      <c r="IG490" s="24"/>
      <c r="IH490" s="24"/>
      <c r="II490" s="24"/>
      <c r="IJ490" s="24"/>
      <c r="IK490" s="24"/>
      <c r="IL490" s="24"/>
      <c r="IM490" s="24"/>
      <c r="IN490" s="24"/>
      <c r="IO490" s="24"/>
      <c r="IP490" s="24"/>
      <c r="IQ490" s="24"/>
      <c r="IR490" s="24"/>
      <c r="IS490" s="24"/>
      <c r="IT490" s="24"/>
      <c r="IU490" s="24"/>
      <c r="IV490" s="24"/>
      <c r="IW490" s="24"/>
      <c r="IX490" s="24"/>
      <c r="IY490" s="24"/>
      <c r="IZ490" s="24"/>
      <c r="JA490" s="24"/>
      <c r="JB490" s="24"/>
      <c r="JC490" s="24"/>
      <c r="JD490" s="24"/>
      <c r="JE490" s="24"/>
      <c r="JF490" s="24"/>
      <c r="JG490" s="24"/>
      <c r="JH490" s="24"/>
      <c r="JI490" s="24"/>
      <c r="JJ490" s="24"/>
      <c r="JK490" s="24"/>
      <c r="JL490" s="24"/>
      <c r="JM490" s="24"/>
      <c r="JN490" s="24"/>
      <c r="JO490" s="24"/>
      <c r="JP490" s="24"/>
      <c r="JQ490" s="24"/>
      <c r="JR490" s="24"/>
      <c r="JS490" s="24"/>
      <c r="JT490" s="24"/>
      <c r="JU490" s="24"/>
      <c r="JV490" s="24"/>
      <c r="JW490" s="24"/>
      <c r="JX490" s="24"/>
      <c r="JY490" s="24"/>
      <c r="JZ490" s="24"/>
      <c r="KA490" s="24"/>
      <c r="KB490" s="24"/>
      <c r="KC490" s="24"/>
      <c r="KD490" s="24"/>
      <c r="KE490" s="24"/>
      <c r="KF490" s="24"/>
      <c r="KG490" s="24"/>
      <c r="KH490" s="24"/>
      <c r="KI490" s="24"/>
      <c r="KJ490" s="24"/>
      <c r="KK490" s="24"/>
      <c r="KL490" s="24"/>
      <c r="KM490" s="24"/>
      <c r="KN490" s="24"/>
      <c r="KO490" s="24"/>
      <c r="KP490" s="24"/>
      <c r="KQ490" s="24"/>
      <c r="KR490" s="24"/>
      <c r="KS490" s="24"/>
      <c r="KT490" s="24"/>
      <c r="KU490" s="24"/>
      <c r="KV490" s="24"/>
      <c r="KW490" s="24"/>
      <c r="KX490" s="24"/>
      <c r="KY490" s="24"/>
      <c r="KZ490" s="24"/>
      <c r="LA490" s="24"/>
      <c r="LB490" s="24"/>
      <c r="LC490" s="24"/>
      <c r="LD490" s="24"/>
      <c r="LE490" s="24"/>
      <c r="LF490" s="24"/>
      <c r="LG490" s="24"/>
      <c r="LH490" s="24"/>
      <c r="LI490" s="24"/>
      <c r="LJ490" s="24"/>
      <c r="LK490" s="24"/>
      <c r="LL490" s="24"/>
      <c r="LM490" s="24"/>
      <c r="LN490" s="24"/>
      <c r="LO490" s="24"/>
      <c r="LP490" s="24"/>
      <c r="LQ490" s="24"/>
      <c r="LR490" s="24"/>
      <c r="LS490" s="24"/>
      <c r="LT490" s="24"/>
      <c r="LU490" s="24"/>
      <c r="LV490" s="24"/>
      <c r="LW490" s="24"/>
      <c r="LX490" s="24"/>
      <c r="LY490" s="24"/>
      <c r="LZ490" s="24"/>
      <c r="MA490" s="24"/>
      <c r="MB490" s="24"/>
      <c r="MC490" s="24"/>
      <c r="MD490" s="24"/>
      <c r="ME490" s="24"/>
      <c r="MF490" s="24"/>
      <c r="MG490" s="24"/>
      <c r="MH490" s="24"/>
      <c r="MI490" s="24"/>
      <c r="MJ490" s="24"/>
      <c r="MK490" s="24"/>
      <c r="ML490" s="24"/>
      <c r="MM490" s="24"/>
      <c r="MN490" s="24"/>
      <c r="MO490" s="24"/>
      <c r="MP490" s="24"/>
      <c r="MQ490" s="24"/>
      <c r="MR490" s="24"/>
      <c r="MS490" s="24"/>
      <c r="MT490" s="24"/>
      <c r="MU490" s="24"/>
      <c r="MV490" s="24"/>
      <c r="MW490" s="24"/>
      <c r="MX490" s="24"/>
      <c r="MY490" s="24"/>
      <c r="MZ490" s="24"/>
      <c r="NA490" s="24"/>
      <c r="NB490" s="24"/>
      <c r="NC490" s="24"/>
      <c r="ND490" s="24"/>
      <c r="NE490" s="24"/>
      <c r="NF490" s="24"/>
      <c r="NG490" s="24"/>
      <c r="NH490" s="24"/>
      <c r="NI490" s="24"/>
      <c r="NJ490" s="24"/>
      <c r="NK490" s="24"/>
      <c r="NL490" s="24"/>
      <c r="NM490" s="24"/>
      <c r="NN490" s="24"/>
      <c r="NO490" s="24"/>
      <c r="NP490" s="24"/>
      <c r="NQ490" s="24"/>
      <c r="NR490" s="24"/>
      <c r="NS490" s="24"/>
      <c r="NT490" s="24"/>
      <c r="NU490" s="24"/>
      <c r="NV490" s="24"/>
      <c r="NW490" s="24"/>
      <c r="NX490" s="24"/>
      <c r="NY490" s="24"/>
      <c r="NZ490" s="24"/>
      <c r="OA490" s="24"/>
      <c r="OB490" s="24"/>
      <c r="OC490" s="24"/>
      <c r="OD490" s="24"/>
      <c r="OE490" s="24"/>
      <c r="OF490" s="24"/>
      <c r="OG490" s="24"/>
      <c r="OH490" s="24"/>
      <c r="OI490" s="24"/>
      <c r="OJ490" s="24"/>
      <c r="OK490" s="24"/>
      <c r="OL490" s="24"/>
      <c r="OM490" s="24"/>
      <c r="ON490" s="24"/>
      <c r="OO490" s="24"/>
      <c r="OP490" s="24"/>
      <c r="OQ490" s="24"/>
      <c r="OR490" s="24"/>
      <c r="OS490" s="24"/>
      <c r="OT490" s="24"/>
      <c r="OU490" s="24"/>
      <c r="OV490" s="24"/>
      <c r="OW490" s="24"/>
      <c r="OX490" s="24"/>
      <c r="OY490" s="24"/>
      <c r="OZ490" s="24"/>
      <c r="PA490" s="24"/>
      <c r="PB490" s="24"/>
      <c r="PC490" s="24"/>
      <c r="PD490" s="24"/>
      <c r="PE490" s="24"/>
      <c r="PF490" s="24"/>
      <c r="PG490" s="24"/>
      <c r="PH490" s="24"/>
      <c r="PI490" s="24"/>
      <c r="PJ490" s="24"/>
      <c r="PK490" s="24"/>
      <c r="PL490" s="24"/>
      <c r="PM490" s="24"/>
      <c r="PN490" s="24"/>
      <c r="PO490" s="24"/>
      <c r="PP490" s="24"/>
      <c r="PQ490" s="24"/>
      <c r="PR490" s="24"/>
      <c r="PS490" s="24"/>
      <c r="PT490" s="24"/>
      <c r="PU490" s="24"/>
      <c r="PV490" s="24"/>
      <c r="PW490" s="24"/>
      <c r="PX490" s="24"/>
      <c r="PY490" s="24"/>
      <c r="PZ490" s="24"/>
      <c r="QA490" s="24"/>
      <c r="QB490" s="24"/>
      <c r="QC490" s="24"/>
      <c r="QD490" s="24"/>
      <c r="QE490" s="24"/>
      <c r="QF490" s="24"/>
      <c r="QG490" s="24"/>
      <c r="QH490" s="24"/>
      <c r="QI490" s="24"/>
      <c r="QJ490" s="24"/>
      <c r="QK490" s="24"/>
      <c r="QL490" s="24"/>
      <c r="QM490" s="24"/>
      <c r="QN490" s="24"/>
      <c r="QO490" s="24"/>
      <c r="QP490" s="24"/>
      <c r="QQ490" s="24"/>
      <c r="QR490" s="24"/>
      <c r="QS490" s="24"/>
      <c r="QT490" s="24"/>
      <c r="QU490" s="24"/>
      <c r="QV490" s="24"/>
      <c r="QW490" s="24"/>
      <c r="QX490" s="24"/>
      <c r="QY490" s="24"/>
      <c r="QZ490" s="24"/>
      <c r="RA490" s="24"/>
      <c r="RB490" s="24"/>
      <c r="RC490" s="24"/>
      <c r="RD490" s="24"/>
      <c r="RE490" s="24"/>
      <c r="RF490" s="24"/>
      <c r="RG490" s="24"/>
      <c r="RH490" s="24"/>
      <c r="RI490" s="24"/>
      <c r="RJ490" s="24"/>
      <c r="RK490" s="24"/>
      <c r="RL490" s="24"/>
      <c r="RM490" s="24"/>
      <c r="RN490" s="24"/>
      <c r="RO490" s="24"/>
      <c r="RP490" s="24"/>
      <c r="RQ490" s="24"/>
      <c r="RR490" s="24"/>
      <c r="RS490" s="24"/>
      <c r="RT490" s="24"/>
      <c r="RU490" s="24"/>
      <c r="RV490" s="24"/>
      <c r="RW490" s="24"/>
      <c r="RX490" s="24"/>
      <c r="RY490" s="24"/>
      <c r="RZ490" s="24"/>
      <c r="SA490" s="24"/>
      <c r="SB490" s="24"/>
      <c r="SC490" s="24"/>
      <c r="SD490" s="24"/>
      <c r="SE490" s="24"/>
      <c r="SF490" s="24"/>
      <c r="SG490" s="24"/>
      <c r="SH490" s="24"/>
      <c r="SI490" s="24"/>
      <c r="SJ490" s="24"/>
      <c r="SK490" s="24"/>
      <c r="SL490" s="24"/>
      <c r="SM490" s="24"/>
      <c r="SN490" s="24"/>
      <c r="SO490" s="24"/>
      <c r="SP490" s="24"/>
      <c r="SQ490" s="24"/>
      <c r="SR490" s="24"/>
      <c r="SS490" s="24"/>
      <c r="ST490" s="24"/>
      <c r="SU490" s="24"/>
      <c r="SV490" s="24"/>
      <c r="SW490" s="24"/>
      <c r="SX490" s="24"/>
      <c r="SY490" s="24"/>
      <c r="SZ490" s="24"/>
      <c r="TA490" s="24"/>
      <c r="TB490" s="24"/>
      <c r="TC490" s="24"/>
      <c r="TD490" s="24"/>
      <c r="TE490" s="24"/>
      <c r="TF490" s="24"/>
      <c r="TG490" s="24"/>
      <c r="TH490" s="24"/>
      <c r="TI490" s="24"/>
      <c r="TJ490" s="24"/>
      <c r="TK490" s="24"/>
      <c r="TL490" s="24"/>
      <c r="TM490" s="24"/>
      <c r="TN490" s="24"/>
      <c r="TO490" s="24"/>
      <c r="TP490" s="24"/>
      <c r="TQ490" s="24"/>
      <c r="TR490" s="24"/>
      <c r="TS490" s="24"/>
      <c r="TT490" s="24"/>
      <c r="TU490" s="24"/>
      <c r="TV490" s="24"/>
      <c r="TW490" s="24"/>
      <c r="TX490" s="24"/>
      <c r="TY490" s="24"/>
      <c r="TZ490" s="24"/>
      <c r="UA490" s="24"/>
      <c r="UB490" s="24"/>
      <c r="UC490" s="24"/>
      <c r="UD490" s="24"/>
      <c r="UE490" s="24"/>
      <c r="UF490" s="24"/>
      <c r="UG490" s="24"/>
      <c r="UH490" s="24"/>
      <c r="UI490" s="24"/>
      <c r="UJ490" s="24"/>
      <c r="UK490" s="24"/>
      <c r="UL490" s="24"/>
      <c r="UM490" s="24"/>
      <c r="UN490" s="24"/>
      <c r="UO490" s="24"/>
      <c r="UP490" s="24"/>
      <c r="UQ490" s="24"/>
      <c r="UR490" s="24"/>
      <c r="US490" s="24"/>
      <c r="UT490" s="24"/>
      <c r="UU490" s="24"/>
      <c r="UV490" s="24"/>
      <c r="UW490" s="24"/>
      <c r="UX490" s="24"/>
      <c r="UY490" s="24"/>
      <c r="UZ490" s="24"/>
      <c r="VA490" s="24"/>
      <c r="VB490" s="24"/>
      <c r="VC490" s="24"/>
      <c r="VD490" s="24"/>
      <c r="VE490" s="24"/>
      <c r="VF490" s="24"/>
      <c r="VG490" s="24"/>
      <c r="VH490" s="24"/>
      <c r="VI490" s="24"/>
    </row>
    <row r="491" spans="1:581" s="23" customFormat="1" ht="15" customHeight="1" x14ac:dyDescent="0.2">
      <c r="A491" s="18">
        <v>162</v>
      </c>
      <c r="B491" s="102" t="s">
        <v>1188</v>
      </c>
      <c r="C491" s="102" t="s">
        <v>1189</v>
      </c>
      <c r="D491" s="20">
        <v>14</v>
      </c>
      <c r="E491" s="102" t="s">
        <v>929</v>
      </c>
      <c r="F491" s="102" t="s">
        <v>1190</v>
      </c>
      <c r="G491" s="102" t="s">
        <v>1592</v>
      </c>
      <c r="H491" s="69" t="s">
        <v>1176</v>
      </c>
      <c r="I491" s="68" t="s">
        <v>1177</v>
      </c>
      <c r="J491" s="67" t="s">
        <v>955</v>
      </c>
      <c r="K491" s="328">
        <v>41441</v>
      </c>
      <c r="L491" s="146">
        <v>11</v>
      </c>
      <c r="M491" s="22">
        <v>40</v>
      </c>
      <c r="N491" s="22" t="s">
        <v>704</v>
      </c>
      <c r="O491" s="21" t="s">
        <v>342</v>
      </c>
      <c r="P491" s="21" t="s">
        <v>973</v>
      </c>
      <c r="Q491" s="21" t="s">
        <v>994</v>
      </c>
      <c r="R491" s="22">
        <v>1</v>
      </c>
      <c r="S491" s="75">
        <v>19633</v>
      </c>
      <c r="T491" s="75"/>
      <c r="U491" s="75"/>
      <c r="V491" s="75">
        <f t="shared" si="235"/>
        <v>19633</v>
      </c>
      <c r="W491" s="101"/>
      <c r="X491" s="75">
        <f t="shared" si="236"/>
        <v>3608.333333333333</v>
      </c>
      <c r="Y491" s="75">
        <f t="shared" si="237"/>
        <v>36083.333333333328</v>
      </c>
      <c r="Z491" s="75">
        <f t="shared" si="238"/>
        <v>3435.7749999999996</v>
      </c>
      <c r="AA491" s="75">
        <f t="shared" si="239"/>
        <v>588.99</v>
      </c>
      <c r="AB491" s="75">
        <f t="shared" si="240"/>
        <v>981.65000000000009</v>
      </c>
      <c r="AC491" s="75">
        <f t="shared" si="241"/>
        <v>392.66</v>
      </c>
      <c r="AD491" s="75">
        <v>1261</v>
      </c>
      <c r="AE491" s="75">
        <v>756</v>
      </c>
      <c r="AF491" s="77">
        <f t="shared" si="242"/>
        <v>10825</v>
      </c>
      <c r="AG491" s="77">
        <f t="shared" si="243"/>
        <v>31258.797222222227</v>
      </c>
      <c r="AH491" s="77">
        <f t="shared" si="244"/>
        <v>375105.56666666671</v>
      </c>
      <c r="AI491" s="77"/>
      <c r="AJ491" s="77"/>
      <c r="AK491" s="77"/>
      <c r="AL491" s="77"/>
      <c r="AM491" s="77"/>
      <c r="AN491" s="77"/>
      <c r="AO491" s="77"/>
      <c r="AP491" s="77"/>
      <c r="AQ491" s="77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  <c r="HB491" s="24"/>
      <c r="HC491" s="24"/>
      <c r="HD491" s="24"/>
      <c r="HE491" s="24"/>
      <c r="HF491" s="24"/>
      <c r="HG491" s="24"/>
      <c r="HH491" s="24"/>
      <c r="HI491" s="24"/>
      <c r="HJ491" s="24"/>
      <c r="HK491" s="24"/>
      <c r="HL491" s="24"/>
      <c r="HM491" s="24"/>
      <c r="HN491" s="24"/>
      <c r="HO491" s="24"/>
      <c r="HP491" s="24"/>
      <c r="HQ491" s="24"/>
      <c r="HR491" s="24"/>
      <c r="HS491" s="24"/>
      <c r="HT491" s="24"/>
      <c r="HU491" s="24"/>
      <c r="HV491" s="24"/>
      <c r="HW491" s="24"/>
      <c r="HX491" s="24"/>
      <c r="HY491" s="24"/>
      <c r="HZ491" s="24"/>
      <c r="IA491" s="24"/>
      <c r="IB491" s="24"/>
      <c r="IC491" s="24"/>
      <c r="ID491" s="24"/>
      <c r="IE491" s="24"/>
      <c r="IF491" s="24"/>
      <c r="IG491" s="24"/>
      <c r="IH491" s="24"/>
      <c r="II491" s="24"/>
      <c r="IJ491" s="24"/>
      <c r="IK491" s="24"/>
      <c r="IL491" s="24"/>
      <c r="IM491" s="24"/>
      <c r="IN491" s="24"/>
      <c r="IO491" s="24"/>
      <c r="IP491" s="24"/>
      <c r="IQ491" s="24"/>
      <c r="IR491" s="24"/>
      <c r="IS491" s="24"/>
      <c r="IT491" s="24"/>
      <c r="IU491" s="24"/>
      <c r="IV491" s="24"/>
      <c r="IW491" s="24"/>
      <c r="IX491" s="24"/>
      <c r="IY491" s="24"/>
      <c r="IZ491" s="24"/>
      <c r="JA491" s="24"/>
      <c r="JB491" s="24"/>
      <c r="JC491" s="24"/>
      <c r="JD491" s="24"/>
      <c r="JE491" s="24"/>
      <c r="JF491" s="24"/>
      <c r="JG491" s="24"/>
      <c r="JH491" s="24"/>
      <c r="JI491" s="24"/>
      <c r="JJ491" s="24"/>
      <c r="JK491" s="24"/>
      <c r="JL491" s="24"/>
      <c r="JM491" s="24"/>
      <c r="JN491" s="24"/>
      <c r="JO491" s="24"/>
      <c r="JP491" s="24"/>
      <c r="JQ491" s="24"/>
      <c r="JR491" s="24"/>
      <c r="JS491" s="24"/>
      <c r="JT491" s="24"/>
      <c r="JU491" s="24"/>
      <c r="JV491" s="24"/>
      <c r="JW491" s="24"/>
      <c r="JX491" s="24"/>
      <c r="JY491" s="24"/>
      <c r="JZ491" s="24"/>
      <c r="KA491" s="24"/>
      <c r="KB491" s="24"/>
      <c r="KC491" s="24"/>
      <c r="KD491" s="24"/>
      <c r="KE491" s="24"/>
      <c r="KF491" s="24"/>
      <c r="KG491" s="24"/>
      <c r="KH491" s="24"/>
      <c r="KI491" s="24"/>
      <c r="KJ491" s="24"/>
      <c r="KK491" s="24"/>
      <c r="KL491" s="24"/>
      <c r="KM491" s="24"/>
      <c r="KN491" s="24"/>
      <c r="KO491" s="24"/>
      <c r="KP491" s="24"/>
      <c r="KQ491" s="24"/>
      <c r="KR491" s="24"/>
      <c r="KS491" s="24"/>
      <c r="KT491" s="24"/>
      <c r="KU491" s="24"/>
      <c r="KV491" s="24"/>
      <c r="KW491" s="24"/>
      <c r="KX491" s="24"/>
      <c r="KY491" s="24"/>
      <c r="KZ491" s="24"/>
      <c r="LA491" s="24"/>
      <c r="LB491" s="24"/>
      <c r="LC491" s="24"/>
      <c r="LD491" s="24"/>
      <c r="LE491" s="24"/>
      <c r="LF491" s="24"/>
      <c r="LG491" s="24"/>
      <c r="LH491" s="24"/>
      <c r="LI491" s="24"/>
      <c r="LJ491" s="24"/>
      <c r="LK491" s="24"/>
      <c r="LL491" s="24"/>
      <c r="LM491" s="24"/>
      <c r="LN491" s="24"/>
      <c r="LO491" s="24"/>
      <c r="LP491" s="24"/>
      <c r="LQ491" s="24"/>
      <c r="LR491" s="24"/>
      <c r="LS491" s="24"/>
      <c r="LT491" s="24"/>
      <c r="LU491" s="24"/>
      <c r="LV491" s="24"/>
      <c r="LW491" s="24"/>
      <c r="LX491" s="24"/>
      <c r="LY491" s="24"/>
      <c r="LZ491" s="24"/>
      <c r="MA491" s="24"/>
      <c r="MB491" s="24"/>
      <c r="MC491" s="24"/>
      <c r="MD491" s="24"/>
      <c r="ME491" s="24"/>
      <c r="MF491" s="24"/>
      <c r="MG491" s="24"/>
      <c r="MH491" s="24"/>
      <c r="MI491" s="24"/>
      <c r="MJ491" s="24"/>
      <c r="MK491" s="24"/>
      <c r="ML491" s="24"/>
      <c r="MM491" s="24"/>
      <c r="MN491" s="24"/>
      <c r="MO491" s="24"/>
      <c r="MP491" s="24"/>
      <c r="MQ491" s="24"/>
      <c r="MR491" s="24"/>
      <c r="MS491" s="24"/>
      <c r="MT491" s="24"/>
      <c r="MU491" s="24"/>
      <c r="MV491" s="24"/>
      <c r="MW491" s="24"/>
      <c r="MX491" s="24"/>
      <c r="MY491" s="24"/>
      <c r="MZ491" s="24"/>
      <c r="NA491" s="24"/>
      <c r="NB491" s="24"/>
      <c r="NC491" s="24"/>
      <c r="ND491" s="24"/>
      <c r="NE491" s="24"/>
      <c r="NF491" s="24"/>
      <c r="NG491" s="24"/>
      <c r="NH491" s="24"/>
      <c r="NI491" s="24"/>
      <c r="NJ491" s="24"/>
      <c r="NK491" s="24"/>
      <c r="NL491" s="24"/>
      <c r="NM491" s="24"/>
      <c r="NN491" s="24"/>
      <c r="NO491" s="24"/>
      <c r="NP491" s="24"/>
      <c r="NQ491" s="24"/>
      <c r="NR491" s="24"/>
      <c r="NS491" s="24"/>
      <c r="NT491" s="24"/>
      <c r="NU491" s="24"/>
      <c r="NV491" s="24"/>
      <c r="NW491" s="24"/>
      <c r="NX491" s="24"/>
      <c r="NY491" s="24"/>
      <c r="NZ491" s="24"/>
      <c r="OA491" s="24"/>
      <c r="OB491" s="24"/>
      <c r="OC491" s="24"/>
      <c r="OD491" s="24"/>
      <c r="OE491" s="24"/>
      <c r="OF491" s="24"/>
      <c r="OG491" s="24"/>
      <c r="OH491" s="24"/>
      <c r="OI491" s="24"/>
      <c r="OJ491" s="24"/>
      <c r="OK491" s="24"/>
      <c r="OL491" s="24"/>
      <c r="OM491" s="24"/>
      <c r="ON491" s="24"/>
      <c r="OO491" s="24"/>
      <c r="OP491" s="24"/>
      <c r="OQ491" s="24"/>
      <c r="OR491" s="24"/>
      <c r="OS491" s="24"/>
      <c r="OT491" s="24"/>
      <c r="OU491" s="24"/>
      <c r="OV491" s="24"/>
      <c r="OW491" s="24"/>
      <c r="OX491" s="24"/>
      <c r="OY491" s="24"/>
      <c r="OZ491" s="24"/>
      <c r="PA491" s="24"/>
      <c r="PB491" s="24"/>
      <c r="PC491" s="24"/>
      <c r="PD491" s="24"/>
      <c r="PE491" s="24"/>
      <c r="PF491" s="24"/>
      <c r="PG491" s="24"/>
      <c r="PH491" s="24"/>
      <c r="PI491" s="24"/>
      <c r="PJ491" s="24"/>
      <c r="PK491" s="24"/>
      <c r="PL491" s="24"/>
      <c r="PM491" s="24"/>
      <c r="PN491" s="24"/>
      <c r="PO491" s="24"/>
      <c r="PP491" s="24"/>
      <c r="PQ491" s="24"/>
      <c r="PR491" s="24"/>
      <c r="PS491" s="24"/>
      <c r="PT491" s="24"/>
      <c r="PU491" s="24"/>
      <c r="PV491" s="24"/>
      <c r="PW491" s="24"/>
      <c r="PX491" s="24"/>
      <c r="PY491" s="24"/>
      <c r="PZ491" s="24"/>
      <c r="QA491" s="24"/>
      <c r="QB491" s="24"/>
      <c r="QC491" s="24"/>
      <c r="QD491" s="24"/>
      <c r="QE491" s="24"/>
      <c r="QF491" s="24"/>
      <c r="QG491" s="24"/>
      <c r="QH491" s="24"/>
      <c r="QI491" s="24"/>
      <c r="QJ491" s="24"/>
      <c r="QK491" s="24"/>
      <c r="QL491" s="24"/>
      <c r="QM491" s="24"/>
      <c r="QN491" s="24"/>
      <c r="QO491" s="24"/>
      <c r="QP491" s="24"/>
      <c r="QQ491" s="24"/>
      <c r="QR491" s="24"/>
      <c r="QS491" s="24"/>
      <c r="QT491" s="24"/>
      <c r="QU491" s="24"/>
      <c r="QV491" s="24"/>
      <c r="QW491" s="24"/>
      <c r="QX491" s="24"/>
      <c r="QY491" s="24"/>
      <c r="QZ491" s="24"/>
      <c r="RA491" s="24"/>
      <c r="RB491" s="24"/>
      <c r="RC491" s="24"/>
      <c r="RD491" s="24"/>
      <c r="RE491" s="24"/>
      <c r="RF491" s="24"/>
      <c r="RG491" s="24"/>
      <c r="RH491" s="24"/>
      <c r="RI491" s="24"/>
      <c r="RJ491" s="24"/>
      <c r="RK491" s="24"/>
      <c r="RL491" s="24"/>
      <c r="RM491" s="24"/>
      <c r="RN491" s="24"/>
      <c r="RO491" s="24"/>
      <c r="RP491" s="24"/>
      <c r="RQ491" s="24"/>
      <c r="RR491" s="24"/>
      <c r="RS491" s="24"/>
      <c r="RT491" s="24"/>
      <c r="RU491" s="24"/>
      <c r="RV491" s="24"/>
      <c r="RW491" s="24"/>
      <c r="RX491" s="24"/>
      <c r="RY491" s="24"/>
      <c r="RZ491" s="24"/>
      <c r="SA491" s="24"/>
      <c r="SB491" s="24"/>
      <c r="SC491" s="24"/>
      <c r="SD491" s="24"/>
      <c r="SE491" s="24"/>
      <c r="SF491" s="24"/>
      <c r="SG491" s="24"/>
      <c r="SH491" s="24"/>
      <c r="SI491" s="24"/>
      <c r="SJ491" s="24"/>
      <c r="SK491" s="24"/>
      <c r="SL491" s="24"/>
      <c r="SM491" s="24"/>
      <c r="SN491" s="24"/>
      <c r="SO491" s="24"/>
      <c r="SP491" s="24"/>
      <c r="SQ491" s="24"/>
      <c r="SR491" s="24"/>
      <c r="SS491" s="24"/>
      <c r="ST491" s="24"/>
      <c r="SU491" s="24"/>
      <c r="SV491" s="24"/>
      <c r="SW491" s="24"/>
      <c r="SX491" s="24"/>
      <c r="SY491" s="24"/>
      <c r="SZ491" s="24"/>
      <c r="TA491" s="24"/>
      <c r="TB491" s="24"/>
      <c r="TC491" s="24"/>
      <c r="TD491" s="24"/>
      <c r="TE491" s="24"/>
      <c r="TF491" s="24"/>
      <c r="TG491" s="24"/>
      <c r="TH491" s="24"/>
      <c r="TI491" s="24"/>
      <c r="TJ491" s="24"/>
      <c r="TK491" s="24"/>
      <c r="TL491" s="24"/>
      <c r="TM491" s="24"/>
      <c r="TN491" s="24"/>
      <c r="TO491" s="24"/>
      <c r="TP491" s="24"/>
      <c r="TQ491" s="24"/>
      <c r="TR491" s="24"/>
      <c r="TS491" s="24"/>
      <c r="TT491" s="24"/>
      <c r="TU491" s="24"/>
      <c r="TV491" s="24"/>
      <c r="TW491" s="24"/>
      <c r="TX491" s="24"/>
      <c r="TY491" s="24"/>
      <c r="TZ491" s="24"/>
      <c r="UA491" s="24"/>
      <c r="UB491" s="24"/>
      <c r="UC491" s="24"/>
      <c r="UD491" s="24"/>
      <c r="UE491" s="24"/>
      <c r="UF491" s="24"/>
      <c r="UG491" s="24"/>
      <c r="UH491" s="24"/>
      <c r="UI491" s="24"/>
      <c r="UJ491" s="24"/>
      <c r="UK491" s="24"/>
      <c r="UL491" s="24"/>
      <c r="UM491" s="24"/>
      <c r="UN491" s="24"/>
      <c r="UO491" s="24"/>
      <c r="UP491" s="24"/>
      <c r="UQ491" s="24"/>
      <c r="UR491" s="24"/>
      <c r="US491" s="24"/>
      <c r="UT491" s="24"/>
      <c r="UU491" s="24"/>
      <c r="UV491" s="24"/>
      <c r="UW491" s="24"/>
      <c r="UX491" s="24"/>
      <c r="UY491" s="24"/>
      <c r="UZ491" s="24"/>
      <c r="VA491" s="24"/>
      <c r="VB491" s="24"/>
      <c r="VC491" s="24"/>
      <c r="VD491" s="24"/>
      <c r="VE491" s="24"/>
      <c r="VF491" s="24"/>
      <c r="VG491" s="24"/>
      <c r="VH491" s="24"/>
      <c r="VI491" s="24"/>
    </row>
    <row r="492" spans="1:581" s="23" customFormat="1" ht="15" customHeight="1" x14ac:dyDescent="0.2">
      <c r="A492" s="18">
        <v>163</v>
      </c>
      <c r="B492" s="102" t="s">
        <v>1188</v>
      </c>
      <c r="C492" s="102" t="s">
        <v>1189</v>
      </c>
      <c r="D492" s="20">
        <v>14</v>
      </c>
      <c r="E492" s="102" t="s">
        <v>929</v>
      </c>
      <c r="F492" s="102" t="s">
        <v>1190</v>
      </c>
      <c r="G492" s="102" t="s">
        <v>1587</v>
      </c>
      <c r="H492" s="21" t="s">
        <v>855</v>
      </c>
      <c r="I492" s="21" t="s">
        <v>856</v>
      </c>
      <c r="J492" s="22" t="s">
        <v>954</v>
      </c>
      <c r="K492" s="328">
        <v>32537</v>
      </c>
      <c r="L492" s="146">
        <v>14</v>
      </c>
      <c r="M492" s="22">
        <v>40</v>
      </c>
      <c r="N492" s="22" t="s">
        <v>704</v>
      </c>
      <c r="O492" s="21" t="s">
        <v>869</v>
      </c>
      <c r="P492" s="21" t="s">
        <v>970</v>
      </c>
      <c r="Q492" s="21" t="s">
        <v>994</v>
      </c>
      <c r="R492" s="22">
        <v>1</v>
      </c>
      <c r="S492" s="75">
        <v>38087</v>
      </c>
      <c r="T492" s="75"/>
      <c r="U492" s="75"/>
      <c r="V492" s="75">
        <f t="shared" si="235"/>
        <v>38087</v>
      </c>
      <c r="W492" s="75">
        <f>70.1*4</f>
        <v>280.39999999999998</v>
      </c>
      <c r="X492" s="75">
        <f t="shared" si="236"/>
        <v>6874.333333333333</v>
      </c>
      <c r="Y492" s="75">
        <f t="shared" si="237"/>
        <v>68743.333333333328</v>
      </c>
      <c r="Z492" s="75">
        <f t="shared" si="238"/>
        <v>6665.2249999999995</v>
      </c>
      <c r="AA492" s="75">
        <f t="shared" si="239"/>
        <v>1142.6099999999999</v>
      </c>
      <c r="AB492" s="75">
        <f t="shared" si="240"/>
        <v>1904.3500000000001</v>
      </c>
      <c r="AC492" s="75">
        <f t="shared" si="241"/>
        <v>761.74</v>
      </c>
      <c r="AD492" s="75">
        <v>1837</v>
      </c>
      <c r="AE492" s="75">
        <v>1322</v>
      </c>
      <c r="AF492" s="77">
        <f t="shared" si="242"/>
        <v>20623</v>
      </c>
      <c r="AG492" s="77">
        <f t="shared" si="243"/>
        <v>60020.380555555552</v>
      </c>
      <c r="AH492" s="77">
        <f t="shared" si="244"/>
        <v>720244.56666666665</v>
      </c>
      <c r="AI492" s="77"/>
      <c r="AJ492" s="77"/>
      <c r="AK492" s="77"/>
      <c r="AL492" s="77"/>
      <c r="AM492" s="77"/>
      <c r="AN492" s="77"/>
      <c r="AO492" s="77"/>
      <c r="AP492" s="77"/>
      <c r="AQ492" s="77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  <c r="HB492" s="24"/>
      <c r="HC492" s="24"/>
      <c r="HD492" s="24"/>
      <c r="HE492" s="24"/>
      <c r="HF492" s="24"/>
      <c r="HG492" s="24"/>
      <c r="HH492" s="24"/>
      <c r="HI492" s="24"/>
      <c r="HJ492" s="24"/>
      <c r="HK492" s="24"/>
      <c r="HL492" s="24"/>
      <c r="HM492" s="24"/>
      <c r="HN492" s="24"/>
      <c r="HO492" s="24"/>
      <c r="HP492" s="24"/>
      <c r="HQ492" s="24"/>
      <c r="HR492" s="24"/>
      <c r="HS492" s="24"/>
      <c r="HT492" s="24"/>
      <c r="HU492" s="24"/>
      <c r="HV492" s="24"/>
      <c r="HW492" s="24"/>
      <c r="HX492" s="24"/>
      <c r="HY492" s="24"/>
      <c r="HZ492" s="24"/>
      <c r="IA492" s="24"/>
      <c r="IB492" s="24"/>
      <c r="IC492" s="24"/>
      <c r="ID492" s="24"/>
      <c r="IE492" s="24"/>
      <c r="IF492" s="24"/>
      <c r="IG492" s="24"/>
      <c r="IH492" s="24"/>
      <c r="II492" s="24"/>
      <c r="IJ492" s="24"/>
      <c r="IK492" s="24"/>
      <c r="IL492" s="24"/>
      <c r="IM492" s="24"/>
      <c r="IN492" s="24"/>
      <c r="IO492" s="24"/>
      <c r="IP492" s="24"/>
      <c r="IQ492" s="24"/>
      <c r="IR492" s="24"/>
      <c r="IS492" s="24"/>
      <c r="IT492" s="24"/>
      <c r="IU492" s="24"/>
      <c r="IV492" s="24"/>
      <c r="IW492" s="24"/>
      <c r="IX492" s="24"/>
      <c r="IY492" s="24"/>
      <c r="IZ492" s="24"/>
      <c r="JA492" s="24"/>
      <c r="JB492" s="24"/>
      <c r="JC492" s="24"/>
      <c r="JD492" s="24"/>
      <c r="JE492" s="24"/>
      <c r="JF492" s="24"/>
      <c r="JG492" s="24"/>
      <c r="JH492" s="24"/>
      <c r="JI492" s="24"/>
      <c r="JJ492" s="24"/>
      <c r="JK492" s="24"/>
      <c r="JL492" s="24"/>
      <c r="JM492" s="24"/>
      <c r="JN492" s="24"/>
      <c r="JO492" s="24"/>
      <c r="JP492" s="24"/>
      <c r="JQ492" s="24"/>
      <c r="JR492" s="24"/>
      <c r="JS492" s="24"/>
      <c r="JT492" s="24"/>
      <c r="JU492" s="24"/>
      <c r="JV492" s="24"/>
      <c r="JW492" s="24"/>
      <c r="JX492" s="24"/>
      <c r="JY492" s="24"/>
      <c r="JZ492" s="24"/>
      <c r="KA492" s="24"/>
      <c r="KB492" s="24"/>
      <c r="KC492" s="24"/>
      <c r="KD492" s="24"/>
      <c r="KE492" s="24"/>
      <c r="KF492" s="24"/>
      <c r="KG492" s="24"/>
      <c r="KH492" s="24"/>
      <c r="KI492" s="24"/>
      <c r="KJ492" s="24"/>
      <c r="KK492" s="24"/>
      <c r="KL492" s="24"/>
      <c r="KM492" s="24"/>
      <c r="KN492" s="24"/>
      <c r="KO492" s="24"/>
      <c r="KP492" s="24"/>
      <c r="KQ492" s="24"/>
      <c r="KR492" s="24"/>
      <c r="KS492" s="24"/>
      <c r="KT492" s="24"/>
      <c r="KU492" s="24"/>
      <c r="KV492" s="24"/>
      <c r="KW492" s="24"/>
      <c r="KX492" s="24"/>
      <c r="KY492" s="24"/>
      <c r="KZ492" s="24"/>
      <c r="LA492" s="24"/>
      <c r="LB492" s="24"/>
      <c r="LC492" s="24"/>
      <c r="LD492" s="24"/>
      <c r="LE492" s="24"/>
      <c r="LF492" s="24"/>
      <c r="LG492" s="24"/>
      <c r="LH492" s="24"/>
      <c r="LI492" s="24"/>
      <c r="LJ492" s="24"/>
      <c r="LK492" s="24"/>
      <c r="LL492" s="24"/>
      <c r="LM492" s="24"/>
      <c r="LN492" s="24"/>
      <c r="LO492" s="24"/>
      <c r="LP492" s="24"/>
      <c r="LQ492" s="24"/>
      <c r="LR492" s="24"/>
      <c r="LS492" s="24"/>
      <c r="LT492" s="24"/>
      <c r="LU492" s="24"/>
      <c r="LV492" s="24"/>
      <c r="LW492" s="24"/>
      <c r="LX492" s="24"/>
      <c r="LY492" s="24"/>
      <c r="LZ492" s="24"/>
      <c r="MA492" s="24"/>
      <c r="MB492" s="24"/>
      <c r="MC492" s="24"/>
      <c r="MD492" s="24"/>
      <c r="ME492" s="24"/>
      <c r="MF492" s="24"/>
      <c r="MG492" s="24"/>
      <c r="MH492" s="24"/>
      <c r="MI492" s="24"/>
      <c r="MJ492" s="24"/>
      <c r="MK492" s="24"/>
      <c r="ML492" s="24"/>
      <c r="MM492" s="24"/>
      <c r="MN492" s="24"/>
      <c r="MO492" s="24"/>
      <c r="MP492" s="24"/>
      <c r="MQ492" s="24"/>
      <c r="MR492" s="24"/>
      <c r="MS492" s="24"/>
      <c r="MT492" s="24"/>
      <c r="MU492" s="24"/>
      <c r="MV492" s="24"/>
      <c r="MW492" s="24"/>
      <c r="MX492" s="24"/>
      <c r="MY492" s="24"/>
      <c r="MZ492" s="24"/>
      <c r="NA492" s="24"/>
      <c r="NB492" s="24"/>
      <c r="NC492" s="24"/>
      <c r="ND492" s="24"/>
      <c r="NE492" s="24"/>
      <c r="NF492" s="24"/>
      <c r="NG492" s="24"/>
      <c r="NH492" s="24"/>
      <c r="NI492" s="24"/>
      <c r="NJ492" s="24"/>
      <c r="NK492" s="24"/>
      <c r="NL492" s="24"/>
      <c r="NM492" s="24"/>
      <c r="NN492" s="24"/>
      <c r="NO492" s="24"/>
      <c r="NP492" s="24"/>
      <c r="NQ492" s="24"/>
      <c r="NR492" s="24"/>
      <c r="NS492" s="24"/>
      <c r="NT492" s="24"/>
      <c r="NU492" s="24"/>
      <c r="NV492" s="24"/>
      <c r="NW492" s="24"/>
      <c r="NX492" s="24"/>
      <c r="NY492" s="24"/>
      <c r="NZ492" s="24"/>
      <c r="OA492" s="24"/>
      <c r="OB492" s="24"/>
      <c r="OC492" s="24"/>
      <c r="OD492" s="24"/>
      <c r="OE492" s="24"/>
      <c r="OF492" s="24"/>
      <c r="OG492" s="24"/>
      <c r="OH492" s="24"/>
      <c r="OI492" s="24"/>
      <c r="OJ492" s="24"/>
      <c r="OK492" s="24"/>
      <c r="OL492" s="24"/>
      <c r="OM492" s="24"/>
      <c r="ON492" s="24"/>
      <c r="OO492" s="24"/>
      <c r="OP492" s="24"/>
      <c r="OQ492" s="24"/>
      <c r="OR492" s="24"/>
      <c r="OS492" s="24"/>
      <c r="OT492" s="24"/>
      <c r="OU492" s="24"/>
      <c r="OV492" s="24"/>
      <c r="OW492" s="24"/>
      <c r="OX492" s="24"/>
      <c r="OY492" s="24"/>
      <c r="OZ492" s="24"/>
      <c r="PA492" s="24"/>
      <c r="PB492" s="24"/>
      <c r="PC492" s="24"/>
      <c r="PD492" s="24"/>
      <c r="PE492" s="24"/>
      <c r="PF492" s="24"/>
      <c r="PG492" s="24"/>
      <c r="PH492" s="24"/>
      <c r="PI492" s="24"/>
      <c r="PJ492" s="24"/>
      <c r="PK492" s="24"/>
      <c r="PL492" s="24"/>
      <c r="PM492" s="24"/>
      <c r="PN492" s="24"/>
      <c r="PO492" s="24"/>
      <c r="PP492" s="24"/>
      <c r="PQ492" s="24"/>
      <c r="PR492" s="24"/>
      <c r="PS492" s="24"/>
      <c r="PT492" s="24"/>
      <c r="PU492" s="24"/>
      <c r="PV492" s="24"/>
      <c r="PW492" s="24"/>
      <c r="PX492" s="24"/>
      <c r="PY492" s="24"/>
      <c r="PZ492" s="24"/>
      <c r="QA492" s="24"/>
      <c r="QB492" s="24"/>
      <c r="QC492" s="24"/>
      <c r="QD492" s="24"/>
      <c r="QE492" s="24"/>
      <c r="QF492" s="24"/>
      <c r="QG492" s="24"/>
      <c r="QH492" s="24"/>
      <c r="QI492" s="24"/>
      <c r="QJ492" s="24"/>
      <c r="QK492" s="24"/>
      <c r="QL492" s="24"/>
      <c r="QM492" s="24"/>
      <c r="QN492" s="24"/>
      <c r="QO492" s="24"/>
      <c r="QP492" s="24"/>
      <c r="QQ492" s="24"/>
      <c r="QR492" s="24"/>
      <c r="QS492" s="24"/>
      <c r="QT492" s="24"/>
      <c r="QU492" s="24"/>
      <c r="QV492" s="24"/>
      <c r="QW492" s="24"/>
      <c r="QX492" s="24"/>
      <c r="QY492" s="24"/>
      <c r="QZ492" s="24"/>
      <c r="RA492" s="24"/>
      <c r="RB492" s="24"/>
      <c r="RC492" s="24"/>
      <c r="RD492" s="24"/>
      <c r="RE492" s="24"/>
      <c r="RF492" s="24"/>
      <c r="RG492" s="24"/>
      <c r="RH492" s="24"/>
      <c r="RI492" s="24"/>
      <c r="RJ492" s="24"/>
      <c r="RK492" s="24"/>
      <c r="RL492" s="24"/>
      <c r="RM492" s="24"/>
      <c r="RN492" s="24"/>
      <c r="RO492" s="24"/>
      <c r="RP492" s="24"/>
      <c r="RQ492" s="24"/>
      <c r="RR492" s="24"/>
      <c r="RS492" s="24"/>
      <c r="RT492" s="24"/>
      <c r="RU492" s="24"/>
      <c r="RV492" s="24"/>
      <c r="RW492" s="24"/>
      <c r="RX492" s="24"/>
      <c r="RY492" s="24"/>
      <c r="RZ492" s="24"/>
      <c r="SA492" s="24"/>
      <c r="SB492" s="24"/>
      <c r="SC492" s="24"/>
      <c r="SD492" s="24"/>
      <c r="SE492" s="24"/>
      <c r="SF492" s="24"/>
      <c r="SG492" s="24"/>
      <c r="SH492" s="24"/>
      <c r="SI492" s="24"/>
      <c r="SJ492" s="24"/>
      <c r="SK492" s="24"/>
      <c r="SL492" s="24"/>
      <c r="SM492" s="24"/>
      <c r="SN492" s="24"/>
      <c r="SO492" s="24"/>
      <c r="SP492" s="24"/>
      <c r="SQ492" s="24"/>
      <c r="SR492" s="24"/>
      <c r="SS492" s="24"/>
      <c r="ST492" s="24"/>
      <c r="SU492" s="24"/>
      <c r="SV492" s="24"/>
      <c r="SW492" s="24"/>
      <c r="SX492" s="24"/>
      <c r="SY492" s="24"/>
      <c r="SZ492" s="24"/>
      <c r="TA492" s="24"/>
      <c r="TB492" s="24"/>
      <c r="TC492" s="24"/>
      <c r="TD492" s="24"/>
      <c r="TE492" s="24"/>
      <c r="TF492" s="24"/>
      <c r="TG492" s="24"/>
      <c r="TH492" s="24"/>
      <c r="TI492" s="24"/>
      <c r="TJ492" s="24"/>
      <c r="TK492" s="24"/>
      <c r="TL492" s="24"/>
      <c r="TM492" s="24"/>
      <c r="TN492" s="24"/>
      <c r="TO492" s="24"/>
      <c r="TP492" s="24"/>
      <c r="TQ492" s="24"/>
      <c r="TR492" s="24"/>
      <c r="TS492" s="24"/>
      <c r="TT492" s="24"/>
      <c r="TU492" s="24"/>
      <c r="TV492" s="24"/>
      <c r="TW492" s="24"/>
      <c r="TX492" s="24"/>
      <c r="TY492" s="24"/>
      <c r="TZ492" s="24"/>
      <c r="UA492" s="24"/>
      <c r="UB492" s="24"/>
      <c r="UC492" s="24"/>
      <c r="UD492" s="24"/>
      <c r="UE492" s="24"/>
      <c r="UF492" s="24"/>
      <c r="UG492" s="24"/>
      <c r="UH492" s="24"/>
      <c r="UI492" s="24"/>
      <c r="UJ492" s="24"/>
      <c r="UK492" s="24"/>
      <c r="UL492" s="24"/>
      <c r="UM492" s="24"/>
      <c r="UN492" s="24"/>
      <c r="UO492" s="24"/>
      <c r="UP492" s="24"/>
      <c r="UQ492" s="24"/>
      <c r="UR492" s="24"/>
      <c r="US492" s="24"/>
      <c r="UT492" s="24"/>
      <c r="UU492" s="24"/>
      <c r="UV492" s="24"/>
      <c r="UW492" s="24"/>
      <c r="UX492" s="24"/>
      <c r="UY492" s="24"/>
      <c r="UZ492" s="24"/>
      <c r="VA492" s="24"/>
      <c r="VB492" s="24"/>
      <c r="VC492" s="24"/>
      <c r="VD492" s="24"/>
      <c r="VE492" s="24"/>
      <c r="VF492" s="24"/>
      <c r="VG492" s="24"/>
      <c r="VH492" s="24"/>
      <c r="VI492" s="24"/>
    </row>
    <row r="493" spans="1:581" s="23" customFormat="1" ht="15" customHeight="1" x14ac:dyDescent="0.2">
      <c r="A493" s="18">
        <v>164</v>
      </c>
      <c r="B493" s="102" t="s">
        <v>1188</v>
      </c>
      <c r="C493" s="102" t="s">
        <v>1189</v>
      </c>
      <c r="D493" s="20">
        <v>14</v>
      </c>
      <c r="E493" s="102" t="s">
        <v>929</v>
      </c>
      <c r="F493" s="102" t="s">
        <v>1190</v>
      </c>
      <c r="G493" s="102" t="s">
        <v>1594</v>
      </c>
      <c r="H493" s="25" t="s">
        <v>1099</v>
      </c>
      <c r="I493" s="21" t="s">
        <v>1139</v>
      </c>
      <c r="J493" s="22" t="s">
        <v>955</v>
      </c>
      <c r="K493" s="328">
        <v>41428</v>
      </c>
      <c r="L493" s="146">
        <v>14</v>
      </c>
      <c r="M493" s="22">
        <v>40</v>
      </c>
      <c r="N493" s="22" t="s">
        <v>704</v>
      </c>
      <c r="O493" s="21" t="s">
        <v>829</v>
      </c>
      <c r="P493" s="21" t="s">
        <v>973</v>
      </c>
      <c r="Q493" s="21" t="s">
        <v>994</v>
      </c>
      <c r="R493" s="22">
        <v>1</v>
      </c>
      <c r="S493" s="75">
        <v>38087</v>
      </c>
      <c r="T493" s="75"/>
      <c r="U493" s="75"/>
      <c r="V493" s="75">
        <f t="shared" si="235"/>
        <v>38087</v>
      </c>
      <c r="W493" s="75"/>
      <c r="X493" s="75">
        <f t="shared" si="236"/>
        <v>6874.333333333333</v>
      </c>
      <c r="Y493" s="75">
        <f t="shared" si="237"/>
        <v>68743.333333333328</v>
      </c>
      <c r="Z493" s="75">
        <f t="shared" si="238"/>
        <v>6665.2249999999995</v>
      </c>
      <c r="AA493" s="75">
        <f t="shared" si="239"/>
        <v>1142.6099999999999</v>
      </c>
      <c r="AB493" s="75">
        <f t="shared" si="240"/>
        <v>1904.3500000000001</v>
      </c>
      <c r="AC493" s="75">
        <f t="shared" si="241"/>
        <v>761.74</v>
      </c>
      <c r="AD493" s="75">
        <v>1837</v>
      </c>
      <c r="AE493" s="75">
        <v>1322</v>
      </c>
      <c r="AF493" s="77">
        <f t="shared" si="242"/>
        <v>20623</v>
      </c>
      <c r="AG493" s="77">
        <f t="shared" si="243"/>
        <v>59739.98055555555</v>
      </c>
      <c r="AH493" s="77">
        <f t="shared" si="244"/>
        <v>716879.7666666666</v>
      </c>
      <c r="AI493" s="77"/>
      <c r="AJ493" s="77"/>
      <c r="AK493" s="77"/>
      <c r="AL493" s="77"/>
      <c r="AM493" s="77"/>
      <c r="AN493" s="77"/>
      <c r="AO493" s="77"/>
      <c r="AP493" s="77"/>
      <c r="AQ493" s="77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  <c r="HB493" s="24"/>
      <c r="HC493" s="24"/>
      <c r="HD493" s="24"/>
      <c r="HE493" s="24"/>
      <c r="HF493" s="24"/>
      <c r="HG493" s="24"/>
      <c r="HH493" s="24"/>
      <c r="HI493" s="24"/>
      <c r="HJ493" s="24"/>
      <c r="HK493" s="24"/>
      <c r="HL493" s="24"/>
      <c r="HM493" s="24"/>
      <c r="HN493" s="24"/>
      <c r="HO493" s="24"/>
      <c r="HP493" s="24"/>
      <c r="HQ493" s="24"/>
      <c r="HR493" s="24"/>
      <c r="HS493" s="24"/>
      <c r="HT493" s="24"/>
      <c r="HU493" s="24"/>
      <c r="HV493" s="24"/>
      <c r="HW493" s="24"/>
      <c r="HX493" s="24"/>
      <c r="HY493" s="24"/>
      <c r="HZ493" s="24"/>
      <c r="IA493" s="24"/>
      <c r="IB493" s="24"/>
      <c r="IC493" s="24"/>
      <c r="ID493" s="24"/>
      <c r="IE493" s="24"/>
      <c r="IF493" s="24"/>
      <c r="IG493" s="24"/>
      <c r="IH493" s="24"/>
      <c r="II493" s="24"/>
      <c r="IJ493" s="24"/>
      <c r="IK493" s="24"/>
      <c r="IL493" s="24"/>
      <c r="IM493" s="24"/>
      <c r="IN493" s="24"/>
      <c r="IO493" s="24"/>
      <c r="IP493" s="24"/>
      <c r="IQ493" s="24"/>
      <c r="IR493" s="24"/>
      <c r="IS493" s="24"/>
      <c r="IT493" s="24"/>
      <c r="IU493" s="24"/>
      <c r="IV493" s="24"/>
      <c r="IW493" s="24"/>
      <c r="IX493" s="24"/>
      <c r="IY493" s="24"/>
      <c r="IZ493" s="24"/>
      <c r="JA493" s="24"/>
      <c r="JB493" s="24"/>
      <c r="JC493" s="24"/>
      <c r="JD493" s="24"/>
      <c r="JE493" s="24"/>
      <c r="JF493" s="24"/>
      <c r="JG493" s="24"/>
      <c r="JH493" s="24"/>
      <c r="JI493" s="24"/>
      <c r="JJ493" s="24"/>
      <c r="JK493" s="24"/>
      <c r="JL493" s="24"/>
      <c r="JM493" s="24"/>
      <c r="JN493" s="24"/>
      <c r="JO493" s="24"/>
      <c r="JP493" s="24"/>
      <c r="JQ493" s="24"/>
      <c r="JR493" s="24"/>
      <c r="JS493" s="24"/>
      <c r="JT493" s="24"/>
      <c r="JU493" s="24"/>
      <c r="JV493" s="24"/>
      <c r="JW493" s="24"/>
      <c r="JX493" s="24"/>
      <c r="JY493" s="24"/>
      <c r="JZ493" s="24"/>
      <c r="KA493" s="24"/>
      <c r="KB493" s="24"/>
      <c r="KC493" s="24"/>
      <c r="KD493" s="24"/>
      <c r="KE493" s="24"/>
      <c r="KF493" s="24"/>
      <c r="KG493" s="24"/>
      <c r="KH493" s="24"/>
      <c r="KI493" s="24"/>
      <c r="KJ493" s="24"/>
      <c r="KK493" s="24"/>
      <c r="KL493" s="24"/>
      <c r="KM493" s="24"/>
      <c r="KN493" s="24"/>
      <c r="KO493" s="24"/>
      <c r="KP493" s="24"/>
      <c r="KQ493" s="24"/>
      <c r="KR493" s="24"/>
      <c r="KS493" s="24"/>
      <c r="KT493" s="24"/>
      <c r="KU493" s="24"/>
      <c r="KV493" s="24"/>
      <c r="KW493" s="24"/>
      <c r="KX493" s="24"/>
      <c r="KY493" s="24"/>
      <c r="KZ493" s="24"/>
      <c r="LA493" s="24"/>
      <c r="LB493" s="24"/>
      <c r="LC493" s="24"/>
      <c r="LD493" s="24"/>
      <c r="LE493" s="24"/>
      <c r="LF493" s="24"/>
      <c r="LG493" s="24"/>
      <c r="LH493" s="24"/>
      <c r="LI493" s="24"/>
      <c r="LJ493" s="24"/>
      <c r="LK493" s="24"/>
      <c r="LL493" s="24"/>
      <c r="LM493" s="24"/>
      <c r="LN493" s="24"/>
      <c r="LO493" s="24"/>
      <c r="LP493" s="24"/>
      <c r="LQ493" s="24"/>
      <c r="LR493" s="24"/>
      <c r="LS493" s="24"/>
      <c r="LT493" s="24"/>
      <c r="LU493" s="24"/>
      <c r="LV493" s="24"/>
      <c r="LW493" s="24"/>
      <c r="LX493" s="24"/>
      <c r="LY493" s="24"/>
      <c r="LZ493" s="24"/>
      <c r="MA493" s="24"/>
      <c r="MB493" s="24"/>
      <c r="MC493" s="24"/>
      <c r="MD493" s="24"/>
      <c r="ME493" s="24"/>
      <c r="MF493" s="24"/>
      <c r="MG493" s="24"/>
      <c r="MH493" s="24"/>
      <c r="MI493" s="24"/>
      <c r="MJ493" s="24"/>
      <c r="MK493" s="24"/>
      <c r="ML493" s="24"/>
      <c r="MM493" s="24"/>
      <c r="MN493" s="24"/>
      <c r="MO493" s="24"/>
      <c r="MP493" s="24"/>
      <c r="MQ493" s="24"/>
      <c r="MR493" s="24"/>
      <c r="MS493" s="24"/>
      <c r="MT493" s="24"/>
      <c r="MU493" s="24"/>
      <c r="MV493" s="24"/>
      <c r="MW493" s="24"/>
      <c r="MX493" s="24"/>
      <c r="MY493" s="24"/>
      <c r="MZ493" s="24"/>
      <c r="NA493" s="24"/>
      <c r="NB493" s="24"/>
      <c r="NC493" s="24"/>
      <c r="ND493" s="24"/>
      <c r="NE493" s="24"/>
      <c r="NF493" s="24"/>
      <c r="NG493" s="24"/>
      <c r="NH493" s="24"/>
      <c r="NI493" s="24"/>
      <c r="NJ493" s="24"/>
      <c r="NK493" s="24"/>
      <c r="NL493" s="24"/>
      <c r="NM493" s="24"/>
      <c r="NN493" s="24"/>
      <c r="NO493" s="24"/>
      <c r="NP493" s="24"/>
      <c r="NQ493" s="24"/>
      <c r="NR493" s="24"/>
      <c r="NS493" s="24"/>
      <c r="NT493" s="24"/>
      <c r="NU493" s="24"/>
      <c r="NV493" s="24"/>
      <c r="NW493" s="24"/>
      <c r="NX493" s="24"/>
      <c r="NY493" s="24"/>
      <c r="NZ493" s="24"/>
      <c r="OA493" s="24"/>
      <c r="OB493" s="24"/>
      <c r="OC493" s="24"/>
      <c r="OD493" s="24"/>
      <c r="OE493" s="24"/>
      <c r="OF493" s="24"/>
      <c r="OG493" s="24"/>
      <c r="OH493" s="24"/>
      <c r="OI493" s="24"/>
      <c r="OJ493" s="24"/>
      <c r="OK493" s="24"/>
      <c r="OL493" s="24"/>
      <c r="OM493" s="24"/>
      <c r="ON493" s="24"/>
      <c r="OO493" s="24"/>
      <c r="OP493" s="24"/>
      <c r="OQ493" s="24"/>
      <c r="OR493" s="24"/>
      <c r="OS493" s="24"/>
      <c r="OT493" s="24"/>
      <c r="OU493" s="24"/>
      <c r="OV493" s="24"/>
      <c r="OW493" s="24"/>
      <c r="OX493" s="24"/>
      <c r="OY493" s="24"/>
      <c r="OZ493" s="24"/>
      <c r="PA493" s="24"/>
      <c r="PB493" s="24"/>
      <c r="PC493" s="24"/>
      <c r="PD493" s="24"/>
      <c r="PE493" s="24"/>
      <c r="PF493" s="24"/>
      <c r="PG493" s="24"/>
      <c r="PH493" s="24"/>
      <c r="PI493" s="24"/>
      <c r="PJ493" s="24"/>
      <c r="PK493" s="24"/>
      <c r="PL493" s="24"/>
      <c r="PM493" s="24"/>
      <c r="PN493" s="24"/>
      <c r="PO493" s="24"/>
      <c r="PP493" s="24"/>
      <c r="PQ493" s="24"/>
      <c r="PR493" s="24"/>
      <c r="PS493" s="24"/>
      <c r="PT493" s="24"/>
      <c r="PU493" s="24"/>
      <c r="PV493" s="24"/>
      <c r="PW493" s="24"/>
      <c r="PX493" s="24"/>
      <c r="PY493" s="24"/>
      <c r="PZ493" s="24"/>
      <c r="QA493" s="24"/>
      <c r="QB493" s="24"/>
      <c r="QC493" s="24"/>
      <c r="QD493" s="24"/>
      <c r="QE493" s="24"/>
      <c r="QF493" s="24"/>
      <c r="QG493" s="24"/>
      <c r="QH493" s="24"/>
      <c r="QI493" s="24"/>
      <c r="QJ493" s="24"/>
      <c r="QK493" s="24"/>
      <c r="QL493" s="24"/>
      <c r="QM493" s="24"/>
      <c r="QN493" s="24"/>
      <c r="QO493" s="24"/>
      <c r="QP493" s="24"/>
      <c r="QQ493" s="24"/>
      <c r="QR493" s="24"/>
      <c r="QS493" s="24"/>
      <c r="QT493" s="24"/>
      <c r="QU493" s="24"/>
      <c r="QV493" s="24"/>
      <c r="QW493" s="24"/>
      <c r="QX493" s="24"/>
      <c r="QY493" s="24"/>
      <c r="QZ493" s="24"/>
      <c r="RA493" s="24"/>
      <c r="RB493" s="24"/>
      <c r="RC493" s="24"/>
      <c r="RD493" s="24"/>
      <c r="RE493" s="24"/>
      <c r="RF493" s="24"/>
      <c r="RG493" s="24"/>
      <c r="RH493" s="24"/>
      <c r="RI493" s="24"/>
      <c r="RJ493" s="24"/>
      <c r="RK493" s="24"/>
      <c r="RL493" s="24"/>
      <c r="RM493" s="24"/>
      <c r="RN493" s="24"/>
      <c r="RO493" s="24"/>
      <c r="RP493" s="24"/>
      <c r="RQ493" s="24"/>
      <c r="RR493" s="24"/>
      <c r="RS493" s="24"/>
      <c r="RT493" s="24"/>
      <c r="RU493" s="24"/>
      <c r="RV493" s="24"/>
      <c r="RW493" s="24"/>
      <c r="RX493" s="24"/>
      <c r="RY493" s="24"/>
      <c r="RZ493" s="24"/>
      <c r="SA493" s="24"/>
      <c r="SB493" s="24"/>
      <c r="SC493" s="24"/>
      <c r="SD493" s="24"/>
      <c r="SE493" s="24"/>
      <c r="SF493" s="24"/>
      <c r="SG493" s="24"/>
      <c r="SH493" s="24"/>
      <c r="SI493" s="24"/>
      <c r="SJ493" s="24"/>
      <c r="SK493" s="24"/>
      <c r="SL493" s="24"/>
      <c r="SM493" s="24"/>
      <c r="SN493" s="24"/>
      <c r="SO493" s="24"/>
      <c r="SP493" s="24"/>
      <c r="SQ493" s="24"/>
      <c r="SR493" s="24"/>
      <c r="SS493" s="24"/>
      <c r="ST493" s="24"/>
      <c r="SU493" s="24"/>
      <c r="SV493" s="24"/>
      <c r="SW493" s="24"/>
      <c r="SX493" s="24"/>
      <c r="SY493" s="24"/>
      <c r="SZ493" s="24"/>
      <c r="TA493" s="24"/>
      <c r="TB493" s="24"/>
      <c r="TC493" s="24"/>
      <c r="TD493" s="24"/>
      <c r="TE493" s="24"/>
      <c r="TF493" s="24"/>
      <c r="TG493" s="24"/>
      <c r="TH493" s="24"/>
      <c r="TI493" s="24"/>
      <c r="TJ493" s="24"/>
      <c r="TK493" s="24"/>
      <c r="TL493" s="24"/>
      <c r="TM493" s="24"/>
      <c r="TN493" s="24"/>
      <c r="TO493" s="24"/>
      <c r="TP493" s="24"/>
      <c r="TQ493" s="24"/>
      <c r="TR493" s="24"/>
      <c r="TS493" s="24"/>
      <c r="TT493" s="24"/>
      <c r="TU493" s="24"/>
      <c r="TV493" s="24"/>
      <c r="TW493" s="24"/>
      <c r="TX493" s="24"/>
      <c r="TY493" s="24"/>
      <c r="TZ493" s="24"/>
      <c r="UA493" s="24"/>
      <c r="UB493" s="24"/>
      <c r="UC493" s="24"/>
      <c r="UD493" s="24"/>
      <c r="UE493" s="24"/>
      <c r="UF493" s="24"/>
      <c r="UG493" s="24"/>
      <c r="UH493" s="24"/>
      <c r="UI493" s="24"/>
      <c r="UJ493" s="24"/>
      <c r="UK493" s="24"/>
      <c r="UL493" s="24"/>
      <c r="UM493" s="24"/>
      <c r="UN493" s="24"/>
      <c r="UO493" s="24"/>
      <c r="UP493" s="24"/>
      <c r="UQ493" s="24"/>
      <c r="UR493" s="24"/>
      <c r="US493" s="24"/>
      <c r="UT493" s="24"/>
      <c r="UU493" s="24"/>
      <c r="UV493" s="24"/>
      <c r="UW493" s="24"/>
      <c r="UX493" s="24"/>
      <c r="UY493" s="24"/>
      <c r="UZ493" s="24"/>
      <c r="VA493" s="24"/>
      <c r="VB493" s="24"/>
      <c r="VC493" s="24"/>
      <c r="VD493" s="24"/>
      <c r="VE493" s="24"/>
      <c r="VF493" s="24"/>
      <c r="VG493" s="24"/>
      <c r="VH493" s="24"/>
      <c r="VI493" s="24"/>
    </row>
    <row r="494" spans="1:581" s="23" customFormat="1" ht="15" customHeight="1" x14ac:dyDescent="0.2">
      <c r="A494" s="18">
        <v>165</v>
      </c>
      <c r="B494" s="108" t="s">
        <v>1188</v>
      </c>
      <c r="C494" s="108" t="s">
        <v>1189</v>
      </c>
      <c r="D494" s="109">
        <v>14</v>
      </c>
      <c r="E494" s="102" t="s">
        <v>929</v>
      </c>
      <c r="F494" s="108" t="s">
        <v>1190</v>
      </c>
      <c r="G494" s="108" t="s">
        <v>1595</v>
      </c>
      <c r="H494" s="21" t="s">
        <v>1048</v>
      </c>
      <c r="I494" s="21" t="s">
        <v>1071</v>
      </c>
      <c r="J494" s="22" t="s">
        <v>955</v>
      </c>
      <c r="K494" s="328">
        <v>41353</v>
      </c>
      <c r="L494" s="146">
        <v>18</v>
      </c>
      <c r="M494" s="22">
        <v>40</v>
      </c>
      <c r="N494" s="22" t="s">
        <v>704</v>
      </c>
      <c r="O494" s="21" t="s">
        <v>995</v>
      </c>
      <c r="P494" s="21" t="s">
        <v>994</v>
      </c>
      <c r="Q494" s="21" t="s">
        <v>717</v>
      </c>
      <c r="R494" s="22">
        <v>1</v>
      </c>
      <c r="S494" s="76">
        <v>76946</v>
      </c>
      <c r="T494" s="75"/>
      <c r="U494" s="75"/>
      <c r="V494" s="75">
        <f t="shared" si="235"/>
        <v>76946</v>
      </c>
      <c r="W494" s="75"/>
      <c r="X494" s="75">
        <f t="shared" si="236"/>
        <v>13686.333333333334</v>
      </c>
      <c r="Y494" s="75">
        <f t="shared" si="237"/>
        <v>136863.33333333334</v>
      </c>
      <c r="Z494" s="75">
        <f t="shared" si="238"/>
        <v>13465.55</v>
      </c>
      <c r="AA494" s="75">
        <f t="shared" si="239"/>
        <v>2308.38</v>
      </c>
      <c r="AB494" s="75">
        <f t="shared" si="240"/>
        <v>3847.3</v>
      </c>
      <c r="AC494" s="75">
        <f t="shared" si="241"/>
        <v>1538.92</v>
      </c>
      <c r="AD494" s="75">
        <v>3037</v>
      </c>
      <c r="AE494" s="75">
        <v>2135</v>
      </c>
      <c r="AF494" s="77"/>
      <c r="AG494" s="77">
        <f t="shared" si="243"/>
        <v>115823.95555555557</v>
      </c>
      <c r="AH494" s="77">
        <f t="shared" si="244"/>
        <v>1389887.4666666668</v>
      </c>
      <c r="AI494" s="77"/>
      <c r="AJ494" s="77"/>
      <c r="AK494" s="77"/>
      <c r="AL494" s="77"/>
      <c r="AM494" s="77"/>
      <c r="AN494" s="77"/>
      <c r="AO494" s="77"/>
      <c r="AP494" s="77"/>
      <c r="AQ494" s="77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  <c r="HB494" s="24"/>
      <c r="HC494" s="24"/>
      <c r="HD494" s="24"/>
      <c r="HE494" s="24"/>
      <c r="HF494" s="24"/>
      <c r="HG494" s="24"/>
      <c r="HH494" s="24"/>
      <c r="HI494" s="24"/>
      <c r="HJ494" s="24"/>
      <c r="HK494" s="24"/>
      <c r="HL494" s="24"/>
      <c r="HM494" s="24"/>
      <c r="HN494" s="24"/>
      <c r="HO494" s="24"/>
      <c r="HP494" s="24"/>
      <c r="HQ494" s="24"/>
      <c r="HR494" s="24"/>
      <c r="HS494" s="24"/>
      <c r="HT494" s="24"/>
      <c r="HU494" s="24"/>
      <c r="HV494" s="24"/>
      <c r="HW494" s="24"/>
      <c r="HX494" s="24"/>
      <c r="HY494" s="24"/>
      <c r="HZ494" s="24"/>
      <c r="IA494" s="24"/>
      <c r="IB494" s="24"/>
      <c r="IC494" s="24"/>
      <c r="ID494" s="24"/>
      <c r="IE494" s="24"/>
      <c r="IF494" s="24"/>
      <c r="IG494" s="24"/>
      <c r="IH494" s="24"/>
      <c r="II494" s="24"/>
      <c r="IJ494" s="24"/>
      <c r="IK494" s="24"/>
      <c r="IL494" s="24"/>
      <c r="IM494" s="24"/>
      <c r="IN494" s="24"/>
      <c r="IO494" s="24"/>
      <c r="IP494" s="24"/>
      <c r="IQ494" s="24"/>
      <c r="IR494" s="24"/>
      <c r="IS494" s="24"/>
      <c r="IT494" s="24"/>
      <c r="IU494" s="24"/>
      <c r="IV494" s="24"/>
      <c r="IW494" s="24"/>
      <c r="IX494" s="24"/>
      <c r="IY494" s="24"/>
      <c r="IZ494" s="24"/>
      <c r="JA494" s="24"/>
      <c r="JB494" s="24"/>
      <c r="JC494" s="24"/>
      <c r="JD494" s="24"/>
      <c r="JE494" s="24"/>
      <c r="JF494" s="24"/>
      <c r="JG494" s="24"/>
      <c r="JH494" s="24"/>
      <c r="JI494" s="24"/>
      <c r="JJ494" s="24"/>
      <c r="JK494" s="24"/>
      <c r="JL494" s="24"/>
      <c r="JM494" s="24"/>
      <c r="JN494" s="24"/>
      <c r="JO494" s="24"/>
      <c r="JP494" s="24"/>
      <c r="JQ494" s="24"/>
      <c r="JR494" s="24"/>
      <c r="JS494" s="24"/>
      <c r="JT494" s="24"/>
      <c r="JU494" s="24"/>
      <c r="JV494" s="24"/>
      <c r="JW494" s="24"/>
      <c r="JX494" s="24"/>
      <c r="JY494" s="24"/>
      <c r="JZ494" s="24"/>
      <c r="KA494" s="24"/>
      <c r="KB494" s="24"/>
      <c r="KC494" s="24"/>
      <c r="KD494" s="24"/>
      <c r="KE494" s="24"/>
      <c r="KF494" s="24"/>
      <c r="KG494" s="24"/>
      <c r="KH494" s="24"/>
      <c r="KI494" s="24"/>
      <c r="KJ494" s="24"/>
      <c r="KK494" s="24"/>
      <c r="KL494" s="24"/>
      <c r="KM494" s="24"/>
      <c r="KN494" s="24"/>
      <c r="KO494" s="24"/>
      <c r="KP494" s="24"/>
      <c r="KQ494" s="24"/>
      <c r="KR494" s="24"/>
      <c r="KS494" s="24"/>
      <c r="KT494" s="24"/>
      <c r="KU494" s="24"/>
      <c r="KV494" s="24"/>
      <c r="KW494" s="24"/>
      <c r="KX494" s="24"/>
      <c r="KY494" s="24"/>
      <c r="KZ494" s="24"/>
      <c r="LA494" s="24"/>
      <c r="LB494" s="24"/>
      <c r="LC494" s="24"/>
      <c r="LD494" s="24"/>
      <c r="LE494" s="24"/>
      <c r="LF494" s="24"/>
      <c r="LG494" s="24"/>
      <c r="LH494" s="24"/>
      <c r="LI494" s="24"/>
      <c r="LJ494" s="24"/>
      <c r="LK494" s="24"/>
      <c r="LL494" s="24"/>
      <c r="LM494" s="24"/>
      <c r="LN494" s="24"/>
      <c r="LO494" s="24"/>
      <c r="LP494" s="24"/>
      <c r="LQ494" s="24"/>
      <c r="LR494" s="24"/>
      <c r="LS494" s="24"/>
      <c r="LT494" s="24"/>
      <c r="LU494" s="24"/>
      <c r="LV494" s="24"/>
      <c r="LW494" s="24"/>
      <c r="LX494" s="24"/>
      <c r="LY494" s="24"/>
      <c r="LZ494" s="24"/>
      <c r="MA494" s="24"/>
      <c r="MB494" s="24"/>
      <c r="MC494" s="24"/>
      <c r="MD494" s="24"/>
      <c r="ME494" s="24"/>
      <c r="MF494" s="24"/>
      <c r="MG494" s="24"/>
      <c r="MH494" s="24"/>
      <c r="MI494" s="24"/>
      <c r="MJ494" s="24"/>
      <c r="MK494" s="24"/>
      <c r="ML494" s="24"/>
      <c r="MM494" s="24"/>
      <c r="MN494" s="24"/>
      <c r="MO494" s="24"/>
      <c r="MP494" s="24"/>
      <c r="MQ494" s="24"/>
      <c r="MR494" s="24"/>
      <c r="MS494" s="24"/>
      <c r="MT494" s="24"/>
      <c r="MU494" s="24"/>
      <c r="MV494" s="24"/>
      <c r="MW494" s="24"/>
      <c r="MX494" s="24"/>
      <c r="MY494" s="24"/>
      <c r="MZ494" s="24"/>
      <c r="NA494" s="24"/>
      <c r="NB494" s="24"/>
      <c r="NC494" s="24"/>
      <c r="ND494" s="24"/>
      <c r="NE494" s="24"/>
      <c r="NF494" s="24"/>
      <c r="NG494" s="24"/>
      <c r="NH494" s="24"/>
      <c r="NI494" s="24"/>
      <c r="NJ494" s="24"/>
      <c r="NK494" s="24"/>
      <c r="NL494" s="24"/>
      <c r="NM494" s="24"/>
      <c r="NN494" s="24"/>
      <c r="NO494" s="24"/>
      <c r="NP494" s="24"/>
      <c r="NQ494" s="24"/>
      <c r="NR494" s="24"/>
      <c r="NS494" s="24"/>
      <c r="NT494" s="24"/>
      <c r="NU494" s="24"/>
      <c r="NV494" s="24"/>
      <c r="NW494" s="24"/>
      <c r="NX494" s="24"/>
      <c r="NY494" s="24"/>
      <c r="NZ494" s="24"/>
      <c r="OA494" s="24"/>
      <c r="OB494" s="24"/>
      <c r="OC494" s="24"/>
      <c r="OD494" s="24"/>
      <c r="OE494" s="24"/>
      <c r="OF494" s="24"/>
      <c r="OG494" s="24"/>
      <c r="OH494" s="24"/>
      <c r="OI494" s="24"/>
      <c r="OJ494" s="24"/>
      <c r="OK494" s="24"/>
      <c r="OL494" s="24"/>
      <c r="OM494" s="24"/>
      <c r="ON494" s="24"/>
      <c r="OO494" s="24"/>
      <c r="OP494" s="24"/>
      <c r="OQ494" s="24"/>
      <c r="OR494" s="24"/>
      <c r="OS494" s="24"/>
      <c r="OT494" s="24"/>
      <c r="OU494" s="24"/>
      <c r="OV494" s="24"/>
      <c r="OW494" s="24"/>
      <c r="OX494" s="24"/>
      <c r="OY494" s="24"/>
      <c r="OZ494" s="24"/>
      <c r="PA494" s="24"/>
      <c r="PB494" s="24"/>
      <c r="PC494" s="24"/>
      <c r="PD494" s="24"/>
      <c r="PE494" s="24"/>
      <c r="PF494" s="24"/>
      <c r="PG494" s="24"/>
      <c r="PH494" s="24"/>
      <c r="PI494" s="24"/>
      <c r="PJ494" s="24"/>
      <c r="PK494" s="24"/>
      <c r="PL494" s="24"/>
      <c r="PM494" s="24"/>
      <c r="PN494" s="24"/>
      <c r="PO494" s="24"/>
      <c r="PP494" s="24"/>
      <c r="PQ494" s="24"/>
      <c r="PR494" s="24"/>
      <c r="PS494" s="24"/>
      <c r="PT494" s="24"/>
      <c r="PU494" s="24"/>
      <c r="PV494" s="24"/>
      <c r="PW494" s="24"/>
      <c r="PX494" s="24"/>
      <c r="PY494" s="24"/>
      <c r="PZ494" s="24"/>
      <c r="QA494" s="24"/>
      <c r="QB494" s="24"/>
      <c r="QC494" s="24"/>
      <c r="QD494" s="24"/>
      <c r="QE494" s="24"/>
      <c r="QF494" s="24"/>
      <c r="QG494" s="24"/>
      <c r="QH494" s="24"/>
      <c r="QI494" s="24"/>
      <c r="QJ494" s="24"/>
      <c r="QK494" s="24"/>
      <c r="QL494" s="24"/>
      <c r="QM494" s="24"/>
      <c r="QN494" s="24"/>
      <c r="QO494" s="24"/>
      <c r="QP494" s="24"/>
      <c r="QQ494" s="24"/>
      <c r="QR494" s="24"/>
      <c r="QS494" s="24"/>
      <c r="QT494" s="24"/>
      <c r="QU494" s="24"/>
      <c r="QV494" s="24"/>
      <c r="QW494" s="24"/>
      <c r="QX494" s="24"/>
      <c r="QY494" s="24"/>
      <c r="QZ494" s="24"/>
      <c r="RA494" s="24"/>
      <c r="RB494" s="24"/>
      <c r="RC494" s="24"/>
      <c r="RD494" s="24"/>
      <c r="RE494" s="24"/>
      <c r="RF494" s="24"/>
      <c r="RG494" s="24"/>
      <c r="RH494" s="24"/>
      <c r="RI494" s="24"/>
      <c r="RJ494" s="24"/>
      <c r="RK494" s="24"/>
      <c r="RL494" s="24"/>
      <c r="RM494" s="24"/>
      <c r="RN494" s="24"/>
      <c r="RO494" s="24"/>
      <c r="RP494" s="24"/>
      <c r="RQ494" s="24"/>
      <c r="RR494" s="24"/>
      <c r="RS494" s="24"/>
      <c r="RT494" s="24"/>
      <c r="RU494" s="24"/>
      <c r="RV494" s="24"/>
      <c r="RW494" s="24"/>
      <c r="RX494" s="24"/>
      <c r="RY494" s="24"/>
      <c r="RZ494" s="24"/>
      <c r="SA494" s="24"/>
      <c r="SB494" s="24"/>
      <c r="SC494" s="24"/>
      <c r="SD494" s="24"/>
      <c r="SE494" s="24"/>
      <c r="SF494" s="24"/>
      <c r="SG494" s="24"/>
      <c r="SH494" s="24"/>
      <c r="SI494" s="24"/>
      <c r="SJ494" s="24"/>
      <c r="SK494" s="24"/>
      <c r="SL494" s="24"/>
      <c r="SM494" s="24"/>
      <c r="SN494" s="24"/>
      <c r="SO494" s="24"/>
      <c r="SP494" s="24"/>
      <c r="SQ494" s="24"/>
      <c r="SR494" s="24"/>
      <c r="SS494" s="24"/>
      <c r="ST494" s="24"/>
      <c r="SU494" s="24"/>
      <c r="SV494" s="24"/>
      <c r="SW494" s="24"/>
      <c r="SX494" s="24"/>
      <c r="SY494" s="24"/>
      <c r="SZ494" s="24"/>
      <c r="TA494" s="24"/>
      <c r="TB494" s="24"/>
      <c r="TC494" s="24"/>
      <c r="TD494" s="24"/>
      <c r="TE494" s="24"/>
      <c r="TF494" s="24"/>
      <c r="TG494" s="24"/>
      <c r="TH494" s="24"/>
      <c r="TI494" s="24"/>
      <c r="TJ494" s="24"/>
      <c r="TK494" s="24"/>
      <c r="TL494" s="24"/>
      <c r="TM494" s="24"/>
      <c r="TN494" s="24"/>
      <c r="TO494" s="24"/>
      <c r="TP494" s="24"/>
      <c r="TQ494" s="24"/>
      <c r="TR494" s="24"/>
      <c r="TS494" s="24"/>
      <c r="TT494" s="24"/>
      <c r="TU494" s="24"/>
      <c r="TV494" s="24"/>
      <c r="TW494" s="24"/>
      <c r="TX494" s="24"/>
      <c r="TY494" s="24"/>
      <c r="TZ494" s="24"/>
      <c r="UA494" s="24"/>
      <c r="UB494" s="24"/>
      <c r="UC494" s="24"/>
      <c r="UD494" s="24"/>
      <c r="UE494" s="24"/>
      <c r="UF494" s="24"/>
      <c r="UG494" s="24"/>
      <c r="UH494" s="24"/>
      <c r="UI494" s="24"/>
      <c r="UJ494" s="24"/>
      <c r="UK494" s="24"/>
      <c r="UL494" s="24"/>
      <c r="UM494" s="24"/>
      <c r="UN494" s="24"/>
      <c r="UO494" s="24"/>
      <c r="UP494" s="24"/>
      <c r="UQ494" s="24"/>
      <c r="UR494" s="24"/>
      <c r="US494" s="24"/>
      <c r="UT494" s="24"/>
      <c r="UU494" s="24"/>
      <c r="UV494" s="24"/>
      <c r="UW494" s="24"/>
      <c r="UX494" s="24"/>
      <c r="UY494" s="24"/>
      <c r="UZ494" s="24"/>
      <c r="VA494" s="24"/>
      <c r="VB494" s="24"/>
      <c r="VC494" s="24"/>
      <c r="VD494" s="24"/>
      <c r="VE494" s="24"/>
      <c r="VF494" s="24"/>
      <c r="VG494" s="24"/>
      <c r="VH494" s="24"/>
      <c r="VI494" s="24"/>
    </row>
    <row r="495" spans="1:581" s="23" customFormat="1" ht="15" customHeight="1" x14ac:dyDescent="0.2">
      <c r="A495" s="179"/>
      <c r="B495" s="180"/>
      <c r="C495" s="102"/>
      <c r="D495" s="20"/>
      <c r="E495" s="180"/>
      <c r="F495" s="102"/>
      <c r="G495" s="180"/>
      <c r="H495" s="181"/>
      <c r="I495" s="181"/>
      <c r="J495" s="103"/>
      <c r="K495" s="332"/>
      <c r="L495" s="182"/>
      <c r="M495" s="103"/>
      <c r="N495" s="103"/>
      <c r="O495" s="181"/>
      <c r="P495" s="181"/>
      <c r="Q495" s="104" t="s">
        <v>718</v>
      </c>
      <c r="R495" s="103"/>
      <c r="S495" s="84">
        <f t="shared" ref="S495:AF495" si="245">SUM(S330:S494)</f>
        <v>2038545</v>
      </c>
      <c r="T495" s="84">
        <f t="shared" si="245"/>
        <v>341628.8000000004</v>
      </c>
      <c r="U495" s="84">
        <f t="shared" si="245"/>
        <v>0</v>
      </c>
      <c r="V495" s="84">
        <f t="shared" si="245"/>
        <v>2380173.7999999952</v>
      </c>
      <c r="W495" s="84">
        <f t="shared" si="245"/>
        <v>43933.63999999997</v>
      </c>
      <c r="X495" s="84">
        <f t="shared" si="245"/>
        <v>440468.46666666627</v>
      </c>
      <c r="Y495" s="84">
        <f t="shared" si="245"/>
        <v>4404684.6666666614</v>
      </c>
      <c r="Z495" s="84">
        <f t="shared" si="245"/>
        <v>416530.41500000004</v>
      </c>
      <c r="AA495" s="84">
        <f t="shared" si="245"/>
        <v>71405.213999999978</v>
      </c>
      <c r="AB495" s="84">
        <f t="shared" si="245"/>
        <v>119008.69000000008</v>
      </c>
      <c r="AC495" s="84">
        <f t="shared" si="245"/>
        <v>47603.476000000031</v>
      </c>
      <c r="AD495" s="84">
        <f t="shared" si="245"/>
        <v>157661</v>
      </c>
      <c r="AE495" s="84">
        <f t="shared" si="245"/>
        <v>104976</v>
      </c>
      <c r="AF495" s="84">
        <f t="shared" si="245"/>
        <v>1280346.3999999966</v>
      </c>
      <c r="AG495" s="245">
        <f t="shared" si="243"/>
        <v>3851750.5294444393</v>
      </c>
      <c r="AH495" s="84">
        <f>SUM(AH330:AH494)</f>
        <v>46221006.353333369</v>
      </c>
      <c r="AI495" s="84"/>
      <c r="AJ495" s="84"/>
      <c r="AK495" s="84">
        <v>250000</v>
      </c>
      <c r="AL495" s="84">
        <v>90000</v>
      </c>
      <c r="AM495" s="84"/>
      <c r="AN495" s="84">
        <v>100000</v>
      </c>
      <c r="AO495" s="84"/>
      <c r="AP495" s="84"/>
      <c r="AQ495" s="84">
        <v>955540.18</v>
      </c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  <c r="HB495" s="24"/>
      <c r="HC495" s="24"/>
      <c r="HD495" s="24"/>
      <c r="HE495" s="24"/>
      <c r="HF495" s="24"/>
      <c r="HG495" s="24"/>
      <c r="HH495" s="24"/>
      <c r="HI495" s="24"/>
      <c r="HJ495" s="24"/>
      <c r="HK495" s="24"/>
      <c r="HL495" s="24"/>
      <c r="HM495" s="24"/>
      <c r="HN495" s="24"/>
      <c r="HO495" s="24"/>
      <c r="HP495" s="24"/>
      <c r="HQ495" s="24"/>
      <c r="HR495" s="24"/>
      <c r="HS495" s="24"/>
      <c r="HT495" s="24"/>
      <c r="HU495" s="24"/>
      <c r="HV495" s="24"/>
      <c r="HW495" s="24"/>
      <c r="HX495" s="24"/>
      <c r="HY495" s="24"/>
      <c r="HZ495" s="24"/>
      <c r="IA495" s="24"/>
      <c r="IB495" s="24"/>
      <c r="IC495" s="24"/>
      <c r="ID495" s="24"/>
      <c r="IE495" s="24"/>
      <c r="IF495" s="24"/>
      <c r="IG495" s="24"/>
      <c r="IH495" s="24"/>
      <c r="II495" s="24"/>
      <c r="IJ495" s="24"/>
      <c r="IK495" s="24"/>
      <c r="IL495" s="24"/>
      <c r="IM495" s="24"/>
      <c r="IN495" s="24"/>
      <c r="IO495" s="24"/>
      <c r="IP495" s="24"/>
      <c r="IQ495" s="24"/>
      <c r="IR495" s="24"/>
      <c r="IS495" s="24"/>
      <c r="IT495" s="24"/>
      <c r="IU495" s="24"/>
      <c r="IV495" s="24"/>
      <c r="IW495" s="24"/>
      <c r="IX495" s="24"/>
      <c r="IY495" s="24"/>
      <c r="IZ495" s="24"/>
      <c r="JA495" s="24"/>
      <c r="JB495" s="24"/>
      <c r="JC495" s="24"/>
      <c r="JD495" s="24"/>
      <c r="JE495" s="24"/>
      <c r="JF495" s="24"/>
      <c r="JG495" s="24"/>
      <c r="JH495" s="24"/>
      <c r="JI495" s="24"/>
      <c r="JJ495" s="24"/>
      <c r="JK495" s="24"/>
      <c r="JL495" s="24"/>
      <c r="JM495" s="24"/>
      <c r="JN495" s="24"/>
      <c r="JO495" s="24"/>
      <c r="JP495" s="24"/>
      <c r="JQ495" s="24"/>
      <c r="JR495" s="24"/>
      <c r="JS495" s="24"/>
      <c r="JT495" s="24"/>
      <c r="JU495" s="24"/>
      <c r="JV495" s="24"/>
      <c r="JW495" s="24"/>
      <c r="JX495" s="24"/>
      <c r="JY495" s="24"/>
      <c r="JZ495" s="24"/>
      <c r="KA495" s="24"/>
      <c r="KB495" s="24"/>
      <c r="KC495" s="24"/>
      <c r="KD495" s="24"/>
      <c r="KE495" s="24"/>
      <c r="KF495" s="24"/>
      <c r="KG495" s="24"/>
      <c r="KH495" s="24"/>
      <c r="KI495" s="24"/>
      <c r="KJ495" s="24"/>
      <c r="KK495" s="24"/>
      <c r="KL495" s="24"/>
      <c r="KM495" s="24"/>
      <c r="KN495" s="24"/>
      <c r="KO495" s="24"/>
      <c r="KP495" s="24"/>
      <c r="KQ495" s="24"/>
      <c r="KR495" s="24"/>
      <c r="KS495" s="24"/>
      <c r="KT495" s="24"/>
      <c r="KU495" s="24"/>
      <c r="KV495" s="24"/>
      <c r="KW495" s="24"/>
      <c r="KX495" s="24"/>
      <c r="KY495" s="24"/>
      <c r="KZ495" s="24"/>
      <c r="LA495" s="24"/>
      <c r="LB495" s="24"/>
      <c r="LC495" s="24"/>
      <c r="LD495" s="24"/>
      <c r="LE495" s="24"/>
      <c r="LF495" s="24"/>
      <c r="LG495" s="24"/>
      <c r="LH495" s="24"/>
      <c r="LI495" s="24"/>
      <c r="LJ495" s="24"/>
      <c r="LK495" s="24"/>
      <c r="LL495" s="24"/>
      <c r="LM495" s="24"/>
      <c r="LN495" s="24"/>
      <c r="LO495" s="24"/>
      <c r="LP495" s="24"/>
      <c r="LQ495" s="24"/>
      <c r="LR495" s="24"/>
      <c r="LS495" s="24"/>
      <c r="LT495" s="24"/>
      <c r="LU495" s="24"/>
      <c r="LV495" s="24"/>
      <c r="LW495" s="24"/>
      <c r="LX495" s="24"/>
      <c r="LY495" s="24"/>
      <c r="LZ495" s="24"/>
      <c r="MA495" s="24"/>
      <c r="MB495" s="24"/>
      <c r="MC495" s="24"/>
      <c r="MD495" s="24"/>
      <c r="ME495" s="24"/>
      <c r="MF495" s="24"/>
      <c r="MG495" s="24"/>
      <c r="MH495" s="24"/>
      <c r="MI495" s="24"/>
      <c r="MJ495" s="24"/>
      <c r="MK495" s="24"/>
      <c r="ML495" s="24"/>
      <c r="MM495" s="24"/>
      <c r="MN495" s="24"/>
      <c r="MO495" s="24"/>
      <c r="MP495" s="24"/>
      <c r="MQ495" s="24"/>
      <c r="MR495" s="24"/>
      <c r="MS495" s="24"/>
      <c r="MT495" s="24"/>
      <c r="MU495" s="24"/>
      <c r="MV495" s="24"/>
      <c r="MW495" s="24"/>
      <c r="MX495" s="24"/>
      <c r="MY495" s="24"/>
      <c r="MZ495" s="24"/>
      <c r="NA495" s="24"/>
      <c r="NB495" s="24"/>
      <c r="NC495" s="24"/>
      <c r="ND495" s="24"/>
      <c r="NE495" s="24"/>
      <c r="NF495" s="24"/>
      <c r="NG495" s="24"/>
      <c r="NH495" s="24"/>
      <c r="NI495" s="24"/>
      <c r="NJ495" s="24"/>
      <c r="NK495" s="24"/>
      <c r="NL495" s="24"/>
      <c r="NM495" s="24"/>
      <c r="NN495" s="24"/>
      <c r="NO495" s="24"/>
      <c r="NP495" s="24"/>
      <c r="NQ495" s="24"/>
      <c r="NR495" s="24"/>
      <c r="NS495" s="24"/>
      <c r="NT495" s="24"/>
      <c r="NU495" s="24"/>
      <c r="NV495" s="24"/>
      <c r="NW495" s="24"/>
      <c r="NX495" s="24"/>
      <c r="NY495" s="24"/>
      <c r="NZ495" s="24"/>
      <c r="OA495" s="24"/>
      <c r="OB495" s="24"/>
      <c r="OC495" s="24"/>
      <c r="OD495" s="24"/>
      <c r="OE495" s="24"/>
      <c r="OF495" s="24"/>
      <c r="OG495" s="24"/>
      <c r="OH495" s="24"/>
      <c r="OI495" s="24"/>
      <c r="OJ495" s="24"/>
      <c r="OK495" s="24"/>
      <c r="OL495" s="24"/>
      <c r="OM495" s="24"/>
      <c r="ON495" s="24"/>
      <c r="OO495" s="24"/>
      <c r="OP495" s="24"/>
      <c r="OQ495" s="24"/>
      <c r="OR495" s="24"/>
      <c r="OS495" s="24"/>
      <c r="OT495" s="24"/>
      <c r="OU495" s="24"/>
      <c r="OV495" s="24"/>
      <c r="OW495" s="24"/>
      <c r="OX495" s="24"/>
      <c r="OY495" s="24"/>
      <c r="OZ495" s="24"/>
      <c r="PA495" s="24"/>
      <c r="PB495" s="24"/>
      <c r="PC495" s="24"/>
      <c r="PD495" s="24"/>
      <c r="PE495" s="24"/>
      <c r="PF495" s="24"/>
      <c r="PG495" s="24"/>
      <c r="PH495" s="24"/>
      <c r="PI495" s="24"/>
      <c r="PJ495" s="24"/>
      <c r="PK495" s="24"/>
      <c r="PL495" s="24"/>
      <c r="PM495" s="24"/>
      <c r="PN495" s="24"/>
      <c r="PO495" s="24"/>
      <c r="PP495" s="24"/>
      <c r="PQ495" s="24"/>
      <c r="PR495" s="24"/>
      <c r="PS495" s="24"/>
      <c r="PT495" s="24"/>
      <c r="PU495" s="24"/>
      <c r="PV495" s="24"/>
      <c r="PW495" s="24"/>
      <c r="PX495" s="24"/>
      <c r="PY495" s="24"/>
      <c r="PZ495" s="24"/>
      <c r="QA495" s="24"/>
      <c r="QB495" s="24"/>
      <c r="QC495" s="24"/>
      <c r="QD495" s="24"/>
      <c r="QE495" s="24"/>
      <c r="QF495" s="24"/>
      <c r="QG495" s="24"/>
      <c r="QH495" s="24"/>
      <c r="QI495" s="24"/>
      <c r="QJ495" s="24"/>
      <c r="QK495" s="24"/>
      <c r="QL495" s="24"/>
      <c r="QM495" s="24"/>
      <c r="QN495" s="24"/>
      <c r="QO495" s="24"/>
      <c r="QP495" s="24"/>
      <c r="QQ495" s="24"/>
      <c r="QR495" s="24"/>
      <c r="QS495" s="24"/>
      <c r="QT495" s="24"/>
      <c r="QU495" s="24"/>
      <c r="QV495" s="24"/>
      <c r="QW495" s="24"/>
      <c r="QX495" s="24"/>
      <c r="QY495" s="24"/>
      <c r="QZ495" s="24"/>
      <c r="RA495" s="24"/>
      <c r="RB495" s="24"/>
      <c r="RC495" s="24"/>
      <c r="RD495" s="24"/>
      <c r="RE495" s="24"/>
      <c r="RF495" s="24"/>
      <c r="RG495" s="24"/>
      <c r="RH495" s="24"/>
      <c r="RI495" s="24"/>
      <c r="RJ495" s="24"/>
      <c r="RK495" s="24"/>
      <c r="RL495" s="24"/>
      <c r="RM495" s="24"/>
      <c r="RN495" s="24"/>
      <c r="RO495" s="24"/>
      <c r="RP495" s="24"/>
      <c r="RQ495" s="24"/>
      <c r="RR495" s="24"/>
      <c r="RS495" s="24"/>
      <c r="RT495" s="24"/>
      <c r="RU495" s="24"/>
      <c r="RV495" s="24"/>
      <c r="RW495" s="24"/>
      <c r="RX495" s="24"/>
      <c r="RY495" s="24"/>
      <c r="RZ495" s="24"/>
      <c r="SA495" s="24"/>
      <c r="SB495" s="24"/>
      <c r="SC495" s="24"/>
      <c r="SD495" s="24"/>
      <c r="SE495" s="24"/>
      <c r="SF495" s="24"/>
      <c r="SG495" s="24"/>
      <c r="SH495" s="24"/>
      <c r="SI495" s="24"/>
      <c r="SJ495" s="24"/>
      <c r="SK495" s="24"/>
      <c r="SL495" s="24"/>
      <c r="SM495" s="24"/>
      <c r="SN495" s="24"/>
      <c r="SO495" s="24"/>
      <c r="SP495" s="24"/>
      <c r="SQ495" s="24"/>
      <c r="SR495" s="24"/>
      <c r="SS495" s="24"/>
      <c r="ST495" s="24"/>
      <c r="SU495" s="24"/>
      <c r="SV495" s="24"/>
      <c r="SW495" s="24"/>
      <c r="SX495" s="24"/>
      <c r="SY495" s="24"/>
      <c r="SZ495" s="24"/>
      <c r="TA495" s="24"/>
      <c r="TB495" s="24"/>
      <c r="TC495" s="24"/>
      <c r="TD495" s="24"/>
      <c r="TE495" s="24"/>
      <c r="TF495" s="24"/>
      <c r="TG495" s="24"/>
      <c r="TH495" s="24"/>
      <c r="TI495" s="24"/>
      <c r="TJ495" s="24"/>
      <c r="TK495" s="24"/>
      <c r="TL495" s="24"/>
      <c r="TM495" s="24"/>
      <c r="TN495" s="24"/>
      <c r="TO495" s="24"/>
      <c r="TP495" s="24"/>
      <c r="TQ495" s="24"/>
      <c r="TR495" s="24"/>
      <c r="TS495" s="24"/>
      <c r="TT495" s="24"/>
      <c r="TU495" s="24"/>
      <c r="TV495" s="24"/>
      <c r="TW495" s="24"/>
      <c r="TX495" s="24"/>
      <c r="TY495" s="24"/>
      <c r="TZ495" s="24"/>
      <c r="UA495" s="24"/>
      <c r="UB495" s="24"/>
      <c r="UC495" s="24"/>
      <c r="UD495" s="24"/>
      <c r="UE495" s="24"/>
      <c r="UF495" s="24"/>
      <c r="UG495" s="24"/>
      <c r="UH495" s="24"/>
      <c r="UI495" s="24"/>
      <c r="UJ495" s="24"/>
      <c r="UK495" s="24"/>
      <c r="UL495" s="24"/>
      <c r="UM495" s="24"/>
      <c r="UN495" s="24"/>
      <c r="UO495" s="24"/>
      <c r="UP495" s="24"/>
      <c r="UQ495" s="24"/>
      <c r="UR495" s="24"/>
      <c r="US495" s="24"/>
      <c r="UT495" s="24"/>
      <c r="UU495" s="24"/>
      <c r="UV495" s="24"/>
      <c r="UW495" s="24"/>
      <c r="UX495" s="24"/>
      <c r="UY495" s="24"/>
      <c r="UZ495" s="24"/>
      <c r="VA495" s="24"/>
      <c r="VB495" s="24"/>
      <c r="VC495" s="24"/>
      <c r="VD495" s="24"/>
      <c r="VE495" s="24"/>
      <c r="VF495" s="24"/>
      <c r="VG495" s="24"/>
      <c r="VH495" s="24"/>
      <c r="VI495" s="24"/>
    </row>
    <row r="496" spans="1:581" s="183" customFormat="1" ht="17.25" customHeight="1" x14ac:dyDescent="0.2">
      <c r="A496" s="139"/>
      <c r="B496" s="29"/>
      <c r="C496" s="106"/>
      <c r="D496" s="111"/>
      <c r="E496" s="31"/>
      <c r="F496" s="106"/>
      <c r="G496" s="30"/>
      <c r="H496" s="29"/>
      <c r="I496" s="29"/>
      <c r="J496" s="30"/>
      <c r="K496" s="326"/>
      <c r="L496" s="153"/>
      <c r="M496" s="29"/>
      <c r="N496" s="29"/>
      <c r="O496" s="29"/>
      <c r="P496" s="29"/>
      <c r="Q496" s="29"/>
      <c r="R496" s="29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319"/>
      <c r="AR496" s="308"/>
      <c r="AS496" s="308"/>
      <c r="AT496" s="308"/>
      <c r="AU496" s="308"/>
      <c r="AV496" s="308"/>
      <c r="AW496" s="308"/>
      <c r="AX496" s="308"/>
      <c r="AY496" s="308"/>
      <c r="AZ496" s="308"/>
      <c r="BA496" s="308"/>
      <c r="BB496" s="308"/>
      <c r="BC496" s="308"/>
      <c r="BD496" s="308"/>
      <c r="BE496" s="308"/>
      <c r="BF496" s="308"/>
      <c r="BG496" s="308"/>
      <c r="BH496" s="308"/>
      <c r="BI496" s="308"/>
      <c r="BJ496" s="308"/>
      <c r="BK496" s="308"/>
      <c r="BL496" s="308"/>
      <c r="BM496" s="308"/>
      <c r="BN496" s="308"/>
      <c r="BO496" s="308"/>
      <c r="BP496" s="308"/>
      <c r="BQ496" s="308"/>
      <c r="BR496" s="308"/>
      <c r="BS496" s="308"/>
      <c r="BT496" s="308"/>
      <c r="BU496" s="308"/>
      <c r="BV496" s="308"/>
      <c r="BW496" s="308"/>
      <c r="BX496" s="308"/>
      <c r="BY496" s="308"/>
      <c r="BZ496" s="308"/>
      <c r="CA496" s="308"/>
      <c r="CB496" s="308"/>
      <c r="CC496" s="308"/>
      <c r="CD496" s="308"/>
      <c r="CE496" s="308"/>
      <c r="CF496" s="308"/>
      <c r="CG496" s="308"/>
      <c r="CH496" s="308"/>
      <c r="CI496" s="308"/>
      <c r="CJ496" s="308"/>
      <c r="CK496" s="308"/>
      <c r="CL496" s="308"/>
      <c r="CM496" s="308"/>
      <c r="CN496" s="308"/>
      <c r="CO496" s="308"/>
      <c r="CP496" s="308"/>
      <c r="CQ496" s="308"/>
      <c r="CR496" s="308"/>
      <c r="CS496" s="308"/>
      <c r="CT496" s="308"/>
      <c r="CU496" s="308"/>
      <c r="CV496" s="308"/>
      <c r="CW496" s="308"/>
      <c r="CX496" s="308"/>
      <c r="CY496" s="308"/>
      <c r="CZ496" s="308"/>
      <c r="DA496" s="308"/>
      <c r="DB496" s="308"/>
      <c r="DC496" s="308"/>
      <c r="DD496" s="308"/>
      <c r="DE496" s="308"/>
      <c r="DF496" s="308"/>
      <c r="DG496" s="308"/>
      <c r="DH496" s="308"/>
      <c r="DI496" s="308"/>
      <c r="DJ496" s="308"/>
      <c r="DK496" s="308"/>
      <c r="DL496" s="308"/>
      <c r="DM496" s="308"/>
      <c r="DN496" s="308"/>
      <c r="DO496" s="308"/>
      <c r="DP496" s="308"/>
      <c r="DQ496" s="308"/>
      <c r="DR496" s="308"/>
      <c r="DS496" s="308"/>
      <c r="DT496" s="308"/>
      <c r="DU496" s="308"/>
      <c r="DV496" s="308"/>
      <c r="DW496" s="308"/>
      <c r="DX496" s="308"/>
      <c r="DY496" s="308"/>
      <c r="DZ496" s="308"/>
      <c r="EA496" s="308"/>
      <c r="EB496" s="308"/>
      <c r="EC496" s="308"/>
      <c r="ED496" s="308"/>
      <c r="EE496" s="308"/>
      <c r="EF496" s="308"/>
      <c r="EG496" s="308"/>
      <c r="EH496" s="308"/>
      <c r="EI496" s="308"/>
      <c r="EJ496" s="308"/>
      <c r="EK496" s="308"/>
      <c r="EL496" s="308"/>
      <c r="EM496" s="308"/>
      <c r="EN496" s="308"/>
      <c r="EO496" s="308"/>
      <c r="EP496" s="308"/>
      <c r="EQ496" s="308"/>
      <c r="ER496" s="308"/>
      <c r="ES496" s="308"/>
      <c r="ET496" s="308"/>
      <c r="EU496" s="308"/>
      <c r="EV496" s="308"/>
      <c r="EW496" s="308"/>
      <c r="EX496" s="308"/>
      <c r="EY496" s="308"/>
      <c r="EZ496" s="308"/>
      <c r="FA496" s="308"/>
      <c r="FB496" s="308"/>
      <c r="FC496" s="308"/>
      <c r="FD496" s="308"/>
      <c r="FE496" s="308"/>
      <c r="FF496" s="308"/>
      <c r="FG496" s="308"/>
      <c r="FH496" s="308"/>
      <c r="FI496" s="308"/>
      <c r="FJ496" s="308"/>
      <c r="FK496" s="308"/>
      <c r="FL496" s="308"/>
      <c r="FM496" s="308"/>
      <c r="FN496" s="308"/>
      <c r="FO496" s="308"/>
      <c r="FP496" s="308"/>
      <c r="FQ496" s="308"/>
      <c r="FR496" s="308"/>
      <c r="FS496" s="308"/>
      <c r="FT496" s="308"/>
      <c r="FU496" s="308"/>
      <c r="FV496" s="308"/>
      <c r="FW496" s="308"/>
      <c r="FX496" s="308"/>
      <c r="FY496" s="308"/>
      <c r="FZ496" s="308"/>
      <c r="GA496" s="308"/>
      <c r="GB496" s="308"/>
      <c r="GC496" s="308"/>
      <c r="GD496" s="308"/>
      <c r="GE496" s="308"/>
      <c r="GF496" s="308"/>
      <c r="GG496" s="308"/>
      <c r="GH496" s="308"/>
      <c r="GI496" s="308"/>
      <c r="GJ496" s="308"/>
      <c r="GK496" s="308"/>
      <c r="GL496" s="308"/>
      <c r="GM496" s="308"/>
      <c r="GN496" s="308"/>
      <c r="GO496" s="308"/>
      <c r="GP496" s="308"/>
      <c r="GQ496" s="308"/>
      <c r="GR496" s="308"/>
      <c r="GS496" s="308"/>
      <c r="GT496" s="308"/>
      <c r="GU496" s="308"/>
      <c r="GV496" s="308"/>
      <c r="GW496" s="308"/>
      <c r="GX496" s="308"/>
      <c r="GY496" s="308"/>
      <c r="GZ496" s="308"/>
      <c r="HA496" s="308"/>
      <c r="HB496" s="308"/>
      <c r="HC496" s="308"/>
      <c r="HD496" s="308"/>
      <c r="HE496" s="308"/>
      <c r="HF496" s="308"/>
      <c r="HG496" s="308"/>
      <c r="HH496" s="308"/>
      <c r="HI496" s="308"/>
      <c r="HJ496" s="308"/>
      <c r="HK496" s="308"/>
      <c r="HL496" s="308"/>
      <c r="HM496" s="308"/>
      <c r="HN496" s="308"/>
      <c r="HO496" s="308"/>
      <c r="HP496" s="308"/>
      <c r="HQ496" s="308"/>
      <c r="HR496" s="308"/>
      <c r="HS496" s="308"/>
      <c r="HT496" s="308"/>
      <c r="HU496" s="308"/>
      <c r="HV496" s="308"/>
      <c r="HW496" s="308"/>
      <c r="HX496" s="308"/>
      <c r="HY496" s="308"/>
      <c r="HZ496" s="308"/>
      <c r="IA496" s="308"/>
      <c r="IB496" s="308"/>
      <c r="IC496" s="308"/>
      <c r="ID496" s="308"/>
      <c r="IE496" s="308"/>
      <c r="IF496" s="308"/>
      <c r="IG496" s="308"/>
      <c r="IH496" s="308"/>
      <c r="II496" s="308"/>
      <c r="IJ496" s="308"/>
      <c r="IK496" s="308"/>
      <c r="IL496" s="308"/>
      <c r="IM496" s="308"/>
      <c r="IN496" s="308"/>
      <c r="IO496" s="308"/>
      <c r="IP496" s="308"/>
      <c r="IQ496" s="308"/>
      <c r="IR496" s="308"/>
      <c r="IS496" s="308"/>
      <c r="IT496" s="308"/>
      <c r="IU496" s="308"/>
      <c r="IV496" s="308"/>
      <c r="IW496" s="308"/>
      <c r="IX496" s="308"/>
      <c r="IY496" s="308"/>
      <c r="IZ496" s="308"/>
      <c r="JA496" s="308"/>
      <c r="JB496" s="308"/>
      <c r="JC496" s="308"/>
      <c r="JD496" s="308"/>
      <c r="JE496" s="308"/>
      <c r="JF496" s="308"/>
      <c r="JG496" s="308"/>
      <c r="JH496" s="308"/>
      <c r="JI496" s="308"/>
      <c r="JJ496" s="308"/>
      <c r="JK496" s="308"/>
      <c r="JL496" s="308"/>
      <c r="JM496" s="308"/>
      <c r="JN496" s="308"/>
      <c r="JO496" s="308"/>
      <c r="JP496" s="308"/>
      <c r="JQ496" s="308"/>
      <c r="JR496" s="308"/>
      <c r="JS496" s="308"/>
      <c r="JT496" s="308"/>
      <c r="JU496" s="308"/>
      <c r="JV496" s="308"/>
      <c r="JW496" s="308"/>
      <c r="JX496" s="308"/>
      <c r="JY496" s="308"/>
      <c r="JZ496" s="308"/>
      <c r="KA496" s="308"/>
      <c r="KB496" s="308"/>
      <c r="KC496" s="308"/>
      <c r="KD496" s="308"/>
      <c r="KE496" s="308"/>
      <c r="KF496" s="308"/>
      <c r="KG496" s="308"/>
      <c r="KH496" s="308"/>
      <c r="KI496" s="308"/>
      <c r="KJ496" s="308"/>
      <c r="KK496" s="308"/>
      <c r="KL496" s="308"/>
      <c r="KM496" s="308"/>
      <c r="KN496" s="308"/>
      <c r="KO496" s="308"/>
      <c r="KP496" s="308"/>
      <c r="KQ496" s="308"/>
      <c r="KR496" s="308"/>
      <c r="KS496" s="308"/>
      <c r="KT496" s="308"/>
      <c r="KU496" s="308"/>
      <c r="KV496" s="308"/>
      <c r="KW496" s="308"/>
      <c r="KX496" s="308"/>
      <c r="KY496" s="308"/>
      <c r="KZ496" s="308"/>
      <c r="LA496" s="308"/>
      <c r="LB496" s="308"/>
      <c r="LC496" s="308"/>
      <c r="LD496" s="308"/>
      <c r="LE496" s="308"/>
      <c r="LF496" s="308"/>
      <c r="LG496" s="308"/>
      <c r="LH496" s="308"/>
      <c r="LI496" s="308"/>
      <c r="LJ496" s="308"/>
      <c r="LK496" s="308"/>
      <c r="LL496" s="308"/>
      <c r="LM496" s="308"/>
      <c r="LN496" s="308"/>
      <c r="LO496" s="308"/>
      <c r="LP496" s="308"/>
      <c r="LQ496" s="308"/>
      <c r="LR496" s="308"/>
      <c r="LS496" s="308"/>
      <c r="LT496" s="308"/>
      <c r="LU496" s="308"/>
      <c r="LV496" s="308"/>
      <c r="LW496" s="308"/>
      <c r="LX496" s="308"/>
      <c r="LY496" s="308"/>
      <c r="LZ496" s="308"/>
      <c r="MA496" s="308"/>
      <c r="MB496" s="308"/>
      <c r="MC496" s="308"/>
      <c r="MD496" s="308"/>
      <c r="ME496" s="308"/>
      <c r="MF496" s="308"/>
      <c r="MG496" s="308"/>
      <c r="MH496" s="308"/>
      <c r="MI496" s="308"/>
      <c r="MJ496" s="308"/>
      <c r="MK496" s="308"/>
      <c r="ML496" s="308"/>
      <c r="MM496" s="308"/>
      <c r="MN496" s="308"/>
      <c r="MO496" s="308"/>
      <c r="MP496" s="308"/>
      <c r="MQ496" s="308"/>
      <c r="MR496" s="308"/>
      <c r="MS496" s="308"/>
      <c r="MT496" s="308"/>
      <c r="MU496" s="308"/>
      <c r="MV496" s="308"/>
      <c r="MW496" s="308"/>
      <c r="MX496" s="308"/>
      <c r="MY496" s="308"/>
      <c r="MZ496" s="308"/>
      <c r="NA496" s="308"/>
      <c r="NB496" s="308"/>
      <c r="NC496" s="308"/>
      <c r="ND496" s="308"/>
      <c r="NE496" s="308"/>
      <c r="NF496" s="308"/>
      <c r="NG496" s="308"/>
      <c r="NH496" s="308"/>
      <c r="NI496" s="308"/>
      <c r="NJ496" s="308"/>
      <c r="NK496" s="308"/>
      <c r="NL496" s="308"/>
      <c r="NM496" s="308"/>
      <c r="NN496" s="308"/>
      <c r="NO496" s="308"/>
      <c r="NP496" s="308"/>
      <c r="NQ496" s="308"/>
      <c r="NR496" s="308"/>
      <c r="NS496" s="308"/>
      <c r="NT496" s="308"/>
      <c r="NU496" s="308"/>
      <c r="NV496" s="308"/>
      <c r="NW496" s="308"/>
      <c r="NX496" s="308"/>
      <c r="NY496" s="308"/>
      <c r="NZ496" s="308"/>
      <c r="OA496" s="308"/>
      <c r="OB496" s="308"/>
      <c r="OC496" s="308"/>
      <c r="OD496" s="308"/>
      <c r="OE496" s="308"/>
      <c r="OF496" s="308"/>
      <c r="OG496" s="308"/>
      <c r="OH496" s="308"/>
      <c r="OI496" s="308"/>
      <c r="OJ496" s="308"/>
      <c r="OK496" s="308"/>
      <c r="OL496" s="308"/>
      <c r="OM496" s="308"/>
      <c r="ON496" s="308"/>
      <c r="OO496" s="308"/>
      <c r="OP496" s="308"/>
      <c r="OQ496" s="308"/>
      <c r="OR496" s="308"/>
      <c r="OS496" s="308"/>
      <c r="OT496" s="308"/>
      <c r="OU496" s="308"/>
      <c r="OV496" s="308"/>
      <c r="OW496" s="308"/>
      <c r="OX496" s="308"/>
      <c r="OY496" s="308"/>
      <c r="OZ496" s="308"/>
      <c r="PA496" s="308"/>
      <c r="PB496" s="308"/>
      <c r="PC496" s="290"/>
      <c r="PD496" s="290"/>
      <c r="PE496" s="290"/>
      <c r="PF496" s="290"/>
      <c r="PG496" s="290"/>
      <c r="PH496" s="290"/>
      <c r="PI496" s="290"/>
      <c r="PJ496" s="290"/>
      <c r="PK496" s="290"/>
      <c r="PL496" s="290"/>
      <c r="PM496" s="290"/>
      <c r="PN496" s="290"/>
      <c r="PO496" s="290"/>
      <c r="PP496" s="290"/>
      <c r="PQ496" s="290"/>
      <c r="PR496" s="290"/>
      <c r="PS496" s="290"/>
      <c r="PT496" s="290"/>
      <c r="PU496" s="290"/>
      <c r="PV496" s="290"/>
      <c r="PW496" s="290"/>
      <c r="PX496" s="290"/>
      <c r="PY496" s="290"/>
      <c r="PZ496" s="290"/>
      <c r="QA496" s="290"/>
      <c r="QB496" s="290"/>
      <c r="QC496" s="290"/>
      <c r="QD496" s="290"/>
      <c r="QE496" s="290"/>
      <c r="QF496" s="290"/>
      <c r="QG496" s="290"/>
      <c r="QH496" s="290"/>
      <c r="QI496" s="290"/>
      <c r="QJ496" s="290"/>
      <c r="QK496" s="290"/>
      <c r="QL496" s="290"/>
      <c r="QM496" s="290"/>
      <c r="QN496" s="290"/>
      <c r="QO496" s="290"/>
      <c r="QP496" s="290"/>
      <c r="QQ496" s="290"/>
      <c r="QR496" s="290"/>
      <c r="QS496" s="290"/>
      <c r="QT496" s="290"/>
      <c r="QU496" s="290"/>
      <c r="QV496" s="290"/>
      <c r="QW496" s="290"/>
      <c r="QX496" s="290"/>
      <c r="QY496" s="290"/>
      <c r="QZ496" s="290"/>
      <c r="RA496" s="290"/>
      <c r="RB496" s="290"/>
      <c r="RC496" s="290"/>
      <c r="RD496" s="290"/>
      <c r="RE496" s="290"/>
      <c r="RF496" s="290"/>
      <c r="RG496" s="290"/>
      <c r="RH496" s="290"/>
      <c r="RI496" s="290"/>
      <c r="RJ496" s="290"/>
      <c r="RK496" s="290"/>
      <c r="RL496" s="290"/>
      <c r="RM496" s="290"/>
      <c r="RN496" s="290"/>
      <c r="RO496" s="290"/>
      <c r="RP496" s="290"/>
      <c r="RQ496" s="290"/>
      <c r="RR496" s="290"/>
      <c r="RS496" s="290"/>
      <c r="RT496" s="290"/>
      <c r="RU496" s="290"/>
      <c r="RV496" s="290"/>
      <c r="RW496" s="290"/>
      <c r="RX496" s="290"/>
      <c r="RY496" s="290"/>
      <c r="RZ496" s="290"/>
      <c r="SA496" s="290"/>
      <c r="SB496" s="290"/>
      <c r="SC496" s="290"/>
      <c r="SD496" s="290"/>
      <c r="SE496" s="290"/>
      <c r="SF496" s="290"/>
      <c r="SG496" s="290"/>
      <c r="SH496" s="290"/>
      <c r="SI496" s="290"/>
      <c r="SJ496" s="290"/>
      <c r="SK496" s="290"/>
      <c r="SL496" s="290"/>
      <c r="SM496" s="290"/>
      <c r="SN496" s="290"/>
      <c r="SO496" s="290"/>
      <c r="SP496" s="290"/>
      <c r="SQ496" s="290"/>
      <c r="SR496" s="290"/>
      <c r="SS496" s="290"/>
      <c r="ST496" s="290"/>
      <c r="SU496" s="290"/>
      <c r="SV496" s="290"/>
      <c r="SW496" s="290"/>
      <c r="SX496" s="290"/>
      <c r="SY496" s="290"/>
      <c r="SZ496" s="290"/>
      <c r="TA496" s="290"/>
      <c r="TB496" s="290"/>
      <c r="TC496" s="290"/>
      <c r="TD496" s="290"/>
      <c r="TE496" s="290"/>
      <c r="TF496" s="290"/>
      <c r="TG496" s="290"/>
      <c r="TH496" s="290"/>
      <c r="TI496" s="290"/>
      <c r="TJ496" s="290"/>
      <c r="TK496" s="290"/>
      <c r="TL496" s="290"/>
      <c r="TM496" s="290"/>
      <c r="TN496" s="290"/>
      <c r="TO496" s="290"/>
      <c r="TP496" s="290"/>
      <c r="TQ496" s="290"/>
      <c r="TR496" s="290"/>
      <c r="TS496" s="290"/>
      <c r="TT496" s="290"/>
      <c r="TU496" s="290"/>
      <c r="TV496" s="290"/>
      <c r="TW496" s="290"/>
      <c r="TX496" s="290"/>
      <c r="TY496" s="290"/>
      <c r="TZ496" s="290"/>
      <c r="UA496" s="290"/>
      <c r="UB496" s="290"/>
      <c r="UC496" s="290"/>
      <c r="UD496" s="290"/>
      <c r="UE496" s="290"/>
      <c r="UF496" s="290"/>
      <c r="UG496" s="290"/>
      <c r="UH496" s="290"/>
      <c r="UI496" s="290"/>
      <c r="UJ496" s="290"/>
      <c r="UK496" s="290"/>
      <c r="UL496" s="290"/>
      <c r="UM496" s="290"/>
      <c r="UN496" s="290"/>
      <c r="UO496" s="290"/>
      <c r="UP496" s="290"/>
      <c r="UQ496" s="290"/>
      <c r="UR496" s="290"/>
      <c r="US496" s="290"/>
      <c r="UT496" s="290"/>
      <c r="UU496" s="290"/>
      <c r="UV496" s="290"/>
      <c r="UW496" s="290"/>
      <c r="UX496" s="290"/>
      <c r="UY496" s="290"/>
      <c r="UZ496" s="290"/>
      <c r="VA496" s="290"/>
      <c r="VB496" s="290"/>
      <c r="VC496" s="290"/>
      <c r="VD496" s="290"/>
      <c r="VE496" s="290"/>
      <c r="VF496" s="290"/>
      <c r="VG496" s="290"/>
      <c r="VH496" s="290"/>
      <c r="VI496" s="290"/>
    </row>
    <row r="497" spans="1:581" ht="15.75" x14ac:dyDescent="0.25">
      <c r="A497" s="125" t="s">
        <v>1195</v>
      </c>
      <c r="C497" s="105"/>
      <c r="D497" s="110"/>
      <c r="F497" s="105"/>
      <c r="Q497" s="32"/>
      <c r="S497" s="80"/>
      <c r="T497" s="80"/>
      <c r="U497" s="80"/>
      <c r="V497" s="81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1"/>
      <c r="AH497" s="80"/>
      <c r="AI497" s="80"/>
      <c r="AJ497" s="86"/>
      <c r="AK497" s="86"/>
      <c r="AL497" s="86"/>
      <c r="AM497" s="86"/>
      <c r="AN497" s="86"/>
      <c r="AO497" s="86"/>
      <c r="AP497" s="86"/>
      <c r="AQ497" s="320"/>
    </row>
    <row r="498" spans="1:581" s="23" customFormat="1" ht="15" customHeight="1" x14ac:dyDescent="0.2">
      <c r="A498" s="18">
        <v>1</v>
      </c>
      <c r="B498" s="102" t="s">
        <v>1188</v>
      </c>
      <c r="C498" s="102" t="s">
        <v>1189</v>
      </c>
      <c r="D498" s="20">
        <v>14</v>
      </c>
      <c r="E498" s="102" t="s">
        <v>927</v>
      </c>
      <c r="F498" s="102" t="s">
        <v>1190</v>
      </c>
      <c r="G498" s="102" t="s">
        <v>1609</v>
      </c>
      <c r="H498" s="21" t="s">
        <v>873</v>
      </c>
      <c r="I498" s="21" t="s">
        <v>431</v>
      </c>
      <c r="J498" s="22" t="s">
        <v>955</v>
      </c>
      <c r="K498" s="328">
        <v>39661</v>
      </c>
      <c r="L498" s="146">
        <v>6</v>
      </c>
      <c r="M498" s="22">
        <v>40</v>
      </c>
      <c r="N498" s="22" t="s">
        <v>728</v>
      </c>
      <c r="O498" s="21" t="s">
        <v>810</v>
      </c>
      <c r="P498" s="21" t="s">
        <v>972</v>
      </c>
      <c r="Q498" s="21" t="s">
        <v>996</v>
      </c>
      <c r="R498" s="22">
        <v>1</v>
      </c>
      <c r="S498" s="114">
        <v>10433</v>
      </c>
      <c r="T498" s="75">
        <f t="shared" ref="T498:T504" si="246">+S498*20%</f>
        <v>2086.6</v>
      </c>
      <c r="U498" s="75"/>
      <c r="V498" s="75">
        <f t="shared" ref="V498:V533" si="247">S498+T498+U498</f>
        <v>12519.6</v>
      </c>
      <c r="W498" s="75">
        <f t="shared" ref="W498:W504" si="248">70.1*4</f>
        <v>280.39999999999998</v>
      </c>
      <c r="X498" s="75">
        <f t="shared" ref="X498:X533" si="249">(V498+AD498+AE498)/30*5</f>
        <v>2341.7666666666669</v>
      </c>
      <c r="Y498" s="75">
        <f t="shared" ref="Y498:Y533" si="250">(V498+AD498+AE498)/30*50</f>
        <v>23417.666666666668</v>
      </c>
      <c r="Z498" s="75">
        <f t="shared" ref="Z498:Z533" si="251">V498*17.5%</f>
        <v>2190.9299999999998</v>
      </c>
      <c r="AA498" s="75">
        <f t="shared" ref="AA498:AA533" si="252">V498*3%</f>
        <v>375.58800000000002</v>
      </c>
      <c r="AB498" s="75">
        <f t="shared" ref="AB498:AB533" si="253">V498*5%</f>
        <v>625.98</v>
      </c>
      <c r="AC498" s="75">
        <f t="shared" ref="AC498:AC533" si="254">V498*2%</f>
        <v>250.39200000000002</v>
      </c>
      <c r="AD498" s="75">
        <f t="shared" ref="AD498:AD504" si="255">845+70</f>
        <v>915</v>
      </c>
      <c r="AE498" s="75">
        <f t="shared" ref="AE498:AE504" si="256">586+30</f>
        <v>616</v>
      </c>
      <c r="AF498" s="77">
        <f t="shared" ref="AF498:AF527" si="257">(V498+AD498+AE498)/2</f>
        <v>7025.3</v>
      </c>
      <c r="AG498" s="77">
        <f t="shared" ref="AG498:AG534" si="258">V498+W498+Z498+AA498+AB498+AC498+AD498+AE498+(X498/12+Y498/12+AF498/12)</f>
        <v>20505.95111111111</v>
      </c>
      <c r="AH498" s="77">
        <f t="shared" ref="AH498:AH533" si="259">+AG498*12</f>
        <v>246071.41333333333</v>
      </c>
      <c r="AI498" s="77"/>
      <c r="AJ498" s="77"/>
      <c r="AK498" s="77"/>
      <c r="AL498" s="77"/>
      <c r="AM498" s="77"/>
      <c r="AN498" s="77"/>
      <c r="AO498" s="77"/>
      <c r="AP498" s="77"/>
      <c r="AQ498" s="77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  <c r="HB498" s="24"/>
      <c r="HC498" s="24"/>
      <c r="HD498" s="24"/>
      <c r="HE498" s="24"/>
      <c r="HF498" s="24"/>
      <c r="HG498" s="24"/>
      <c r="HH498" s="24"/>
      <c r="HI498" s="24"/>
      <c r="HJ498" s="24"/>
      <c r="HK498" s="24"/>
      <c r="HL498" s="24"/>
      <c r="HM498" s="24"/>
      <c r="HN498" s="24"/>
      <c r="HO498" s="24"/>
      <c r="HP498" s="24"/>
      <c r="HQ498" s="24"/>
      <c r="HR498" s="24"/>
      <c r="HS498" s="24"/>
      <c r="HT498" s="24"/>
      <c r="HU498" s="24"/>
      <c r="HV498" s="24"/>
      <c r="HW498" s="24"/>
      <c r="HX498" s="24"/>
      <c r="HY498" s="24"/>
      <c r="HZ498" s="24"/>
      <c r="IA498" s="24"/>
      <c r="IB498" s="24"/>
      <c r="IC498" s="24"/>
      <c r="ID498" s="24"/>
      <c r="IE498" s="24"/>
      <c r="IF498" s="24"/>
      <c r="IG498" s="24"/>
      <c r="IH498" s="24"/>
      <c r="II498" s="24"/>
      <c r="IJ498" s="24"/>
      <c r="IK498" s="24"/>
      <c r="IL498" s="24"/>
      <c r="IM498" s="24"/>
      <c r="IN498" s="24"/>
      <c r="IO498" s="24"/>
      <c r="IP498" s="24"/>
      <c r="IQ498" s="24"/>
      <c r="IR498" s="24"/>
      <c r="IS498" s="24"/>
      <c r="IT498" s="24"/>
      <c r="IU498" s="24"/>
      <c r="IV498" s="24"/>
      <c r="IW498" s="24"/>
      <c r="IX498" s="24"/>
      <c r="IY498" s="24"/>
      <c r="IZ498" s="24"/>
      <c r="JA498" s="24"/>
      <c r="JB498" s="24"/>
      <c r="JC498" s="24"/>
      <c r="JD498" s="24"/>
      <c r="JE498" s="24"/>
      <c r="JF498" s="24"/>
      <c r="JG498" s="24"/>
      <c r="JH498" s="24"/>
      <c r="JI498" s="24"/>
      <c r="JJ498" s="24"/>
      <c r="JK498" s="24"/>
      <c r="JL498" s="24"/>
      <c r="JM498" s="24"/>
      <c r="JN498" s="24"/>
      <c r="JO498" s="24"/>
      <c r="JP498" s="24"/>
      <c r="JQ498" s="24"/>
      <c r="JR498" s="24"/>
      <c r="JS498" s="24"/>
      <c r="JT498" s="24"/>
      <c r="JU498" s="24"/>
      <c r="JV498" s="24"/>
      <c r="JW498" s="24"/>
      <c r="JX498" s="24"/>
      <c r="JY498" s="24"/>
      <c r="JZ498" s="24"/>
      <c r="KA498" s="24"/>
      <c r="KB498" s="24"/>
      <c r="KC498" s="24"/>
      <c r="KD498" s="24"/>
      <c r="KE498" s="24"/>
      <c r="KF498" s="24"/>
      <c r="KG498" s="24"/>
      <c r="KH498" s="24"/>
      <c r="KI498" s="24"/>
      <c r="KJ498" s="24"/>
      <c r="KK498" s="24"/>
      <c r="KL498" s="24"/>
      <c r="KM498" s="24"/>
      <c r="KN498" s="24"/>
      <c r="KO498" s="24"/>
      <c r="KP498" s="24"/>
      <c r="KQ498" s="24"/>
      <c r="KR498" s="24"/>
      <c r="KS498" s="24"/>
      <c r="KT498" s="24"/>
      <c r="KU498" s="24"/>
      <c r="KV498" s="24"/>
      <c r="KW498" s="24"/>
      <c r="KX498" s="24"/>
      <c r="KY498" s="24"/>
      <c r="KZ498" s="24"/>
      <c r="LA498" s="24"/>
      <c r="LB498" s="24"/>
      <c r="LC498" s="24"/>
      <c r="LD498" s="24"/>
      <c r="LE498" s="24"/>
      <c r="LF498" s="24"/>
      <c r="LG498" s="24"/>
      <c r="LH498" s="24"/>
      <c r="LI498" s="24"/>
      <c r="LJ498" s="24"/>
      <c r="LK498" s="24"/>
      <c r="LL498" s="24"/>
      <c r="LM498" s="24"/>
      <c r="LN498" s="24"/>
      <c r="LO498" s="24"/>
      <c r="LP498" s="24"/>
      <c r="LQ498" s="24"/>
      <c r="LR498" s="24"/>
      <c r="LS498" s="24"/>
      <c r="LT498" s="24"/>
      <c r="LU498" s="24"/>
      <c r="LV498" s="24"/>
      <c r="LW498" s="24"/>
      <c r="LX498" s="24"/>
      <c r="LY498" s="24"/>
      <c r="LZ498" s="24"/>
      <c r="MA498" s="24"/>
      <c r="MB498" s="24"/>
      <c r="MC498" s="24"/>
      <c r="MD498" s="24"/>
      <c r="ME498" s="24"/>
      <c r="MF498" s="24"/>
      <c r="MG498" s="24"/>
      <c r="MH498" s="24"/>
      <c r="MI498" s="24"/>
      <c r="MJ498" s="24"/>
      <c r="MK498" s="24"/>
      <c r="ML498" s="24"/>
      <c r="MM498" s="24"/>
      <c r="MN498" s="24"/>
      <c r="MO498" s="24"/>
      <c r="MP498" s="24"/>
      <c r="MQ498" s="24"/>
      <c r="MR498" s="24"/>
      <c r="MS498" s="24"/>
      <c r="MT498" s="24"/>
      <c r="MU498" s="24"/>
      <c r="MV498" s="24"/>
      <c r="MW498" s="24"/>
      <c r="MX498" s="24"/>
      <c r="MY498" s="24"/>
      <c r="MZ498" s="24"/>
      <c r="NA498" s="24"/>
      <c r="NB498" s="24"/>
      <c r="NC498" s="24"/>
      <c r="ND498" s="24"/>
      <c r="NE498" s="24"/>
      <c r="NF498" s="24"/>
      <c r="NG498" s="24"/>
      <c r="NH498" s="24"/>
      <c r="NI498" s="24"/>
      <c r="NJ498" s="24"/>
      <c r="NK498" s="24"/>
      <c r="NL498" s="24"/>
      <c r="NM498" s="24"/>
      <c r="NN498" s="24"/>
      <c r="NO498" s="24"/>
      <c r="NP498" s="24"/>
      <c r="NQ498" s="24"/>
      <c r="NR498" s="24"/>
      <c r="NS498" s="24"/>
      <c r="NT498" s="24"/>
      <c r="NU498" s="24"/>
      <c r="NV498" s="24"/>
      <c r="NW498" s="24"/>
      <c r="NX498" s="24"/>
      <c r="NY498" s="24"/>
      <c r="NZ498" s="24"/>
      <c r="OA498" s="24"/>
      <c r="OB498" s="24"/>
      <c r="OC498" s="24"/>
      <c r="OD498" s="24"/>
      <c r="OE498" s="24"/>
      <c r="OF498" s="24"/>
      <c r="OG498" s="24"/>
      <c r="OH498" s="24"/>
      <c r="OI498" s="24"/>
      <c r="OJ498" s="24"/>
      <c r="OK498" s="24"/>
      <c r="OL498" s="24"/>
      <c r="OM498" s="24"/>
      <c r="ON498" s="24"/>
      <c r="OO498" s="24"/>
      <c r="OP498" s="24"/>
      <c r="OQ498" s="24"/>
      <c r="OR498" s="24"/>
      <c r="OS498" s="24"/>
      <c r="OT498" s="24"/>
      <c r="OU498" s="24"/>
      <c r="OV498" s="24"/>
      <c r="OW498" s="24"/>
      <c r="OX498" s="24"/>
      <c r="OY498" s="24"/>
      <c r="OZ498" s="24"/>
      <c r="PA498" s="24"/>
      <c r="PB498" s="24"/>
      <c r="PC498" s="24"/>
      <c r="PD498" s="24"/>
      <c r="PE498" s="24"/>
      <c r="PF498" s="24"/>
      <c r="PG498" s="24"/>
      <c r="PH498" s="24"/>
      <c r="PI498" s="24"/>
      <c r="PJ498" s="24"/>
      <c r="PK498" s="24"/>
      <c r="PL498" s="24"/>
      <c r="PM498" s="24"/>
      <c r="PN498" s="24"/>
      <c r="PO498" s="24"/>
      <c r="PP498" s="24"/>
      <c r="PQ498" s="24"/>
      <c r="PR498" s="24"/>
      <c r="PS498" s="24"/>
      <c r="PT498" s="24"/>
      <c r="PU498" s="24"/>
      <c r="PV498" s="24"/>
      <c r="PW498" s="24"/>
      <c r="PX498" s="24"/>
      <c r="PY498" s="24"/>
      <c r="PZ498" s="24"/>
      <c r="QA498" s="24"/>
      <c r="QB498" s="24"/>
      <c r="QC498" s="24"/>
      <c r="QD498" s="24"/>
      <c r="QE498" s="24"/>
      <c r="QF498" s="24"/>
      <c r="QG498" s="24"/>
      <c r="QH498" s="24"/>
      <c r="QI498" s="24"/>
      <c r="QJ498" s="24"/>
      <c r="QK498" s="24"/>
      <c r="QL498" s="24"/>
      <c r="QM498" s="24"/>
      <c r="QN498" s="24"/>
      <c r="QO498" s="24"/>
      <c r="QP498" s="24"/>
      <c r="QQ498" s="24"/>
      <c r="QR498" s="24"/>
      <c r="QS498" s="24"/>
      <c r="QT498" s="24"/>
      <c r="QU498" s="24"/>
      <c r="QV498" s="24"/>
      <c r="QW498" s="24"/>
      <c r="QX498" s="24"/>
      <c r="QY498" s="24"/>
      <c r="QZ498" s="24"/>
      <c r="RA498" s="24"/>
      <c r="RB498" s="24"/>
      <c r="RC498" s="24"/>
      <c r="RD498" s="24"/>
      <c r="RE498" s="24"/>
      <c r="RF498" s="24"/>
      <c r="RG498" s="24"/>
      <c r="RH498" s="24"/>
      <c r="RI498" s="24"/>
      <c r="RJ498" s="24"/>
      <c r="RK498" s="24"/>
      <c r="RL498" s="24"/>
      <c r="RM498" s="24"/>
      <c r="RN498" s="24"/>
      <c r="RO498" s="24"/>
      <c r="RP498" s="24"/>
      <c r="RQ498" s="24"/>
      <c r="RR498" s="24"/>
      <c r="RS498" s="24"/>
      <c r="RT498" s="24"/>
      <c r="RU498" s="24"/>
      <c r="RV498" s="24"/>
      <c r="RW498" s="24"/>
      <c r="RX498" s="24"/>
      <c r="RY498" s="24"/>
      <c r="RZ498" s="24"/>
      <c r="SA498" s="24"/>
      <c r="SB498" s="24"/>
      <c r="SC498" s="24"/>
      <c r="SD498" s="24"/>
      <c r="SE498" s="24"/>
      <c r="SF498" s="24"/>
      <c r="SG498" s="24"/>
      <c r="SH498" s="24"/>
      <c r="SI498" s="24"/>
      <c r="SJ498" s="24"/>
      <c r="SK498" s="24"/>
      <c r="SL498" s="24"/>
      <c r="SM498" s="24"/>
      <c r="SN498" s="24"/>
      <c r="SO498" s="24"/>
      <c r="SP498" s="24"/>
      <c r="SQ498" s="24"/>
      <c r="SR498" s="24"/>
      <c r="SS498" s="24"/>
      <c r="ST498" s="24"/>
      <c r="SU498" s="24"/>
      <c r="SV498" s="24"/>
      <c r="SW498" s="24"/>
      <c r="SX498" s="24"/>
      <c r="SY498" s="24"/>
      <c r="SZ498" s="24"/>
      <c r="TA498" s="24"/>
      <c r="TB498" s="24"/>
      <c r="TC498" s="24"/>
      <c r="TD498" s="24"/>
      <c r="TE498" s="24"/>
      <c r="TF498" s="24"/>
      <c r="TG498" s="24"/>
      <c r="TH498" s="24"/>
      <c r="TI498" s="24"/>
      <c r="TJ498" s="24"/>
      <c r="TK498" s="24"/>
      <c r="TL498" s="24"/>
      <c r="TM498" s="24"/>
      <c r="TN498" s="24"/>
      <c r="TO498" s="24"/>
      <c r="TP498" s="24"/>
      <c r="TQ498" s="24"/>
      <c r="TR498" s="24"/>
      <c r="TS498" s="24"/>
      <c r="TT498" s="24"/>
      <c r="TU498" s="24"/>
      <c r="TV498" s="24"/>
      <c r="TW498" s="24"/>
      <c r="TX498" s="24"/>
      <c r="TY498" s="24"/>
      <c r="TZ498" s="24"/>
      <c r="UA498" s="24"/>
      <c r="UB498" s="24"/>
      <c r="UC498" s="24"/>
      <c r="UD498" s="24"/>
      <c r="UE498" s="24"/>
      <c r="UF498" s="24"/>
      <c r="UG498" s="24"/>
      <c r="UH498" s="24"/>
      <c r="UI498" s="24"/>
      <c r="UJ498" s="24"/>
      <c r="UK498" s="24"/>
      <c r="UL498" s="24"/>
      <c r="UM498" s="24"/>
      <c r="UN498" s="24"/>
      <c r="UO498" s="24"/>
      <c r="UP498" s="24"/>
      <c r="UQ498" s="24"/>
      <c r="UR498" s="24"/>
      <c r="US498" s="24"/>
      <c r="UT498" s="24"/>
      <c r="UU498" s="24"/>
      <c r="UV498" s="24"/>
      <c r="UW498" s="24"/>
      <c r="UX498" s="24"/>
      <c r="UY498" s="24"/>
      <c r="UZ498" s="24"/>
      <c r="VA498" s="24"/>
      <c r="VB498" s="24"/>
      <c r="VC498" s="24"/>
      <c r="VD498" s="24"/>
      <c r="VE498" s="24"/>
      <c r="VF498" s="24"/>
      <c r="VG498" s="24"/>
      <c r="VH498" s="24"/>
      <c r="VI498" s="24"/>
    </row>
    <row r="499" spans="1:581" s="23" customFormat="1" ht="15" customHeight="1" x14ac:dyDescent="0.2">
      <c r="A499" s="18">
        <v>2</v>
      </c>
      <c r="B499" s="102" t="s">
        <v>1188</v>
      </c>
      <c r="C499" s="102" t="s">
        <v>1189</v>
      </c>
      <c r="D499" s="20">
        <v>14</v>
      </c>
      <c r="E499" s="102" t="s">
        <v>927</v>
      </c>
      <c r="F499" s="102" t="s">
        <v>1190</v>
      </c>
      <c r="G499" s="102" t="s">
        <v>1610</v>
      </c>
      <c r="H499" s="21" t="s">
        <v>621</v>
      </c>
      <c r="I499" s="194" t="s">
        <v>622</v>
      </c>
      <c r="J499" s="22" t="s">
        <v>955</v>
      </c>
      <c r="K499" s="328">
        <v>39295</v>
      </c>
      <c r="L499" s="146">
        <v>6</v>
      </c>
      <c r="M499" s="22">
        <v>40</v>
      </c>
      <c r="N499" s="22" t="s">
        <v>728</v>
      </c>
      <c r="O499" s="21" t="s">
        <v>810</v>
      </c>
      <c r="P499" s="21" t="s">
        <v>972</v>
      </c>
      <c r="Q499" s="21" t="s">
        <v>996</v>
      </c>
      <c r="R499" s="22">
        <v>1</v>
      </c>
      <c r="S499" s="114">
        <v>10433</v>
      </c>
      <c r="T499" s="75">
        <f t="shared" si="246"/>
        <v>2086.6</v>
      </c>
      <c r="U499" s="75"/>
      <c r="V499" s="75">
        <f t="shared" si="247"/>
        <v>12519.6</v>
      </c>
      <c r="W499" s="75">
        <f t="shared" si="248"/>
        <v>280.39999999999998</v>
      </c>
      <c r="X499" s="75">
        <f t="shared" si="249"/>
        <v>2341.7666666666669</v>
      </c>
      <c r="Y499" s="75">
        <f t="shared" si="250"/>
        <v>23417.666666666668</v>
      </c>
      <c r="Z499" s="75">
        <f t="shared" si="251"/>
        <v>2190.9299999999998</v>
      </c>
      <c r="AA499" s="75">
        <f t="shared" si="252"/>
        <v>375.58800000000002</v>
      </c>
      <c r="AB499" s="75">
        <f t="shared" si="253"/>
        <v>625.98</v>
      </c>
      <c r="AC499" s="75">
        <f t="shared" si="254"/>
        <v>250.39200000000002</v>
      </c>
      <c r="AD499" s="75">
        <f t="shared" si="255"/>
        <v>915</v>
      </c>
      <c r="AE499" s="75">
        <f t="shared" si="256"/>
        <v>616</v>
      </c>
      <c r="AF499" s="77">
        <f t="shared" si="257"/>
        <v>7025.3</v>
      </c>
      <c r="AG499" s="77">
        <f t="shared" si="258"/>
        <v>20505.95111111111</v>
      </c>
      <c r="AH499" s="77">
        <f t="shared" si="259"/>
        <v>246071.41333333333</v>
      </c>
      <c r="AI499" s="77"/>
      <c r="AJ499" s="77"/>
      <c r="AK499" s="77"/>
      <c r="AL499" s="77"/>
      <c r="AM499" s="77"/>
      <c r="AN499" s="77"/>
      <c r="AO499" s="77"/>
      <c r="AP499" s="77"/>
      <c r="AQ499" s="77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  <c r="HB499" s="24"/>
      <c r="HC499" s="24"/>
      <c r="HD499" s="24"/>
      <c r="HE499" s="24"/>
      <c r="HF499" s="24"/>
      <c r="HG499" s="24"/>
      <c r="HH499" s="24"/>
      <c r="HI499" s="24"/>
      <c r="HJ499" s="24"/>
      <c r="HK499" s="24"/>
      <c r="HL499" s="24"/>
      <c r="HM499" s="24"/>
      <c r="HN499" s="24"/>
      <c r="HO499" s="24"/>
      <c r="HP499" s="24"/>
      <c r="HQ499" s="24"/>
      <c r="HR499" s="24"/>
      <c r="HS499" s="24"/>
      <c r="HT499" s="24"/>
      <c r="HU499" s="24"/>
      <c r="HV499" s="24"/>
      <c r="HW499" s="24"/>
      <c r="HX499" s="24"/>
      <c r="HY499" s="24"/>
      <c r="HZ499" s="24"/>
      <c r="IA499" s="24"/>
      <c r="IB499" s="24"/>
      <c r="IC499" s="24"/>
      <c r="ID499" s="24"/>
      <c r="IE499" s="24"/>
      <c r="IF499" s="24"/>
      <c r="IG499" s="24"/>
      <c r="IH499" s="24"/>
      <c r="II499" s="24"/>
      <c r="IJ499" s="24"/>
      <c r="IK499" s="24"/>
      <c r="IL499" s="24"/>
      <c r="IM499" s="24"/>
      <c r="IN499" s="24"/>
      <c r="IO499" s="24"/>
      <c r="IP499" s="24"/>
      <c r="IQ499" s="24"/>
      <c r="IR499" s="24"/>
      <c r="IS499" s="24"/>
      <c r="IT499" s="24"/>
      <c r="IU499" s="24"/>
      <c r="IV499" s="24"/>
      <c r="IW499" s="24"/>
      <c r="IX499" s="24"/>
      <c r="IY499" s="24"/>
      <c r="IZ499" s="24"/>
      <c r="JA499" s="24"/>
      <c r="JB499" s="24"/>
      <c r="JC499" s="24"/>
      <c r="JD499" s="24"/>
      <c r="JE499" s="24"/>
      <c r="JF499" s="24"/>
      <c r="JG499" s="24"/>
      <c r="JH499" s="24"/>
      <c r="JI499" s="24"/>
      <c r="JJ499" s="24"/>
      <c r="JK499" s="24"/>
      <c r="JL499" s="24"/>
      <c r="JM499" s="24"/>
      <c r="JN499" s="24"/>
      <c r="JO499" s="24"/>
      <c r="JP499" s="24"/>
      <c r="JQ499" s="24"/>
      <c r="JR499" s="24"/>
      <c r="JS499" s="24"/>
      <c r="JT499" s="24"/>
      <c r="JU499" s="24"/>
      <c r="JV499" s="24"/>
      <c r="JW499" s="24"/>
      <c r="JX499" s="24"/>
      <c r="JY499" s="24"/>
      <c r="JZ499" s="24"/>
      <c r="KA499" s="24"/>
      <c r="KB499" s="24"/>
      <c r="KC499" s="24"/>
      <c r="KD499" s="24"/>
      <c r="KE499" s="24"/>
      <c r="KF499" s="24"/>
      <c r="KG499" s="24"/>
      <c r="KH499" s="24"/>
      <c r="KI499" s="24"/>
      <c r="KJ499" s="24"/>
      <c r="KK499" s="24"/>
      <c r="KL499" s="24"/>
      <c r="KM499" s="24"/>
      <c r="KN499" s="24"/>
      <c r="KO499" s="24"/>
      <c r="KP499" s="24"/>
      <c r="KQ499" s="24"/>
      <c r="KR499" s="24"/>
      <c r="KS499" s="24"/>
      <c r="KT499" s="24"/>
      <c r="KU499" s="24"/>
      <c r="KV499" s="24"/>
      <c r="KW499" s="24"/>
      <c r="KX499" s="24"/>
      <c r="KY499" s="24"/>
      <c r="KZ499" s="24"/>
      <c r="LA499" s="24"/>
      <c r="LB499" s="24"/>
      <c r="LC499" s="24"/>
      <c r="LD499" s="24"/>
      <c r="LE499" s="24"/>
      <c r="LF499" s="24"/>
      <c r="LG499" s="24"/>
      <c r="LH499" s="24"/>
      <c r="LI499" s="24"/>
      <c r="LJ499" s="24"/>
      <c r="LK499" s="24"/>
      <c r="LL499" s="24"/>
      <c r="LM499" s="24"/>
      <c r="LN499" s="24"/>
      <c r="LO499" s="24"/>
      <c r="LP499" s="24"/>
      <c r="LQ499" s="24"/>
      <c r="LR499" s="24"/>
      <c r="LS499" s="24"/>
      <c r="LT499" s="24"/>
      <c r="LU499" s="24"/>
      <c r="LV499" s="24"/>
      <c r="LW499" s="24"/>
      <c r="LX499" s="24"/>
      <c r="LY499" s="24"/>
      <c r="LZ499" s="24"/>
      <c r="MA499" s="24"/>
      <c r="MB499" s="24"/>
      <c r="MC499" s="24"/>
      <c r="MD499" s="24"/>
      <c r="ME499" s="24"/>
      <c r="MF499" s="24"/>
      <c r="MG499" s="24"/>
      <c r="MH499" s="24"/>
      <c r="MI499" s="24"/>
      <c r="MJ499" s="24"/>
      <c r="MK499" s="24"/>
      <c r="ML499" s="24"/>
      <c r="MM499" s="24"/>
      <c r="MN499" s="24"/>
      <c r="MO499" s="24"/>
      <c r="MP499" s="24"/>
      <c r="MQ499" s="24"/>
      <c r="MR499" s="24"/>
      <c r="MS499" s="24"/>
      <c r="MT499" s="24"/>
      <c r="MU499" s="24"/>
      <c r="MV499" s="24"/>
      <c r="MW499" s="24"/>
      <c r="MX499" s="24"/>
      <c r="MY499" s="24"/>
      <c r="MZ499" s="24"/>
      <c r="NA499" s="24"/>
      <c r="NB499" s="24"/>
      <c r="NC499" s="24"/>
      <c r="ND499" s="24"/>
      <c r="NE499" s="24"/>
      <c r="NF499" s="24"/>
      <c r="NG499" s="24"/>
      <c r="NH499" s="24"/>
      <c r="NI499" s="24"/>
      <c r="NJ499" s="24"/>
      <c r="NK499" s="24"/>
      <c r="NL499" s="24"/>
      <c r="NM499" s="24"/>
      <c r="NN499" s="24"/>
      <c r="NO499" s="24"/>
      <c r="NP499" s="24"/>
      <c r="NQ499" s="24"/>
      <c r="NR499" s="24"/>
      <c r="NS499" s="24"/>
      <c r="NT499" s="24"/>
      <c r="NU499" s="24"/>
      <c r="NV499" s="24"/>
      <c r="NW499" s="24"/>
      <c r="NX499" s="24"/>
      <c r="NY499" s="24"/>
      <c r="NZ499" s="24"/>
      <c r="OA499" s="24"/>
      <c r="OB499" s="24"/>
      <c r="OC499" s="24"/>
      <c r="OD499" s="24"/>
      <c r="OE499" s="24"/>
      <c r="OF499" s="24"/>
      <c r="OG499" s="24"/>
      <c r="OH499" s="24"/>
      <c r="OI499" s="24"/>
      <c r="OJ499" s="24"/>
      <c r="OK499" s="24"/>
      <c r="OL499" s="24"/>
      <c r="OM499" s="24"/>
      <c r="ON499" s="24"/>
      <c r="OO499" s="24"/>
      <c r="OP499" s="24"/>
      <c r="OQ499" s="24"/>
      <c r="OR499" s="24"/>
      <c r="OS499" s="24"/>
      <c r="OT499" s="24"/>
      <c r="OU499" s="24"/>
      <c r="OV499" s="24"/>
      <c r="OW499" s="24"/>
      <c r="OX499" s="24"/>
      <c r="OY499" s="24"/>
      <c r="OZ499" s="24"/>
      <c r="PA499" s="24"/>
      <c r="PB499" s="24"/>
      <c r="PC499" s="24"/>
      <c r="PD499" s="24"/>
      <c r="PE499" s="24"/>
      <c r="PF499" s="24"/>
      <c r="PG499" s="24"/>
      <c r="PH499" s="24"/>
      <c r="PI499" s="24"/>
      <c r="PJ499" s="24"/>
      <c r="PK499" s="24"/>
      <c r="PL499" s="24"/>
      <c r="PM499" s="24"/>
      <c r="PN499" s="24"/>
      <c r="PO499" s="24"/>
      <c r="PP499" s="24"/>
      <c r="PQ499" s="24"/>
      <c r="PR499" s="24"/>
      <c r="PS499" s="24"/>
      <c r="PT499" s="24"/>
      <c r="PU499" s="24"/>
      <c r="PV499" s="24"/>
      <c r="PW499" s="24"/>
      <c r="PX499" s="24"/>
      <c r="PY499" s="24"/>
      <c r="PZ499" s="24"/>
      <c r="QA499" s="24"/>
      <c r="QB499" s="24"/>
      <c r="QC499" s="24"/>
      <c r="QD499" s="24"/>
      <c r="QE499" s="24"/>
      <c r="QF499" s="24"/>
      <c r="QG499" s="24"/>
      <c r="QH499" s="24"/>
      <c r="QI499" s="24"/>
      <c r="QJ499" s="24"/>
      <c r="QK499" s="24"/>
      <c r="QL499" s="24"/>
      <c r="QM499" s="24"/>
      <c r="QN499" s="24"/>
      <c r="QO499" s="24"/>
      <c r="QP499" s="24"/>
      <c r="QQ499" s="24"/>
      <c r="QR499" s="24"/>
      <c r="QS499" s="24"/>
      <c r="QT499" s="24"/>
      <c r="QU499" s="24"/>
      <c r="QV499" s="24"/>
      <c r="QW499" s="24"/>
      <c r="QX499" s="24"/>
      <c r="QY499" s="24"/>
      <c r="QZ499" s="24"/>
      <c r="RA499" s="24"/>
      <c r="RB499" s="24"/>
      <c r="RC499" s="24"/>
      <c r="RD499" s="24"/>
      <c r="RE499" s="24"/>
      <c r="RF499" s="24"/>
      <c r="RG499" s="24"/>
      <c r="RH499" s="24"/>
      <c r="RI499" s="24"/>
      <c r="RJ499" s="24"/>
      <c r="RK499" s="24"/>
      <c r="RL499" s="24"/>
      <c r="RM499" s="24"/>
      <c r="RN499" s="24"/>
      <c r="RO499" s="24"/>
      <c r="RP499" s="24"/>
      <c r="RQ499" s="24"/>
      <c r="RR499" s="24"/>
      <c r="RS499" s="24"/>
      <c r="RT499" s="24"/>
      <c r="RU499" s="24"/>
      <c r="RV499" s="24"/>
      <c r="RW499" s="24"/>
      <c r="RX499" s="24"/>
      <c r="RY499" s="24"/>
      <c r="RZ499" s="24"/>
      <c r="SA499" s="24"/>
      <c r="SB499" s="24"/>
      <c r="SC499" s="24"/>
      <c r="SD499" s="24"/>
      <c r="SE499" s="24"/>
      <c r="SF499" s="24"/>
      <c r="SG499" s="24"/>
      <c r="SH499" s="24"/>
      <c r="SI499" s="24"/>
      <c r="SJ499" s="24"/>
      <c r="SK499" s="24"/>
      <c r="SL499" s="24"/>
      <c r="SM499" s="24"/>
      <c r="SN499" s="24"/>
      <c r="SO499" s="24"/>
      <c r="SP499" s="24"/>
      <c r="SQ499" s="24"/>
      <c r="SR499" s="24"/>
      <c r="SS499" s="24"/>
      <c r="ST499" s="24"/>
      <c r="SU499" s="24"/>
      <c r="SV499" s="24"/>
      <c r="SW499" s="24"/>
      <c r="SX499" s="24"/>
      <c r="SY499" s="24"/>
      <c r="SZ499" s="24"/>
      <c r="TA499" s="24"/>
      <c r="TB499" s="24"/>
      <c r="TC499" s="24"/>
      <c r="TD499" s="24"/>
      <c r="TE499" s="24"/>
      <c r="TF499" s="24"/>
      <c r="TG499" s="24"/>
      <c r="TH499" s="24"/>
      <c r="TI499" s="24"/>
      <c r="TJ499" s="24"/>
      <c r="TK499" s="24"/>
      <c r="TL499" s="24"/>
      <c r="TM499" s="24"/>
      <c r="TN499" s="24"/>
      <c r="TO499" s="24"/>
      <c r="TP499" s="24"/>
      <c r="TQ499" s="24"/>
      <c r="TR499" s="24"/>
      <c r="TS499" s="24"/>
      <c r="TT499" s="24"/>
      <c r="TU499" s="24"/>
      <c r="TV499" s="24"/>
      <c r="TW499" s="24"/>
      <c r="TX499" s="24"/>
      <c r="TY499" s="24"/>
      <c r="TZ499" s="24"/>
      <c r="UA499" s="24"/>
      <c r="UB499" s="24"/>
      <c r="UC499" s="24"/>
      <c r="UD499" s="24"/>
      <c r="UE499" s="24"/>
      <c r="UF499" s="24"/>
      <c r="UG499" s="24"/>
      <c r="UH499" s="24"/>
      <c r="UI499" s="24"/>
      <c r="UJ499" s="24"/>
      <c r="UK499" s="24"/>
      <c r="UL499" s="24"/>
      <c r="UM499" s="24"/>
      <c r="UN499" s="24"/>
      <c r="UO499" s="24"/>
      <c r="UP499" s="24"/>
      <c r="UQ499" s="24"/>
      <c r="UR499" s="24"/>
      <c r="US499" s="24"/>
      <c r="UT499" s="24"/>
      <c r="UU499" s="24"/>
      <c r="UV499" s="24"/>
      <c r="UW499" s="24"/>
      <c r="UX499" s="24"/>
      <c r="UY499" s="24"/>
      <c r="UZ499" s="24"/>
      <c r="VA499" s="24"/>
      <c r="VB499" s="24"/>
      <c r="VC499" s="24"/>
      <c r="VD499" s="24"/>
      <c r="VE499" s="24"/>
      <c r="VF499" s="24"/>
      <c r="VG499" s="24"/>
      <c r="VH499" s="24"/>
      <c r="VI499" s="24"/>
    </row>
    <row r="500" spans="1:581" s="23" customFormat="1" ht="15" customHeight="1" x14ac:dyDescent="0.2">
      <c r="A500" s="18">
        <v>3</v>
      </c>
      <c r="B500" s="186" t="s">
        <v>1188</v>
      </c>
      <c r="C500" s="186" t="s">
        <v>1189</v>
      </c>
      <c r="D500" s="189">
        <v>14</v>
      </c>
      <c r="E500" s="186" t="s">
        <v>927</v>
      </c>
      <c r="F500" s="186" t="s">
        <v>1190</v>
      </c>
      <c r="G500" s="186" t="s">
        <v>1611</v>
      </c>
      <c r="H500" s="187" t="s">
        <v>1204</v>
      </c>
      <c r="I500" s="195" t="s">
        <v>1205</v>
      </c>
      <c r="J500" s="188" t="s">
        <v>954</v>
      </c>
      <c r="K500" s="345">
        <v>41509</v>
      </c>
      <c r="L500" s="191">
        <v>6</v>
      </c>
      <c r="M500" s="188">
        <v>40</v>
      </c>
      <c r="N500" s="188" t="s">
        <v>728</v>
      </c>
      <c r="O500" s="187" t="s">
        <v>810</v>
      </c>
      <c r="P500" s="187" t="s">
        <v>972</v>
      </c>
      <c r="Q500" s="187" t="s">
        <v>996</v>
      </c>
      <c r="R500" s="188">
        <v>1</v>
      </c>
      <c r="S500" s="114">
        <v>10433</v>
      </c>
      <c r="T500" s="192">
        <f t="shared" si="246"/>
        <v>2086.6</v>
      </c>
      <c r="U500" s="192"/>
      <c r="V500" s="75">
        <f t="shared" si="247"/>
        <v>12519.6</v>
      </c>
      <c r="W500" s="192"/>
      <c r="X500" s="192">
        <f t="shared" si="249"/>
        <v>2341.7666666666669</v>
      </c>
      <c r="Y500" s="192">
        <f t="shared" si="250"/>
        <v>23417.666666666668</v>
      </c>
      <c r="Z500" s="192">
        <f t="shared" si="251"/>
        <v>2190.9299999999998</v>
      </c>
      <c r="AA500" s="192">
        <f t="shared" si="252"/>
        <v>375.58800000000002</v>
      </c>
      <c r="AB500" s="192">
        <f t="shared" si="253"/>
        <v>625.98</v>
      </c>
      <c r="AC500" s="192">
        <f t="shared" si="254"/>
        <v>250.39200000000002</v>
      </c>
      <c r="AD500" s="75">
        <f t="shared" si="255"/>
        <v>915</v>
      </c>
      <c r="AE500" s="75">
        <f t="shared" si="256"/>
        <v>616</v>
      </c>
      <c r="AF500" s="193">
        <f t="shared" si="257"/>
        <v>7025.3</v>
      </c>
      <c r="AG500" s="77">
        <f t="shared" si="258"/>
        <v>20225.551111111108</v>
      </c>
      <c r="AH500" s="77">
        <f t="shared" si="259"/>
        <v>242706.61333333328</v>
      </c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  <c r="HB500" s="24"/>
      <c r="HC500" s="24"/>
      <c r="HD500" s="24"/>
      <c r="HE500" s="24"/>
      <c r="HF500" s="24"/>
      <c r="HG500" s="24"/>
      <c r="HH500" s="24"/>
      <c r="HI500" s="24"/>
      <c r="HJ500" s="24"/>
      <c r="HK500" s="24"/>
      <c r="HL500" s="24"/>
      <c r="HM500" s="24"/>
      <c r="HN500" s="24"/>
      <c r="HO500" s="24"/>
      <c r="HP500" s="24"/>
      <c r="HQ500" s="24"/>
      <c r="HR500" s="24"/>
      <c r="HS500" s="24"/>
      <c r="HT500" s="24"/>
      <c r="HU500" s="24"/>
      <c r="HV500" s="24"/>
      <c r="HW500" s="24"/>
      <c r="HX500" s="24"/>
      <c r="HY500" s="24"/>
      <c r="HZ500" s="24"/>
      <c r="IA500" s="24"/>
      <c r="IB500" s="24"/>
      <c r="IC500" s="24"/>
      <c r="ID500" s="24"/>
      <c r="IE500" s="24"/>
      <c r="IF500" s="24"/>
      <c r="IG500" s="24"/>
      <c r="IH500" s="24"/>
      <c r="II500" s="24"/>
      <c r="IJ500" s="24"/>
      <c r="IK500" s="24"/>
      <c r="IL500" s="24"/>
      <c r="IM500" s="24"/>
      <c r="IN500" s="24"/>
      <c r="IO500" s="24"/>
      <c r="IP500" s="24"/>
      <c r="IQ500" s="24"/>
      <c r="IR500" s="24"/>
      <c r="IS500" s="24"/>
      <c r="IT500" s="24"/>
      <c r="IU500" s="24"/>
      <c r="IV500" s="24"/>
      <c r="IW500" s="24"/>
      <c r="IX500" s="24"/>
      <c r="IY500" s="24"/>
      <c r="IZ500" s="24"/>
      <c r="JA500" s="24"/>
      <c r="JB500" s="24"/>
      <c r="JC500" s="24"/>
      <c r="JD500" s="24"/>
      <c r="JE500" s="24"/>
      <c r="JF500" s="24"/>
      <c r="JG500" s="24"/>
      <c r="JH500" s="24"/>
      <c r="JI500" s="24"/>
      <c r="JJ500" s="24"/>
      <c r="JK500" s="24"/>
      <c r="JL500" s="24"/>
      <c r="JM500" s="24"/>
      <c r="JN500" s="24"/>
      <c r="JO500" s="24"/>
      <c r="JP500" s="24"/>
      <c r="JQ500" s="24"/>
      <c r="JR500" s="24"/>
      <c r="JS500" s="24"/>
      <c r="JT500" s="24"/>
      <c r="JU500" s="24"/>
      <c r="JV500" s="24"/>
      <c r="JW500" s="24"/>
      <c r="JX500" s="24"/>
      <c r="JY500" s="24"/>
      <c r="JZ500" s="24"/>
      <c r="KA500" s="24"/>
      <c r="KB500" s="24"/>
      <c r="KC500" s="24"/>
      <c r="KD500" s="24"/>
      <c r="KE500" s="24"/>
      <c r="KF500" s="24"/>
      <c r="KG500" s="24"/>
      <c r="KH500" s="24"/>
      <c r="KI500" s="24"/>
      <c r="KJ500" s="24"/>
      <c r="KK500" s="24"/>
      <c r="KL500" s="24"/>
      <c r="KM500" s="24"/>
      <c r="KN500" s="24"/>
      <c r="KO500" s="24"/>
      <c r="KP500" s="24"/>
      <c r="KQ500" s="24"/>
      <c r="KR500" s="24"/>
      <c r="KS500" s="24"/>
      <c r="KT500" s="24"/>
      <c r="KU500" s="24"/>
      <c r="KV500" s="24"/>
      <c r="KW500" s="24"/>
      <c r="KX500" s="24"/>
      <c r="KY500" s="24"/>
      <c r="KZ500" s="24"/>
      <c r="LA500" s="24"/>
      <c r="LB500" s="24"/>
      <c r="LC500" s="24"/>
      <c r="LD500" s="24"/>
      <c r="LE500" s="24"/>
      <c r="LF500" s="24"/>
      <c r="LG500" s="24"/>
      <c r="LH500" s="24"/>
      <c r="LI500" s="24"/>
      <c r="LJ500" s="24"/>
      <c r="LK500" s="24"/>
      <c r="LL500" s="24"/>
      <c r="LM500" s="24"/>
      <c r="LN500" s="24"/>
      <c r="LO500" s="24"/>
      <c r="LP500" s="24"/>
      <c r="LQ500" s="24"/>
      <c r="LR500" s="24"/>
      <c r="LS500" s="24"/>
      <c r="LT500" s="24"/>
      <c r="LU500" s="24"/>
      <c r="LV500" s="24"/>
      <c r="LW500" s="24"/>
      <c r="LX500" s="24"/>
      <c r="LY500" s="24"/>
      <c r="LZ500" s="24"/>
      <c r="MA500" s="24"/>
      <c r="MB500" s="24"/>
      <c r="MC500" s="24"/>
      <c r="MD500" s="24"/>
      <c r="ME500" s="24"/>
      <c r="MF500" s="24"/>
      <c r="MG500" s="24"/>
      <c r="MH500" s="24"/>
      <c r="MI500" s="24"/>
      <c r="MJ500" s="24"/>
      <c r="MK500" s="24"/>
      <c r="ML500" s="24"/>
      <c r="MM500" s="24"/>
      <c r="MN500" s="24"/>
      <c r="MO500" s="24"/>
      <c r="MP500" s="24"/>
      <c r="MQ500" s="24"/>
      <c r="MR500" s="24"/>
      <c r="MS500" s="24"/>
      <c r="MT500" s="24"/>
      <c r="MU500" s="24"/>
      <c r="MV500" s="24"/>
      <c r="MW500" s="24"/>
      <c r="MX500" s="24"/>
      <c r="MY500" s="24"/>
      <c r="MZ500" s="24"/>
      <c r="NA500" s="24"/>
      <c r="NB500" s="24"/>
      <c r="NC500" s="24"/>
      <c r="ND500" s="24"/>
      <c r="NE500" s="24"/>
      <c r="NF500" s="24"/>
      <c r="NG500" s="24"/>
      <c r="NH500" s="24"/>
      <c r="NI500" s="24"/>
      <c r="NJ500" s="24"/>
      <c r="NK500" s="24"/>
      <c r="NL500" s="24"/>
      <c r="NM500" s="24"/>
      <c r="NN500" s="24"/>
      <c r="NO500" s="24"/>
      <c r="NP500" s="24"/>
      <c r="NQ500" s="24"/>
      <c r="NR500" s="24"/>
      <c r="NS500" s="24"/>
      <c r="NT500" s="24"/>
      <c r="NU500" s="24"/>
      <c r="NV500" s="24"/>
      <c r="NW500" s="24"/>
      <c r="NX500" s="24"/>
      <c r="NY500" s="24"/>
      <c r="NZ500" s="24"/>
      <c r="OA500" s="24"/>
      <c r="OB500" s="24"/>
      <c r="OC500" s="24"/>
      <c r="OD500" s="24"/>
      <c r="OE500" s="24"/>
      <c r="OF500" s="24"/>
      <c r="OG500" s="24"/>
      <c r="OH500" s="24"/>
      <c r="OI500" s="24"/>
      <c r="OJ500" s="24"/>
      <c r="OK500" s="24"/>
      <c r="OL500" s="24"/>
      <c r="OM500" s="24"/>
      <c r="ON500" s="24"/>
      <c r="OO500" s="24"/>
      <c r="OP500" s="24"/>
      <c r="OQ500" s="24"/>
      <c r="OR500" s="24"/>
      <c r="OS500" s="24"/>
      <c r="OT500" s="24"/>
      <c r="OU500" s="24"/>
      <c r="OV500" s="24"/>
      <c r="OW500" s="24"/>
      <c r="OX500" s="24"/>
      <c r="OY500" s="24"/>
      <c r="OZ500" s="24"/>
      <c r="PA500" s="24"/>
      <c r="PB500" s="24"/>
      <c r="PC500" s="24"/>
      <c r="PD500" s="24"/>
      <c r="PE500" s="24"/>
      <c r="PF500" s="24"/>
      <c r="PG500" s="24"/>
      <c r="PH500" s="24"/>
      <c r="PI500" s="24"/>
      <c r="PJ500" s="24"/>
      <c r="PK500" s="24"/>
      <c r="PL500" s="24"/>
      <c r="PM500" s="24"/>
      <c r="PN500" s="24"/>
      <c r="PO500" s="24"/>
      <c r="PP500" s="24"/>
      <c r="PQ500" s="24"/>
      <c r="PR500" s="24"/>
      <c r="PS500" s="24"/>
      <c r="PT500" s="24"/>
      <c r="PU500" s="24"/>
      <c r="PV500" s="24"/>
      <c r="PW500" s="24"/>
      <c r="PX500" s="24"/>
      <c r="PY500" s="24"/>
      <c r="PZ500" s="24"/>
      <c r="QA500" s="24"/>
      <c r="QB500" s="24"/>
      <c r="QC500" s="24"/>
      <c r="QD500" s="24"/>
      <c r="QE500" s="24"/>
      <c r="QF500" s="24"/>
      <c r="QG500" s="24"/>
      <c r="QH500" s="24"/>
      <c r="QI500" s="24"/>
      <c r="QJ500" s="24"/>
      <c r="QK500" s="24"/>
      <c r="QL500" s="24"/>
      <c r="QM500" s="24"/>
      <c r="QN500" s="24"/>
      <c r="QO500" s="24"/>
      <c r="QP500" s="24"/>
      <c r="QQ500" s="24"/>
      <c r="QR500" s="24"/>
      <c r="QS500" s="24"/>
      <c r="QT500" s="24"/>
      <c r="QU500" s="24"/>
      <c r="QV500" s="24"/>
      <c r="QW500" s="24"/>
      <c r="QX500" s="24"/>
      <c r="QY500" s="24"/>
      <c r="QZ500" s="24"/>
      <c r="RA500" s="24"/>
      <c r="RB500" s="24"/>
      <c r="RC500" s="24"/>
      <c r="RD500" s="24"/>
      <c r="RE500" s="24"/>
      <c r="RF500" s="24"/>
      <c r="RG500" s="24"/>
      <c r="RH500" s="24"/>
      <c r="RI500" s="24"/>
      <c r="RJ500" s="24"/>
      <c r="RK500" s="24"/>
      <c r="RL500" s="24"/>
      <c r="RM500" s="24"/>
      <c r="RN500" s="24"/>
      <c r="RO500" s="24"/>
      <c r="RP500" s="24"/>
      <c r="RQ500" s="24"/>
      <c r="RR500" s="24"/>
      <c r="RS500" s="24"/>
      <c r="RT500" s="24"/>
      <c r="RU500" s="24"/>
      <c r="RV500" s="24"/>
      <c r="RW500" s="24"/>
      <c r="RX500" s="24"/>
      <c r="RY500" s="24"/>
      <c r="RZ500" s="24"/>
      <c r="SA500" s="24"/>
      <c r="SB500" s="24"/>
      <c r="SC500" s="24"/>
      <c r="SD500" s="24"/>
      <c r="SE500" s="24"/>
      <c r="SF500" s="24"/>
      <c r="SG500" s="24"/>
      <c r="SH500" s="24"/>
      <c r="SI500" s="24"/>
      <c r="SJ500" s="24"/>
      <c r="SK500" s="24"/>
      <c r="SL500" s="24"/>
      <c r="SM500" s="24"/>
      <c r="SN500" s="24"/>
      <c r="SO500" s="24"/>
      <c r="SP500" s="24"/>
      <c r="SQ500" s="24"/>
      <c r="SR500" s="24"/>
      <c r="SS500" s="24"/>
      <c r="ST500" s="24"/>
      <c r="SU500" s="24"/>
      <c r="SV500" s="24"/>
      <c r="SW500" s="24"/>
      <c r="SX500" s="24"/>
      <c r="SY500" s="24"/>
      <c r="SZ500" s="24"/>
      <c r="TA500" s="24"/>
      <c r="TB500" s="24"/>
      <c r="TC500" s="24"/>
      <c r="TD500" s="24"/>
      <c r="TE500" s="24"/>
      <c r="TF500" s="24"/>
      <c r="TG500" s="24"/>
      <c r="TH500" s="24"/>
      <c r="TI500" s="24"/>
      <c r="TJ500" s="24"/>
      <c r="TK500" s="24"/>
      <c r="TL500" s="24"/>
      <c r="TM500" s="24"/>
      <c r="TN500" s="24"/>
      <c r="TO500" s="24"/>
      <c r="TP500" s="24"/>
      <c r="TQ500" s="24"/>
      <c r="TR500" s="24"/>
      <c r="TS500" s="24"/>
      <c r="TT500" s="24"/>
      <c r="TU500" s="24"/>
      <c r="TV500" s="24"/>
      <c r="TW500" s="24"/>
      <c r="TX500" s="24"/>
      <c r="TY500" s="24"/>
      <c r="TZ500" s="24"/>
      <c r="UA500" s="24"/>
      <c r="UB500" s="24"/>
      <c r="UC500" s="24"/>
      <c r="UD500" s="24"/>
      <c r="UE500" s="24"/>
      <c r="UF500" s="24"/>
      <c r="UG500" s="24"/>
      <c r="UH500" s="24"/>
      <c r="UI500" s="24"/>
      <c r="UJ500" s="24"/>
      <c r="UK500" s="24"/>
      <c r="UL500" s="24"/>
      <c r="UM500" s="24"/>
      <c r="UN500" s="24"/>
      <c r="UO500" s="24"/>
      <c r="UP500" s="24"/>
      <c r="UQ500" s="24"/>
      <c r="UR500" s="24"/>
      <c r="US500" s="24"/>
      <c r="UT500" s="24"/>
      <c r="UU500" s="24"/>
      <c r="UV500" s="24"/>
      <c r="UW500" s="24"/>
      <c r="UX500" s="24"/>
      <c r="UY500" s="24"/>
      <c r="UZ500" s="24"/>
      <c r="VA500" s="24"/>
      <c r="VB500" s="24"/>
      <c r="VC500" s="24"/>
      <c r="VD500" s="24"/>
      <c r="VE500" s="24"/>
      <c r="VF500" s="24"/>
      <c r="VG500" s="24"/>
      <c r="VH500" s="24"/>
      <c r="VI500" s="24"/>
    </row>
    <row r="501" spans="1:581" s="196" customFormat="1" ht="15" customHeight="1" x14ac:dyDescent="0.2">
      <c r="A501" s="18">
        <v>4</v>
      </c>
      <c r="B501" s="102" t="s">
        <v>1188</v>
      </c>
      <c r="C501" s="102" t="s">
        <v>1189</v>
      </c>
      <c r="D501" s="20">
        <v>14</v>
      </c>
      <c r="E501" s="102" t="s">
        <v>927</v>
      </c>
      <c r="F501" s="102" t="s">
        <v>1190</v>
      </c>
      <c r="G501" s="102" t="s">
        <v>1612</v>
      </c>
      <c r="H501" s="21" t="s">
        <v>623</v>
      </c>
      <c r="I501" s="194" t="s">
        <v>624</v>
      </c>
      <c r="J501" s="22" t="s">
        <v>955</v>
      </c>
      <c r="K501" s="328">
        <v>39295</v>
      </c>
      <c r="L501" s="146">
        <v>6</v>
      </c>
      <c r="M501" s="22">
        <v>40</v>
      </c>
      <c r="N501" s="22" t="s">
        <v>728</v>
      </c>
      <c r="O501" s="21" t="s">
        <v>810</v>
      </c>
      <c r="P501" s="21" t="s">
        <v>972</v>
      </c>
      <c r="Q501" s="21" t="s">
        <v>996</v>
      </c>
      <c r="R501" s="22">
        <v>1</v>
      </c>
      <c r="S501" s="114">
        <v>10433</v>
      </c>
      <c r="T501" s="75">
        <f t="shared" si="246"/>
        <v>2086.6</v>
      </c>
      <c r="U501" s="75"/>
      <c r="V501" s="75">
        <f t="shared" si="247"/>
        <v>12519.6</v>
      </c>
      <c r="W501" s="75">
        <f t="shared" si="248"/>
        <v>280.39999999999998</v>
      </c>
      <c r="X501" s="75">
        <f t="shared" si="249"/>
        <v>2341.7666666666669</v>
      </c>
      <c r="Y501" s="75">
        <f t="shared" si="250"/>
        <v>23417.666666666668</v>
      </c>
      <c r="Z501" s="75">
        <f t="shared" si="251"/>
        <v>2190.9299999999998</v>
      </c>
      <c r="AA501" s="75">
        <f t="shared" si="252"/>
        <v>375.58800000000002</v>
      </c>
      <c r="AB501" s="75">
        <f t="shared" si="253"/>
        <v>625.98</v>
      </c>
      <c r="AC501" s="75">
        <f t="shared" si="254"/>
        <v>250.39200000000002</v>
      </c>
      <c r="AD501" s="75">
        <f t="shared" si="255"/>
        <v>915</v>
      </c>
      <c r="AE501" s="75">
        <f t="shared" si="256"/>
        <v>616</v>
      </c>
      <c r="AF501" s="77">
        <f t="shared" si="257"/>
        <v>7025.3</v>
      </c>
      <c r="AG501" s="77">
        <f t="shared" si="258"/>
        <v>20505.95111111111</v>
      </c>
      <c r="AH501" s="77">
        <f t="shared" si="259"/>
        <v>246071.41333333333</v>
      </c>
      <c r="AI501" s="77"/>
      <c r="AJ501" s="77"/>
      <c r="AK501" s="77"/>
      <c r="AL501" s="77"/>
      <c r="AM501" s="77"/>
      <c r="AN501" s="77"/>
      <c r="AO501" s="77"/>
      <c r="AP501" s="77"/>
      <c r="AQ501" s="77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7"/>
      <c r="BB501" s="197"/>
      <c r="BC501" s="197"/>
      <c r="BD501" s="197"/>
      <c r="BE501" s="197"/>
      <c r="BF501" s="197"/>
      <c r="BG501" s="197"/>
      <c r="BH501" s="197"/>
      <c r="BI501" s="197"/>
      <c r="BJ501" s="197"/>
      <c r="BK501" s="197"/>
      <c r="BL501" s="197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7"/>
      <c r="BW501" s="197"/>
      <c r="BX501" s="197"/>
      <c r="BY501" s="197"/>
      <c r="BZ501" s="197"/>
      <c r="CA501" s="197"/>
      <c r="CB501" s="197"/>
      <c r="CC501" s="197"/>
      <c r="CD501" s="197"/>
      <c r="CE501" s="197"/>
      <c r="CF501" s="197"/>
      <c r="CG501" s="197"/>
      <c r="CH501" s="197"/>
      <c r="CI501" s="197"/>
      <c r="CJ501" s="197"/>
      <c r="CK501" s="197"/>
      <c r="CL501" s="197"/>
      <c r="CM501" s="197"/>
      <c r="CN501" s="197"/>
      <c r="CO501" s="197"/>
      <c r="CP501" s="197"/>
      <c r="CQ501" s="197"/>
      <c r="CR501" s="197"/>
      <c r="CS501" s="197"/>
      <c r="CT501" s="197"/>
      <c r="CU501" s="197"/>
      <c r="CV501" s="197"/>
      <c r="CW501" s="197"/>
      <c r="CX501" s="197"/>
      <c r="CY501" s="197"/>
      <c r="CZ501" s="197"/>
      <c r="DA501" s="197"/>
      <c r="DB501" s="197"/>
      <c r="DC501" s="197"/>
      <c r="DD501" s="197"/>
      <c r="DE501" s="197"/>
      <c r="DF501" s="197"/>
      <c r="DG501" s="197"/>
      <c r="DH501" s="197"/>
      <c r="DI501" s="197"/>
      <c r="DJ501" s="197"/>
      <c r="DK501" s="197"/>
      <c r="DL501" s="197"/>
      <c r="DM501" s="197"/>
      <c r="DN501" s="197"/>
      <c r="DO501" s="197"/>
      <c r="DP501" s="197"/>
      <c r="DQ501" s="197"/>
      <c r="DR501" s="197"/>
      <c r="DS501" s="197"/>
      <c r="DT501" s="197"/>
      <c r="DU501" s="197"/>
      <c r="DV501" s="197"/>
      <c r="DW501" s="197"/>
      <c r="DX501" s="197"/>
      <c r="DY501" s="197"/>
      <c r="DZ501" s="197"/>
      <c r="EA501" s="197"/>
      <c r="EB501" s="197"/>
      <c r="EC501" s="197"/>
      <c r="ED501" s="197"/>
      <c r="EE501" s="197"/>
      <c r="EF501" s="197"/>
      <c r="EG501" s="197"/>
      <c r="EH501" s="197"/>
      <c r="EI501" s="197"/>
      <c r="EJ501" s="197"/>
      <c r="EK501" s="197"/>
      <c r="EL501" s="197"/>
      <c r="EM501" s="197"/>
      <c r="EN501" s="197"/>
      <c r="EO501" s="197"/>
      <c r="EP501" s="197"/>
      <c r="EQ501" s="197"/>
      <c r="ER501" s="197"/>
      <c r="ES501" s="197"/>
      <c r="ET501" s="197"/>
      <c r="EU501" s="197"/>
      <c r="EV501" s="197"/>
      <c r="EW501" s="197"/>
      <c r="EX501" s="197"/>
      <c r="EY501" s="197"/>
      <c r="EZ501" s="197"/>
      <c r="FA501" s="197"/>
      <c r="FB501" s="197"/>
      <c r="FC501" s="197"/>
      <c r="FD501" s="197"/>
      <c r="FE501" s="197"/>
      <c r="FF501" s="197"/>
      <c r="FG501" s="197"/>
      <c r="FH501" s="197"/>
      <c r="FI501" s="197"/>
      <c r="FJ501" s="197"/>
      <c r="FK501" s="197"/>
      <c r="FL501" s="197"/>
      <c r="FM501" s="197"/>
      <c r="FN501" s="197"/>
      <c r="FO501" s="197"/>
      <c r="FP501" s="197"/>
      <c r="FQ501" s="197"/>
      <c r="FR501" s="197"/>
      <c r="FS501" s="197"/>
      <c r="FT501" s="197"/>
      <c r="FU501" s="197"/>
      <c r="FV501" s="197"/>
      <c r="FW501" s="197"/>
      <c r="FX501" s="197"/>
      <c r="FY501" s="197"/>
      <c r="FZ501" s="197"/>
      <c r="GA501" s="197"/>
      <c r="GB501" s="197"/>
      <c r="GC501" s="197"/>
      <c r="GD501" s="197"/>
      <c r="GE501" s="197"/>
      <c r="GF501" s="197"/>
      <c r="GG501" s="197"/>
      <c r="GH501" s="197"/>
      <c r="GI501" s="197"/>
      <c r="GJ501" s="197"/>
      <c r="GK501" s="197"/>
      <c r="GL501" s="197"/>
      <c r="GM501" s="197"/>
      <c r="GN501" s="197"/>
      <c r="GO501" s="197"/>
      <c r="GP501" s="197"/>
      <c r="GQ501" s="197"/>
      <c r="GR501" s="197"/>
      <c r="GS501" s="197"/>
      <c r="GT501" s="197"/>
      <c r="GU501" s="197"/>
      <c r="GV501" s="197"/>
      <c r="GW501" s="197"/>
      <c r="GX501" s="197"/>
      <c r="GY501" s="197"/>
      <c r="GZ501" s="197"/>
      <c r="HA501" s="197"/>
      <c r="HB501" s="197"/>
      <c r="HC501" s="197"/>
      <c r="HD501" s="197"/>
      <c r="HE501" s="197"/>
      <c r="HF501" s="197"/>
      <c r="HG501" s="197"/>
      <c r="HH501" s="197"/>
      <c r="HI501" s="197"/>
      <c r="HJ501" s="197"/>
      <c r="HK501" s="197"/>
      <c r="HL501" s="197"/>
      <c r="HM501" s="197"/>
      <c r="HN501" s="197"/>
      <c r="HO501" s="197"/>
      <c r="HP501" s="197"/>
      <c r="HQ501" s="197"/>
      <c r="HR501" s="197"/>
      <c r="HS501" s="197"/>
      <c r="HT501" s="197"/>
      <c r="HU501" s="197"/>
      <c r="HV501" s="197"/>
      <c r="HW501" s="197"/>
      <c r="HX501" s="197"/>
      <c r="HY501" s="197"/>
      <c r="HZ501" s="197"/>
      <c r="IA501" s="197"/>
      <c r="IB501" s="197"/>
      <c r="IC501" s="197"/>
      <c r="ID501" s="197"/>
      <c r="IE501" s="197"/>
      <c r="IF501" s="197"/>
      <c r="IG501" s="197"/>
      <c r="IH501" s="197"/>
      <c r="II501" s="197"/>
      <c r="IJ501" s="197"/>
      <c r="IK501" s="197"/>
      <c r="IL501" s="197"/>
      <c r="IM501" s="197"/>
      <c r="IN501" s="197"/>
      <c r="IO501" s="197"/>
      <c r="IP501" s="197"/>
      <c r="IQ501" s="197"/>
      <c r="IR501" s="197"/>
      <c r="IS501" s="197"/>
      <c r="IT501" s="197"/>
      <c r="IU501" s="197"/>
      <c r="IV501" s="197"/>
      <c r="IW501" s="197"/>
      <c r="IX501" s="197"/>
      <c r="IY501" s="197"/>
      <c r="IZ501" s="197"/>
      <c r="JA501" s="197"/>
      <c r="JB501" s="197"/>
      <c r="JC501" s="197"/>
      <c r="JD501" s="197"/>
      <c r="JE501" s="197"/>
      <c r="JF501" s="197"/>
      <c r="JG501" s="197"/>
      <c r="JH501" s="197"/>
      <c r="JI501" s="197"/>
      <c r="JJ501" s="197"/>
      <c r="JK501" s="197"/>
      <c r="JL501" s="197"/>
      <c r="JM501" s="197"/>
      <c r="JN501" s="197"/>
      <c r="JO501" s="197"/>
      <c r="JP501" s="197"/>
      <c r="JQ501" s="197"/>
      <c r="JR501" s="197"/>
      <c r="JS501" s="197"/>
      <c r="JT501" s="197"/>
      <c r="JU501" s="197"/>
      <c r="JV501" s="197"/>
      <c r="JW501" s="197"/>
      <c r="JX501" s="197"/>
      <c r="JY501" s="197"/>
      <c r="JZ501" s="197"/>
      <c r="KA501" s="197"/>
      <c r="KB501" s="197"/>
      <c r="KC501" s="197"/>
      <c r="KD501" s="197"/>
      <c r="KE501" s="197"/>
      <c r="KF501" s="197"/>
      <c r="KG501" s="197"/>
      <c r="KH501" s="197"/>
      <c r="KI501" s="197"/>
      <c r="KJ501" s="197"/>
      <c r="KK501" s="197"/>
      <c r="KL501" s="197"/>
      <c r="KM501" s="197"/>
      <c r="KN501" s="197"/>
      <c r="KO501" s="197"/>
      <c r="KP501" s="197"/>
      <c r="KQ501" s="197"/>
      <c r="KR501" s="197"/>
      <c r="KS501" s="197"/>
      <c r="KT501" s="197"/>
      <c r="KU501" s="197"/>
      <c r="KV501" s="197"/>
      <c r="KW501" s="197"/>
      <c r="KX501" s="197"/>
      <c r="KY501" s="197"/>
      <c r="KZ501" s="197"/>
      <c r="LA501" s="197"/>
      <c r="LB501" s="197"/>
      <c r="LC501" s="197"/>
      <c r="LD501" s="197"/>
      <c r="LE501" s="197"/>
      <c r="LF501" s="197"/>
      <c r="LG501" s="197"/>
      <c r="LH501" s="197"/>
      <c r="LI501" s="197"/>
      <c r="LJ501" s="197"/>
      <c r="LK501" s="197"/>
      <c r="LL501" s="197"/>
      <c r="LM501" s="197"/>
      <c r="LN501" s="197"/>
      <c r="LO501" s="197"/>
      <c r="LP501" s="197"/>
      <c r="LQ501" s="197"/>
      <c r="LR501" s="197"/>
      <c r="LS501" s="197"/>
      <c r="LT501" s="197"/>
      <c r="LU501" s="197"/>
      <c r="LV501" s="197"/>
      <c r="LW501" s="197"/>
      <c r="LX501" s="197"/>
      <c r="LY501" s="197"/>
      <c r="LZ501" s="197"/>
      <c r="MA501" s="197"/>
      <c r="MB501" s="197"/>
      <c r="MC501" s="197"/>
      <c r="MD501" s="197"/>
      <c r="ME501" s="197"/>
      <c r="MF501" s="197"/>
      <c r="MG501" s="197"/>
      <c r="MH501" s="197"/>
      <c r="MI501" s="197"/>
      <c r="MJ501" s="197"/>
      <c r="MK501" s="197"/>
      <c r="ML501" s="197"/>
      <c r="MM501" s="197"/>
      <c r="MN501" s="197"/>
      <c r="MO501" s="197"/>
      <c r="MP501" s="197"/>
      <c r="MQ501" s="197"/>
      <c r="MR501" s="197"/>
      <c r="MS501" s="197"/>
      <c r="MT501" s="197"/>
      <c r="MU501" s="197"/>
      <c r="MV501" s="197"/>
      <c r="MW501" s="197"/>
      <c r="MX501" s="197"/>
      <c r="MY501" s="197"/>
      <c r="MZ501" s="197"/>
      <c r="NA501" s="197"/>
      <c r="NB501" s="197"/>
      <c r="NC501" s="197"/>
      <c r="ND501" s="197"/>
      <c r="NE501" s="197"/>
      <c r="NF501" s="197"/>
      <c r="NG501" s="197"/>
      <c r="NH501" s="197"/>
      <c r="NI501" s="197"/>
      <c r="NJ501" s="197"/>
      <c r="NK501" s="197"/>
      <c r="NL501" s="197"/>
      <c r="NM501" s="197"/>
      <c r="NN501" s="197"/>
      <c r="NO501" s="197"/>
      <c r="NP501" s="197"/>
      <c r="NQ501" s="197"/>
      <c r="NR501" s="197"/>
      <c r="NS501" s="197"/>
      <c r="NT501" s="197"/>
      <c r="NU501" s="197"/>
      <c r="NV501" s="197"/>
      <c r="NW501" s="197"/>
      <c r="NX501" s="197"/>
      <c r="NY501" s="197"/>
      <c r="NZ501" s="197"/>
      <c r="OA501" s="197"/>
      <c r="OB501" s="197"/>
      <c r="OC501" s="197"/>
      <c r="OD501" s="197"/>
      <c r="OE501" s="197"/>
      <c r="OF501" s="197"/>
      <c r="OG501" s="197"/>
      <c r="OH501" s="197"/>
      <c r="OI501" s="197"/>
      <c r="OJ501" s="197"/>
      <c r="OK501" s="197"/>
      <c r="OL501" s="197"/>
      <c r="OM501" s="197"/>
      <c r="ON501" s="197"/>
      <c r="OO501" s="197"/>
      <c r="OP501" s="197"/>
      <c r="OQ501" s="197"/>
      <c r="OR501" s="197"/>
      <c r="OS501" s="197"/>
      <c r="OT501" s="197"/>
      <c r="OU501" s="197"/>
      <c r="OV501" s="197"/>
      <c r="OW501" s="197"/>
      <c r="OX501" s="197"/>
      <c r="OY501" s="197"/>
      <c r="OZ501" s="197"/>
      <c r="PA501" s="197"/>
      <c r="PB501" s="197"/>
      <c r="PC501" s="197"/>
      <c r="PD501" s="197"/>
      <c r="PE501" s="197"/>
      <c r="PF501" s="197"/>
      <c r="PG501" s="197"/>
      <c r="PH501" s="197"/>
      <c r="PI501" s="197"/>
      <c r="PJ501" s="197"/>
      <c r="PK501" s="197"/>
      <c r="PL501" s="197"/>
      <c r="PM501" s="197"/>
      <c r="PN501" s="197"/>
      <c r="PO501" s="197"/>
      <c r="PP501" s="197"/>
      <c r="PQ501" s="197"/>
      <c r="PR501" s="197"/>
      <c r="PS501" s="197"/>
      <c r="PT501" s="197"/>
      <c r="PU501" s="197"/>
      <c r="PV501" s="197"/>
      <c r="PW501" s="197"/>
      <c r="PX501" s="197"/>
      <c r="PY501" s="197"/>
      <c r="PZ501" s="197"/>
      <c r="QA501" s="197"/>
      <c r="QB501" s="197"/>
      <c r="QC501" s="197"/>
      <c r="QD501" s="197"/>
      <c r="QE501" s="197"/>
      <c r="QF501" s="197"/>
      <c r="QG501" s="197"/>
      <c r="QH501" s="197"/>
      <c r="QI501" s="197"/>
      <c r="QJ501" s="197"/>
      <c r="QK501" s="197"/>
      <c r="QL501" s="197"/>
      <c r="QM501" s="197"/>
      <c r="QN501" s="197"/>
      <c r="QO501" s="197"/>
      <c r="QP501" s="197"/>
      <c r="QQ501" s="197"/>
      <c r="QR501" s="197"/>
      <c r="QS501" s="197"/>
      <c r="QT501" s="197"/>
      <c r="QU501" s="197"/>
      <c r="QV501" s="197"/>
      <c r="QW501" s="197"/>
      <c r="QX501" s="197"/>
      <c r="QY501" s="197"/>
      <c r="QZ501" s="197"/>
      <c r="RA501" s="197"/>
      <c r="RB501" s="197"/>
      <c r="RC501" s="197"/>
      <c r="RD501" s="197"/>
      <c r="RE501" s="197"/>
      <c r="RF501" s="197"/>
      <c r="RG501" s="197"/>
      <c r="RH501" s="197"/>
      <c r="RI501" s="197"/>
      <c r="RJ501" s="197"/>
      <c r="RK501" s="197"/>
      <c r="RL501" s="197"/>
      <c r="RM501" s="197"/>
      <c r="RN501" s="197"/>
      <c r="RO501" s="197"/>
      <c r="RP501" s="197"/>
      <c r="RQ501" s="197"/>
      <c r="RR501" s="197"/>
      <c r="RS501" s="197"/>
      <c r="RT501" s="197"/>
      <c r="RU501" s="197"/>
      <c r="RV501" s="197"/>
      <c r="RW501" s="197"/>
      <c r="RX501" s="197"/>
      <c r="RY501" s="197"/>
      <c r="RZ501" s="197"/>
      <c r="SA501" s="197"/>
      <c r="SB501" s="197"/>
      <c r="SC501" s="197"/>
      <c r="SD501" s="197"/>
      <c r="SE501" s="197"/>
      <c r="SF501" s="197"/>
      <c r="SG501" s="197"/>
      <c r="SH501" s="197"/>
      <c r="SI501" s="197"/>
      <c r="SJ501" s="197"/>
      <c r="SK501" s="197"/>
      <c r="SL501" s="197"/>
      <c r="SM501" s="197"/>
      <c r="SN501" s="197"/>
      <c r="SO501" s="197"/>
      <c r="SP501" s="197"/>
      <c r="SQ501" s="197"/>
      <c r="SR501" s="197"/>
      <c r="SS501" s="197"/>
      <c r="ST501" s="197"/>
      <c r="SU501" s="197"/>
      <c r="SV501" s="197"/>
      <c r="SW501" s="197"/>
      <c r="SX501" s="197"/>
      <c r="SY501" s="197"/>
      <c r="SZ501" s="197"/>
      <c r="TA501" s="197"/>
      <c r="TB501" s="197"/>
      <c r="TC501" s="197"/>
      <c r="TD501" s="197"/>
      <c r="TE501" s="197"/>
      <c r="TF501" s="197"/>
      <c r="TG501" s="197"/>
      <c r="TH501" s="197"/>
      <c r="TI501" s="197"/>
      <c r="TJ501" s="197"/>
      <c r="TK501" s="197"/>
      <c r="TL501" s="197"/>
      <c r="TM501" s="197"/>
      <c r="TN501" s="197"/>
      <c r="TO501" s="197"/>
      <c r="TP501" s="197"/>
      <c r="TQ501" s="197"/>
      <c r="TR501" s="197"/>
      <c r="TS501" s="197"/>
      <c r="TT501" s="197"/>
      <c r="TU501" s="197"/>
      <c r="TV501" s="197"/>
      <c r="TW501" s="197"/>
      <c r="TX501" s="197"/>
      <c r="TY501" s="197"/>
      <c r="TZ501" s="197"/>
      <c r="UA501" s="197"/>
      <c r="UB501" s="197"/>
      <c r="UC501" s="197"/>
      <c r="UD501" s="197"/>
      <c r="UE501" s="197"/>
      <c r="UF501" s="197"/>
      <c r="UG501" s="197"/>
      <c r="UH501" s="197"/>
      <c r="UI501" s="197"/>
      <c r="UJ501" s="197"/>
      <c r="UK501" s="197"/>
      <c r="UL501" s="197"/>
      <c r="UM501" s="197"/>
      <c r="UN501" s="197"/>
      <c r="UO501" s="197"/>
      <c r="UP501" s="197"/>
      <c r="UQ501" s="197"/>
      <c r="UR501" s="197"/>
      <c r="US501" s="197"/>
      <c r="UT501" s="197"/>
      <c r="UU501" s="197"/>
      <c r="UV501" s="197"/>
      <c r="UW501" s="197"/>
      <c r="UX501" s="197"/>
      <c r="UY501" s="197"/>
      <c r="UZ501" s="197"/>
      <c r="VA501" s="197"/>
      <c r="VB501" s="197"/>
      <c r="VC501" s="197"/>
      <c r="VD501" s="197"/>
      <c r="VE501" s="197"/>
      <c r="VF501" s="197"/>
      <c r="VG501" s="197"/>
      <c r="VH501" s="197"/>
      <c r="VI501" s="197"/>
    </row>
    <row r="502" spans="1:581" s="23" customFormat="1" ht="15" customHeight="1" x14ac:dyDescent="0.2">
      <c r="A502" s="18">
        <v>5</v>
      </c>
      <c r="B502" s="102" t="s">
        <v>1188</v>
      </c>
      <c r="C502" s="102" t="s">
        <v>1189</v>
      </c>
      <c r="D502" s="20">
        <v>14</v>
      </c>
      <c r="E502" s="102" t="s">
        <v>927</v>
      </c>
      <c r="F502" s="102" t="s">
        <v>1190</v>
      </c>
      <c r="G502" s="102" t="s">
        <v>1613</v>
      </c>
      <c r="H502" s="21" t="s">
        <v>627</v>
      </c>
      <c r="I502" s="194" t="s">
        <v>628</v>
      </c>
      <c r="J502" s="22" t="s">
        <v>955</v>
      </c>
      <c r="K502" s="328">
        <v>39295</v>
      </c>
      <c r="L502" s="146">
        <v>6</v>
      </c>
      <c r="M502" s="22">
        <v>40</v>
      </c>
      <c r="N502" s="22" t="s">
        <v>728</v>
      </c>
      <c r="O502" s="21" t="s">
        <v>810</v>
      </c>
      <c r="P502" s="21" t="s">
        <v>972</v>
      </c>
      <c r="Q502" s="21" t="s">
        <v>996</v>
      </c>
      <c r="R502" s="22">
        <v>1</v>
      </c>
      <c r="S502" s="114">
        <v>10433</v>
      </c>
      <c r="T502" s="75">
        <f t="shared" si="246"/>
        <v>2086.6</v>
      </c>
      <c r="U502" s="75"/>
      <c r="V502" s="75">
        <f t="shared" si="247"/>
        <v>12519.6</v>
      </c>
      <c r="W502" s="75">
        <f t="shared" si="248"/>
        <v>280.39999999999998</v>
      </c>
      <c r="X502" s="75">
        <f t="shared" si="249"/>
        <v>2341.7666666666669</v>
      </c>
      <c r="Y502" s="75">
        <f t="shared" si="250"/>
        <v>23417.666666666668</v>
      </c>
      <c r="Z502" s="75">
        <f t="shared" si="251"/>
        <v>2190.9299999999998</v>
      </c>
      <c r="AA502" s="75">
        <f t="shared" si="252"/>
        <v>375.58800000000002</v>
      </c>
      <c r="AB502" s="75">
        <f t="shared" si="253"/>
        <v>625.98</v>
      </c>
      <c r="AC502" s="75">
        <f t="shared" si="254"/>
        <v>250.39200000000002</v>
      </c>
      <c r="AD502" s="75">
        <f t="shared" si="255"/>
        <v>915</v>
      </c>
      <c r="AE502" s="75">
        <f t="shared" si="256"/>
        <v>616</v>
      </c>
      <c r="AF502" s="77">
        <f t="shared" si="257"/>
        <v>7025.3</v>
      </c>
      <c r="AG502" s="77">
        <f t="shared" si="258"/>
        <v>20505.95111111111</v>
      </c>
      <c r="AH502" s="77">
        <f t="shared" si="259"/>
        <v>246071.41333333333</v>
      </c>
      <c r="AI502" s="77"/>
      <c r="AJ502" s="77"/>
      <c r="AK502" s="77"/>
      <c r="AL502" s="77"/>
      <c r="AM502" s="77"/>
      <c r="AN502" s="77"/>
      <c r="AO502" s="77"/>
      <c r="AP502" s="77"/>
      <c r="AQ502" s="77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  <c r="HB502" s="24"/>
      <c r="HC502" s="24"/>
      <c r="HD502" s="24"/>
      <c r="HE502" s="24"/>
      <c r="HF502" s="24"/>
      <c r="HG502" s="24"/>
      <c r="HH502" s="24"/>
      <c r="HI502" s="24"/>
      <c r="HJ502" s="24"/>
      <c r="HK502" s="24"/>
      <c r="HL502" s="24"/>
      <c r="HM502" s="24"/>
      <c r="HN502" s="24"/>
      <c r="HO502" s="24"/>
      <c r="HP502" s="24"/>
      <c r="HQ502" s="24"/>
      <c r="HR502" s="24"/>
      <c r="HS502" s="24"/>
      <c r="HT502" s="24"/>
      <c r="HU502" s="24"/>
      <c r="HV502" s="24"/>
      <c r="HW502" s="24"/>
      <c r="HX502" s="24"/>
      <c r="HY502" s="24"/>
      <c r="HZ502" s="24"/>
      <c r="IA502" s="24"/>
      <c r="IB502" s="24"/>
      <c r="IC502" s="24"/>
      <c r="ID502" s="24"/>
      <c r="IE502" s="24"/>
      <c r="IF502" s="24"/>
      <c r="IG502" s="24"/>
      <c r="IH502" s="24"/>
      <c r="II502" s="24"/>
      <c r="IJ502" s="24"/>
      <c r="IK502" s="24"/>
      <c r="IL502" s="24"/>
      <c r="IM502" s="24"/>
      <c r="IN502" s="24"/>
      <c r="IO502" s="24"/>
      <c r="IP502" s="24"/>
      <c r="IQ502" s="24"/>
      <c r="IR502" s="24"/>
      <c r="IS502" s="24"/>
      <c r="IT502" s="24"/>
      <c r="IU502" s="24"/>
      <c r="IV502" s="24"/>
      <c r="IW502" s="24"/>
      <c r="IX502" s="24"/>
      <c r="IY502" s="24"/>
      <c r="IZ502" s="24"/>
      <c r="JA502" s="24"/>
      <c r="JB502" s="24"/>
      <c r="JC502" s="24"/>
      <c r="JD502" s="24"/>
      <c r="JE502" s="24"/>
      <c r="JF502" s="24"/>
      <c r="JG502" s="24"/>
      <c r="JH502" s="24"/>
      <c r="JI502" s="24"/>
      <c r="JJ502" s="24"/>
      <c r="JK502" s="24"/>
      <c r="JL502" s="24"/>
      <c r="JM502" s="24"/>
      <c r="JN502" s="24"/>
      <c r="JO502" s="24"/>
      <c r="JP502" s="24"/>
      <c r="JQ502" s="24"/>
      <c r="JR502" s="24"/>
      <c r="JS502" s="24"/>
      <c r="JT502" s="24"/>
      <c r="JU502" s="24"/>
      <c r="JV502" s="24"/>
      <c r="JW502" s="24"/>
      <c r="JX502" s="24"/>
      <c r="JY502" s="24"/>
      <c r="JZ502" s="24"/>
      <c r="KA502" s="24"/>
      <c r="KB502" s="24"/>
      <c r="KC502" s="24"/>
      <c r="KD502" s="24"/>
      <c r="KE502" s="24"/>
      <c r="KF502" s="24"/>
      <c r="KG502" s="24"/>
      <c r="KH502" s="24"/>
      <c r="KI502" s="24"/>
      <c r="KJ502" s="24"/>
      <c r="KK502" s="24"/>
      <c r="KL502" s="24"/>
      <c r="KM502" s="24"/>
      <c r="KN502" s="24"/>
      <c r="KO502" s="24"/>
      <c r="KP502" s="24"/>
      <c r="KQ502" s="24"/>
      <c r="KR502" s="24"/>
      <c r="KS502" s="24"/>
      <c r="KT502" s="24"/>
      <c r="KU502" s="24"/>
      <c r="KV502" s="24"/>
      <c r="KW502" s="24"/>
      <c r="KX502" s="24"/>
      <c r="KY502" s="24"/>
      <c r="KZ502" s="24"/>
      <c r="LA502" s="24"/>
      <c r="LB502" s="24"/>
      <c r="LC502" s="24"/>
      <c r="LD502" s="24"/>
      <c r="LE502" s="24"/>
      <c r="LF502" s="24"/>
      <c r="LG502" s="24"/>
      <c r="LH502" s="24"/>
      <c r="LI502" s="24"/>
      <c r="LJ502" s="24"/>
      <c r="LK502" s="24"/>
      <c r="LL502" s="24"/>
      <c r="LM502" s="24"/>
      <c r="LN502" s="24"/>
      <c r="LO502" s="24"/>
      <c r="LP502" s="24"/>
      <c r="LQ502" s="24"/>
      <c r="LR502" s="24"/>
      <c r="LS502" s="24"/>
      <c r="LT502" s="24"/>
      <c r="LU502" s="24"/>
      <c r="LV502" s="24"/>
      <c r="LW502" s="24"/>
      <c r="LX502" s="24"/>
      <c r="LY502" s="24"/>
      <c r="LZ502" s="24"/>
      <c r="MA502" s="24"/>
      <c r="MB502" s="24"/>
      <c r="MC502" s="24"/>
      <c r="MD502" s="24"/>
      <c r="ME502" s="24"/>
      <c r="MF502" s="24"/>
      <c r="MG502" s="24"/>
      <c r="MH502" s="24"/>
      <c r="MI502" s="24"/>
      <c r="MJ502" s="24"/>
      <c r="MK502" s="24"/>
      <c r="ML502" s="24"/>
      <c r="MM502" s="24"/>
      <c r="MN502" s="24"/>
      <c r="MO502" s="24"/>
      <c r="MP502" s="24"/>
      <c r="MQ502" s="24"/>
      <c r="MR502" s="24"/>
      <c r="MS502" s="24"/>
      <c r="MT502" s="24"/>
      <c r="MU502" s="24"/>
      <c r="MV502" s="24"/>
      <c r="MW502" s="24"/>
      <c r="MX502" s="24"/>
      <c r="MY502" s="24"/>
      <c r="MZ502" s="24"/>
      <c r="NA502" s="24"/>
      <c r="NB502" s="24"/>
      <c r="NC502" s="24"/>
      <c r="ND502" s="24"/>
      <c r="NE502" s="24"/>
      <c r="NF502" s="24"/>
      <c r="NG502" s="24"/>
      <c r="NH502" s="24"/>
      <c r="NI502" s="24"/>
      <c r="NJ502" s="24"/>
      <c r="NK502" s="24"/>
      <c r="NL502" s="24"/>
      <c r="NM502" s="24"/>
      <c r="NN502" s="24"/>
      <c r="NO502" s="24"/>
      <c r="NP502" s="24"/>
      <c r="NQ502" s="24"/>
      <c r="NR502" s="24"/>
      <c r="NS502" s="24"/>
      <c r="NT502" s="24"/>
      <c r="NU502" s="24"/>
      <c r="NV502" s="24"/>
      <c r="NW502" s="24"/>
      <c r="NX502" s="24"/>
      <c r="NY502" s="24"/>
      <c r="NZ502" s="24"/>
      <c r="OA502" s="24"/>
      <c r="OB502" s="24"/>
      <c r="OC502" s="24"/>
      <c r="OD502" s="24"/>
      <c r="OE502" s="24"/>
      <c r="OF502" s="24"/>
      <c r="OG502" s="24"/>
      <c r="OH502" s="24"/>
      <c r="OI502" s="24"/>
      <c r="OJ502" s="24"/>
      <c r="OK502" s="24"/>
      <c r="OL502" s="24"/>
      <c r="OM502" s="24"/>
      <c r="ON502" s="24"/>
      <c r="OO502" s="24"/>
      <c r="OP502" s="24"/>
      <c r="OQ502" s="24"/>
      <c r="OR502" s="24"/>
      <c r="OS502" s="24"/>
      <c r="OT502" s="24"/>
      <c r="OU502" s="24"/>
      <c r="OV502" s="24"/>
      <c r="OW502" s="24"/>
      <c r="OX502" s="24"/>
      <c r="OY502" s="24"/>
      <c r="OZ502" s="24"/>
      <c r="PA502" s="24"/>
      <c r="PB502" s="24"/>
      <c r="PC502" s="24"/>
      <c r="PD502" s="24"/>
      <c r="PE502" s="24"/>
      <c r="PF502" s="24"/>
      <c r="PG502" s="24"/>
      <c r="PH502" s="24"/>
      <c r="PI502" s="24"/>
      <c r="PJ502" s="24"/>
      <c r="PK502" s="24"/>
      <c r="PL502" s="24"/>
      <c r="PM502" s="24"/>
      <c r="PN502" s="24"/>
      <c r="PO502" s="24"/>
      <c r="PP502" s="24"/>
      <c r="PQ502" s="24"/>
      <c r="PR502" s="24"/>
      <c r="PS502" s="24"/>
      <c r="PT502" s="24"/>
      <c r="PU502" s="24"/>
      <c r="PV502" s="24"/>
      <c r="PW502" s="24"/>
      <c r="PX502" s="24"/>
      <c r="PY502" s="24"/>
      <c r="PZ502" s="24"/>
      <c r="QA502" s="24"/>
      <c r="QB502" s="24"/>
      <c r="QC502" s="24"/>
      <c r="QD502" s="24"/>
      <c r="QE502" s="24"/>
      <c r="QF502" s="24"/>
      <c r="QG502" s="24"/>
      <c r="QH502" s="24"/>
      <c r="QI502" s="24"/>
      <c r="QJ502" s="24"/>
      <c r="QK502" s="24"/>
      <c r="QL502" s="24"/>
      <c r="QM502" s="24"/>
      <c r="QN502" s="24"/>
      <c r="QO502" s="24"/>
      <c r="QP502" s="24"/>
      <c r="QQ502" s="24"/>
      <c r="QR502" s="24"/>
      <c r="QS502" s="24"/>
      <c r="QT502" s="24"/>
      <c r="QU502" s="24"/>
      <c r="QV502" s="24"/>
      <c r="QW502" s="24"/>
      <c r="QX502" s="24"/>
      <c r="QY502" s="24"/>
      <c r="QZ502" s="24"/>
      <c r="RA502" s="24"/>
      <c r="RB502" s="24"/>
      <c r="RC502" s="24"/>
      <c r="RD502" s="24"/>
      <c r="RE502" s="24"/>
      <c r="RF502" s="24"/>
      <c r="RG502" s="24"/>
      <c r="RH502" s="24"/>
      <c r="RI502" s="24"/>
      <c r="RJ502" s="24"/>
      <c r="RK502" s="24"/>
      <c r="RL502" s="24"/>
      <c r="RM502" s="24"/>
      <c r="RN502" s="24"/>
      <c r="RO502" s="24"/>
      <c r="RP502" s="24"/>
      <c r="RQ502" s="24"/>
      <c r="RR502" s="24"/>
      <c r="RS502" s="24"/>
      <c r="RT502" s="24"/>
      <c r="RU502" s="24"/>
      <c r="RV502" s="24"/>
      <c r="RW502" s="24"/>
      <c r="RX502" s="24"/>
      <c r="RY502" s="24"/>
      <c r="RZ502" s="24"/>
      <c r="SA502" s="24"/>
      <c r="SB502" s="24"/>
      <c r="SC502" s="24"/>
      <c r="SD502" s="24"/>
      <c r="SE502" s="24"/>
      <c r="SF502" s="24"/>
      <c r="SG502" s="24"/>
      <c r="SH502" s="24"/>
      <c r="SI502" s="24"/>
      <c r="SJ502" s="24"/>
      <c r="SK502" s="24"/>
      <c r="SL502" s="24"/>
      <c r="SM502" s="24"/>
      <c r="SN502" s="24"/>
      <c r="SO502" s="24"/>
      <c r="SP502" s="24"/>
      <c r="SQ502" s="24"/>
      <c r="SR502" s="24"/>
      <c r="SS502" s="24"/>
      <c r="ST502" s="24"/>
      <c r="SU502" s="24"/>
      <c r="SV502" s="24"/>
      <c r="SW502" s="24"/>
      <c r="SX502" s="24"/>
      <c r="SY502" s="24"/>
      <c r="SZ502" s="24"/>
      <c r="TA502" s="24"/>
      <c r="TB502" s="24"/>
      <c r="TC502" s="24"/>
      <c r="TD502" s="24"/>
      <c r="TE502" s="24"/>
      <c r="TF502" s="24"/>
      <c r="TG502" s="24"/>
      <c r="TH502" s="24"/>
      <c r="TI502" s="24"/>
      <c r="TJ502" s="24"/>
      <c r="TK502" s="24"/>
      <c r="TL502" s="24"/>
      <c r="TM502" s="24"/>
      <c r="TN502" s="24"/>
      <c r="TO502" s="24"/>
      <c r="TP502" s="24"/>
      <c r="TQ502" s="24"/>
      <c r="TR502" s="24"/>
      <c r="TS502" s="24"/>
      <c r="TT502" s="24"/>
      <c r="TU502" s="24"/>
      <c r="TV502" s="24"/>
      <c r="TW502" s="24"/>
      <c r="TX502" s="24"/>
      <c r="TY502" s="24"/>
      <c r="TZ502" s="24"/>
      <c r="UA502" s="24"/>
      <c r="UB502" s="24"/>
      <c r="UC502" s="24"/>
      <c r="UD502" s="24"/>
      <c r="UE502" s="24"/>
      <c r="UF502" s="24"/>
      <c r="UG502" s="24"/>
      <c r="UH502" s="24"/>
      <c r="UI502" s="24"/>
      <c r="UJ502" s="24"/>
      <c r="UK502" s="24"/>
      <c r="UL502" s="24"/>
      <c r="UM502" s="24"/>
      <c r="UN502" s="24"/>
      <c r="UO502" s="24"/>
      <c r="UP502" s="24"/>
      <c r="UQ502" s="24"/>
      <c r="UR502" s="24"/>
      <c r="US502" s="24"/>
      <c r="UT502" s="24"/>
      <c r="UU502" s="24"/>
      <c r="UV502" s="24"/>
      <c r="UW502" s="24"/>
      <c r="UX502" s="24"/>
      <c r="UY502" s="24"/>
      <c r="UZ502" s="24"/>
      <c r="VA502" s="24"/>
      <c r="VB502" s="24"/>
      <c r="VC502" s="24"/>
      <c r="VD502" s="24"/>
      <c r="VE502" s="24"/>
      <c r="VF502" s="24"/>
      <c r="VG502" s="24"/>
      <c r="VH502" s="24"/>
      <c r="VI502" s="24"/>
    </row>
    <row r="503" spans="1:581" s="23" customFormat="1" ht="15" customHeight="1" x14ac:dyDescent="0.2">
      <c r="A503" s="18">
        <v>6</v>
      </c>
      <c r="B503" s="102" t="s">
        <v>1188</v>
      </c>
      <c r="C503" s="102" t="s">
        <v>1189</v>
      </c>
      <c r="D503" s="20">
        <v>14</v>
      </c>
      <c r="E503" s="102" t="s">
        <v>927</v>
      </c>
      <c r="F503" s="102" t="s">
        <v>1190</v>
      </c>
      <c r="G503" s="102" t="s">
        <v>1614</v>
      </c>
      <c r="H503" s="21" t="s">
        <v>625</v>
      </c>
      <c r="I503" s="194" t="s">
        <v>626</v>
      </c>
      <c r="J503" s="22" t="s">
        <v>955</v>
      </c>
      <c r="K503" s="328">
        <v>39295</v>
      </c>
      <c r="L503" s="146">
        <v>6</v>
      </c>
      <c r="M503" s="22">
        <v>40</v>
      </c>
      <c r="N503" s="22" t="s">
        <v>728</v>
      </c>
      <c r="O503" s="21" t="s">
        <v>810</v>
      </c>
      <c r="P503" s="21" t="s">
        <v>972</v>
      </c>
      <c r="Q503" s="21" t="s">
        <v>996</v>
      </c>
      <c r="R503" s="22">
        <v>1</v>
      </c>
      <c r="S503" s="114">
        <v>10433</v>
      </c>
      <c r="T503" s="75">
        <f t="shared" si="246"/>
        <v>2086.6</v>
      </c>
      <c r="U503" s="75"/>
      <c r="V503" s="75">
        <f t="shared" si="247"/>
        <v>12519.6</v>
      </c>
      <c r="W503" s="75">
        <f t="shared" si="248"/>
        <v>280.39999999999998</v>
      </c>
      <c r="X503" s="75">
        <f t="shared" si="249"/>
        <v>2341.7666666666669</v>
      </c>
      <c r="Y503" s="75">
        <f t="shared" si="250"/>
        <v>23417.666666666668</v>
      </c>
      <c r="Z503" s="75">
        <f t="shared" si="251"/>
        <v>2190.9299999999998</v>
      </c>
      <c r="AA503" s="75">
        <f t="shared" si="252"/>
        <v>375.58800000000002</v>
      </c>
      <c r="AB503" s="75">
        <f t="shared" si="253"/>
        <v>625.98</v>
      </c>
      <c r="AC503" s="75">
        <f t="shared" si="254"/>
        <v>250.39200000000002</v>
      </c>
      <c r="AD503" s="75">
        <f t="shared" si="255"/>
        <v>915</v>
      </c>
      <c r="AE503" s="75">
        <f t="shared" si="256"/>
        <v>616</v>
      </c>
      <c r="AF503" s="77">
        <f t="shared" si="257"/>
        <v>7025.3</v>
      </c>
      <c r="AG503" s="77">
        <f t="shared" si="258"/>
        <v>20505.95111111111</v>
      </c>
      <c r="AH503" s="77">
        <f t="shared" si="259"/>
        <v>246071.41333333333</v>
      </c>
      <c r="AI503" s="77"/>
      <c r="AJ503" s="77"/>
      <c r="AK503" s="77"/>
      <c r="AL503" s="77"/>
      <c r="AM503" s="77"/>
      <c r="AN503" s="77"/>
      <c r="AO503" s="77"/>
      <c r="AP503" s="77"/>
      <c r="AQ503" s="77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  <c r="HB503" s="24"/>
      <c r="HC503" s="24"/>
      <c r="HD503" s="24"/>
      <c r="HE503" s="24"/>
      <c r="HF503" s="24"/>
      <c r="HG503" s="24"/>
      <c r="HH503" s="24"/>
      <c r="HI503" s="24"/>
      <c r="HJ503" s="24"/>
      <c r="HK503" s="24"/>
      <c r="HL503" s="24"/>
      <c r="HM503" s="24"/>
      <c r="HN503" s="24"/>
      <c r="HO503" s="24"/>
      <c r="HP503" s="24"/>
      <c r="HQ503" s="24"/>
      <c r="HR503" s="24"/>
      <c r="HS503" s="24"/>
      <c r="HT503" s="24"/>
      <c r="HU503" s="24"/>
      <c r="HV503" s="24"/>
      <c r="HW503" s="24"/>
      <c r="HX503" s="24"/>
      <c r="HY503" s="24"/>
      <c r="HZ503" s="24"/>
      <c r="IA503" s="24"/>
      <c r="IB503" s="24"/>
      <c r="IC503" s="24"/>
      <c r="ID503" s="24"/>
      <c r="IE503" s="24"/>
      <c r="IF503" s="24"/>
      <c r="IG503" s="24"/>
      <c r="IH503" s="24"/>
      <c r="II503" s="24"/>
      <c r="IJ503" s="24"/>
      <c r="IK503" s="24"/>
      <c r="IL503" s="24"/>
      <c r="IM503" s="24"/>
      <c r="IN503" s="24"/>
      <c r="IO503" s="24"/>
      <c r="IP503" s="24"/>
      <c r="IQ503" s="24"/>
      <c r="IR503" s="24"/>
      <c r="IS503" s="24"/>
      <c r="IT503" s="24"/>
      <c r="IU503" s="24"/>
      <c r="IV503" s="24"/>
      <c r="IW503" s="24"/>
      <c r="IX503" s="24"/>
      <c r="IY503" s="24"/>
      <c r="IZ503" s="24"/>
      <c r="JA503" s="24"/>
      <c r="JB503" s="24"/>
      <c r="JC503" s="24"/>
      <c r="JD503" s="24"/>
      <c r="JE503" s="24"/>
      <c r="JF503" s="24"/>
      <c r="JG503" s="24"/>
      <c r="JH503" s="24"/>
      <c r="JI503" s="24"/>
      <c r="JJ503" s="24"/>
      <c r="JK503" s="24"/>
      <c r="JL503" s="24"/>
      <c r="JM503" s="24"/>
      <c r="JN503" s="24"/>
      <c r="JO503" s="24"/>
      <c r="JP503" s="24"/>
      <c r="JQ503" s="24"/>
      <c r="JR503" s="24"/>
      <c r="JS503" s="24"/>
      <c r="JT503" s="24"/>
      <c r="JU503" s="24"/>
      <c r="JV503" s="24"/>
      <c r="JW503" s="24"/>
      <c r="JX503" s="24"/>
      <c r="JY503" s="24"/>
      <c r="JZ503" s="24"/>
      <c r="KA503" s="24"/>
      <c r="KB503" s="24"/>
      <c r="KC503" s="24"/>
      <c r="KD503" s="24"/>
      <c r="KE503" s="24"/>
      <c r="KF503" s="24"/>
      <c r="KG503" s="24"/>
      <c r="KH503" s="24"/>
      <c r="KI503" s="24"/>
      <c r="KJ503" s="24"/>
      <c r="KK503" s="24"/>
      <c r="KL503" s="24"/>
      <c r="KM503" s="24"/>
      <c r="KN503" s="24"/>
      <c r="KO503" s="24"/>
      <c r="KP503" s="24"/>
      <c r="KQ503" s="24"/>
      <c r="KR503" s="24"/>
      <c r="KS503" s="24"/>
      <c r="KT503" s="24"/>
      <c r="KU503" s="24"/>
      <c r="KV503" s="24"/>
      <c r="KW503" s="24"/>
      <c r="KX503" s="24"/>
      <c r="KY503" s="24"/>
      <c r="KZ503" s="24"/>
      <c r="LA503" s="24"/>
      <c r="LB503" s="24"/>
      <c r="LC503" s="24"/>
      <c r="LD503" s="24"/>
      <c r="LE503" s="24"/>
      <c r="LF503" s="24"/>
      <c r="LG503" s="24"/>
      <c r="LH503" s="24"/>
      <c r="LI503" s="24"/>
      <c r="LJ503" s="24"/>
      <c r="LK503" s="24"/>
      <c r="LL503" s="24"/>
      <c r="LM503" s="24"/>
      <c r="LN503" s="24"/>
      <c r="LO503" s="24"/>
      <c r="LP503" s="24"/>
      <c r="LQ503" s="24"/>
      <c r="LR503" s="24"/>
      <c r="LS503" s="24"/>
      <c r="LT503" s="24"/>
      <c r="LU503" s="24"/>
      <c r="LV503" s="24"/>
      <c r="LW503" s="24"/>
      <c r="LX503" s="24"/>
      <c r="LY503" s="24"/>
      <c r="LZ503" s="24"/>
      <c r="MA503" s="24"/>
      <c r="MB503" s="24"/>
      <c r="MC503" s="24"/>
      <c r="MD503" s="24"/>
      <c r="ME503" s="24"/>
      <c r="MF503" s="24"/>
      <c r="MG503" s="24"/>
      <c r="MH503" s="24"/>
      <c r="MI503" s="24"/>
      <c r="MJ503" s="24"/>
      <c r="MK503" s="24"/>
      <c r="ML503" s="24"/>
      <c r="MM503" s="24"/>
      <c r="MN503" s="24"/>
      <c r="MO503" s="24"/>
      <c r="MP503" s="24"/>
      <c r="MQ503" s="24"/>
      <c r="MR503" s="24"/>
      <c r="MS503" s="24"/>
      <c r="MT503" s="24"/>
      <c r="MU503" s="24"/>
      <c r="MV503" s="24"/>
      <c r="MW503" s="24"/>
      <c r="MX503" s="24"/>
      <c r="MY503" s="24"/>
      <c r="MZ503" s="24"/>
      <c r="NA503" s="24"/>
      <c r="NB503" s="24"/>
      <c r="NC503" s="24"/>
      <c r="ND503" s="24"/>
      <c r="NE503" s="24"/>
      <c r="NF503" s="24"/>
      <c r="NG503" s="24"/>
      <c r="NH503" s="24"/>
      <c r="NI503" s="24"/>
      <c r="NJ503" s="24"/>
      <c r="NK503" s="24"/>
      <c r="NL503" s="24"/>
      <c r="NM503" s="24"/>
      <c r="NN503" s="24"/>
      <c r="NO503" s="24"/>
      <c r="NP503" s="24"/>
      <c r="NQ503" s="24"/>
      <c r="NR503" s="24"/>
      <c r="NS503" s="24"/>
      <c r="NT503" s="24"/>
      <c r="NU503" s="24"/>
      <c r="NV503" s="24"/>
      <c r="NW503" s="24"/>
      <c r="NX503" s="24"/>
      <c r="NY503" s="24"/>
      <c r="NZ503" s="24"/>
      <c r="OA503" s="24"/>
      <c r="OB503" s="24"/>
      <c r="OC503" s="24"/>
      <c r="OD503" s="24"/>
      <c r="OE503" s="24"/>
      <c r="OF503" s="24"/>
      <c r="OG503" s="24"/>
      <c r="OH503" s="24"/>
      <c r="OI503" s="24"/>
      <c r="OJ503" s="24"/>
      <c r="OK503" s="24"/>
      <c r="OL503" s="24"/>
      <c r="OM503" s="24"/>
      <c r="ON503" s="24"/>
      <c r="OO503" s="24"/>
      <c r="OP503" s="24"/>
      <c r="OQ503" s="24"/>
      <c r="OR503" s="24"/>
      <c r="OS503" s="24"/>
      <c r="OT503" s="24"/>
      <c r="OU503" s="24"/>
      <c r="OV503" s="24"/>
      <c r="OW503" s="24"/>
      <c r="OX503" s="24"/>
      <c r="OY503" s="24"/>
      <c r="OZ503" s="24"/>
      <c r="PA503" s="24"/>
      <c r="PB503" s="24"/>
      <c r="PC503" s="24"/>
      <c r="PD503" s="24"/>
      <c r="PE503" s="24"/>
      <c r="PF503" s="24"/>
      <c r="PG503" s="24"/>
      <c r="PH503" s="24"/>
      <c r="PI503" s="24"/>
      <c r="PJ503" s="24"/>
      <c r="PK503" s="24"/>
      <c r="PL503" s="24"/>
      <c r="PM503" s="24"/>
      <c r="PN503" s="24"/>
      <c r="PO503" s="24"/>
      <c r="PP503" s="24"/>
      <c r="PQ503" s="24"/>
      <c r="PR503" s="24"/>
      <c r="PS503" s="24"/>
      <c r="PT503" s="24"/>
      <c r="PU503" s="24"/>
      <c r="PV503" s="24"/>
      <c r="PW503" s="24"/>
      <c r="PX503" s="24"/>
      <c r="PY503" s="24"/>
      <c r="PZ503" s="24"/>
      <c r="QA503" s="24"/>
      <c r="QB503" s="24"/>
      <c r="QC503" s="24"/>
      <c r="QD503" s="24"/>
      <c r="QE503" s="24"/>
      <c r="QF503" s="24"/>
      <c r="QG503" s="24"/>
      <c r="QH503" s="24"/>
      <c r="QI503" s="24"/>
      <c r="QJ503" s="24"/>
      <c r="QK503" s="24"/>
      <c r="QL503" s="24"/>
      <c r="QM503" s="24"/>
      <c r="QN503" s="24"/>
      <c r="QO503" s="24"/>
      <c r="QP503" s="24"/>
      <c r="QQ503" s="24"/>
      <c r="QR503" s="24"/>
      <c r="QS503" s="24"/>
      <c r="QT503" s="24"/>
      <c r="QU503" s="24"/>
      <c r="QV503" s="24"/>
      <c r="QW503" s="24"/>
      <c r="QX503" s="24"/>
      <c r="QY503" s="24"/>
      <c r="QZ503" s="24"/>
      <c r="RA503" s="24"/>
      <c r="RB503" s="24"/>
      <c r="RC503" s="24"/>
      <c r="RD503" s="24"/>
      <c r="RE503" s="24"/>
      <c r="RF503" s="24"/>
      <c r="RG503" s="24"/>
      <c r="RH503" s="24"/>
      <c r="RI503" s="24"/>
      <c r="RJ503" s="24"/>
      <c r="RK503" s="24"/>
      <c r="RL503" s="24"/>
      <c r="RM503" s="24"/>
      <c r="RN503" s="24"/>
      <c r="RO503" s="24"/>
      <c r="RP503" s="24"/>
      <c r="RQ503" s="24"/>
      <c r="RR503" s="24"/>
      <c r="RS503" s="24"/>
      <c r="RT503" s="24"/>
      <c r="RU503" s="24"/>
      <c r="RV503" s="24"/>
      <c r="RW503" s="24"/>
      <c r="RX503" s="24"/>
      <c r="RY503" s="24"/>
      <c r="RZ503" s="24"/>
      <c r="SA503" s="24"/>
      <c r="SB503" s="24"/>
      <c r="SC503" s="24"/>
      <c r="SD503" s="24"/>
      <c r="SE503" s="24"/>
      <c r="SF503" s="24"/>
      <c r="SG503" s="24"/>
      <c r="SH503" s="24"/>
      <c r="SI503" s="24"/>
      <c r="SJ503" s="24"/>
      <c r="SK503" s="24"/>
      <c r="SL503" s="24"/>
      <c r="SM503" s="24"/>
      <c r="SN503" s="24"/>
      <c r="SO503" s="24"/>
      <c r="SP503" s="24"/>
      <c r="SQ503" s="24"/>
      <c r="SR503" s="24"/>
      <c r="SS503" s="24"/>
      <c r="ST503" s="24"/>
      <c r="SU503" s="24"/>
      <c r="SV503" s="24"/>
      <c r="SW503" s="24"/>
      <c r="SX503" s="24"/>
      <c r="SY503" s="24"/>
      <c r="SZ503" s="24"/>
      <c r="TA503" s="24"/>
      <c r="TB503" s="24"/>
      <c r="TC503" s="24"/>
      <c r="TD503" s="24"/>
      <c r="TE503" s="24"/>
      <c r="TF503" s="24"/>
      <c r="TG503" s="24"/>
      <c r="TH503" s="24"/>
      <c r="TI503" s="24"/>
      <c r="TJ503" s="24"/>
      <c r="TK503" s="24"/>
      <c r="TL503" s="24"/>
      <c r="TM503" s="24"/>
      <c r="TN503" s="24"/>
      <c r="TO503" s="24"/>
      <c r="TP503" s="24"/>
      <c r="TQ503" s="24"/>
      <c r="TR503" s="24"/>
      <c r="TS503" s="24"/>
      <c r="TT503" s="24"/>
      <c r="TU503" s="24"/>
      <c r="TV503" s="24"/>
      <c r="TW503" s="24"/>
      <c r="TX503" s="24"/>
      <c r="TY503" s="24"/>
      <c r="TZ503" s="24"/>
      <c r="UA503" s="24"/>
      <c r="UB503" s="24"/>
      <c r="UC503" s="24"/>
      <c r="UD503" s="24"/>
      <c r="UE503" s="24"/>
      <c r="UF503" s="24"/>
      <c r="UG503" s="24"/>
      <c r="UH503" s="24"/>
      <c r="UI503" s="24"/>
      <c r="UJ503" s="24"/>
      <c r="UK503" s="24"/>
      <c r="UL503" s="24"/>
      <c r="UM503" s="24"/>
      <c r="UN503" s="24"/>
      <c r="UO503" s="24"/>
      <c r="UP503" s="24"/>
      <c r="UQ503" s="24"/>
      <c r="UR503" s="24"/>
      <c r="US503" s="24"/>
      <c r="UT503" s="24"/>
      <c r="UU503" s="24"/>
      <c r="UV503" s="24"/>
      <c r="UW503" s="24"/>
      <c r="UX503" s="24"/>
      <c r="UY503" s="24"/>
      <c r="UZ503" s="24"/>
      <c r="VA503" s="24"/>
      <c r="VB503" s="24"/>
      <c r="VC503" s="24"/>
      <c r="VD503" s="24"/>
      <c r="VE503" s="24"/>
      <c r="VF503" s="24"/>
      <c r="VG503" s="24"/>
      <c r="VH503" s="24"/>
      <c r="VI503" s="24"/>
    </row>
    <row r="504" spans="1:581" s="23" customFormat="1" ht="15" customHeight="1" x14ac:dyDescent="0.2">
      <c r="A504" s="18">
        <v>7</v>
      </c>
      <c r="B504" s="102" t="s">
        <v>1188</v>
      </c>
      <c r="C504" s="102" t="s">
        <v>1189</v>
      </c>
      <c r="D504" s="20">
        <v>14</v>
      </c>
      <c r="E504" s="102" t="s">
        <v>927</v>
      </c>
      <c r="F504" s="102" t="s">
        <v>1190</v>
      </c>
      <c r="G504" s="102" t="s">
        <v>1615</v>
      </c>
      <c r="H504" s="21" t="s">
        <v>629</v>
      </c>
      <c r="I504" s="194" t="s">
        <v>636</v>
      </c>
      <c r="J504" s="22" t="s">
        <v>955</v>
      </c>
      <c r="K504" s="328">
        <v>39295</v>
      </c>
      <c r="L504" s="146">
        <v>6</v>
      </c>
      <c r="M504" s="22">
        <v>40</v>
      </c>
      <c r="N504" s="22" t="s">
        <v>728</v>
      </c>
      <c r="O504" s="21" t="s">
        <v>810</v>
      </c>
      <c r="P504" s="21" t="s">
        <v>972</v>
      </c>
      <c r="Q504" s="21" t="s">
        <v>996</v>
      </c>
      <c r="R504" s="22">
        <v>1</v>
      </c>
      <c r="S504" s="114">
        <v>10433</v>
      </c>
      <c r="T504" s="75">
        <f t="shared" si="246"/>
        <v>2086.6</v>
      </c>
      <c r="U504" s="75"/>
      <c r="V504" s="75">
        <f t="shared" si="247"/>
        <v>12519.6</v>
      </c>
      <c r="W504" s="75">
        <f t="shared" si="248"/>
        <v>280.39999999999998</v>
      </c>
      <c r="X504" s="75">
        <f t="shared" si="249"/>
        <v>2341.7666666666669</v>
      </c>
      <c r="Y504" s="75">
        <f t="shared" si="250"/>
        <v>23417.666666666668</v>
      </c>
      <c r="Z504" s="75">
        <f t="shared" si="251"/>
        <v>2190.9299999999998</v>
      </c>
      <c r="AA504" s="75">
        <f t="shared" si="252"/>
        <v>375.58800000000002</v>
      </c>
      <c r="AB504" s="75">
        <f t="shared" si="253"/>
        <v>625.98</v>
      </c>
      <c r="AC504" s="75">
        <f t="shared" si="254"/>
        <v>250.39200000000002</v>
      </c>
      <c r="AD504" s="75">
        <f t="shared" si="255"/>
        <v>915</v>
      </c>
      <c r="AE504" s="75">
        <f t="shared" si="256"/>
        <v>616</v>
      </c>
      <c r="AF504" s="77">
        <f t="shared" si="257"/>
        <v>7025.3</v>
      </c>
      <c r="AG504" s="77">
        <f t="shared" si="258"/>
        <v>20505.95111111111</v>
      </c>
      <c r="AH504" s="77">
        <f t="shared" si="259"/>
        <v>246071.41333333333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  <c r="HB504" s="24"/>
      <c r="HC504" s="24"/>
      <c r="HD504" s="24"/>
      <c r="HE504" s="24"/>
      <c r="HF504" s="24"/>
      <c r="HG504" s="24"/>
      <c r="HH504" s="24"/>
      <c r="HI504" s="24"/>
      <c r="HJ504" s="24"/>
      <c r="HK504" s="24"/>
      <c r="HL504" s="24"/>
      <c r="HM504" s="24"/>
      <c r="HN504" s="24"/>
      <c r="HO504" s="24"/>
      <c r="HP504" s="24"/>
      <c r="HQ504" s="24"/>
      <c r="HR504" s="24"/>
      <c r="HS504" s="24"/>
      <c r="HT504" s="24"/>
      <c r="HU504" s="24"/>
      <c r="HV504" s="24"/>
      <c r="HW504" s="24"/>
      <c r="HX504" s="24"/>
      <c r="HY504" s="24"/>
      <c r="HZ504" s="24"/>
      <c r="IA504" s="24"/>
      <c r="IB504" s="24"/>
      <c r="IC504" s="24"/>
      <c r="ID504" s="24"/>
      <c r="IE504" s="24"/>
      <c r="IF504" s="24"/>
      <c r="IG504" s="24"/>
      <c r="IH504" s="24"/>
      <c r="II504" s="24"/>
      <c r="IJ504" s="24"/>
      <c r="IK504" s="24"/>
      <c r="IL504" s="24"/>
      <c r="IM504" s="24"/>
      <c r="IN504" s="24"/>
      <c r="IO504" s="24"/>
      <c r="IP504" s="24"/>
      <c r="IQ504" s="24"/>
      <c r="IR504" s="24"/>
      <c r="IS504" s="24"/>
      <c r="IT504" s="24"/>
      <c r="IU504" s="24"/>
      <c r="IV504" s="24"/>
      <c r="IW504" s="24"/>
      <c r="IX504" s="24"/>
      <c r="IY504" s="24"/>
      <c r="IZ504" s="24"/>
      <c r="JA504" s="24"/>
      <c r="JB504" s="24"/>
      <c r="JC504" s="24"/>
      <c r="JD504" s="24"/>
      <c r="JE504" s="24"/>
      <c r="JF504" s="24"/>
      <c r="JG504" s="24"/>
      <c r="JH504" s="24"/>
      <c r="JI504" s="24"/>
      <c r="JJ504" s="24"/>
      <c r="JK504" s="24"/>
      <c r="JL504" s="24"/>
      <c r="JM504" s="24"/>
      <c r="JN504" s="24"/>
      <c r="JO504" s="24"/>
      <c r="JP504" s="24"/>
      <c r="JQ504" s="24"/>
      <c r="JR504" s="24"/>
      <c r="JS504" s="24"/>
      <c r="JT504" s="24"/>
      <c r="JU504" s="24"/>
      <c r="JV504" s="24"/>
      <c r="JW504" s="24"/>
      <c r="JX504" s="24"/>
      <c r="JY504" s="24"/>
      <c r="JZ504" s="24"/>
      <c r="KA504" s="24"/>
      <c r="KB504" s="24"/>
      <c r="KC504" s="24"/>
      <c r="KD504" s="24"/>
      <c r="KE504" s="24"/>
      <c r="KF504" s="24"/>
      <c r="KG504" s="24"/>
      <c r="KH504" s="24"/>
      <c r="KI504" s="24"/>
      <c r="KJ504" s="24"/>
      <c r="KK504" s="24"/>
      <c r="KL504" s="24"/>
      <c r="KM504" s="24"/>
      <c r="KN504" s="24"/>
      <c r="KO504" s="24"/>
      <c r="KP504" s="24"/>
      <c r="KQ504" s="24"/>
      <c r="KR504" s="24"/>
      <c r="KS504" s="24"/>
      <c r="KT504" s="24"/>
      <c r="KU504" s="24"/>
      <c r="KV504" s="24"/>
      <c r="KW504" s="24"/>
      <c r="KX504" s="24"/>
      <c r="KY504" s="24"/>
      <c r="KZ504" s="24"/>
      <c r="LA504" s="24"/>
      <c r="LB504" s="24"/>
      <c r="LC504" s="24"/>
      <c r="LD504" s="24"/>
      <c r="LE504" s="24"/>
      <c r="LF504" s="24"/>
      <c r="LG504" s="24"/>
      <c r="LH504" s="24"/>
      <c r="LI504" s="24"/>
      <c r="LJ504" s="24"/>
      <c r="LK504" s="24"/>
      <c r="LL504" s="24"/>
      <c r="LM504" s="24"/>
      <c r="LN504" s="24"/>
      <c r="LO504" s="24"/>
      <c r="LP504" s="24"/>
      <c r="LQ504" s="24"/>
      <c r="LR504" s="24"/>
      <c r="LS504" s="24"/>
      <c r="LT504" s="24"/>
      <c r="LU504" s="24"/>
      <c r="LV504" s="24"/>
      <c r="LW504" s="24"/>
      <c r="LX504" s="24"/>
      <c r="LY504" s="24"/>
      <c r="LZ504" s="24"/>
      <c r="MA504" s="24"/>
      <c r="MB504" s="24"/>
      <c r="MC504" s="24"/>
      <c r="MD504" s="24"/>
      <c r="ME504" s="24"/>
      <c r="MF504" s="24"/>
      <c r="MG504" s="24"/>
      <c r="MH504" s="24"/>
      <c r="MI504" s="24"/>
      <c r="MJ504" s="24"/>
      <c r="MK504" s="24"/>
      <c r="ML504" s="24"/>
      <c r="MM504" s="24"/>
      <c r="MN504" s="24"/>
      <c r="MO504" s="24"/>
      <c r="MP504" s="24"/>
      <c r="MQ504" s="24"/>
      <c r="MR504" s="24"/>
      <c r="MS504" s="24"/>
      <c r="MT504" s="24"/>
      <c r="MU504" s="24"/>
      <c r="MV504" s="24"/>
      <c r="MW504" s="24"/>
      <c r="MX504" s="24"/>
      <c r="MY504" s="24"/>
      <c r="MZ504" s="24"/>
      <c r="NA504" s="24"/>
      <c r="NB504" s="24"/>
      <c r="NC504" s="24"/>
      <c r="ND504" s="24"/>
      <c r="NE504" s="24"/>
      <c r="NF504" s="24"/>
      <c r="NG504" s="24"/>
      <c r="NH504" s="24"/>
      <c r="NI504" s="24"/>
      <c r="NJ504" s="24"/>
      <c r="NK504" s="24"/>
      <c r="NL504" s="24"/>
      <c r="NM504" s="24"/>
      <c r="NN504" s="24"/>
      <c r="NO504" s="24"/>
      <c r="NP504" s="24"/>
      <c r="NQ504" s="24"/>
      <c r="NR504" s="24"/>
      <c r="NS504" s="24"/>
      <c r="NT504" s="24"/>
      <c r="NU504" s="24"/>
      <c r="NV504" s="24"/>
      <c r="NW504" s="24"/>
      <c r="NX504" s="24"/>
      <c r="NY504" s="24"/>
      <c r="NZ504" s="24"/>
      <c r="OA504" s="24"/>
      <c r="OB504" s="24"/>
      <c r="OC504" s="24"/>
      <c r="OD504" s="24"/>
      <c r="OE504" s="24"/>
      <c r="OF504" s="24"/>
      <c r="OG504" s="24"/>
      <c r="OH504" s="24"/>
      <c r="OI504" s="24"/>
      <c r="OJ504" s="24"/>
      <c r="OK504" s="24"/>
      <c r="OL504" s="24"/>
      <c r="OM504" s="24"/>
      <c r="ON504" s="24"/>
      <c r="OO504" s="24"/>
      <c r="OP504" s="24"/>
      <c r="OQ504" s="24"/>
      <c r="OR504" s="24"/>
      <c r="OS504" s="24"/>
      <c r="OT504" s="24"/>
      <c r="OU504" s="24"/>
      <c r="OV504" s="24"/>
      <c r="OW504" s="24"/>
      <c r="OX504" s="24"/>
      <c r="OY504" s="24"/>
      <c r="OZ504" s="24"/>
      <c r="PA504" s="24"/>
      <c r="PB504" s="24"/>
      <c r="PC504" s="24"/>
      <c r="PD504" s="24"/>
      <c r="PE504" s="24"/>
      <c r="PF504" s="24"/>
      <c r="PG504" s="24"/>
      <c r="PH504" s="24"/>
      <c r="PI504" s="24"/>
      <c r="PJ504" s="24"/>
      <c r="PK504" s="24"/>
      <c r="PL504" s="24"/>
      <c r="PM504" s="24"/>
      <c r="PN504" s="24"/>
      <c r="PO504" s="24"/>
      <c r="PP504" s="24"/>
      <c r="PQ504" s="24"/>
      <c r="PR504" s="24"/>
      <c r="PS504" s="24"/>
      <c r="PT504" s="24"/>
      <c r="PU504" s="24"/>
      <c r="PV504" s="24"/>
      <c r="PW504" s="24"/>
      <c r="PX504" s="24"/>
      <c r="PY504" s="24"/>
      <c r="PZ504" s="24"/>
      <c r="QA504" s="24"/>
      <c r="QB504" s="24"/>
      <c r="QC504" s="24"/>
      <c r="QD504" s="24"/>
      <c r="QE504" s="24"/>
      <c r="QF504" s="24"/>
      <c r="QG504" s="24"/>
      <c r="QH504" s="24"/>
      <c r="QI504" s="24"/>
      <c r="QJ504" s="24"/>
      <c r="QK504" s="24"/>
      <c r="QL504" s="24"/>
      <c r="QM504" s="24"/>
      <c r="QN504" s="24"/>
      <c r="QO504" s="24"/>
      <c r="QP504" s="24"/>
      <c r="QQ504" s="24"/>
      <c r="QR504" s="24"/>
      <c r="QS504" s="24"/>
      <c r="QT504" s="24"/>
      <c r="QU504" s="24"/>
      <c r="QV504" s="24"/>
      <c r="QW504" s="24"/>
      <c r="QX504" s="24"/>
      <c r="QY504" s="24"/>
      <c r="QZ504" s="24"/>
      <c r="RA504" s="24"/>
      <c r="RB504" s="24"/>
      <c r="RC504" s="24"/>
      <c r="RD504" s="24"/>
      <c r="RE504" s="24"/>
      <c r="RF504" s="24"/>
      <c r="RG504" s="24"/>
      <c r="RH504" s="24"/>
      <c r="RI504" s="24"/>
      <c r="RJ504" s="24"/>
      <c r="RK504" s="24"/>
      <c r="RL504" s="24"/>
      <c r="RM504" s="24"/>
      <c r="RN504" s="24"/>
      <c r="RO504" s="24"/>
      <c r="RP504" s="24"/>
      <c r="RQ504" s="24"/>
      <c r="RR504" s="24"/>
      <c r="RS504" s="24"/>
      <c r="RT504" s="24"/>
      <c r="RU504" s="24"/>
      <c r="RV504" s="24"/>
      <c r="RW504" s="24"/>
      <c r="RX504" s="24"/>
      <c r="RY504" s="24"/>
      <c r="RZ504" s="24"/>
      <c r="SA504" s="24"/>
      <c r="SB504" s="24"/>
      <c r="SC504" s="24"/>
      <c r="SD504" s="24"/>
      <c r="SE504" s="24"/>
      <c r="SF504" s="24"/>
      <c r="SG504" s="24"/>
      <c r="SH504" s="24"/>
      <c r="SI504" s="24"/>
      <c r="SJ504" s="24"/>
      <c r="SK504" s="24"/>
      <c r="SL504" s="24"/>
      <c r="SM504" s="24"/>
      <c r="SN504" s="24"/>
      <c r="SO504" s="24"/>
      <c r="SP504" s="24"/>
      <c r="SQ504" s="24"/>
      <c r="SR504" s="24"/>
      <c r="SS504" s="24"/>
      <c r="ST504" s="24"/>
      <c r="SU504" s="24"/>
      <c r="SV504" s="24"/>
      <c r="SW504" s="24"/>
      <c r="SX504" s="24"/>
      <c r="SY504" s="24"/>
      <c r="SZ504" s="24"/>
      <c r="TA504" s="24"/>
      <c r="TB504" s="24"/>
      <c r="TC504" s="24"/>
      <c r="TD504" s="24"/>
      <c r="TE504" s="24"/>
      <c r="TF504" s="24"/>
      <c r="TG504" s="24"/>
      <c r="TH504" s="24"/>
      <c r="TI504" s="24"/>
      <c r="TJ504" s="24"/>
      <c r="TK504" s="24"/>
      <c r="TL504" s="24"/>
      <c r="TM504" s="24"/>
      <c r="TN504" s="24"/>
      <c r="TO504" s="24"/>
      <c r="TP504" s="24"/>
      <c r="TQ504" s="24"/>
      <c r="TR504" s="24"/>
      <c r="TS504" s="24"/>
      <c r="TT504" s="24"/>
      <c r="TU504" s="24"/>
      <c r="TV504" s="24"/>
      <c r="TW504" s="24"/>
      <c r="TX504" s="24"/>
      <c r="TY504" s="24"/>
      <c r="TZ504" s="24"/>
      <c r="UA504" s="24"/>
      <c r="UB504" s="24"/>
      <c r="UC504" s="24"/>
      <c r="UD504" s="24"/>
      <c r="UE504" s="24"/>
      <c r="UF504" s="24"/>
      <c r="UG504" s="24"/>
      <c r="UH504" s="24"/>
      <c r="UI504" s="24"/>
      <c r="UJ504" s="24"/>
      <c r="UK504" s="24"/>
      <c r="UL504" s="24"/>
      <c r="UM504" s="24"/>
      <c r="UN504" s="24"/>
      <c r="UO504" s="24"/>
      <c r="UP504" s="24"/>
      <c r="UQ504" s="24"/>
      <c r="UR504" s="24"/>
      <c r="US504" s="24"/>
      <c r="UT504" s="24"/>
      <c r="UU504" s="24"/>
      <c r="UV504" s="24"/>
      <c r="UW504" s="24"/>
      <c r="UX504" s="24"/>
      <c r="UY504" s="24"/>
      <c r="UZ504" s="24"/>
      <c r="VA504" s="24"/>
      <c r="VB504" s="24"/>
      <c r="VC504" s="24"/>
      <c r="VD504" s="24"/>
      <c r="VE504" s="24"/>
      <c r="VF504" s="24"/>
      <c r="VG504" s="24"/>
      <c r="VH504" s="24"/>
      <c r="VI504" s="24"/>
    </row>
    <row r="505" spans="1:581" s="23" customFormat="1" ht="15" customHeight="1" x14ac:dyDescent="0.2">
      <c r="A505" s="18">
        <v>8</v>
      </c>
      <c r="B505" s="102" t="s">
        <v>1188</v>
      </c>
      <c r="C505" s="102" t="s">
        <v>1189</v>
      </c>
      <c r="D505" s="20">
        <v>14</v>
      </c>
      <c r="E505" s="102" t="s">
        <v>927</v>
      </c>
      <c r="F505" s="102" t="s">
        <v>1190</v>
      </c>
      <c r="G505" s="102" t="s">
        <v>1616</v>
      </c>
      <c r="H505" s="21" t="s">
        <v>659</v>
      </c>
      <c r="I505" s="21" t="s">
        <v>453</v>
      </c>
      <c r="J505" s="22" t="s">
        <v>955</v>
      </c>
      <c r="K505" s="328">
        <v>36557</v>
      </c>
      <c r="L505" s="146" t="s">
        <v>871</v>
      </c>
      <c r="M505" s="22">
        <v>40</v>
      </c>
      <c r="N505" s="22" t="s">
        <v>728</v>
      </c>
      <c r="O505" s="21" t="s">
        <v>935</v>
      </c>
      <c r="P505" s="21" t="s">
        <v>996</v>
      </c>
      <c r="Q505" s="21" t="s">
        <v>996</v>
      </c>
      <c r="R505" s="22">
        <v>1</v>
      </c>
      <c r="S505" s="75">
        <v>10931</v>
      </c>
      <c r="T505" s="75"/>
      <c r="U505" s="75"/>
      <c r="V505" s="75">
        <f t="shared" si="247"/>
        <v>10931</v>
      </c>
      <c r="W505" s="75">
        <f>70.1*5</f>
        <v>350.5</v>
      </c>
      <c r="X505" s="75">
        <f t="shared" si="249"/>
        <v>2081.166666666667</v>
      </c>
      <c r="Y505" s="75">
        <f t="shared" si="250"/>
        <v>20811.666666666668</v>
      </c>
      <c r="Z505" s="75">
        <f t="shared" si="251"/>
        <v>1912.925</v>
      </c>
      <c r="AA505" s="75">
        <f t="shared" si="252"/>
        <v>327.93</v>
      </c>
      <c r="AB505" s="75">
        <f t="shared" si="253"/>
        <v>546.55000000000007</v>
      </c>
      <c r="AC505" s="75">
        <f t="shared" si="254"/>
        <v>218.62</v>
      </c>
      <c r="AD505" s="75">
        <f>856+70</f>
        <v>926</v>
      </c>
      <c r="AE505" s="75">
        <f>600+30</f>
        <v>630</v>
      </c>
      <c r="AF505" s="77">
        <f t="shared" si="257"/>
        <v>6243.5</v>
      </c>
      <c r="AG505" s="77">
        <f t="shared" si="258"/>
        <v>18271.552777777779</v>
      </c>
      <c r="AH505" s="77">
        <f t="shared" si="259"/>
        <v>219258.63333333336</v>
      </c>
      <c r="AI505" s="77"/>
      <c r="AJ505" s="77"/>
      <c r="AK505" s="77"/>
      <c r="AL505" s="77"/>
      <c r="AM505" s="77"/>
      <c r="AN505" s="77"/>
      <c r="AO505" s="77"/>
      <c r="AP505" s="77"/>
      <c r="AQ505" s="77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  <c r="HB505" s="24"/>
      <c r="HC505" s="24"/>
      <c r="HD505" s="24"/>
      <c r="HE505" s="24"/>
      <c r="HF505" s="24"/>
      <c r="HG505" s="24"/>
      <c r="HH505" s="24"/>
      <c r="HI505" s="24"/>
      <c r="HJ505" s="24"/>
      <c r="HK505" s="24"/>
      <c r="HL505" s="24"/>
      <c r="HM505" s="24"/>
      <c r="HN505" s="24"/>
      <c r="HO505" s="24"/>
      <c r="HP505" s="24"/>
      <c r="HQ505" s="24"/>
      <c r="HR505" s="24"/>
      <c r="HS505" s="24"/>
      <c r="HT505" s="24"/>
      <c r="HU505" s="24"/>
      <c r="HV505" s="24"/>
      <c r="HW505" s="24"/>
      <c r="HX505" s="24"/>
      <c r="HY505" s="24"/>
      <c r="HZ505" s="24"/>
      <c r="IA505" s="24"/>
      <c r="IB505" s="24"/>
      <c r="IC505" s="24"/>
      <c r="ID505" s="24"/>
      <c r="IE505" s="24"/>
      <c r="IF505" s="24"/>
      <c r="IG505" s="24"/>
      <c r="IH505" s="24"/>
      <c r="II505" s="24"/>
      <c r="IJ505" s="24"/>
      <c r="IK505" s="24"/>
      <c r="IL505" s="24"/>
      <c r="IM505" s="24"/>
      <c r="IN505" s="24"/>
      <c r="IO505" s="24"/>
      <c r="IP505" s="24"/>
      <c r="IQ505" s="24"/>
      <c r="IR505" s="24"/>
      <c r="IS505" s="24"/>
      <c r="IT505" s="24"/>
      <c r="IU505" s="24"/>
      <c r="IV505" s="24"/>
      <c r="IW505" s="24"/>
      <c r="IX505" s="24"/>
      <c r="IY505" s="24"/>
      <c r="IZ505" s="24"/>
      <c r="JA505" s="24"/>
      <c r="JB505" s="24"/>
      <c r="JC505" s="24"/>
      <c r="JD505" s="24"/>
      <c r="JE505" s="24"/>
      <c r="JF505" s="24"/>
      <c r="JG505" s="24"/>
      <c r="JH505" s="24"/>
      <c r="JI505" s="24"/>
      <c r="JJ505" s="24"/>
      <c r="JK505" s="24"/>
      <c r="JL505" s="24"/>
      <c r="JM505" s="24"/>
      <c r="JN505" s="24"/>
      <c r="JO505" s="24"/>
      <c r="JP505" s="24"/>
      <c r="JQ505" s="24"/>
      <c r="JR505" s="24"/>
      <c r="JS505" s="24"/>
      <c r="JT505" s="24"/>
      <c r="JU505" s="24"/>
      <c r="JV505" s="24"/>
      <c r="JW505" s="24"/>
      <c r="JX505" s="24"/>
      <c r="JY505" s="24"/>
      <c r="JZ505" s="24"/>
      <c r="KA505" s="24"/>
      <c r="KB505" s="24"/>
      <c r="KC505" s="24"/>
      <c r="KD505" s="24"/>
      <c r="KE505" s="24"/>
      <c r="KF505" s="24"/>
      <c r="KG505" s="24"/>
      <c r="KH505" s="24"/>
      <c r="KI505" s="24"/>
      <c r="KJ505" s="24"/>
      <c r="KK505" s="24"/>
      <c r="KL505" s="24"/>
      <c r="KM505" s="24"/>
      <c r="KN505" s="24"/>
      <c r="KO505" s="24"/>
      <c r="KP505" s="24"/>
      <c r="KQ505" s="24"/>
      <c r="KR505" s="24"/>
      <c r="KS505" s="24"/>
      <c r="KT505" s="24"/>
      <c r="KU505" s="24"/>
      <c r="KV505" s="24"/>
      <c r="KW505" s="24"/>
      <c r="KX505" s="24"/>
      <c r="KY505" s="24"/>
      <c r="KZ505" s="24"/>
      <c r="LA505" s="24"/>
      <c r="LB505" s="24"/>
      <c r="LC505" s="24"/>
      <c r="LD505" s="24"/>
      <c r="LE505" s="24"/>
      <c r="LF505" s="24"/>
      <c r="LG505" s="24"/>
      <c r="LH505" s="24"/>
      <c r="LI505" s="24"/>
      <c r="LJ505" s="24"/>
      <c r="LK505" s="24"/>
      <c r="LL505" s="24"/>
      <c r="LM505" s="24"/>
      <c r="LN505" s="24"/>
      <c r="LO505" s="24"/>
      <c r="LP505" s="24"/>
      <c r="LQ505" s="24"/>
      <c r="LR505" s="24"/>
      <c r="LS505" s="24"/>
      <c r="LT505" s="24"/>
      <c r="LU505" s="24"/>
      <c r="LV505" s="24"/>
      <c r="LW505" s="24"/>
      <c r="LX505" s="24"/>
      <c r="LY505" s="24"/>
      <c r="LZ505" s="24"/>
      <c r="MA505" s="24"/>
      <c r="MB505" s="24"/>
      <c r="MC505" s="24"/>
      <c r="MD505" s="24"/>
      <c r="ME505" s="24"/>
      <c r="MF505" s="24"/>
      <c r="MG505" s="24"/>
      <c r="MH505" s="24"/>
      <c r="MI505" s="24"/>
      <c r="MJ505" s="24"/>
      <c r="MK505" s="24"/>
      <c r="ML505" s="24"/>
      <c r="MM505" s="24"/>
      <c r="MN505" s="24"/>
      <c r="MO505" s="24"/>
      <c r="MP505" s="24"/>
      <c r="MQ505" s="24"/>
      <c r="MR505" s="24"/>
      <c r="MS505" s="24"/>
      <c r="MT505" s="24"/>
      <c r="MU505" s="24"/>
      <c r="MV505" s="24"/>
      <c r="MW505" s="24"/>
      <c r="MX505" s="24"/>
      <c r="MY505" s="24"/>
      <c r="MZ505" s="24"/>
      <c r="NA505" s="24"/>
      <c r="NB505" s="24"/>
      <c r="NC505" s="24"/>
      <c r="ND505" s="24"/>
      <c r="NE505" s="24"/>
      <c r="NF505" s="24"/>
      <c r="NG505" s="24"/>
      <c r="NH505" s="24"/>
      <c r="NI505" s="24"/>
      <c r="NJ505" s="24"/>
      <c r="NK505" s="24"/>
      <c r="NL505" s="24"/>
      <c r="NM505" s="24"/>
      <c r="NN505" s="24"/>
      <c r="NO505" s="24"/>
      <c r="NP505" s="24"/>
      <c r="NQ505" s="24"/>
      <c r="NR505" s="24"/>
      <c r="NS505" s="24"/>
      <c r="NT505" s="24"/>
      <c r="NU505" s="24"/>
      <c r="NV505" s="24"/>
      <c r="NW505" s="24"/>
      <c r="NX505" s="24"/>
      <c r="NY505" s="24"/>
      <c r="NZ505" s="24"/>
      <c r="OA505" s="24"/>
      <c r="OB505" s="24"/>
      <c r="OC505" s="24"/>
      <c r="OD505" s="24"/>
      <c r="OE505" s="24"/>
      <c r="OF505" s="24"/>
      <c r="OG505" s="24"/>
      <c r="OH505" s="24"/>
      <c r="OI505" s="24"/>
      <c r="OJ505" s="24"/>
      <c r="OK505" s="24"/>
      <c r="OL505" s="24"/>
      <c r="OM505" s="24"/>
      <c r="ON505" s="24"/>
      <c r="OO505" s="24"/>
      <c r="OP505" s="24"/>
      <c r="OQ505" s="24"/>
      <c r="OR505" s="24"/>
      <c r="OS505" s="24"/>
      <c r="OT505" s="24"/>
      <c r="OU505" s="24"/>
      <c r="OV505" s="24"/>
      <c r="OW505" s="24"/>
      <c r="OX505" s="24"/>
      <c r="OY505" s="24"/>
      <c r="OZ505" s="24"/>
      <c r="PA505" s="24"/>
      <c r="PB505" s="24"/>
      <c r="PC505" s="24"/>
      <c r="PD505" s="24"/>
      <c r="PE505" s="24"/>
      <c r="PF505" s="24"/>
      <c r="PG505" s="24"/>
      <c r="PH505" s="24"/>
      <c r="PI505" s="24"/>
      <c r="PJ505" s="24"/>
      <c r="PK505" s="24"/>
      <c r="PL505" s="24"/>
      <c r="PM505" s="24"/>
      <c r="PN505" s="24"/>
      <c r="PO505" s="24"/>
      <c r="PP505" s="24"/>
      <c r="PQ505" s="24"/>
      <c r="PR505" s="24"/>
      <c r="PS505" s="24"/>
      <c r="PT505" s="24"/>
      <c r="PU505" s="24"/>
      <c r="PV505" s="24"/>
      <c r="PW505" s="24"/>
      <c r="PX505" s="24"/>
      <c r="PY505" s="24"/>
      <c r="PZ505" s="24"/>
      <c r="QA505" s="24"/>
      <c r="QB505" s="24"/>
      <c r="QC505" s="24"/>
      <c r="QD505" s="24"/>
      <c r="QE505" s="24"/>
      <c r="QF505" s="24"/>
      <c r="QG505" s="24"/>
      <c r="QH505" s="24"/>
      <c r="QI505" s="24"/>
      <c r="QJ505" s="24"/>
      <c r="QK505" s="24"/>
      <c r="QL505" s="24"/>
      <c r="QM505" s="24"/>
      <c r="QN505" s="24"/>
      <c r="QO505" s="24"/>
      <c r="QP505" s="24"/>
      <c r="QQ505" s="24"/>
      <c r="QR505" s="24"/>
      <c r="QS505" s="24"/>
      <c r="QT505" s="24"/>
      <c r="QU505" s="24"/>
      <c r="QV505" s="24"/>
      <c r="QW505" s="24"/>
      <c r="QX505" s="24"/>
      <c r="QY505" s="24"/>
      <c r="QZ505" s="24"/>
      <c r="RA505" s="24"/>
      <c r="RB505" s="24"/>
      <c r="RC505" s="24"/>
      <c r="RD505" s="24"/>
      <c r="RE505" s="24"/>
      <c r="RF505" s="24"/>
      <c r="RG505" s="24"/>
      <c r="RH505" s="24"/>
      <c r="RI505" s="24"/>
      <c r="RJ505" s="24"/>
      <c r="RK505" s="24"/>
      <c r="RL505" s="24"/>
      <c r="RM505" s="24"/>
      <c r="RN505" s="24"/>
      <c r="RO505" s="24"/>
      <c r="RP505" s="24"/>
      <c r="RQ505" s="24"/>
      <c r="RR505" s="24"/>
      <c r="RS505" s="24"/>
      <c r="RT505" s="24"/>
      <c r="RU505" s="24"/>
      <c r="RV505" s="24"/>
      <c r="RW505" s="24"/>
      <c r="RX505" s="24"/>
      <c r="RY505" s="24"/>
      <c r="RZ505" s="24"/>
      <c r="SA505" s="24"/>
      <c r="SB505" s="24"/>
      <c r="SC505" s="24"/>
      <c r="SD505" s="24"/>
      <c r="SE505" s="24"/>
      <c r="SF505" s="24"/>
      <c r="SG505" s="24"/>
      <c r="SH505" s="24"/>
      <c r="SI505" s="24"/>
      <c r="SJ505" s="24"/>
      <c r="SK505" s="24"/>
      <c r="SL505" s="24"/>
      <c r="SM505" s="24"/>
      <c r="SN505" s="24"/>
      <c r="SO505" s="24"/>
      <c r="SP505" s="24"/>
      <c r="SQ505" s="24"/>
      <c r="SR505" s="24"/>
      <c r="SS505" s="24"/>
      <c r="ST505" s="24"/>
      <c r="SU505" s="24"/>
      <c r="SV505" s="24"/>
      <c r="SW505" s="24"/>
      <c r="SX505" s="24"/>
      <c r="SY505" s="24"/>
      <c r="SZ505" s="24"/>
      <c r="TA505" s="24"/>
      <c r="TB505" s="24"/>
      <c r="TC505" s="24"/>
      <c r="TD505" s="24"/>
      <c r="TE505" s="24"/>
      <c r="TF505" s="24"/>
      <c r="TG505" s="24"/>
      <c r="TH505" s="24"/>
      <c r="TI505" s="24"/>
      <c r="TJ505" s="24"/>
      <c r="TK505" s="24"/>
      <c r="TL505" s="24"/>
      <c r="TM505" s="24"/>
      <c r="TN505" s="24"/>
      <c r="TO505" s="24"/>
      <c r="TP505" s="24"/>
      <c r="TQ505" s="24"/>
      <c r="TR505" s="24"/>
      <c r="TS505" s="24"/>
      <c r="TT505" s="24"/>
      <c r="TU505" s="24"/>
      <c r="TV505" s="24"/>
      <c r="TW505" s="24"/>
      <c r="TX505" s="24"/>
      <c r="TY505" s="24"/>
      <c r="TZ505" s="24"/>
      <c r="UA505" s="24"/>
      <c r="UB505" s="24"/>
      <c r="UC505" s="24"/>
      <c r="UD505" s="24"/>
      <c r="UE505" s="24"/>
      <c r="UF505" s="24"/>
      <c r="UG505" s="24"/>
      <c r="UH505" s="24"/>
      <c r="UI505" s="24"/>
      <c r="UJ505" s="24"/>
      <c r="UK505" s="24"/>
      <c r="UL505" s="24"/>
      <c r="UM505" s="24"/>
      <c r="UN505" s="24"/>
      <c r="UO505" s="24"/>
      <c r="UP505" s="24"/>
      <c r="UQ505" s="24"/>
      <c r="UR505" s="24"/>
      <c r="US505" s="24"/>
      <c r="UT505" s="24"/>
      <c r="UU505" s="24"/>
      <c r="UV505" s="24"/>
      <c r="UW505" s="24"/>
      <c r="UX505" s="24"/>
      <c r="UY505" s="24"/>
      <c r="UZ505" s="24"/>
      <c r="VA505" s="24"/>
      <c r="VB505" s="24"/>
      <c r="VC505" s="24"/>
      <c r="VD505" s="24"/>
      <c r="VE505" s="24"/>
      <c r="VF505" s="24"/>
      <c r="VG505" s="24"/>
      <c r="VH505" s="24"/>
      <c r="VI505" s="24"/>
    </row>
    <row r="506" spans="1:581" s="23" customFormat="1" ht="15" customHeight="1" x14ac:dyDescent="0.2">
      <c r="A506" s="18">
        <v>9</v>
      </c>
      <c r="B506" s="102" t="s">
        <v>1188</v>
      </c>
      <c r="C506" s="102" t="s">
        <v>1189</v>
      </c>
      <c r="D506" s="20">
        <v>14</v>
      </c>
      <c r="E506" s="102" t="s">
        <v>927</v>
      </c>
      <c r="F506" s="102" t="s">
        <v>1190</v>
      </c>
      <c r="G506" s="102" t="s">
        <v>1617</v>
      </c>
      <c r="H506" s="21" t="s">
        <v>956</v>
      </c>
      <c r="I506" s="21" t="s">
        <v>957</v>
      </c>
      <c r="J506" s="22" t="s">
        <v>954</v>
      </c>
      <c r="K506" s="328">
        <v>41085</v>
      </c>
      <c r="L506" s="146" t="s">
        <v>740</v>
      </c>
      <c r="M506" s="22">
        <v>40</v>
      </c>
      <c r="N506" s="22" t="s">
        <v>728</v>
      </c>
      <c r="O506" s="21" t="s">
        <v>741</v>
      </c>
      <c r="P506" s="21" t="s">
        <v>972</v>
      </c>
      <c r="Q506" s="21" t="s">
        <v>996</v>
      </c>
      <c r="R506" s="22">
        <v>1</v>
      </c>
      <c r="S506" s="255">
        <v>12087</v>
      </c>
      <c r="T506" s="75"/>
      <c r="U506" s="75"/>
      <c r="V506" s="75">
        <f t="shared" si="247"/>
        <v>12087</v>
      </c>
      <c r="W506" s="75"/>
      <c r="X506" s="75">
        <f t="shared" si="249"/>
        <v>2284.1666666666665</v>
      </c>
      <c r="Y506" s="75">
        <f t="shared" si="250"/>
        <v>22841.666666666664</v>
      </c>
      <c r="Z506" s="75">
        <f t="shared" si="251"/>
        <v>2115.2249999999999</v>
      </c>
      <c r="AA506" s="75">
        <f t="shared" si="252"/>
        <v>362.61</v>
      </c>
      <c r="AB506" s="75">
        <f t="shared" si="253"/>
        <v>604.35</v>
      </c>
      <c r="AC506" s="75">
        <f t="shared" si="254"/>
        <v>241.74</v>
      </c>
      <c r="AD506" s="75">
        <f>887+70</f>
        <v>957</v>
      </c>
      <c r="AE506" s="75">
        <f>631+30</f>
        <v>661</v>
      </c>
      <c r="AF506" s="77">
        <f t="shared" si="257"/>
        <v>6852.5</v>
      </c>
      <c r="AG506" s="77">
        <f t="shared" si="258"/>
        <v>19693.786111111112</v>
      </c>
      <c r="AH506" s="77">
        <f t="shared" si="259"/>
        <v>236325.43333333335</v>
      </c>
      <c r="AI506" s="77"/>
      <c r="AJ506" s="77"/>
      <c r="AK506" s="77"/>
      <c r="AL506" s="77"/>
      <c r="AM506" s="77"/>
      <c r="AN506" s="77"/>
      <c r="AO506" s="77"/>
      <c r="AP506" s="77"/>
      <c r="AQ506" s="77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  <c r="HB506" s="24"/>
      <c r="HC506" s="24"/>
      <c r="HD506" s="24"/>
      <c r="HE506" s="24"/>
      <c r="HF506" s="24"/>
      <c r="HG506" s="24"/>
      <c r="HH506" s="24"/>
      <c r="HI506" s="24"/>
      <c r="HJ506" s="24"/>
      <c r="HK506" s="24"/>
      <c r="HL506" s="24"/>
      <c r="HM506" s="24"/>
      <c r="HN506" s="24"/>
      <c r="HO506" s="24"/>
      <c r="HP506" s="24"/>
      <c r="HQ506" s="24"/>
      <c r="HR506" s="24"/>
      <c r="HS506" s="24"/>
      <c r="HT506" s="24"/>
      <c r="HU506" s="24"/>
      <c r="HV506" s="24"/>
      <c r="HW506" s="24"/>
      <c r="HX506" s="24"/>
      <c r="HY506" s="24"/>
      <c r="HZ506" s="24"/>
      <c r="IA506" s="24"/>
      <c r="IB506" s="24"/>
      <c r="IC506" s="24"/>
      <c r="ID506" s="24"/>
      <c r="IE506" s="24"/>
      <c r="IF506" s="24"/>
      <c r="IG506" s="24"/>
      <c r="IH506" s="24"/>
      <c r="II506" s="24"/>
      <c r="IJ506" s="24"/>
      <c r="IK506" s="24"/>
      <c r="IL506" s="24"/>
      <c r="IM506" s="24"/>
      <c r="IN506" s="24"/>
      <c r="IO506" s="24"/>
      <c r="IP506" s="24"/>
      <c r="IQ506" s="24"/>
      <c r="IR506" s="24"/>
      <c r="IS506" s="24"/>
      <c r="IT506" s="24"/>
      <c r="IU506" s="24"/>
      <c r="IV506" s="24"/>
      <c r="IW506" s="24"/>
      <c r="IX506" s="24"/>
      <c r="IY506" s="24"/>
      <c r="IZ506" s="24"/>
      <c r="JA506" s="24"/>
      <c r="JB506" s="24"/>
      <c r="JC506" s="24"/>
      <c r="JD506" s="24"/>
      <c r="JE506" s="24"/>
      <c r="JF506" s="24"/>
      <c r="JG506" s="24"/>
      <c r="JH506" s="24"/>
      <c r="JI506" s="24"/>
      <c r="JJ506" s="24"/>
      <c r="JK506" s="24"/>
      <c r="JL506" s="24"/>
      <c r="JM506" s="24"/>
      <c r="JN506" s="24"/>
      <c r="JO506" s="24"/>
      <c r="JP506" s="24"/>
      <c r="JQ506" s="24"/>
      <c r="JR506" s="24"/>
      <c r="JS506" s="24"/>
      <c r="JT506" s="24"/>
      <c r="JU506" s="24"/>
      <c r="JV506" s="24"/>
      <c r="JW506" s="24"/>
      <c r="JX506" s="24"/>
      <c r="JY506" s="24"/>
      <c r="JZ506" s="24"/>
      <c r="KA506" s="24"/>
      <c r="KB506" s="24"/>
      <c r="KC506" s="24"/>
      <c r="KD506" s="24"/>
      <c r="KE506" s="24"/>
      <c r="KF506" s="24"/>
      <c r="KG506" s="24"/>
      <c r="KH506" s="24"/>
      <c r="KI506" s="24"/>
      <c r="KJ506" s="24"/>
      <c r="KK506" s="24"/>
      <c r="KL506" s="24"/>
      <c r="KM506" s="24"/>
      <c r="KN506" s="24"/>
      <c r="KO506" s="24"/>
      <c r="KP506" s="24"/>
      <c r="KQ506" s="24"/>
      <c r="KR506" s="24"/>
      <c r="KS506" s="24"/>
      <c r="KT506" s="24"/>
      <c r="KU506" s="24"/>
      <c r="KV506" s="24"/>
      <c r="KW506" s="24"/>
      <c r="KX506" s="24"/>
      <c r="KY506" s="24"/>
      <c r="KZ506" s="24"/>
      <c r="LA506" s="24"/>
      <c r="LB506" s="24"/>
      <c r="LC506" s="24"/>
      <c r="LD506" s="24"/>
      <c r="LE506" s="24"/>
      <c r="LF506" s="24"/>
      <c r="LG506" s="24"/>
      <c r="LH506" s="24"/>
      <c r="LI506" s="24"/>
      <c r="LJ506" s="24"/>
      <c r="LK506" s="24"/>
      <c r="LL506" s="24"/>
      <c r="LM506" s="24"/>
      <c r="LN506" s="24"/>
      <c r="LO506" s="24"/>
      <c r="LP506" s="24"/>
      <c r="LQ506" s="24"/>
      <c r="LR506" s="24"/>
      <c r="LS506" s="24"/>
      <c r="LT506" s="24"/>
      <c r="LU506" s="24"/>
      <c r="LV506" s="24"/>
      <c r="LW506" s="24"/>
      <c r="LX506" s="24"/>
      <c r="LY506" s="24"/>
      <c r="LZ506" s="24"/>
      <c r="MA506" s="24"/>
      <c r="MB506" s="24"/>
      <c r="MC506" s="24"/>
      <c r="MD506" s="24"/>
      <c r="ME506" s="24"/>
      <c r="MF506" s="24"/>
      <c r="MG506" s="24"/>
      <c r="MH506" s="24"/>
      <c r="MI506" s="24"/>
      <c r="MJ506" s="24"/>
      <c r="MK506" s="24"/>
      <c r="ML506" s="24"/>
      <c r="MM506" s="24"/>
      <c r="MN506" s="24"/>
      <c r="MO506" s="24"/>
      <c r="MP506" s="24"/>
      <c r="MQ506" s="24"/>
      <c r="MR506" s="24"/>
      <c r="MS506" s="24"/>
      <c r="MT506" s="24"/>
      <c r="MU506" s="24"/>
      <c r="MV506" s="24"/>
      <c r="MW506" s="24"/>
      <c r="MX506" s="24"/>
      <c r="MY506" s="24"/>
      <c r="MZ506" s="24"/>
      <c r="NA506" s="24"/>
      <c r="NB506" s="24"/>
      <c r="NC506" s="24"/>
      <c r="ND506" s="24"/>
      <c r="NE506" s="24"/>
      <c r="NF506" s="24"/>
      <c r="NG506" s="24"/>
      <c r="NH506" s="24"/>
      <c r="NI506" s="24"/>
      <c r="NJ506" s="24"/>
      <c r="NK506" s="24"/>
      <c r="NL506" s="24"/>
      <c r="NM506" s="24"/>
      <c r="NN506" s="24"/>
      <c r="NO506" s="24"/>
      <c r="NP506" s="24"/>
      <c r="NQ506" s="24"/>
      <c r="NR506" s="24"/>
      <c r="NS506" s="24"/>
      <c r="NT506" s="24"/>
      <c r="NU506" s="24"/>
      <c r="NV506" s="24"/>
      <c r="NW506" s="24"/>
      <c r="NX506" s="24"/>
      <c r="NY506" s="24"/>
      <c r="NZ506" s="24"/>
      <c r="OA506" s="24"/>
      <c r="OB506" s="24"/>
      <c r="OC506" s="24"/>
      <c r="OD506" s="24"/>
      <c r="OE506" s="24"/>
      <c r="OF506" s="24"/>
      <c r="OG506" s="24"/>
      <c r="OH506" s="24"/>
      <c r="OI506" s="24"/>
      <c r="OJ506" s="24"/>
      <c r="OK506" s="24"/>
      <c r="OL506" s="24"/>
      <c r="OM506" s="24"/>
      <c r="ON506" s="24"/>
      <c r="OO506" s="24"/>
      <c r="OP506" s="24"/>
      <c r="OQ506" s="24"/>
      <c r="OR506" s="24"/>
      <c r="OS506" s="24"/>
      <c r="OT506" s="24"/>
      <c r="OU506" s="24"/>
      <c r="OV506" s="24"/>
      <c r="OW506" s="24"/>
      <c r="OX506" s="24"/>
      <c r="OY506" s="24"/>
      <c r="OZ506" s="24"/>
      <c r="PA506" s="24"/>
      <c r="PB506" s="24"/>
      <c r="PC506" s="24"/>
      <c r="PD506" s="24"/>
      <c r="PE506" s="24"/>
      <c r="PF506" s="24"/>
      <c r="PG506" s="24"/>
      <c r="PH506" s="24"/>
      <c r="PI506" s="24"/>
      <c r="PJ506" s="24"/>
      <c r="PK506" s="24"/>
      <c r="PL506" s="24"/>
      <c r="PM506" s="24"/>
      <c r="PN506" s="24"/>
      <c r="PO506" s="24"/>
      <c r="PP506" s="24"/>
      <c r="PQ506" s="24"/>
      <c r="PR506" s="24"/>
      <c r="PS506" s="24"/>
      <c r="PT506" s="24"/>
      <c r="PU506" s="24"/>
      <c r="PV506" s="24"/>
      <c r="PW506" s="24"/>
      <c r="PX506" s="24"/>
      <c r="PY506" s="24"/>
      <c r="PZ506" s="24"/>
      <c r="QA506" s="24"/>
      <c r="QB506" s="24"/>
      <c r="QC506" s="24"/>
      <c r="QD506" s="24"/>
      <c r="QE506" s="24"/>
      <c r="QF506" s="24"/>
      <c r="QG506" s="24"/>
      <c r="QH506" s="24"/>
      <c r="QI506" s="24"/>
      <c r="QJ506" s="24"/>
      <c r="QK506" s="24"/>
      <c r="QL506" s="24"/>
      <c r="QM506" s="24"/>
      <c r="QN506" s="24"/>
      <c r="QO506" s="24"/>
      <c r="QP506" s="24"/>
      <c r="QQ506" s="24"/>
      <c r="QR506" s="24"/>
      <c r="QS506" s="24"/>
      <c r="QT506" s="24"/>
      <c r="QU506" s="24"/>
      <c r="QV506" s="24"/>
      <c r="QW506" s="24"/>
      <c r="QX506" s="24"/>
      <c r="QY506" s="24"/>
      <c r="QZ506" s="24"/>
      <c r="RA506" s="24"/>
      <c r="RB506" s="24"/>
      <c r="RC506" s="24"/>
      <c r="RD506" s="24"/>
      <c r="RE506" s="24"/>
      <c r="RF506" s="24"/>
      <c r="RG506" s="24"/>
      <c r="RH506" s="24"/>
      <c r="RI506" s="24"/>
      <c r="RJ506" s="24"/>
      <c r="RK506" s="24"/>
      <c r="RL506" s="24"/>
      <c r="RM506" s="24"/>
      <c r="RN506" s="24"/>
      <c r="RO506" s="24"/>
      <c r="RP506" s="24"/>
      <c r="RQ506" s="24"/>
      <c r="RR506" s="24"/>
      <c r="RS506" s="24"/>
      <c r="RT506" s="24"/>
      <c r="RU506" s="24"/>
      <c r="RV506" s="24"/>
      <c r="RW506" s="24"/>
      <c r="RX506" s="24"/>
      <c r="RY506" s="24"/>
      <c r="RZ506" s="24"/>
      <c r="SA506" s="24"/>
      <c r="SB506" s="24"/>
      <c r="SC506" s="24"/>
      <c r="SD506" s="24"/>
      <c r="SE506" s="24"/>
      <c r="SF506" s="24"/>
      <c r="SG506" s="24"/>
      <c r="SH506" s="24"/>
      <c r="SI506" s="24"/>
      <c r="SJ506" s="24"/>
      <c r="SK506" s="24"/>
      <c r="SL506" s="24"/>
      <c r="SM506" s="24"/>
      <c r="SN506" s="24"/>
      <c r="SO506" s="24"/>
      <c r="SP506" s="24"/>
      <c r="SQ506" s="24"/>
      <c r="SR506" s="24"/>
      <c r="SS506" s="24"/>
      <c r="ST506" s="24"/>
      <c r="SU506" s="24"/>
      <c r="SV506" s="24"/>
      <c r="SW506" s="24"/>
      <c r="SX506" s="24"/>
      <c r="SY506" s="24"/>
      <c r="SZ506" s="24"/>
      <c r="TA506" s="24"/>
      <c r="TB506" s="24"/>
      <c r="TC506" s="24"/>
      <c r="TD506" s="24"/>
      <c r="TE506" s="24"/>
      <c r="TF506" s="24"/>
      <c r="TG506" s="24"/>
      <c r="TH506" s="24"/>
      <c r="TI506" s="24"/>
      <c r="TJ506" s="24"/>
      <c r="TK506" s="24"/>
      <c r="TL506" s="24"/>
      <c r="TM506" s="24"/>
      <c r="TN506" s="24"/>
      <c r="TO506" s="24"/>
      <c r="TP506" s="24"/>
      <c r="TQ506" s="24"/>
      <c r="TR506" s="24"/>
      <c r="TS506" s="24"/>
      <c r="TT506" s="24"/>
      <c r="TU506" s="24"/>
      <c r="TV506" s="24"/>
      <c r="TW506" s="24"/>
      <c r="TX506" s="24"/>
      <c r="TY506" s="24"/>
      <c r="TZ506" s="24"/>
      <c r="UA506" s="24"/>
      <c r="UB506" s="24"/>
      <c r="UC506" s="24"/>
      <c r="UD506" s="24"/>
      <c r="UE506" s="24"/>
      <c r="UF506" s="24"/>
      <c r="UG506" s="24"/>
      <c r="UH506" s="24"/>
      <c r="UI506" s="24"/>
      <c r="UJ506" s="24"/>
      <c r="UK506" s="24"/>
      <c r="UL506" s="24"/>
      <c r="UM506" s="24"/>
      <c r="UN506" s="24"/>
      <c r="UO506" s="24"/>
      <c r="UP506" s="24"/>
      <c r="UQ506" s="24"/>
      <c r="UR506" s="24"/>
      <c r="US506" s="24"/>
      <c r="UT506" s="24"/>
      <c r="UU506" s="24"/>
      <c r="UV506" s="24"/>
      <c r="UW506" s="24"/>
      <c r="UX506" s="24"/>
      <c r="UY506" s="24"/>
      <c r="UZ506" s="24"/>
      <c r="VA506" s="24"/>
      <c r="VB506" s="24"/>
      <c r="VC506" s="24"/>
      <c r="VD506" s="24"/>
      <c r="VE506" s="24"/>
      <c r="VF506" s="24"/>
      <c r="VG506" s="24"/>
      <c r="VH506" s="24"/>
      <c r="VI506" s="24"/>
    </row>
    <row r="507" spans="1:581" s="23" customFormat="1" ht="15" customHeight="1" x14ac:dyDescent="0.2">
      <c r="A507" s="18">
        <v>10</v>
      </c>
      <c r="B507" s="102" t="s">
        <v>1188</v>
      </c>
      <c r="C507" s="102" t="s">
        <v>1189</v>
      </c>
      <c r="D507" s="20">
        <v>14</v>
      </c>
      <c r="E507" s="102" t="s">
        <v>927</v>
      </c>
      <c r="F507" s="102" t="s">
        <v>1190</v>
      </c>
      <c r="G507" s="102" t="s">
        <v>1618</v>
      </c>
      <c r="H507" s="23" t="s">
        <v>1100</v>
      </c>
      <c r="I507" s="21" t="s">
        <v>1114</v>
      </c>
      <c r="J507" s="22" t="s">
        <v>954</v>
      </c>
      <c r="K507" s="328">
        <v>41410</v>
      </c>
      <c r="L507" s="146" t="s">
        <v>740</v>
      </c>
      <c r="M507" s="22">
        <v>40</v>
      </c>
      <c r="N507" s="22" t="s">
        <v>728</v>
      </c>
      <c r="O507" s="21" t="s">
        <v>741</v>
      </c>
      <c r="P507" s="21" t="s">
        <v>972</v>
      </c>
      <c r="Q507" s="21" t="s">
        <v>996</v>
      </c>
      <c r="R507" s="22">
        <v>1</v>
      </c>
      <c r="S507" s="255">
        <v>12087</v>
      </c>
      <c r="T507" s="75"/>
      <c r="U507" s="75"/>
      <c r="V507" s="75">
        <f t="shared" si="247"/>
        <v>12087</v>
      </c>
      <c r="W507" s="75"/>
      <c r="X507" s="75">
        <f t="shared" si="249"/>
        <v>2284.1666666666665</v>
      </c>
      <c r="Y507" s="75">
        <f t="shared" si="250"/>
        <v>22841.666666666664</v>
      </c>
      <c r="Z507" s="75">
        <f t="shared" si="251"/>
        <v>2115.2249999999999</v>
      </c>
      <c r="AA507" s="75">
        <f t="shared" si="252"/>
        <v>362.61</v>
      </c>
      <c r="AB507" s="75">
        <f t="shared" si="253"/>
        <v>604.35</v>
      </c>
      <c r="AC507" s="75">
        <f t="shared" si="254"/>
        <v>241.74</v>
      </c>
      <c r="AD507" s="75">
        <f>887+70</f>
        <v>957</v>
      </c>
      <c r="AE507" s="75">
        <f>631+30</f>
        <v>661</v>
      </c>
      <c r="AF507" s="77">
        <f t="shared" si="257"/>
        <v>6852.5</v>
      </c>
      <c r="AG507" s="77">
        <f t="shared" si="258"/>
        <v>19693.786111111112</v>
      </c>
      <c r="AH507" s="77">
        <f t="shared" si="259"/>
        <v>236325.43333333335</v>
      </c>
      <c r="AI507" s="77"/>
      <c r="AJ507" s="77"/>
      <c r="AK507" s="77"/>
      <c r="AL507" s="77"/>
      <c r="AM507" s="77"/>
      <c r="AN507" s="77"/>
      <c r="AO507" s="77"/>
      <c r="AP507" s="77"/>
      <c r="AQ507" s="77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  <c r="HB507" s="24"/>
      <c r="HC507" s="24"/>
      <c r="HD507" s="24"/>
      <c r="HE507" s="24"/>
      <c r="HF507" s="24"/>
      <c r="HG507" s="24"/>
      <c r="HH507" s="24"/>
      <c r="HI507" s="24"/>
      <c r="HJ507" s="24"/>
      <c r="HK507" s="24"/>
      <c r="HL507" s="24"/>
      <c r="HM507" s="24"/>
      <c r="HN507" s="24"/>
      <c r="HO507" s="24"/>
      <c r="HP507" s="24"/>
      <c r="HQ507" s="24"/>
      <c r="HR507" s="24"/>
      <c r="HS507" s="24"/>
      <c r="HT507" s="24"/>
      <c r="HU507" s="24"/>
      <c r="HV507" s="24"/>
      <c r="HW507" s="24"/>
      <c r="HX507" s="24"/>
      <c r="HY507" s="24"/>
      <c r="HZ507" s="24"/>
      <c r="IA507" s="24"/>
      <c r="IB507" s="24"/>
      <c r="IC507" s="24"/>
      <c r="ID507" s="24"/>
      <c r="IE507" s="24"/>
      <c r="IF507" s="24"/>
      <c r="IG507" s="24"/>
      <c r="IH507" s="24"/>
      <c r="II507" s="24"/>
      <c r="IJ507" s="24"/>
      <c r="IK507" s="24"/>
      <c r="IL507" s="24"/>
      <c r="IM507" s="24"/>
      <c r="IN507" s="24"/>
      <c r="IO507" s="24"/>
      <c r="IP507" s="24"/>
      <c r="IQ507" s="24"/>
      <c r="IR507" s="24"/>
      <c r="IS507" s="24"/>
      <c r="IT507" s="24"/>
      <c r="IU507" s="24"/>
      <c r="IV507" s="24"/>
      <c r="IW507" s="24"/>
      <c r="IX507" s="24"/>
      <c r="IY507" s="24"/>
      <c r="IZ507" s="24"/>
      <c r="JA507" s="24"/>
      <c r="JB507" s="24"/>
      <c r="JC507" s="24"/>
      <c r="JD507" s="24"/>
      <c r="JE507" s="24"/>
      <c r="JF507" s="24"/>
      <c r="JG507" s="24"/>
      <c r="JH507" s="24"/>
      <c r="JI507" s="24"/>
      <c r="JJ507" s="24"/>
      <c r="JK507" s="24"/>
      <c r="JL507" s="24"/>
      <c r="JM507" s="24"/>
      <c r="JN507" s="24"/>
      <c r="JO507" s="24"/>
      <c r="JP507" s="24"/>
      <c r="JQ507" s="24"/>
      <c r="JR507" s="24"/>
      <c r="JS507" s="24"/>
      <c r="JT507" s="24"/>
      <c r="JU507" s="24"/>
      <c r="JV507" s="24"/>
      <c r="JW507" s="24"/>
      <c r="JX507" s="24"/>
      <c r="JY507" s="24"/>
      <c r="JZ507" s="24"/>
      <c r="KA507" s="24"/>
      <c r="KB507" s="24"/>
      <c r="KC507" s="24"/>
      <c r="KD507" s="24"/>
      <c r="KE507" s="24"/>
      <c r="KF507" s="24"/>
      <c r="KG507" s="24"/>
      <c r="KH507" s="24"/>
      <c r="KI507" s="24"/>
      <c r="KJ507" s="24"/>
      <c r="KK507" s="24"/>
      <c r="KL507" s="24"/>
      <c r="KM507" s="24"/>
      <c r="KN507" s="24"/>
      <c r="KO507" s="24"/>
      <c r="KP507" s="24"/>
      <c r="KQ507" s="24"/>
      <c r="KR507" s="24"/>
      <c r="KS507" s="24"/>
      <c r="KT507" s="24"/>
      <c r="KU507" s="24"/>
      <c r="KV507" s="24"/>
      <c r="KW507" s="24"/>
      <c r="KX507" s="24"/>
      <c r="KY507" s="24"/>
      <c r="KZ507" s="24"/>
      <c r="LA507" s="24"/>
      <c r="LB507" s="24"/>
      <c r="LC507" s="24"/>
      <c r="LD507" s="24"/>
      <c r="LE507" s="24"/>
      <c r="LF507" s="24"/>
      <c r="LG507" s="24"/>
      <c r="LH507" s="24"/>
      <c r="LI507" s="24"/>
      <c r="LJ507" s="24"/>
      <c r="LK507" s="24"/>
      <c r="LL507" s="24"/>
      <c r="LM507" s="24"/>
      <c r="LN507" s="24"/>
      <c r="LO507" s="24"/>
      <c r="LP507" s="24"/>
      <c r="LQ507" s="24"/>
      <c r="LR507" s="24"/>
      <c r="LS507" s="24"/>
      <c r="LT507" s="24"/>
      <c r="LU507" s="24"/>
      <c r="LV507" s="24"/>
      <c r="LW507" s="24"/>
      <c r="LX507" s="24"/>
      <c r="LY507" s="24"/>
      <c r="LZ507" s="24"/>
      <c r="MA507" s="24"/>
      <c r="MB507" s="24"/>
      <c r="MC507" s="24"/>
      <c r="MD507" s="24"/>
      <c r="ME507" s="24"/>
      <c r="MF507" s="24"/>
      <c r="MG507" s="24"/>
      <c r="MH507" s="24"/>
      <c r="MI507" s="24"/>
      <c r="MJ507" s="24"/>
      <c r="MK507" s="24"/>
      <c r="ML507" s="24"/>
      <c r="MM507" s="24"/>
      <c r="MN507" s="24"/>
      <c r="MO507" s="24"/>
      <c r="MP507" s="24"/>
      <c r="MQ507" s="24"/>
      <c r="MR507" s="24"/>
      <c r="MS507" s="24"/>
      <c r="MT507" s="24"/>
      <c r="MU507" s="24"/>
      <c r="MV507" s="24"/>
      <c r="MW507" s="24"/>
      <c r="MX507" s="24"/>
      <c r="MY507" s="24"/>
      <c r="MZ507" s="24"/>
      <c r="NA507" s="24"/>
      <c r="NB507" s="24"/>
      <c r="NC507" s="24"/>
      <c r="ND507" s="24"/>
      <c r="NE507" s="24"/>
      <c r="NF507" s="24"/>
      <c r="NG507" s="24"/>
      <c r="NH507" s="24"/>
      <c r="NI507" s="24"/>
      <c r="NJ507" s="24"/>
      <c r="NK507" s="24"/>
      <c r="NL507" s="24"/>
      <c r="NM507" s="24"/>
      <c r="NN507" s="24"/>
      <c r="NO507" s="24"/>
      <c r="NP507" s="24"/>
      <c r="NQ507" s="24"/>
      <c r="NR507" s="24"/>
      <c r="NS507" s="24"/>
      <c r="NT507" s="24"/>
      <c r="NU507" s="24"/>
      <c r="NV507" s="24"/>
      <c r="NW507" s="24"/>
      <c r="NX507" s="24"/>
      <c r="NY507" s="24"/>
      <c r="NZ507" s="24"/>
      <c r="OA507" s="24"/>
      <c r="OB507" s="24"/>
      <c r="OC507" s="24"/>
      <c r="OD507" s="24"/>
      <c r="OE507" s="24"/>
      <c r="OF507" s="24"/>
      <c r="OG507" s="24"/>
      <c r="OH507" s="24"/>
      <c r="OI507" s="24"/>
      <c r="OJ507" s="24"/>
      <c r="OK507" s="24"/>
      <c r="OL507" s="24"/>
      <c r="OM507" s="24"/>
      <c r="ON507" s="24"/>
      <c r="OO507" s="24"/>
      <c r="OP507" s="24"/>
      <c r="OQ507" s="24"/>
      <c r="OR507" s="24"/>
      <c r="OS507" s="24"/>
      <c r="OT507" s="24"/>
      <c r="OU507" s="24"/>
      <c r="OV507" s="24"/>
      <c r="OW507" s="24"/>
      <c r="OX507" s="24"/>
      <c r="OY507" s="24"/>
      <c r="OZ507" s="24"/>
      <c r="PA507" s="24"/>
      <c r="PB507" s="24"/>
      <c r="PC507" s="24"/>
      <c r="PD507" s="24"/>
      <c r="PE507" s="24"/>
      <c r="PF507" s="24"/>
      <c r="PG507" s="24"/>
      <c r="PH507" s="24"/>
      <c r="PI507" s="24"/>
      <c r="PJ507" s="24"/>
      <c r="PK507" s="24"/>
      <c r="PL507" s="24"/>
      <c r="PM507" s="24"/>
      <c r="PN507" s="24"/>
      <c r="PO507" s="24"/>
      <c r="PP507" s="24"/>
      <c r="PQ507" s="24"/>
      <c r="PR507" s="24"/>
      <c r="PS507" s="24"/>
      <c r="PT507" s="24"/>
      <c r="PU507" s="24"/>
      <c r="PV507" s="24"/>
      <c r="PW507" s="24"/>
      <c r="PX507" s="24"/>
      <c r="PY507" s="24"/>
      <c r="PZ507" s="24"/>
      <c r="QA507" s="24"/>
      <c r="QB507" s="24"/>
      <c r="QC507" s="24"/>
      <c r="QD507" s="24"/>
      <c r="QE507" s="24"/>
      <c r="QF507" s="24"/>
      <c r="QG507" s="24"/>
      <c r="QH507" s="24"/>
      <c r="QI507" s="24"/>
      <c r="QJ507" s="24"/>
      <c r="QK507" s="24"/>
      <c r="QL507" s="24"/>
      <c r="QM507" s="24"/>
      <c r="QN507" s="24"/>
      <c r="QO507" s="24"/>
      <c r="QP507" s="24"/>
      <c r="QQ507" s="24"/>
      <c r="QR507" s="24"/>
      <c r="QS507" s="24"/>
      <c r="QT507" s="24"/>
      <c r="QU507" s="24"/>
      <c r="QV507" s="24"/>
      <c r="QW507" s="24"/>
      <c r="QX507" s="24"/>
      <c r="QY507" s="24"/>
      <c r="QZ507" s="24"/>
      <c r="RA507" s="24"/>
      <c r="RB507" s="24"/>
      <c r="RC507" s="24"/>
      <c r="RD507" s="24"/>
      <c r="RE507" s="24"/>
      <c r="RF507" s="24"/>
      <c r="RG507" s="24"/>
      <c r="RH507" s="24"/>
      <c r="RI507" s="24"/>
      <c r="RJ507" s="24"/>
      <c r="RK507" s="24"/>
      <c r="RL507" s="24"/>
      <c r="RM507" s="24"/>
      <c r="RN507" s="24"/>
      <c r="RO507" s="24"/>
      <c r="RP507" s="24"/>
      <c r="RQ507" s="24"/>
      <c r="RR507" s="24"/>
      <c r="RS507" s="24"/>
      <c r="RT507" s="24"/>
      <c r="RU507" s="24"/>
      <c r="RV507" s="24"/>
      <c r="RW507" s="24"/>
      <c r="RX507" s="24"/>
      <c r="RY507" s="24"/>
      <c r="RZ507" s="24"/>
      <c r="SA507" s="24"/>
      <c r="SB507" s="24"/>
      <c r="SC507" s="24"/>
      <c r="SD507" s="24"/>
      <c r="SE507" s="24"/>
      <c r="SF507" s="24"/>
      <c r="SG507" s="24"/>
      <c r="SH507" s="24"/>
      <c r="SI507" s="24"/>
      <c r="SJ507" s="24"/>
      <c r="SK507" s="24"/>
      <c r="SL507" s="24"/>
      <c r="SM507" s="24"/>
      <c r="SN507" s="24"/>
      <c r="SO507" s="24"/>
      <c r="SP507" s="24"/>
      <c r="SQ507" s="24"/>
      <c r="SR507" s="24"/>
      <c r="SS507" s="24"/>
      <c r="ST507" s="24"/>
      <c r="SU507" s="24"/>
      <c r="SV507" s="24"/>
      <c r="SW507" s="24"/>
      <c r="SX507" s="24"/>
      <c r="SY507" s="24"/>
      <c r="SZ507" s="24"/>
      <c r="TA507" s="24"/>
      <c r="TB507" s="24"/>
      <c r="TC507" s="24"/>
      <c r="TD507" s="24"/>
      <c r="TE507" s="24"/>
      <c r="TF507" s="24"/>
      <c r="TG507" s="24"/>
      <c r="TH507" s="24"/>
      <c r="TI507" s="24"/>
      <c r="TJ507" s="24"/>
      <c r="TK507" s="24"/>
      <c r="TL507" s="24"/>
      <c r="TM507" s="24"/>
      <c r="TN507" s="24"/>
      <c r="TO507" s="24"/>
      <c r="TP507" s="24"/>
      <c r="TQ507" s="24"/>
      <c r="TR507" s="24"/>
      <c r="TS507" s="24"/>
      <c r="TT507" s="24"/>
      <c r="TU507" s="24"/>
      <c r="TV507" s="24"/>
      <c r="TW507" s="24"/>
      <c r="TX507" s="24"/>
      <c r="TY507" s="24"/>
      <c r="TZ507" s="24"/>
      <c r="UA507" s="24"/>
      <c r="UB507" s="24"/>
      <c r="UC507" s="24"/>
      <c r="UD507" s="24"/>
      <c r="UE507" s="24"/>
      <c r="UF507" s="24"/>
      <c r="UG507" s="24"/>
      <c r="UH507" s="24"/>
      <c r="UI507" s="24"/>
      <c r="UJ507" s="24"/>
      <c r="UK507" s="24"/>
      <c r="UL507" s="24"/>
      <c r="UM507" s="24"/>
      <c r="UN507" s="24"/>
      <c r="UO507" s="24"/>
      <c r="UP507" s="24"/>
      <c r="UQ507" s="24"/>
      <c r="UR507" s="24"/>
      <c r="US507" s="24"/>
      <c r="UT507" s="24"/>
      <c r="UU507" s="24"/>
      <c r="UV507" s="24"/>
      <c r="UW507" s="24"/>
      <c r="UX507" s="24"/>
      <c r="UY507" s="24"/>
      <c r="UZ507" s="24"/>
      <c r="VA507" s="24"/>
      <c r="VB507" s="24"/>
      <c r="VC507" s="24"/>
      <c r="VD507" s="24"/>
      <c r="VE507" s="24"/>
      <c r="VF507" s="24"/>
      <c r="VG507" s="24"/>
      <c r="VH507" s="24"/>
      <c r="VI507" s="24"/>
    </row>
    <row r="508" spans="1:581" s="23" customFormat="1" ht="15" customHeight="1" x14ac:dyDescent="0.2">
      <c r="A508" s="18">
        <v>11</v>
      </c>
      <c r="B508" s="102" t="s">
        <v>1188</v>
      </c>
      <c r="C508" s="102" t="s">
        <v>1189</v>
      </c>
      <c r="D508" s="20">
        <v>14</v>
      </c>
      <c r="E508" s="102" t="s">
        <v>927</v>
      </c>
      <c r="F508" s="102" t="s">
        <v>1190</v>
      </c>
      <c r="G508" s="102" t="s">
        <v>1619</v>
      </c>
      <c r="H508" s="21" t="s">
        <v>832</v>
      </c>
      <c r="I508" s="21" t="s">
        <v>663</v>
      </c>
      <c r="J508" s="22" t="s">
        <v>954</v>
      </c>
      <c r="K508" s="328">
        <v>33271</v>
      </c>
      <c r="L508" s="146" t="s">
        <v>740</v>
      </c>
      <c r="M508" s="22">
        <v>40</v>
      </c>
      <c r="N508" s="22" t="s">
        <v>728</v>
      </c>
      <c r="O508" s="21" t="s">
        <v>741</v>
      </c>
      <c r="P508" s="21" t="s">
        <v>972</v>
      </c>
      <c r="Q508" s="21" t="s">
        <v>996</v>
      </c>
      <c r="R508" s="22">
        <v>1</v>
      </c>
      <c r="S508" s="255">
        <v>12087</v>
      </c>
      <c r="T508" s="75"/>
      <c r="U508" s="75"/>
      <c r="V508" s="75">
        <f t="shared" si="247"/>
        <v>12087</v>
      </c>
      <c r="W508" s="75">
        <f>70.1*7</f>
        <v>490.69999999999993</v>
      </c>
      <c r="X508" s="75">
        <f t="shared" si="249"/>
        <v>2284.1666666666665</v>
      </c>
      <c r="Y508" s="75">
        <f t="shared" si="250"/>
        <v>22841.666666666664</v>
      </c>
      <c r="Z508" s="75">
        <f t="shared" si="251"/>
        <v>2115.2249999999999</v>
      </c>
      <c r="AA508" s="75">
        <f t="shared" si="252"/>
        <v>362.61</v>
      </c>
      <c r="AB508" s="75">
        <f t="shared" si="253"/>
        <v>604.35</v>
      </c>
      <c r="AC508" s="75">
        <f t="shared" si="254"/>
        <v>241.74</v>
      </c>
      <c r="AD508" s="75">
        <f>887+70</f>
        <v>957</v>
      </c>
      <c r="AE508" s="75">
        <f>631+30</f>
        <v>661</v>
      </c>
      <c r="AF508" s="77">
        <f t="shared" si="257"/>
        <v>6852.5</v>
      </c>
      <c r="AG508" s="77">
        <f t="shared" si="258"/>
        <v>20184.486111111109</v>
      </c>
      <c r="AH508" s="77">
        <f t="shared" si="259"/>
        <v>242213.83333333331</v>
      </c>
      <c r="AI508" s="77"/>
      <c r="AJ508" s="77"/>
      <c r="AK508" s="77"/>
      <c r="AL508" s="77"/>
      <c r="AM508" s="77"/>
      <c r="AN508" s="77"/>
      <c r="AO508" s="77"/>
      <c r="AP508" s="77"/>
      <c r="AQ508" s="77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  <c r="HB508" s="24"/>
      <c r="HC508" s="24"/>
      <c r="HD508" s="24"/>
      <c r="HE508" s="24"/>
      <c r="HF508" s="24"/>
      <c r="HG508" s="24"/>
      <c r="HH508" s="24"/>
      <c r="HI508" s="24"/>
      <c r="HJ508" s="24"/>
      <c r="HK508" s="24"/>
      <c r="HL508" s="24"/>
      <c r="HM508" s="24"/>
      <c r="HN508" s="24"/>
      <c r="HO508" s="24"/>
      <c r="HP508" s="24"/>
      <c r="HQ508" s="24"/>
      <c r="HR508" s="24"/>
      <c r="HS508" s="24"/>
      <c r="HT508" s="24"/>
      <c r="HU508" s="24"/>
      <c r="HV508" s="24"/>
      <c r="HW508" s="24"/>
      <c r="HX508" s="24"/>
      <c r="HY508" s="24"/>
      <c r="HZ508" s="24"/>
      <c r="IA508" s="24"/>
      <c r="IB508" s="24"/>
      <c r="IC508" s="24"/>
      <c r="ID508" s="24"/>
      <c r="IE508" s="24"/>
      <c r="IF508" s="24"/>
      <c r="IG508" s="24"/>
      <c r="IH508" s="24"/>
      <c r="II508" s="24"/>
      <c r="IJ508" s="24"/>
      <c r="IK508" s="24"/>
      <c r="IL508" s="24"/>
      <c r="IM508" s="24"/>
      <c r="IN508" s="24"/>
      <c r="IO508" s="24"/>
      <c r="IP508" s="24"/>
      <c r="IQ508" s="24"/>
      <c r="IR508" s="24"/>
      <c r="IS508" s="24"/>
      <c r="IT508" s="24"/>
      <c r="IU508" s="24"/>
      <c r="IV508" s="24"/>
      <c r="IW508" s="24"/>
      <c r="IX508" s="24"/>
      <c r="IY508" s="24"/>
      <c r="IZ508" s="24"/>
      <c r="JA508" s="24"/>
      <c r="JB508" s="24"/>
      <c r="JC508" s="24"/>
      <c r="JD508" s="24"/>
      <c r="JE508" s="24"/>
      <c r="JF508" s="24"/>
      <c r="JG508" s="24"/>
      <c r="JH508" s="24"/>
      <c r="JI508" s="24"/>
      <c r="JJ508" s="24"/>
      <c r="JK508" s="24"/>
      <c r="JL508" s="24"/>
      <c r="JM508" s="24"/>
      <c r="JN508" s="24"/>
      <c r="JO508" s="24"/>
      <c r="JP508" s="24"/>
      <c r="JQ508" s="24"/>
      <c r="JR508" s="24"/>
      <c r="JS508" s="24"/>
      <c r="JT508" s="24"/>
      <c r="JU508" s="24"/>
      <c r="JV508" s="24"/>
      <c r="JW508" s="24"/>
      <c r="JX508" s="24"/>
      <c r="JY508" s="24"/>
      <c r="JZ508" s="24"/>
      <c r="KA508" s="24"/>
      <c r="KB508" s="24"/>
      <c r="KC508" s="24"/>
      <c r="KD508" s="24"/>
      <c r="KE508" s="24"/>
      <c r="KF508" s="24"/>
      <c r="KG508" s="24"/>
      <c r="KH508" s="24"/>
      <c r="KI508" s="24"/>
      <c r="KJ508" s="24"/>
      <c r="KK508" s="24"/>
      <c r="KL508" s="24"/>
      <c r="KM508" s="24"/>
      <c r="KN508" s="24"/>
      <c r="KO508" s="24"/>
      <c r="KP508" s="24"/>
      <c r="KQ508" s="24"/>
      <c r="KR508" s="24"/>
      <c r="KS508" s="24"/>
      <c r="KT508" s="24"/>
      <c r="KU508" s="24"/>
      <c r="KV508" s="24"/>
      <c r="KW508" s="24"/>
      <c r="KX508" s="24"/>
      <c r="KY508" s="24"/>
      <c r="KZ508" s="24"/>
      <c r="LA508" s="24"/>
      <c r="LB508" s="24"/>
      <c r="LC508" s="24"/>
      <c r="LD508" s="24"/>
      <c r="LE508" s="24"/>
      <c r="LF508" s="24"/>
      <c r="LG508" s="24"/>
      <c r="LH508" s="24"/>
      <c r="LI508" s="24"/>
      <c r="LJ508" s="24"/>
      <c r="LK508" s="24"/>
      <c r="LL508" s="24"/>
      <c r="LM508" s="24"/>
      <c r="LN508" s="24"/>
      <c r="LO508" s="24"/>
      <c r="LP508" s="24"/>
      <c r="LQ508" s="24"/>
      <c r="LR508" s="24"/>
      <c r="LS508" s="24"/>
      <c r="LT508" s="24"/>
      <c r="LU508" s="24"/>
      <c r="LV508" s="24"/>
      <c r="LW508" s="24"/>
      <c r="LX508" s="24"/>
      <c r="LY508" s="24"/>
      <c r="LZ508" s="24"/>
      <c r="MA508" s="24"/>
      <c r="MB508" s="24"/>
      <c r="MC508" s="24"/>
      <c r="MD508" s="24"/>
      <c r="ME508" s="24"/>
      <c r="MF508" s="24"/>
      <c r="MG508" s="24"/>
      <c r="MH508" s="24"/>
      <c r="MI508" s="24"/>
      <c r="MJ508" s="24"/>
      <c r="MK508" s="24"/>
      <c r="ML508" s="24"/>
      <c r="MM508" s="24"/>
      <c r="MN508" s="24"/>
      <c r="MO508" s="24"/>
      <c r="MP508" s="24"/>
      <c r="MQ508" s="24"/>
      <c r="MR508" s="24"/>
      <c r="MS508" s="24"/>
      <c r="MT508" s="24"/>
      <c r="MU508" s="24"/>
      <c r="MV508" s="24"/>
      <c r="MW508" s="24"/>
      <c r="MX508" s="24"/>
      <c r="MY508" s="24"/>
      <c r="MZ508" s="24"/>
      <c r="NA508" s="24"/>
      <c r="NB508" s="24"/>
      <c r="NC508" s="24"/>
      <c r="ND508" s="24"/>
      <c r="NE508" s="24"/>
      <c r="NF508" s="24"/>
      <c r="NG508" s="24"/>
      <c r="NH508" s="24"/>
      <c r="NI508" s="24"/>
      <c r="NJ508" s="24"/>
      <c r="NK508" s="24"/>
      <c r="NL508" s="24"/>
      <c r="NM508" s="24"/>
      <c r="NN508" s="24"/>
      <c r="NO508" s="24"/>
      <c r="NP508" s="24"/>
      <c r="NQ508" s="24"/>
      <c r="NR508" s="24"/>
      <c r="NS508" s="24"/>
      <c r="NT508" s="24"/>
      <c r="NU508" s="24"/>
      <c r="NV508" s="24"/>
      <c r="NW508" s="24"/>
      <c r="NX508" s="24"/>
      <c r="NY508" s="24"/>
      <c r="NZ508" s="24"/>
      <c r="OA508" s="24"/>
      <c r="OB508" s="24"/>
      <c r="OC508" s="24"/>
      <c r="OD508" s="24"/>
      <c r="OE508" s="24"/>
      <c r="OF508" s="24"/>
      <c r="OG508" s="24"/>
      <c r="OH508" s="24"/>
      <c r="OI508" s="24"/>
      <c r="OJ508" s="24"/>
      <c r="OK508" s="24"/>
      <c r="OL508" s="24"/>
      <c r="OM508" s="24"/>
      <c r="ON508" s="24"/>
      <c r="OO508" s="24"/>
      <c r="OP508" s="24"/>
      <c r="OQ508" s="24"/>
      <c r="OR508" s="24"/>
      <c r="OS508" s="24"/>
      <c r="OT508" s="24"/>
      <c r="OU508" s="24"/>
      <c r="OV508" s="24"/>
      <c r="OW508" s="24"/>
      <c r="OX508" s="24"/>
      <c r="OY508" s="24"/>
      <c r="OZ508" s="24"/>
      <c r="PA508" s="24"/>
      <c r="PB508" s="24"/>
      <c r="PC508" s="24"/>
      <c r="PD508" s="24"/>
      <c r="PE508" s="24"/>
      <c r="PF508" s="24"/>
      <c r="PG508" s="24"/>
      <c r="PH508" s="24"/>
      <c r="PI508" s="24"/>
      <c r="PJ508" s="24"/>
      <c r="PK508" s="24"/>
      <c r="PL508" s="24"/>
      <c r="PM508" s="24"/>
      <c r="PN508" s="24"/>
      <c r="PO508" s="24"/>
      <c r="PP508" s="24"/>
      <c r="PQ508" s="24"/>
      <c r="PR508" s="24"/>
      <c r="PS508" s="24"/>
      <c r="PT508" s="24"/>
      <c r="PU508" s="24"/>
      <c r="PV508" s="24"/>
      <c r="PW508" s="24"/>
      <c r="PX508" s="24"/>
      <c r="PY508" s="24"/>
      <c r="PZ508" s="24"/>
      <c r="QA508" s="24"/>
      <c r="QB508" s="24"/>
      <c r="QC508" s="24"/>
      <c r="QD508" s="24"/>
      <c r="QE508" s="24"/>
      <c r="QF508" s="24"/>
      <c r="QG508" s="24"/>
      <c r="QH508" s="24"/>
      <c r="QI508" s="24"/>
      <c r="QJ508" s="24"/>
      <c r="QK508" s="24"/>
      <c r="QL508" s="24"/>
      <c r="QM508" s="24"/>
      <c r="QN508" s="24"/>
      <c r="QO508" s="24"/>
      <c r="QP508" s="24"/>
      <c r="QQ508" s="24"/>
      <c r="QR508" s="24"/>
      <c r="QS508" s="24"/>
      <c r="QT508" s="24"/>
      <c r="QU508" s="24"/>
      <c r="QV508" s="24"/>
      <c r="QW508" s="24"/>
      <c r="QX508" s="24"/>
      <c r="QY508" s="24"/>
      <c r="QZ508" s="24"/>
      <c r="RA508" s="24"/>
      <c r="RB508" s="24"/>
      <c r="RC508" s="24"/>
      <c r="RD508" s="24"/>
      <c r="RE508" s="24"/>
      <c r="RF508" s="24"/>
      <c r="RG508" s="24"/>
      <c r="RH508" s="24"/>
      <c r="RI508" s="24"/>
      <c r="RJ508" s="24"/>
      <c r="RK508" s="24"/>
      <c r="RL508" s="24"/>
      <c r="RM508" s="24"/>
      <c r="RN508" s="24"/>
      <c r="RO508" s="24"/>
      <c r="RP508" s="24"/>
      <c r="RQ508" s="24"/>
      <c r="RR508" s="24"/>
      <c r="RS508" s="24"/>
      <c r="RT508" s="24"/>
      <c r="RU508" s="24"/>
      <c r="RV508" s="24"/>
      <c r="RW508" s="24"/>
      <c r="RX508" s="24"/>
      <c r="RY508" s="24"/>
      <c r="RZ508" s="24"/>
      <c r="SA508" s="24"/>
      <c r="SB508" s="24"/>
      <c r="SC508" s="24"/>
      <c r="SD508" s="24"/>
      <c r="SE508" s="24"/>
      <c r="SF508" s="24"/>
      <c r="SG508" s="24"/>
      <c r="SH508" s="24"/>
      <c r="SI508" s="24"/>
      <c r="SJ508" s="24"/>
      <c r="SK508" s="24"/>
      <c r="SL508" s="24"/>
      <c r="SM508" s="24"/>
      <c r="SN508" s="24"/>
      <c r="SO508" s="24"/>
      <c r="SP508" s="24"/>
      <c r="SQ508" s="24"/>
      <c r="SR508" s="24"/>
      <c r="SS508" s="24"/>
      <c r="ST508" s="24"/>
      <c r="SU508" s="24"/>
      <c r="SV508" s="24"/>
      <c r="SW508" s="24"/>
      <c r="SX508" s="24"/>
      <c r="SY508" s="24"/>
      <c r="SZ508" s="24"/>
      <c r="TA508" s="24"/>
      <c r="TB508" s="24"/>
      <c r="TC508" s="24"/>
      <c r="TD508" s="24"/>
      <c r="TE508" s="24"/>
      <c r="TF508" s="24"/>
      <c r="TG508" s="24"/>
      <c r="TH508" s="24"/>
      <c r="TI508" s="24"/>
      <c r="TJ508" s="24"/>
      <c r="TK508" s="24"/>
      <c r="TL508" s="24"/>
      <c r="TM508" s="24"/>
      <c r="TN508" s="24"/>
      <c r="TO508" s="24"/>
      <c r="TP508" s="24"/>
      <c r="TQ508" s="24"/>
      <c r="TR508" s="24"/>
      <c r="TS508" s="24"/>
      <c r="TT508" s="24"/>
      <c r="TU508" s="24"/>
      <c r="TV508" s="24"/>
      <c r="TW508" s="24"/>
      <c r="TX508" s="24"/>
      <c r="TY508" s="24"/>
      <c r="TZ508" s="24"/>
      <c r="UA508" s="24"/>
      <c r="UB508" s="24"/>
      <c r="UC508" s="24"/>
      <c r="UD508" s="24"/>
      <c r="UE508" s="24"/>
      <c r="UF508" s="24"/>
      <c r="UG508" s="24"/>
      <c r="UH508" s="24"/>
      <c r="UI508" s="24"/>
      <c r="UJ508" s="24"/>
      <c r="UK508" s="24"/>
      <c r="UL508" s="24"/>
      <c r="UM508" s="24"/>
      <c r="UN508" s="24"/>
      <c r="UO508" s="24"/>
      <c r="UP508" s="24"/>
      <c r="UQ508" s="24"/>
      <c r="UR508" s="24"/>
      <c r="US508" s="24"/>
      <c r="UT508" s="24"/>
      <c r="UU508" s="24"/>
      <c r="UV508" s="24"/>
      <c r="UW508" s="24"/>
      <c r="UX508" s="24"/>
      <c r="UY508" s="24"/>
      <c r="UZ508" s="24"/>
      <c r="VA508" s="24"/>
      <c r="VB508" s="24"/>
      <c r="VC508" s="24"/>
      <c r="VD508" s="24"/>
      <c r="VE508" s="24"/>
      <c r="VF508" s="24"/>
      <c r="VG508" s="24"/>
      <c r="VH508" s="24"/>
      <c r="VI508" s="24"/>
    </row>
    <row r="509" spans="1:581" s="23" customFormat="1" ht="15" customHeight="1" x14ac:dyDescent="0.2">
      <c r="A509" s="18">
        <v>12</v>
      </c>
      <c r="B509" s="102" t="s">
        <v>1188</v>
      </c>
      <c r="C509" s="102" t="s">
        <v>1189</v>
      </c>
      <c r="D509" s="20">
        <v>14</v>
      </c>
      <c r="E509" s="102" t="s">
        <v>927</v>
      </c>
      <c r="F509" s="102" t="s">
        <v>1190</v>
      </c>
      <c r="G509" s="102" t="s">
        <v>1620</v>
      </c>
      <c r="H509" s="21" t="s">
        <v>664</v>
      </c>
      <c r="I509" s="21" t="s">
        <v>665</v>
      </c>
      <c r="J509" s="22" t="s">
        <v>954</v>
      </c>
      <c r="K509" s="328">
        <v>38201</v>
      </c>
      <c r="L509" s="146" t="s">
        <v>740</v>
      </c>
      <c r="M509" s="22">
        <v>40</v>
      </c>
      <c r="N509" s="22" t="s">
        <v>728</v>
      </c>
      <c r="O509" s="21" t="s">
        <v>741</v>
      </c>
      <c r="P509" s="21" t="s">
        <v>972</v>
      </c>
      <c r="Q509" s="21" t="s">
        <v>996</v>
      </c>
      <c r="R509" s="22">
        <v>1</v>
      </c>
      <c r="S509" s="255">
        <v>12087</v>
      </c>
      <c r="T509" s="75"/>
      <c r="U509" s="75"/>
      <c r="V509" s="75">
        <f t="shared" si="247"/>
        <v>12087</v>
      </c>
      <c r="W509" s="75">
        <f>70.1*4</f>
        <v>280.39999999999998</v>
      </c>
      <c r="X509" s="75">
        <f t="shared" si="249"/>
        <v>2284.1666666666665</v>
      </c>
      <c r="Y509" s="75">
        <f t="shared" si="250"/>
        <v>22841.666666666664</v>
      </c>
      <c r="Z509" s="75">
        <f t="shared" si="251"/>
        <v>2115.2249999999999</v>
      </c>
      <c r="AA509" s="75">
        <f t="shared" si="252"/>
        <v>362.61</v>
      </c>
      <c r="AB509" s="75">
        <f t="shared" si="253"/>
        <v>604.35</v>
      </c>
      <c r="AC509" s="75">
        <f t="shared" si="254"/>
        <v>241.74</v>
      </c>
      <c r="AD509" s="75">
        <f>887+70</f>
        <v>957</v>
      </c>
      <c r="AE509" s="75">
        <f>631+30</f>
        <v>661</v>
      </c>
      <c r="AF509" s="77">
        <f t="shared" si="257"/>
        <v>6852.5</v>
      </c>
      <c r="AG509" s="77">
        <f t="shared" si="258"/>
        <v>19974.18611111111</v>
      </c>
      <c r="AH509" s="77">
        <f t="shared" si="259"/>
        <v>239690.23333333334</v>
      </c>
      <c r="AI509" s="77"/>
      <c r="AJ509" s="77"/>
      <c r="AK509" s="77"/>
      <c r="AL509" s="77"/>
      <c r="AM509" s="77"/>
      <c r="AN509" s="77"/>
      <c r="AO509" s="77"/>
      <c r="AP509" s="77"/>
      <c r="AQ509" s="77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  <c r="HB509" s="24"/>
      <c r="HC509" s="24"/>
      <c r="HD509" s="24"/>
      <c r="HE509" s="24"/>
      <c r="HF509" s="24"/>
      <c r="HG509" s="24"/>
      <c r="HH509" s="24"/>
      <c r="HI509" s="24"/>
      <c r="HJ509" s="24"/>
      <c r="HK509" s="24"/>
      <c r="HL509" s="24"/>
      <c r="HM509" s="24"/>
      <c r="HN509" s="24"/>
      <c r="HO509" s="24"/>
      <c r="HP509" s="24"/>
      <c r="HQ509" s="24"/>
      <c r="HR509" s="24"/>
      <c r="HS509" s="24"/>
      <c r="HT509" s="24"/>
      <c r="HU509" s="24"/>
      <c r="HV509" s="24"/>
      <c r="HW509" s="24"/>
      <c r="HX509" s="24"/>
      <c r="HY509" s="24"/>
      <c r="HZ509" s="24"/>
      <c r="IA509" s="24"/>
      <c r="IB509" s="24"/>
      <c r="IC509" s="24"/>
      <c r="ID509" s="24"/>
      <c r="IE509" s="24"/>
      <c r="IF509" s="24"/>
      <c r="IG509" s="24"/>
      <c r="IH509" s="24"/>
      <c r="II509" s="24"/>
      <c r="IJ509" s="24"/>
      <c r="IK509" s="24"/>
      <c r="IL509" s="24"/>
      <c r="IM509" s="24"/>
      <c r="IN509" s="24"/>
      <c r="IO509" s="24"/>
      <c r="IP509" s="24"/>
      <c r="IQ509" s="24"/>
      <c r="IR509" s="24"/>
      <c r="IS509" s="24"/>
      <c r="IT509" s="24"/>
      <c r="IU509" s="24"/>
      <c r="IV509" s="24"/>
      <c r="IW509" s="24"/>
      <c r="IX509" s="24"/>
      <c r="IY509" s="24"/>
      <c r="IZ509" s="24"/>
      <c r="JA509" s="24"/>
      <c r="JB509" s="24"/>
      <c r="JC509" s="24"/>
      <c r="JD509" s="24"/>
      <c r="JE509" s="24"/>
      <c r="JF509" s="24"/>
      <c r="JG509" s="24"/>
      <c r="JH509" s="24"/>
      <c r="JI509" s="24"/>
      <c r="JJ509" s="24"/>
      <c r="JK509" s="24"/>
      <c r="JL509" s="24"/>
      <c r="JM509" s="24"/>
      <c r="JN509" s="24"/>
      <c r="JO509" s="24"/>
      <c r="JP509" s="24"/>
      <c r="JQ509" s="24"/>
      <c r="JR509" s="24"/>
      <c r="JS509" s="24"/>
      <c r="JT509" s="24"/>
      <c r="JU509" s="24"/>
      <c r="JV509" s="24"/>
      <c r="JW509" s="24"/>
      <c r="JX509" s="24"/>
      <c r="JY509" s="24"/>
      <c r="JZ509" s="24"/>
      <c r="KA509" s="24"/>
      <c r="KB509" s="24"/>
      <c r="KC509" s="24"/>
      <c r="KD509" s="24"/>
      <c r="KE509" s="24"/>
      <c r="KF509" s="24"/>
      <c r="KG509" s="24"/>
      <c r="KH509" s="24"/>
      <c r="KI509" s="24"/>
      <c r="KJ509" s="24"/>
      <c r="KK509" s="24"/>
      <c r="KL509" s="24"/>
      <c r="KM509" s="24"/>
      <c r="KN509" s="24"/>
      <c r="KO509" s="24"/>
      <c r="KP509" s="24"/>
      <c r="KQ509" s="24"/>
      <c r="KR509" s="24"/>
      <c r="KS509" s="24"/>
      <c r="KT509" s="24"/>
      <c r="KU509" s="24"/>
      <c r="KV509" s="24"/>
      <c r="KW509" s="24"/>
      <c r="KX509" s="24"/>
      <c r="KY509" s="24"/>
      <c r="KZ509" s="24"/>
      <c r="LA509" s="24"/>
      <c r="LB509" s="24"/>
      <c r="LC509" s="24"/>
      <c r="LD509" s="24"/>
      <c r="LE509" s="24"/>
      <c r="LF509" s="24"/>
      <c r="LG509" s="24"/>
      <c r="LH509" s="24"/>
      <c r="LI509" s="24"/>
      <c r="LJ509" s="24"/>
      <c r="LK509" s="24"/>
      <c r="LL509" s="24"/>
      <c r="LM509" s="24"/>
      <c r="LN509" s="24"/>
      <c r="LO509" s="24"/>
      <c r="LP509" s="24"/>
      <c r="LQ509" s="24"/>
      <c r="LR509" s="24"/>
      <c r="LS509" s="24"/>
      <c r="LT509" s="24"/>
      <c r="LU509" s="24"/>
      <c r="LV509" s="24"/>
      <c r="LW509" s="24"/>
      <c r="LX509" s="24"/>
      <c r="LY509" s="24"/>
      <c r="LZ509" s="24"/>
      <c r="MA509" s="24"/>
      <c r="MB509" s="24"/>
      <c r="MC509" s="24"/>
      <c r="MD509" s="24"/>
      <c r="ME509" s="24"/>
      <c r="MF509" s="24"/>
      <c r="MG509" s="24"/>
      <c r="MH509" s="24"/>
      <c r="MI509" s="24"/>
      <c r="MJ509" s="24"/>
      <c r="MK509" s="24"/>
      <c r="ML509" s="24"/>
      <c r="MM509" s="24"/>
      <c r="MN509" s="24"/>
      <c r="MO509" s="24"/>
      <c r="MP509" s="24"/>
      <c r="MQ509" s="24"/>
      <c r="MR509" s="24"/>
      <c r="MS509" s="24"/>
      <c r="MT509" s="24"/>
      <c r="MU509" s="24"/>
      <c r="MV509" s="24"/>
      <c r="MW509" s="24"/>
      <c r="MX509" s="24"/>
      <c r="MY509" s="24"/>
      <c r="MZ509" s="24"/>
      <c r="NA509" s="24"/>
      <c r="NB509" s="24"/>
      <c r="NC509" s="24"/>
      <c r="ND509" s="24"/>
      <c r="NE509" s="24"/>
      <c r="NF509" s="24"/>
      <c r="NG509" s="24"/>
      <c r="NH509" s="24"/>
      <c r="NI509" s="24"/>
      <c r="NJ509" s="24"/>
      <c r="NK509" s="24"/>
      <c r="NL509" s="24"/>
      <c r="NM509" s="24"/>
      <c r="NN509" s="24"/>
      <c r="NO509" s="24"/>
      <c r="NP509" s="24"/>
      <c r="NQ509" s="24"/>
      <c r="NR509" s="24"/>
      <c r="NS509" s="24"/>
      <c r="NT509" s="24"/>
      <c r="NU509" s="24"/>
      <c r="NV509" s="24"/>
      <c r="NW509" s="24"/>
      <c r="NX509" s="24"/>
      <c r="NY509" s="24"/>
      <c r="NZ509" s="24"/>
      <c r="OA509" s="24"/>
      <c r="OB509" s="24"/>
      <c r="OC509" s="24"/>
      <c r="OD509" s="24"/>
      <c r="OE509" s="24"/>
      <c r="OF509" s="24"/>
      <c r="OG509" s="24"/>
      <c r="OH509" s="24"/>
      <c r="OI509" s="24"/>
      <c r="OJ509" s="24"/>
      <c r="OK509" s="24"/>
      <c r="OL509" s="24"/>
      <c r="OM509" s="24"/>
      <c r="ON509" s="24"/>
      <c r="OO509" s="24"/>
      <c r="OP509" s="24"/>
      <c r="OQ509" s="24"/>
      <c r="OR509" s="24"/>
      <c r="OS509" s="24"/>
      <c r="OT509" s="24"/>
      <c r="OU509" s="24"/>
      <c r="OV509" s="24"/>
      <c r="OW509" s="24"/>
      <c r="OX509" s="24"/>
      <c r="OY509" s="24"/>
      <c r="OZ509" s="24"/>
      <c r="PA509" s="24"/>
      <c r="PB509" s="24"/>
      <c r="PC509" s="24"/>
      <c r="PD509" s="24"/>
      <c r="PE509" s="24"/>
      <c r="PF509" s="24"/>
      <c r="PG509" s="24"/>
      <c r="PH509" s="24"/>
      <c r="PI509" s="24"/>
      <c r="PJ509" s="24"/>
      <c r="PK509" s="24"/>
      <c r="PL509" s="24"/>
      <c r="PM509" s="24"/>
      <c r="PN509" s="24"/>
      <c r="PO509" s="24"/>
      <c r="PP509" s="24"/>
      <c r="PQ509" s="24"/>
      <c r="PR509" s="24"/>
      <c r="PS509" s="24"/>
      <c r="PT509" s="24"/>
      <c r="PU509" s="24"/>
      <c r="PV509" s="24"/>
      <c r="PW509" s="24"/>
      <c r="PX509" s="24"/>
      <c r="PY509" s="24"/>
      <c r="PZ509" s="24"/>
      <c r="QA509" s="24"/>
      <c r="QB509" s="24"/>
      <c r="QC509" s="24"/>
      <c r="QD509" s="24"/>
      <c r="QE509" s="24"/>
      <c r="QF509" s="24"/>
      <c r="QG509" s="24"/>
      <c r="QH509" s="24"/>
      <c r="QI509" s="24"/>
      <c r="QJ509" s="24"/>
      <c r="QK509" s="24"/>
      <c r="QL509" s="24"/>
      <c r="QM509" s="24"/>
      <c r="QN509" s="24"/>
      <c r="QO509" s="24"/>
      <c r="QP509" s="24"/>
      <c r="QQ509" s="24"/>
      <c r="QR509" s="24"/>
      <c r="QS509" s="24"/>
      <c r="QT509" s="24"/>
      <c r="QU509" s="24"/>
      <c r="QV509" s="24"/>
      <c r="QW509" s="24"/>
      <c r="QX509" s="24"/>
      <c r="QY509" s="24"/>
      <c r="QZ509" s="24"/>
      <c r="RA509" s="24"/>
      <c r="RB509" s="24"/>
      <c r="RC509" s="24"/>
      <c r="RD509" s="24"/>
      <c r="RE509" s="24"/>
      <c r="RF509" s="24"/>
      <c r="RG509" s="24"/>
      <c r="RH509" s="24"/>
      <c r="RI509" s="24"/>
      <c r="RJ509" s="24"/>
      <c r="RK509" s="24"/>
      <c r="RL509" s="24"/>
      <c r="RM509" s="24"/>
      <c r="RN509" s="24"/>
      <c r="RO509" s="24"/>
      <c r="RP509" s="24"/>
      <c r="RQ509" s="24"/>
      <c r="RR509" s="24"/>
      <c r="RS509" s="24"/>
      <c r="RT509" s="24"/>
      <c r="RU509" s="24"/>
      <c r="RV509" s="24"/>
      <c r="RW509" s="24"/>
      <c r="RX509" s="24"/>
      <c r="RY509" s="24"/>
      <c r="RZ509" s="24"/>
      <c r="SA509" s="24"/>
      <c r="SB509" s="24"/>
      <c r="SC509" s="24"/>
      <c r="SD509" s="24"/>
      <c r="SE509" s="24"/>
      <c r="SF509" s="24"/>
      <c r="SG509" s="24"/>
      <c r="SH509" s="24"/>
      <c r="SI509" s="24"/>
      <c r="SJ509" s="24"/>
      <c r="SK509" s="24"/>
      <c r="SL509" s="24"/>
      <c r="SM509" s="24"/>
      <c r="SN509" s="24"/>
      <c r="SO509" s="24"/>
      <c r="SP509" s="24"/>
      <c r="SQ509" s="24"/>
      <c r="SR509" s="24"/>
      <c r="SS509" s="24"/>
      <c r="ST509" s="24"/>
      <c r="SU509" s="24"/>
      <c r="SV509" s="24"/>
      <c r="SW509" s="24"/>
      <c r="SX509" s="24"/>
      <c r="SY509" s="24"/>
      <c r="SZ509" s="24"/>
      <c r="TA509" s="24"/>
      <c r="TB509" s="24"/>
      <c r="TC509" s="24"/>
      <c r="TD509" s="24"/>
      <c r="TE509" s="24"/>
      <c r="TF509" s="24"/>
      <c r="TG509" s="24"/>
      <c r="TH509" s="24"/>
      <c r="TI509" s="24"/>
      <c r="TJ509" s="24"/>
      <c r="TK509" s="24"/>
      <c r="TL509" s="24"/>
      <c r="TM509" s="24"/>
      <c r="TN509" s="24"/>
      <c r="TO509" s="24"/>
      <c r="TP509" s="24"/>
      <c r="TQ509" s="24"/>
      <c r="TR509" s="24"/>
      <c r="TS509" s="24"/>
      <c r="TT509" s="24"/>
      <c r="TU509" s="24"/>
      <c r="TV509" s="24"/>
      <c r="TW509" s="24"/>
      <c r="TX509" s="24"/>
      <c r="TY509" s="24"/>
      <c r="TZ509" s="24"/>
      <c r="UA509" s="24"/>
      <c r="UB509" s="24"/>
      <c r="UC509" s="24"/>
      <c r="UD509" s="24"/>
      <c r="UE509" s="24"/>
      <c r="UF509" s="24"/>
      <c r="UG509" s="24"/>
      <c r="UH509" s="24"/>
      <c r="UI509" s="24"/>
      <c r="UJ509" s="24"/>
      <c r="UK509" s="24"/>
      <c r="UL509" s="24"/>
      <c r="UM509" s="24"/>
      <c r="UN509" s="24"/>
      <c r="UO509" s="24"/>
      <c r="UP509" s="24"/>
      <c r="UQ509" s="24"/>
      <c r="UR509" s="24"/>
      <c r="US509" s="24"/>
      <c r="UT509" s="24"/>
      <c r="UU509" s="24"/>
      <c r="UV509" s="24"/>
      <c r="UW509" s="24"/>
      <c r="UX509" s="24"/>
      <c r="UY509" s="24"/>
      <c r="UZ509" s="24"/>
      <c r="VA509" s="24"/>
      <c r="VB509" s="24"/>
      <c r="VC509" s="24"/>
      <c r="VD509" s="24"/>
      <c r="VE509" s="24"/>
      <c r="VF509" s="24"/>
      <c r="VG509" s="24"/>
      <c r="VH509" s="24"/>
      <c r="VI509" s="24"/>
    </row>
    <row r="510" spans="1:581" s="23" customFormat="1" ht="15" customHeight="1" x14ac:dyDescent="0.2">
      <c r="A510" s="18">
        <v>13</v>
      </c>
      <c r="B510" s="102" t="s">
        <v>1188</v>
      </c>
      <c r="C510" s="102" t="s">
        <v>1189</v>
      </c>
      <c r="D510" s="20">
        <v>14</v>
      </c>
      <c r="E510" s="102" t="s">
        <v>927</v>
      </c>
      <c r="F510" s="102" t="s">
        <v>1190</v>
      </c>
      <c r="G510" s="102" t="s">
        <v>1622</v>
      </c>
      <c r="H510" s="21" t="s">
        <v>677</v>
      </c>
      <c r="I510" s="21" t="s">
        <v>678</v>
      </c>
      <c r="J510" s="22" t="s">
        <v>955</v>
      </c>
      <c r="K510" s="328">
        <v>38740</v>
      </c>
      <c r="L510" s="146" t="s">
        <v>714</v>
      </c>
      <c r="M510" s="22">
        <v>40</v>
      </c>
      <c r="N510" s="22" t="s">
        <v>728</v>
      </c>
      <c r="O510" s="21" t="s">
        <v>558</v>
      </c>
      <c r="P510" s="21" t="s">
        <v>972</v>
      </c>
      <c r="Q510" s="21" t="s">
        <v>996</v>
      </c>
      <c r="R510" s="22">
        <v>1</v>
      </c>
      <c r="S510" s="75">
        <v>14012</v>
      </c>
      <c r="T510" s="75"/>
      <c r="U510" s="75">
        <f>S510*0.15</f>
        <v>2101.7999999999997</v>
      </c>
      <c r="V510" s="75">
        <f t="shared" si="247"/>
        <v>16113.8</v>
      </c>
      <c r="W510" s="75">
        <f>70.1*4</f>
        <v>280.39999999999998</v>
      </c>
      <c r="X510" s="75">
        <f t="shared" si="249"/>
        <v>2984.4666666666667</v>
      </c>
      <c r="Y510" s="75">
        <f t="shared" si="250"/>
        <v>29844.666666666664</v>
      </c>
      <c r="Z510" s="75">
        <f t="shared" si="251"/>
        <v>2819.9149999999995</v>
      </c>
      <c r="AA510" s="75">
        <f t="shared" si="252"/>
        <v>483.41399999999999</v>
      </c>
      <c r="AB510" s="75">
        <f t="shared" si="253"/>
        <v>805.69</v>
      </c>
      <c r="AC510" s="75">
        <f t="shared" si="254"/>
        <v>322.27600000000001</v>
      </c>
      <c r="AD510" s="75">
        <v>1114</v>
      </c>
      <c r="AE510" s="75">
        <v>679</v>
      </c>
      <c r="AF510" s="77">
        <f t="shared" si="257"/>
        <v>8953.4</v>
      </c>
      <c r="AG510" s="77">
        <f t="shared" si="258"/>
        <v>26100.372777777782</v>
      </c>
      <c r="AH510" s="77">
        <f t="shared" si="259"/>
        <v>313204.47333333339</v>
      </c>
      <c r="AI510" s="77"/>
      <c r="AJ510" s="77"/>
      <c r="AK510" s="77"/>
      <c r="AL510" s="77"/>
      <c r="AM510" s="77"/>
      <c r="AN510" s="77"/>
      <c r="AO510" s="77"/>
      <c r="AP510" s="77"/>
      <c r="AQ510" s="77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  <c r="HB510" s="24"/>
      <c r="HC510" s="24"/>
      <c r="HD510" s="24"/>
      <c r="HE510" s="24"/>
      <c r="HF510" s="24"/>
      <c r="HG510" s="24"/>
      <c r="HH510" s="24"/>
      <c r="HI510" s="24"/>
      <c r="HJ510" s="24"/>
      <c r="HK510" s="24"/>
      <c r="HL510" s="24"/>
      <c r="HM510" s="24"/>
      <c r="HN510" s="24"/>
      <c r="HO510" s="24"/>
      <c r="HP510" s="24"/>
      <c r="HQ510" s="24"/>
      <c r="HR510" s="24"/>
      <c r="HS510" s="24"/>
      <c r="HT510" s="24"/>
      <c r="HU510" s="24"/>
      <c r="HV510" s="24"/>
      <c r="HW510" s="24"/>
      <c r="HX510" s="24"/>
      <c r="HY510" s="24"/>
      <c r="HZ510" s="24"/>
      <c r="IA510" s="24"/>
      <c r="IB510" s="24"/>
      <c r="IC510" s="24"/>
      <c r="ID510" s="24"/>
      <c r="IE510" s="24"/>
      <c r="IF510" s="24"/>
      <c r="IG510" s="24"/>
      <c r="IH510" s="24"/>
      <c r="II510" s="24"/>
      <c r="IJ510" s="24"/>
      <c r="IK510" s="24"/>
      <c r="IL510" s="24"/>
      <c r="IM510" s="24"/>
      <c r="IN510" s="24"/>
      <c r="IO510" s="24"/>
      <c r="IP510" s="24"/>
      <c r="IQ510" s="24"/>
      <c r="IR510" s="24"/>
      <c r="IS510" s="24"/>
      <c r="IT510" s="24"/>
      <c r="IU510" s="24"/>
      <c r="IV510" s="24"/>
      <c r="IW510" s="24"/>
      <c r="IX510" s="24"/>
      <c r="IY510" s="24"/>
      <c r="IZ510" s="24"/>
      <c r="JA510" s="24"/>
      <c r="JB510" s="24"/>
      <c r="JC510" s="24"/>
      <c r="JD510" s="24"/>
      <c r="JE510" s="24"/>
      <c r="JF510" s="24"/>
      <c r="JG510" s="24"/>
      <c r="JH510" s="24"/>
      <c r="JI510" s="24"/>
      <c r="JJ510" s="24"/>
      <c r="JK510" s="24"/>
      <c r="JL510" s="24"/>
      <c r="JM510" s="24"/>
      <c r="JN510" s="24"/>
      <c r="JO510" s="24"/>
      <c r="JP510" s="24"/>
      <c r="JQ510" s="24"/>
      <c r="JR510" s="24"/>
      <c r="JS510" s="24"/>
      <c r="JT510" s="24"/>
      <c r="JU510" s="24"/>
      <c r="JV510" s="24"/>
      <c r="JW510" s="24"/>
      <c r="JX510" s="24"/>
      <c r="JY510" s="24"/>
      <c r="JZ510" s="24"/>
      <c r="KA510" s="24"/>
      <c r="KB510" s="24"/>
      <c r="KC510" s="24"/>
      <c r="KD510" s="24"/>
      <c r="KE510" s="24"/>
      <c r="KF510" s="24"/>
      <c r="KG510" s="24"/>
      <c r="KH510" s="24"/>
      <c r="KI510" s="24"/>
      <c r="KJ510" s="24"/>
      <c r="KK510" s="24"/>
      <c r="KL510" s="24"/>
      <c r="KM510" s="24"/>
      <c r="KN510" s="24"/>
      <c r="KO510" s="24"/>
      <c r="KP510" s="24"/>
      <c r="KQ510" s="24"/>
      <c r="KR510" s="24"/>
      <c r="KS510" s="24"/>
      <c r="KT510" s="24"/>
      <c r="KU510" s="24"/>
      <c r="KV510" s="24"/>
      <c r="KW510" s="24"/>
      <c r="KX510" s="24"/>
      <c r="KY510" s="24"/>
      <c r="KZ510" s="24"/>
      <c r="LA510" s="24"/>
      <c r="LB510" s="24"/>
      <c r="LC510" s="24"/>
      <c r="LD510" s="24"/>
      <c r="LE510" s="24"/>
      <c r="LF510" s="24"/>
      <c r="LG510" s="24"/>
      <c r="LH510" s="24"/>
      <c r="LI510" s="24"/>
      <c r="LJ510" s="24"/>
      <c r="LK510" s="24"/>
      <c r="LL510" s="24"/>
      <c r="LM510" s="24"/>
      <c r="LN510" s="24"/>
      <c r="LO510" s="24"/>
      <c r="LP510" s="24"/>
      <c r="LQ510" s="24"/>
      <c r="LR510" s="24"/>
      <c r="LS510" s="24"/>
      <c r="LT510" s="24"/>
      <c r="LU510" s="24"/>
      <c r="LV510" s="24"/>
      <c r="LW510" s="24"/>
      <c r="LX510" s="24"/>
      <c r="LY510" s="24"/>
      <c r="LZ510" s="24"/>
      <c r="MA510" s="24"/>
      <c r="MB510" s="24"/>
      <c r="MC510" s="24"/>
      <c r="MD510" s="24"/>
      <c r="ME510" s="24"/>
      <c r="MF510" s="24"/>
      <c r="MG510" s="24"/>
      <c r="MH510" s="24"/>
      <c r="MI510" s="24"/>
      <c r="MJ510" s="24"/>
      <c r="MK510" s="24"/>
      <c r="ML510" s="24"/>
      <c r="MM510" s="24"/>
      <c r="MN510" s="24"/>
      <c r="MO510" s="24"/>
      <c r="MP510" s="24"/>
      <c r="MQ510" s="24"/>
      <c r="MR510" s="24"/>
      <c r="MS510" s="24"/>
      <c r="MT510" s="24"/>
      <c r="MU510" s="24"/>
      <c r="MV510" s="24"/>
      <c r="MW510" s="24"/>
      <c r="MX510" s="24"/>
      <c r="MY510" s="24"/>
      <c r="MZ510" s="24"/>
      <c r="NA510" s="24"/>
      <c r="NB510" s="24"/>
      <c r="NC510" s="24"/>
      <c r="ND510" s="24"/>
      <c r="NE510" s="24"/>
      <c r="NF510" s="24"/>
      <c r="NG510" s="24"/>
      <c r="NH510" s="24"/>
      <c r="NI510" s="24"/>
      <c r="NJ510" s="24"/>
      <c r="NK510" s="24"/>
      <c r="NL510" s="24"/>
      <c r="NM510" s="24"/>
      <c r="NN510" s="24"/>
      <c r="NO510" s="24"/>
      <c r="NP510" s="24"/>
      <c r="NQ510" s="24"/>
      <c r="NR510" s="24"/>
      <c r="NS510" s="24"/>
      <c r="NT510" s="24"/>
      <c r="NU510" s="24"/>
      <c r="NV510" s="24"/>
      <c r="NW510" s="24"/>
      <c r="NX510" s="24"/>
      <c r="NY510" s="24"/>
      <c r="NZ510" s="24"/>
      <c r="OA510" s="24"/>
      <c r="OB510" s="24"/>
      <c r="OC510" s="24"/>
      <c r="OD510" s="24"/>
      <c r="OE510" s="24"/>
      <c r="OF510" s="24"/>
      <c r="OG510" s="24"/>
      <c r="OH510" s="24"/>
      <c r="OI510" s="24"/>
      <c r="OJ510" s="24"/>
      <c r="OK510" s="24"/>
      <c r="OL510" s="24"/>
      <c r="OM510" s="24"/>
      <c r="ON510" s="24"/>
      <c r="OO510" s="24"/>
      <c r="OP510" s="24"/>
      <c r="OQ510" s="24"/>
      <c r="OR510" s="24"/>
      <c r="OS510" s="24"/>
      <c r="OT510" s="24"/>
      <c r="OU510" s="24"/>
      <c r="OV510" s="24"/>
      <c r="OW510" s="24"/>
      <c r="OX510" s="24"/>
      <c r="OY510" s="24"/>
      <c r="OZ510" s="24"/>
      <c r="PA510" s="24"/>
      <c r="PB510" s="24"/>
      <c r="PC510" s="24"/>
      <c r="PD510" s="24"/>
      <c r="PE510" s="24"/>
      <c r="PF510" s="24"/>
      <c r="PG510" s="24"/>
      <c r="PH510" s="24"/>
      <c r="PI510" s="24"/>
      <c r="PJ510" s="24"/>
      <c r="PK510" s="24"/>
      <c r="PL510" s="24"/>
      <c r="PM510" s="24"/>
      <c r="PN510" s="24"/>
      <c r="PO510" s="24"/>
      <c r="PP510" s="24"/>
      <c r="PQ510" s="24"/>
      <c r="PR510" s="24"/>
      <c r="PS510" s="24"/>
      <c r="PT510" s="24"/>
      <c r="PU510" s="24"/>
      <c r="PV510" s="24"/>
      <c r="PW510" s="24"/>
      <c r="PX510" s="24"/>
      <c r="PY510" s="24"/>
      <c r="PZ510" s="24"/>
      <c r="QA510" s="24"/>
      <c r="QB510" s="24"/>
      <c r="QC510" s="24"/>
      <c r="QD510" s="24"/>
      <c r="QE510" s="24"/>
      <c r="QF510" s="24"/>
      <c r="QG510" s="24"/>
      <c r="QH510" s="24"/>
      <c r="QI510" s="24"/>
      <c r="QJ510" s="24"/>
      <c r="QK510" s="24"/>
      <c r="QL510" s="24"/>
      <c r="QM510" s="24"/>
      <c r="QN510" s="24"/>
      <c r="QO510" s="24"/>
      <c r="QP510" s="24"/>
      <c r="QQ510" s="24"/>
      <c r="QR510" s="24"/>
      <c r="QS510" s="24"/>
      <c r="QT510" s="24"/>
      <c r="QU510" s="24"/>
      <c r="QV510" s="24"/>
      <c r="QW510" s="24"/>
      <c r="QX510" s="24"/>
      <c r="QY510" s="24"/>
      <c r="QZ510" s="24"/>
      <c r="RA510" s="24"/>
      <c r="RB510" s="24"/>
      <c r="RC510" s="24"/>
      <c r="RD510" s="24"/>
      <c r="RE510" s="24"/>
      <c r="RF510" s="24"/>
      <c r="RG510" s="24"/>
      <c r="RH510" s="24"/>
      <c r="RI510" s="24"/>
      <c r="RJ510" s="24"/>
      <c r="RK510" s="24"/>
      <c r="RL510" s="24"/>
      <c r="RM510" s="24"/>
      <c r="RN510" s="24"/>
      <c r="RO510" s="24"/>
      <c r="RP510" s="24"/>
      <c r="RQ510" s="24"/>
      <c r="RR510" s="24"/>
      <c r="RS510" s="24"/>
      <c r="RT510" s="24"/>
      <c r="RU510" s="24"/>
      <c r="RV510" s="24"/>
      <c r="RW510" s="24"/>
      <c r="RX510" s="24"/>
      <c r="RY510" s="24"/>
      <c r="RZ510" s="24"/>
      <c r="SA510" s="24"/>
      <c r="SB510" s="24"/>
      <c r="SC510" s="24"/>
      <c r="SD510" s="24"/>
      <c r="SE510" s="24"/>
      <c r="SF510" s="24"/>
      <c r="SG510" s="24"/>
      <c r="SH510" s="24"/>
      <c r="SI510" s="24"/>
      <c r="SJ510" s="24"/>
      <c r="SK510" s="24"/>
      <c r="SL510" s="24"/>
      <c r="SM510" s="24"/>
      <c r="SN510" s="24"/>
      <c r="SO510" s="24"/>
      <c r="SP510" s="24"/>
      <c r="SQ510" s="24"/>
      <c r="SR510" s="24"/>
      <c r="SS510" s="24"/>
      <c r="ST510" s="24"/>
      <c r="SU510" s="24"/>
      <c r="SV510" s="24"/>
      <c r="SW510" s="24"/>
      <c r="SX510" s="24"/>
      <c r="SY510" s="24"/>
      <c r="SZ510" s="24"/>
      <c r="TA510" s="24"/>
      <c r="TB510" s="24"/>
      <c r="TC510" s="24"/>
      <c r="TD510" s="24"/>
      <c r="TE510" s="24"/>
      <c r="TF510" s="24"/>
      <c r="TG510" s="24"/>
      <c r="TH510" s="24"/>
      <c r="TI510" s="24"/>
      <c r="TJ510" s="24"/>
      <c r="TK510" s="24"/>
      <c r="TL510" s="24"/>
      <c r="TM510" s="24"/>
      <c r="TN510" s="24"/>
      <c r="TO510" s="24"/>
      <c r="TP510" s="24"/>
      <c r="TQ510" s="24"/>
      <c r="TR510" s="24"/>
      <c r="TS510" s="24"/>
      <c r="TT510" s="24"/>
      <c r="TU510" s="24"/>
      <c r="TV510" s="24"/>
      <c r="TW510" s="24"/>
      <c r="TX510" s="24"/>
      <c r="TY510" s="24"/>
      <c r="TZ510" s="24"/>
      <c r="UA510" s="24"/>
      <c r="UB510" s="24"/>
      <c r="UC510" s="24"/>
      <c r="UD510" s="24"/>
      <c r="UE510" s="24"/>
      <c r="UF510" s="24"/>
      <c r="UG510" s="24"/>
      <c r="UH510" s="24"/>
      <c r="UI510" s="24"/>
      <c r="UJ510" s="24"/>
      <c r="UK510" s="24"/>
      <c r="UL510" s="24"/>
      <c r="UM510" s="24"/>
      <c r="UN510" s="24"/>
      <c r="UO510" s="24"/>
      <c r="UP510" s="24"/>
      <c r="UQ510" s="24"/>
      <c r="UR510" s="24"/>
      <c r="US510" s="24"/>
      <c r="UT510" s="24"/>
      <c r="UU510" s="24"/>
      <c r="UV510" s="24"/>
      <c r="UW510" s="24"/>
      <c r="UX510" s="24"/>
      <c r="UY510" s="24"/>
      <c r="UZ510" s="24"/>
      <c r="VA510" s="24"/>
      <c r="VB510" s="24"/>
      <c r="VC510" s="24"/>
      <c r="VD510" s="24"/>
      <c r="VE510" s="24"/>
      <c r="VF510" s="24"/>
      <c r="VG510" s="24"/>
      <c r="VH510" s="24"/>
      <c r="VI510" s="24"/>
    </row>
    <row r="511" spans="1:581" s="23" customFormat="1" ht="15" customHeight="1" x14ac:dyDescent="0.2">
      <c r="A511" s="18">
        <v>14</v>
      </c>
      <c r="B511" s="102" t="s">
        <v>1188</v>
      </c>
      <c r="C511" s="102" t="s">
        <v>1189</v>
      </c>
      <c r="D511" s="20">
        <v>14</v>
      </c>
      <c r="E511" s="102" t="s">
        <v>927</v>
      </c>
      <c r="F511" s="102" t="s">
        <v>1190</v>
      </c>
      <c r="G511" s="102" t="s">
        <v>1623</v>
      </c>
      <c r="H511" s="21" t="s">
        <v>679</v>
      </c>
      <c r="I511" s="21" t="s">
        <v>680</v>
      </c>
      <c r="J511" s="22" t="s">
        <v>955</v>
      </c>
      <c r="K511" s="328">
        <v>38733</v>
      </c>
      <c r="L511" s="146" t="s">
        <v>714</v>
      </c>
      <c r="M511" s="22">
        <v>40</v>
      </c>
      <c r="N511" s="22" t="s">
        <v>728</v>
      </c>
      <c r="O511" s="21" t="s">
        <v>558</v>
      </c>
      <c r="P511" s="21" t="s">
        <v>972</v>
      </c>
      <c r="Q511" s="21" t="s">
        <v>996</v>
      </c>
      <c r="R511" s="22">
        <v>1</v>
      </c>
      <c r="S511" s="75">
        <v>14012</v>
      </c>
      <c r="T511" s="75"/>
      <c r="U511" s="75">
        <f>S511*0.15</f>
        <v>2101.7999999999997</v>
      </c>
      <c r="V511" s="75">
        <f t="shared" si="247"/>
        <v>16113.8</v>
      </c>
      <c r="W511" s="75">
        <f>70.1*4</f>
        <v>280.39999999999998</v>
      </c>
      <c r="X511" s="75">
        <f t="shared" si="249"/>
        <v>2984.4666666666667</v>
      </c>
      <c r="Y511" s="75">
        <f t="shared" si="250"/>
        <v>29844.666666666664</v>
      </c>
      <c r="Z511" s="75">
        <f t="shared" si="251"/>
        <v>2819.9149999999995</v>
      </c>
      <c r="AA511" s="75">
        <f t="shared" si="252"/>
        <v>483.41399999999999</v>
      </c>
      <c r="AB511" s="75">
        <f t="shared" si="253"/>
        <v>805.69</v>
      </c>
      <c r="AC511" s="75">
        <f t="shared" si="254"/>
        <v>322.27600000000001</v>
      </c>
      <c r="AD511" s="75">
        <v>1114</v>
      </c>
      <c r="AE511" s="75">
        <v>679</v>
      </c>
      <c r="AF511" s="77">
        <f t="shared" si="257"/>
        <v>8953.4</v>
      </c>
      <c r="AG511" s="77">
        <f t="shared" si="258"/>
        <v>26100.372777777782</v>
      </c>
      <c r="AH511" s="77">
        <f t="shared" si="259"/>
        <v>313204.47333333339</v>
      </c>
      <c r="AI511" s="77"/>
      <c r="AJ511" s="77"/>
      <c r="AK511" s="77"/>
      <c r="AL511" s="77"/>
      <c r="AM511" s="77"/>
      <c r="AN511" s="77"/>
      <c r="AO511" s="77"/>
      <c r="AP511" s="77"/>
      <c r="AQ511" s="77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  <c r="HB511" s="24"/>
      <c r="HC511" s="24"/>
      <c r="HD511" s="24"/>
      <c r="HE511" s="24"/>
      <c r="HF511" s="24"/>
      <c r="HG511" s="24"/>
      <c r="HH511" s="24"/>
      <c r="HI511" s="24"/>
      <c r="HJ511" s="24"/>
      <c r="HK511" s="24"/>
      <c r="HL511" s="24"/>
      <c r="HM511" s="24"/>
      <c r="HN511" s="24"/>
      <c r="HO511" s="24"/>
      <c r="HP511" s="24"/>
      <c r="HQ511" s="24"/>
      <c r="HR511" s="24"/>
      <c r="HS511" s="24"/>
      <c r="HT511" s="24"/>
      <c r="HU511" s="24"/>
      <c r="HV511" s="24"/>
      <c r="HW511" s="24"/>
      <c r="HX511" s="24"/>
      <c r="HY511" s="24"/>
      <c r="HZ511" s="24"/>
      <c r="IA511" s="24"/>
      <c r="IB511" s="24"/>
      <c r="IC511" s="24"/>
      <c r="ID511" s="24"/>
      <c r="IE511" s="24"/>
      <c r="IF511" s="24"/>
      <c r="IG511" s="24"/>
      <c r="IH511" s="24"/>
      <c r="II511" s="24"/>
      <c r="IJ511" s="24"/>
      <c r="IK511" s="24"/>
      <c r="IL511" s="24"/>
      <c r="IM511" s="24"/>
      <c r="IN511" s="24"/>
      <c r="IO511" s="24"/>
      <c r="IP511" s="24"/>
      <c r="IQ511" s="24"/>
      <c r="IR511" s="24"/>
      <c r="IS511" s="24"/>
      <c r="IT511" s="24"/>
      <c r="IU511" s="24"/>
      <c r="IV511" s="24"/>
      <c r="IW511" s="24"/>
      <c r="IX511" s="24"/>
      <c r="IY511" s="24"/>
      <c r="IZ511" s="24"/>
      <c r="JA511" s="24"/>
      <c r="JB511" s="24"/>
      <c r="JC511" s="24"/>
      <c r="JD511" s="24"/>
      <c r="JE511" s="24"/>
      <c r="JF511" s="24"/>
      <c r="JG511" s="24"/>
      <c r="JH511" s="24"/>
      <c r="JI511" s="24"/>
      <c r="JJ511" s="24"/>
      <c r="JK511" s="24"/>
      <c r="JL511" s="24"/>
      <c r="JM511" s="24"/>
      <c r="JN511" s="24"/>
      <c r="JO511" s="24"/>
      <c r="JP511" s="24"/>
      <c r="JQ511" s="24"/>
      <c r="JR511" s="24"/>
      <c r="JS511" s="24"/>
      <c r="JT511" s="24"/>
      <c r="JU511" s="24"/>
      <c r="JV511" s="24"/>
      <c r="JW511" s="24"/>
      <c r="JX511" s="24"/>
      <c r="JY511" s="24"/>
      <c r="JZ511" s="24"/>
      <c r="KA511" s="24"/>
      <c r="KB511" s="24"/>
      <c r="KC511" s="24"/>
      <c r="KD511" s="24"/>
      <c r="KE511" s="24"/>
      <c r="KF511" s="24"/>
      <c r="KG511" s="24"/>
      <c r="KH511" s="24"/>
      <c r="KI511" s="24"/>
      <c r="KJ511" s="24"/>
      <c r="KK511" s="24"/>
      <c r="KL511" s="24"/>
      <c r="KM511" s="24"/>
      <c r="KN511" s="24"/>
      <c r="KO511" s="24"/>
      <c r="KP511" s="24"/>
      <c r="KQ511" s="24"/>
      <c r="KR511" s="24"/>
      <c r="KS511" s="24"/>
      <c r="KT511" s="24"/>
      <c r="KU511" s="24"/>
      <c r="KV511" s="24"/>
      <c r="KW511" s="24"/>
      <c r="KX511" s="24"/>
      <c r="KY511" s="24"/>
      <c r="KZ511" s="24"/>
      <c r="LA511" s="24"/>
      <c r="LB511" s="24"/>
      <c r="LC511" s="24"/>
      <c r="LD511" s="24"/>
      <c r="LE511" s="24"/>
      <c r="LF511" s="24"/>
      <c r="LG511" s="24"/>
      <c r="LH511" s="24"/>
      <c r="LI511" s="24"/>
      <c r="LJ511" s="24"/>
      <c r="LK511" s="24"/>
      <c r="LL511" s="24"/>
      <c r="LM511" s="24"/>
      <c r="LN511" s="24"/>
      <c r="LO511" s="24"/>
      <c r="LP511" s="24"/>
      <c r="LQ511" s="24"/>
      <c r="LR511" s="24"/>
      <c r="LS511" s="24"/>
      <c r="LT511" s="24"/>
      <c r="LU511" s="24"/>
      <c r="LV511" s="24"/>
      <c r="LW511" s="24"/>
      <c r="LX511" s="24"/>
      <c r="LY511" s="24"/>
      <c r="LZ511" s="24"/>
      <c r="MA511" s="24"/>
      <c r="MB511" s="24"/>
      <c r="MC511" s="24"/>
      <c r="MD511" s="24"/>
      <c r="ME511" s="24"/>
      <c r="MF511" s="24"/>
      <c r="MG511" s="24"/>
      <c r="MH511" s="24"/>
      <c r="MI511" s="24"/>
      <c r="MJ511" s="24"/>
      <c r="MK511" s="24"/>
      <c r="ML511" s="24"/>
      <c r="MM511" s="24"/>
      <c r="MN511" s="24"/>
      <c r="MO511" s="24"/>
      <c r="MP511" s="24"/>
      <c r="MQ511" s="24"/>
      <c r="MR511" s="24"/>
      <c r="MS511" s="24"/>
      <c r="MT511" s="24"/>
      <c r="MU511" s="24"/>
      <c r="MV511" s="24"/>
      <c r="MW511" s="24"/>
      <c r="MX511" s="24"/>
      <c r="MY511" s="24"/>
      <c r="MZ511" s="24"/>
      <c r="NA511" s="24"/>
      <c r="NB511" s="24"/>
      <c r="NC511" s="24"/>
      <c r="ND511" s="24"/>
      <c r="NE511" s="24"/>
      <c r="NF511" s="24"/>
      <c r="NG511" s="24"/>
      <c r="NH511" s="24"/>
      <c r="NI511" s="24"/>
      <c r="NJ511" s="24"/>
      <c r="NK511" s="24"/>
      <c r="NL511" s="24"/>
      <c r="NM511" s="24"/>
      <c r="NN511" s="24"/>
      <c r="NO511" s="24"/>
      <c r="NP511" s="24"/>
      <c r="NQ511" s="24"/>
      <c r="NR511" s="24"/>
      <c r="NS511" s="24"/>
      <c r="NT511" s="24"/>
      <c r="NU511" s="24"/>
      <c r="NV511" s="24"/>
      <c r="NW511" s="24"/>
      <c r="NX511" s="24"/>
      <c r="NY511" s="24"/>
      <c r="NZ511" s="24"/>
      <c r="OA511" s="24"/>
      <c r="OB511" s="24"/>
      <c r="OC511" s="24"/>
      <c r="OD511" s="24"/>
      <c r="OE511" s="24"/>
      <c r="OF511" s="24"/>
      <c r="OG511" s="24"/>
      <c r="OH511" s="24"/>
      <c r="OI511" s="24"/>
      <c r="OJ511" s="24"/>
      <c r="OK511" s="24"/>
      <c r="OL511" s="24"/>
      <c r="OM511" s="24"/>
      <c r="ON511" s="24"/>
      <c r="OO511" s="24"/>
      <c r="OP511" s="24"/>
      <c r="OQ511" s="24"/>
      <c r="OR511" s="24"/>
      <c r="OS511" s="24"/>
      <c r="OT511" s="24"/>
      <c r="OU511" s="24"/>
      <c r="OV511" s="24"/>
      <c r="OW511" s="24"/>
      <c r="OX511" s="24"/>
      <c r="OY511" s="24"/>
      <c r="OZ511" s="24"/>
      <c r="PA511" s="24"/>
      <c r="PB511" s="24"/>
      <c r="PC511" s="24"/>
      <c r="PD511" s="24"/>
      <c r="PE511" s="24"/>
      <c r="PF511" s="24"/>
      <c r="PG511" s="24"/>
      <c r="PH511" s="24"/>
      <c r="PI511" s="24"/>
      <c r="PJ511" s="24"/>
      <c r="PK511" s="24"/>
      <c r="PL511" s="24"/>
      <c r="PM511" s="24"/>
      <c r="PN511" s="24"/>
      <c r="PO511" s="24"/>
      <c r="PP511" s="24"/>
      <c r="PQ511" s="24"/>
      <c r="PR511" s="24"/>
      <c r="PS511" s="24"/>
      <c r="PT511" s="24"/>
      <c r="PU511" s="24"/>
      <c r="PV511" s="24"/>
      <c r="PW511" s="24"/>
      <c r="PX511" s="24"/>
      <c r="PY511" s="24"/>
      <c r="PZ511" s="24"/>
      <c r="QA511" s="24"/>
      <c r="QB511" s="24"/>
      <c r="QC511" s="24"/>
      <c r="QD511" s="24"/>
      <c r="QE511" s="24"/>
      <c r="QF511" s="24"/>
      <c r="QG511" s="24"/>
      <c r="QH511" s="24"/>
      <c r="QI511" s="24"/>
      <c r="QJ511" s="24"/>
      <c r="QK511" s="24"/>
      <c r="QL511" s="24"/>
      <c r="QM511" s="24"/>
      <c r="QN511" s="24"/>
      <c r="QO511" s="24"/>
      <c r="QP511" s="24"/>
      <c r="QQ511" s="24"/>
      <c r="QR511" s="24"/>
      <c r="QS511" s="24"/>
      <c r="QT511" s="24"/>
      <c r="QU511" s="24"/>
      <c r="QV511" s="24"/>
      <c r="QW511" s="24"/>
      <c r="QX511" s="24"/>
      <c r="QY511" s="24"/>
      <c r="QZ511" s="24"/>
      <c r="RA511" s="24"/>
      <c r="RB511" s="24"/>
      <c r="RC511" s="24"/>
      <c r="RD511" s="24"/>
      <c r="RE511" s="24"/>
      <c r="RF511" s="24"/>
      <c r="RG511" s="24"/>
      <c r="RH511" s="24"/>
      <c r="RI511" s="24"/>
      <c r="RJ511" s="24"/>
      <c r="RK511" s="24"/>
      <c r="RL511" s="24"/>
      <c r="RM511" s="24"/>
      <c r="RN511" s="24"/>
      <c r="RO511" s="24"/>
      <c r="RP511" s="24"/>
      <c r="RQ511" s="24"/>
      <c r="RR511" s="24"/>
      <c r="RS511" s="24"/>
      <c r="RT511" s="24"/>
      <c r="RU511" s="24"/>
      <c r="RV511" s="24"/>
      <c r="RW511" s="24"/>
      <c r="RX511" s="24"/>
      <c r="RY511" s="24"/>
      <c r="RZ511" s="24"/>
      <c r="SA511" s="24"/>
      <c r="SB511" s="24"/>
      <c r="SC511" s="24"/>
      <c r="SD511" s="24"/>
      <c r="SE511" s="24"/>
      <c r="SF511" s="24"/>
      <c r="SG511" s="24"/>
      <c r="SH511" s="24"/>
      <c r="SI511" s="24"/>
      <c r="SJ511" s="24"/>
      <c r="SK511" s="24"/>
      <c r="SL511" s="24"/>
      <c r="SM511" s="24"/>
      <c r="SN511" s="24"/>
      <c r="SO511" s="24"/>
      <c r="SP511" s="24"/>
      <c r="SQ511" s="24"/>
      <c r="SR511" s="24"/>
      <c r="SS511" s="24"/>
      <c r="ST511" s="24"/>
      <c r="SU511" s="24"/>
      <c r="SV511" s="24"/>
      <c r="SW511" s="24"/>
      <c r="SX511" s="24"/>
      <c r="SY511" s="24"/>
      <c r="SZ511" s="24"/>
      <c r="TA511" s="24"/>
      <c r="TB511" s="24"/>
      <c r="TC511" s="24"/>
      <c r="TD511" s="24"/>
      <c r="TE511" s="24"/>
      <c r="TF511" s="24"/>
      <c r="TG511" s="24"/>
      <c r="TH511" s="24"/>
      <c r="TI511" s="24"/>
      <c r="TJ511" s="24"/>
      <c r="TK511" s="24"/>
      <c r="TL511" s="24"/>
      <c r="TM511" s="24"/>
      <c r="TN511" s="24"/>
      <c r="TO511" s="24"/>
      <c r="TP511" s="24"/>
      <c r="TQ511" s="24"/>
      <c r="TR511" s="24"/>
      <c r="TS511" s="24"/>
      <c r="TT511" s="24"/>
      <c r="TU511" s="24"/>
      <c r="TV511" s="24"/>
      <c r="TW511" s="24"/>
      <c r="TX511" s="24"/>
      <c r="TY511" s="24"/>
      <c r="TZ511" s="24"/>
      <c r="UA511" s="24"/>
      <c r="UB511" s="24"/>
      <c r="UC511" s="24"/>
      <c r="UD511" s="24"/>
      <c r="UE511" s="24"/>
      <c r="UF511" s="24"/>
      <c r="UG511" s="24"/>
      <c r="UH511" s="24"/>
      <c r="UI511" s="24"/>
      <c r="UJ511" s="24"/>
      <c r="UK511" s="24"/>
      <c r="UL511" s="24"/>
      <c r="UM511" s="24"/>
      <c r="UN511" s="24"/>
      <c r="UO511" s="24"/>
      <c r="UP511" s="24"/>
      <c r="UQ511" s="24"/>
      <c r="UR511" s="24"/>
      <c r="US511" s="24"/>
      <c r="UT511" s="24"/>
      <c r="UU511" s="24"/>
      <c r="UV511" s="24"/>
      <c r="UW511" s="24"/>
      <c r="UX511" s="24"/>
      <c r="UY511" s="24"/>
      <c r="UZ511" s="24"/>
      <c r="VA511" s="24"/>
      <c r="VB511" s="24"/>
      <c r="VC511" s="24"/>
      <c r="VD511" s="24"/>
      <c r="VE511" s="24"/>
      <c r="VF511" s="24"/>
      <c r="VG511" s="24"/>
      <c r="VH511" s="24"/>
      <c r="VI511" s="24"/>
    </row>
    <row r="512" spans="1:581" s="23" customFormat="1" ht="15" customHeight="1" x14ac:dyDescent="0.2">
      <c r="A512" s="18">
        <v>15</v>
      </c>
      <c r="B512" s="102" t="s">
        <v>1188</v>
      </c>
      <c r="C512" s="102" t="s">
        <v>1189</v>
      </c>
      <c r="D512" s="20">
        <v>14</v>
      </c>
      <c r="E512" s="102" t="s">
        <v>927</v>
      </c>
      <c r="F512" s="102" t="s">
        <v>1190</v>
      </c>
      <c r="G512" s="102" t="s">
        <v>1624</v>
      </c>
      <c r="H512" s="21" t="s">
        <v>681</v>
      </c>
      <c r="I512" s="21" t="s">
        <v>682</v>
      </c>
      <c r="J512" s="22" t="s">
        <v>955</v>
      </c>
      <c r="K512" s="328">
        <v>38733</v>
      </c>
      <c r="L512" s="146" t="s">
        <v>714</v>
      </c>
      <c r="M512" s="22">
        <v>40</v>
      </c>
      <c r="N512" s="22" t="s">
        <v>728</v>
      </c>
      <c r="O512" s="21" t="s">
        <v>558</v>
      </c>
      <c r="P512" s="21" t="s">
        <v>972</v>
      </c>
      <c r="Q512" s="21" t="s">
        <v>996</v>
      </c>
      <c r="R512" s="22">
        <v>1</v>
      </c>
      <c r="S512" s="75">
        <v>14012</v>
      </c>
      <c r="T512" s="75"/>
      <c r="U512" s="75">
        <f>S512*0.15</f>
        <v>2101.7999999999997</v>
      </c>
      <c r="V512" s="75">
        <f t="shared" si="247"/>
        <v>16113.8</v>
      </c>
      <c r="W512" s="75">
        <f>70.1*4</f>
        <v>280.39999999999998</v>
      </c>
      <c r="X512" s="75">
        <f t="shared" si="249"/>
        <v>2984.4666666666667</v>
      </c>
      <c r="Y512" s="75">
        <f t="shared" si="250"/>
        <v>29844.666666666664</v>
      </c>
      <c r="Z512" s="75">
        <f t="shared" si="251"/>
        <v>2819.9149999999995</v>
      </c>
      <c r="AA512" s="75">
        <f t="shared" si="252"/>
        <v>483.41399999999999</v>
      </c>
      <c r="AB512" s="75">
        <f t="shared" si="253"/>
        <v>805.69</v>
      </c>
      <c r="AC512" s="75">
        <f t="shared" si="254"/>
        <v>322.27600000000001</v>
      </c>
      <c r="AD512" s="75">
        <v>1114</v>
      </c>
      <c r="AE512" s="75">
        <v>679</v>
      </c>
      <c r="AF512" s="77">
        <f t="shared" si="257"/>
        <v>8953.4</v>
      </c>
      <c r="AG512" s="77">
        <f t="shared" si="258"/>
        <v>26100.372777777782</v>
      </c>
      <c r="AH512" s="77">
        <f t="shared" si="259"/>
        <v>313204.47333333339</v>
      </c>
      <c r="AI512" s="77"/>
      <c r="AJ512" s="77"/>
      <c r="AK512" s="77"/>
      <c r="AL512" s="77"/>
      <c r="AM512" s="77"/>
      <c r="AN512" s="77"/>
      <c r="AO512" s="77"/>
      <c r="AP512" s="77"/>
      <c r="AQ512" s="77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  <c r="NQ512" s="24"/>
      <c r="NR512" s="24"/>
      <c r="NS512" s="24"/>
      <c r="NT512" s="24"/>
      <c r="NU512" s="24"/>
      <c r="NV512" s="24"/>
      <c r="NW512" s="24"/>
      <c r="NX512" s="24"/>
      <c r="NY512" s="24"/>
      <c r="NZ512" s="24"/>
      <c r="OA512" s="24"/>
      <c r="OB512" s="24"/>
      <c r="OC512" s="24"/>
      <c r="OD512" s="24"/>
      <c r="OE512" s="24"/>
      <c r="OF512" s="24"/>
      <c r="OG512" s="24"/>
      <c r="OH512" s="24"/>
      <c r="OI512" s="24"/>
      <c r="OJ512" s="24"/>
      <c r="OK512" s="24"/>
      <c r="OL512" s="24"/>
      <c r="OM512" s="24"/>
      <c r="ON512" s="24"/>
      <c r="OO512" s="24"/>
      <c r="OP512" s="24"/>
      <c r="OQ512" s="24"/>
      <c r="OR512" s="24"/>
      <c r="OS512" s="24"/>
      <c r="OT512" s="24"/>
      <c r="OU512" s="24"/>
      <c r="OV512" s="24"/>
      <c r="OW512" s="24"/>
      <c r="OX512" s="24"/>
      <c r="OY512" s="24"/>
      <c r="OZ512" s="24"/>
      <c r="PA512" s="24"/>
      <c r="PB512" s="24"/>
      <c r="PC512" s="24"/>
      <c r="PD512" s="24"/>
      <c r="PE512" s="24"/>
      <c r="PF512" s="24"/>
      <c r="PG512" s="24"/>
      <c r="PH512" s="24"/>
      <c r="PI512" s="24"/>
      <c r="PJ512" s="24"/>
      <c r="PK512" s="24"/>
      <c r="PL512" s="24"/>
      <c r="PM512" s="24"/>
      <c r="PN512" s="24"/>
      <c r="PO512" s="24"/>
      <c r="PP512" s="24"/>
      <c r="PQ512" s="24"/>
      <c r="PR512" s="24"/>
      <c r="PS512" s="24"/>
      <c r="PT512" s="24"/>
      <c r="PU512" s="24"/>
      <c r="PV512" s="24"/>
      <c r="PW512" s="24"/>
      <c r="PX512" s="24"/>
      <c r="PY512" s="24"/>
      <c r="PZ512" s="24"/>
      <c r="QA512" s="24"/>
      <c r="QB512" s="24"/>
      <c r="QC512" s="24"/>
      <c r="QD512" s="24"/>
      <c r="QE512" s="24"/>
      <c r="QF512" s="24"/>
      <c r="QG512" s="24"/>
      <c r="QH512" s="24"/>
      <c r="QI512" s="24"/>
      <c r="QJ512" s="24"/>
      <c r="QK512" s="24"/>
      <c r="QL512" s="24"/>
      <c r="QM512" s="24"/>
      <c r="QN512" s="24"/>
      <c r="QO512" s="24"/>
      <c r="QP512" s="24"/>
      <c r="QQ512" s="24"/>
      <c r="QR512" s="24"/>
      <c r="QS512" s="24"/>
      <c r="QT512" s="24"/>
      <c r="QU512" s="24"/>
      <c r="QV512" s="24"/>
      <c r="QW512" s="24"/>
      <c r="QX512" s="24"/>
      <c r="QY512" s="24"/>
      <c r="QZ512" s="24"/>
      <c r="RA512" s="24"/>
      <c r="RB512" s="24"/>
      <c r="RC512" s="24"/>
      <c r="RD512" s="24"/>
      <c r="RE512" s="24"/>
      <c r="RF512" s="24"/>
      <c r="RG512" s="24"/>
      <c r="RH512" s="24"/>
      <c r="RI512" s="24"/>
      <c r="RJ512" s="24"/>
      <c r="RK512" s="24"/>
      <c r="RL512" s="24"/>
      <c r="RM512" s="24"/>
      <c r="RN512" s="24"/>
      <c r="RO512" s="24"/>
      <c r="RP512" s="24"/>
      <c r="RQ512" s="24"/>
      <c r="RR512" s="24"/>
      <c r="RS512" s="24"/>
      <c r="RT512" s="24"/>
      <c r="RU512" s="24"/>
      <c r="RV512" s="24"/>
      <c r="RW512" s="24"/>
      <c r="RX512" s="24"/>
      <c r="RY512" s="24"/>
      <c r="RZ512" s="24"/>
      <c r="SA512" s="24"/>
      <c r="SB512" s="24"/>
      <c r="SC512" s="24"/>
      <c r="SD512" s="24"/>
      <c r="SE512" s="24"/>
      <c r="SF512" s="24"/>
      <c r="SG512" s="24"/>
      <c r="SH512" s="24"/>
      <c r="SI512" s="24"/>
      <c r="SJ512" s="24"/>
      <c r="SK512" s="24"/>
      <c r="SL512" s="24"/>
      <c r="SM512" s="24"/>
      <c r="SN512" s="24"/>
      <c r="SO512" s="24"/>
      <c r="SP512" s="24"/>
      <c r="SQ512" s="24"/>
      <c r="SR512" s="24"/>
      <c r="SS512" s="24"/>
      <c r="ST512" s="24"/>
      <c r="SU512" s="24"/>
      <c r="SV512" s="24"/>
      <c r="SW512" s="24"/>
      <c r="SX512" s="24"/>
      <c r="SY512" s="24"/>
      <c r="SZ512" s="24"/>
      <c r="TA512" s="24"/>
      <c r="TB512" s="24"/>
      <c r="TC512" s="24"/>
      <c r="TD512" s="24"/>
      <c r="TE512" s="24"/>
      <c r="TF512" s="24"/>
      <c r="TG512" s="24"/>
      <c r="TH512" s="24"/>
      <c r="TI512" s="24"/>
      <c r="TJ512" s="24"/>
      <c r="TK512" s="24"/>
      <c r="TL512" s="24"/>
      <c r="TM512" s="24"/>
      <c r="TN512" s="24"/>
      <c r="TO512" s="24"/>
      <c r="TP512" s="24"/>
      <c r="TQ512" s="24"/>
      <c r="TR512" s="24"/>
      <c r="TS512" s="24"/>
      <c r="TT512" s="24"/>
      <c r="TU512" s="24"/>
      <c r="TV512" s="24"/>
      <c r="TW512" s="24"/>
      <c r="TX512" s="24"/>
      <c r="TY512" s="24"/>
      <c r="TZ512" s="24"/>
      <c r="UA512" s="24"/>
      <c r="UB512" s="24"/>
      <c r="UC512" s="24"/>
      <c r="UD512" s="24"/>
      <c r="UE512" s="24"/>
      <c r="UF512" s="24"/>
      <c r="UG512" s="24"/>
      <c r="UH512" s="24"/>
      <c r="UI512" s="24"/>
      <c r="UJ512" s="24"/>
      <c r="UK512" s="24"/>
      <c r="UL512" s="24"/>
      <c r="UM512" s="24"/>
      <c r="UN512" s="24"/>
      <c r="UO512" s="24"/>
      <c r="UP512" s="24"/>
      <c r="UQ512" s="24"/>
      <c r="UR512" s="24"/>
      <c r="US512" s="24"/>
      <c r="UT512" s="24"/>
      <c r="UU512" s="24"/>
      <c r="UV512" s="24"/>
      <c r="UW512" s="24"/>
      <c r="UX512" s="24"/>
      <c r="UY512" s="24"/>
      <c r="UZ512" s="24"/>
      <c r="VA512" s="24"/>
      <c r="VB512" s="24"/>
      <c r="VC512" s="24"/>
      <c r="VD512" s="24"/>
      <c r="VE512" s="24"/>
      <c r="VF512" s="24"/>
      <c r="VG512" s="24"/>
      <c r="VH512" s="24"/>
      <c r="VI512" s="24"/>
    </row>
    <row r="513" spans="1:581" s="23" customFormat="1" ht="15" customHeight="1" x14ac:dyDescent="0.2">
      <c r="A513" s="18">
        <v>16</v>
      </c>
      <c r="B513" s="102" t="s">
        <v>1188</v>
      </c>
      <c r="C513" s="102" t="s">
        <v>1189</v>
      </c>
      <c r="D513" s="20">
        <v>14</v>
      </c>
      <c r="E513" s="102" t="s">
        <v>927</v>
      </c>
      <c r="F513" s="102" t="s">
        <v>1190</v>
      </c>
      <c r="G513" s="102" t="s">
        <v>1625</v>
      </c>
      <c r="H513" s="21" t="s">
        <v>683</v>
      </c>
      <c r="I513" s="21" t="s">
        <v>684</v>
      </c>
      <c r="J513" s="22" t="s">
        <v>955</v>
      </c>
      <c r="K513" s="328">
        <v>38733</v>
      </c>
      <c r="L513" s="146" t="s">
        <v>714</v>
      </c>
      <c r="M513" s="22">
        <v>40</v>
      </c>
      <c r="N513" s="22" t="s">
        <v>728</v>
      </c>
      <c r="O513" s="21" t="s">
        <v>558</v>
      </c>
      <c r="P513" s="21" t="s">
        <v>972</v>
      </c>
      <c r="Q513" s="21" t="s">
        <v>996</v>
      </c>
      <c r="R513" s="22">
        <v>1</v>
      </c>
      <c r="S513" s="75">
        <v>14012</v>
      </c>
      <c r="T513" s="75"/>
      <c r="U513" s="75">
        <f>S513*0.15</f>
        <v>2101.7999999999997</v>
      </c>
      <c r="V513" s="75">
        <f t="shared" si="247"/>
        <v>16113.8</v>
      </c>
      <c r="W513" s="75">
        <f>70.1*4</f>
        <v>280.39999999999998</v>
      </c>
      <c r="X513" s="75">
        <f t="shared" si="249"/>
        <v>2984.4666666666667</v>
      </c>
      <c r="Y513" s="75">
        <f t="shared" si="250"/>
        <v>29844.666666666664</v>
      </c>
      <c r="Z513" s="75">
        <f t="shared" si="251"/>
        <v>2819.9149999999995</v>
      </c>
      <c r="AA513" s="75">
        <f t="shared" si="252"/>
        <v>483.41399999999999</v>
      </c>
      <c r="AB513" s="75">
        <f t="shared" si="253"/>
        <v>805.69</v>
      </c>
      <c r="AC513" s="75">
        <f t="shared" si="254"/>
        <v>322.27600000000001</v>
      </c>
      <c r="AD513" s="75">
        <v>1114</v>
      </c>
      <c r="AE513" s="75">
        <v>679</v>
      </c>
      <c r="AF513" s="77">
        <f t="shared" si="257"/>
        <v>8953.4</v>
      </c>
      <c r="AG513" s="77">
        <f t="shared" si="258"/>
        <v>26100.372777777782</v>
      </c>
      <c r="AH513" s="77">
        <f t="shared" si="259"/>
        <v>313204.47333333339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  <c r="HB513" s="24"/>
      <c r="HC513" s="24"/>
      <c r="HD513" s="24"/>
      <c r="HE513" s="24"/>
      <c r="HF513" s="24"/>
      <c r="HG513" s="24"/>
      <c r="HH513" s="24"/>
      <c r="HI513" s="24"/>
      <c r="HJ513" s="24"/>
      <c r="HK513" s="24"/>
      <c r="HL513" s="24"/>
      <c r="HM513" s="24"/>
      <c r="HN513" s="24"/>
      <c r="HO513" s="24"/>
      <c r="HP513" s="24"/>
      <c r="HQ513" s="24"/>
      <c r="HR513" s="24"/>
      <c r="HS513" s="24"/>
      <c r="HT513" s="24"/>
      <c r="HU513" s="24"/>
      <c r="HV513" s="24"/>
      <c r="HW513" s="24"/>
      <c r="HX513" s="24"/>
      <c r="HY513" s="24"/>
      <c r="HZ513" s="24"/>
      <c r="IA513" s="24"/>
      <c r="IB513" s="24"/>
      <c r="IC513" s="24"/>
      <c r="ID513" s="24"/>
      <c r="IE513" s="24"/>
      <c r="IF513" s="24"/>
      <c r="IG513" s="24"/>
      <c r="IH513" s="24"/>
      <c r="II513" s="24"/>
      <c r="IJ513" s="24"/>
      <c r="IK513" s="24"/>
      <c r="IL513" s="24"/>
      <c r="IM513" s="24"/>
      <c r="IN513" s="24"/>
      <c r="IO513" s="24"/>
      <c r="IP513" s="24"/>
      <c r="IQ513" s="24"/>
      <c r="IR513" s="24"/>
      <c r="IS513" s="24"/>
      <c r="IT513" s="24"/>
      <c r="IU513" s="24"/>
      <c r="IV513" s="24"/>
      <c r="IW513" s="24"/>
      <c r="IX513" s="24"/>
      <c r="IY513" s="24"/>
      <c r="IZ513" s="24"/>
      <c r="JA513" s="24"/>
      <c r="JB513" s="24"/>
      <c r="JC513" s="24"/>
      <c r="JD513" s="24"/>
      <c r="JE513" s="24"/>
      <c r="JF513" s="24"/>
      <c r="JG513" s="24"/>
      <c r="JH513" s="24"/>
      <c r="JI513" s="24"/>
      <c r="JJ513" s="24"/>
      <c r="JK513" s="24"/>
      <c r="JL513" s="24"/>
      <c r="JM513" s="24"/>
      <c r="JN513" s="24"/>
      <c r="JO513" s="24"/>
      <c r="JP513" s="24"/>
      <c r="JQ513" s="24"/>
      <c r="JR513" s="24"/>
      <c r="JS513" s="24"/>
      <c r="JT513" s="24"/>
      <c r="JU513" s="24"/>
      <c r="JV513" s="24"/>
      <c r="JW513" s="24"/>
      <c r="JX513" s="24"/>
      <c r="JY513" s="24"/>
      <c r="JZ513" s="24"/>
      <c r="KA513" s="24"/>
      <c r="KB513" s="24"/>
      <c r="KC513" s="24"/>
      <c r="KD513" s="24"/>
      <c r="KE513" s="24"/>
      <c r="KF513" s="24"/>
      <c r="KG513" s="24"/>
      <c r="KH513" s="24"/>
      <c r="KI513" s="24"/>
      <c r="KJ513" s="24"/>
      <c r="KK513" s="24"/>
      <c r="KL513" s="24"/>
      <c r="KM513" s="24"/>
      <c r="KN513" s="24"/>
      <c r="KO513" s="24"/>
      <c r="KP513" s="24"/>
      <c r="KQ513" s="24"/>
      <c r="KR513" s="24"/>
      <c r="KS513" s="24"/>
      <c r="KT513" s="24"/>
      <c r="KU513" s="24"/>
      <c r="KV513" s="24"/>
      <c r="KW513" s="24"/>
      <c r="KX513" s="24"/>
      <c r="KY513" s="24"/>
      <c r="KZ513" s="24"/>
      <c r="LA513" s="24"/>
      <c r="LB513" s="24"/>
      <c r="LC513" s="24"/>
      <c r="LD513" s="24"/>
      <c r="LE513" s="24"/>
      <c r="LF513" s="24"/>
      <c r="LG513" s="24"/>
      <c r="LH513" s="24"/>
      <c r="LI513" s="24"/>
      <c r="LJ513" s="24"/>
      <c r="LK513" s="24"/>
      <c r="LL513" s="24"/>
      <c r="LM513" s="24"/>
      <c r="LN513" s="24"/>
      <c r="LO513" s="24"/>
      <c r="LP513" s="24"/>
      <c r="LQ513" s="24"/>
      <c r="LR513" s="24"/>
      <c r="LS513" s="24"/>
      <c r="LT513" s="24"/>
      <c r="LU513" s="24"/>
      <c r="LV513" s="24"/>
      <c r="LW513" s="24"/>
      <c r="LX513" s="24"/>
      <c r="LY513" s="24"/>
      <c r="LZ513" s="24"/>
      <c r="MA513" s="24"/>
      <c r="MB513" s="24"/>
      <c r="MC513" s="24"/>
      <c r="MD513" s="24"/>
      <c r="ME513" s="24"/>
      <c r="MF513" s="24"/>
      <c r="MG513" s="24"/>
      <c r="MH513" s="24"/>
      <c r="MI513" s="24"/>
      <c r="MJ513" s="24"/>
      <c r="MK513" s="24"/>
      <c r="ML513" s="24"/>
      <c r="MM513" s="24"/>
      <c r="MN513" s="24"/>
      <c r="MO513" s="24"/>
      <c r="MP513" s="24"/>
      <c r="MQ513" s="24"/>
      <c r="MR513" s="24"/>
      <c r="MS513" s="24"/>
      <c r="MT513" s="24"/>
      <c r="MU513" s="24"/>
      <c r="MV513" s="24"/>
      <c r="MW513" s="24"/>
      <c r="MX513" s="24"/>
      <c r="MY513" s="24"/>
      <c r="MZ513" s="24"/>
      <c r="NA513" s="24"/>
      <c r="NB513" s="24"/>
      <c r="NC513" s="24"/>
      <c r="ND513" s="24"/>
      <c r="NE513" s="24"/>
      <c r="NF513" s="24"/>
      <c r="NG513" s="24"/>
      <c r="NH513" s="24"/>
      <c r="NI513" s="24"/>
      <c r="NJ513" s="24"/>
      <c r="NK513" s="24"/>
      <c r="NL513" s="24"/>
      <c r="NM513" s="24"/>
      <c r="NN513" s="24"/>
      <c r="NO513" s="24"/>
      <c r="NP513" s="24"/>
      <c r="NQ513" s="24"/>
      <c r="NR513" s="24"/>
      <c r="NS513" s="24"/>
      <c r="NT513" s="24"/>
      <c r="NU513" s="24"/>
      <c r="NV513" s="24"/>
      <c r="NW513" s="24"/>
      <c r="NX513" s="24"/>
      <c r="NY513" s="24"/>
      <c r="NZ513" s="24"/>
      <c r="OA513" s="24"/>
      <c r="OB513" s="24"/>
      <c r="OC513" s="24"/>
      <c r="OD513" s="24"/>
      <c r="OE513" s="24"/>
      <c r="OF513" s="24"/>
      <c r="OG513" s="24"/>
      <c r="OH513" s="24"/>
      <c r="OI513" s="24"/>
      <c r="OJ513" s="24"/>
      <c r="OK513" s="24"/>
      <c r="OL513" s="24"/>
      <c r="OM513" s="24"/>
      <c r="ON513" s="24"/>
      <c r="OO513" s="24"/>
      <c r="OP513" s="24"/>
      <c r="OQ513" s="24"/>
      <c r="OR513" s="24"/>
      <c r="OS513" s="24"/>
      <c r="OT513" s="24"/>
      <c r="OU513" s="24"/>
      <c r="OV513" s="24"/>
      <c r="OW513" s="24"/>
      <c r="OX513" s="24"/>
      <c r="OY513" s="24"/>
      <c r="OZ513" s="24"/>
      <c r="PA513" s="24"/>
      <c r="PB513" s="24"/>
      <c r="PC513" s="24"/>
      <c r="PD513" s="24"/>
      <c r="PE513" s="24"/>
      <c r="PF513" s="24"/>
      <c r="PG513" s="24"/>
      <c r="PH513" s="24"/>
      <c r="PI513" s="24"/>
      <c r="PJ513" s="24"/>
      <c r="PK513" s="24"/>
      <c r="PL513" s="24"/>
      <c r="PM513" s="24"/>
      <c r="PN513" s="24"/>
      <c r="PO513" s="24"/>
      <c r="PP513" s="24"/>
      <c r="PQ513" s="24"/>
      <c r="PR513" s="24"/>
      <c r="PS513" s="24"/>
      <c r="PT513" s="24"/>
      <c r="PU513" s="24"/>
      <c r="PV513" s="24"/>
      <c r="PW513" s="24"/>
      <c r="PX513" s="24"/>
      <c r="PY513" s="24"/>
      <c r="PZ513" s="24"/>
      <c r="QA513" s="24"/>
      <c r="QB513" s="24"/>
      <c r="QC513" s="24"/>
      <c r="QD513" s="24"/>
      <c r="QE513" s="24"/>
      <c r="QF513" s="24"/>
      <c r="QG513" s="24"/>
      <c r="QH513" s="24"/>
      <c r="QI513" s="24"/>
      <c r="QJ513" s="24"/>
      <c r="QK513" s="24"/>
      <c r="QL513" s="24"/>
      <c r="QM513" s="24"/>
      <c r="QN513" s="24"/>
      <c r="QO513" s="24"/>
      <c r="QP513" s="24"/>
      <c r="QQ513" s="24"/>
      <c r="QR513" s="24"/>
      <c r="QS513" s="24"/>
      <c r="QT513" s="24"/>
      <c r="QU513" s="24"/>
      <c r="QV513" s="24"/>
      <c r="QW513" s="24"/>
      <c r="QX513" s="24"/>
      <c r="QY513" s="24"/>
      <c r="QZ513" s="24"/>
      <c r="RA513" s="24"/>
      <c r="RB513" s="24"/>
      <c r="RC513" s="24"/>
      <c r="RD513" s="24"/>
      <c r="RE513" s="24"/>
      <c r="RF513" s="24"/>
      <c r="RG513" s="24"/>
      <c r="RH513" s="24"/>
      <c r="RI513" s="24"/>
      <c r="RJ513" s="24"/>
      <c r="RK513" s="24"/>
      <c r="RL513" s="24"/>
      <c r="RM513" s="24"/>
      <c r="RN513" s="24"/>
      <c r="RO513" s="24"/>
      <c r="RP513" s="24"/>
      <c r="RQ513" s="24"/>
      <c r="RR513" s="24"/>
      <c r="RS513" s="24"/>
      <c r="RT513" s="24"/>
      <c r="RU513" s="24"/>
      <c r="RV513" s="24"/>
      <c r="RW513" s="24"/>
      <c r="RX513" s="24"/>
      <c r="RY513" s="24"/>
      <c r="RZ513" s="24"/>
      <c r="SA513" s="24"/>
      <c r="SB513" s="24"/>
      <c r="SC513" s="24"/>
      <c r="SD513" s="24"/>
      <c r="SE513" s="24"/>
      <c r="SF513" s="24"/>
      <c r="SG513" s="24"/>
      <c r="SH513" s="24"/>
      <c r="SI513" s="24"/>
      <c r="SJ513" s="24"/>
      <c r="SK513" s="24"/>
      <c r="SL513" s="24"/>
      <c r="SM513" s="24"/>
      <c r="SN513" s="24"/>
      <c r="SO513" s="24"/>
      <c r="SP513" s="24"/>
      <c r="SQ513" s="24"/>
      <c r="SR513" s="24"/>
      <c r="SS513" s="24"/>
      <c r="ST513" s="24"/>
      <c r="SU513" s="24"/>
      <c r="SV513" s="24"/>
      <c r="SW513" s="24"/>
      <c r="SX513" s="24"/>
      <c r="SY513" s="24"/>
      <c r="SZ513" s="24"/>
      <c r="TA513" s="24"/>
      <c r="TB513" s="24"/>
      <c r="TC513" s="24"/>
      <c r="TD513" s="24"/>
      <c r="TE513" s="24"/>
      <c r="TF513" s="24"/>
      <c r="TG513" s="24"/>
      <c r="TH513" s="24"/>
      <c r="TI513" s="24"/>
      <c r="TJ513" s="24"/>
      <c r="TK513" s="24"/>
      <c r="TL513" s="24"/>
      <c r="TM513" s="24"/>
      <c r="TN513" s="24"/>
      <c r="TO513" s="24"/>
      <c r="TP513" s="24"/>
      <c r="TQ513" s="24"/>
      <c r="TR513" s="24"/>
      <c r="TS513" s="24"/>
      <c r="TT513" s="24"/>
      <c r="TU513" s="24"/>
      <c r="TV513" s="24"/>
      <c r="TW513" s="24"/>
      <c r="TX513" s="24"/>
      <c r="TY513" s="24"/>
      <c r="TZ513" s="24"/>
      <c r="UA513" s="24"/>
      <c r="UB513" s="24"/>
      <c r="UC513" s="24"/>
      <c r="UD513" s="24"/>
      <c r="UE513" s="24"/>
      <c r="UF513" s="24"/>
      <c r="UG513" s="24"/>
      <c r="UH513" s="24"/>
      <c r="UI513" s="24"/>
      <c r="UJ513" s="24"/>
      <c r="UK513" s="24"/>
      <c r="UL513" s="24"/>
      <c r="UM513" s="24"/>
      <c r="UN513" s="24"/>
      <c r="UO513" s="24"/>
      <c r="UP513" s="24"/>
      <c r="UQ513" s="24"/>
      <c r="UR513" s="24"/>
      <c r="US513" s="24"/>
      <c r="UT513" s="24"/>
      <c r="UU513" s="24"/>
      <c r="UV513" s="24"/>
      <c r="UW513" s="24"/>
      <c r="UX513" s="24"/>
      <c r="UY513" s="24"/>
      <c r="UZ513" s="24"/>
      <c r="VA513" s="24"/>
      <c r="VB513" s="24"/>
      <c r="VC513" s="24"/>
      <c r="VD513" s="24"/>
      <c r="VE513" s="24"/>
      <c r="VF513" s="24"/>
      <c r="VG513" s="24"/>
      <c r="VH513" s="24"/>
      <c r="VI513" s="24"/>
    </row>
    <row r="514" spans="1:581" s="23" customFormat="1" ht="15" customHeight="1" x14ac:dyDescent="0.2">
      <c r="A514" s="18">
        <v>17</v>
      </c>
      <c r="B514" s="19" t="s">
        <v>1188</v>
      </c>
      <c r="C514" s="19" t="s">
        <v>1189</v>
      </c>
      <c r="D514" s="20">
        <v>14</v>
      </c>
      <c r="E514" s="19" t="s">
        <v>927</v>
      </c>
      <c r="F514" s="19" t="s">
        <v>1190</v>
      </c>
      <c r="G514" s="19" t="s">
        <v>1628</v>
      </c>
      <c r="H514" s="25" t="s">
        <v>1187</v>
      </c>
      <c r="I514" s="21" t="s">
        <v>1178</v>
      </c>
      <c r="J514" s="22" t="s">
        <v>954</v>
      </c>
      <c r="K514" s="328">
        <v>41548</v>
      </c>
      <c r="L514" s="147" t="s">
        <v>714</v>
      </c>
      <c r="M514" s="22">
        <v>40</v>
      </c>
      <c r="N514" s="176" t="s">
        <v>728</v>
      </c>
      <c r="O514" s="174" t="s">
        <v>715</v>
      </c>
      <c r="P514" s="21" t="s">
        <v>996</v>
      </c>
      <c r="Q514" s="21" t="s">
        <v>996</v>
      </c>
      <c r="R514" s="22">
        <v>1</v>
      </c>
      <c r="S514" s="75">
        <v>14012</v>
      </c>
      <c r="T514" s="75"/>
      <c r="U514" s="75"/>
      <c r="V514" s="75">
        <f t="shared" si="247"/>
        <v>14012</v>
      </c>
      <c r="W514" s="75"/>
      <c r="X514" s="75">
        <f t="shared" si="249"/>
        <v>2634.166666666667</v>
      </c>
      <c r="Y514" s="75">
        <f t="shared" si="250"/>
        <v>26341.666666666668</v>
      </c>
      <c r="Z514" s="75">
        <f t="shared" si="251"/>
        <v>2452.1</v>
      </c>
      <c r="AA514" s="75">
        <f t="shared" si="252"/>
        <v>420.35999999999996</v>
      </c>
      <c r="AB514" s="75">
        <f t="shared" si="253"/>
        <v>700.6</v>
      </c>
      <c r="AC514" s="75">
        <f t="shared" si="254"/>
        <v>280.24</v>
      </c>
      <c r="AD514" s="75">
        <v>1114</v>
      </c>
      <c r="AE514" s="75">
        <v>679</v>
      </c>
      <c r="AF514" s="77">
        <f t="shared" si="257"/>
        <v>7902.5</v>
      </c>
      <c r="AG514" s="77">
        <f t="shared" si="258"/>
        <v>22731.494444444445</v>
      </c>
      <c r="AH514" s="77">
        <f t="shared" si="259"/>
        <v>272777.93333333335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  <c r="IU514" s="24"/>
      <c r="IV514" s="24"/>
      <c r="IW514" s="24"/>
      <c r="IX514" s="24"/>
      <c r="IY514" s="24"/>
      <c r="IZ514" s="24"/>
      <c r="JA514" s="24"/>
      <c r="JB514" s="24"/>
      <c r="JC514" s="24"/>
      <c r="JD514" s="24"/>
      <c r="JE514" s="24"/>
      <c r="JF514" s="24"/>
      <c r="JG514" s="24"/>
      <c r="JH514" s="24"/>
      <c r="JI514" s="24"/>
      <c r="JJ514" s="24"/>
      <c r="JK514" s="24"/>
      <c r="JL514" s="24"/>
      <c r="JM514" s="24"/>
      <c r="JN514" s="24"/>
      <c r="JO514" s="24"/>
      <c r="JP514" s="24"/>
      <c r="JQ514" s="24"/>
      <c r="JR514" s="24"/>
      <c r="JS514" s="24"/>
      <c r="JT514" s="24"/>
      <c r="JU514" s="24"/>
      <c r="JV514" s="24"/>
      <c r="JW514" s="24"/>
      <c r="JX514" s="24"/>
      <c r="JY514" s="24"/>
      <c r="JZ514" s="24"/>
      <c r="KA514" s="24"/>
      <c r="KB514" s="24"/>
      <c r="KC514" s="24"/>
      <c r="KD514" s="24"/>
      <c r="KE514" s="24"/>
      <c r="KF514" s="24"/>
      <c r="KG514" s="24"/>
      <c r="KH514" s="24"/>
      <c r="KI514" s="24"/>
      <c r="KJ514" s="24"/>
      <c r="KK514" s="24"/>
      <c r="KL514" s="24"/>
      <c r="KM514" s="24"/>
      <c r="KN514" s="24"/>
      <c r="KO514" s="24"/>
      <c r="KP514" s="24"/>
      <c r="KQ514" s="24"/>
      <c r="KR514" s="24"/>
      <c r="KS514" s="24"/>
      <c r="KT514" s="24"/>
      <c r="KU514" s="24"/>
      <c r="KV514" s="24"/>
      <c r="KW514" s="24"/>
      <c r="KX514" s="24"/>
      <c r="KY514" s="24"/>
      <c r="KZ514" s="24"/>
      <c r="LA514" s="24"/>
      <c r="LB514" s="24"/>
      <c r="LC514" s="24"/>
      <c r="LD514" s="24"/>
      <c r="LE514" s="24"/>
      <c r="LF514" s="24"/>
      <c r="LG514" s="24"/>
      <c r="LH514" s="24"/>
      <c r="LI514" s="24"/>
      <c r="LJ514" s="24"/>
      <c r="LK514" s="24"/>
      <c r="LL514" s="24"/>
      <c r="LM514" s="24"/>
      <c r="LN514" s="24"/>
      <c r="LO514" s="24"/>
      <c r="LP514" s="24"/>
      <c r="LQ514" s="24"/>
      <c r="LR514" s="24"/>
      <c r="LS514" s="24"/>
      <c r="LT514" s="24"/>
      <c r="LU514" s="24"/>
      <c r="LV514" s="24"/>
      <c r="LW514" s="24"/>
      <c r="LX514" s="24"/>
      <c r="LY514" s="24"/>
      <c r="LZ514" s="24"/>
      <c r="MA514" s="24"/>
      <c r="MB514" s="24"/>
      <c r="MC514" s="24"/>
      <c r="MD514" s="24"/>
      <c r="ME514" s="24"/>
      <c r="MF514" s="24"/>
      <c r="MG514" s="24"/>
      <c r="MH514" s="24"/>
      <c r="MI514" s="24"/>
      <c r="MJ514" s="24"/>
      <c r="MK514" s="24"/>
      <c r="ML514" s="24"/>
      <c r="MM514" s="24"/>
      <c r="MN514" s="24"/>
      <c r="MO514" s="24"/>
      <c r="MP514" s="24"/>
      <c r="MQ514" s="24"/>
      <c r="MR514" s="24"/>
      <c r="MS514" s="24"/>
      <c r="MT514" s="24"/>
      <c r="MU514" s="24"/>
      <c r="MV514" s="24"/>
      <c r="MW514" s="24"/>
      <c r="MX514" s="24"/>
      <c r="MY514" s="24"/>
      <c r="MZ514" s="24"/>
      <c r="NA514" s="24"/>
      <c r="NB514" s="24"/>
      <c r="NC514" s="24"/>
      <c r="ND514" s="24"/>
      <c r="NE514" s="24"/>
      <c r="NF514" s="24"/>
      <c r="NG514" s="24"/>
      <c r="NH514" s="24"/>
      <c r="NI514" s="24"/>
      <c r="NJ514" s="24"/>
      <c r="NK514" s="24"/>
      <c r="NL514" s="24"/>
      <c r="NM514" s="24"/>
      <c r="NN514" s="24"/>
      <c r="NO514" s="24"/>
      <c r="NP514" s="24"/>
      <c r="NQ514" s="24"/>
      <c r="NR514" s="24"/>
      <c r="NS514" s="24"/>
      <c r="NT514" s="24"/>
      <c r="NU514" s="24"/>
      <c r="NV514" s="24"/>
      <c r="NW514" s="24"/>
      <c r="NX514" s="24"/>
      <c r="NY514" s="24"/>
      <c r="NZ514" s="24"/>
      <c r="OA514" s="24"/>
      <c r="OB514" s="24"/>
      <c r="OC514" s="24"/>
      <c r="OD514" s="24"/>
      <c r="OE514" s="24"/>
      <c r="OF514" s="24"/>
      <c r="OG514" s="24"/>
      <c r="OH514" s="24"/>
      <c r="OI514" s="24"/>
      <c r="OJ514" s="24"/>
      <c r="OK514" s="24"/>
      <c r="OL514" s="24"/>
      <c r="OM514" s="24"/>
      <c r="ON514" s="24"/>
      <c r="OO514" s="24"/>
      <c r="OP514" s="24"/>
      <c r="OQ514" s="24"/>
      <c r="OR514" s="24"/>
      <c r="OS514" s="24"/>
      <c r="OT514" s="24"/>
      <c r="OU514" s="24"/>
      <c r="OV514" s="24"/>
      <c r="OW514" s="24"/>
      <c r="OX514" s="24"/>
      <c r="OY514" s="24"/>
      <c r="OZ514" s="24"/>
      <c r="PA514" s="24"/>
      <c r="PB514" s="24"/>
      <c r="PC514" s="24"/>
      <c r="PD514" s="24"/>
      <c r="PE514" s="24"/>
      <c r="PF514" s="24"/>
      <c r="PG514" s="24"/>
      <c r="PH514" s="24"/>
      <c r="PI514" s="24"/>
      <c r="PJ514" s="24"/>
      <c r="PK514" s="24"/>
      <c r="PL514" s="24"/>
      <c r="PM514" s="24"/>
      <c r="PN514" s="24"/>
      <c r="PO514" s="24"/>
      <c r="PP514" s="24"/>
      <c r="PQ514" s="24"/>
      <c r="PR514" s="24"/>
      <c r="PS514" s="24"/>
      <c r="PT514" s="24"/>
      <c r="PU514" s="24"/>
      <c r="PV514" s="24"/>
      <c r="PW514" s="24"/>
      <c r="PX514" s="24"/>
      <c r="PY514" s="24"/>
      <c r="PZ514" s="24"/>
      <c r="QA514" s="24"/>
      <c r="QB514" s="24"/>
      <c r="QC514" s="24"/>
      <c r="QD514" s="24"/>
      <c r="QE514" s="24"/>
      <c r="QF514" s="24"/>
      <c r="QG514" s="24"/>
      <c r="QH514" s="24"/>
      <c r="QI514" s="24"/>
      <c r="QJ514" s="24"/>
      <c r="QK514" s="24"/>
      <c r="QL514" s="24"/>
      <c r="QM514" s="24"/>
      <c r="QN514" s="24"/>
      <c r="QO514" s="24"/>
      <c r="QP514" s="24"/>
      <c r="QQ514" s="24"/>
      <c r="QR514" s="24"/>
      <c r="QS514" s="24"/>
      <c r="QT514" s="24"/>
      <c r="QU514" s="24"/>
      <c r="QV514" s="24"/>
      <c r="QW514" s="24"/>
      <c r="QX514" s="24"/>
      <c r="QY514" s="24"/>
      <c r="QZ514" s="24"/>
      <c r="RA514" s="24"/>
      <c r="RB514" s="24"/>
      <c r="RC514" s="24"/>
      <c r="RD514" s="24"/>
      <c r="RE514" s="24"/>
      <c r="RF514" s="24"/>
      <c r="RG514" s="24"/>
      <c r="RH514" s="24"/>
      <c r="RI514" s="24"/>
      <c r="RJ514" s="24"/>
      <c r="RK514" s="24"/>
      <c r="RL514" s="24"/>
      <c r="RM514" s="24"/>
      <c r="RN514" s="24"/>
      <c r="RO514" s="24"/>
      <c r="RP514" s="24"/>
      <c r="RQ514" s="24"/>
      <c r="RR514" s="24"/>
      <c r="RS514" s="24"/>
      <c r="RT514" s="24"/>
      <c r="RU514" s="24"/>
      <c r="RV514" s="24"/>
      <c r="RW514" s="24"/>
      <c r="RX514" s="24"/>
      <c r="RY514" s="24"/>
      <c r="RZ514" s="24"/>
      <c r="SA514" s="24"/>
      <c r="SB514" s="24"/>
      <c r="SC514" s="24"/>
      <c r="SD514" s="24"/>
      <c r="SE514" s="24"/>
      <c r="SF514" s="24"/>
      <c r="SG514" s="24"/>
      <c r="SH514" s="24"/>
      <c r="SI514" s="24"/>
      <c r="SJ514" s="24"/>
      <c r="SK514" s="24"/>
      <c r="SL514" s="24"/>
      <c r="SM514" s="24"/>
      <c r="SN514" s="24"/>
      <c r="SO514" s="24"/>
      <c r="SP514" s="24"/>
      <c r="SQ514" s="24"/>
      <c r="SR514" s="24"/>
      <c r="SS514" s="24"/>
      <c r="ST514" s="24"/>
      <c r="SU514" s="24"/>
      <c r="SV514" s="24"/>
      <c r="SW514" s="24"/>
      <c r="SX514" s="24"/>
      <c r="SY514" s="24"/>
      <c r="SZ514" s="24"/>
      <c r="TA514" s="24"/>
      <c r="TB514" s="24"/>
      <c r="TC514" s="24"/>
      <c r="TD514" s="24"/>
      <c r="TE514" s="24"/>
      <c r="TF514" s="24"/>
      <c r="TG514" s="24"/>
      <c r="TH514" s="24"/>
      <c r="TI514" s="24"/>
      <c r="TJ514" s="24"/>
      <c r="TK514" s="24"/>
      <c r="TL514" s="24"/>
      <c r="TM514" s="24"/>
      <c r="TN514" s="24"/>
      <c r="TO514" s="24"/>
      <c r="TP514" s="24"/>
      <c r="TQ514" s="24"/>
      <c r="TR514" s="24"/>
      <c r="TS514" s="24"/>
      <c r="TT514" s="24"/>
      <c r="TU514" s="24"/>
      <c r="TV514" s="24"/>
      <c r="TW514" s="24"/>
      <c r="TX514" s="24"/>
      <c r="TY514" s="24"/>
      <c r="TZ514" s="24"/>
      <c r="UA514" s="24"/>
      <c r="UB514" s="24"/>
      <c r="UC514" s="24"/>
      <c r="UD514" s="24"/>
      <c r="UE514" s="24"/>
      <c r="UF514" s="24"/>
      <c r="UG514" s="24"/>
      <c r="UH514" s="24"/>
      <c r="UI514" s="24"/>
      <c r="UJ514" s="24"/>
      <c r="UK514" s="24"/>
      <c r="UL514" s="24"/>
      <c r="UM514" s="24"/>
      <c r="UN514" s="24"/>
      <c r="UO514" s="24"/>
      <c r="UP514" s="24"/>
      <c r="UQ514" s="24"/>
      <c r="UR514" s="24"/>
      <c r="US514" s="24"/>
      <c r="UT514" s="24"/>
      <c r="UU514" s="24"/>
      <c r="UV514" s="24"/>
      <c r="UW514" s="24"/>
      <c r="UX514" s="24"/>
      <c r="UY514" s="24"/>
      <c r="UZ514" s="24"/>
      <c r="VA514" s="24"/>
      <c r="VB514" s="24"/>
      <c r="VC514" s="24"/>
      <c r="VD514" s="24"/>
      <c r="VE514" s="24"/>
      <c r="VF514" s="24"/>
      <c r="VG514" s="24"/>
      <c r="VH514" s="24"/>
      <c r="VI514" s="24"/>
    </row>
    <row r="515" spans="1:581" s="23" customFormat="1" ht="15" customHeight="1" x14ac:dyDescent="0.2">
      <c r="A515" s="18">
        <v>18</v>
      </c>
      <c r="B515" s="102" t="s">
        <v>1188</v>
      </c>
      <c r="C515" s="102" t="s">
        <v>1189</v>
      </c>
      <c r="D515" s="20">
        <v>14</v>
      </c>
      <c r="E515" s="102" t="s">
        <v>927</v>
      </c>
      <c r="F515" s="102" t="s">
        <v>1190</v>
      </c>
      <c r="G515" s="102" t="s">
        <v>1627</v>
      </c>
      <c r="H515" s="21" t="s">
        <v>658</v>
      </c>
      <c r="I515" s="21" t="s">
        <v>487</v>
      </c>
      <c r="J515" s="22" t="s">
        <v>955</v>
      </c>
      <c r="K515" s="328">
        <v>32203</v>
      </c>
      <c r="L515" s="150" t="s">
        <v>1711</v>
      </c>
      <c r="M515" s="22">
        <v>40</v>
      </c>
      <c r="N515" s="22" t="s">
        <v>704</v>
      </c>
      <c r="O515" s="21" t="s">
        <v>831</v>
      </c>
      <c r="P515" s="21" t="s">
        <v>972</v>
      </c>
      <c r="Q515" s="21" t="s">
        <v>996</v>
      </c>
      <c r="R515" s="22">
        <v>1</v>
      </c>
      <c r="S515" s="114">
        <v>14024</v>
      </c>
      <c r="T515" s="75"/>
      <c r="U515" s="75"/>
      <c r="V515" s="75">
        <f t="shared" si="247"/>
        <v>14024</v>
      </c>
      <c r="W515" s="75">
        <f>70.1*8</f>
        <v>560.79999999999995</v>
      </c>
      <c r="X515" s="75">
        <f t="shared" si="249"/>
        <v>2582</v>
      </c>
      <c r="Y515" s="75">
        <f t="shared" si="250"/>
        <v>25820</v>
      </c>
      <c r="Z515" s="75">
        <f t="shared" si="251"/>
        <v>2454.1999999999998</v>
      </c>
      <c r="AA515" s="75">
        <f t="shared" si="252"/>
        <v>420.71999999999997</v>
      </c>
      <c r="AB515" s="75">
        <f t="shared" si="253"/>
        <v>701.2</v>
      </c>
      <c r="AC515" s="75">
        <f t="shared" si="254"/>
        <v>280.48</v>
      </c>
      <c r="AD515" s="75">
        <v>869</v>
      </c>
      <c r="AE515" s="75">
        <v>599</v>
      </c>
      <c r="AF515" s="77">
        <f t="shared" si="257"/>
        <v>7746</v>
      </c>
      <c r="AG515" s="77">
        <f t="shared" si="258"/>
        <v>22921.733333333334</v>
      </c>
      <c r="AH515" s="77">
        <f t="shared" si="259"/>
        <v>275060.8</v>
      </c>
      <c r="AI515" s="77"/>
      <c r="AJ515" s="77"/>
      <c r="AK515" s="77"/>
      <c r="AL515" s="77"/>
      <c r="AM515" s="77"/>
      <c r="AN515" s="77"/>
      <c r="AO515" s="77"/>
      <c r="AP515" s="77"/>
      <c r="AQ515" s="77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24"/>
      <c r="GF515" s="24"/>
      <c r="GG515" s="24"/>
      <c r="GH515" s="24"/>
      <c r="GI515" s="24"/>
      <c r="GJ515" s="24"/>
      <c r="GK515" s="24"/>
      <c r="GL515" s="24"/>
      <c r="GM515" s="24"/>
      <c r="GN515" s="24"/>
      <c r="GO515" s="24"/>
      <c r="GP515" s="24"/>
      <c r="GQ515" s="24"/>
      <c r="GR515" s="24"/>
      <c r="GS515" s="24"/>
      <c r="GT515" s="24"/>
      <c r="GU515" s="24"/>
      <c r="GV515" s="24"/>
      <c r="GW515" s="24"/>
      <c r="GX515" s="24"/>
      <c r="GY515" s="24"/>
      <c r="GZ515" s="24"/>
      <c r="HA515" s="24"/>
      <c r="HB515" s="24"/>
      <c r="HC515" s="24"/>
      <c r="HD515" s="24"/>
      <c r="HE515" s="24"/>
      <c r="HF515" s="24"/>
      <c r="HG515" s="24"/>
      <c r="HH515" s="24"/>
      <c r="HI515" s="24"/>
      <c r="HJ515" s="24"/>
      <c r="HK515" s="24"/>
      <c r="HL515" s="24"/>
      <c r="HM515" s="24"/>
      <c r="HN515" s="24"/>
      <c r="HO515" s="24"/>
      <c r="HP515" s="24"/>
      <c r="HQ515" s="24"/>
      <c r="HR515" s="24"/>
      <c r="HS515" s="24"/>
      <c r="HT515" s="24"/>
      <c r="HU515" s="24"/>
      <c r="HV515" s="24"/>
      <c r="HW515" s="24"/>
      <c r="HX515" s="24"/>
      <c r="HY515" s="24"/>
      <c r="HZ515" s="24"/>
      <c r="IA515" s="24"/>
      <c r="IB515" s="24"/>
      <c r="IC515" s="24"/>
      <c r="ID515" s="24"/>
      <c r="IE515" s="24"/>
      <c r="IF515" s="24"/>
      <c r="IG515" s="24"/>
      <c r="IH515" s="24"/>
      <c r="II515" s="24"/>
      <c r="IJ515" s="24"/>
      <c r="IK515" s="24"/>
      <c r="IL515" s="24"/>
      <c r="IM515" s="24"/>
      <c r="IN515" s="24"/>
      <c r="IO515" s="24"/>
      <c r="IP515" s="24"/>
      <c r="IQ515" s="24"/>
      <c r="IR515" s="24"/>
      <c r="IS515" s="24"/>
      <c r="IT515" s="24"/>
      <c r="IU515" s="24"/>
      <c r="IV515" s="24"/>
      <c r="IW515" s="24"/>
      <c r="IX515" s="24"/>
      <c r="IY515" s="24"/>
      <c r="IZ515" s="24"/>
      <c r="JA515" s="24"/>
      <c r="JB515" s="24"/>
      <c r="JC515" s="24"/>
      <c r="JD515" s="24"/>
      <c r="JE515" s="24"/>
      <c r="JF515" s="24"/>
      <c r="JG515" s="24"/>
      <c r="JH515" s="24"/>
      <c r="JI515" s="24"/>
      <c r="JJ515" s="24"/>
      <c r="JK515" s="24"/>
      <c r="JL515" s="24"/>
      <c r="JM515" s="24"/>
      <c r="JN515" s="24"/>
      <c r="JO515" s="24"/>
      <c r="JP515" s="24"/>
      <c r="JQ515" s="24"/>
      <c r="JR515" s="24"/>
      <c r="JS515" s="24"/>
      <c r="JT515" s="24"/>
      <c r="JU515" s="24"/>
      <c r="JV515" s="24"/>
      <c r="JW515" s="24"/>
      <c r="JX515" s="24"/>
      <c r="JY515" s="24"/>
      <c r="JZ515" s="24"/>
      <c r="KA515" s="24"/>
      <c r="KB515" s="24"/>
      <c r="KC515" s="24"/>
      <c r="KD515" s="24"/>
      <c r="KE515" s="24"/>
      <c r="KF515" s="24"/>
      <c r="KG515" s="24"/>
      <c r="KH515" s="24"/>
      <c r="KI515" s="24"/>
      <c r="KJ515" s="24"/>
      <c r="KK515" s="24"/>
      <c r="KL515" s="24"/>
      <c r="KM515" s="24"/>
      <c r="KN515" s="24"/>
      <c r="KO515" s="24"/>
      <c r="KP515" s="24"/>
      <c r="KQ515" s="24"/>
      <c r="KR515" s="24"/>
      <c r="KS515" s="24"/>
      <c r="KT515" s="24"/>
      <c r="KU515" s="24"/>
      <c r="KV515" s="24"/>
      <c r="KW515" s="24"/>
      <c r="KX515" s="24"/>
      <c r="KY515" s="24"/>
      <c r="KZ515" s="24"/>
      <c r="LA515" s="24"/>
      <c r="LB515" s="24"/>
      <c r="LC515" s="24"/>
      <c r="LD515" s="24"/>
      <c r="LE515" s="24"/>
      <c r="LF515" s="24"/>
      <c r="LG515" s="24"/>
      <c r="LH515" s="24"/>
      <c r="LI515" s="24"/>
      <c r="LJ515" s="24"/>
      <c r="LK515" s="24"/>
      <c r="LL515" s="24"/>
      <c r="LM515" s="24"/>
      <c r="LN515" s="24"/>
      <c r="LO515" s="24"/>
      <c r="LP515" s="24"/>
      <c r="LQ515" s="24"/>
      <c r="LR515" s="24"/>
      <c r="LS515" s="24"/>
      <c r="LT515" s="24"/>
      <c r="LU515" s="24"/>
      <c r="LV515" s="24"/>
      <c r="LW515" s="24"/>
      <c r="LX515" s="24"/>
      <c r="LY515" s="24"/>
      <c r="LZ515" s="24"/>
      <c r="MA515" s="24"/>
      <c r="MB515" s="24"/>
      <c r="MC515" s="24"/>
      <c r="MD515" s="24"/>
      <c r="ME515" s="24"/>
      <c r="MF515" s="24"/>
      <c r="MG515" s="24"/>
      <c r="MH515" s="24"/>
      <c r="MI515" s="24"/>
      <c r="MJ515" s="24"/>
      <c r="MK515" s="24"/>
      <c r="ML515" s="24"/>
      <c r="MM515" s="24"/>
      <c r="MN515" s="24"/>
      <c r="MO515" s="24"/>
      <c r="MP515" s="24"/>
      <c r="MQ515" s="24"/>
      <c r="MR515" s="24"/>
      <c r="MS515" s="24"/>
      <c r="MT515" s="24"/>
      <c r="MU515" s="24"/>
      <c r="MV515" s="24"/>
      <c r="MW515" s="24"/>
      <c r="MX515" s="24"/>
      <c r="MY515" s="24"/>
      <c r="MZ515" s="24"/>
      <c r="NA515" s="24"/>
      <c r="NB515" s="24"/>
      <c r="NC515" s="24"/>
      <c r="ND515" s="24"/>
      <c r="NE515" s="24"/>
      <c r="NF515" s="24"/>
      <c r="NG515" s="24"/>
      <c r="NH515" s="24"/>
      <c r="NI515" s="24"/>
      <c r="NJ515" s="24"/>
      <c r="NK515" s="24"/>
      <c r="NL515" s="24"/>
      <c r="NM515" s="24"/>
      <c r="NN515" s="24"/>
      <c r="NO515" s="24"/>
      <c r="NP515" s="24"/>
      <c r="NQ515" s="24"/>
      <c r="NR515" s="24"/>
      <c r="NS515" s="24"/>
      <c r="NT515" s="24"/>
      <c r="NU515" s="24"/>
      <c r="NV515" s="24"/>
      <c r="NW515" s="24"/>
      <c r="NX515" s="24"/>
      <c r="NY515" s="24"/>
      <c r="NZ515" s="24"/>
      <c r="OA515" s="24"/>
      <c r="OB515" s="24"/>
      <c r="OC515" s="24"/>
      <c r="OD515" s="24"/>
      <c r="OE515" s="24"/>
      <c r="OF515" s="24"/>
      <c r="OG515" s="24"/>
      <c r="OH515" s="24"/>
      <c r="OI515" s="24"/>
      <c r="OJ515" s="24"/>
      <c r="OK515" s="24"/>
      <c r="OL515" s="24"/>
      <c r="OM515" s="24"/>
      <c r="ON515" s="24"/>
      <c r="OO515" s="24"/>
      <c r="OP515" s="24"/>
      <c r="OQ515" s="24"/>
      <c r="OR515" s="24"/>
      <c r="OS515" s="24"/>
      <c r="OT515" s="24"/>
      <c r="OU515" s="24"/>
      <c r="OV515" s="24"/>
      <c r="OW515" s="24"/>
      <c r="OX515" s="24"/>
      <c r="OY515" s="24"/>
      <c r="OZ515" s="24"/>
      <c r="PA515" s="24"/>
      <c r="PB515" s="24"/>
      <c r="PC515" s="24"/>
      <c r="PD515" s="24"/>
      <c r="PE515" s="24"/>
      <c r="PF515" s="24"/>
      <c r="PG515" s="24"/>
      <c r="PH515" s="24"/>
      <c r="PI515" s="24"/>
      <c r="PJ515" s="24"/>
      <c r="PK515" s="24"/>
      <c r="PL515" s="24"/>
      <c r="PM515" s="24"/>
      <c r="PN515" s="24"/>
      <c r="PO515" s="24"/>
      <c r="PP515" s="24"/>
      <c r="PQ515" s="24"/>
      <c r="PR515" s="24"/>
      <c r="PS515" s="24"/>
      <c r="PT515" s="24"/>
      <c r="PU515" s="24"/>
      <c r="PV515" s="24"/>
      <c r="PW515" s="24"/>
      <c r="PX515" s="24"/>
      <c r="PY515" s="24"/>
      <c r="PZ515" s="24"/>
      <c r="QA515" s="24"/>
      <c r="QB515" s="24"/>
      <c r="QC515" s="24"/>
      <c r="QD515" s="24"/>
      <c r="QE515" s="24"/>
      <c r="QF515" s="24"/>
      <c r="QG515" s="24"/>
      <c r="QH515" s="24"/>
      <c r="QI515" s="24"/>
      <c r="QJ515" s="24"/>
      <c r="QK515" s="24"/>
      <c r="QL515" s="24"/>
      <c r="QM515" s="24"/>
      <c r="QN515" s="24"/>
      <c r="QO515" s="24"/>
      <c r="QP515" s="24"/>
      <c r="QQ515" s="24"/>
      <c r="QR515" s="24"/>
      <c r="QS515" s="24"/>
      <c r="QT515" s="24"/>
      <c r="QU515" s="24"/>
      <c r="QV515" s="24"/>
      <c r="QW515" s="24"/>
      <c r="QX515" s="24"/>
      <c r="QY515" s="24"/>
      <c r="QZ515" s="24"/>
      <c r="RA515" s="24"/>
      <c r="RB515" s="24"/>
      <c r="RC515" s="24"/>
      <c r="RD515" s="24"/>
      <c r="RE515" s="24"/>
      <c r="RF515" s="24"/>
      <c r="RG515" s="24"/>
      <c r="RH515" s="24"/>
      <c r="RI515" s="24"/>
      <c r="RJ515" s="24"/>
      <c r="RK515" s="24"/>
      <c r="RL515" s="24"/>
      <c r="RM515" s="24"/>
      <c r="RN515" s="24"/>
      <c r="RO515" s="24"/>
      <c r="RP515" s="24"/>
      <c r="RQ515" s="24"/>
      <c r="RR515" s="24"/>
      <c r="RS515" s="24"/>
      <c r="RT515" s="24"/>
      <c r="RU515" s="24"/>
      <c r="RV515" s="24"/>
      <c r="RW515" s="24"/>
      <c r="RX515" s="24"/>
      <c r="RY515" s="24"/>
      <c r="RZ515" s="24"/>
      <c r="SA515" s="24"/>
      <c r="SB515" s="24"/>
      <c r="SC515" s="24"/>
      <c r="SD515" s="24"/>
      <c r="SE515" s="24"/>
      <c r="SF515" s="24"/>
      <c r="SG515" s="24"/>
      <c r="SH515" s="24"/>
      <c r="SI515" s="24"/>
      <c r="SJ515" s="24"/>
      <c r="SK515" s="24"/>
      <c r="SL515" s="24"/>
      <c r="SM515" s="24"/>
      <c r="SN515" s="24"/>
      <c r="SO515" s="24"/>
      <c r="SP515" s="24"/>
      <c r="SQ515" s="24"/>
      <c r="SR515" s="24"/>
      <c r="SS515" s="24"/>
      <c r="ST515" s="24"/>
      <c r="SU515" s="24"/>
      <c r="SV515" s="24"/>
      <c r="SW515" s="24"/>
      <c r="SX515" s="24"/>
      <c r="SY515" s="24"/>
      <c r="SZ515" s="24"/>
      <c r="TA515" s="24"/>
      <c r="TB515" s="24"/>
      <c r="TC515" s="24"/>
      <c r="TD515" s="24"/>
      <c r="TE515" s="24"/>
      <c r="TF515" s="24"/>
      <c r="TG515" s="24"/>
      <c r="TH515" s="24"/>
      <c r="TI515" s="24"/>
      <c r="TJ515" s="24"/>
      <c r="TK515" s="24"/>
      <c r="TL515" s="24"/>
      <c r="TM515" s="24"/>
      <c r="TN515" s="24"/>
      <c r="TO515" s="24"/>
      <c r="TP515" s="24"/>
      <c r="TQ515" s="24"/>
      <c r="TR515" s="24"/>
      <c r="TS515" s="24"/>
      <c r="TT515" s="24"/>
      <c r="TU515" s="24"/>
      <c r="TV515" s="24"/>
      <c r="TW515" s="24"/>
      <c r="TX515" s="24"/>
      <c r="TY515" s="24"/>
      <c r="TZ515" s="24"/>
      <c r="UA515" s="24"/>
      <c r="UB515" s="24"/>
      <c r="UC515" s="24"/>
      <c r="UD515" s="24"/>
      <c r="UE515" s="24"/>
      <c r="UF515" s="24"/>
      <c r="UG515" s="24"/>
      <c r="UH515" s="24"/>
      <c r="UI515" s="24"/>
      <c r="UJ515" s="24"/>
      <c r="UK515" s="24"/>
      <c r="UL515" s="24"/>
      <c r="UM515" s="24"/>
      <c r="UN515" s="24"/>
      <c r="UO515" s="24"/>
      <c r="UP515" s="24"/>
      <c r="UQ515" s="24"/>
      <c r="UR515" s="24"/>
      <c r="US515" s="24"/>
      <c r="UT515" s="24"/>
      <c r="UU515" s="24"/>
      <c r="UV515" s="24"/>
      <c r="UW515" s="24"/>
      <c r="UX515" s="24"/>
      <c r="UY515" s="24"/>
      <c r="UZ515" s="24"/>
      <c r="VA515" s="24"/>
      <c r="VB515" s="24"/>
      <c r="VC515" s="24"/>
      <c r="VD515" s="24"/>
      <c r="VE515" s="24"/>
      <c r="VF515" s="24"/>
      <c r="VG515" s="24"/>
      <c r="VH515" s="24"/>
      <c r="VI515" s="24"/>
    </row>
    <row r="516" spans="1:581" s="223" customFormat="1" ht="15" customHeight="1" x14ac:dyDescent="0.2">
      <c r="A516" s="18">
        <v>19</v>
      </c>
      <c r="B516" s="214" t="s">
        <v>1188</v>
      </c>
      <c r="C516" s="214" t="s">
        <v>1189</v>
      </c>
      <c r="D516" s="215">
        <v>14</v>
      </c>
      <c r="E516" s="214" t="s">
        <v>928</v>
      </c>
      <c r="F516" s="214" t="s">
        <v>1190</v>
      </c>
      <c r="G516" s="214" t="s">
        <v>1255</v>
      </c>
      <c r="H516" s="224" t="s">
        <v>1155</v>
      </c>
      <c r="I516" s="216" t="s">
        <v>1156</v>
      </c>
      <c r="J516" s="218" t="s">
        <v>955</v>
      </c>
      <c r="K516" s="343">
        <v>41534</v>
      </c>
      <c r="L516" s="217">
        <v>10</v>
      </c>
      <c r="M516" s="218">
        <v>40</v>
      </c>
      <c r="N516" s="218" t="s">
        <v>704</v>
      </c>
      <c r="O516" s="216" t="s">
        <v>438</v>
      </c>
      <c r="P516" s="216" t="s">
        <v>965</v>
      </c>
      <c r="Q516" s="216" t="s">
        <v>816</v>
      </c>
      <c r="R516" s="218">
        <v>1</v>
      </c>
      <c r="S516" s="219">
        <f>15856+300</f>
        <v>16156</v>
      </c>
      <c r="T516" s="219"/>
      <c r="U516" s="219"/>
      <c r="V516" s="75">
        <f t="shared" si="247"/>
        <v>16156</v>
      </c>
      <c r="W516" s="219"/>
      <c r="X516" s="219">
        <f t="shared" si="249"/>
        <v>2943</v>
      </c>
      <c r="Y516" s="219">
        <f t="shared" si="250"/>
        <v>29430</v>
      </c>
      <c r="Z516" s="219">
        <f t="shared" si="251"/>
        <v>2827.2999999999997</v>
      </c>
      <c r="AA516" s="219">
        <f t="shared" si="252"/>
        <v>484.68</v>
      </c>
      <c r="AB516" s="219">
        <f t="shared" si="253"/>
        <v>807.80000000000007</v>
      </c>
      <c r="AC516" s="219">
        <f t="shared" si="254"/>
        <v>323.12</v>
      </c>
      <c r="AD516" s="219">
        <v>931</v>
      </c>
      <c r="AE516" s="219">
        <v>571</v>
      </c>
      <c r="AF516" s="220">
        <f t="shared" si="257"/>
        <v>8829</v>
      </c>
      <c r="AG516" s="77">
        <f t="shared" si="258"/>
        <v>25534.399999999998</v>
      </c>
      <c r="AH516" s="77">
        <f t="shared" si="259"/>
        <v>306412.79999999999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  <c r="BI516" s="222"/>
      <c r="BJ516" s="222"/>
      <c r="BK516" s="222"/>
      <c r="BL516" s="222"/>
      <c r="BM516" s="222"/>
      <c r="BN516" s="222"/>
      <c r="BO516" s="222"/>
      <c r="BP516" s="222"/>
      <c r="BQ516" s="222"/>
      <c r="BR516" s="222"/>
      <c r="BS516" s="222"/>
      <c r="BT516" s="222"/>
      <c r="BU516" s="222"/>
      <c r="BV516" s="222"/>
      <c r="BW516" s="222"/>
      <c r="BX516" s="222"/>
      <c r="BY516" s="222"/>
      <c r="BZ516" s="222"/>
      <c r="CA516" s="222"/>
      <c r="CB516" s="222"/>
      <c r="CC516" s="222"/>
      <c r="CD516" s="222"/>
      <c r="CE516" s="222"/>
      <c r="CF516" s="222"/>
      <c r="CG516" s="222"/>
      <c r="CH516" s="222"/>
      <c r="CI516" s="222"/>
      <c r="CJ516" s="222"/>
      <c r="CK516" s="222"/>
      <c r="CL516" s="222"/>
      <c r="CM516" s="222"/>
      <c r="CN516" s="222"/>
      <c r="CO516" s="222"/>
      <c r="CP516" s="222"/>
      <c r="CQ516" s="222"/>
      <c r="CR516" s="222"/>
      <c r="CS516" s="222"/>
      <c r="CT516" s="222"/>
      <c r="CU516" s="222"/>
      <c r="CV516" s="222"/>
      <c r="CW516" s="222"/>
      <c r="CX516" s="222"/>
      <c r="CY516" s="222"/>
      <c r="CZ516" s="222"/>
      <c r="DA516" s="222"/>
      <c r="DB516" s="222"/>
      <c r="DC516" s="222"/>
      <c r="DD516" s="222"/>
      <c r="DE516" s="222"/>
      <c r="DF516" s="222"/>
      <c r="DG516" s="222"/>
      <c r="DH516" s="222"/>
      <c r="DI516" s="222"/>
      <c r="DJ516" s="222"/>
      <c r="DK516" s="222"/>
      <c r="DL516" s="222"/>
      <c r="DM516" s="222"/>
      <c r="DN516" s="222"/>
      <c r="DO516" s="222"/>
      <c r="DP516" s="222"/>
      <c r="DQ516" s="222"/>
      <c r="DR516" s="222"/>
      <c r="DS516" s="222"/>
      <c r="DT516" s="222"/>
      <c r="DU516" s="222"/>
      <c r="DV516" s="222"/>
      <c r="DW516" s="222"/>
      <c r="DX516" s="222"/>
      <c r="DY516" s="222"/>
      <c r="DZ516" s="222"/>
      <c r="EA516" s="222"/>
      <c r="EB516" s="222"/>
      <c r="EC516" s="222"/>
      <c r="ED516" s="222"/>
      <c r="EE516" s="222"/>
      <c r="EF516" s="222"/>
      <c r="EG516" s="222"/>
      <c r="EH516" s="222"/>
      <c r="EI516" s="222"/>
      <c r="EJ516" s="222"/>
      <c r="EK516" s="222"/>
      <c r="EL516" s="222"/>
      <c r="EM516" s="222"/>
      <c r="EN516" s="222"/>
      <c r="EO516" s="222"/>
      <c r="EP516" s="222"/>
      <c r="EQ516" s="222"/>
      <c r="ER516" s="222"/>
      <c r="ES516" s="222"/>
      <c r="ET516" s="222"/>
      <c r="EU516" s="222"/>
      <c r="EV516" s="222"/>
      <c r="EW516" s="222"/>
      <c r="EX516" s="222"/>
      <c r="EY516" s="222"/>
      <c r="EZ516" s="222"/>
      <c r="FA516" s="222"/>
      <c r="FB516" s="222"/>
      <c r="FC516" s="222"/>
      <c r="FD516" s="222"/>
      <c r="FE516" s="222"/>
      <c r="FF516" s="222"/>
      <c r="FG516" s="222"/>
      <c r="FH516" s="222"/>
      <c r="FI516" s="222"/>
      <c r="FJ516" s="222"/>
      <c r="FK516" s="222"/>
      <c r="FL516" s="222"/>
      <c r="FM516" s="222"/>
      <c r="FN516" s="222"/>
      <c r="FO516" s="222"/>
      <c r="FP516" s="222"/>
      <c r="FQ516" s="222"/>
      <c r="FR516" s="222"/>
      <c r="FS516" s="222"/>
      <c r="FT516" s="222"/>
      <c r="FU516" s="222"/>
      <c r="FV516" s="222"/>
      <c r="FW516" s="222"/>
      <c r="FX516" s="222"/>
      <c r="FY516" s="222"/>
      <c r="FZ516" s="222"/>
      <c r="GA516" s="222"/>
      <c r="GB516" s="222"/>
      <c r="GC516" s="222"/>
      <c r="GD516" s="222"/>
      <c r="GE516" s="222"/>
      <c r="GF516" s="222"/>
      <c r="GG516" s="222"/>
      <c r="GH516" s="222"/>
      <c r="GI516" s="222"/>
      <c r="GJ516" s="222"/>
      <c r="GK516" s="222"/>
      <c r="GL516" s="222"/>
      <c r="GM516" s="222"/>
      <c r="GN516" s="222"/>
      <c r="GO516" s="222"/>
      <c r="GP516" s="222"/>
      <c r="GQ516" s="222"/>
      <c r="GR516" s="222"/>
      <c r="GS516" s="222"/>
      <c r="GT516" s="222"/>
      <c r="GU516" s="222"/>
      <c r="GV516" s="222"/>
      <c r="GW516" s="222"/>
      <c r="GX516" s="222"/>
      <c r="GY516" s="222"/>
      <c r="GZ516" s="222"/>
      <c r="HA516" s="222"/>
      <c r="HB516" s="222"/>
      <c r="HC516" s="222"/>
      <c r="HD516" s="222"/>
      <c r="HE516" s="222"/>
      <c r="HF516" s="222"/>
      <c r="HG516" s="222"/>
      <c r="HH516" s="222"/>
      <c r="HI516" s="222"/>
      <c r="HJ516" s="222"/>
      <c r="HK516" s="222"/>
      <c r="HL516" s="222"/>
      <c r="HM516" s="222"/>
      <c r="HN516" s="222"/>
      <c r="HO516" s="222"/>
      <c r="HP516" s="222"/>
      <c r="HQ516" s="222"/>
      <c r="HR516" s="222"/>
      <c r="HS516" s="222"/>
      <c r="HT516" s="222"/>
      <c r="HU516" s="222"/>
      <c r="HV516" s="222"/>
      <c r="HW516" s="222"/>
      <c r="HX516" s="222"/>
      <c r="HY516" s="222"/>
      <c r="HZ516" s="222"/>
      <c r="IA516" s="222"/>
      <c r="IB516" s="222"/>
      <c r="IC516" s="222"/>
      <c r="ID516" s="222"/>
      <c r="IE516" s="222"/>
      <c r="IF516" s="222"/>
      <c r="IG516" s="222"/>
      <c r="IH516" s="222"/>
      <c r="II516" s="222"/>
      <c r="IJ516" s="222"/>
      <c r="IK516" s="222"/>
      <c r="IL516" s="222"/>
      <c r="IM516" s="222"/>
      <c r="IN516" s="222"/>
      <c r="IO516" s="222"/>
      <c r="IP516" s="222"/>
      <c r="IQ516" s="222"/>
      <c r="IR516" s="222"/>
      <c r="IS516" s="222"/>
      <c r="IT516" s="222"/>
      <c r="IU516" s="222"/>
      <c r="IV516" s="222"/>
      <c r="IW516" s="222"/>
      <c r="IX516" s="222"/>
      <c r="IY516" s="222"/>
      <c r="IZ516" s="222"/>
      <c r="JA516" s="222"/>
      <c r="JB516" s="222"/>
      <c r="JC516" s="222"/>
      <c r="JD516" s="222"/>
      <c r="JE516" s="222"/>
      <c r="JF516" s="222"/>
      <c r="JG516" s="222"/>
      <c r="JH516" s="222"/>
      <c r="JI516" s="222"/>
      <c r="JJ516" s="222"/>
      <c r="JK516" s="222"/>
      <c r="JL516" s="222"/>
      <c r="JM516" s="222"/>
      <c r="JN516" s="222"/>
      <c r="JO516" s="222"/>
      <c r="JP516" s="222"/>
      <c r="JQ516" s="222"/>
      <c r="JR516" s="222"/>
      <c r="JS516" s="222"/>
      <c r="JT516" s="222"/>
      <c r="JU516" s="222"/>
      <c r="JV516" s="222"/>
      <c r="JW516" s="222"/>
      <c r="JX516" s="222"/>
      <c r="JY516" s="222"/>
      <c r="JZ516" s="222"/>
      <c r="KA516" s="222"/>
      <c r="KB516" s="222"/>
      <c r="KC516" s="222"/>
      <c r="KD516" s="222"/>
      <c r="KE516" s="222"/>
      <c r="KF516" s="222"/>
      <c r="KG516" s="222"/>
      <c r="KH516" s="222"/>
      <c r="KI516" s="222"/>
      <c r="KJ516" s="222"/>
      <c r="KK516" s="222"/>
      <c r="KL516" s="222"/>
      <c r="KM516" s="222"/>
      <c r="KN516" s="222"/>
      <c r="KO516" s="222"/>
      <c r="KP516" s="222"/>
      <c r="KQ516" s="222"/>
      <c r="KR516" s="222"/>
      <c r="KS516" s="222"/>
      <c r="KT516" s="222"/>
      <c r="KU516" s="222"/>
      <c r="KV516" s="222"/>
      <c r="KW516" s="222"/>
      <c r="KX516" s="222"/>
      <c r="KY516" s="222"/>
      <c r="KZ516" s="222"/>
      <c r="LA516" s="222"/>
      <c r="LB516" s="222"/>
      <c r="LC516" s="222"/>
      <c r="LD516" s="222"/>
      <c r="LE516" s="222"/>
      <c r="LF516" s="222"/>
      <c r="LG516" s="222"/>
      <c r="LH516" s="222"/>
      <c r="LI516" s="222"/>
      <c r="LJ516" s="222"/>
      <c r="LK516" s="222"/>
      <c r="LL516" s="222"/>
      <c r="LM516" s="222"/>
      <c r="LN516" s="222"/>
      <c r="LO516" s="222"/>
      <c r="LP516" s="222"/>
      <c r="LQ516" s="222"/>
      <c r="LR516" s="222"/>
      <c r="LS516" s="222"/>
      <c r="LT516" s="222"/>
      <c r="LU516" s="222"/>
      <c r="LV516" s="222"/>
      <c r="LW516" s="222"/>
      <c r="LX516" s="222"/>
      <c r="LY516" s="222"/>
      <c r="LZ516" s="222"/>
      <c r="MA516" s="222"/>
      <c r="MB516" s="222"/>
      <c r="MC516" s="222"/>
      <c r="MD516" s="222"/>
      <c r="ME516" s="222"/>
      <c r="MF516" s="222"/>
      <c r="MG516" s="222"/>
      <c r="MH516" s="222"/>
      <c r="MI516" s="222"/>
      <c r="MJ516" s="222"/>
      <c r="MK516" s="222"/>
      <c r="ML516" s="222"/>
      <c r="MM516" s="222"/>
      <c r="MN516" s="222"/>
      <c r="MO516" s="222"/>
      <c r="MP516" s="222"/>
      <c r="MQ516" s="222"/>
      <c r="MR516" s="222"/>
      <c r="MS516" s="222"/>
      <c r="MT516" s="222"/>
      <c r="MU516" s="222"/>
      <c r="MV516" s="222"/>
      <c r="MW516" s="222"/>
      <c r="MX516" s="222"/>
      <c r="MY516" s="222"/>
      <c r="MZ516" s="222"/>
      <c r="NA516" s="222"/>
      <c r="NB516" s="222"/>
      <c r="NC516" s="222"/>
      <c r="ND516" s="222"/>
      <c r="NE516" s="222"/>
      <c r="NF516" s="222"/>
      <c r="NG516" s="222"/>
      <c r="NH516" s="222"/>
      <c r="NI516" s="222"/>
      <c r="NJ516" s="222"/>
      <c r="NK516" s="222"/>
      <c r="NL516" s="222"/>
      <c r="NM516" s="222"/>
      <c r="NN516" s="222"/>
      <c r="NO516" s="222"/>
      <c r="NP516" s="222"/>
      <c r="NQ516" s="222"/>
      <c r="NR516" s="222"/>
      <c r="NS516" s="222"/>
      <c r="NT516" s="222"/>
      <c r="NU516" s="222"/>
      <c r="NV516" s="222"/>
      <c r="NW516" s="222"/>
      <c r="NX516" s="222"/>
      <c r="NY516" s="222"/>
      <c r="NZ516" s="222"/>
      <c r="OA516" s="222"/>
      <c r="OB516" s="222"/>
      <c r="OC516" s="222"/>
      <c r="OD516" s="222"/>
      <c r="OE516" s="222"/>
      <c r="OF516" s="222"/>
      <c r="OG516" s="222"/>
      <c r="OH516" s="222"/>
      <c r="OI516" s="222"/>
      <c r="OJ516" s="222"/>
      <c r="OK516" s="222"/>
      <c r="OL516" s="222"/>
      <c r="OM516" s="222"/>
      <c r="ON516" s="222"/>
      <c r="OO516" s="222"/>
      <c r="OP516" s="222"/>
      <c r="OQ516" s="222"/>
      <c r="OR516" s="222"/>
      <c r="OS516" s="222"/>
      <c r="OT516" s="222"/>
      <c r="OU516" s="222"/>
      <c r="OV516" s="222"/>
      <c r="OW516" s="222"/>
      <c r="OX516" s="222"/>
      <c r="OY516" s="222"/>
      <c r="OZ516" s="222"/>
      <c r="PA516" s="222"/>
      <c r="PB516" s="222"/>
      <c r="PC516" s="222"/>
      <c r="PD516" s="222"/>
      <c r="PE516" s="222"/>
      <c r="PF516" s="222"/>
      <c r="PG516" s="222"/>
      <c r="PH516" s="222"/>
      <c r="PI516" s="222"/>
      <c r="PJ516" s="222"/>
      <c r="PK516" s="222"/>
      <c r="PL516" s="222"/>
      <c r="PM516" s="222"/>
      <c r="PN516" s="222"/>
      <c r="PO516" s="222"/>
      <c r="PP516" s="222"/>
      <c r="PQ516" s="222"/>
      <c r="PR516" s="222"/>
      <c r="PS516" s="222"/>
      <c r="PT516" s="222"/>
      <c r="PU516" s="222"/>
      <c r="PV516" s="222"/>
      <c r="PW516" s="222"/>
      <c r="PX516" s="222"/>
      <c r="PY516" s="222"/>
      <c r="PZ516" s="222"/>
      <c r="QA516" s="222"/>
      <c r="QB516" s="222"/>
      <c r="QC516" s="222"/>
      <c r="QD516" s="222"/>
      <c r="QE516" s="222"/>
      <c r="QF516" s="222"/>
      <c r="QG516" s="222"/>
      <c r="QH516" s="222"/>
      <c r="QI516" s="222"/>
      <c r="QJ516" s="222"/>
      <c r="QK516" s="222"/>
      <c r="QL516" s="222"/>
      <c r="QM516" s="222"/>
      <c r="QN516" s="222"/>
      <c r="QO516" s="222"/>
      <c r="QP516" s="222"/>
      <c r="QQ516" s="222"/>
      <c r="QR516" s="222"/>
      <c r="QS516" s="222"/>
      <c r="QT516" s="222"/>
      <c r="QU516" s="222"/>
      <c r="QV516" s="222"/>
      <c r="QW516" s="222"/>
      <c r="QX516" s="222"/>
      <c r="QY516" s="222"/>
      <c r="QZ516" s="222"/>
      <c r="RA516" s="222"/>
      <c r="RB516" s="222"/>
      <c r="RC516" s="222"/>
      <c r="RD516" s="222"/>
      <c r="RE516" s="222"/>
      <c r="RF516" s="222"/>
      <c r="RG516" s="222"/>
      <c r="RH516" s="222"/>
      <c r="RI516" s="222"/>
      <c r="RJ516" s="222"/>
      <c r="RK516" s="222"/>
      <c r="RL516" s="222"/>
      <c r="RM516" s="222"/>
      <c r="RN516" s="222"/>
      <c r="RO516" s="222"/>
      <c r="RP516" s="222"/>
      <c r="RQ516" s="222"/>
      <c r="RR516" s="222"/>
      <c r="RS516" s="222"/>
      <c r="RT516" s="222"/>
      <c r="RU516" s="222"/>
      <c r="RV516" s="222"/>
      <c r="RW516" s="222"/>
      <c r="RX516" s="222"/>
      <c r="RY516" s="222"/>
      <c r="RZ516" s="222"/>
      <c r="SA516" s="222"/>
      <c r="SB516" s="222"/>
      <c r="SC516" s="222"/>
      <c r="SD516" s="222"/>
      <c r="SE516" s="222"/>
      <c r="SF516" s="222"/>
      <c r="SG516" s="222"/>
      <c r="SH516" s="222"/>
      <c r="SI516" s="222"/>
      <c r="SJ516" s="222"/>
      <c r="SK516" s="222"/>
      <c r="SL516" s="222"/>
      <c r="SM516" s="222"/>
      <c r="SN516" s="222"/>
      <c r="SO516" s="222"/>
      <c r="SP516" s="222"/>
      <c r="SQ516" s="222"/>
      <c r="SR516" s="222"/>
      <c r="SS516" s="222"/>
      <c r="ST516" s="222"/>
      <c r="SU516" s="222"/>
      <c r="SV516" s="222"/>
      <c r="SW516" s="222"/>
      <c r="SX516" s="222"/>
      <c r="SY516" s="222"/>
      <c r="SZ516" s="222"/>
      <c r="TA516" s="222"/>
      <c r="TB516" s="222"/>
      <c r="TC516" s="222"/>
      <c r="TD516" s="222"/>
      <c r="TE516" s="222"/>
      <c r="TF516" s="222"/>
      <c r="TG516" s="222"/>
      <c r="TH516" s="222"/>
      <c r="TI516" s="222"/>
      <c r="TJ516" s="222"/>
      <c r="TK516" s="222"/>
      <c r="TL516" s="222"/>
      <c r="TM516" s="222"/>
      <c r="TN516" s="222"/>
      <c r="TO516" s="222"/>
      <c r="TP516" s="222"/>
      <c r="TQ516" s="222"/>
      <c r="TR516" s="222"/>
      <c r="TS516" s="222"/>
      <c r="TT516" s="222"/>
      <c r="TU516" s="222"/>
      <c r="TV516" s="222"/>
      <c r="TW516" s="222"/>
      <c r="TX516" s="222"/>
      <c r="TY516" s="222"/>
      <c r="TZ516" s="222"/>
      <c r="UA516" s="222"/>
      <c r="UB516" s="222"/>
      <c r="UC516" s="222"/>
      <c r="UD516" s="222"/>
      <c r="UE516" s="222"/>
      <c r="UF516" s="222"/>
      <c r="UG516" s="222"/>
      <c r="UH516" s="222"/>
      <c r="UI516" s="222"/>
      <c r="UJ516" s="222"/>
      <c r="UK516" s="222"/>
      <c r="UL516" s="222"/>
      <c r="UM516" s="222"/>
      <c r="UN516" s="222"/>
      <c r="UO516" s="222"/>
      <c r="UP516" s="222"/>
      <c r="UQ516" s="222"/>
      <c r="UR516" s="222"/>
      <c r="US516" s="222"/>
      <c r="UT516" s="222"/>
      <c r="UU516" s="222"/>
      <c r="UV516" s="222"/>
      <c r="UW516" s="222"/>
      <c r="UX516" s="222"/>
      <c r="UY516" s="222"/>
      <c r="UZ516" s="222"/>
      <c r="VA516" s="222"/>
      <c r="VB516" s="222"/>
      <c r="VC516" s="222"/>
      <c r="VD516" s="222"/>
      <c r="VE516" s="222"/>
      <c r="VF516" s="222"/>
      <c r="VG516" s="222"/>
      <c r="VH516" s="222"/>
      <c r="VI516" s="222"/>
    </row>
    <row r="517" spans="1:581" s="223" customFormat="1" ht="13.5" customHeight="1" x14ac:dyDescent="0.2">
      <c r="A517" s="18">
        <v>20</v>
      </c>
      <c r="B517" s="102" t="s">
        <v>1188</v>
      </c>
      <c r="C517" s="102" t="s">
        <v>1189</v>
      </c>
      <c r="D517" s="20">
        <v>14</v>
      </c>
      <c r="E517" s="102" t="s">
        <v>927</v>
      </c>
      <c r="F517" s="102" t="s">
        <v>1190</v>
      </c>
      <c r="G517" s="102" t="s">
        <v>1631</v>
      </c>
      <c r="H517" s="21" t="s">
        <v>673</v>
      </c>
      <c r="I517" s="21" t="s">
        <v>495</v>
      </c>
      <c r="J517" s="22" t="s">
        <v>955</v>
      </c>
      <c r="K517" s="328">
        <v>38792</v>
      </c>
      <c r="L517" s="146">
        <v>12</v>
      </c>
      <c r="M517" s="22">
        <v>40</v>
      </c>
      <c r="N517" s="22" t="s">
        <v>704</v>
      </c>
      <c r="O517" s="21" t="s">
        <v>559</v>
      </c>
      <c r="P517" s="21" t="s">
        <v>972</v>
      </c>
      <c r="Q517" s="21" t="s">
        <v>996</v>
      </c>
      <c r="R517" s="22">
        <v>1</v>
      </c>
      <c r="S517" s="75">
        <v>24345</v>
      </c>
      <c r="T517" s="75"/>
      <c r="U517" s="75"/>
      <c r="V517" s="75">
        <f t="shared" si="247"/>
        <v>24345</v>
      </c>
      <c r="W517" s="75">
        <f>70.1*4</f>
        <v>280.39999999999998</v>
      </c>
      <c r="X517" s="75">
        <f t="shared" si="249"/>
        <v>4451.333333333333</v>
      </c>
      <c r="Y517" s="75">
        <f t="shared" si="250"/>
        <v>44513.333333333336</v>
      </c>
      <c r="Z517" s="75">
        <f t="shared" si="251"/>
        <v>4260.375</v>
      </c>
      <c r="AA517" s="75">
        <f t="shared" si="252"/>
        <v>730.35</v>
      </c>
      <c r="AB517" s="75">
        <f t="shared" si="253"/>
        <v>1217.25</v>
      </c>
      <c r="AC517" s="75">
        <f t="shared" si="254"/>
        <v>486.90000000000003</v>
      </c>
      <c r="AD517" s="75">
        <v>1455</v>
      </c>
      <c r="AE517" s="75">
        <v>908</v>
      </c>
      <c r="AF517" s="77">
        <f t="shared" si="257"/>
        <v>13354</v>
      </c>
      <c r="AG517" s="77">
        <f t="shared" si="258"/>
        <v>38876.497222222228</v>
      </c>
      <c r="AH517" s="77">
        <f t="shared" si="259"/>
        <v>466517.96666666673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  <c r="BI517" s="222"/>
      <c r="BJ517" s="222"/>
      <c r="BK517" s="222"/>
      <c r="BL517" s="222"/>
      <c r="BM517" s="222"/>
      <c r="BN517" s="222"/>
      <c r="BO517" s="222"/>
      <c r="BP517" s="222"/>
      <c r="BQ517" s="222"/>
      <c r="BR517" s="222"/>
      <c r="BS517" s="222"/>
      <c r="BT517" s="222"/>
      <c r="BU517" s="222"/>
      <c r="BV517" s="222"/>
      <c r="BW517" s="222"/>
      <c r="BX517" s="222"/>
      <c r="BY517" s="222"/>
      <c r="BZ517" s="222"/>
      <c r="CA517" s="222"/>
      <c r="CB517" s="222"/>
      <c r="CC517" s="222"/>
      <c r="CD517" s="222"/>
      <c r="CE517" s="222"/>
      <c r="CF517" s="222"/>
      <c r="CG517" s="222"/>
      <c r="CH517" s="222"/>
      <c r="CI517" s="222"/>
      <c r="CJ517" s="222"/>
      <c r="CK517" s="222"/>
      <c r="CL517" s="222"/>
      <c r="CM517" s="222"/>
      <c r="CN517" s="222"/>
      <c r="CO517" s="222"/>
      <c r="CP517" s="222"/>
      <c r="CQ517" s="222"/>
      <c r="CR517" s="222"/>
      <c r="CS517" s="222"/>
      <c r="CT517" s="222"/>
      <c r="CU517" s="222"/>
      <c r="CV517" s="222"/>
      <c r="CW517" s="222"/>
      <c r="CX517" s="222"/>
      <c r="CY517" s="222"/>
      <c r="CZ517" s="222"/>
      <c r="DA517" s="222"/>
      <c r="DB517" s="222"/>
      <c r="DC517" s="222"/>
      <c r="DD517" s="222"/>
      <c r="DE517" s="222"/>
      <c r="DF517" s="222"/>
      <c r="DG517" s="222"/>
      <c r="DH517" s="222"/>
      <c r="DI517" s="222"/>
      <c r="DJ517" s="222"/>
      <c r="DK517" s="222"/>
      <c r="DL517" s="222"/>
      <c r="DM517" s="222"/>
      <c r="DN517" s="222"/>
      <c r="DO517" s="222"/>
      <c r="DP517" s="222"/>
      <c r="DQ517" s="222"/>
      <c r="DR517" s="222"/>
      <c r="DS517" s="222"/>
      <c r="DT517" s="222"/>
      <c r="DU517" s="222"/>
      <c r="DV517" s="222"/>
      <c r="DW517" s="222"/>
      <c r="DX517" s="222"/>
      <c r="DY517" s="222"/>
      <c r="DZ517" s="222"/>
      <c r="EA517" s="222"/>
      <c r="EB517" s="222"/>
      <c r="EC517" s="222"/>
      <c r="ED517" s="222"/>
      <c r="EE517" s="222"/>
      <c r="EF517" s="222"/>
      <c r="EG517" s="222"/>
      <c r="EH517" s="222"/>
      <c r="EI517" s="222"/>
      <c r="EJ517" s="222"/>
      <c r="EK517" s="222"/>
      <c r="EL517" s="222"/>
      <c r="EM517" s="222"/>
      <c r="EN517" s="222"/>
      <c r="EO517" s="222"/>
      <c r="EP517" s="222"/>
      <c r="EQ517" s="222"/>
      <c r="ER517" s="222"/>
      <c r="ES517" s="222"/>
      <c r="ET517" s="222"/>
      <c r="EU517" s="222"/>
      <c r="EV517" s="222"/>
      <c r="EW517" s="222"/>
      <c r="EX517" s="222"/>
      <c r="EY517" s="222"/>
      <c r="EZ517" s="222"/>
      <c r="FA517" s="222"/>
      <c r="FB517" s="222"/>
      <c r="FC517" s="222"/>
      <c r="FD517" s="222"/>
      <c r="FE517" s="222"/>
      <c r="FF517" s="222"/>
      <c r="FG517" s="222"/>
      <c r="FH517" s="222"/>
      <c r="FI517" s="222"/>
      <c r="FJ517" s="222"/>
      <c r="FK517" s="222"/>
      <c r="FL517" s="222"/>
      <c r="FM517" s="222"/>
      <c r="FN517" s="222"/>
      <c r="FO517" s="222"/>
      <c r="FP517" s="222"/>
      <c r="FQ517" s="222"/>
      <c r="FR517" s="222"/>
      <c r="FS517" s="222"/>
      <c r="FT517" s="222"/>
      <c r="FU517" s="222"/>
      <c r="FV517" s="222"/>
      <c r="FW517" s="222"/>
      <c r="FX517" s="222"/>
      <c r="FY517" s="222"/>
      <c r="FZ517" s="222"/>
      <c r="GA517" s="222"/>
      <c r="GB517" s="222"/>
      <c r="GC517" s="222"/>
      <c r="GD517" s="222"/>
      <c r="GE517" s="222"/>
      <c r="GF517" s="222"/>
      <c r="GG517" s="222"/>
      <c r="GH517" s="222"/>
      <c r="GI517" s="222"/>
      <c r="GJ517" s="222"/>
      <c r="GK517" s="222"/>
      <c r="GL517" s="222"/>
      <c r="GM517" s="222"/>
      <c r="GN517" s="222"/>
      <c r="GO517" s="222"/>
      <c r="GP517" s="222"/>
      <c r="GQ517" s="222"/>
      <c r="GR517" s="222"/>
      <c r="GS517" s="222"/>
      <c r="GT517" s="222"/>
      <c r="GU517" s="222"/>
      <c r="GV517" s="222"/>
      <c r="GW517" s="222"/>
      <c r="GX517" s="222"/>
      <c r="GY517" s="222"/>
      <c r="GZ517" s="222"/>
      <c r="HA517" s="222"/>
      <c r="HB517" s="222"/>
      <c r="HC517" s="222"/>
      <c r="HD517" s="222"/>
      <c r="HE517" s="222"/>
      <c r="HF517" s="222"/>
      <c r="HG517" s="222"/>
      <c r="HH517" s="222"/>
      <c r="HI517" s="222"/>
      <c r="HJ517" s="222"/>
      <c r="HK517" s="222"/>
      <c r="HL517" s="222"/>
      <c r="HM517" s="222"/>
      <c r="HN517" s="222"/>
      <c r="HO517" s="222"/>
      <c r="HP517" s="222"/>
      <c r="HQ517" s="222"/>
      <c r="HR517" s="222"/>
      <c r="HS517" s="222"/>
      <c r="HT517" s="222"/>
      <c r="HU517" s="222"/>
      <c r="HV517" s="222"/>
      <c r="HW517" s="222"/>
      <c r="HX517" s="222"/>
      <c r="HY517" s="222"/>
      <c r="HZ517" s="222"/>
      <c r="IA517" s="222"/>
      <c r="IB517" s="222"/>
      <c r="IC517" s="222"/>
      <c r="ID517" s="222"/>
      <c r="IE517" s="222"/>
      <c r="IF517" s="222"/>
      <c r="IG517" s="222"/>
      <c r="IH517" s="222"/>
      <c r="II517" s="222"/>
      <c r="IJ517" s="222"/>
      <c r="IK517" s="222"/>
      <c r="IL517" s="222"/>
      <c r="IM517" s="222"/>
      <c r="IN517" s="222"/>
      <c r="IO517" s="222"/>
      <c r="IP517" s="222"/>
      <c r="IQ517" s="222"/>
      <c r="IR517" s="222"/>
      <c r="IS517" s="222"/>
      <c r="IT517" s="222"/>
      <c r="IU517" s="222"/>
      <c r="IV517" s="222"/>
      <c r="IW517" s="222"/>
      <c r="IX517" s="222"/>
      <c r="IY517" s="222"/>
      <c r="IZ517" s="222"/>
      <c r="JA517" s="222"/>
      <c r="JB517" s="222"/>
      <c r="JC517" s="222"/>
      <c r="JD517" s="222"/>
      <c r="JE517" s="222"/>
      <c r="JF517" s="222"/>
      <c r="JG517" s="222"/>
      <c r="JH517" s="222"/>
      <c r="JI517" s="222"/>
      <c r="JJ517" s="222"/>
      <c r="JK517" s="222"/>
      <c r="JL517" s="222"/>
      <c r="JM517" s="222"/>
      <c r="JN517" s="222"/>
      <c r="JO517" s="222"/>
      <c r="JP517" s="222"/>
      <c r="JQ517" s="222"/>
      <c r="JR517" s="222"/>
      <c r="JS517" s="222"/>
      <c r="JT517" s="222"/>
      <c r="JU517" s="222"/>
      <c r="JV517" s="222"/>
      <c r="JW517" s="222"/>
      <c r="JX517" s="222"/>
      <c r="JY517" s="222"/>
      <c r="JZ517" s="222"/>
      <c r="KA517" s="222"/>
      <c r="KB517" s="222"/>
      <c r="KC517" s="222"/>
      <c r="KD517" s="222"/>
      <c r="KE517" s="222"/>
      <c r="KF517" s="222"/>
      <c r="KG517" s="222"/>
      <c r="KH517" s="222"/>
      <c r="KI517" s="222"/>
      <c r="KJ517" s="222"/>
      <c r="KK517" s="222"/>
      <c r="KL517" s="222"/>
      <c r="KM517" s="222"/>
      <c r="KN517" s="222"/>
      <c r="KO517" s="222"/>
      <c r="KP517" s="222"/>
      <c r="KQ517" s="222"/>
      <c r="KR517" s="222"/>
      <c r="KS517" s="222"/>
      <c r="KT517" s="222"/>
      <c r="KU517" s="222"/>
      <c r="KV517" s="222"/>
      <c r="KW517" s="222"/>
      <c r="KX517" s="222"/>
      <c r="KY517" s="222"/>
      <c r="KZ517" s="222"/>
      <c r="LA517" s="222"/>
      <c r="LB517" s="222"/>
      <c r="LC517" s="222"/>
      <c r="LD517" s="222"/>
      <c r="LE517" s="222"/>
      <c r="LF517" s="222"/>
      <c r="LG517" s="222"/>
      <c r="LH517" s="222"/>
      <c r="LI517" s="222"/>
      <c r="LJ517" s="222"/>
      <c r="LK517" s="222"/>
      <c r="LL517" s="222"/>
      <c r="LM517" s="222"/>
      <c r="LN517" s="222"/>
      <c r="LO517" s="222"/>
      <c r="LP517" s="222"/>
      <c r="LQ517" s="222"/>
      <c r="LR517" s="222"/>
      <c r="LS517" s="222"/>
      <c r="LT517" s="222"/>
      <c r="LU517" s="222"/>
      <c r="LV517" s="222"/>
      <c r="LW517" s="222"/>
      <c r="LX517" s="222"/>
      <c r="LY517" s="222"/>
      <c r="LZ517" s="222"/>
      <c r="MA517" s="222"/>
      <c r="MB517" s="222"/>
      <c r="MC517" s="222"/>
      <c r="MD517" s="222"/>
      <c r="ME517" s="222"/>
      <c r="MF517" s="222"/>
      <c r="MG517" s="222"/>
      <c r="MH517" s="222"/>
      <c r="MI517" s="222"/>
      <c r="MJ517" s="222"/>
      <c r="MK517" s="222"/>
      <c r="ML517" s="222"/>
      <c r="MM517" s="222"/>
      <c r="MN517" s="222"/>
      <c r="MO517" s="222"/>
      <c r="MP517" s="222"/>
      <c r="MQ517" s="222"/>
      <c r="MR517" s="222"/>
      <c r="MS517" s="222"/>
      <c r="MT517" s="222"/>
      <c r="MU517" s="222"/>
      <c r="MV517" s="222"/>
      <c r="MW517" s="222"/>
      <c r="MX517" s="222"/>
      <c r="MY517" s="222"/>
      <c r="MZ517" s="222"/>
      <c r="NA517" s="222"/>
      <c r="NB517" s="222"/>
      <c r="NC517" s="222"/>
      <c r="ND517" s="222"/>
      <c r="NE517" s="222"/>
      <c r="NF517" s="222"/>
      <c r="NG517" s="222"/>
      <c r="NH517" s="222"/>
      <c r="NI517" s="222"/>
      <c r="NJ517" s="222"/>
      <c r="NK517" s="222"/>
      <c r="NL517" s="222"/>
      <c r="NM517" s="222"/>
      <c r="NN517" s="222"/>
      <c r="NO517" s="222"/>
      <c r="NP517" s="222"/>
      <c r="NQ517" s="222"/>
      <c r="NR517" s="222"/>
      <c r="NS517" s="222"/>
      <c r="NT517" s="222"/>
      <c r="NU517" s="222"/>
      <c r="NV517" s="222"/>
      <c r="NW517" s="222"/>
      <c r="NX517" s="222"/>
      <c r="NY517" s="222"/>
      <c r="NZ517" s="222"/>
      <c r="OA517" s="222"/>
      <c r="OB517" s="222"/>
      <c r="OC517" s="222"/>
      <c r="OD517" s="222"/>
      <c r="OE517" s="222"/>
      <c r="OF517" s="222"/>
      <c r="OG517" s="222"/>
      <c r="OH517" s="222"/>
      <c r="OI517" s="222"/>
      <c r="OJ517" s="222"/>
      <c r="OK517" s="222"/>
      <c r="OL517" s="222"/>
      <c r="OM517" s="222"/>
      <c r="ON517" s="222"/>
      <c r="OO517" s="222"/>
      <c r="OP517" s="222"/>
      <c r="OQ517" s="222"/>
      <c r="OR517" s="222"/>
      <c r="OS517" s="222"/>
      <c r="OT517" s="222"/>
      <c r="OU517" s="222"/>
      <c r="OV517" s="222"/>
      <c r="OW517" s="222"/>
      <c r="OX517" s="222"/>
      <c r="OY517" s="222"/>
      <c r="OZ517" s="222"/>
      <c r="PA517" s="222"/>
      <c r="PB517" s="222"/>
      <c r="PC517" s="222"/>
      <c r="PD517" s="222"/>
      <c r="PE517" s="222"/>
      <c r="PF517" s="222"/>
      <c r="PG517" s="222"/>
      <c r="PH517" s="222"/>
      <c r="PI517" s="222"/>
      <c r="PJ517" s="222"/>
      <c r="PK517" s="222"/>
      <c r="PL517" s="222"/>
      <c r="PM517" s="222"/>
      <c r="PN517" s="222"/>
      <c r="PO517" s="222"/>
      <c r="PP517" s="222"/>
      <c r="PQ517" s="222"/>
      <c r="PR517" s="222"/>
      <c r="PS517" s="222"/>
      <c r="PT517" s="222"/>
      <c r="PU517" s="222"/>
      <c r="PV517" s="222"/>
      <c r="PW517" s="222"/>
      <c r="PX517" s="222"/>
      <c r="PY517" s="222"/>
      <c r="PZ517" s="222"/>
      <c r="QA517" s="222"/>
      <c r="QB517" s="222"/>
      <c r="QC517" s="222"/>
      <c r="QD517" s="222"/>
      <c r="QE517" s="222"/>
      <c r="QF517" s="222"/>
      <c r="QG517" s="222"/>
      <c r="QH517" s="222"/>
      <c r="QI517" s="222"/>
      <c r="QJ517" s="222"/>
      <c r="QK517" s="222"/>
      <c r="QL517" s="222"/>
      <c r="QM517" s="222"/>
      <c r="QN517" s="222"/>
      <c r="QO517" s="222"/>
      <c r="QP517" s="222"/>
      <c r="QQ517" s="222"/>
      <c r="QR517" s="222"/>
      <c r="QS517" s="222"/>
      <c r="QT517" s="222"/>
      <c r="QU517" s="222"/>
      <c r="QV517" s="222"/>
      <c r="QW517" s="222"/>
      <c r="QX517" s="222"/>
      <c r="QY517" s="222"/>
      <c r="QZ517" s="222"/>
      <c r="RA517" s="222"/>
      <c r="RB517" s="222"/>
      <c r="RC517" s="222"/>
      <c r="RD517" s="222"/>
      <c r="RE517" s="222"/>
      <c r="RF517" s="222"/>
      <c r="RG517" s="222"/>
      <c r="RH517" s="222"/>
      <c r="RI517" s="222"/>
      <c r="RJ517" s="222"/>
      <c r="RK517" s="222"/>
      <c r="RL517" s="222"/>
      <c r="RM517" s="222"/>
      <c r="RN517" s="222"/>
      <c r="RO517" s="222"/>
      <c r="RP517" s="222"/>
      <c r="RQ517" s="222"/>
      <c r="RR517" s="222"/>
      <c r="RS517" s="222"/>
      <c r="RT517" s="222"/>
      <c r="RU517" s="222"/>
      <c r="RV517" s="222"/>
      <c r="RW517" s="222"/>
      <c r="RX517" s="222"/>
      <c r="RY517" s="222"/>
      <c r="RZ517" s="222"/>
      <c r="SA517" s="222"/>
      <c r="SB517" s="222"/>
      <c r="SC517" s="222"/>
      <c r="SD517" s="222"/>
      <c r="SE517" s="222"/>
      <c r="SF517" s="222"/>
      <c r="SG517" s="222"/>
      <c r="SH517" s="222"/>
      <c r="SI517" s="222"/>
      <c r="SJ517" s="222"/>
      <c r="SK517" s="222"/>
      <c r="SL517" s="222"/>
      <c r="SM517" s="222"/>
      <c r="SN517" s="222"/>
      <c r="SO517" s="222"/>
      <c r="SP517" s="222"/>
      <c r="SQ517" s="222"/>
      <c r="SR517" s="222"/>
      <c r="SS517" s="222"/>
      <c r="ST517" s="222"/>
      <c r="SU517" s="222"/>
      <c r="SV517" s="222"/>
      <c r="SW517" s="222"/>
      <c r="SX517" s="222"/>
      <c r="SY517" s="222"/>
      <c r="SZ517" s="222"/>
      <c r="TA517" s="222"/>
      <c r="TB517" s="222"/>
      <c r="TC517" s="222"/>
      <c r="TD517" s="222"/>
      <c r="TE517" s="222"/>
      <c r="TF517" s="222"/>
      <c r="TG517" s="222"/>
      <c r="TH517" s="222"/>
      <c r="TI517" s="222"/>
      <c r="TJ517" s="222"/>
      <c r="TK517" s="222"/>
      <c r="TL517" s="222"/>
      <c r="TM517" s="222"/>
      <c r="TN517" s="222"/>
      <c r="TO517" s="222"/>
      <c r="TP517" s="222"/>
      <c r="TQ517" s="222"/>
      <c r="TR517" s="222"/>
      <c r="TS517" s="222"/>
      <c r="TT517" s="222"/>
      <c r="TU517" s="222"/>
      <c r="TV517" s="222"/>
      <c r="TW517" s="222"/>
      <c r="TX517" s="222"/>
      <c r="TY517" s="222"/>
      <c r="TZ517" s="222"/>
      <c r="UA517" s="222"/>
      <c r="UB517" s="222"/>
      <c r="UC517" s="222"/>
      <c r="UD517" s="222"/>
      <c r="UE517" s="222"/>
      <c r="UF517" s="222"/>
      <c r="UG517" s="222"/>
      <c r="UH517" s="222"/>
      <c r="UI517" s="222"/>
      <c r="UJ517" s="222"/>
      <c r="UK517" s="222"/>
      <c r="UL517" s="222"/>
      <c r="UM517" s="222"/>
      <c r="UN517" s="222"/>
      <c r="UO517" s="222"/>
      <c r="UP517" s="222"/>
      <c r="UQ517" s="222"/>
      <c r="UR517" s="222"/>
      <c r="US517" s="222"/>
      <c r="UT517" s="222"/>
      <c r="UU517" s="222"/>
      <c r="UV517" s="222"/>
      <c r="UW517" s="222"/>
      <c r="UX517" s="222"/>
      <c r="UY517" s="222"/>
      <c r="UZ517" s="222"/>
      <c r="VA517" s="222"/>
      <c r="VB517" s="222"/>
      <c r="VC517" s="222"/>
      <c r="VD517" s="222"/>
      <c r="VE517" s="222"/>
      <c r="VF517" s="222"/>
      <c r="VG517" s="222"/>
      <c r="VH517" s="222"/>
      <c r="VI517" s="222"/>
    </row>
    <row r="518" spans="1:581" s="72" customFormat="1" ht="15" customHeight="1" x14ac:dyDescent="0.2">
      <c r="A518" s="18">
        <v>21</v>
      </c>
      <c r="B518" s="102" t="s">
        <v>1188</v>
      </c>
      <c r="C518" s="102" t="s">
        <v>1189</v>
      </c>
      <c r="D518" s="20">
        <v>14</v>
      </c>
      <c r="E518" s="102" t="s">
        <v>927</v>
      </c>
      <c r="F518" s="102" t="s">
        <v>1190</v>
      </c>
      <c r="G518" s="102" t="s">
        <v>1632</v>
      </c>
      <c r="H518" s="21" t="s">
        <v>561</v>
      </c>
      <c r="I518" s="21" t="s">
        <v>562</v>
      </c>
      <c r="J518" s="22" t="s">
        <v>955</v>
      </c>
      <c r="K518" s="328">
        <v>39615</v>
      </c>
      <c r="L518" s="146">
        <v>12</v>
      </c>
      <c r="M518" s="22">
        <v>40</v>
      </c>
      <c r="N518" s="22" t="s">
        <v>704</v>
      </c>
      <c r="O518" s="21" t="s">
        <v>559</v>
      </c>
      <c r="P518" s="21" t="s">
        <v>972</v>
      </c>
      <c r="Q518" s="21" t="s">
        <v>996</v>
      </c>
      <c r="R518" s="22">
        <v>1</v>
      </c>
      <c r="S518" s="75">
        <v>24345</v>
      </c>
      <c r="T518" s="75"/>
      <c r="U518" s="75"/>
      <c r="V518" s="75">
        <f t="shared" si="247"/>
        <v>24345</v>
      </c>
      <c r="W518" s="75">
        <f>70.1*4</f>
        <v>280.39999999999998</v>
      </c>
      <c r="X518" s="75">
        <f t="shared" si="249"/>
        <v>4451.333333333333</v>
      </c>
      <c r="Y518" s="75">
        <f t="shared" si="250"/>
        <v>44513.333333333336</v>
      </c>
      <c r="Z518" s="75">
        <f t="shared" si="251"/>
        <v>4260.375</v>
      </c>
      <c r="AA518" s="75">
        <f t="shared" si="252"/>
        <v>730.35</v>
      </c>
      <c r="AB518" s="75">
        <f t="shared" si="253"/>
        <v>1217.25</v>
      </c>
      <c r="AC518" s="75">
        <f t="shared" si="254"/>
        <v>486.90000000000003</v>
      </c>
      <c r="AD518" s="75">
        <v>1455</v>
      </c>
      <c r="AE518" s="75">
        <v>908</v>
      </c>
      <c r="AF518" s="77">
        <f t="shared" si="257"/>
        <v>13354</v>
      </c>
      <c r="AG518" s="77">
        <f t="shared" si="258"/>
        <v>38876.497222222228</v>
      </c>
      <c r="AH518" s="77">
        <f t="shared" si="259"/>
        <v>466517.96666666673</v>
      </c>
      <c r="AI518" s="77"/>
      <c r="AJ518" s="77"/>
      <c r="AK518" s="77"/>
      <c r="AL518" s="77"/>
      <c r="AM518" s="77"/>
      <c r="AN518" s="77"/>
      <c r="AO518" s="77"/>
      <c r="AP518" s="77"/>
      <c r="AQ518" s="77"/>
      <c r="AR518" s="74"/>
      <c r="AS518" s="74"/>
      <c r="AT518" s="74"/>
      <c r="AU518" s="74"/>
      <c r="AV518" s="74"/>
      <c r="AW518" s="74"/>
      <c r="AX518" s="74"/>
      <c r="AY518" s="74"/>
      <c r="AZ518" s="74"/>
      <c r="BA518" s="74"/>
      <c r="BB518" s="74"/>
      <c r="BC518" s="74"/>
      <c r="BD518" s="74"/>
      <c r="BE518" s="74"/>
      <c r="BF518" s="74"/>
      <c r="BG518" s="74"/>
      <c r="BH518" s="74"/>
      <c r="BI518" s="74"/>
      <c r="BJ518" s="74"/>
      <c r="BK518" s="74"/>
      <c r="BL518" s="74"/>
      <c r="BM518" s="74"/>
      <c r="BN518" s="74"/>
      <c r="BO518" s="74"/>
      <c r="BP518" s="74"/>
      <c r="BQ518" s="74"/>
      <c r="BR518" s="74"/>
      <c r="BS518" s="74"/>
      <c r="BT518" s="74"/>
      <c r="BU518" s="74"/>
      <c r="BV518" s="74"/>
      <c r="BW518" s="74"/>
      <c r="BX518" s="74"/>
      <c r="BY518" s="74"/>
      <c r="BZ518" s="74"/>
      <c r="CA518" s="74"/>
      <c r="CB518" s="74"/>
      <c r="CC518" s="74"/>
      <c r="CD518" s="74"/>
      <c r="CE518" s="74"/>
      <c r="CF518" s="74"/>
      <c r="CG518" s="74"/>
      <c r="CH518" s="74"/>
      <c r="CI518" s="74"/>
      <c r="CJ518" s="74"/>
      <c r="CK518" s="74"/>
      <c r="CL518" s="74"/>
      <c r="CM518" s="74"/>
      <c r="CN518" s="74"/>
      <c r="CO518" s="74"/>
      <c r="CP518" s="74"/>
      <c r="CQ518" s="74"/>
      <c r="CR518" s="74"/>
      <c r="CS518" s="74"/>
      <c r="CT518" s="74"/>
      <c r="CU518" s="74"/>
      <c r="CV518" s="74"/>
      <c r="CW518" s="74"/>
      <c r="CX518" s="74"/>
      <c r="CY518" s="74"/>
      <c r="CZ518" s="74"/>
      <c r="DA518" s="74"/>
      <c r="DB518" s="74"/>
      <c r="DC518" s="74"/>
      <c r="DD518" s="74"/>
      <c r="DE518" s="74"/>
      <c r="DF518" s="74"/>
      <c r="DG518" s="74"/>
      <c r="DH518" s="74"/>
      <c r="DI518" s="74"/>
      <c r="DJ518" s="74"/>
      <c r="DK518" s="74"/>
      <c r="DL518" s="74"/>
      <c r="DM518" s="74"/>
      <c r="DN518" s="74"/>
      <c r="DO518" s="74"/>
      <c r="DP518" s="74"/>
      <c r="DQ518" s="74"/>
      <c r="DR518" s="74"/>
      <c r="DS518" s="74"/>
      <c r="DT518" s="74"/>
      <c r="DU518" s="74"/>
      <c r="DV518" s="74"/>
      <c r="DW518" s="74"/>
      <c r="DX518" s="74"/>
      <c r="DY518" s="74"/>
      <c r="DZ518" s="74"/>
      <c r="EA518" s="74"/>
      <c r="EB518" s="74"/>
      <c r="EC518" s="74"/>
      <c r="ED518" s="74"/>
      <c r="EE518" s="74"/>
      <c r="EF518" s="74"/>
      <c r="EG518" s="74"/>
      <c r="EH518" s="74"/>
      <c r="EI518" s="74"/>
      <c r="EJ518" s="74"/>
      <c r="EK518" s="74"/>
      <c r="EL518" s="74"/>
      <c r="EM518" s="74"/>
      <c r="EN518" s="74"/>
      <c r="EO518" s="74"/>
      <c r="EP518" s="74"/>
      <c r="EQ518" s="74"/>
      <c r="ER518" s="74"/>
      <c r="ES518" s="74"/>
      <c r="ET518" s="74"/>
      <c r="EU518" s="74"/>
      <c r="EV518" s="74"/>
      <c r="EW518" s="74"/>
      <c r="EX518" s="74"/>
      <c r="EY518" s="74"/>
      <c r="EZ518" s="74"/>
      <c r="FA518" s="74"/>
      <c r="FB518" s="74"/>
      <c r="FC518" s="74"/>
      <c r="FD518" s="74"/>
      <c r="FE518" s="74"/>
      <c r="FF518" s="74"/>
      <c r="FG518" s="74"/>
      <c r="FH518" s="74"/>
      <c r="FI518" s="74"/>
      <c r="FJ518" s="74"/>
      <c r="FK518" s="74"/>
      <c r="FL518" s="74"/>
      <c r="FM518" s="74"/>
      <c r="FN518" s="74"/>
      <c r="FO518" s="74"/>
      <c r="FP518" s="74"/>
      <c r="FQ518" s="74"/>
      <c r="FR518" s="74"/>
      <c r="FS518" s="74"/>
      <c r="FT518" s="74"/>
      <c r="FU518" s="74"/>
      <c r="FV518" s="74"/>
      <c r="FW518" s="74"/>
      <c r="FX518" s="74"/>
      <c r="FY518" s="74"/>
      <c r="FZ518" s="74"/>
      <c r="GA518" s="74"/>
      <c r="GB518" s="74"/>
      <c r="GC518" s="74"/>
      <c r="GD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  <c r="IW518" s="74"/>
      <c r="IX518" s="74"/>
      <c r="IY518" s="74"/>
      <c r="IZ518" s="74"/>
      <c r="JA518" s="74"/>
      <c r="JB518" s="74"/>
      <c r="JC518" s="74"/>
      <c r="JD518" s="74"/>
      <c r="JE518" s="74"/>
      <c r="JF518" s="74"/>
      <c r="JG518" s="74"/>
      <c r="JH518" s="74"/>
      <c r="JI518" s="74"/>
      <c r="JJ518" s="74"/>
      <c r="JK518" s="74"/>
      <c r="JL518" s="74"/>
      <c r="JM518" s="74"/>
      <c r="JN518" s="74"/>
      <c r="JO518" s="74"/>
      <c r="JP518" s="74"/>
      <c r="JQ518" s="74"/>
      <c r="JR518" s="74"/>
      <c r="JS518" s="74"/>
      <c r="JT518" s="74"/>
      <c r="JU518" s="74"/>
      <c r="JV518" s="74"/>
      <c r="JW518" s="74"/>
      <c r="JX518" s="74"/>
      <c r="JY518" s="74"/>
      <c r="JZ518" s="74"/>
      <c r="KA518" s="74"/>
      <c r="KB518" s="74"/>
      <c r="KC518" s="74"/>
      <c r="KD518" s="74"/>
      <c r="KE518" s="74"/>
      <c r="KF518" s="74"/>
      <c r="KG518" s="74"/>
      <c r="KH518" s="74"/>
      <c r="KI518" s="74"/>
      <c r="KJ518" s="74"/>
      <c r="KK518" s="74"/>
      <c r="KL518" s="74"/>
      <c r="KM518" s="74"/>
      <c r="KN518" s="74"/>
      <c r="KO518" s="74"/>
      <c r="KP518" s="74"/>
      <c r="KQ518" s="74"/>
      <c r="KR518" s="74"/>
      <c r="KS518" s="74"/>
      <c r="KT518" s="74"/>
      <c r="KU518" s="74"/>
      <c r="KV518" s="74"/>
      <c r="KW518" s="74"/>
      <c r="KX518" s="74"/>
      <c r="KY518" s="74"/>
      <c r="KZ518" s="74"/>
      <c r="LA518" s="74"/>
      <c r="LB518" s="74"/>
      <c r="LC518" s="74"/>
      <c r="LD518" s="74"/>
      <c r="LE518" s="74"/>
      <c r="LF518" s="74"/>
      <c r="LG518" s="74"/>
      <c r="LH518" s="74"/>
      <c r="LI518" s="74"/>
      <c r="LJ518" s="74"/>
      <c r="LK518" s="74"/>
      <c r="LL518" s="74"/>
      <c r="LM518" s="74"/>
      <c r="LN518" s="74"/>
      <c r="LO518" s="74"/>
      <c r="LP518" s="74"/>
      <c r="LQ518" s="74"/>
      <c r="LR518" s="74"/>
      <c r="LS518" s="74"/>
      <c r="LT518" s="74"/>
      <c r="LU518" s="74"/>
      <c r="LV518" s="74"/>
      <c r="LW518" s="74"/>
      <c r="LX518" s="74"/>
      <c r="LY518" s="74"/>
      <c r="LZ518" s="74"/>
      <c r="MA518" s="74"/>
      <c r="MB518" s="74"/>
      <c r="MC518" s="74"/>
      <c r="MD518" s="74"/>
      <c r="ME518" s="74"/>
      <c r="MF518" s="74"/>
      <c r="MG518" s="74"/>
      <c r="MH518" s="74"/>
      <c r="MI518" s="74"/>
      <c r="MJ518" s="74"/>
      <c r="MK518" s="74"/>
      <c r="ML518" s="74"/>
      <c r="MM518" s="74"/>
      <c r="MN518" s="74"/>
      <c r="MO518" s="74"/>
      <c r="MP518" s="74"/>
      <c r="MQ518" s="74"/>
      <c r="MR518" s="74"/>
      <c r="MS518" s="74"/>
      <c r="MT518" s="74"/>
      <c r="MU518" s="74"/>
      <c r="MV518" s="74"/>
      <c r="MW518" s="74"/>
      <c r="MX518" s="74"/>
      <c r="MY518" s="74"/>
      <c r="MZ518" s="74"/>
      <c r="NA518" s="74"/>
      <c r="NB518" s="74"/>
      <c r="NC518" s="74"/>
      <c r="ND518" s="74"/>
      <c r="NE518" s="74"/>
      <c r="NF518" s="74"/>
      <c r="NG518" s="74"/>
      <c r="NH518" s="74"/>
      <c r="NI518" s="74"/>
      <c r="NJ518" s="74"/>
      <c r="NK518" s="74"/>
      <c r="NL518" s="74"/>
      <c r="NM518" s="74"/>
      <c r="NN518" s="74"/>
      <c r="NO518" s="74"/>
      <c r="NP518" s="74"/>
      <c r="NQ518" s="74"/>
      <c r="NR518" s="74"/>
      <c r="NS518" s="74"/>
      <c r="NT518" s="74"/>
      <c r="NU518" s="74"/>
      <c r="NV518" s="74"/>
      <c r="NW518" s="74"/>
      <c r="NX518" s="74"/>
      <c r="NY518" s="74"/>
      <c r="NZ518" s="74"/>
      <c r="OA518" s="74"/>
      <c r="OB518" s="74"/>
      <c r="OC518" s="74"/>
      <c r="OD518" s="74"/>
      <c r="OE518" s="74"/>
      <c r="OF518" s="74"/>
      <c r="OG518" s="74"/>
      <c r="OH518" s="74"/>
      <c r="OI518" s="74"/>
      <c r="OJ518" s="74"/>
      <c r="OK518" s="74"/>
      <c r="OL518" s="74"/>
      <c r="OM518" s="74"/>
      <c r="ON518" s="74"/>
      <c r="OO518" s="74"/>
      <c r="OP518" s="74"/>
      <c r="OQ518" s="74"/>
      <c r="OR518" s="74"/>
      <c r="OS518" s="74"/>
      <c r="OT518" s="74"/>
      <c r="OU518" s="74"/>
      <c r="OV518" s="74"/>
      <c r="OW518" s="74"/>
      <c r="OX518" s="74"/>
      <c r="OY518" s="74"/>
      <c r="OZ518" s="74"/>
      <c r="PA518" s="74"/>
      <c r="PB518" s="74"/>
      <c r="PC518" s="74"/>
      <c r="PD518" s="74"/>
      <c r="PE518" s="74"/>
      <c r="PF518" s="74"/>
      <c r="PG518" s="74"/>
      <c r="PH518" s="74"/>
      <c r="PI518" s="74"/>
      <c r="PJ518" s="74"/>
      <c r="PK518" s="74"/>
      <c r="PL518" s="74"/>
      <c r="PM518" s="74"/>
      <c r="PN518" s="74"/>
      <c r="PO518" s="74"/>
      <c r="PP518" s="74"/>
      <c r="PQ518" s="74"/>
      <c r="PR518" s="74"/>
      <c r="PS518" s="74"/>
      <c r="PT518" s="74"/>
      <c r="PU518" s="74"/>
      <c r="PV518" s="74"/>
      <c r="PW518" s="74"/>
      <c r="PX518" s="74"/>
      <c r="PY518" s="74"/>
      <c r="PZ518" s="74"/>
      <c r="QA518" s="74"/>
      <c r="QB518" s="74"/>
      <c r="QC518" s="74"/>
      <c r="QD518" s="74"/>
      <c r="QE518" s="74"/>
      <c r="QF518" s="74"/>
      <c r="QG518" s="74"/>
      <c r="QH518" s="74"/>
      <c r="QI518" s="74"/>
      <c r="QJ518" s="74"/>
      <c r="QK518" s="74"/>
      <c r="QL518" s="74"/>
      <c r="QM518" s="74"/>
      <c r="QN518" s="74"/>
      <c r="QO518" s="74"/>
      <c r="QP518" s="74"/>
      <c r="QQ518" s="74"/>
      <c r="QR518" s="74"/>
      <c r="QS518" s="74"/>
      <c r="QT518" s="74"/>
      <c r="QU518" s="74"/>
      <c r="QV518" s="74"/>
      <c r="QW518" s="74"/>
      <c r="QX518" s="74"/>
      <c r="QY518" s="74"/>
      <c r="QZ518" s="74"/>
      <c r="RA518" s="74"/>
      <c r="RB518" s="74"/>
      <c r="RC518" s="74"/>
      <c r="RD518" s="74"/>
      <c r="RE518" s="74"/>
      <c r="RF518" s="74"/>
      <c r="RG518" s="74"/>
      <c r="RH518" s="74"/>
      <c r="RI518" s="74"/>
      <c r="RJ518" s="74"/>
      <c r="RK518" s="74"/>
      <c r="RL518" s="74"/>
      <c r="RM518" s="74"/>
      <c r="RN518" s="74"/>
      <c r="RO518" s="74"/>
      <c r="RP518" s="74"/>
      <c r="RQ518" s="74"/>
      <c r="RR518" s="74"/>
      <c r="RS518" s="74"/>
      <c r="RT518" s="74"/>
      <c r="RU518" s="74"/>
      <c r="RV518" s="74"/>
      <c r="RW518" s="74"/>
      <c r="RX518" s="74"/>
      <c r="RY518" s="74"/>
      <c r="RZ518" s="74"/>
      <c r="SA518" s="74"/>
      <c r="SB518" s="74"/>
      <c r="SC518" s="74"/>
      <c r="SD518" s="74"/>
      <c r="SE518" s="74"/>
      <c r="SF518" s="74"/>
      <c r="SG518" s="74"/>
      <c r="SH518" s="74"/>
      <c r="SI518" s="74"/>
      <c r="SJ518" s="74"/>
      <c r="SK518" s="74"/>
      <c r="SL518" s="74"/>
      <c r="SM518" s="74"/>
      <c r="SN518" s="74"/>
      <c r="SO518" s="74"/>
      <c r="SP518" s="74"/>
      <c r="SQ518" s="74"/>
      <c r="SR518" s="74"/>
      <c r="SS518" s="74"/>
      <c r="ST518" s="74"/>
      <c r="SU518" s="74"/>
      <c r="SV518" s="74"/>
      <c r="SW518" s="74"/>
      <c r="SX518" s="74"/>
      <c r="SY518" s="74"/>
      <c r="SZ518" s="74"/>
      <c r="TA518" s="74"/>
      <c r="TB518" s="74"/>
      <c r="TC518" s="74"/>
      <c r="TD518" s="74"/>
      <c r="TE518" s="74"/>
      <c r="TF518" s="74"/>
      <c r="TG518" s="74"/>
      <c r="TH518" s="74"/>
      <c r="TI518" s="74"/>
      <c r="TJ518" s="74"/>
      <c r="TK518" s="74"/>
      <c r="TL518" s="74"/>
      <c r="TM518" s="74"/>
      <c r="TN518" s="74"/>
      <c r="TO518" s="74"/>
      <c r="TP518" s="74"/>
      <c r="TQ518" s="74"/>
      <c r="TR518" s="74"/>
      <c r="TS518" s="74"/>
      <c r="TT518" s="74"/>
      <c r="TU518" s="74"/>
      <c r="TV518" s="74"/>
      <c r="TW518" s="74"/>
      <c r="TX518" s="74"/>
      <c r="TY518" s="74"/>
      <c r="TZ518" s="74"/>
      <c r="UA518" s="74"/>
      <c r="UB518" s="74"/>
      <c r="UC518" s="74"/>
      <c r="UD518" s="74"/>
      <c r="UE518" s="74"/>
      <c r="UF518" s="74"/>
      <c r="UG518" s="74"/>
      <c r="UH518" s="74"/>
      <c r="UI518" s="74"/>
      <c r="UJ518" s="74"/>
      <c r="UK518" s="74"/>
      <c r="UL518" s="74"/>
      <c r="UM518" s="74"/>
      <c r="UN518" s="74"/>
      <c r="UO518" s="74"/>
      <c r="UP518" s="74"/>
      <c r="UQ518" s="74"/>
      <c r="UR518" s="74"/>
      <c r="US518" s="74"/>
      <c r="UT518" s="74"/>
      <c r="UU518" s="74"/>
      <c r="UV518" s="74"/>
      <c r="UW518" s="74"/>
      <c r="UX518" s="74"/>
      <c r="UY518" s="74"/>
      <c r="UZ518" s="74"/>
      <c r="VA518" s="74"/>
      <c r="VB518" s="74"/>
      <c r="VC518" s="74"/>
      <c r="VD518" s="74"/>
      <c r="VE518" s="74"/>
      <c r="VF518" s="74"/>
      <c r="VG518" s="74"/>
      <c r="VH518" s="74"/>
      <c r="VI518" s="74"/>
    </row>
    <row r="519" spans="1:581" s="23" customFormat="1" ht="15" customHeight="1" x14ac:dyDescent="0.2">
      <c r="A519" s="18">
        <v>22</v>
      </c>
      <c r="B519" s="102" t="s">
        <v>1188</v>
      </c>
      <c r="C519" s="102" t="s">
        <v>1189</v>
      </c>
      <c r="D519" s="20">
        <v>14</v>
      </c>
      <c r="E519" s="102" t="s">
        <v>927</v>
      </c>
      <c r="F519" s="102" t="s">
        <v>1190</v>
      </c>
      <c r="G519" s="102" t="s">
        <v>1633</v>
      </c>
      <c r="H519" s="21" t="s">
        <v>671</v>
      </c>
      <c r="I519" s="21" t="s">
        <v>672</v>
      </c>
      <c r="J519" s="22" t="s">
        <v>955</v>
      </c>
      <c r="K519" s="328">
        <v>38299</v>
      </c>
      <c r="L519" s="146">
        <v>12</v>
      </c>
      <c r="M519" s="22">
        <v>40</v>
      </c>
      <c r="N519" s="22" t="s">
        <v>704</v>
      </c>
      <c r="O519" s="21" t="s">
        <v>156</v>
      </c>
      <c r="P519" s="21" t="s">
        <v>972</v>
      </c>
      <c r="Q519" s="21" t="s">
        <v>996</v>
      </c>
      <c r="R519" s="22">
        <v>1</v>
      </c>
      <c r="S519" s="75">
        <v>24345</v>
      </c>
      <c r="T519" s="75"/>
      <c r="U519" s="75"/>
      <c r="V519" s="75">
        <f t="shared" si="247"/>
        <v>24345</v>
      </c>
      <c r="W519" s="75">
        <f>70.1*4</f>
        <v>280.39999999999998</v>
      </c>
      <c r="X519" s="75">
        <f t="shared" si="249"/>
        <v>4451.333333333333</v>
      </c>
      <c r="Y519" s="75">
        <f t="shared" si="250"/>
        <v>44513.333333333336</v>
      </c>
      <c r="Z519" s="75">
        <f t="shared" si="251"/>
        <v>4260.375</v>
      </c>
      <c r="AA519" s="75">
        <f t="shared" si="252"/>
        <v>730.35</v>
      </c>
      <c r="AB519" s="75">
        <f t="shared" si="253"/>
        <v>1217.25</v>
      </c>
      <c r="AC519" s="75">
        <f t="shared" si="254"/>
        <v>486.90000000000003</v>
      </c>
      <c r="AD519" s="75">
        <v>1455</v>
      </c>
      <c r="AE519" s="75">
        <v>908</v>
      </c>
      <c r="AF519" s="77">
        <f t="shared" si="257"/>
        <v>13354</v>
      </c>
      <c r="AG519" s="77">
        <f t="shared" si="258"/>
        <v>38876.497222222228</v>
      </c>
      <c r="AH519" s="77">
        <f t="shared" si="259"/>
        <v>466517.96666666673</v>
      </c>
      <c r="AI519" s="77"/>
      <c r="AJ519" s="77"/>
      <c r="AK519" s="77"/>
      <c r="AL519" s="77"/>
      <c r="AM519" s="77"/>
      <c r="AN519" s="77"/>
      <c r="AO519" s="77"/>
      <c r="AP519" s="77"/>
      <c r="AQ519" s="77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  <c r="HB519" s="24"/>
      <c r="HC519" s="24"/>
      <c r="HD519" s="24"/>
      <c r="HE519" s="24"/>
      <c r="HF519" s="24"/>
      <c r="HG519" s="24"/>
      <c r="HH519" s="24"/>
      <c r="HI519" s="24"/>
      <c r="HJ519" s="24"/>
      <c r="HK519" s="24"/>
      <c r="HL519" s="24"/>
      <c r="HM519" s="24"/>
      <c r="HN519" s="24"/>
      <c r="HO519" s="24"/>
      <c r="HP519" s="24"/>
      <c r="HQ519" s="24"/>
      <c r="HR519" s="24"/>
      <c r="HS519" s="24"/>
      <c r="HT519" s="24"/>
      <c r="HU519" s="24"/>
      <c r="HV519" s="24"/>
      <c r="HW519" s="24"/>
      <c r="HX519" s="24"/>
      <c r="HY519" s="24"/>
      <c r="HZ519" s="24"/>
      <c r="IA519" s="24"/>
      <c r="IB519" s="24"/>
      <c r="IC519" s="24"/>
      <c r="ID519" s="24"/>
      <c r="IE519" s="24"/>
      <c r="IF519" s="24"/>
      <c r="IG519" s="24"/>
      <c r="IH519" s="24"/>
      <c r="II519" s="24"/>
      <c r="IJ519" s="24"/>
      <c r="IK519" s="24"/>
      <c r="IL519" s="24"/>
      <c r="IM519" s="24"/>
      <c r="IN519" s="24"/>
      <c r="IO519" s="24"/>
      <c r="IP519" s="24"/>
      <c r="IQ519" s="24"/>
      <c r="IR519" s="24"/>
      <c r="IS519" s="24"/>
      <c r="IT519" s="24"/>
      <c r="IU519" s="24"/>
      <c r="IV519" s="24"/>
      <c r="IW519" s="24"/>
      <c r="IX519" s="24"/>
      <c r="IY519" s="24"/>
      <c r="IZ519" s="24"/>
      <c r="JA519" s="24"/>
      <c r="JB519" s="24"/>
      <c r="JC519" s="24"/>
      <c r="JD519" s="24"/>
      <c r="JE519" s="24"/>
      <c r="JF519" s="24"/>
      <c r="JG519" s="24"/>
      <c r="JH519" s="24"/>
      <c r="JI519" s="24"/>
      <c r="JJ519" s="24"/>
      <c r="JK519" s="24"/>
      <c r="JL519" s="24"/>
      <c r="JM519" s="24"/>
      <c r="JN519" s="24"/>
      <c r="JO519" s="24"/>
      <c r="JP519" s="24"/>
      <c r="JQ519" s="24"/>
      <c r="JR519" s="24"/>
      <c r="JS519" s="24"/>
      <c r="JT519" s="24"/>
      <c r="JU519" s="24"/>
      <c r="JV519" s="24"/>
      <c r="JW519" s="24"/>
      <c r="JX519" s="24"/>
      <c r="JY519" s="24"/>
      <c r="JZ519" s="24"/>
      <c r="KA519" s="24"/>
      <c r="KB519" s="24"/>
      <c r="KC519" s="24"/>
      <c r="KD519" s="24"/>
      <c r="KE519" s="24"/>
      <c r="KF519" s="24"/>
      <c r="KG519" s="24"/>
      <c r="KH519" s="24"/>
      <c r="KI519" s="24"/>
      <c r="KJ519" s="24"/>
      <c r="KK519" s="24"/>
      <c r="KL519" s="24"/>
      <c r="KM519" s="24"/>
      <c r="KN519" s="24"/>
      <c r="KO519" s="24"/>
      <c r="KP519" s="24"/>
      <c r="KQ519" s="24"/>
      <c r="KR519" s="24"/>
      <c r="KS519" s="24"/>
      <c r="KT519" s="24"/>
      <c r="KU519" s="24"/>
      <c r="KV519" s="24"/>
      <c r="KW519" s="24"/>
      <c r="KX519" s="24"/>
      <c r="KY519" s="24"/>
      <c r="KZ519" s="24"/>
      <c r="LA519" s="24"/>
      <c r="LB519" s="24"/>
      <c r="LC519" s="24"/>
      <c r="LD519" s="24"/>
      <c r="LE519" s="24"/>
      <c r="LF519" s="24"/>
      <c r="LG519" s="24"/>
      <c r="LH519" s="24"/>
      <c r="LI519" s="24"/>
      <c r="LJ519" s="24"/>
      <c r="LK519" s="24"/>
      <c r="LL519" s="24"/>
      <c r="LM519" s="24"/>
      <c r="LN519" s="24"/>
      <c r="LO519" s="24"/>
      <c r="LP519" s="24"/>
      <c r="LQ519" s="24"/>
      <c r="LR519" s="24"/>
      <c r="LS519" s="24"/>
      <c r="LT519" s="24"/>
      <c r="LU519" s="24"/>
      <c r="LV519" s="24"/>
      <c r="LW519" s="24"/>
      <c r="LX519" s="24"/>
      <c r="LY519" s="24"/>
      <c r="LZ519" s="24"/>
      <c r="MA519" s="24"/>
      <c r="MB519" s="24"/>
      <c r="MC519" s="24"/>
      <c r="MD519" s="24"/>
      <c r="ME519" s="24"/>
      <c r="MF519" s="24"/>
      <c r="MG519" s="24"/>
      <c r="MH519" s="24"/>
      <c r="MI519" s="24"/>
      <c r="MJ519" s="24"/>
      <c r="MK519" s="24"/>
      <c r="ML519" s="24"/>
      <c r="MM519" s="24"/>
      <c r="MN519" s="24"/>
      <c r="MO519" s="24"/>
      <c r="MP519" s="24"/>
      <c r="MQ519" s="24"/>
      <c r="MR519" s="24"/>
      <c r="MS519" s="24"/>
      <c r="MT519" s="24"/>
      <c r="MU519" s="24"/>
      <c r="MV519" s="24"/>
      <c r="MW519" s="24"/>
      <c r="MX519" s="24"/>
      <c r="MY519" s="24"/>
      <c r="MZ519" s="24"/>
      <c r="NA519" s="24"/>
      <c r="NB519" s="24"/>
      <c r="NC519" s="24"/>
      <c r="ND519" s="24"/>
      <c r="NE519" s="24"/>
      <c r="NF519" s="24"/>
      <c r="NG519" s="24"/>
      <c r="NH519" s="24"/>
      <c r="NI519" s="24"/>
      <c r="NJ519" s="24"/>
      <c r="NK519" s="24"/>
      <c r="NL519" s="24"/>
      <c r="NM519" s="24"/>
      <c r="NN519" s="24"/>
      <c r="NO519" s="24"/>
      <c r="NP519" s="24"/>
      <c r="NQ519" s="24"/>
      <c r="NR519" s="24"/>
      <c r="NS519" s="24"/>
      <c r="NT519" s="24"/>
      <c r="NU519" s="24"/>
      <c r="NV519" s="24"/>
      <c r="NW519" s="24"/>
      <c r="NX519" s="24"/>
      <c r="NY519" s="24"/>
      <c r="NZ519" s="24"/>
      <c r="OA519" s="24"/>
      <c r="OB519" s="24"/>
      <c r="OC519" s="24"/>
      <c r="OD519" s="24"/>
      <c r="OE519" s="24"/>
      <c r="OF519" s="24"/>
      <c r="OG519" s="24"/>
      <c r="OH519" s="24"/>
      <c r="OI519" s="24"/>
      <c r="OJ519" s="24"/>
      <c r="OK519" s="24"/>
      <c r="OL519" s="24"/>
      <c r="OM519" s="24"/>
      <c r="ON519" s="24"/>
      <c r="OO519" s="24"/>
      <c r="OP519" s="24"/>
      <c r="OQ519" s="24"/>
      <c r="OR519" s="24"/>
      <c r="OS519" s="24"/>
      <c r="OT519" s="24"/>
      <c r="OU519" s="24"/>
      <c r="OV519" s="24"/>
      <c r="OW519" s="24"/>
      <c r="OX519" s="24"/>
      <c r="OY519" s="24"/>
      <c r="OZ519" s="24"/>
      <c r="PA519" s="24"/>
      <c r="PB519" s="24"/>
      <c r="PC519" s="24"/>
      <c r="PD519" s="24"/>
      <c r="PE519" s="24"/>
      <c r="PF519" s="24"/>
      <c r="PG519" s="24"/>
      <c r="PH519" s="24"/>
      <c r="PI519" s="24"/>
      <c r="PJ519" s="24"/>
      <c r="PK519" s="24"/>
      <c r="PL519" s="24"/>
      <c r="PM519" s="24"/>
      <c r="PN519" s="24"/>
      <c r="PO519" s="24"/>
      <c r="PP519" s="24"/>
      <c r="PQ519" s="24"/>
      <c r="PR519" s="24"/>
      <c r="PS519" s="24"/>
      <c r="PT519" s="24"/>
      <c r="PU519" s="24"/>
      <c r="PV519" s="24"/>
      <c r="PW519" s="24"/>
      <c r="PX519" s="24"/>
      <c r="PY519" s="24"/>
      <c r="PZ519" s="24"/>
      <c r="QA519" s="24"/>
      <c r="QB519" s="24"/>
      <c r="QC519" s="24"/>
      <c r="QD519" s="24"/>
      <c r="QE519" s="24"/>
      <c r="QF519" s="24"/>
      <c r="QG519" s="24"/>
      <c r="QH519" s="24"/>
      <c r="QI519" s="24"/>
      <c r="QJ519" s="24"/>
      <c r="QK519" s="24"/>
      <c r="QL519" s="24"/>
      <c r="QM519" s="24"/>
      <c r="QN519" s="24"/>
      <c r="QO519" s="24"/>
      <c r="QP519" s="24"/>
      <c r="QQ519" s="24"/>
      <c r="QR519" s="24"/>
      <c r="QS519" s="24"/>
      <c r="QT519" s="24"/>
      <c r="QU519" s="24"/>
      <c r="QV519" s="24"/>
      <c r="QW519" s="24"/>
      <c r="QX519" s="24"/>
      <c r="QY519" s="24"/>
      <c r="QZ519" s="24"/>
      <c r="RA519" s="24"/>
      <c r="RB519" s="24"/>
      <c r="RC519" s="24"/>
      <c r="RD519" s="24"/>
      <c r="RE519" s="24"/>
      <c r="RF519" s="24"/>
      <c r="RG519" s="24"/>
      <c r="RH519" s="24"/>
      <c r="RI519" s="24"/>
      <c r="RJ519" s="24"/>
      <c r="RK519" s="24"/>
      <c r="RL519" s="24"/>
      <c r="RM519" s="24"/>
      <c r="RN519" s="24"/>
      <c r="RO519" s="24"/>
      <c r="RP519" s="24"/>
      <c r="RQ519" s="24"/>
      <c r="RR519" s="24"/>
      <c r="RS519" s="24"/>
      <c r="RT519" s="24"/>
      <c r="RU519" s="24"/>
      <c r="RV519" s="24"/>
      <c r="RW519" s="24"/>
      <c r="RX519" s="24"/>
      <c r="RY519" s="24"/>
      <c r="RZ519" s="24"/>
      <c r="SA519" s="24"/>
      <c r="SB519" s="24"/>
      <c r="SC519" s="24"/>
      <c r="SD519" s="24"/>
      <c r="SE519" s="24"/>
      <c r="SF519" s="24"/>
      <c r="SG519" s="24"/>
      <c r="SH519" s="24"/>
      <c r="SI519" s="24"/>
      <c r="SJ519" s="24"/>
      <c r="SK519" s="24"/>
      <c r="SL519" s="24"/>
      <c r="SM519" s="24"/>
      <c r="SN519" s="24"/>
      <c r="SO519" s="24"/>
      <c r="SP519" s="24"/>
      <c r="SQ519" s="24"/>
      <c r="SR519" s="24"/>
      <c r="SS519" s="24"/>
      <c r="ST519" s="24"/>
      <c r="SU519" s="24"/>
      <c r="SV519" s="24"/>
      <c r="SW519" s="24"/>
      <c r="SX519" s="24"/>
      <c r="SY519" s="24"/>
      <c r="SZ519" s="24"/>
      <c r="TA519" s="24"/>
      <c r="TB519" s="24"/>
      <c r="TC519" s="24"/>
      <c r="TD519" s="24"/>
      <c r="TE519" s="24"/>
      <c r="TF519" s="24"/>
      <c r="TG519" s="24"/>
      <c r="TH519" s="24"/>
      <c r="TI519" s="24"/>
      <c r="TJ519" s="24"/>
      <c r="TK519" s="24"/>
      <c r="TL519" s="24"/>
      <c r="TM519" s="24"/>
      <c r="TN519" s="24"/>
      <c r="TO519" s="24"/>
      <c r="TP519" s="24"/>
      <c r="TQ519" s="24"/>
      <c r="TR519" s="24"/>
      <c r="TS519" s="24"/>
      <c r="TT519" s="24"/>
      <c r="TU519" s="24"/>
      <c r="TV519" s="24"/>
      <c r="TW519" s="24"/>
      <c r="TX519" s="24"/>
      <c r="TY519" s="24"/>
      <c r="TZ519" s="24"/>
      <c r="UA519" s="24"/>
      <c r="UB519" s="24"/>
      <c r="UC519" s="24"/>
      <c r="UD519" s="24"/>
      <c r="UE519" s="24"/>
      <c r="UF519" s="24"/>
      <c r="UG519" s="24"/>
      <c r="UH519" s="24"/>
      <c r="UI519" s="24"/>
      <c r="UJ519" s="24"/>
      <c r="UK519" s="24"/>
      <c r="UL519" s="24"/>
      <c r="UM519" s="24"/>
      <c r="UN519" s="24"/>
      <c r="UO519" s="24"/>
      <c r="UP519" s="24"/>
      <c r="UQ519" s="24"/>
      <c r="UR519" s="24"/>
      <c r="US519" s="24"/>
      <c r="UT519" s="24"/>
      <c r="UU519" s="24"/>
      <c r="UV519" s="24"/>
      <c r="UW519" s="24"/>
      <c r="UX519" s="24"/>
      <c r="UY519" s="24"/>
      <c r="UZ519" s="24"/>
      <c r="VA519" s="24"/>
      <c r="VB519" s="24"/>
      <c r="VC519" s="24"/>
      <c r="VD519" s="24"/>
      <c r="VE519" s="24"/>
      <c r="VF519" s="24"/>
      <c r="VG519" s="24"/>
      <c r="VH519" s="24"/>
      <c r="VI519" s="24"/>
    </row>
    <row r="520" spans="1:581" s="23" customFormat="1" ht="15" customHeight="1" x14ac:dyDescent="0.2">
      <c r="A520" s="18">
        <v>23</v>
      </c>
      <c r="B520" s="19" t="s">
        <v>1188</v>
      </c>
      <c r="C520" s="19" t="s">
        <v>1189</v>
      </c>
      <c r="D520" s="20">
        <v>14</v>
      </c>
      <c r="E520" s="19" t="s">
        <v>927</v>
      </c>
      <c r="F520" s="19" t="s">
        <v>1190</v>
      </c>
      <c r="G520" s="19" t="s">
        <v>1710</v>
      </c>
      <c r="H520" s="21" t="s">
        <v>1687</v>
      </c>
      <c r="I520" s="21" t="s">
        <v>1709</v>
      </c>
      <c r="J520" s="22" t="s">
        <v>955</v>
      </c>
      <c r="K520" s="328">
        <v>42052</v>
      </c>
      <c r="L520" s="146">
        <v>12</v>
      </c>
      <c r="M520" s="22">
        <v>40</v>
      </c>
      <c r="N520" s="22" t="s">
        <v>704</v>
      </c>
      <c r="O520" s="21" t="s">
        <v>156</v>
      </c>
      <c r="P520" s="21" t="s">
        <v>972</v>
      </c>
      <c r="Q520" s="21" t="s">
        <v>996</v>
      </c>
      <c r="R520" s="22">
        <v>1</v>
      </c>
      <c r="S520" s="75">
        <v>24345</v>
      </c>
      <c r="T520" s="75"/>
      <c r="U520" s="75"/>
      <c r="V520" s="75">
        <f t="shared" si="247"/>
        <v>24345</v>
      </c>
      <c r="W520" s="75"/>
      <c r="X520" s="75">
        <f t="shared" si="249"/>
        <v>4489</v>
      </c>
      <c r="Y520" s="75">
        <f t="shared" si="250"/>
        <v>44890</v>
      </c>
      <c r="Z520" s="75">
        <f t="shared" si="251"/>
        <v>4260.375</v>
      </c>
      <c r="AA520" s="75">
        <f t="shared" si="252"/>
        <v>730.35</v>
      </c>
      <c r="AB520" s="75">
        <f t="shared" si="253"/>
        <v>1217.25</v>
      </c>
      <c r="AC520" s="75">
        <f t="shared" si="254"/>
        <v>486.90000000000003</v>
      </c>
      <c r="AD520" s="75">
        <v>1555</v>
      </c>
      <c r="AE520" s="75">
        <v>1034</v>
      </c>
      <c r="AF520" s="77">
        <f t="shared" si="257"/>
        <v>13467</v>
      </c>
      <c r="AG520" s="77">
        <f t="shared" si="258"/>
        <v>38866.041666666664</v>
      </c>
      <c r="AH520" s="77">
        <f t="shared" si="259"/>
        <v>466392.5</v>
      </c>
      <c r="AI520" s="77"/>
      <c r="AJ520" s="77"/>
      <c r="AK520" s="77"/>
      <c r="AL520" s="77"/>
      <c r="AM520" s="77"/>
      <c r="AN520" s="77"/>
      <c r="AO520" s="77"/>
      <c r="AP520" s="77"/>
      <c r="AQ520" s="77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  <c r="HB520" s="24"/>
      <c r="HC520" s="24"/>
      <c r="HD520" s="24"/>
      <c r="HE520" s="24"/>
      <c r="HF520" s="24"/>
      <c r="HG520" s="24"/>
      <c r="HH520" s="24"/>
      <c r="HI520" s="24"/>
      <c r="HJ520" s="24"/>
      <c r="HK520" s="24"/>
      <c r="HL520" s="24"/>
      <c r="HM520" s="24"/>
      <c r="HN520" s="24"/>
      <c r="HO520" s="24"/>
      <c r="HP520" s="24"/>
      <c r="HQ520" s="24"/>
      <c r="HR520" s="24"/>
      <c r="HS520" s="24"/>
      <c r="HT520" s="24"/>
      <c r="HU520" s="24"/>
      <c r="HV520" s="24"/>
      <c r="HW520" s="24"/>
      <c r="HX520" s="24"/>
      <c r="HY520" s="24"/>
      <c r="HZ520" s="24"/>
      <c r="IA520" s="24"/>
      <c r="IB520" s="24"/>
      <c r="IC520" s="24"/>
      <c r="ID520" s="24"/>
      <c r="IE520" s="24"/>
      <c r="IF520" s="24"/>
      <c r="IG520" s="24"/>
      <c r="IH520" s="24"/>
      <c r="II520" s="24"/>
      <c r="IJ520" s="24"/>
      <c r="IK520" s="24"/>
      <c r="IL520" s="24"/>
      <c r="IM520" s="24"/>
      <c r="IN520" s="24"/>
      <c r="IO520" s="24"/>
      <c r="IP520" s="24"/>
      <c r="IQ520" s="24"/>
      <c r="IR520" s="24"/>
      <c r="IS520" s="24"/>
      <c r="IT520" s="24"/>
      <c r="IU520" s="24"/>
      <c r="IV520" s="24"/>
      <c r="IW520" s="24"/>
      <c r="IX520" s="24"/>
      <c r="IY520" s="24"/>
      <c r="IZ520" s="24"/>
      <c r="JA520" s="24"/>
      <c r="JB520" s="24"/>
      <c r="JC520" s="24"/>
      <c r="JD520" s="24"/>
      <c r="JE520" s="24"/>
      <c r="JF520" s="24"/>
      <c r="JG520" s="24"/>
      <c r="JH520" s="24"/>
      <c r="JI520" s="24"/>
      <c r="JJ520" s="24"/>
      <c r="JK520" s="24"/>
      <c r="JL520" s="24"/>
      <c r="JM520" s="24"/>
      <c r="JN520" s="24"/>
      <c r="JO520" s="24"/>
      <c r="JP520" s="24"/>
      <c r="JQ520" s="24"/>
      <c r="JR520" s="24"/>
      <c r="JS520" s="24"/>
      <c r="JT520" s="24"/>
      <c r="JU520" s="24"/>
      <c r="JV520" s="24"/>
      <c r="JW520" s="24"/>
      <c r="JX520" s="24"/>
      <c r="JY520" s="24"/>
      <c r="JZ520" s="24"/>
      <c r="KA520" s="24"/>
      <c r="KB520" s="24"/>
      <c r="KC520" s="24"/>
      <c r="KD520" s="24"/>
      <c r="KE520" s="24"/>
      <c r="KF520" s="24"/>
      <c r="KG520" s="24"/>
      <c r="KH520" s="24"/>
      <c r="KI520" s="24"/>
      <c r="KJ520" s="24"/>
      <c r="KK520" s="24"/>
      <c r="KL520" s="24"/>
      <c r="KM520" s="24"/>
      <c r="KN520" s="24"/>
      <c r="KO520" s="24"/>
      <c r="KP520" s="24"/>
      <c r="KQ520" s="24"/>
      <c r="KR520" s="24"/>
      <c r="KS520" s="24"/>
      <c r="KT520" s="24"/>
      <c r="KU520" s="24"/>
      <c r="KV520" s="24"/>
      <c r="KW520" s="24"/>
      <c r="KX520" s="24"/>
      <c r="KY520" s="24"/>
      <c r="KZ520" s="24"/>
      <c r="LA520" s="24"/>
      <c r="LB520" s="24"/>
      <c r="LC520" s="24"/>
      <c r="LD520" s="24"/>
      <c r="LE520" s="24"/>
      <c r="LF520" s="24"/>
      <c r="LG520" s="24"/>
      <c r="LH520" s="24"/>
      <c r="LI520" s="24"/>
      <c r="LJ520" s="24"/>
      <c r="LK520" s="24"/>
      <c r="LL520" s="24"/>
      <c r="LM520" s="24"/>
      <c r="LN520" s="24"/>
      <c r="LO520" s="24"/>
      <c r="LP520" s="24"/>
      <c r="LQ520" s="24"/>
      <c r="LR520" s="24"/>
      <c r="LS520" s="24"/>
      <c r="LT520" s="24"/>
      <c r="LU520" s="24"/>
      <c r="LV520" s="24"/>
      <c r="LW520" s="24"/>
      <c r="LX520" s="24"/>
      <c r="LY520" s="24"/>
      <c r="LZ520" s="24"/>
      <c r="MA520" s="24"/>
      <c r="MB520" s="24"/>
      <c r="MC520" s="24"/>
      <c r="MD520" s="24"/>
      <c r="ME520" s="24"/>
      <c r="MF520" s="24"/>
      <c r="MG520" s="24"/>
      <c r="MH520" s="24"/>
      <c r="MI520" s="24"/>
      <c r="MJ520" s="24"/>
      <c r="MK520" s="24"/>
      <c r="ML520" s="24"/>
      <c r="MM520" s="24"/>
      <c r="MN520" s="24"/>
      <c r="MO520" s="24"/>
      <c r="MP520" s="24"/>
      <c r="MQ520" s="24"/>
      <c r="MR520" s="24"/>
      <c r="MS520" s="24"/>
      <c r="MT520" s="24"/>
      <c r="MU520" s="24"/>
      <c r="MV520" s="24"/>
      <c r="MW520" s="24"/>
      <c r="MX520" s="24"/>
      <c r="MY520" s="24"/>
      <c r="MZ520" s="24"/>
      <c r="NA520" s="24"/>
      <c r="NB520" s="24"/>
      <c r="NC520" s="24"/>
      <c r="ND520" s="24"/>
      <c r="NE520" s="24"/>
      <c r="NF520" s="24"/>
      <c r="NG520" s="24"/>
      <c r="NH520" s="24"/>
      <c r="NI520" s="24"/>
      <c r="NJ520" s="24"/>
      <c r="NK520" s="24"/>
      <c r="NL520" s="24"/>
      <c r="NM520" s="24"/>
      <c r="NN520" s="24"/>
      <c r="NO520" s="24"/>
      <c r="NP520" s="24"/>
      <c r="NQ520" s="24"/>
      <c r="NR520" s="24"/>
      <c r="NS520" s="24"/>
      <c r="NT520" s="24"/>
      <c r="NU520" s="24"/>
      <c r="NV520" s="24"/>
      <c r="NW520" s="24"/>
      <c r="NX520" s="24"/>
      <c r="NY520" s="24"/>
      <c r="NZ520" s="24"/>
      <c r="OA520" s="24"/>
      <c r="OB520" s="24"/>
      <c r="OC520" s="24"/>
      <c r="OD520" s="24"/>
      <c r="OE520" s="24"/>
      <c r="OF520" s="24"/>
      <c r="OG520" s="24"/>
      <c r="OH520" s="24"/>
      <c r="OI520" s="24"/>
      <c r="OJ520" s="24"/>
      <c r="OK520" s="24"/>
      <c r="OL520" s="24"/>
      <c r="OM520" s="24"/>
      <c r="ON520" s="24"/>
      <c r="OO520" s="24"/>
      <c r="OP520" s="24"/>
      <c r="OQ520" s="24"/>
      <c r="OR520" s="24"/>
      <c r="OS520" s="24"/>
      <c r="OT520" s="24"/>
      <c r="OU520" s="24"/>
      <c r="OV520" s="24"/>
      <c r="OW520" s="24"/>
      <c r="OX520" s="24"/>
      <c r="OY520" s="24"/>
      <c r="OZ520" s="24"/>
      <c r="PA520" s="24"/>
      <c r="PB520" s="24"/>
      <c r="PC520" s="24"/>
      <c r="PD520" s="24"/>
      <c r="PE520" s="24"/>
      <c r="PF520" s="24"/>
      <c r="PG520" s="24"/>
      <c r="PH520" s="24"/>
      <c r="PI520" s="24"/>
      <c r="PJ520" s="24"/>
      <c r="PK520" s="24"/>
      <c r="PL520" s="24"/>
      <c r="PM520" s="24"/>
      <c r="PN520" s="24"/>
      <c r="PO520" s="24"/>
      <c r="PP520" s="24"/>
      <c r="PQ520" s="24"/>
      <c r="PR520" s="24"/>
      <c r="PS520" s="24"/>
      <c r="PT520" s="24"/>
      <c r="PU520" s="24"/>
      <c r="PV520" s="24"/>
      <c r="PW520" s="24"/>
      <c r="PX520" s="24"/>
      <c r="PY520" s="24"/>
      <c r="PZ520" s="24"/>
      <c r="QA520" s="24"/>
      <c r="QB520" s="24"/>
      <c r="QC520" s="24"/>
      <c r="QD520" s="24"/>
      <c r="QE520" s="24"/>
      <c r="QF520" s="24"/>
      <c r="QG520" s="24"/>
      <c r="QH520" s="24"/>
      <c r="QI520" s="24"/>
      <c r="QJ520" s="24"/>
      <c r="QK520" s="24"/>
      <c r="QL520" s="24"/>
      <c r="QM520" s="24"/>
      <c r="QN520" s="24"/>
      <c r="QO520" s="24"/>
      <c r="QP520" s="24"/>
      <c r="QQ520" s="24"/>
      <c r="QR520" s="24"/>
      <c r="QS520" s="24"/>
      <c r="QT520" s="24"/>
      <c r="QU520" s="24"/>
      <c r="QV520" s="24"/>
      <c r="QW520" s="24"/>
      <c r="QX520" s="24"/>
      <c r="QY520" s="24"/>
      <c r="QZ520" s="24"/>
      <c r="RA520" s="24"/>
      <c r="RB520" s="24"/>
      <c r="RC520" s="24"/>
      <c r="RD520" s="24"/>
      <c r="RE520" s="24"/>
      <c r="RF520" s="24"/>
      <c r="RG520" s="24"/>
      <c r="RH520" s="24"/>
      <c r="RI520" s="24"/>
      <c r="RJ520" s="24"/>
      <c r="RK520" s="24"/>
      <c r="RL520" s="24"/>
      <c r="RM520" s="24"/>
      <c r="RN520" s="24"/>
      <c r="RO520" s="24"/>
      <c r="RP520" s="24"/>
      <c r="RQ520" s="24"/>
      <c r="RR520" s="24"/>
      <c r="RS520" s="24"/>
      <c r="RT520" s="24"/>
      <c r="RU520" s="24"/>
      <c r="RV520" s="24"/>
      <c r="RW520" s="24"/>
      <c r="RX520" s="24"/>
      <c r="RY520" s="24"/>
      <c r="RZ520" s="24"/>
      <c r="SA520" s="24"/>
      <c r="SB520" s="24"/>
      <c r="SC520" s="24"/>
      <c r="SD520" s="24"/>
      <c r="SE520" s="24"/>
      <c r="SF520" s="24"/>
      <c r="SG520" s="24"/>
      <c r="SH520" s="24"/>
      <c r="SI520" s="24"/>
      <c r="SJ520" s="24"/>
      <c r="SK520" s="24"/>
      <c r="SL520" s="24"/>
      <c r="SM520" s="24"/>
      <c r="SN520" s="24"/>
      <c r="SO520" s="24"/>
      <c r="SP520" s="24"/>
      <c r="SQ520" s="24"/>
      <c r="SR520" s="24"/>
      <c r="SS520" s="24"/>
      <c r="ST520" s="24"/>
      <c r="SU520" s="24"/>
      <c r="SV520" s="24"/>
      <c r="SW520" s="24"/>
      <c r="SX520" s="24"/>
      <c r="SY520" s="24"/>
      <c r="SZ520" s="24"/>
      <c r="TA520" s="24"/>
      <c r="TB520" s="24"/>
      <c r="TC520" s="24"/>
      <c r="TD520" s="24"/>
      <c r="TE520" s="24"/>
      <c r="TF520" s="24"/>
      <c r="TG520" s="24"/>
      <c r="TH520" s="24"/>
      <c r="TI520" s="24"/>
      <c r="TJ520" s="24"/>
      <c r="TK520" s="24"/>
      <c r="TL520" s="24"/>
      <c r="TM520" s="24"/>
      <c r="TN520" s="24"/>
      <c r="TO520" s="24"/>
      <c r="TP520" s="24"/>
      <c r="TQ520" s="24"/>
      <c r="TR520" s="24"/>
      <c r="TS520" s="24"/>
      <c r="TT520" s="24"/>
      <c r="TU520" s="24"/>
      <c r="TV520" s="24"/>
      <c r="TW520" s="24"/>
      <c r="TX520" s="24"/>
      <c r="TY520" s="24"/>
      <c r="TZ520" s="24"/>
      <c r="UA520" s="24"/>
      <c r="UB520" s="24"/>
      <c r="UC520" s="24"/>
      <c r="UD520" s="24"/>
      <c r="UE520" s="24"/>
      <c r="UF520" s="24"/>
      <c r="UG520" s="24"/>
      <c r="UH520" s="24"/>
      <c r="UI520" s="24"/>
      <c r="UJ520" s="24"/>
      <c r="UK520" s="24"/>
      <c r="UL520" s="24"/>
      <c r="UM520" s="24"/>
      <c r="UN520" s="24"/>
      <c r="UO520" s="24"/>
      <c r="UP520" s="24"/>
      <c r="UQ520" s="24"/>
      <c r="UR520" s="24"/>
      <c r="US520" s="24"/>
      <c r="UT520" s="24"/>
      <c r="UU520" s="24"/>
      <c r="UV520" s="24"/>
      <c r="UW520" s="24"/>
      <c r="UX520" s="24"/>
      <c r="UY520" s="24"/>
      <c r="UZ520" s="24"/>
      <c r="VA520" s="24"/>
      <c r="VB520" s="24"/>
      <c r="VC520" s="24"/>
      <c r="VD520" s="24"/>
      <c r="VE520" s="24"/>
      <c r="VF520" s="24"/>
      <c r="VG520" s="24"/>
      <c r="VH520" s="24"/>
      <c r="VI520" s="24"/>
    </row>
    <row r="521" spans="1:581" s="23" customFormat="1" ht="15" customHeight="1" x14ac:dyDescent="0.2">
      <c r="A521" s="18">
        <v>24</v>
      </c>
      <c r="B521" s="102" t="s">
        <v>1188</v>
      </c>
      <c r="C521" s="102" t="s">
        <v>1189</v>
      </c>
      <c r="D521" s="20">
        <v>14</v>
      </c>
      <c r="E521" s="102" t="s">
        <v>927</v>
      </c>
      <c r="F521" s="102" t="s">
        <v>1190</v>
      </c>
      <c r="G521" s="102" t="s">
        <v>1634</v>
      </c>
      <c r="H521" s="21" t="s">
        <v>674</v>
      </c>
      <c r="I521" s="21" t="s">
        <v>675</v>
      </c>
      <c r="J521" s="22" t="s">
        <v>955</v>
      </c>
      <c r="K521" s="328">
        <v>38173</v>
      </c>
      <c r="L521" s="146">
        <v>12</v>
      </c>
      <c r="M521" s="22">
        <v>40</v>
      </c>
      <c r="N521" s="22" t="s">
        <v>704</v>
      </c>
      <c r="O521" s="21" t="s">
        <v>156</v>
      </c>
      <c r="P521" s="21" t="s">
        <v>972</v>
      </c>
      <c r="Q521" s="21" t="s">
        <v>996</v>
      </c>
      <c r="R521" s="22">
        <v>1</v>
      </c>
      <c r="S521" s="75">
        <v>24345</v>
      </c>
      <c r="T521" s="75"/>
      <c r="U521" s="75"/>
      <c r="V521" s="75">
        <f t="shared" si="247"/>
        <v>24345</v>
      </c>
      <c r="W521" s="75">
        <f>70.1*4</f>
        <v>280.39999999999998</v>
      </c>
      <c r="X521" s="75">
        <f t="shared" si="249"/>
        <v>4451.333333333333</v>
      </c>
      <c r="Y521" s="75">
        <f t="shared" si="250"/>
        <v>44513.333333333336</v>
      </c>
      <c r="Z521" s="75">
        <f t="shared" si="251"/>
        <v>4260.375</v>
      </c>
      <c r="AA521" s="75">
        <f t="shared" si="252"/>
        <v>730.35</v>
      </c>
      <c r="AB521" s="75">
        <f t="shared" si="253"/>
        <v>1217.25</v>
      </c>
      <c r="AC521" s="75">
        <f t="shared" si="254"/>
        <v>486.90000000000003</v>
      </c>
      <c r="AD521" s="75">
        <v>1455</v>
      </c>
      <c r="AE521" s="75">
        <v>908</v>
      </c>
      <c r="AF521" s="77">
        <f t="shared" si="257"/>
        <v>13354</v>
      </c>
      <c r="AG521" s="77">
        <f t="shared" si="258"/>
        <v>38876.497222222228</v>
      </c>
      <c r="AH521" s="77">
        <f t="shared" si="259"/>
        <v>466517.96666666673</v>
      </c>
      <c r="AI521" s="77"/>
      <c r="AJ521" s="77"/>
      <c r="AK521" s="77"/>
      <c r="AL521" s="77"/>
      <c r="AM521" s="77"/>
      <c r="AN521" s="77"/>
      <c r="AO521" s="77"/>
      <c r="AP521" s="77"/>
      <c r="AQ521" s="77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  <c r="HB521" s="24"/>
      <c r="HC521" s="24"/>
      <c r="HD521" s="24"/>
      <c r="HE521" s="24"/>
      <c r="HF521" s="24"/>
      <c r="HG521" s="24"/>
      <c r="HH521" s="24"/>
      <c r="HI521" s="24"/>
      <c r="HJ521" s="24"/>
      <c r="HK521" s="24"/>
      <c r="HL521" s="24"/>
      <c r="HM521" s="24"/>
      <c r="HN521" s="24"/>
      <c r="HO521" s="24"/>
      <c r="HP521" s="24"/>
      <c r="HQ521" s="24"/>
      <c r="HR521" s="24"/>
      <c r="HS521" s="24"/>
      <c r="HT521" s="24"/>
      <c r="HU521" s="24"/>
      <c r="HV521" s="24"/>
      <c r="HW521" s="24"/>
      <c r="HX521" s="24"/>
      <c r="HY521" s="24"/>
      <c r="HZ521" s="24"/>
      <c r="IA521" s="24"/>
      <c r="IB521" s="24"/>
      <c r="IC521" s="24"/>
      <c r="ID521" s="24"/>
      <c r="IE521" s="24"/>
      <c r="IF521" s="24"/>
      <c r="IG521" s="24"/>
      <c r="IH521" s="24"/>
      <c r="II521" s="24"/>
      <c r="IJ521" s="24"/>
      <c r="IK521" s="24"/>
      <c r="IL521" s="24"/>
      <c r="IM521" s="24"/>
      <c r="IN521" s="24"/>
      <c r="IO521" s="24"/>
      <c r="IP521" s="24"/>
      <c r="IQ521" s="24"/>
      <c r="IR521" s="24"/>
      <c r="IS521" s="24"/>
      <c r="IT521" s="24"/>
      <c r="IU521" s="24"/>
      <c r="IV521" s="24"/>
      <c r="IW521" s="24"/>
      <c r="IX521" s="24"/>
      <c r="IY521" s="24"/>
      <c r="IZ521" s="24"/>
      <c r="JA521" s="24"/>
      <c r="JB521" s="24"/>
      <c r="JC521" s="24"/>
      <c r="JD521" s="24"/>
      <c r="JE521" s="24"/>
      <c r="JF521" s="24"/>
      <c r="JG521" s="24"/>
      <c r="JH521" s="24"/>
      <c r="JI521" s="24"/>
      <c r="JJ521" s="24"/>
      <c r="JK521" s="24"/>
      <c r="JL521" s="24"/>
      <c r="JM521" s="24"/>
      <c r="JN521" s="24"/>
      <c r="JO521" s="24"/>
      <c r="JP521" s="24"/>
      <c r="JQ521" s="24"/>
      <c r="JR521" s="24"/>
      <c r="JS521" s="24"/>
      <c r="JT521" s="24"/>
      <c r="JU521" s="24"/>
      <c r="JV521" s="24"/>
      <c r="JW521" s="24"/>
      <c r="JX521" s="24"/>
      <c r="JY521" s="24"/>
      <c r="JZ521" s="24"/>
      <c r="KA521" s="24"/>
      <c r="KB521" s="24"/>
      <c r="KC521" s="24"/>
      <c r="KD521" s="24"/>
      <c r="KE521" s="24"/>
      <c r="KF521" s="24"/>
      <c r="KG521" s="24"/>
      <c r="KH521" s="24"/>
      <c r="KI521" s="24"/>
      <c r="KJ521" s="24"/>
      <c r="KK521" s="24"/>
      <c r="KL521" s="24"/>
      <c r="KM521" s="24"/>
      <c r="KN521" s="24"/>
      <c r="KO521" s="24"/>
      <c r="KP521" s="24"/>
      <c r="KQ521" s="24"/>
      <c r="KR521" s="24"/>
      <c r="KS521" s="24"/>
      <c r="KT521" s="24"/>
      <c r="KU521" s="24"/>
      <c r="KV521" s="24"/>
      <c r="KW521" s="24"/>
      <c r="KX521" s="24"/>
      <c r="KY521" s="24"/>
      <c r="KZ521" s="24"/>
      <c r="LA521" s="24"/>
      <c r="LB521" s="24"/>
      <c r="LC521" s="24"/>
      <c r="LD521" s="24"/>
      <c r="LE521" s="24"/>
      <c r="LF521" s="24"/>
      <c r="LG521" s="24"/>
      <c r="LH521" s="24"/>
      <c r="LI521" s="24"/>
      <c r="LJ521" s="24"/>
      <c r="LK521" s="24"/>
      <c r="LL521" s="24"/>
      <c r="LM521" s="24"/>
      <c r="LN521" s="24"/>
      <c r="LO521" s="24"/>
      <c r="LP521" s="24"/>
      <c r="LQ521" s="24"/>
      <c r="LR521" s="24"/>
      <c r="LS521" s="24"/>
      <c r="LT521" s="24"/>
      <c r="LU521" s="24"/>
      <c r="LV521" s="24"/>
      <c r="LW521" s="24"/>
      <c r="LX521" s="24"/>
      <c r="LY521" s="24"/>
      <c r="LZ521" s="24"/>
      <c r="MA521" s="24"/>
      <c r="MB521" s="24"/>
      <c r="MC521" s="24"/>
      <c r="MD521" s="24"/>
      <c r="ME521" s="24"/>
      <c r="MF521" s="24"/>
      <c r="MG521" s="24"/>
      <c r="MH521" s="24"/>
      <c r="MI521" s="24"/>
      <c r="MJ521" s="24"/>
      <c r="MK521" s="24"/>
      <c r="ML521" s="24"/>
      <c r="MM521" s="24"/>
      <c r="MN521" s="24"/>
      <c r="MO521" s="24"/>
      <c r="MP521" s="24"/>
      <c r="MQ521" s="24"/>
      <c r="MR521" s="24"/>
      <c r="MS521" s="24"/>
      <c r="MT521" s="24"/>
      <c r="MU521" s="24"/>
      <c r="MV521" s="24"/>
      <c r="MW521" s="24"/>
      <c r="MX521" s="24"/>
      <c r="MY521" s="24"/>
      <c r="MZ521" s="24"/>
      <c r="NA521" s="24"/>
      <c r="NB521" s="24"/>
      <c r="NC521" s="24"/>
      <c r="ND521" s="24"/>
      <c r="NE521" s="24"/>
      <c r="NF521" s="24"/>
      <c r="NG521" s="24"/>
      <c r="NH521" s="24"/>
      <c r="NI521" s="24"/>
      <c r="NJ521" s="24"/>
      <c r="NK521" s="24"/>
      <c r="NL521" s="24"/>
      <c r="NM521" s="24"/>
      <c r="NN521" s="24"/>
      <c r="NO521" s="24"/>
      <c r="NP521" s="24"/>
      <c r="NQ521" s="24"/>
      <c r="NR521" s="24"/>
      <c r="NS521" s="24"/>
      <c r="NT521" s="24"/>
      <c r="NU521" s="24"/>
      <c r="NV521" s="24"/>
      <c r="NW521" s="24"/>
      <c r="NX521" s="24"/>
      <c r="NY521" s="24"/>
      <c r="NZ521" s="24"/>
      <c r="OA521" s="24"/>
      <c r="OB521" s="24"/>
      <c r="OC521" s="24"/>
      <c r="OD521" s="24"/>
      <c r="OE521" s="24"/>
      <c r="OF521" s="24"/>
      <c r="OG521" s="24"/>
      <c r="OH521" s="24"/>
      <c r="OI521" s="24"/>
      <c r="OJ521" s="24"/>
      <c r="OK521" s="24"/>
      <c r="OL521" s="24"/>
      <c r="OM521" s="24"/>
      <c r="ON521" s="24"/>
      <c r="OO521" s="24"/>
      <c r="OP521" s="24"/>
      <c r="OQ521" s="24"/>
      <c r="OR521" s="24"/>
      <c r="OS521" s="24"/>
      <c r="OT521" s="24"/>
      <c r="OU521" s="24"/>
      <c r="OV521" s="24"/>
      <c r="OW521" s="24"/>
      <c r="OX521" s="24"/>
      <c r="OY521" s="24"/>
      <c r="OZ521" s="24"/>
      <c r="PA521" s="24"/>
      <c r="PB521" s="24"/>
      <c r="PC521" s="24"/>
      <c r="PD521" s="24"/>
      <c r="PE521" s="24"/>
      <c r="PF521" s="24"/>
      <c r="PG521" s="24"/>
      <c r="PH521" s="24"/>
      <c r="PI521" s="24"/>
      <c r="PJ521" s="24"/>
      <c r="PK521" s="24"/>
      <c r="PL521" s="24"/>
      <c r="PM521" s="24"/>
      <c r="PN521" s="24"/>
      <c r="PO521" s="24"/>
      <c r="PP521" s="24"/>
      <c r="PQ521" s="24"/>
      <c r="PR521" s="24"/>
      <c r="PS521" s="24"/>
      <c r="PT521" s="24"/>
      <c r="PU521" s="24"/>
      <c r="PV521" s="24"/>
      <c r="PW521" s="24"/>
      <c r="PX521" s="24"/>
      <c r="PY521" s="24"/>
      <c r="PZ521" s="24"/>
      <c r="QA521" s="24"/>
      <c r="QB521" s="24"/>
      <c r="QC521" s="24"/>
      <c r="QD521" s="24"/>
      <c r="QE521" s="24"/>
      <c r="QF521" s="24"/>
      <c r="QG521" s="24"/>
      <c r="QH521" s="24"/>
      <c r="QI521" s="24"/>
      <c r="QJ521" s="24"/>
      <c r="QK521" s="24"/>
      <c r="QL521" s="24"/>
      <c r="QM521" s="24"/>
      <c r="QN521" s="24"/>
      <c r="QO521" s="24"/>
      <c r="QP521" s="24"/>
      <c r="QQ521" s="24"/>
      <c r="QR521" s="24"/>
      <c r="QS521" s="24"/>
      <c r="QT521" s="24"/>
      <c r="QU521" s="24"/>
      <c r="QV521" s="24"/>
      <c r="QW521" s="24"/>
      <c r="QX521" s="24"/>
      <c r="QY521" s="24"/>
      <c r="QZ521" s="24"/>
      <c r="RA521" s="24"/>
      <c r="RB521" s="24"/>
      <c r="RC521" s="24"/>
      <c r="RD521" s="24"/>
      <c r="RE521" s="24"/>
      <c r="RF521" s="24"/>
      <c r="RG521" s="24"/>
      <c r="RH521" s="24"/>
      <c r="RI521" s="24"/>
      <c r="RJ521" s="24"/>
      <c r="RK521" s="24"/>
      <c r="RL521" s="24"/>
      <c r="RM521" s="24"/>
      <c r="RN521" s="24"/>
      <c r="RO521" s="24"/>
      <c r="RP521" s="24"/>
      <c r="RQ521" s="24"/>
      <c r="RR521" s="24"/>
      <c r="RS521" s="24"/>
      <c r="RT521" s="24"/>
      <c r="RU521" s="24"/>
      <c r="RV521" s="24"/>
      <c r="RW521" s="24"/>
      <c r="RX521" s="24"/>
      <c r="RY521" s="24"/>
      <c r="RZ521" s="24"/>
      <c r="SA521" s="24"/>
      <c r="SB521" s="24"/>
      <c r="SC521" s="24"/>
      <c r="SD521" s="24"/>
      <c r="SE521" s="24"/>
      <c r="SF521" s="24"/>
      <c r="SG521" s="24"/>
      <c r="SH521" s="24"/>
      <c r="SI521" s="24"/>
      <c r="SJ521" s="24"/>
      <c r="SK521" s="24"/>
      <c r="SL521" s="24"/>
      <c r="SM521" s="24"/>
      <c r="SN521" s="24"/>
      <c r="SO521" s="24"/>
      <c r="SP521" s="24"/>
      <c r="SQ521" s="24"/>
      <c r="SR521" s="24"/>
      <c r="SS521" s="24"/>
      <c r="ST521" s="24"/>
      <c r="SU521" s="24"/>
      <c r="SV521" s="24"/>
      <c r="SW521" s="24"/>
      <c r="SX521" s="24"/>
      <c r="SY521" s="24"/>
      <c r="SZ521" s="24"/>
      <c r="TA521" s="24"/>
      <c r="TB521" s="24"/>
      <c r="TC521" s="24"/>
      <c r="TD521" s="24"/>
      <c r="TE521" s="24"/>
      <c r="TF521" s="24"/>
      <c r="TG521" s="24"/>
      <c r="TH521" s="24"/>
      <c r="TI521" s="24"/>
      <c r="TJ521" s="24"/>
      <c r="TK521" s="24"/>
      <c r="TL521" s="24"/>
      <c r="TM521" s="24"/>
      <c r="TN521" s="24"/>
      <c r="TO521" s="24"/>
      <c r="TP521" s="24"/>
      <c r="TQ521" s="24"/>
      <c r="TR521" s="24"/>
      <c r="TS521" s="24"/>
      <c r="TT521" s="24"/>
      <c r="TU521" s="24"/>
      <c r="TV521" s="24"/>
      <c r="TW521" s="24"/>
      <c r="TX521" s="24"/>
      <c r="TY521" s="24"/>
      <c r="TZ521" s="24"/>
      <c r="UA521" s="24"/>
      <c r="UB521" s="24"/>
      <c r="UC521" s="24"/>
      <c r="UD521" s="24"/>
      <c r="UE521" s="24"/>
      <c r="UF521" s="24"/>
      <c r="UG521" s="24"/>
      <c r="UH521" s="24"/>
      <c r="UI521" s="24"/>
      <c r="UJ521" s="24"/>
      <c r="UK521" s="24"/>
      <c r="UL521" s="24"/>
      <c r="UM521" s="24"/>
      <c r="UN521" s="24"/>
      <c r="UO521" s="24"/>
      <c r="UP521" s="24"/>
      <c r="UQ521" s="24"/>
      <c r="UR521" s="24"/>
      <c r="US521" s="24"/>
      <c r="UT521" s="24"/>
      <c r="UU521" s="24"/>
      <c r="UV521" s="24"/>
      <c r="UW521" s="24"/>
      <c r="UX521" s="24"/>
      <c r="UY521" s="24"/>
      <c r="UZ521" s="24"/>
      <c r="VA521" s="24"/>
      <c r="VB521" s="24"/>
      <c r="VC521" s="24"/>
      <c r="VD521" s="24"/>
      <c r="VE521" s="24"/>
      <c r="VF521" s="24"/>
      <c r="VG521" s="24"/>
      <c r="VH521" s="24"/>
      <c r="VI521" s="24"/>
    </row>
    <row r="522" spans="1:581" s="23" customFormat="1" ht="15" customHeight="1" x14ac:dyDescent="0.2">
      <c r="A522" s="18">
        <v>25</v>
      </c>
      <c r="B522" s="19" t="s">
        <v>1188</v>
      </c>
      <c r="C522" s="19" t="s">
        <v>1189</v>
      </c>
      <c r="D522" s="20">
        <v>14</v>
      </c>
      <c r="E522" s="19" t="s">
        <v>927</v>
      </c>
      <c r="F522" s="19" t="s">
        <v>1190</v>
      </c>
      <c r="G522" s="102" t="s">
        <v>1635</v>
      </c>
      <c r="H522" s="21" t="s">
        <v>1196</v>
      </c>
      <c r="I522" s="61" t="s">
        <v>1197</v>
      </c>
      <c r="J522" s="22" t="s">
        <v>955</v>
      </c>
      <c r="K522" s="328">
        <v>41708</v>
      </c>
      <c r="L522" s="146">
        <v>12</v>
      </c>
      <c r="M522" s="22">
        <v>40</v>
      </c>
      <c r="N522" s="22" t="s">
        <v>704</v>
      </c>
      <c r="O522" s="21" t="s">
        <v>844</v>
      </c>
      <c r="P522" s="21" t="s">
        <v>972</v>
      </c>
      <c r="Q522" s="21" t="s">
        <v>996</v>
      </c>
      <c r="R522" s="22">
        <v>1</v>
      </c>
      <c r="S522" s="75">
        <v>24345</v>
      </c>
      <c r="T522" s="75"/>
      <c r="U522" s="75"/>
      <c r="V522" s="75">
        <f t="shared" si="247"/>
        <v>24345</v>
      </c>
      <c r="W522" s="75"/>
      <c r="X522" s="75">
        <f t="shared" si="249"/>
        <v>4451.333333333333</v>
      </c>
      <c r="Y522" s="75">
        <f t="shared" si="250"/>
        <v>44513.333333333336</v>
      </c>
      <c r="Z522" s="75">
        <f t="shared" si="251"/>
        <v>4260.375</v>
      </c>
      <c r="AA522" s="75">
        <f t="shared" si="252"/>
        <v>730.35</v>
      </c>
      <c r="AB522" s="75">
        <f t="shared" si="253"/>
        <v>1217.25</v>
      </c>
      <c r="AC522" s="75">
        <f t="shared" si="254"/>
        <v>486.90000000000003</v>
      </c>
      <c r="AD522" s="75">
        <v>1455</v>
      </c>
      <c r="AE522" s="75">
        <v>908</v>
      </c>
      <c r="AF522" s="77">
        <f t="shared" si="257"/>
        <v>13354</v>
      </c>
      <c r="AG522" s="77">
        <f t="shared" si="258"/>
        <v>38596.097222222219</v>
      </c>
      <c r="AH522" s="77">
        <f t="shared" si="259"/>
        <v>463153.16666666663</v>
      </c>
      <c r="AI522" s="77"/>
      <c r="AJ522" s="77"/>
      <c r="AK522" s="77"/>
      <c r="AL522" s="77"/>
      <c r="AM522" s="77"/>
      <c r="AN522" s="77"/>
      <c r="AO522" s="77"/>
      <c r="AP522" s="77"/>
      <c r="AQ522" s="77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  <c r="HB522" s="24"/>
      <c r="HC522" s="24"/>
      <c r="HD522" s="24"/>
      <c r="HE522" s="24"/>
      <c r="HF522" s="24"/>
      <c r="HG522" s="24"/>
      <c r="HH522" s="24"/>
      <c r="HI522" s="24"/>
      <c r="HJ522" s="24"/>
      <c r="HK522" s="24"/>
      <c r="HL522" s="24"/>
      <c r="HM522" s="24"/>
      <c r="HN522" s="24"/>
      <c r="HO522" s="24"/>
      <c r="HP522" s="24"/>
      <c r="HQ522" s="24"/>
      <c r="HR522" s="24"/>
      <c r="HS522" s="24"/>
      <c r="HT522" s="24"/>
      <c r="HU522" s="24"/>
      <c r="HV522" s="24"/>
      <c r="HW522" s="24"/>
      <c r="HX522" s="24"/>
      <c r="HY522" s="24"/>
      <c r="HZ522" s="24"/>
      <c r="IA522" s="24"/>
      <c r="IB522" s="24"/>
      <c r="IC522" s="24"/>
      <c r="ID522" s="24"/>
      <c r="IE522" s="24"/>
      <c r="IF522" s="24"/>
      <c r="IG522" s="24"/>
      <c r="IH522" s="24"/>
      <c r="II522" s="24"/>
      <c r="IJ522" s="24"/>
      <c r="IK522" s="24"/>
      <c r="IL522" s="24"/>
      <c r="IM522" s="24"/>
      <c r="IN522" s="24"/>
      <c r="IO522" s="24"/>
      <c r="IP522" s="24"/>
      <c r="IQ522" s="24"/>
      <c r="IR522" s="24"/>
      <c r="IS522" s="24"/>
      <c r="IT522" s="24"/>
      <c r="IU522" s="24"/>
      <c r="IV522" s="24"/>
      <c r="IW522" s="24"/>
      <c r="IX522" s="24"/>
      <c r="IY522" s="24"/>
      <c r="IZ522" s="24"/>
      <c r="JA522" s="24"/>
      <c r="JB522" s="24"/>
      <c r="JC522" s="24"/>
      <c r="JD522" s="24"/>
      <c r="JE522" s="24"/>
      <c r="JF522" s="24"/>
      <c r="JG522" s="24"/>
      <c r="JH522" s="24"/>
      <c r="JI522" s="24"/>
      <c r="JJ522" s="24"/>
      <c r="JK522" s="24"/>
      <c r="JL522" s="24"/>
      <c r="JM522" s="24"/>
      <c r="JN522" s="24"/>
      <c r="JO522" s="24"/>
      <c r="JP522" s="24"/>
      <c r="JQ522" s="24"/>
      <c r="JR522" s="24"/>
      <c r="JS522" s="24"/>
      <c r="JT522" s="24"/>
      <c r="JU522" s="24"/>
      <c r="JV522" s="24"/>
      <c r="JW522" s="24"/>
      <c r="JX522" s="24"/>
      <c r="JY522" s="24"/>
      <c r="JZ522" s="24"/>
      <c r="KA522" s="24"/>
      <c r="KB522" s="24"/>
      <c r="KC522" s="24"/>
      <c r="KD522" s="24"/>
      <c r="KE522" s="24"/>
      <c r="KF522" s="24"/>
      <c r="KG522" s="24"/>
      <c r="KH522" s="24"/>
      <c r="KI522" s="24"/>
      <c r="KJ522" s="24"/>
      <c r="KK522" s="24"/>
      <c r="KL522" s="24"/>
      <c r="KM522" s="24"/>
      <c r="KN522" s="24"/>
      <c r="KO522" s="24"/>
      <c r="KP522" s="24"/>
      <c r="KQ522" s="24"/>
      <c r="KR522" s="24"/>
      <c r="KS522" s="24"/>
      <c r="KT522" s="24"/>
      <c r="KU522" s="24"/>
      <c r="KV522" s="24"/>
      <c r="KW522" s="24"/>
      <c r="KX522" s="24"/>
      <c r="KY522" s="24"/>
      <c r="KZ522" s="24"/>
      <c r="LA522" s="24"/>
      <c r="LB522" s="24"/>
      <c r="LC522" s="24"/>
      <c r="LD522" s="24"/>
      <c r="LE522" s="24"/>
      <c r="LF522" s="24"/>
      <c r="LG522" s="24"/>
      <c r="LH522" s="24"/>
      <c r="LI522" s="24"/>
      <c r="LJ522" s="24"/>
      <c r="LK522" s="24"/>
      <c r="LL522" s="24"/>
      <c r="LM522" s="24"/>
      <c r="LN522" s="24"/>
      <c r="LO522" s="24"/>
      <c r="LP522" s="24"/>
      <c r="LQ522" s="24"/>
      <c r="LR522" s="24"/>
      <c r="LS522" s="24"/>
      <c r="LT522" s="24"/>
      <c r="LU522" s="24"/>
      <c r="LV522" s="24"/>
      <c r="LW522" s="24"/>
      <c r="LX522" s="24"/>
      <c r="LY522" s="24"/>
      <c r="LZ522" s="24"/>
      <c r="MA522" s="24"/>
      <c r="MB522" s="24"/>
      <c r="MC522" s="24"/>
      <c r="MD522" s="24"/>
      <c r="ME522" s="24"/>
      <c r="MF522" s="24"/>
      <c r="MG522" s="24"/>
      <c r="MH522" s="24"/>
      <c r="MI522" s="24"/>
      <c r="MJ522" s="24"/>
      <c r="MK522" s="24"/>
      <c r="ML522" s="24"/>
      <c r="MM522" s="24"/>
      <c r="MN522" s="24"/>
      <c r="MO522" s="24"/>
      <c r="MP522" s="24"/>
      <c r="MQ522" s="24"/>
      <c r="MR522" s="24"/>
      <c r="MS522" s="24"/>
      <c r="MT522" s="24"/>
      <c r="MU522" s="24"/>
      <c r="MV522" s="24"/>
      <c r="MW522" s="24"/>
      <c r="MX522" s="24"/>
      <c r="MY522" s="24"/>
      <c r="MZ522" s="24"/>
      <c r="NA522" s="24"/>
      <c r="NB522" s="24"/>
      <c r="NC522" s="24"/>
      <c r="ND522" s="24"/>
      <c r="NE522" s="24"/>
      <c r="NF522" s="24"/>
      <c r="NG522" s="24"/>
      <c r="NH522" s="24"/>
      <c r="NI522" s="24"/>
      <c r="NJ522" s="24"/>
      <c r="NK522" s="24"/>
      <c r="NL522" s="24"/>
      <c r="NM522" s="24"/>
      <c r="NN522" s="24"/>
      <c r="NO522" s="24"/>
      <c r="NP522" s="24"/>
      <c r="NQ522" s="24"/>
      <c r="NR522" s="24"/>
      <c r="NS522" s="24"/>
      <c r="NT522" s="24"/>
      <c r="NU522" s="24"/>
      <c r="NV522" s="24"/>
      <c r="NW522" s="24"/>
      <c r="NX522" s="24"/>
      <c r="NY522" s="24"/>
      <c r="NZ522" s="24"/>
      <c r="OA522" s="24"/>
      <c r="OB522" s="24"/>
      <c r="OC522" s="24"/>
      <c r="OD522" s="24"/>
      <c r="OE522" s="24"/>
      <c r="OF522" s="24"/>
      <c r="OG522" s="24"/>
      <c r="OH522" s="24"/>
      <c r="OI522" s="24"/>
      <c r="OJ522" s="24"/>
      <c r="OK522" s="24"/>
      <c r="OL522" s="24"/>
      <c r="OM522" s="24"/>
      <c r="ON522" s="24"/>
      <c r="OO522" s="24"/>
      <c r="OP522" s="24"/>
      <c r="OQ522" s="24"/>
      <c r="OR522" s="24"/>
      <c r="OS522" s="24"/>
      <c r="OT522" s="24"/>
      <c r="OU522" s="24"/>
      <c r="OV522" s="24"/>
      <c r="OW522" s="24"/>
      <c r="OX522" s="24"/>
      <c r="OY522" s="24"/>
      <c r="OZ522" s="24"/>
      <c r="PA522" s="24"/>
      <c r="PB522" s="24"/>
      <c r="PC522" s="24"/>
      <c r="PD522" s="24"/>
      <c r="PE522" s="24"/>
      <c r="PF522" s="24"/>
      <c r="PG522" s="24"/>
      <c r="PH522" s="24"/>
      <c r="PI522" s="24"/>
      <c r="PJ522" s="24"/>
      <c r="PK522" s="24"/>
      <c r="PL522" s="24"/>
      <c r="PM522" s="24"/>
      <c r="PN522" s="24"/>
      <c r="PO522" s="24"/>
      <c r="PP522" s="24"/>
      <c r="PQ522" s="24"/>
      <c r="PR522" s="24"/>
      <c r="PS522" s="24"/>
      <c r="PT522" s="24"/>
      <c r="PU522" s="24"/>
      <c r="PV522" s="24"/>
      <c r="PW522" s="24"/>
      <c r="PX522" s="24"/>
      <c r="PY522" s="24"/>
      <c r="PZ522" s="24"/>
      <c r="QA522" s="24"/>
      <c r="QB522" s="24"/>
      <c r="QC522" s="24"/>
      <c r="QD522" s="24"/>
      <c r="QE522" s="24"/>
      <c r="QF522" s="24"/>
      <c r="QG522" s="24"/>
      <c r="QH522" s="24"/>
      <c r="QI522" s="24"/>
      <c r="QJ522" s="24"/>
      <c r="QK522" s="24"/>
      <c r="QL522" s="24"/>
      <c r="QM522" s="24"/>
      <c r="QN522" s="24"/>
      <c r="QO522" s="24"/>
      <c r="QP522" s="24"/>
      <c r="QQ522" s="24"/>
      <c r="QR522" s="24"/>
      <c r="QS522" s="24"/>
      <c r="QT522" s="24"/>
      <c r="QU522" s="24"/>
      <c r="QV522" s="24"/>
      <c r="QW522" s="24"/>
      <c r="QX522" s="24"/>
      <c r="QY522" s="24"/>
      <c r="QZ522" s="24"/>
      <c r="RA522" s="24"/>
      <c r="RB522" s="24"/>
      <c r="RC522" s="24"/>
      <c r="RD522" s="24"/>
      <c r="RE522" s="24"/>
      <c r="RF522" s="24"/>
      <c r="RG522" s="24"/>
      <c r="RH522" s="24"/>
      <c r="RI522" s="24"/>
      <c r="RJ522" s="24"/>
      <c r="RK522" s="24"/>
      <c r="RL522" s="24"/>
      <c r="RM522" s="24"/>
      <c r="RN522" s="24"/>
      <c r="RO522" s="24"/>
      <c r="RP522" s="24"/>
      <c r="RQ522" s="24"/>
      <c r="RR522" s="24"/>
      <c r="RS522" s="24"/>
      <c r="RT522" s="24"/>
      <c r="RU522" s="24"/>
      <c r="RV522" s="24"/>
      <c r="RW522" s="24"/>
      <c r="RX522" s="24"/>
      <c r="RY522" s="24"/>
      <c r="RZ522" s="24"/>
      <c r="SA522" s="24"/>
      <c r="SB522" s="24"/>
      <c r="SC522" s="24"/>
      <c r="SD522" s="24"/>
      <c r="SE522" s="24"/>
      <c r="SF522" s="24"/>
      <c r="SG522" s="24"/>
      <c r="SH522" s="24"/>
      <c r="SI522" s="24"/>
      <c r="SJ522" s="24"/>
      <c r="SK522" s="24"/>
      <c r="SL522" s="24"/>
      <c r="SM522" s="24"/>
      <c r="SN522" s="24"/>
      <c r="SO522" s="24"/>
      <c r="SP522" s="24"/>
      <c r="SQ522" s="24"/>
      <c r="SR522" s="24"/>
      <c r="SS522" s="24"/>
      <c r="ST522" s="24"/>
      <c r="SU522" s="24"/>
      <c r="SV522" s="24"/>
      <c r="SW522" s="24"/>
      <c r="SX522" s="24"/>
      <c r="SY522" s="24"/>
      <c r="SZ522" s="24"/>
      <c r="TA522" s="24"/>
      <c r="TB522" s="24"/>
      <c r="TC522" s="24"/>
      <c r="TD522" s="24"/>
      <c r="TE522" s="24"/>
      <c r="TF522" s="24"/>
      <c r="TG522" s="24"/>
      <c r="TH522" s="24"/>
      <c r="TI522" s="24"/>
      <c r="TJ522" s="24"/>
      <c r="TK522" s="24"/>
      <c r="TL522" s="24"/>
      <c r="TM522" s="24"/>
      <c r="TN522" s="24"/>
      <c r="TO522" s="24"/>
      <c r="TP522" s="24"/>
      <c r="TQ522" s="24"/>
      <c r="TR522" s="24"/>
      <c r="TS522" s="24"/>
      <c r="TT522" s="24"/>
      <c r="TU522" s="24"/>
      <c r="TV522" s="24"/>
      <c r="TW522" s="24"/>
      <c r="TX522" s="24"/>
      <c r="TY522" s="24"/>
      <c r="TZ522" s="24"/>
      <c r="UA522" s="24"/>
      <c r="UB522" s="24"/>
      <c r="UC522" s="24"/>
      <c r="UD522" s="24"/>
      <c r="UE522" s="24"/>
      <c r="UF522" s="24"/>
      <c r="UG522" s="24"/>
      <c r="UH522" s="24"/>
      <c r="UI522" s="24"/>
      <c r="UJ522" s="24"/>
      <c r="UK522" s="24"/>
      <c r="UL522" s="24"/>
      <c r="UM522" s="24"/>
      <c r="UN522" s="24"/>
      <c r="UO522" s="24"/>
      <c r="UP522" s="24"/>
      <c r="UQ522" s="24"/>
      <c r="UR522" s="24"/>
      <c r="US522" s="24"/>
      <c r="UT522" s="24"/>
      <c r="UU522" s="24"/>
      <c r="UV522" s="24"/>
      <c r="UW522" s="24"/>
      <c r="UX522" s="24"/>
      <c r="UY522" s="24"/>
      <c r="UZ522" s="24"/>
      <c r="VA522" s="24"/>
      <c r="VB522" s="24"/>
      <c r="VC522" s="24"/>
      <c r="VD522" s="24"/>
      <c r="VE522" s="24"/>
      <c r="VF522" s="24"/>
      <c r="VG522" s="24"/>
      <c r="VH522" s="24"/>
      <c r="VI522" s="24"/>
    </row>
    <row r="523" spans="1:581" s="23" customFormat="1" ht="15" customHeight="1" x14ac:dyDescent="0.2">
      <c r="A523" s="18">
        <v>26</v>
      </c>
      <c r="B523" s="102" t="s">
        <v>1188</v>
      </c>
      <c r="C523" s="102" t="s">
        <v>1189</v>
      </c>
      <c r="D523" s="20">
        <v>14</v>
      </c>
      <c r="E523" s="102" t="s">
        <v>927</v>
      </c>
      <c r="F523" s="102" t="s">
        <v>1190</v>
      </c>
      <c r="G523" s="102" t="s">
        <v>1636</v>
      </c>
      <c r="H523" s="61" t="s">
        <v>1146</v>
      </c>
      <c r="I523" s="21" t="s">
        <v>1161</v>
      </c>
      <c r="J523" s="22" t="s">
        <v>955</v>
      </c>
      <c r="K523" s="330" t="s">
        <v>1162</v>
      </c>
      <c r="L523" s="146">
        <v>13</v>
      </c>
      <c r="M523" s="22">
        <v>40</v>
      </c>
      <c r="N523" s="22" t="s">
        <v>704</v>
      </c>
      <c r="O523" s="21" t="s">
        <v>713</v>
      </c>
      <c r="P523" s="21" t="s">
        <v>972</v>
      </c>
      <c r="Q523" s="21" t="s">
        <v>996</v>
      </c>
      <c r="R523" s="22">
        <v>1</v>
      </c>
      <c r="S523" s="75">
        <v>30226</v>
      </c>
      <c r="T523" s="75"/>
      <c r="U523" s="75"/>
      <c r="V523" s="75">
        <f t="shared" si="247"/>
        <v>30226</v>
      </c>
      <c r="W523" s="75"/>
      <c r="X523" s="75">
        <f t="shared" si="249"/>
        <v>5482.5</v>
      </c>
      <c r="Y523" s="75">
        <f t="shared" si="250"/>
        <v>54825</v>
      </c>
      <c r="Z523" s="75">
        <f t="shared" si="251"/>
        <v>5289.5499999999993</v>
      </c>
      <c r="AA523" s="75">
        <f t="shared" si="252"/>
        <v>906.78</v>
      </c>
      <c r="AB523" s="75">
        <f t="shared" si="253"/>
        <v>1511.3000000000002</v>
      </c>
      <c r="AC523" s="75">
        <f t="shared" si="254"/>
        <v>604.52</v>
      </c>
      <c r="AD523" s="75">
        <v>1595</v>
      </c>
      <c r="AE523" s="75">
        <v>1074</v>
      </c>
      <c r="AF523" s="77">
        <f t="shared" si="257"/>
        <v>16447.5</v>
      </c>
      <c r="AG523" s="77">
        <f t="shared" si="258"/>
        <v>47603.4</v>
      </c>
      <c r="AH523" s="77">
        <f t="shared" si="259"/>
        <v>571240.80000000005</v>
      </c>
      <c r="AI523" s="77"/>
      <c r="AJ523" s="77"/>
      <c r="AK523" s="77"/>
      <c r="AL523" s="77"/>
      <c r="AM523" s="77"/>
      <c r="AN523" s="77"/>
      <c r="AO523" s="77"/>
      <c r="AP523" s="77"/>
      <c r="AQ523" s="77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  <c r="IU523" s="24"/>
      <c r="IV523" s="24"/>
      <c r="IW523" s="24"/>
      <c r="IX523" s="24"/>
      <c r="IY523" s="24"/>
      <c r="IZ523" s="24"/>
      <c r="JA523" s="24"/>
      <c r="JB523" s="24"/>
      <c r="JC523" s="24"/>
      <c r="JD523" s="24"/>
      <c r="JE523" s="24"/>
      <c r="JF523" s="24"/>
      <c r="JG523" s="24"/>
      <c r="JH523" s="24"/>
      <c r="JI523" s="24"/>
      <c r="JJ523" s="24"/>
      <c r="JK523" s="24"/>
      <c r="JL523" s="24"/>
      <c r="JM523" s="24"/>
      <c r="JN523" s="24"/>
      <c r="JO523" s="24"/>
      <c r="JP523" s="24"/>
      <c r="JQ523" s="24"/>
      <c r="JR523" s="24"/>
      <c r="JS523" s="24"/>
      <c r="JT523" s="24"/>
      <c r="JU523" s="24"/>
      <c r="JV523" s="24"/>
      <c r="JW523" s="24"/>
      <c r="JX523" s="24"/>
      <c r="JY523" s="24"/>
      <c r="JZ523" s="24"/>
      <c r="KA523" s="24"/>
      <c r="KB523" s="24"/>
      <c r="KC523" s="24"/>
      <c r="KD523" s="24"/>
      <c r="KE523" s="24"/>
      <c r="KF523" s="24"/>
      <c r="KG523" s="24"/>
      <c r="KH523" s="24"/>
      <c r="KI523" s="24"/>
      <c r="KJ523" s="24"/>
      <c r="KK523" s="24"/>
      <c r="KL523" s="24"/>
      <c r="KM523" s="24"/>
      <c r="KN523" s="24"/>
      <c r="KO523" s="24"/>
      <c r="KP523" s="24"/>
      <c r="KQ523" s="24"/>
      <c r="KR523" s="24"/>
      <c r="KS523" s="24"/>
      <c r="KT523" s="24"/>
      <c r="KU523" s="24"/>
      <c r="KV523" s="24"/>
      <c r="KW523" s="24"/>
      <c r="KX523" s="24"/>
      <c r="KY523" s="24"/>
      <c r="KZ523" s="24"/>
      <c r="LA523" s="24"/>
      <c r="LB523" s="24"/>
      <c r="LC523" s="24"/>
      <c r="LD523" s="24"/>
      <c r="LE523" s="24"/>
      <c r="LF523" s="24"/>
      <c r="LG523" s="24"/>
      <c r="LH523" s="24"/>
      <c r="LI523" s="24"/>
      <c r="LJ523" s="24"/>
      <c r="LK523" s="24"/>
      <c r="LL523" s="24"/>
      <c r="LM523" s="24"/>
      <c r="LN523" s="24"/>
      <c r="LO523" s="24"/>
      <c r="LP523" s="24"/>
      <c r="LQ523" s="24"/>
      <c r="LR523" s="24"/>
      <c r="LS523" s="24"/>
      <c r="LT523" s="24"/>
      <c r="LU523" s="24"/>
      <c r="LV523" s="24"/>
      <c r="LW523" s="24"/>
      <c r="LX523" s="24"/>
      <c r="LY523" s="24"/>
      <c r="LZ523" s="24"/>
      <c r="MA523" s="24"/>
      <c r="MB523" s="24"/>
      <c r="MC523" s="24"/>
      <c r="MD523" s="24"/>
      <c r="ME523" s="24"/>
      <c r="MF523" s="24"/>
      <c r="MG523" s="24"/>
      <c r="MH523" s="24"/>
      <c r="MI523" s="24"/>
      <c r="MJ523" s="24"/>
      <c r="MK523" s="24"/>
      <c r="ML523" s="24"/>
      <c r="MM523" s="24"/>
      <c r="MN523" s="24"/>
      <c r="MO523" s="24"/>
      <c r="MP523" s="24"/>
      <c r="MQ523" s="24"/>
      <c r="MR523" s="24"/>
      <c r="MS523" s="24"/>
      <c r="MT523" s="24"/>
      <c r="MU523" s="24"/>
      <c r="MV523" s="24"/>
      <c r="MW523" s="24"/>
      <c r="MX523" s="24"/>
      <c r="MY523" s="24"/>
      <c r="MZ523" s="24"/>
      <c r="NA523" s="24"/>
      <c r="NB523" s="24"/>
      <c r="NC523" s="24"/>
      <c r="ND523" s="24"/>
      <c r="NE523" s="24"/>
      <c r="NF523" s="24"/>
      <c r="NG523" s="24"/>
      <c r="NH523" s="24"/>
      <c r="NI523" s="24"/>
      <c r="NJ523" s="24"/>
      <c r="NK523" s="24"/>
      <c r="NL523" s="24"/>
      <c r="NM523" s="24"/>
      <c r="NN523" s="24"/>
      <c r="NO523" s="24"/>
      <c r="NP523" s="24"/>
      <c r="NQ523" s="24"/>
      <c r="NR523" s="24"/>
      <c r="NS523" s="24"/>
      <c r="NT523" s="24"/>
      <c r="NU523" s="24"/>
      <c r="NV523" s="24"/>
      <c r="NW523" s="24"/>
      <c r="NX523" s="24"/>
      <c r="NY523" s="24"/>
      <c r="NZ523" s="24"/>
      <c r="OA523" s="24"/>
      <c r="OB523" s="24"/>
      <c r="OC523" s="24"/>
      <c r="OD523" s="24"/>
      <c r="OE523" s="24"/>
      <c r="OF523" s="24"/>
      <c r="OG523" s="24"/>
      <c r="OH523" s="24"/>
      <c r="OI523" s="24"/>
      <c r="OJ523" s="24"/>
      <c r="OK523" s="24"/>
      <c r="OL523" s="24"/>
      <c r="OM523" s="24"/>
      <c r="ON523" s="24"/>
      <c r="OO523" s="24"/>
      <c r="OP523" s="24"/>
      <c r="OQ523" s="24"/>
      <c r="OR523" s="24"/>
      <c r="OS523" s="24"/>
      <c r="OT523" s="24"/>
      <c r="OU523" s="24"/>
      <c r="OV523" s="24"/>
      <c r="OW523" s="24"/>
      <c r="OX523" s="24"/>
      <c r="OY523" s="24"/>
      <c r="OZ523" s="24"/>
      <c r="PA523" s="24"/>
      <c r="PB523" s="24"/>
      <c r="PC523" s="24"/>
      <c r="PD523" s="24"/>
      <c r="PE523" s="24"/>
      <c r="PF523" s="24"/>
      <c r="PG523" s="24"/>
      <c r="PH523" s="24"/>
      <c r="PI523" s="24"/>
      <c r="PJ523" s="24"/>
      <c r="PK523" s="24"/>
      <c r="PL523" s="24"/>
      <c r="PM523" s="24"/>
      <c r="PN523" s="24"/>
      <c r="PO523" s="24"/>
      <c r="PP523" s="24"/>
      <c r="PQ523" s="24"/>
      <c r="PR523" s="24"/>
      <c r="PS523" s="24"/>
      <c r="PT523" s="24"/>
      <c r="PU523" s="24"/>
      <c r="PV523" s="24"/>
      <c r="PW523" s="24"/>
      <c r="PX523" s="24"/>
      <c r="PY523" s="24"/>
      <c r="PZ523" s="24"/>
      <c r="QA523" s="24"/>
      <c r="QB523" s="24"/>
      <c r="QC523" s="24"/>
      <c r="QD523" s="24"/>
      <c r="QE523" s="24"/>
      <c r="QF523" s="24"/>
      <c r="QG523" s="24"/>
      <c r="QH523" s="24"/>
      <c r="QI523" s="24"/>
      <c r="QJ523" s="24"/>
      <c r="QK523" s="24"/>
      <c r="QL523" s="24"/>
      <c r="QM523" s="24"/>
      <c r="QN523" s="24"/>
      <c r="QO523" s="24"/>
      <c r="QP523" s="24"/>
      <c r="QQ523" s="24"/>
      <c r="QR523" s="24"/>
      <c r="QS523" s="24"/>
      <c r="QT523" s="24"/>
      <c r="QU523" s="24"/>
      <c r="QV523" s="24"/>
      <c r="QW523" s="24"/>
      <c r="QX523" s="24"/>
      <c r="QY523" s="24"/>
      <c r="QZ523" s="24"/>
      <c r="RA523" s="24"/>
      <c r="RB523" s="24"/>
      <c r="RC523" s="24"/>
      <c r="RD523" s="24"/>
      <c r="RE523" s="24"/>
      <c r="RF523" s="24"/>
      <c r="RG523" s="24"/>
      <c r="RH523" s="24"/>
      <c r="RI523" s="24"/>
      <c r="RJ523" s="24"/>
      <c r="RK523" s="24"/>
      <c r="RL523" s="24"/>
      <c r="RM523" s="24"/>
      <c r="RN523" s="24"/>
      <c r="RO523" s="24"/>
      <c r="RP523" s="24"/>
      <c r="RQ523" s="24"/>
      <c r="RR523" s="24"/>
      <c r="RS523" s="24"/>
      <c r="RT523" s="24"/>
      <c r="RU523" s="24"/>
      <c r="RV523" s="24"/>
      <c r="RW523" s="24"/>
      <c r="RX523" s="24"/>
      <c r="RY523" s="24"/>
      <c r="RZ523" s="24"/>
      <c r="SA523" s="24"/>
      <c r="SB523" s="24"/>
      <c r="SC523" s="24"/>
      <c r="SD523" s="24"/>
      <c r="SE523" s="24"/>
      <c r="SF523" s="24"/>
      <c r="SG523" s="24"/>
      <c r="SH523" s="24"/>
      <c r="SI523" s="24"/>
      <c r="SJ523" s="24"/>
      <c r="SK523" s="24"/>
      <c r="SL523" s="24"/>
      <c r="SM523" s="24"/>
      <c r="SN523" s="24"/>
      <c r="SO523" s="24"/>
      <c r="SP523" s="24"/>
      <c r="SQ523" s="24"/>
      <c r="SR523" s="24"/>
      <c r="SS523" s="24"/>
      <c r="ST523" s="24"/>
      <c r="SU523" s="24"/>
      <c r="SV523" s="24"/>
      <c r="SW523" s="24"/>
      <c r="SX523" s="24"/>
      <c r="SY523" s="24"/>
      <c r="SZ523" s="24"/>
      <c r="TA523" s="24"/>
      <c r="TB523" s="24"/>
      <c r="TC523" s="24"/>
      <c r="TD523" s="24"/>
      <c r="TE523" s="24"/>
      <c r="TF523" s="24"/>
      <c r="TG523" s="24"/>
      <c r="TH523" s="24"/>
      <c r="TI523" s="24"/>
      <c r="TJ523" s="24"/>
      <c r="TK523" s="24"/>
      <c r="TL523" s="24"/>
      <c r="TM523" s="24"/>
      <c r="TN523" s="24"/>
      <c r="TO523" s="24"/>
      <c r="TP523" s="24"/>
      <c r="TQ523" s="24"/>
      <c r="TR523" s="24"/>
      <c r="TS523" s="24"/>
      <c r="TT523" s="24"/>
      <c r="TU523" s="24"/>
      <c r="TV523" s="24"/>
      <c r="TW523" s="24"/>
      <c r="TX523" s="24"/>
      <c r="TY523" s="24"/>
      <c r="TZ523" s="24"/>
      <c r="UA523" s="24"/>
      <c r="UB523" s="24"/>
      <c r="UC523" s="24"/>
      <c r="UD523" s="24"/>
      <c r="UE523" s="24"/>
      <c r="UF523" s="24"/>
      <c r="UG523" s="24"/>
      <c r="UH523" s="24"/>
      <c r="UI523" s="24"/>
      <c r="UJ523" s="24"/>
      <c r="UK523" s="24"/>
      <c r="UL523" s="24"/>
      <c r="UM523" s="24"/>
      <c r="UN523" s="24"/>
      <c r="UO523" s="24"/>
      <c r="UP523" s="24"/>
      <c r="UQ523" s="24"/>
      <c r="UR523" s="24"/>
      <c r="US523" s="24"/>
      <c r="UT523" s="24"/>
      <c r="UU523" s="24"/>
      <c r="UV523" s="24"/>
      <c r="UW523" s="24"/>
      <c r="UX523" s="24"/>
      <c r="UY523" s="24"/>
      <c r="UZ523" s="24"/>
      <c r="VA523" s="24"/>
      <c r="VB523" s="24"/>
      <c r="VC523" s="24"/>
      <c r="VD523" s="24"/>
      <c r="VE523" s="24"/>
      <c r="VF523" s="24"/>
      <c r="VG523" s="24"/>
      <c r="VH523" s="24"/>
      <c r="VI523" s="24"/>
    </row>
    <row r="524" spans="1:581" s="23" customFormat="1" ht="15" customHeight="1" x14ac:dyDescent="0.2">
      <c r="A524" s="18">
        <v>27</v>
      </c>
      <c r="B524" s="102" t="s">
        <v>1188</v>
      </c>
      <c r="C524" s="102" t="s">
        <v>1189</v>
      </c>
      <c r="D524" s="20">
        <v>14</v>
      </c>
      <c r="E524" s="102" t="s">
        <v>927</v>
      </c>
      <c r="F524" s="102" t="s">
        <v>1190</v>
      </c>
      <c r="G524" s="102" t="s">
        <v>1637</v>
      </c>
      <c r="H524" s="21" t="s">
        <v>676</v>
      </c>
      <c r="I524" s="21" t="s">
        <v>524</v>
      </c>
      <c r="J524" s="22" t="s">
        <v>955</v>
      </c>
      <c r="K524" s="328">
        <v>38930</v>
      </c>
      <c r="L524" s="146" t="s">
        <v>711</v>
      </c>
      <c r="M524" s="22">
        <v>40</v>
      </c>
      <c r="N524" s="22" t="s">
        <v>704</v>
      </c>
      <c r="O524" s="21" t="s">
        <v>834</v>
      </c>
      <c r="P524" s="21" t="s">
        <v>972</v>
      </c>
      <c r="Q524" s="21" t="s">
        <v>996</v>
      </c>
      <c r="R524" s="22">
        <v>1</v>
      </c>
      <c r="S524" s="75">
        <v>32580</v>
      </c>
      <c r="T524" s="75"/>
      <c r="U524" s="75"/>
      <c r="V524" s="75">
        <f t="shared" si="247"/>
        <v>32580</v>
      </c>
      <c r="W524" s="75">
        <f>70.1*4</f>
        <v>280.39999999999998</v>
      </c>
      <c r="X524" s="75">
        <f t="shared" si="249"/>
        <v>5874.8333333333339</v>
      </c>
      <c r="Y524" s="75">
        <f t="shared" si="250"/>
        <v>58748.333333333336</v>
      </c>
      <c r="Z524" s="75">
        <f t="shared" si="251"/>
        <v>5701.5</v>
      </c>
      <c r="AA524" s="75">
        <f t="shared" si="252"/>
        <v>977.4</v>
      </c>
      <c r="AB524" s="75">
        <f t="shared" si="253"/>
        <v>1629</v>
      </c>
      <c r="AC524" s="75">
        <f t="shared" si="254"/>
        <v>651.6</v>
      </c>
      <c r="AD524" s="75">
        <v>1595</v>
      </c>
      <c r="AE524" s="75">
        <v>1074</v>
      </c>
      <c r="AF524" s="77">
        <f t="shared" si="257"/>
        <v>17624.5</v>
      </c>
      <c r="AG524" s="77">
        <f t="shared" si="258"/>
        <v>51342.87222222222</v>
      </c>
      <c r="AH524" s="77">
        <f t="shared" si="259"/>
        <v>616114.46666666667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  <c r="HB524" s="24"/>
      <c r="HC524" s="24"/>
      <c r="HD524" s="24"/>
      <c r="HE524" s="24"/>
      <c r="HF524" s="24"/>
      <c r="HG524" s="24"/>
      <c r="HH524" s="24"/>
      <c r="HI524" s="24"/>
      <c r="HJ524" s="24"/>
      <c r="HK524" s="24"/>
      <c r="HL524" s="24"/>
      <c r="HM524" s="24"/>
      <c r="HN524" s="24"/>
      <c r="HO524" s="24"/>
      <c r="HP524" s="24"/>
      <c r="HQ524" s="24"/>
      <c r="HR524" s="24"/>
      <c r="HS524" s="24"/>
      <c r="HT524" s="24"/>
      <c r="HU524" s="24"/>
      <c r="HV524" s="24"/>
      <c r="HW524" s="24"/>
      <c r="HX524" s="24"/>
      <c r="HY524" s="24"/>
      <c r="HZ524" s="24"/>
      <c r="IA524" s="24"/>
      <c r="IB524" s="24"/>
      <c r="IC524" s="24"/>
      <c r="ID524" s="24"/>
      <c r="IE524" s="24"/>
      <c r="IF524" s="24"/>
      <c r="IG524" s="24"/>
      <c r="IH524" s="24"/>
      <c r="II524" s="24"/>
      <c r="IJ524" s="24"/>
      <c r="IK524" s="24"/>
      <c r="IL524" s="24"/>
      <c r="IM524" s="24"/>
      <c r="IN524" s="24"/>
      <c r="IO524" s="24"/>
      <c r="IP524" s="24"/>
      <c r="IQ524" s="24"/>
      <c r="IR524" s="24"/>
      <c r="IS524" s="24"/>
      <c r="IT524" s="24"/>
      <c r="IU524" s="24"/>
      <c r="IV524" s="24"/>
      <c r="IW524" s="24"/>
      <c r="IX524" s="24"/>
      <c r="IY524" s="24"/>
      <c r="IZ524" s="24"/>
      <c r="JA524" s="24"/>
      <c r="JB524" s="24"/>
      <c r="JC524" s="24"/>
      <c r="JD524" s="24"/>
      <c r="JE524" s="24"/>
      <c r="JF524" s="24"/>
      <c r="JG524" s="24"/>
      <c r="JH524" s="24"/>
      <c r="JI524" s="24"/>
      <c r="JJ524" s="24"/>
      <c r="JK524" s="24"/>
      <c r="JL524" s="24"/>
      <c r="JM524" s="24"/>
      <c r="JN524" s="24"/>
      <c r="JO524" s="24"/>
      <c r="JP524" s="24"/>
      <c r="JQ524" s="24"/>
      <c r="JR524" s="24"/>
      <c r="JS524" s="24"/>
      <c r="JT524" s="24"/>
      <c r="JU524" s="24"/>
      <c r="JV524" s="24"/>
      <c r="JW524" s="24"/>
      <c r="JX524" s="24"/>
      <c r="JY524" s="24"/>
      <c r="JZ524" s="24"/>
      <c r="KA524" s="24"/>
      <c r="KB524" s="24"/>
      <c r="KC524" s="24"/>
      <c r="KD524" s="24"/>
      <c r="KE524" s="24"/>
      <c r="KF524" s="24"/>
      <c r="KG524" s="24"/>
      <c r="KH524" s="24"/>
      <c r="KI524" s="24"/>
      <c r="KJ524" s="24"/>
      <c r="KK524" s="24"/>
      <c r="KL524" s="24"/>
      <c r="KM524" s="24"/>
      <c r="KN524" s="24"/>
      <c r="KO524" s="24"/>
      <c r="KP524" s="24"/>
      <c r="KQ524" s="24"/>
      <c r="KR524" s="24"/>
      <c r="KS524" s="24"/>
      <c r="KT524" s="24"/>
      <c r="KU524" s="24"/>
      <c r="KV524" s="24"/>
      <c r="KW524" s="24"/>
      <c r="KX524" s="24"/>
      <c r="KY524" s="24"/>
      <c r="KZ524" s="24"/>
      <c r="LA524" s="24"/>
      <c r="LB524" s="24"/>
      <c r="LC524" s="24"/>
      <c r="LD524" s="24"/>
      <c r="LE524" s="24"/>
      <c r="LF524" s="24"/>
      <c r="LG524" s="24"/>
      <c r="LH524" s="24"/>
      <c r="LI524" s="24"/>
      <c r="LJ524" s="24"/>
      <c r="LK524" s="24"/>
      <c r="LL524" s="24"/>
      <c r="LM524" s="24"/>
      <c r="LN524" s="24"/>
      <c r="LO524" s="24"/>
      <c r="LP524" s="24"/>
      <c r="LQ524" s="24"/>
      <c r="LR524" s="24"/>
      <c r="LS524" s="24"/>
      <c r="LT524" s="24"/>
      <c r="LU524" s="24"/>
      <c r="LV524" s="24"/>
      <c r="LW524" s="24"/>
      <c r="LX524" s="24"/>
      <c r="LY524" s="24"/>
      <c r="LZ524" s="24"/>
      <c r="MA524" s="24"/>
      <c r="MB524" s="24"/>
      <c r="MC524" s="24"/>
      <c r="MD524" s="24"/>
      <c r="ME524" s="24"/>
      <c r="MF524" s="24"/>
      <c r="MG524" s="24"/>
      <c r="MH524" s="24"/>
      <c r="MI524" s="24"/>
      <c r="MJ524" s="24"/>
      <c r="MK524" s="24"/>
      <c r="ML524" s="24"/>
      <c r="MM524" s="24"/>
      <c r="MN524" s="24"/>
      <c r="MO524" s="24"/>
      <c r="MP524" s="24"/>
      <c r="MQ524" s="24"/>
      <c r="MR524" s="24"/>
      <c r="MS524" s="24"/>
      <c r="MT524" s="24"/>
      <c r="MU524" s="24"/>
      <c r="MV524" s="24"/>
      <c r="MW524" s="24"/>
      <c r="MX524" s="24"/>
      <c r="MY524" s="24"/>
      <c r="MZ524" s="24"/>
      <c r="NA524" s="24"/>
      <c r="NB524" s="24"/>
      <c r="NC524" s="24"/>
      <c r="ND524" s="24"/>
      <c r="NE524" s="24"/>
      <c r="NF524" s="24"/>
      <c r="NG524" s="24"/>
      <c r="NH524" s="24"/>
      <c r="NI524" s="24"/>
      <c r="NJ524" s="24"/>
      <c r="NK524" s="24"/>
      <c r="NL524" s="24"/>
      <c r="NM524" s="24"/>
      <c r="NN524" s="24"/>
      <c r="NO524" s="24"/>
      <c r="NP524" s="24"/>
      <c r="NQ524" s="24"/>
      <c r="NR524" s="24"/>
      <c r="NS524" s="24"/>
      <c r="NT524" s="24"/>
      <c r="NU524" s="24"/>
      <c r="NV524" s="24"/>
      <c r="NW524" s="24"/>
      <c r="NX524" s="24"/>
      <c r="NY524" s="24"/>
      <c r="NZ524" s="24"/>
      <c r="OA524" s="24"/>
      <c r="OB524" s="24"/>
      <c r="OC524" s="24"/>
      <c r="OD524" s="24"/>
      <c r="OE524" s="24"/>
      <c r="OF524" s="24"/>
      <c r="OG524" s="24"/>
      <c r="OH524" s="24"/>
      <c r="OI524" s="24"/>
      <c r="OJ524" s="24"/>
      <c r="OK524" s="24"/>
      <c r="OL524" s="24"/>
      <c r="OM524" s="24"/>
      <c r="ON524" s="24"/>
      <c r="OO524" s="24"/>
      <c r="OP524" s="24"/>
      <c r="OQ524" s="24"/>
      <c r="OR524" s="24"/>
      <c r="OS524" s="24"/>
      <c r="OT524" s="24"/>
      <c r="OU524" s="24"/>
      <c r="OV524" s="24"/>
      <c r="OW524" s="24"/>
      <c r="OX524" s="24"/>
      <c r="OY524" s="24"/>
      <c r="OZ524" s="24"/>
      <c r="PA524" s="24"/>
      <c r="PB524" s="24"/>
      <c r="PC524" s="24"/>
      <c r="PD524" s="24"/>
      <c r="PE524" s="24"/>
      <c r="PF524" s="24"/>
      <c r="PG524" s="24"/>
      <c r="PH524" s="24"/>
      <c r="PI524" s="24"/>
      <c r="PJ524" s="24"/>
      <c r="PK524" s="24"/>
      <c r="PL524" s="24"/>
      <c r="PM524" s="24"/>
      <c r="PN524" s="24"/>
      <c r="PO524" s="24"/>
      <c r="PP524" s="24"/>
      <c r="PQ524" s="24"/>
      <c r="PR524" s="24"/>
      <c r="PS524" s="24"/>
      <c r="PT524" s="24"/>
      <c r="PU524" s="24"/>
      <c r="PV524" s="24"/>
      <c r="PW524" s="24"/>
      <c r="PX524" s="24"/>
      <c r="PY524" s="24"/>
      <c r="PZ524" s="24"/>
      <c r="QA524" s="24"/>
      <c r="QB524" s="24"/>
      <c r="QC524" s="24"/>
      <c r="QD524" s="24"/>
      <c r="QE524" s="24"/>
      <c r="QF524" s="24"/>
      <c r="QG524" s="24"/>
      <c r="QH524" s="24"/>
      <c r="QI524" s="24"/>
      <c r="QJ524" s="24"/>
      <c r="QK524" s="24"/>
      <c r="QL524" s="24"/>
      <c r="QM524" s="24"/>
      <c r="QN524" s="24"/>
      <c r="QO524" s="24"/>
      <c r="QP524" s="24"/>
      <c r="QQ524" s="24"/>
      <c r="QR524" s="24"/>
      <c r="QS524" s="24"/>
      <c r="QT524" s="24"/>
      <c r="QU524" s="24"/>
      <c r="QV524" s="24"/>
      <c r="QW524" s="24"/>
      <c r="QX524" s="24"/>
      <c r="QY524" s="24"/>
      <c r="QZ524" s="24"/>
      <c r="RA524" s="24"/>
      <c r="RB524" s="24"/>
      <c r="RC524" s="24"/>
      <c r="RD524" s="24"/>
      <c r="RE524" s="24"/>
      <c r="RF524" s="24"/>
      <c r="RG524" s="24"/>
      <c r="RH524" s="24"/>
      <c r="RI524" s="24"/>
      <c r="RJ524" s="24"/>
      <c r="RK524" s="24"/>
      <c r="RL524" s="24"/>
      <c r="RM524" s="24"/>
      <c r="RN524" s="24"/>
      <c r="RO524" s="24"/>
      <c r="RP524" s="24"/>
      <c r="RQ524" s="24"/>
      <c r="RR524" s="24"/>
      <c r="RS524" s="24"/>
      <c r="RT524" s="24"/>
      <c r="RU524" s="24"/>
      <c r="RV524" s="24"/>
      <c r="RW524" s="24"/>
      <c r="RX524" s="24"/>
      <c r="RY524" s="24"/>
      <c r="RZ524" s="24"/>
      <c r="SA524" s="24"/>
      <c r="SB524" s="24"/>
      <c r="SC524" s="24"/>
      <c r="SD524" s="24"/>
      <c r="SE524" s="24"/>
      <c r="SF524" s="24"/>
      <c r="SG524" s="24"/>
      <c r="SH524" s="24"/>
      <c r="SI524" s="24"/>
      <c r="SJ524" s="24"/>
      <c r="SK524" s="24"/>
      <c r="SL524" s="24"/>
      <c r="SM524" s="24"/>
      <c r="SN524" s="24"/>
      <c r="SO524" s="24"/>
      <c r="SP524" s="24"/>
      <c r="SQ524" s="24"/>
      <c r="SR524" s="24"/>
      <c r="SS524" s="24"/>
      <c r="ST524" s="24"/>
      <c r="SU524" s="24"/>
      <c r="SV524" s="24"/>
      <c r="SW524" s="24"/>
      <c r="SX524" s="24"/>
      <c r="SY524" s="24"/>
      <c r="SZ524" s="24"/>
      <c r="TA524" s="24"/>
      <c r="TB524" s="24"/>
      <c r="TC524" s="24"/>
      <c r="TD524" s="24"/>
      <c r="TE524" s="24"/>
      <c r="TF524" s="24"/>
      <c r="TG524" s="24"/>
      <c r="TH524" s="24"/>
      <c r="TI524" s="24"/>
      <c r="TJ524" s="24"/>
      <c r="TK524" s="24"/>
      <c r="TL524" s="24"/>
      <c r="TM524" s="24"/>
      <c r="TN524" s="24"/>
      <c r="TO524" s="24"/>
      <c r="TP524" s="24"/>
      <c r="TQ524" s="24"/>
      <c r="TR524" s="24"/>
      <c r="TS524" s="24"/>
      <c r="TT524" s="24"/>
      <c r="TU524" s="24"/>
      <c r="TV524" s="24"/>
      <c r="TW524" s="24"/>
      <c r="TX524" s="24"/>
      <c r="TY524" s="24"/>
      <c r="TZ524" s="24"/>
      <c r="UA524" s="24"/>
      <c r="UB524" s="24"/>
      <c r="UC524" s="24"/>
      <c r="UD524" s="24"/>
      <c r="UE524" s="24"/>
      <c r="UF524" s="24"/>
      <c r="UG524" s="24"/>
      <c r="UH524" s="24"/>
      <c r="UI524" s="24"/>
      <c r="UJ524" s="24"/>
      <c r="UK524" s="24"/>
      <c r="UL524" s="24"/>
      <c r="UM524" s="24"/>
      <c r="UN524" s="24"/>
      <c r="UO524" s="24"/>
      <c r="UP524" s="24"/>
      <c r="UQ524" s="24"/>
      <c r="UR524" s="24"/>
      <c r="US524" s="24"/>
      <c r="UT524" s="24"/>
      <c r="UU524" s="24"/>
      <c r="UV524" s="24"/>
      <c r="UW524" s="24"/>
      <c r="UX524" s="24"/>
      <c r="UY524" s="24"/>
      <c r="UZ524" s="24"/>
      <c r="VA524" s="24"/>
      <c r="VB524" s="24"/>
      <c r="VC524" s="24"/>
      <c r="VD524" s="24"/>
      <c r="VE524" s="24"/>
      <c r="VF524" s="24"/>
      <c r="VG524" s="24"/>
      <c r="VH524" s="24"/>
      <c r="VI524" s="24"/>
    </row>
    <row r="525" spans="1:581" s="23" customFormat="1" ht="15" customHeight="1" x14ac:dyDescent="0.2">
      <c r="A525" s="18">
        <v>28</v>
      </c>
      <c r="B525" s="102" t="s">
        <v>1188</v>
      </c>
      <c r="C525" s="102" t="s">
        <v>1189</v>
      </c>
      <c r="D525" s="20">
        <v>14</v>
      </c>
      <c r="E525" s="102" t="s">
        <v>927</v>
      </c>
      <c r="F525" s="102" t="s">
        <v>1190</v>
      </c>
      <c r="G525" s="102" t="s">
        <v>1638</v>
      </c>
      <c r="H525" s="21" t="s">
        <v>458</v>
      </c>
      <c r="I525" s="21" t="s">
        <v>662</v>
      </c>
      <c r="J525" s="22" t="s">
        <v>955</v>
      </c>
      <c r="K525" s="328">
        <v>38596</v>
      </c>
      <c r="L525" s="146" t="s">
        <v>711</v>
      </c>
      <c r="M525" s="22">
        <v>40</v>
      </c>
      <c r="N525" s="22" t="s">
        <v>704</v>
      </c>
      <c r="O525" s="21" t="s">
        <v>104</v>
      </c>
      <c r="P525" s="21" t="s">
        <v>972</v>
      </c>
      <c r="Q525" s="21" t="s">
        <v>996</v>
      </c>
      <c r="R525" s="22">
        <v>1</v>
      </c>
      <c r="S525" s="75">
        <v>32580</v>
      </c>
      <c r="T525" s="75"/>
      <c r="U525" s="75"/>
      <c r="V525" s="75">
        <f t="shared" si="247"/>
        <v>32580</v>
      </c>
      <c r="W525" s="75">
        <f>70.1*4</f>
        <v>280.39999999999998</v>
      </c>
      <c r="X525" s="75">
        <f t="shared" si="249"/>
        <v>5874.8333333333339</v>
      </c>
      <c r="Y525" s="75">
        <f t="shared" si="250"/>
        <v>58748.333333333336</v>
      </c>
      <c r="Z525" s="75">
        <f t="shared" si="251"/>
        <v>5701.5</v>
      </c>
      <c r="AA525" s="75">
        <f t="shared" si="252"/>
        <v>977.4</v>
      </c>
      <c r="AB525" s="75">
        <f t="shared" si="253"/>
        <v>1629</v>
      </c>
      <c r="AC525" s="75">
        <f t="shared" si="254"/>
        <v>651.6</v>
      </c>
      <c r="AD525" s="75">
        <v>1595</v>
      </c>
      <c r="AE525" s="75">
        <v>1074</v>
      </c>
      <c r="AF525" s="77">
        <f t="shared" si="257"/>
        <v>17624.5</v>
      </c>
      <c r="AG525" s="77">
        <f t="shared" si="258"/>
        <v>51342.87222222222</v>
      </c>
      <c r="AH525" s="77">
        <f t="shared" si="259"/>
        <v>616114.46666666667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  <c r="HB525" s="24"/>
      <c r="HC525" s="24"/>
      <c r="HD525" s="24"/>
      <c r="HE525" s="24"/>
      <c r="HF525" s="24"/>
      <c r="HG525" s="24"/>
      <c r="HH525" s="24"/>
      <c r="HI525" s="24"/>
      <c r="HJ525" s="24"/>
      <c r="HK525" s="24"/>
      <c r="HL525" s="24"/>
      <c r="HM525" s="24"/>
      <c r="HN525" s="24"/>
      <c r="HO525" s="24"/>
      <c r="HP525" s="24"/>
      <c r="HQ525" s="24"/>
      <c r="HR525" s="24"/>
      <c r="HS525" s="24"/>
      <c r="HT525" s="24"/>
      <c r="HU525" s="24"/>
      <c r="HV525" s="24"/>
      <c r="HW525" s="24"/>
      <c r="HX525" s="24"/>
      <c r="HY525" s="24"/>
      <c r="HZ525" s="24"/>
      <c r="IA525" s="24"/>
      <c r="IB525" s="24"/>
      <c r="IC525" s="24"/>
      <c r="ID525" s="24"/>
      <c r="IE525" s="24"/>
      <c r="IF525" s="24"/>
      <c r="IG525" s="24"/>
      <c r="IH525" s="24"/>
      <c r="II525" s="24"/>
      <c r="IJ525" s="24"/>
      <c r="IK525" s="24"/>
      <c r="IL525" s="24"/>
      <c r="IM525" s="24"/>
      <c r="IN525" s="24"/>
      <c r="IO525" s="24"/>
      <c r="IP525" s="24"/>
      <c r="IQ525" s="24"/>
      <c r="IR525" s="24"/>
      <c r="IS525" s="24"/>
      <c r="IT525" s="24"/>
      <c r="IU525" s="24"/>
      <c r="IV525" s="24"/>
      <c r="IW525" s="24"/>
      <c r="IX525" s="24"/>
      <c r="IY525" s="24"/>
      <c r="IZ525" s="24"/>
      <c r="JA525" s="24"/>
      <c r="JB525" s="24"/>
      <c r="JC525" s="24"/>
      <c r="JD525" s="24"/>
      <c r="JE525" s="24"/>
      <c r="JF525" s="24"/>
      <c r="JG525" s="24"/>
      <c r="JH525" s="24"/>
      <c r="JI525" s="24"/>
      <c r="JJ525" s="24"/>
      <c r="JK525" s="24"/>
      <c r="JL525" s="24"/>
      <c r="JM525" s="24"/>
      <c r="JN525" s="24"/>
      <c r="JO525" s="24"/>
      <c r="JP525" s="24"/>
      <c r="JQ525" s="24"/>
      <c r="JR525" s="24"/>
      <c r="JS525" s="24"/>
      <c r="JT525" s="24"/>
      <c r="JU525" s="24"/>
      <c r="JV525" s="24"/>
      <c r="JW525" s="24"/>
      <c r="JX525" s="24"/>
      <c r="JY525" s="24"/>
      <c r="JZ525" s="24"/>
      <c r="KA525" s="24"/>
      <c r="KB525" s="24"/>
      <c r="KC525" s="24"/>
      <c r="KD525" s="24"/>
      <c r="KE525" s="24"/>
      <c r="KF525" s="24"/>
      <c r="KG525" s="24"/>
      <c r="KH525" s="24"/>
      <c r="KI525" s="24"/>
      <c r="KJ525" s="24"/>
      <c r="KK525" s="24"/>
      <c r="KL525" s="24"/>
      <c r="KM525" s="24"/>
      <c r="KN525" s="24"/>
      <c r="KO525" s="24"/>
      <c r="KP525" s="24"/>
      <c r="KQ525" s="24"/>
      <c r="KR525" s="24"/>
      <c r="KS525" s="24"/>
      <c r="KT525" s="24"/>
      <c r="KU525" s="24"/>
      <c r="KV525" s="24"/>
      <c r="KW525" s="24"/>
      <c r="KX525" s="24"/>
      <c r="KY525" s="24"/>
      <c r="KZ525" s="24"/>
      <c r="LA525" s="24"/>
      <c r="LB525" s="24"/>
      <c r="LC525" s="24"/>
      <c r="LD525" s="24"/>
      <c r="LE525" s="24"/>
      <c r="LF525" s="24"/>
      <c r="LG525" s="24"/>
      <c r="LH525" s="24"/>
      <c r="LI525" s="24"/>
      <c r="LJ525" s="24"/>
      <c r="LK525" s="24"/>
      <c r="LL525" s="24"/>
      <c r="LM525" s="24"/>
      <c r="LN525" s="24"/>
      <c r="LO525" s="24"/>
      <c r="LP525" s="24"/>
      <c r="LQ525" s="24"/>
      <c r="LR525" s="24"/>
      <c r="LS525" s="24"/>
      <c r="LT525" s="24"/>
      <c r="LU525" s="24"/>
      <c r="LV525" s="24"/>
      <c r="LW525" s="24"/>
      <c r="LX525" s="24"/>
      <c r="LY525" s="24"/>
      <c r="LZ525" s="24"/>
      <c r="MA525" s="24"/>
      <c r="MB525" s="24"/>
      <c r="MC525" s="24"/>
      <c r="MD525" s="24"/>
      <c r="ME525" s="24"/>
      <c r="MF525" s="24"/>
      <c r="MG525" s="24"/>
      <c r="MH525" s="24"/>
      <c r="MI525" s="24"/>
      <c r="MJ525" s="24"/>
      <c r="MK525" s="24"/>
      <c r="ML525" s="24"/>
      <c r="MM525" s="24"/>
      <c r="MN525" s="24"/>
      <c r="MO525" s="24"/>
      <c r="MP525" s="24"/>
      <c r="MQ525" s="24"/>
      <c r="MR525" s="24"/>
      <c r="MS525" s="24"/>
      <c r="MT525" s="24"/>
      <c r="MU525" s="24"/>
      <c r="MV525" s="24"/>
      <c r="MW525" s="24"/>
      <c r="MX525" s="24"/>
      <c r="MY525" s="24"/>
      <c r="MZ525" s="24"/>
      <c r="NA525" s="24"/>
      <c r="NB525" s="24"/>
      <c r="NC525" s="24"/>
      <c r="ND525" s="24"/>
      <c r="NE525" s="24"/>
      <c r="NF525" s="24"/>
      <c r="NG525" s="24"/>
      <c r="NH525" s="24"/>
      <c r="NI525" s="24"/>
      <c r="NJ525" s="24"/>
      <c r="NK525" s="24"/>
      <c r="NL525" s="24"/>
      <c r="NM525" s="24"/>
      <c r="NN525" s="24"/>
      <c r="NO525" s="24"/>
      <c r="NP525" s="24"/>
      <c r="NQ525" s="24"/>
      <c r="NR525" s="24"/>
      <c r="NS525" s="24"/>
      <c r="NT525" s="24"/>
      <c r="NU525" s="24"/>
      <c r="NV525" s="24"/>
      <c r="NW525" s="24"/>
      <c r="NX525" s="24"/>
      <c r="NY525" s="24"/>
      <c r="NZ525" s="24"/>
      <c r="OA525" s="24"/>
      <c r="OB525" s="24"/>
      <c r="OC525" s="24"/>
      <c r="OD525" s="24"/>
      <c r="OE525" s="24"/>
      <c r="OF525" s="24"/>
      <c r="OG525" s="24"/>
      <c r="OH525" s="24"/>
      <c r="OI525" s="24"/>
      <c r="OJ525" s="24"/>
      <c r="OK525" s="24"/>
      <c r="OL525" s="24"/>
      <c r="OM525" s="24"/>
      <c r="ON525" s="24"/>
      <c r="OO525" s="24"/>
      <c r="OP525" s="24"/>
      <c r="OQ525" s="24"/>
      <c r="OR525" s="24"/>
      <c r="OS525" s="24"/>
      <c r="OT525" s="24"/>
      <c r="OU525" s="24"/>
      <c r="OV525" s="24"/>
      <c r="OW525" s="24"/>
      <c r="OX525" s="24"/>
      <c r="OY525" s="24"/>
      <c r="OZ525" s="24"/>
      <c r="PA525" s="24"/>
      <c r="PB525" s="24"/>
      <c r="PC525" s="24"/>
      <c r="PD525" s="24"/>
      <c r="PE525" s="24"/>
      <c r="PF525" s="24"/>
      <c r="PG525" s="24"/>
      <c r="PH525" s="24"/>
      <c r="PI525" s="24"/>
      <c r="PJ525" s="24"/>
      <c r="PK525" s="24"/>
      <c r="PL525" s="24"/>
      <c r="PM525" s="24"/>
      <c r="PN525" s="24"/>
      <c r="PO525" s="24"/>
      <c r="PP525" s="24"/>
      <c r="PQ525" s="24"/>
      <c r="PR525" s="24"/>
      <c r="PS525" s="24"/>
      <c r="PT525" s="24"/>
      <c r="PU525" s="24"/>
      <c r="PV525" s="24"/>
      <c r="PW525" s="24"/>
      <c r="PX525" s="24"/>
      <c r="PY525" s="24"/>
      <c r="PZ525" s="24"/>
      <c r="QA525" s="24"/>
      <c r="QB525" s="24"/>
      <c r="QC525" s="24"/>
      <c r="QD525" s="24"/>
      <c r="QE525" s="24"/>
      <c r="QF525" s="24"/>
      <c r="QG525" s="24"/>
      <c r="QH525" s="24"/>
      <c r="QI525" s="24"/>
      <c r="QJ525" s="24"/>
      <c r="QK525" s="24"/>
      <c r="QL525" s="24"/>
      <c r="QM525" s="24"/>
      <c r="QN525" s="24"/>
      <c r="QO525" s="24"/>
      <c r="QP525" s="24"/>
      <c r="QQ525" s="24"/>
      <c r="QR525" s="24"/>
      <c r="QS525" s="24"/>
      <c r="QT525" s="24"/>
      <c r="QU525" s="24"/>
      <c r="QV525" s="24"/>
      <c r="QW525" s="24"/>
      <c r="QX525" s="24"/>
      <c r="QY525" s="24"/>
      <c r="QZ525" s="24"/>
      <c r="RA525" s="24"/>
      <c r="RB525" s="24"/>
      <c r="RC525" s="24"/>
      <c r="RD525" s="24"/>
      <c r="RE525" s="24"/>
      <c r="RF525" s="24"/>
      <c r="RG525" s="24"/>
      <c r="RH525" s="24"/>
      <c r="RI525" s="24"/>
      <c r="RJ525" s="24"/>
      <c r="RK525" s="24"/>
      <c r="RL525" s="24"/>
      <c r="RM525" s="24"/>
      <c r="RN525" s="24"/>
      <c r="RO525" s="24"/>
      <c r="RP525" s="24"/>
      <c r="RQ525" s="24"/>
      <c r="RR525" s="24"/>
      <c r="RS525" s="24"/>
      <c r="RT525" s="24"/>
      <c r="RU525" s="24"/>
      <c r="RV525" s="24"/>
      <c r="RW525" s="24"/>
      <c r="RX525" s="24"/>
      <c r="RY525" s="24"/>
      <c r="RZ525" s="24"/>
      <c r="SA525" s="24"/>
      <c r="SB525" s="24"/>
      <c r="SC525" s="24"/>
      <c r="SD525" s="24"/>
      <c r="SE525" s="24"/>
      <c r="SF525" s="24"/>
      <c r="SG525" s="24"/>
      <c r="SH525" s="24"/>
      <c r="SI525" s="24"/>
      <c r="SJ525" s="24"/>
      <c r="SK525" s="24"/>
      <c r="SL525" s="24"/>
      <c r="SM525" s="24"/>
      <c r="SN525" s="24"/>
      <c r="SO525" s="24"/>
      <c r="SP525" s="24"/>
      <c r="SQ525" s="24"/>
      <c r="SR525" s="24"/>
      <c r="SS525" s="24"/>
      <c r="ST525" s="24"/>
      <c r="SU525" s="24"/>
      <c r="SV525" s="24"/>
      <c r="SW525" s="24"/>
      <c r="SX525" s="24"/>
      <c r="SY525" s="24"/>
      <c r="SZ525" s="24"/>
      <c r="TA525" s="24"/>
      <c r="TB525" s="24"/>
      <c r="TC525" s="24"/>
      <c r="TD525" s="24"/>
      <c r="TE525" s="24"/>
      <c r="TF525" s="24"/>
      <c r="TG525" s="24"/>
      <c r="TH525" s="24"/>
      <c r="TI525" s="24"/>
      <c r="TJ525" s="24"/>
      <c r="TK525" s="24"/>
      <c r="TL525" s="24"/>
      <c r="TM525" s="24"/>
      <c r="TN525" s="24"/>
      <c r="TO525" s="24"/>
      <c r="TP525" s="24"/>
      <c r="TQ525" s="24"/>
      <c r="TR525" s="24"/>
      <c r="TS525" s="24"/>
      <c r="TT525" s="24"/>
      <c r="TU525" s="24"/>
      <c r="TV525" s="24"/>
      <c r="TW525" s="24"/>
      <c r="TX525" s="24"/>
      <c r="TY525" s="24"/>
      <c r="TZ525" s="24"/>
      <c r="UA525" s="24"/>
      <c r="UB525" s="24"/>
      <c r="UC525" s="24"/>
      <c r="UD525" s="24"/>
      <c r="UE525" s="24"/>
      <c r="UF525" s="24"/>
      <c r="UG525" s="24"/>
      <c r="UH525" s="24"/>
      <c r="UI525" s="24"/>
      <c r="UJ525" s="24"/>
      <c r="UK525" s="24"/>
      <c r="UL525" s="24"/>
      <c r="UM525" s="24"/>
      <c r="UN525" s="24"/>
      <c r="UO525" s="24"/>
      <c r="UP525" s="24"/>
      <c r="UQ525" s="24"/>
      <c r="UR525" s="24"/>
      <c r="US525" s="24"/>
      <c r="UT525" s="24"/>
      <c r="UU525" s="24"/>
      <c r="UV525" s="24"/>
      <c r="UW525" s="24"/>
      <c r="UX525" s="24"/>
      <c r="UY525" s="24"/>
      <c r="UZ525" s="24"/>
      <c r="VA525" s="24"/>
      <c r="VB525" s="24"/>
      <c r="VC525" s="24"/>
      <c r="VD525" s="24"/>
      <c r="VE525" s="24"/>
      <c r="VF525" s="24"/>
      <c r="VG525" s="24"/>
      <c r="VH525" s="24"/>
      <c r="VI525" s="24"/>
    </row>
    <row r="526" spans="1:581" s="23" customFormat="1" ht="15" customHeight="1" x14ac:dyDescent="0.2">
      <c r="A526" s="18">
        <v>29</v>
      </c>
      <c r="B526" s="102" t="s">
        <v>1188</v>
      </c>
      <c r="C526" s="102" t="s">
        <v>1189</v>
      </c>
      <c r="D526" s="20">
        <v>14</v>
      </c>
      <c r="E526" s="102" t="s">
        <v>927</v>
      </c>
      <c r="F526" s="102" t="s">
        <v>1190</v>
      </c>
      <c r="G526" s="102" t="s">
        <v>1639</v>
      </c>
      <c r="H526" s="21" t="s">
        <v>550</v>
      </c>
      <c r="I526" s="21" t="s">
        <v>551</v>
      </c>
      <c r="J526" s="22" t="s">
        <v>955</v>
      </c>
      <c r="K526" s="328">
        <v>37135</v>
      </c>
      <c r="L526" s="146" t="s">
        <v>711</v>
      </c>
      <c r="M526" s="22">
        <v>40</v>
      </c>
      <c r="N526" s="22" t="s">
        <v>704</v>
      </c>
      <c r="O526" s="21" t="s">
        <v>104</v>
      </c>
      <c r="P526" s="21" t="s">
        <v>972</v>
      </c>
      <c r="Q526" s="21" t="s">
        <v>996</v>
      </c>
      <c r="R526" s="22">
        <v>1</v>
      </c>
      <c r="S526" s="75">
        <v>32580</v>
      </c>
      <c r="T526" s="75"/>
      <c r="U526" s="75"/>
      <c r="V526" s="75">
        <f t="shared" si="247"/>
        <v>32580</v>
      </c>
      <c r="W526" s="75">
        <f>70.1*5</f>
        <v>350.5</v>
      </c>
      <c r="X526" s="75">
        <f t="shared" si="249"/>
        <v>5874.8333333333339</v>
      </c>
      <c r="Y526" s="75">
        <f t="shared" si="250"/>
        <v>58748.333333333336</v>
      </c>
      <c r="Z526" s="75">
        <f t="shared" si="251"/>
        <v>5701.5</v>
      </c>
      <c r="AA526" s="75">
        <f t="shared" si="252"/>
        <v>977.4</v>
      </c>
      <c r="AB526" s="75">
        <f t="shared" si="253"/>
        <v>1629</v>
      </c>
      <c r="AC526" s="75">
        <f t="shared" si="254"/>
        <v>651.6</v>
      </c>
      <c r="AD526" s="75">
        <v>1595</v>
      </c>
      <c r="AE526" s="75">
        <v>1074</v>
      </c>
      <c r="AF526" s="77">
        <f t="shared" si="257"/>
        <v>17624.5</v>
      </c>
      <c r="AG526" s="77">
        <f t="shared" si="258"/>
        <v>51412.972222222219</v>
      </c>
      <c r="AH526" s="77">
        <f t="shared" si="259"/>
        <v>616955.66666666663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  <c r="HB526" s="24"/>
      <c r="HC526" s="24"/>
      <c r="HD526" s="24"/>
      <c r="HE526" s="24"/>
      <c r="HF526" s="24"/>
      <c r="HG526" s="24"/>
      <c r="HH526" s="24"/>
      <c r="HI526" s="24"/>
      <c r="HJ526" s="24"/>
      <c r="HK526" s="24"/>
      <c r="HL526" s="24"/>
      <c r="HM526" s="24"/>
      <c r="HN526" s="24"/>
      <c r="HO526" s="24"/>
      <c r="HP526" s="24"/>
      <c r="HQ526" s="24"/>
      <c r="HR526" s="24"/>
      <c r="HS526" s="24"/>
      <c r="HT526" s="24"/>
      <c r="HU526" s="24"/>
      <c r="HV526" s="24"/>
      <c r="HW526" s="24"/>
      <c r="HX526" s="24"/>
      <c r="HY526" s="24"/>
      <c r="HZ526" s="24"/>
      <c r="IA526" s="24"/>
      <c r="IB526" s="24"/>
      <c r="IC526" s="24"/>
      <c r="ID526" s="24"/>
      <c r="IE526" s="24"/>
      <c r="IF526" s="24"/>
      <c r="IG526" s="24"/>
      <c r="IH526" s="24"/>
      <c r="II526" s="24"/>
      <c r="IJ526" s="24"/>
      <c r="IK526" s="24"/>
      <c r="IL526" s="24"/>
      <c r="IM526" s="24"/>
      <c r="IN526" s="24"/>
      <c r="IO526" s="24"/>
      <c r="IP526" s="24"/>
      <c r="IQ526" s="24"/>
      <c r="IR526" s="24"/>
      <c r="IS526" s="24"/>
      <c r="IT526" s="24"/>
      <c r="IU526" s="24"/>
      <c r="IV526" s="24"/>
      <c r="IW526" s="24"/>
      <c r="IX526" s="24"/>
      <c r="IY526" s="24"/>
      <c r="IZ526" s="24"/>
      <c r="JA526" s="24"/>
      <c r="JB526" s="24"/>
      <c r="JC526" s="24"/>
      <c r="JD526" s="24"/>
      <c r="JE526" s="24"/>
      <c r="JF526" s="24"/>
      <c r="JG526" s="24"/>
      <c r="JH526" s="24"/>
      <c r="JI526" s="24"/>
      <c r="JJ526" s="24"/>
      <c r="JK526" s="24"/>
      <c r="JL526" s="24"/>
      <c r="JM526" s="24"/>
      <c r="JN526" s="24"/>
      <c r="JO526" s="24"/>
      <c r="JP526" s="24"/>
      <c r="JQ526" s="24"/>
      <c r="JR526" s="24"/>
      <c r="JS526" s="24"/>
      <c r="JT526" s="24"/>
      <c r="JU526" s="24"/>
      <c r="JV526" s="24"/>
      <c r="JW526" s="24"/>
      <c r="JX526" s="24"/>
      <c r="JY526" s="24"/>
      <c r="JZ526" s="24"/>
      <c r="KA526" s="24"/>
      <c r="KB526" s="24"/>
      <c r="KC526" s="24"/>
      <c r="KD526" s="24"/>
      <c r="KE526" s="24"/>
      <c r="KF526" s="24"/>
      <c r="KG526" s="24"/>
      <c r="KH526" s="24"/>
      <c r="KI526" s="24"/>
      <c r="KJ526" s="24"/>
      <c r="KK526" s="24"/>
      <c r="KL526" s="24"/>
      <c r="KM526" s="24"/>
      <c r="KN526" s="24"/>
      <c r="KO526" s="24"/>
      <c r="KP526" s="24"/>
      <c r="KQ526" s="24"/>
      <c r="KR526" s="24"/>
      <c r="KS526" s="24"/>
      <c r="KT526" s="24"/>
      <c r="KU526" s="24"/>
      <c r="KV526" s="24"/>
      <c r="KW526" s="24"/>
      <c r="KX526" s="24"/>
      <c r="KY526" s="24"/>
      <c r="KZ526" s="24"/>
      <c r="LA526" s="24"/>
      <c r="LB526" s="24"/>
      <c r="LC526" s="24"/>
      <c r="LD526" s="24"/>
      <c r="LE526" s="24"/>
      <c r="LF526" s="24"/>
      <c r="LG526" s="24"/>
      <c r="LH526" s="24"/>
      <c r="LI526" s="24"/>
      <c r="LJ526" s="24"/>
      <c r="LK526" s="24"/>
      <c r="LL526" s="24"/>
      <c r="LM526" s="24"/>
      <c r="LN526" s="24"/>
      <c r="LO526" s="24"/>
      <c r="LP526" s="24"/>
      <c r="LQ526" s="24"/>
      <c r="LR526" s="24"/>
      <c r="LS526" s="24"/>
      <c r="LT526" s="24"/>
      <c r="LU526" s="24"/>
      <c r="LV526" s="24"/>
      <c r="LW526" s="24"/>
      <c r="LX526" s="24"/>
      <c r="LY526" s="24"/>
      <c r="LZ526" s="24"/>
      <c r="MA526" s="24"/>
      <c r="MB526" s="24"/>
      <c r="MC526" s="24"/>
      <c r="MD526" s="24"/>
      <c r="ME526" s="24"/>
      <c r="MF526" s="24"/>
      <c r="MG526" s="24"/>
      <c r="MH526" s="24"/>
      <c r="MI526" s="24"/>
      <c r="MJ526" s="24"/>
      <c r="MK526" s="24"/>
      <c r="ML526" s="24"/>
      <c r="MM526" s="24"/>
      <c r="MN526" s="24"/>
      <c r="MO526" s="24"/>
      <c r="MP526" s="24"/>
      <c r="MQ526" s="24"/>
      <c r="MR526" s="24"/>
      <c r="MS526" s="24"/>
      <c r="MT526" s="24"/>
      <c r="MU526" s="24"/>
      <c r="MV526" s="24"/>
      <c r="MW526" s="24"/>
      <c r="MX526" s="24"/>
      <c r="MY526" s="24"/>
      <c r="MZ526" s="24"/>
      <c r="NA526" s="24"/>
      <c r="NB526" s="24"/>
      <c r="NC526" s="24"/>
      <c r="ND526" s="24"/>
      <c r="NE526" s="24"/>
      <c r="NF526" s="24"/>
      <c r="NG526" s="24"/>
      <c r="NH526" s="24"/>
      <c r="NI526" s="24"/>
      <c r="NJ526" s="24"/>
      <c r="NK526" s="24"/>
      <c r="NL526" s="24"/>
      <c r="NM526" s="24"/>
      <c r="NN526" s="24"/>
      <c r="NO526" s="24"/>
      <c r="NP526" s="24"/>
      <c r="NQ526" s="24"/>
      <c r="NR526" s="24"/>
      <c r="NS526" s="24"/>
      <c r="NT526" s="24"/>
      <c r="NU526" s="24"/>
      <c r="NV526" s="24"/>
      <c r="NW526" s="24"/>
      <c r="NX526" s="24"/>
      <c r="NY526" s="24"/>
      <c r="NZ526" s="24"/>
      <c r="OA526" s="24"/>
      <c r="OB526" s="24"/>
      <c r="OC526" s="24"/>
      <c r="OD526" s="24"/>
      <c r="OE526" s="24"/>
      <c r="OF526" s="24"/>
      <c r="OG526" s="24"/>
      <c r="OH526" s="24"/>
      <c r="OI526" s="24"/>
      <c r="OJ526" s="24"/>
      <c r="OK526" s="24"/>
      <c r="OL526" s="24"/>
      <c r="OM526" s="24"/>
      <c r="ON526" s="24"/>
      <c r="OO526" s="24"/>
      <c r="OP526" s="24"/>
      <c r="OQ526" s="24"/>
      <c r="OR526" s="24"/>
      <c r="OS526" s="24"/>
      <c r="OT526" s="24"/>
      <c r="OU526" s="24"/>
      <c r="OV526" s="24"/>
      <c r="OW526" s="24"/>
      <c r="OX526" s="24"/>
      <c r="OY526" s="24"/>
      <c r="OZ526" s="24"/>
      <c r="PA526" s="24"/>
      <c r="PB526" s="24"/>
      <c r="PC526" s="24"/>
      <c r="PD526" s="24"/>
      <c r="PE526" s="24"/>
      <c r="PF526" s="24"/>
      <c r="PG526" s="24"/>
      <c r="PH526" s="24"/>
      <c r="PI526" s="24"/>
      <c r="PJ526" s="24"/>
      <c r="PK526" s="24"/>
      <c r="PL526" s="24"/>
      <c r="PM526" s="24"/>
      <c r="PN526" s="24"/>
      <c r="PO526" s="24"/>
      <c r="PP526" s="24"/>
      <c r="PQ526" s="24"/>
      <c r="PR526" s="24"/>
      <c r="PS526" s="24"/>
      <c r="PT526" s="24"/>
      <c r="PU526" s="24"/>
      <c r="PV526" s="24"/>
      <c r="PW526" s="24"/>
      <c r="PX526" s="24"/>
      <c r="PY526" s="24"/>
      <c r="PZ526" s="24"/>
      <c r="QA526" s="24"/>
      <c r="QB526" s="24"/>
      <c r="QC526" s="24"/>
      <c r="QD526" s="24"/>
      <c r="QE526" s="24"/>
      <c r="QF526" s="24"/>
      <c r="QG526" s="24"/>
      <c r="QH526" s="24"/>
      <c r="QI526" s="24"/>
      <c r="QJ526" s="24"/>
      <c r="QK526" s="24"/>
      <c r="QL526" s="24"/>
      <c r="QM526" s="24"/>
      <c r="QN526" s="24"/>
      <c r="QO526" s="24"/>
      <c r="QP526" s="24"/>
      <c r="QQ526" s="24"/>
      <c r="QR526" s="24"/>
      <c r="QS526" s="24"/>
      <c r="QT526" s="24"/>
      <c r="QU526" s="24"/>
      <c r="QV526" s="24"/>
      <c r="QW526" s="24"/>
      <c r="QX526" s="24"/>
      <c r="QY526" s="24"/>
      <c r="QZ526" s="24"/>
      <c r="RA526" s="24"/>
      <c r="RB526" s="24"/>
      <c r="RC526" s="24"/>
      <c r="RD526" s="24"/>
      <c r="RE526" s="24"/>
      <c r="RF526" s="24"/>
      <c r="RG526" s="24"/>
      <c r="RH526" s="24"/>
      <c r="RI526" s="24"/>
      <c r="RJ526" s="24"/>
      <c r="RK526" s="24"/>
      <c r="RL526" s="24"/>
      <c r="RM526" s="24"/>
      <c r="RN526" s="24"/>
      <c r="RO526" s="24"/>
      <c r="RP526" s="24"/>
      <c r="RQ526" s="24"/>
      <c r="RR526" s="24"/>
      <c r="RS526" s="24"/>
      <c r="RT526" s="24"/>
      <c r="RU526" s="24"/>
      <c r="RV526" s="24"/>
      <c r="RW526" s="24"/>
      <c r="RX526" s="24"/>
      <c r="RY526" s="24"/>
      <c r="RZ526" s="24"/>
      <c r="SA526" s="24"/>
      <c r="SB526" s="24"/>
      <c r="SC526" s="24"/>
      <c r="SD526" s="24"/>
      <c r="SE526" s="24"/>
      <c r="SF526" s="24"/>
      <c r="SG526" s="24"/>
      <c r="SH526" s="24"/>
      <c r="SI526" s="24"/>
      <c r="SJ526" s="24"/>
      <c r="SK526" s="24"/>
      <c r="SL526" s="24"/>
      <c r="SM526" s="24"/>
      <c r="SN526" s="24"/>
      <c r="SO526" s="24"/>
      <c r="SP526" s="24"/>
      <c r="SQ526" s="24"/>
      <c r="SR526" s="24"/>
      <c r="SS526" s="24"/>
      <c r="ST526" s="24"/>
      <c r="SU526" s="24"/>
      <c r="SV526" s="24"/>
      <c r="SW526" s="24"/>
      <c r="SX526" s="24"/>
      <c r="SY526" s="24"/>
      <c r="SZ526" s="24"/>
      <c r="TA526" s="24"/>
      <c r="TB526" s="24"/>
      <c r="TC526" s="24"/>
      <c r="TD526" s="24"/>
      <c r="TE526" s="24"/>
      <c r="TF526" s="24"/>
      <c r="TG526" s="24"/>
      <c r="TH526" s="24"/>
      <c r="TI526" s="24"/>
      <c r="TJ526" s="24"/>
      <c r="TK526" s="24"/>
      <c r="TL526" s="24"/>
      <c r="TM526" s="24"/>
      <c r="TN526" s="24"/>
      <c r="TO526" s="24"/>
      <c r="TP526" s="24"/>
      <c r="TQ526" s="24"/>
      <c r="TR526" s="24"/>
      <c r="TS526" s="24"/>
      <c r="TT526" s="24"/>
      <c r="TU526" s="24"/>
      <c r="TV526" s="24"/>
      <c r="TW526" s="24"/>
      <c r="TX526" s="24"/>
      <c r="TY526" s="24"/>
      <c r="TZ526" s="24"/>
      <c r="UA526" s="24"/>
      <c r="UB526" s="24"/>
      <c r="UC526" s="24"/>
      <c r="UD526" s="24"/>
      <c r="UE526" s="24"/>
      <c r="UF526" s="24"/>
      <c r="UG526" s="24"/>
      <c r="UH526" s="24"/>
      <c r="UI526" s="24"/>
      <c r="UJ526" s="24"/>
      <c r="UK526" s="24"/>
      <c r="UL526" s="24"/>
      <c r="UM526" s="24"/>
      <c r="UN526" s="24"/>
      <c r="UO526" s="24"/>
      <c r="UP526" s="24"/>
      <c r="UQ526" s="24"/>
      <c r="UR526" s="24"/>
      <c r="US526" s="24"/>
      <c r="UT526" s="24"/>
      <c r="UU526" s="24"/>
      <c r="UV526" s="24"/>
      <c r="UW526" s="24"/>
      <c r="UX526" s="24"/>
      <c r="UY526" s="24"/>
      <c r="UZ526" s="24"/>
      <c r="VA526" s="24"/>
      <c r="VB526" s="24"/>
      <c r="VC526" s="24"/>
      <c r="VD526" s="24"/>
      <c r="VE526" s="24"/>
      <c r="VF526" s="24"/>
      <c r="VG526" s="24"/>
      <c r="VH526" s="24"/>
      <c r="VI526" s="24"/>
    </row>
    <row r="527" spans="1:581" s="23" customFormat="1" ht="15" customHeight="1" x14ac:dyDescent="0.2">
      <c r="A527" s="18">
        <v>30</v>
      </c>
      <c r="B527" s="102" t="s">
        <v>1188</v>
      </c>
      <c r="C527" s="102" t="s">
        <v>1189</v>
      </c>
      <c r="D527" s="20">
        <v>14</v>
      </c>
      <c r="E527" s="102" t="s">
        <v>927</v>
      </c>
      <c r="F527" s="102" t="s">
        <v>1190</v>
      </c>
      <c r="G527" s="102" t="s">
        <v>1360</v>
      </c>
      <c r="H527" s="21" t="s">
        <v>153</v>
      </c>
      <c r="I527" s="21" t="s">
        <v>543</v>
      </c>
      <c r="J527" s="22" t="s">
        <v>955</v>
      </c>
      <c r="K527" s="328">
        <v>37501</v>
      </c>
      <c r="L527" s="146" t="s">
        <v>711</v>
      </c>
      <c r="M527" s="22">
        <v>40</v>
      </c>
      <c r="N527" s="22" t="s">
        <v>704</v>
      </c>
      <c r="O527" s="21" t="s">
        <v>833</v>
      </c>
      <c r="P527" s="21" t="s">
        <v>972</v>
      </c>
      <c r="Q527" s="21" t="s">
        <v>996</v>
      </c>
      <c r="R527" s="22">
        <v>1</v>
      </c>
      <c r="S527" s="75">
        <v>32580</v>
      </c>
      <c r="T527" s="75"/>
      <c r="U527" s="75"/>
      <c r="V527" s="75">
        <f t="shared" si="247"/>
        <v>32580</v>
      </c>
      <c r="W527" s="75">
        <f>70.1*5</f>
        <v>350.5</v>
      </c>
      <c r="X527" s="75">
        <f t="shared" si="249"/>
        <v>5874.8333333333339</v>
      </c>
      <c r="Y527" s="75">
        <f t="shared" si="250"/>
        <v>58748.333333333336</v>
      </c>
      <c r="Z527" s="75">
        <f t="shared" si="251"/>
        <v>5701.5</v>
      </c>
      <c r="AA527" s="75">
        <f t="shared" si="252"/>
        <v>977.4</v>
      </c>
      <c r="AB527" s="75">
        <f t="shared" si="253"/>
        <v>1629</v>
      </c>
      <c r="AC527" s="75">
        <f t="shared" si="254"/>
        <v>651.6</v>
      </c>
      <c r="AD527" s="75">
        <v>1595</v>
      </c>
      <c r="AE527" s="75">
        <v>1074</v>
      </c>
      <c r="AF527" s="77">
        <f t="shared" si="257"/>
        <v>17624.5</v>
      </c>
      <c r="AG527" s="77">
        <f t="shared" si="258"/>
        <v>51412.972222222219</v>
      </c>
      <c r="AH527" s="77">
        <f t="shared" si="259"/>
        <v>616955.66666666663</v>
      </c>
      <c r="AI527" s="77"/>
      <c r="AJ527" s="77"/>
      <c r="AK527" s="77"/>
      <c r="AL527" s="77"/>
      <c r="AM527" s="77"/>
      <c r="AN527" s="77"/>
      <c r="AO527" s="77"/>
      <c r="AP527" s="77"/>
      <c r="AQ527" s="77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  <c r="HB527" s="24"/>
      <c r="HC527" s="24"/>
      <c r="HD527" s="24"/>
      <c r="HE527" s="24"/>
      <c r="HF527" s="24"/>
      <c r="HG527" s="24"/>
      <c r="HH527" s="24"/>
      <c r="HI527" s="24"/>
      <c r="HJ527" s="24"/>
      <c r="HK527" s="24"/>
      <c r="HL527" s="24"/>
      <c r="HM527" s="24"/>
      <c r="HN527" s="24"/>
      <c r="HO527" s="24"/>
      <c r="HP527" s="24"/>
      <c r="HQ527" s="24"/>
      <c r="HR527" s="24"/>
      <c r="HS527" s="24"/>
      <c r="HT527" s="24"/>
      <c r="HU527" s="24"/>
      <c r="HV527" s="24"/>
      <c r="HW527" s="24"/>
      <c r="HX527" s="24"/>
      <c r="HY527" s="24"/>
      <c r="HZ527" s="24"/>
      <c r="IA527" s="24"/>
      <c r="IB527" s="24"/>
      <c r="IC527" s="24"/>
      <c r="ID527" s="24"/>
      <c r="IE527" s="24"/>
      <c r="IF527" s="24"/>
      <c r="IG527" s="24"/>
      <c r="IH527" s="24"/>
      <c r="II527" s="24"/>
      <c r="IJ527" s="24"/>
      <c r="IK527" s="24"/>
      <c r="IL527" s="24"/>
      <c r="IM527" s="24"/>
      <c r="IN527" s="24"/>
      <c r="IO527" s="24"/>
      <c r="IP527" s="24"/>
      <c r="IQ527" s="24"/>
      <c r="IR527" s="24"/>
      <c r="IS527" s="24"/>
      <c r="IT527" s="24"/>
      <c r="IU527" s="24"/>
      <c r="IV527" s="24"/>
      <c r="IW527" s="24"/>
      <c r="IX527" s="24"/>
      <c r="IY527" s="24"/>
      <c r="IZ527" s="24"/>
      <c r="JA527" s="24"/>
      <c r="JB527" s="24"/>
      <c r="JC527" s="24"/>
      <c r="JD527" s="24"/>
      <c r="JE527" s="24"/>
      <c r="JF527" s="24"/>
      <c r="JG527" s="24"/>
      <c r="JH527" s="24"/>
      <c r="JI527" s="24"/>
      <c r="JJ527" s="24"/>
      <c r="JK527" s="24"/>
      <c r="JL527" s="24"/>
      <c r="JM527" s="24"/>
      <c r="JN527" s="24"/>
      <c r="JO527" s="24"/>
      <c r="JP527" s="24"/>
      <c r="JQ527" s="24"/>
      <c r="JR527" s="24"/>
      <c r="JS527" s="24"/>
      <c r="JT527" s="24"/>
      <c r="JU527" s="24"/>
      <c r="JV527" s="24"/>
      <c r="JW527" s="24"/>
      <c r="JX527" s="24"/>
      <c r="JY527" s="24"/>
      <c r="JZ527" s="24"/>
      <c r="KA527" s="24"/>
      <c r="KB527" s="24"/>
      <c r="KC527" s="24"/>
      <c r="KD527" s="24"/>
      <c r="KE527" s="24"/>
      <c r="KF527" s="24"/>
      <c r="KG527" s="24"/>
      <c r="KH527" s="24"/>
      <c r="KI527" s="24"/>
      <c r="KJ527" s="24"/>
      <c r="KK527" s="24"/>
      <c r="KL527" s="24"/>
      <c r="KM527" s="24"/>
      <c r="KN527" s="24"/>
      <c r="KO527" s="24"/>
      <c r="KP527" s="24"/>
      <c r="KQ527" s="24"/>
      <c r="KR527" s="24"/>
      <c r="KS527" s="24"/>
      <c r="KT527" s="24"/>
      <c r="KU527" s="24"/>
      <c r="KV527" s="24"/>
      <c r="KW527" s="24"/>
      <c r="KX527" s="24"/>
      <c r="KY527" s="24"/>
      <c r="KZ527" s="24"/>
      <c r="LA527" s="24"/>
      <c r="LB527" s="24"/>
      <c r="LC527" s="24"/>
      <c r="LD527" s="24"/>
      <c r="LE527" s="24"/>
      <c r="LF527" s="24"/>
      <c r="LG527" s="24"/>
      <c r="LH527" s="24"/>
      <c r="LI527" s="24"/>
      <c r="LJ527" s="24"/>
      <c r="LK527" s="24"/>
      <c r="LL527" s="24"/>
      <c r="LM527" s="24"/>
      <c r="LN527" s="24"/>
      <c r="LO527" s="24"/>
      <c r="LP527" s="24"/>
      <c r="LQ527" s="24"/>
      <c r="LR527" s="24"/>
      <c r="LS527" s="24"/>
      <c r="LT527" s="24"/>
      <c r="LU527" s="24"/>
      <c r="LV527" s="24"/>
      <c r="LW527" s="24"/>
      <c r="LX527" s="24"/>
      <c r="LY527" s="24"/>
      <c r="LZ527" s="24"/>
      <c r="MA527" s="24"/>
      <c r="MB527" s="24"/>
      <c r="MC527" s="24"/>
      <c r="MD527" s="24"/>
      <c r="ME527" s="24"/>
      <c r="MF527" s="24"/>
      <c r="MG527" s="24"/>
      <c r="MH527" s="24"/>
      <c r="MI527" s="24"/>
      <c r="MJ527" s="24"/>
      <c r="MK527" s="24"/>
      <c r="ML527" s="24"/>
      <c r="MM527" s="24"/>
      <c r="MN527" s="24"/>
      <c r="MO527" s="24"/>
      <c r="MP527" s="24"/>
      <c r="MQ527" s="24"/>
      <c r="MR527" s="24"/>
      <c r="MS527" s="24"/>
      <c r="MT527" s="24"/>
      <c r="MU527" s="24"/>
      <c r="MV527" s="24"/>
      <c r="MW527" s="24"/>
      <c r="MX527" s="24"/>
      <c r="MY527" s="24"/>
      <c r="MZ527" s="24"/>
      <c r="NA527" s="24"/>
      <c r="NB527" s="24"/>
      <c r="NC527" s="24"/>
      <c r="ND527" s="24"/>
      <c r="NE527" s="24"/>
      <c r="NF527" s="24"/>
      <c r="NG527" s="24"/>
      <c r="NH527" s="24"/>
      <c r="NI527" s="24"/>
      <c r="NJ527" s="24"/>
      <c r="NK527" s="24"/>
      <c r="NL527" s="24"/>
      <c r="NM527" s="24"/>
      <c r="NN527" s="24"/>
      <c r="NO527" s="24"/>
      <c r="NP527" s="24"/>
      <c r="NQ527" s="24"/>
      <c r="NR527" s="24"/>
      <c r="NS527" s="24"/>
      <c r="NT527" s="24"/>
      <c r="NU527" s="24"/>
      <c r="NV527" s="24"/>
      <c r="NW527" s="24"/>
      <c r="NX527" s="24"/>
      <c r="NY527" s="24"/>
      <c r="NZ527" s="24"/>
      <c r="OA527" s="24"/>
      <c r="OB527" s="24"/>
      <c r="OC527" s="24"/>
      <c r="OD527" s="24"/>
      <c r="OE527" s="24"/>
      <c r="OF527" s="24"/>
      <c r="OG527" s="24"/>
      <c r="OH527" s="24"/>
      <c r="OI527" s="24"/>
      <c r="OJ527" s="24"/>
      <c r="OK527" s="24"/>
      <c r="OL527" s="24"/>
      <c r="OM527" s="24"/>
      <c r="ON527" s="24"/>
      <c r="OO527" s="24"/>
      <c r="OP527" s="24"/>
      <c r="OQ527" s="24"/>
      <c r="OR527" s="24"/>
      <c r="OS527" s="24"/>
      <c r="OT527" s="24"/>
      <c r="OU527" s="24"/>
      <c r="OV527" s="24"/>
      <c r="OW527" s="24"/>
      <c r="OX527" s="24"/>
      <c r="OY527" s="24"/>
      <c r="OZ527" s="24"/>
      <c r="PA527" s="24"/>
      <c r="PB527" s="24"/>
      <c r="PC527" s="24"/>
      <c r="PD527" s="24"/>
      <c r="PE527" s="24"/>
      <c r="PF527" s="24"/>
      <c r="PG527" s="24"/>
      <c r="PH527" s="24"/>
      <c r="PI527" s="24"/>
      <c r="PJ527" s="24"/>
      <c r="PK527" s="24"/>
      <c r="PL527" s="24"/>
      <c r="PM527" s="24"/>
      <c r="PN527" s="24"/>
      <c r="PO527" s="24"/>
      <c r="PP527" s="24"/>
      <c r="PQ527" s="24"/>
      <c r="PR527" s="24"/>
      <c r="PS527" s="24"/>
      <c r="PT527" s="24"/>
      <c r="PU527" s="24"/>
      <c r="PV527" s="24"/>
      <c r="PW527" s="24"/>
      <c r="PX527" s="24"/>
      <c r="PY527" s="24"/>
      <c r="PZ527" s="24"/>
      <c r="QA527" s="24"/>
      <c r="QB527" s="24"/>
      <c r="QC527" s="24"/>
      <c r="QD527" s="24"/>
      <c r="QE527" s="24"/>
      <c r="QF527" s="24"/>
      <c r="QG527" s="24"/>
      <c r="QH527" s="24"/>
      <c r="QI527" s="24"/>
      <c r="QJ527" s="24"/>
      <c r="QK527" s="24"/>
      <c r="QL527" s="24"/>
      <c r="QM527" s="24"/>
      <c r="QN527" s="24"/>
      <c r="QO527" s="24"/>
      <c r="QP527" s="24"/>
      <c r="QQ527" s="24"/>
      <c r="QR527" s="24"/>
      <c r="QS527" s="24"/>
      <c r="QT527" s="24"/>
      <c r="QU527" s="24"/>
      <c r="QV527" s="24"/>
      <c r="QW527" s="24"/>
      <c r="QX527" s="24"/>
      <c r="QY527" s="24"/>
      <c r="QZ527" s="24"/>
      <c r="RA527" s="24"/>
      <c r="RB527" s="24"/>
      <c r="RC527" s="24"/>
      <c r="RD527" s="24"/>
      <c r="RE527" s="24"/>
      <c r="RF527" s="24"/>
      <c r="RG527" s="24"/>
      <c r="RH527" s="24"/>
      <c r="RI527" s="24"/>
      <c r="RJ527" s="24"/>
      <c r="RK527" s="24"/>
      <c r="RL527" s="24"/>
      <c r="RM527" s="24"/>
      <c r="RN527" s="24"/>
      <c r="RO527" s="24"/>
      <c r="RP527" s="24"/>
      <c r="RQ527" s="24"/>
      <c r="RR527" s="24"/>
      <c r="RS527" s="24"/>
      <c r="RT527" s="24"/>
      <c r="RU527" s="24"/>
      <c r="RV527" s="24"/>
      <c r="RW527" s="24"/>
      <c r="RX527" s="24"/>
      <c r="RY527" s="24"/>
      <c r="RZ527" s="24"/>
      <c r="SA527" s="24"/>
      <c r="SB527" s="24"/>
      <c r="SC527" s="24"/>
      <c r="SD527" s="24"/>
      <c r="SE527" s="24"/>
      <c r="SF527" s="24"/>
      <c r="SG527" s="24"/>
      <c r="SH527" s="24"/>
      <c r="SI527" s="24"/>
      <c r="SJ527" s="24"/>
      <c r="SK527" s="24"/>
      <c r="SL527" s="24"/>
      <c r="SM527" s="24"/>
      <c r="SN527" s="24"/>
      <c r="SO527" s="24"/>
      <c r="SP527" s="24"/>
      <c r="SQ527" s="24"/>
      <c r="SR527" s="24"/>
      <c r="SS527" s="24"/>
      <c r="ST527" s="24"/>
      <c r="SU527" s="24"/>
      <c r="SV527" s="24"/>
      <c r="SW527" s="24"/>
      <c r="SX527" s="24"/>
      <c r="SY527" s="24"/>
      <c r="SZ527" s="24"/>
      <c r="TA527" s="24"/>
      <c r="TB527" s="24"/>
      <c r="TC527" s="24"/>
      <c r="TD527" s="24"/>
      <c r="TE527" s="24"/>
      <c r="TF527" s="24"/>
      <c r="TG527" s="24"/>
      <c r="TH527" s="24"/>
      <c r="TI527" s="24"/>
      <c r="TJ527" s="24"/>
      <c r="TK527" s="24"/>
      <c r="TL527" s="24"/>
      <c r="TM527" s="24"/>
      <c r="TN527" s="24"/>
      <c r="TO527" s="24"/>
      <c r="TP527" s="24"/>
      <c r="TQ527" s="24"/>
      <c r="TR527" s="24"/>
      <c r="TS527" s="24"/>
      <c r="TT527" s="24"/>
      <c r="TU527" s="24"/>
      <c r="TV527" s="24"/>
      <c r="TW527" s="24"/>
      <c r="TX527" s="24"/>
      <c r="TY527" s="24"/>
      <c r="TZ527" s="24"/>
      <c r="UA527" s="24"/>
      <c r="UB527" s="24"/>
      <c r="UC527" s="24"/>
      <c r="UD527" s="24"/>
      <c r="UE527" s="24"/>
      <c r="UF527" s="24"/>
      <c r="UG527" s="24"/>
      <c r="UH527" s="24"/>
      <c r="UI527" s="24"/>
      <c r="UJ527" s="24"/>
      <c r="UK527" s="24"/>
      <c r="UL527" s="24"/>
      <c r="UM527" s="24"/>
      <c r="UN527" s="24"/>
      <c r="UO527" s="24"/>
      <c r="UP527" s="24"/>
      <c r="UQ527" s="24"/>
      <c r="UR527" s="24"/>
      <c r="US527" s="24"/>
      <c r="UT527" s="24"/>
      <c r="UU527" s="24"/>
      <c r="UV527" s="24"/>
      <c r="UW527" s="24"/>
      <c r="UX527" s="24"/>
      <c r="UY527" s="24"/>
      <c r="UZ527" s="24"/>
      <c r="VA527" s="24"/>
      <c r="VB527" s="24"/>
      <c r="VC527" s="24"/>
      <c r="VD527" s="24"/>
      <c r="VE527" s="24"/>
      <c r="VF527" s="24"/>
      <c r="VG527" s="24"/>
      <c r="VH527" s="24"/>
      <c r="VI527" s="24"/>
    </row>
    <row r="528" spans="1:581" s="23" customFormat="1" ht="15" customHeight="1" x14ac:dyDescent="0.2">
      <c r="A528" s="18">
        <v>31</v>
      </c>
      <c r="B528" s="214" t="s">
        <v>1188</v>
      </c>
      <c r="C528" s="214" t="s">
        <v>1189</v>
      </c>
      <c r="D528" s="215">
        <v>14</v>
      </c>
      <c r="E528" s="214" t="s">
        <v>928</v>
      </c>
      <c r="F528" s="214" t="s">
        <v>1190</v>
      </c>
      <c r="G528" s="214" t="s">
        <v>1272</v>
      </c>
      <c r="H528" s="224" t="s">
        <v>1144</v>
      </c>
      <c r="I528" s="216" t="s">
        <v>1158</v>
      </c>
      <c r="J528" s="218" t="s">
        <v>955</v>
      </c>
      <c r="K528" s="343">
        <v>41495</v>
      </c>
      <c r="L528" s="217">
        <v>15</v>
      </c>
      <c r="M528" s="218">
        <v>40</v>
      </c>
      <c r="N528" s="218" t="s">
        <v>704</v>
      </c>
      <c r="O528" s="216" t="s">
        <v>793</v>
      </c>
      <c r="P528" s="216" t="s">
        <v>967</v>
      </c>
      <c r="Q528" s="216" t="s">
        <v>816</v>
      </c>
      <c r="R528" s="218">
        <v>1</v>
      </c>
      <c r="S528" s="75">
        <v>48963</v>
      </c>
      <c r="T528" s="219"/>
      <c r="U528" s="219"/>
      <c r="V528" s="75">
        <f t="shared" si="247"/>
        <v>48963</v>
      </c>
      <c r="W528" s="219"/>
      <c r="X528" s="219">
        <f t="shared" si="249"/>
        <v>8728.1666666666679</v>
      </c>
      <c r="Y528" s="219">
        <f t="shared" si="250"/>
        <v>87281.666666666672</v>
      </c>
      <c r="Z528" s="219">
        <f t="shared" si="251"/>
        <v>8568.5249999999996</v>
      </c>
      <c r="AA528" s="219">
        <f t="shared" si="252"/>
        <v>1468.8899999999999</v>
      </c>
      <c r="AB528" s="219">
        <f t="shared" si="253"/>
        <v>2448.15</v>
      </c>
      <c r="AC528" s="219">
        <f t="shared" si="254"/>
        <v>979.26</v>
      </c>
      <c r="AD528" s="219">
        <v>1989</v>
      </c>
      <c r="AE528" s="219">
        <v>1417</v>
      </c>
      <c r="AF528" s="220"/>
      <c r="AG528" s="77">
        <f t="shared" si="258"/>
        <v>73834.64444444445</v>
      </c>
      <c r="AH528" s="77">
        <f t="shared" si="259"/>
        <v>886015.7333333334</v>
      </c>
      <c r="AI528" s="77"/>
      <c r="AJ528" s="77"/>
      <c r="AK528" s="77"/>
      <c r="AL528" s="77"/>
      <c r="AM528" s="77"/>
      <c r="AN528" s="77"/>
      <c r="AO528" s="77"/>
      <c r="AP528" s="77"/>
      <c r="AQ528" s="77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  <c r="HB528" s="24"/>
      <c r="HC528" s="24"/>
      <c r="HD528" s="24"/>
      <c r="HE528" s="24"/>
      <c r="HF528" s="24"/>
      <c r="HG528" s="24"/>
      <c r="HH528" s="24"/>
      <c r="HI528" s="24"/>
      <c r="HJ528" s="24"/>
      <c r="HK528" s="24"/>
      <c r="HL528" s="24"/>
      <c r="HM528" s="24"/>
      <c r="HN528" s="24"/>
      <c r="HO528" s="24"/>
      <c r="HP528" s="24"/>
      <c r="HQ528" s="24"/>
      <c r="HR528" s="24"/>
      <c r="HS528" s="24"/>
      <c r="HT528" s="24"/>
      <c r="HU528" s="24"/>
      <c r="HV528" s="24"/>
      <c r="HW528" s="24"/>
      <c r="HX528" s="24"/>
      <c r="HY528" s="24"/>
      <c r="HZ528" s="24"/>
      <c r="IA528" s="24"/>
      <c r="IB528" s="24"/>
      <c r="IC528" s="24"/>
      <c r="ID528" s="24"/>
      <c r="IE528" s="24"/>
      <c r="IF528" s="24"/>
      <c r="IG528" s="24"/>
      <c r="IH528" s="24"/>
      <c r="II528" s="24"/>
      <c r="IJ528" s="24"/>
      <c r="IK528" s="24"/>
      <c r="IL528" s="24"/>
      <c r="IM528" s="24"/>
      <c r="IN528" s="24"/>
      <c r="IO528" s="24"/>
      <c r="IP528" s="24"/>
      <c r="IQ528" s="24"/>
      <c r="IR528" s="24"/>
      <c r="IS528" s="24"/>
      <c r="IT528" s="24"/>
      <c r="IU528" s="24"/>
      <c r="IV528" s="24"/>
      <c r="IW528" s="24"/>
      <c r="IX528" s="24"/>
      <c r="IY528" s="24"/>
      <c r="IZ528" s="24"/>
      <c r="JA528" s="24"/>
      <c r="JB528" s="24"/>
      <c r="JC528" s="24"/>
      <c r="JD528" s="24"/>
      <c r="JE528" s="24"/>
      <c r="JF528" s="24"/>
      <c r="JG528" s="24"/>
      <c r="JH528" s="24"/>
      <c r="JI528" s="24"/>
      <c r="JJ528" s="24"/>
      <c r="JK528" s="24"/>
      <c r="JL528" s="24"/>
      <c r="JM528" s="24"/>
      <c r="JN528" s="24"/>
      <c r="JO528" s="24"/>
      <c r="JP528" s="24"/>
      <c r="JQ528" s="24"/>
      <c r="JR528" s="24"/>
      <c r="JS528" s="24"/>
      <c r="JT528" s="24"/>
      <c r="JU528" s="24"/>
      <c r="JV528" s="24"/>
      <c r="JW528" s="24"/>
      <c r="JX528" s="24"/>
      <c r="JY528" s="24"/>
      <c r="JZ528" s="24"/>
      <c r="KA528" s="24"/>
      <c r="KB528" s="24"/>
      <c r="KC528" s="24"/>
      <c r="KD528" s="24"/>
      <c r="KE528" s="24"/>
      <c r="KF528" s="24"/>
      <c r="KG528" s="24"/>
      <c r="KH528" s="24"/>
      <c r="KI528" s="24"/>
      <c r="KJ528" s="24"/>
      <c r="KK528" s="24"/>
      <c r="KL528" s="24"/>
      <c r="KM528" s="24"/>
      <c r="KN528" s="24"/>
      <c r="KO528" s="24"/>
      <c r="KP528" s="24"/>
      <c r="KQ528" s="24"/>
      <c r="KR528" s="24"/>
      <c r="KS528" s="24"/>
      <c r="KT528" s="24"/>
      <c r="KU528" s="24"/>
      <c r="KV528" s="24"/>
      <c r="KW528" s="24"/>
      <c r="KX528" s="24"/>
      <c r="KY528" s="24"/>
      <c r="KZ528" s="24"/>
      <c r="LA528" s="24"/>
      <c r="LB528" s="24"/>
      <c r="LC528" s="24"/>
      <c r="LD528" s="24"/>
      <c r="LE528" s="24"/>
      <c r="LF528" s="24"/>
      <c r="LG528" s="24"/>
      <c r="LH528" s="24"/>
      <c r="LI528" s="24"/>
      <c r="LJ528" s="24"/>
      <c r="LK528" s="24"/>
      <c r="LL528" s="24"/>
      <c r="LM528" s="24"/>
      <c r="LN528" s="24"/>
      <c r="LO528" s="24"/>
      <c r="LP528" s="24"/>
      <c r="LQ528" s="24"/>
      <c r="LR528" s="24"/>
      <c r="LS528" s="24"/>
      <c r="LT528" s="24"/>
      <c r="LU528" s="24"/>
      <c r="LV528" s="24"/>
      <c r="LW528" s="24"/>
      <c r="LX528" s="24"/>
      <c r="LY528" s="24"/>
      <c r="LZ528" s="24"/>
      <c r="MA528" s="24"/>
      <c r="MB528" s="24"/>
      <c r="MC528" s="24"/>
      <c r="MD528" s="24"/>
      <c r="ME528" s="24"/>
      <c r="MF528" s="24"/>
      <c r="MG528" s="24"/>
      <c r="MH528" s="24"/>
      <c r="MI528" s="24"/>
      <c r="MJ528" s="24"/>
      <c r="MK528" s="24"/>
      <c r="ML528" s="24"/>
      <c r="MM528" s="24"/>
      <c r="MN528" s="24"/>
      <c r="MO528" s="24"/>
      <c r="MP528" s="24"/>
      <c r="MQ528" s="24"/>
      <c r="MR528" s="24"/>
      <c r="MS528" s="24"/>
      <c r="MT528" s="24"/>
      <c r="MU528" s="24"/>
      <c r="MV528" s="24"/>
      <c r="MW528" s="24"/>
      <c r="MX528" s="24"/>
      <c r="MY528" s="24"/>
      <c r="MZ528" s="24"/>
      <c r="NA528" s="24"/>
      <c r="NB528" s="24"/>
      <c r="NC528" s="24"/>
      <c r="ND528" s="24"/>
      <c r="NE528" s="24"/>
      <c r="NF528" s="24"/>
      <c r="NG528" s="24"/>
      <c r="NH528" s="24"/>
      <c r="NI528" s="24"/>
      <c r="NJ528" s="24"/>
      <c r="NK528" s="24"/>
      <c r="NL528" s="24"/>
      <c r="NM528" s="24"/>
      <c r="NN528" s="24"/>
      <c r="NO528" s="24"/>
      <c r="NP528" s="24"/>
      <c r="NQ528" s="24"/>
      <c r="NR528" s="24"/>
      <c r="NS528" s="24"/>
      <c r="NT528" s="24"/>
      <c r="NU528" s="24"/>
      <c r="NV528" s="24"/>
      <c r="NW528" s="24"/>
      <c r="NX528" s="24"/>
      <c r="NY528" s="24"/>
      <c r="NZ528" s="24"/>
      <c r="OA528" s="24"/>
      <c r="OB528" s="24"/>
      <c r="OC528" s="24"/>
      <c r="OD528" s="24"/>
      <c r="OE528" s="24"/>
      <c r="OF528" s="24"/>
      <c r="OG528" s="24"/>
      <c r="OH528" s="24"/>
      <c r="OI528" s="24"/>
      <c r="OJ528" s="24"/>
      <c r="OK528" s="24"/>
      <c r="OL528" s="24"/>
      <c r="OM528" s="24"/>
      <c r="ON528" s="24"/>
      <c r="OO528" s="24"/>
      <c r="OP528" s="24"/>
      <c r="OQ528" s="24"/>
      <c r="OR528" s="24"/>
      <c r="OS528" s="24"/>
      <c r="OT528" s="24"/>
      <c r="OU528" s="24"/>
      <c r="OV528" s="24"/>
      <c r="OW528" s="24"/>
      <c r="OX528" s="24"/>
      <c r="OY528" s="24"/>
      <c r="OZ528" s="24"/>
      <c r="PA528" s="24"/>
      <c r="PB528" s="24"/>
      <c r="PC528" s="24"/>
      <c r="PD528" s="24"/>
      <c r="PE528" s="24"/>
      <c r="PF528" s="24"/>
      <c r="PG528" s="24"/>
      <c r="PH528" s="24"/>
      <c r="PI528" s="24"/>
      <c r="PJ528" s="24"/>
      <c r="PK528" s="24"/>
      <c r="PL528" s="24"/>
      <c r="PM528" s="24"/>
      <c r="PN528" s="24"/>
      <c r="PO528" s="24"/>
      <c r="PP528" s="24"/>
      <c r="PQ528" s="24"/>
      <c r="PR528" s="24"/>
      <c r="PS528" s="24"/>
      <c r="PT528" s="24"/>
      <c r="PU528" s="24"/>
      <c r="PV528" s="24"/>
      <c r="PW528" s="24"/>
      <c r="PX528" s="24"/>
      <c r="PY528" s="24"/>
      <c r="PZ528" s="24"/>
      <c r="QA528" s="24"/>
      <c r="QB528" s="24"/>
      <c r="QC528" s="24"/>
      <c r="QD528" s="24"/>
      <c r="QE528" s="24"/>
      <c r="QF528" s="24"/>
      <c r="QG528" s="24"/>
      <c r="QH528" s="24"/>
      <c r="QI528" s="24"/>
      <c r="QJ528" s="24"/>
      <c r="QK528" s="24"/>
      <c r="QL528" s="24"/>
      <c r="QM528" s="24"/>
      <c r="QN528" s="24"/>
      <c r="QO528" s="24"/>
      <c r="QP528" s="24"/>
      <c r="QQ528" s="24"/>
      <c r="QR528" s="24"/>
      <c r="QS528" s="24"/>
      <c r="QT528" s="24"/>
      <c r="QU528" s="24"/>
      <c r="QV528" s="24"/>
      <c r="QW528" s="24"/>
      <c r="QX528" s="24"/>
      <c r="QY528" s="24"/>
      <c r="QZ528" s="24"/>
      <c r="RA528" s="24"/>
      <c r="RB528" s="24"/>
      <c r="RC528" s="24"/>
      <c r="RD528" s="24"/>
      <c r="RE528" s="24"/>
      <c r="RF528" s="24"/>
      <c r="RG528" s="24"/>
      <c r="RH528" s="24"/>
      <c r="RI528" s="24"/>
      <c r="RJ528" s="24"/>
      <c r="RK528" s="24"/>
      <c r="RL528" s="24"/>
      <c r="RM528" s="24"/>
      <c r="RN528" s="24"/>
      <c r="RO528" s="24"/>
      <c r="RP528" s="24"/>
      <c r="RQ528" s="24"/>
      <c r="RR528" s="24"/>
      <c r="RS528" s="24"/>
      <c r="RT528" s="24"/>
      <c r="RU528" s="24"/>
      <c r="RV528" s="24"/>
      <c r="RW528" s="24"/>
      <c r="RX528" s="24"/>
      <c r="RY528" s="24"/>
      <c r="RZ528" s="24"/>
      <c r="SA528" s="24"/>
      <c r="SB528" s="24"/>
      <c r="SC528" s="24"/>
      <c r="SD528" s="24"/>
      <c r="SE528" s="24"/>
      <c r="SF528" s="24"/>
      <c r="SG528" s="24"/>
      <c r="SH528" s="24"/>
      <c r="SI528" s="24"/>
      <c r="SJ528" s="24"/>
      <c r="SK528" s="24"/>
      <c r="SL528" s="24"/>
      <c r="SM528" s="24"/>
      <c r="SN528" s="24"/>
      <c r="SO528" s="24"/>
      <c r="SP528" s="24"/>
      <c r="SQ528" s="24"/>
      <c r="SR528" s="24"/>
      <c r="SS528" s="24"/>
      <c r="ST528" s="24"/>
      <c r="SU528" s="24"/>
      <c r="SV528" s="24"/>
      <c r="SW528" s="24"/>
      <c r="SX528" s="24"/>
      <c r="SY528" s="24"/>
      <c r="SZ528" s="24"/>
      <c r="TA528" s="24"/>
      <c r="TB528" s="24"/>
      <c r="TC528" s="24"/>
      <c r="TD528" s="24"/>
      <c r="TE528" s="24"/>
      <c r="TF528" s="24"/>
      <c r="TG528" s="24"/>
      <c r="TH528" s="24"/>
      <c r="TI528" s="24"/>
      <c r="TJ528" s="24"/>
      <c r="TK528" s="24"/>
      <c r="TL528" s="24"/>
      <c r="TM528" s="24"/>
      <c r="TN528" s="24"/>
      <c r="TO528" s="24"/>
      <c r="TP528" s="24"/>
      <c r="TQ528" s="24"/>
      <c r="TR528" s="24"/>
      <c r="TS528" s="24"/>
      <c r="TT528" s="24"/>
      <c r="TU528" s="24"/>
      <c r="TV528" s="24"/>
      <c r="TW528" s="24"/>
      <c r="TX528" s="24"/>
      <c r="TY528" s="24"/>
      <c r="TZ528" s="24"/>
      <c r="UA528" s="24"/>
      <c r="UB528" s="24"/>
      <c r="UC528" s="24"/>
      <c r="UD528" s="24"/>
      <c r="UE528" s="24"/>
      <c r="UF528" s="24"/>
      <c r="UG528" s="24"/>
      <c r="UH528" s="24"/>
      <c r="UI528" s="24"/>
      <c r="UJ528" s="24"/>
      <c r="UK528" s="24"/>
      <c r="UL528" s="24"/>
      <c r="UM528" s="24"/>
      <c r="UN528" s="24"/>
      <c r="UO528" s="24"/>
      <c r="UP528" s="24"/>
      <c r="UQ528" s="24"/>
      <c r="UR528" s="24"/>
      <c r="US528" s="24"/>
      <c r="UT528" s="24"/>
      <c r="UU528" s="24"/>
      <c r="UV528" s="24"/>
      <c r="UW528" s="24"/>
      <c r="UX528" s="24"/>
      <c r="UY528" s="24"/>
      <c r="UZ528" s="24"/>
      <c r="VA528" s="24"/>
      <c r="VB528" s="24"/>
      <c r="VC528" s="24"/>
      <c r="VD528" s="24"/>
      <c r="VE528" s="24"/>
      <c r="VF528" s="24"/>
      <c r="VG528" s="24"/>
      <c r="VH528" s="24"/>
      <c r="VI528" s="24"/>
    </row>
    <row r="529" spans="1:581" s="23" customFormat="1" ht="15" customHeight="1" x14ac:dyDescent="0.2">
      <c r="A529" s="18">
        <v>32</v>
      </c>
      <c r="B529" s="102" t="s">
        <v>1188</v>
      </c>
      <c r="C529" s="102" t="s">
        <v>1189</v>
      </c>
      <c r="D529" s="20">
        <v>14</v>
      </c>
      <c r="E529" s="102" t="s">
        <v>927</v>
      </c>
      <c r="F529" s="102" t="s">
        <v>1190</v>
      </c>
      <c r="G529" s="102" t="s">
        <v>1372</v>
      </c>
      <c r="H529" s="21" t="s">
        <v>1040</v>
      </c>
      <c r="I529" s="21" t="s">
        <v>1062</v>
      </c>
      <c r="J529" s="22" t="s">
        <v>955</v>
      </c>
      <c r="K529" s="328">
        <v>41380</v>
      </c>
      <c r="L529" s="146">
        <v>15</v>
      </c>
      <c r="M529" s="22">
        <v>40</v>
      </c>
      <c r="N529" s="22" t="s">
        <v>704</v>
      </c>
      <c r="O529" s="21" t="s">
        <v>836</v>
      </c>
      <c r="P529" s="21" t="s">
        <v>972</v>
      </c>
      <c r="Q529" s="21" t="s">
        <v>996</v>
      </c>
      <c r="R529" s="22">
        <v>1</v>
      </c>
      <c r="S529" s="75">
        <v>48963</v>
      </c>
      <c r="T529" s="75"/>
      <c r="U529" s="75"/>
      <c r="V529" s="75">
        <f t="shared" si="247"/>
        <v>48963</v>
      </c>
      <c r="W529" s="75"/>
      <c r="X529" s="75">
        <f t="shared" si="249"/>
        <v>8728.1666666666679</v>
      </c>
      <c r="Y529" s="75">
        <f t="shared" si="250"/>
        <v>87281.666666666672</v>
      </c>
      <c r="Z529" s="75">
        <f t="shared" si="251"/>
        <v>8568.5249999999996</v>
      </c>
      <c r="AA529" s="75">
        <f t="shared" si="252"/>
        <v>1468.8899999999999</v>
      </c>
      <c r="AB529" s="75">
        <f t="shared" si="253"/>
        <v>2448.15</v>
      </c>
      <c r="AC529" s="75">
        <f t="shared" si="254"/>
        <v>979.26</v>
      </c>
      <c r="AD529" s="75">
        <v>1989</v>
      </c>
      <c r="AE529" s="75">
        <v>1417</v>
      </c>
      <c r="AF529" s="77"/>
      <c r="AG529" s="77">
        <f t="shared" si="258"/>
        <v>73834.64444444445</v>
      </c>
      <c r="AH529" s="77">
        <f t="shared" si="259"/>
        <v>886015.7333333334</v>
      </c>
      <c r="AI529" s="77"/>
      <c r="AJ529" s="77"/>
      <c r="AK529" s="77"/>
      <c r="AL529" s="77"/>
      <c r="AM529" s="77"/>
      <c r="AN529" s="77"/>
      <c r="AO529" s="77"/>
      <c r="AP529" s="77"/>
      <c r="AQ529" s="77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  <c r="HB529" s="24"/>
      <c r="HC529" s="24"/>
      <c r="HD529" s="24"/>
      <c r="HE529" s="24"/>
      <c r="HF529" s="24"/>
      <c r="HG529" s="24"/>
      <c r="HH529" s="24"/>
      <c r="HI529" s="24"/>
      <c r="HJ529" s="24"/>
      <c r="HK529" s="24"/>
      <c r="HL529" s="24"/>
      <c r="HM529" s="24"/>
      <c r="HN529" s="24"/>
      <c r="HO529" s="24"/>
      <c r="HP529" s="24"/>
      <c r="HQ529" s="24"/>
      <c r="HR529" s="24"/>
      <c r="HS529" s="24"/>
      <c r="HT529" s="24"/>
      <c r="HU529" s="24"/>
      <c r="HV529" s="24"/>
      <c r="HW529" s="24"/>
      <c r="HX529" s="24"/>
      <c r="HY529" s="24"/>
      <c r="HZ529" s="24"/>
      <c r="IA529" s="24"/>
      <c r="IB529" s="24"/>
      <c r="IC529" s="24"/>
      <c r="ID529" s="24"/>
      <c r="IE529" s="24"/>
      <c r="IF529" s="24"/>
      <c r="IG529" s="24"/>
      <c r="IH529" s="24"/>
      <c r="II529" s="24"/>
      <c r="IJ529" s="24"/>
      <c r="IK529" s="24"/>
      <c r="IL529" s="24"/>
      <c r="IM529" s="24"/>
      <c r="IN529" s="24"/>
      <c r="IO529" s="24"/>
      <c r="IP529" s="24"/>
      <c r="IQ529" s="24"/>
      <c r="IR529" s="24"/>
      <c r="IS529" s="24"/>
      <c r="IT529" s="24"/>
      <c r="IU529" s="24"/>
      <c r="IV529" s="24"/>
      <c r="IW529" s="24"/>
      <c r="IX529" s="24"/>
      <c r="IY529" s="24"/>
      <c r="IZ529" s="24"/>
      <c r="JA529" s="24"/>
      <c r="JB529" s="24"/>
      <c r="JC529" s="24"/>
      <c r="JD529" s="24"/>
      <c r="JE529" s="24"/>
      <c r="JF529" s="24"/>
      <c r="JG529" s="24"/>
      <c r="JH529" s="24"/>
      <c r="JI529" s="24"/>
      <c r="JJ529" s="24"/>
      <c r="JK529" s="24"/>
      <c r="JL529" s="24"/>
      <c r="JM529" s="24"/>
      <c r="JN529" s="24"/>
      <c r="JO529" s="24"/>
      <c r="JP529" s="24"/>
      <c r="JQ529" s="24"/>
      <c r="JR529" s="24"/>
      <c r="JS529" s="24"/>
      <c r="JT529" s="24"/>
      <c r="JU529" s="24"/>
      <c r="JV529" s="24"/>
      <c r="JW529" s="24"/>
      <c r="JX529" s="24"/>
      <c r="JY529" s="24"/>
      <c r="JZ529" s="24"/>
      <c r="KA529" s="24"/>
      <c r="KB529" s="24"/>
      <c r="KC529" s="24"/>
      <c r="KD529" s="24"/>
      <c r="KE529" s="24"/>
      <c r="KF529" s="24"/>
      <c r="KG529" s="24"/>
      <c r="KH529" s="24"/>
      <c r="KI529" s="24"/>
      <c r="KJ529" s="24"/>
      <c r="KK529" s="24"/>
      <c r="KL529" s="24"/>
      <c r="KM529" s="24"/>
      <c r="KN529" s="24"/>
      <c r="KO529" s="24"/>
      <c r="KP529" s="24"/>
      <c r="KQ529" s="24"/>
      <c r="KR529" s="24"/>
      <c r="KS529" s="24"/>
      <c r="KT529" s="24"/>
      <c r="KU529" s="24"/>
      <c r="KV529" s="24"/>
      <c r="KW529" s="24"/>
      <c r="KX529" s="24"/>
      <c r="KY529" s="24"/>
      <c r="KZ529" s="24"/>
      <c r="LA529" s="24"/>
      <c r="LB529" s="24"/>
      <c r="LC529" s="24"/>
      <c r="LD529" s="24"/>
      <c r="LE529" s="24"/>
      <c r="LF529" s="24"/>
      <c r="LG529" s="24"/>
      <c r="LH529" s="24"/>
      <c r="LI529" s="24"/>
      <c r="LJ529" s="24"/>
      <c r="LK529" s="24"/>
      <c r="LL529" s="24"/>
      <c r="LM529" s="24"/>
      <c r="LN529" s="24"/>
      <c r="LO529" s="24"/>
      <c r="LP529" s="24"/>
      <c r="LQ529" s="24"/>
      <c r="LR529" s="24"/>
      <c r="LS529" s="24"/>
      <c r="LT529" s="24"/>
      <c r="LU529" s="24"/>
      <c r="LV529" s="24"/>
      <c r="LW529" s="24"/>
      <c r="LX529" s="24"/>
      <c r="LY529" s="24"/>
      <c r="LZ529" s="24"/>
      <c r="MA529" s="24"/>
      <c r="MB529" s="24"/>
      <c r="MC529" s="24"/>
      <c r="MD529" s="24"/>
      <c r="ME529" s="24"/>
      <c r="MF529" s="24"/>
      <c r="MG529" s="24"/>
      <c r="MH529" s="24"/>
      <c r="MI529" s="24"/>
      <c r="MJ529" s="24"/>
      <c r="MK529" s="24"/>
      <c r="ML529" s="24"/>
      <c r="MM529" s="24"/>
      <c r="MN529" s="24"/>
      <c r="MO529" s="24"/>
      <c r="MP529" s="24"/>
      <c r="MQ529" s="24"/>
      <c r="MR529" s="24"/>
      <c r="MS529" s="24"/>
      <c r="MT529" s="24"/>
      <c r="MU529" s="24"/>
      <c r="MV529" s="24"/>
      <c r="MW529" s="24"/>
      <c r="MX529" s="24"/>
      <c r="MY529" s="24"/>
      <c r="MZ529" s="24"/>
      <c r="NA529" s="24"/>
      <c r="NB529" s="24"/>
      <c r="NC529" s="24"/>
      <c r="ND529" s="24"/>
      <c r="NE529" s="24"/>
      <c r="NF529" s="24"/>
      <c r="NG529" s="24"/>
      <c r="NH529" s="24"/>
      <c r="NI529" s="24"/>
      <c r="NJ529" s="24"/>
      <c r="NK529" s="24"/>
      <c r="NL529" s="24"/>
      <c r="NM529" s="24"/>
      <c r="NN529" s="24"/>
      <c r="NO529" s="24"/>
      <c r="NP529" s="24"/>
      <c r="NQ529" s="24"/>
      <c r="NR529" s="24"/>
      <c r="NS529" s="24"/>
      <c r="NT529" s="24"/>
      <c r="NU529" s="24"/>
      <c r="NV529" s="24"/>
      <c r="NW529" s="24"/>
      <c r="NX529" s="24"/>
      <c r="NY529" s="24"/>
      <c r="NZ529" s="24"/>
      <c r="OA529" s="24"/>
      <c r="OB529" s="24"/>
      <c r="OC529" s="24"/>
      <c r="OD529" s="24"/>
      <c r="OE529" s="24"/>
      <c r="OF529" s="24"/>
      <c r="OG529" s="24"/>
      <c r="OH529" s="24"/>
      <c r="OI529" s="24"/>
      <c r="OJ529" s="24"/>
      <c r="OK529" s="24"/>
      <c r="OL529" s="24"/>
      <c r="OM529" s="24"/>
      <c r="ON529" s="24"/>
      <c r="OO529" s="24"/>
      <c r="OP529" s="24"/>
      <c r="OQ529" s="24"/>
      <c r="OR529" s="24"/>
      <c r="OS529" s="24"/>
      <c r="OT529" s="24"/>
      <c r="OU529" s="24"/>
      <c r="OV529" s="24"/>
      <c r="OW529" s="24"/>
      <c r="OX529" s="24"/>
      <c r="OY529" s="24"/>
      <c r="OZ529" s="24"/>
      <c r="PA529" s="24"/>
      <c r="PB529" s="24"/>
      <c r="PC529" s="24"/>
      <c r="PD529" s="24"/>
      <c r="PE529" s="24"/>
      <c r="PF529" s="24"/>
      <c r="PG529" s="24"/>
      <c r="PH529" s="24"/>
      <c r="PI529" s="24"/>
      <c r="PJ529" s="24"/>
      <c r="PK529" s="24"/>
      <c r="PL529" s="24"/>
      <c r="PM529" s="24"/>
      <c r="PN529" s="24"/>
      <c r="PO529" s="24"/>
      <c r="PP529" s="24"/>
      <c r="PQ529" s="24"/>
      <c r="PR529" s="24"/>
      <c r="PS529" s="24"/>
      <c r="PT529" s="24"/>
      <c r="PU529" s="24"/>
      <c r="PV529" s="24"/>
      <c r="PW529" s="24"/>
      <c r="PX529" s="24"/>
      <c r="PY529" s="24"/>
      <c r="PZ529" s="24"/>
      <c r="QA529" s="24"/>
      <c r="QB529" s="24"/>
      <c r="QC529" s="24"/>
      <c r="QD529" s="24"/>
      <c r="QE529" s="24"/>
      <c r="QF529" s="24"/>
      <c r="QG529" s="24"/>
      <c r="QH529" s="24"/>
      <c r="QI529" s="24"/>
      <c r="QJ529" s="24"/>
      <c r="QK529" s="24"/>
      <c r="QL529" s="24"/>
      <c r="QM529" s="24"/>
      <c r="QN529" s="24"/>
      <c r="QO529" s="24"/>
      <c r="QP529" s="24"/>
      <c r="QQ529" s="24"/>
      <c r="QR529" s="24"/>
      <c r="QS529" s="24"/>
      <c r="QT529" s="24"/>
      <c r="QU529" s="24"/>
      <c r="QV529" s="24"/>
      <c r="QW529" s="24"/>
      <c r="QX529" s="24"/>
      <c r="QY529" s="24"/>
      <c r="QZ529" s="24"/>
      <c r="RA529" s="24"/>
      <c r="RB529" s="24"/>
      <c r="RC529" s="24"/>
      <c r="RD529" s="24"/>
      <c r="RE529" s="24"/>
      <c r="RF529" s="24"/>
      <c r="RG529" s="24"/>
      <c r="RH529" s="24"/>
      <c r="RI529" s="24"/>
      <c r="RJ529" s="24"/>
      <c r="RK529" s="24"/>
      <c r="RL529" s="24"/>
      <c r="RM529" s="24"/>
      <c r="RN529" s="24"/>
      <c r="RO529" s="24"/>
      <c r="RP529" s="24"/>
      <c r="RQ529" s="24"/>
      <c r="RR529" s="24"/>
      <c r="RS529" s="24"/>
      <c r="RT529" s="24"/>
      <c r="RU529" s="24"/>
      <c r="RV529" s="24"/>
      <c r="RW529" s="24"/>
      <c r="RX529" s="24"/>
      <c r="RY529" s="24"/>
      <c r="RZ529" s="24"/>
      <c r="SA529" s="24"/>
      <c r="SB529" s="24"/>
      <c r="SC529" s="24"/>
      <c r="SD529" s="24"/>
      <c r="SE529" s="24"/>
      <c r="SF529" s="24"/>
      <c r="SG529" s="24"/>
      <c r="SH529" s="24"/>
      <c r="SI529" s="24"/>
      <c r="SJ529" s="24"/>
      <c r="SK529" s="24"/>
      <c r="SL529" s="24"/>
      <c r="SM529" s="24"/>
      <c r="SN529" s="24"/>
      <c r="SO529" s="24"/>
      <c r="SP529" s="24"/>
      <c r="SQ529" s="24"/>
      <c r="SR529" s="24"/>
      <c r="SS529" s="24"/>
      <c r="ST529" s="24"/>
      <c r="SU529" s="24"/>
      <c r="SV529" s="24"/>
      <c r="SW529" s="24"/>
      <c r="SX529" s="24"/>
      <c r="SY529" s="24"/>
      <c r="SZ529" s="24"/>
      <c r="TA529" s="24"/>
      <c r="TB529" s="24"/>
      <c r="TC529" s="24"/>
      <c r="TD529" s="24"/>
      <c r="TE529" s="24"/>
      <c r="TF529" s="24"/>
      <c r="TG529" s="24"/>
      <c r="TH529" s="24"/>
      <c r="TI529" s="24"/>
      <c r="TJ529" s="24"/>
      <c r="TK529" s="24"/>
      <c r="TL529" s="24"/>
      <c r="TM529" s="24"/>
      <c r="TN529" s="24"/>
      <c r="TO529" s="24"/>
      <c r="TP529" s="24"/>
      <c r="TQ529" s="24"/>
      <c r="TR529" s="24"/>
      <c r="TS529" s="24"/>
      <c r="TT529" s="24"/>
      <c r="TU529" s="24"/>
      <c r="TV529" s="24"/>
      <c r="TW529" s="24"/>
      <c r="TX529" s="24"/>
      <c r="TY529" s="24"/>
      <c r="TZ529" s="24"/>
      <c r="UA529" s="24"/>
      <c r="UB529" s="24"/>
      <c r="UC529" s="24"/>
      <c r="UD529" s="24"/>
      <c r="UE529" s="24"/>
      <c r="UF529" s="24"/>
      <c r="UG529" s="24"/>
      <c r="UH529" s="24"/>
      <c r="UI529" s="24"/>
      <c r="UJ529" s="24"/>
      <c r="UK529" s="24"/>
      <c r="UL529" s="24"/>
      <c r="UM529" s="24"/>
      <c r="UN529" s="24"/>
      <c r="UO529" s="24"/>
      <c r="UP529" s="24"/>
      <c r="UQ529" s="24"/>
      <c r="UR529" s="24"/>
      <c r="US529" s="24"/>
      <c r="UT529" s="24"/>
      <c r="UU529" s="24"/>
      <c r="UV529" s="24"/>
      <c r="UW529" s="24"/>
      <c r="UX529" s="24"/>
      <c r="UY529" s="24"/>
      <c r="UZ529" s="24"/>
      <c r="VA529" s="24"/>
      <c r="VB529" s="24"/>
      <c r="VC529" s="24"/>
      <c r="VD529" s="24"/>
      <c r="VE529" s="24"/>
      <c r="VF529" s="24"/>
      <c r="VG529" s="24"/>
      <c r="VH529" s="24"/>
      <c r="VI529" s="24"/>
    </row>
    <row r="530" spans="1:581" s="23" customFormat="1" ht="15" customHeight="1" x14ac:dyDescent="0.2">
      <c r="A530" s="18">
        <v>33</v>
      </c>
      <c r="B530" s="102" t="s">
        <v>1188</v>
      </c>
      <c r="C530" s="102" t="s">
        <v>1189</v>
      </c>
      <c r="D530" s="20">
        <v>14</v>
      </c>
      <c r="E530" s="102" t="s">
        <v>927</v>
      </c>
      <c r="F530" s="102" t="s">
        <v>1190</v>
      </c>
      <c r="G530" s="102" t="s">
        <v>1642</v>
      </c>
      <c r="H530" s="21" t="s">
        <v>669</v>
      </c>
      <c r="I530" s="21" t="s">
        <v>670</v>
      </c>
      <c r="J530" s="22" t="s">
        <v>955</v>
      </c>
      <c r="K530" s="328">
        <v>34074</v>
      </c>
      <c r="L530" s="146">
        <v>15</v>
      </c>
      <c r="M530" s="22">
        <v>40</v>
      </c>
      <c r="N530" s="22" t="s">
        <v>704</v>
      </c>
      <c r="O530" s="21" t="s">
        <v>837</v>
      </c>
      <c r="P530" s="21" t="s">
        <v>972</v>
      </c>
      <c r="Q530" s="21" t="s">
        <v>996</v>
      </c>
      <c r="R530" s="22">
        <v>1</v>
      </c>
      <c r="S530" s="75">
        <v>48963</v>
      </c>
      <c r="T530" s="75"/>
      <c r="U530" s="75"/>
      <c r="V530" s="75">
        <f t="shared" si="247"/>
        <v>48963</v>
      </c>
      <c r="W530" s="75">
        <f>70.1*7</f>
        <v>490.69999999999993</v>
      </c>
      <c r="X530" s="75">
        <f t="shared" si="249"/>
        <v>8728.1666666666679</v>
      </c>
      <c r="Y530" s="75">
        <f t="shared" si="250"/>
        <v>87281.666666666672</v>
      </c>
      <c r="Z530" s="75">
        <f t="shared" si="251"/>
        <v>8568.5249999999996</v>
      </c>
      <c r="AA530" s="75">
        <f t="shared" si="252"/>
        <v>1468.8899999999999</v>
      </c>
      <c r="AB530" s="75">
        <f t="shared" si="253"/>
        <v>2448.15</v>
      </c>
      <c r="AC530" s="75">
        <f t="shared" si="254"/>
        <v>979.26</v>
      </c>
      <c r="AD530" s="75">
        <v>1989</v>
      </c>
      <c r="AE530" s="75">
        <v>1417</v>
      </c>
      <c r="AF530" s="77"/>
      <c r="AG530" s="77">
        <f t="shared" si="258"/>
        <v>74325.344444444432</v>
      </c>
      <c r="AH530" s="77">
        <f t="shared" si="259"/>
        <v>891904.13333333319</v>
      </c>
      <c r="AI530" s="77"/>
      <c r="AJ530" s="77"/>
      <c r="AK530" s="77"/>
      <c r="AL530" s="77"/>
      <c r="AM530" s="77"/>
      <c r="AN530" s="77"/>
      <c r="AO530" s="77"/>
      <c r="AP530" s="77"/>
      <c r="AQ530" s="77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  <c r="HB530" s="24"/>
      <c r="HC530" s="24"/>
      <c r="HD530" s="24"/>
      <c r="HE530" s="24"/>
      <c r="HF530" s="24"/>
      <c r="HG530" s="24"/>
      <c r="HH530" s="24"/>
      <c r="HI530" s="24"/>
      <c r="HJ530" s="24"/>
      <c r="HK530" s="24"/>
      <c r="HL530" s="24"/>
      <c r="HM530" s="24"/>
      <c r="HN530" s="24"/>
      <c r="HO530" s="24"/>
      <c r="HP530" s="24"/>
      <c r="HQ530" s="24"/>
      <c r="HR530" s="24"/>
      <c r="HS530" s="24"/>
      <c r="HT530" s="24"/>
      <c r="HU530" s="24"/>
      <c r="HV530" s="24"/>
      <c r="HW530" s="24"/>
      <c r="HX530" s="24"/>
      <c r="HY530" s="24"/>
      <c r="HZ530" s="24"/>
      <c r="IA530" s="24"/>
      <c r="IB530" s="24"/>
      <c r="IC530" s="24"/>
      <c r="ID530" s="24"/>
      <c r="IE530" s="24"/>
      <c r="IF530" s="24"/>
      <c r="IG530" s="24"/>
      <c r="IH530" s="24"/>
      <c r="II530" s="24"/>
      <c r="IJ530" s="24"/>
      <c r="IK530" s="24"/>
      <c r="IL530" s="24"/>
      <c r="IM530" s="24"/>
      <c r="IN530" s="24"/>
      <c r="IO530" s="24"/>
      <c r="IP530" s="24"/>
      <c r="IQ530" s="24"/>
      <c r="IR530" s="24"/>
      <c r="IS530" s="24"/>
      <c r="IT530" s="24"/>
      <c r="IU530" s="24"/>
      <c r="IV530" s="24"/>
      <c r="IW530" s="24"/>
      <c r="IX530" s="24"/>
      <c r="IY530" s="24"/>
      <c r="IZ530" s="24"/>
      <c r="JA530" s="24"/>
      <c r="JB530" s="24"/>
      <c r="JC530" s="24"/>
      <c r="JD530" s="24"/>
      <c r="JE530" s="24"/>
      <c r="JF530" s="24"/>
      <c r="JG530" s="24"/>
      <c r="JH530" s="24"/>
      <c r="JI530" s="24"/>
      <c r="JJ530" s="24"/>
      <c r="JK530" s="24"/>
      <c r="JL530" s="24"/>
      <c r="JM530" s="24"/>
      <c r="JN530" s="24"/>
      <c r="JO530" s="24"/>
      <c r="JP530" s="24"/>
      <c r="JQ530" s="24"/>
      <c r="JR530" s="24"/>
      <c r="JS530" s="24"/>
      <c r="JT530" s="24"/>
      <c r="JU530" s="24"/>
      <c r="JV530" s="24"/>
      <c r="JW530" s="24"/>
      <c r="JX530" s="24"/>
      <c r="JY530" s="24"/>
      <c r="JZ530" s="24"/>
      <c r="KA530" s="24"/>
      <c r="KB530" s="24"/>
      <c r="KC530" s="24"/>
      <c r="KD530" s="24"/>
      <c r="KE530" s="24"/>
      <c r="KF530" s="24"/>
      <c r="KG530" s="24"/>
      <c r="KH530" s="24"/>
      <c r="KI530" s="24"/>
      <c r="KJ530" s="24"/>
      <c r="KK530" s="24"/>
      <c r="KL530" s="24"/>
      <c r="KM530" s="24"/>
      <c r="KN530" s="24"/>
      <c r="KO530" s="24"/>
      <c r="KP530" s="24"/>
      <c r="KQ530" s="24"/>
      <c r="KR530" s="24"/>
      <c r="KS530" s="24"/>
      <c r="KT530" s="24"/>
      <c r="KU530" s="24"/>
      <c r="KV530" s="24"/>
      <c r="KW530" s="24"/>
      <c r="KX530" s="24"/>
      <c r="KY530" s="24"/>
      <c r="KZ530" s="24"/>
      <c r="LA530" s="24"/>
      <c r="LB530" s="24"/>
      <c r="LC530" s="24"/>
      <c r="LD530" s="24"/>
      <c r="LE530" s="24"/>
      <c r="LF530" s="24"/>
      <c r="LG530" s="24"/>
      <c r="LH530" s="24"/>
      <c r="LI530" s="24"/>
      <c r="LJ530" s="24"/>
      <c r="LK530" s="24"/>
      <c r="LL530" s="24"/>
      <c r="LM530" s="24"/>
      <c r="LN530" s="24"/>
      <c r="LO530" s="24"/>
      <c r="LP530" s="24"/>
      <c r="LQ530" s="24"/>
      <c r="LR530" s="24"/>
      <c r="LS530" s="24"/>
      <c r="LT530" s="24"/>
      <c r="LU530" s="24"/>
      <c r="LV530" s="24"/>
      <c r="LW530" s="24"/>
      <c r="LX530" s="24"/>
      <c r="LY530" s="24"/>
      <c r="LZ530" s="24"/>
      <c r="MA530" s="24"/>
      <c r="MB530" s="24"/>
      <c r="MC530" s="24"/>
      <c r="MD530" s="24"/>
      <c r="ME530" s="24"/>
      <c r="MF530" s="24"/>
      <c r="MG530" s="24"/>
      <c r="MH530" s="24"/>
      <c r="MI530" s="24"/>
      <c r="MJ530" s="24"/>
      <c r="MK530" s="24"/>
      <c r="ML530" s="24"/>
      <c r="MM530" s="24"/>
      <c r="MN530" s="24"/>
      <c r="MO530" s="24"/>
      <c r="MP530" s="24"/>
      <c r="MQ530" s="24"/>
      <c r="MR530" s="24"/>
      <c r="MS530" s="24"/>
      <c r="MT530" s="24"/>
      <c r="MU530" s="24"/>
      <c r="MV530" s="24"/>
      <c r="MW530" s="24"/>
      <c r="MX530" s="24"/>
      <c r="MY530" s="24"/>
      <c r="MZ530" s="24"/>
      <c r="NA530" s="24"/>
      <c r="NB530" s="24"/>
      <c r="NC530" s="24"/>
      <c r="ND530" s="24"/>
      <c r="NE530" s="24"/>
      <c r="NF530" s="24"/>
      <c r="NG530" s="24"/>
      <c r="NH530" s="24"/>
      <c r="NI530" s="24"/>
      <c r="NJ530" s="24"/>
      <c r="NK530" s="24"/>
      <c r="NL530" s="24"/>
      <c r="NM530" s="24"/>
      <c r="NN530" s="24"/>
      <c r="NO530" s="24"/>
      <c r="NP530" s="24"/>
      <c r="NQ530" s="24"/>
      <c r="NR530" s="24"/>
      <c r="NS530" s="24"/>
      <c r="NT530" s="24"/>
      <c r="NU530" s="24"/>
      <c r="NV530" s="24"/>
      <c r="NW530" s="24"/>
      <c r="NX530" s="24"/>
      <c r="NY530" s="24"/>
      <c r="NZ530" s="24"/>
      <c r="OA530" s="24"/>
      <c r="OB530" s="24"/>
      <c r="OC530" s="24"/>
      <c r="OD530" s="24"/>
      <c r="OE530" s="24"/>
      <c r="OF530" s="24"/>
      <c r="OG530" s="24"/>
      <c r="OH530" s="24"/>
      <c r="OI530" s="24"/>
      <c r="OJ530" s="24"/>
      <c r="OK530" s="24"/>
      <c r="OL530" s="24"/>
      <c r="OM530" s="24"/>
      <c r="ON530" s="24"/>
      <c r="OO530" s="24"/>
      <c r="OP530" s="24"/>
      <c r="OQ530" s="24"/>
      <c r="OR530" s="24"/>
      <c r="OS530" s="24"/>
      <c r="OT530" s="24"/>
      <c r="OU530" s="24"/>
      <c r="OV530" s="24"/>
      <c r="OW530" s="24"/>
      <c r="OX530" s="24"/>
      <c r="OY530" s="24"/>
      <c r="OZ530" s="24"/>
      <c r="PA530" s="24"/>
      <c r="PB530" s="24"/>
      <c r="PC530" s="24"/>
      <c r="PD530" s="24"/>
      <c r="PE530" s="24"/>
      <c r="PF530" s="24"/>
      <c r="PG530" s="24"/>
      <c r="PH530" s="24"/>
      <c r="PI530" s="24"/>
      <c r="PJ530" s="24"/>
      <c r="PK530" s="24"/>
      <c r="PL530" s="24"/>
      <c r="PM530" s="24"/>
      <c r="PN530" s="24"/>
      <c r="PO530" s="24"/>
      <c r="PP530" s="24"/>
      <c r="PQ530" s="24"/>
      <c r="PR530" s="24"/>
      <c r="PS530" s="24"/>
      <c r="PT530" s="24"/>
      <c r="PU530" s="24"/>
      <c r="PV530" s="24"/>
      <c r="PW530" s="24"/>
      <c r="PX530" s="24"/>
      <c r="PY530" s="24"/>
      <c r="PZ530" s="24"/>
      <c r="QA530" s="24"/>
      <c r="QB530" s="24"/>
      <c r="QC530" s="24"/>
      <c r="QD530" s="24"/>
      <c r="QE530" s="24"/>
      <c r="QF530" s="24"/>
      <c r="QG530" s="24"/>
      <c r="QH530" s="24"/>
      <c r="QI530" s="24"/>
      <c r="QJ530" s="24"/>
      <c r="QK530" s="24"/>
      <c r="QL530" s="24"/>
      <c r="QM530" s="24"/>
      <c r="QN530" s="24"/>
      <c r="QO530" s="24"/>
      <c r="QP530" s="24"/>
      <c r="QQ530" s="24"/>
      <c r="QR530" s="24"/>
      <c r="QS530" s="24"/>
      <c r="QT530" s="24"/>
      <c r="QU530" s="24"/>
      <c r="QV530" s="24"/>
      <c r="QW530" s="24"/>
      <c r="QX530" s="24"/>
      <c r="QY530" s="24"/>
      <c r="QZ530" s="24"/>
      <c r="RA530" s="24"/>
      <c r="RB530" s="24"/>
      <c r="RC530" s="24"/>
      <c r="RD530" s="24"/>
      <c r="RE530" s="24"/>
      <c r="RF530" s="24"/>
      <c r="RG530" s="24"/>
      <c r="RH530" s="24"/>
      <c r="RI530" s="24"/>
      <c r="RJ530" s="24"/>
      <c r="RK530" s="24"/>
      <c r="RL530" s="24"/>
      <c r="RM530" s="24"/>
      <c r="RN530" s="24"/>
      <c r="RO530" s="24"/>
      <c r="RP530" s="24"/>
      <c r="RQ530" s="24"/>
      <c r="RR530" s="24"/>
      <c r="RS530" s="24"/>
      <c r="RT530" s="24"/>
      <c r="RU530" s="24"/>
      <c r="RV530" s="24"/>
      <c r="RW530" s="24"/>
      <c r="RX530" s="24"/>
      <c r="RY530" s="24"/>
      <c r="RZ530" s="24"/>
      <c r="SA530" s="24"/>
      <c r="SB530" s="24"/>
      <c r="SC530" s="24"/>
      <c r="SD530" s="24"/>
      <c r="SE530" s="24"/>
      <c r="SF530" s="24"/>
      <c r="SG530" s="24"/>
      <c r="SH530" s="24"/>
      <c r="SI530" s="24"/>
      <c r="SJ530" s="24"/>
      <c r="SK530" s="24"/>
      <c r="SL530" s="24"/>
      <c r="SM530" s="24"/>
      <c r="SN530" s="24"/>
      <c r="SO530" s="24"/>
      <c r="SP530" s="24"/>
      <c r="SQ530" s="24"/>
      <c r="SR530" s="24"/>
      <c r="SS530" s="24"/>
      <c r="ST530" s="24"/>
      <c r="SU530" s="24"/>
      <c r="SV530" s="24"/>
      <c r="SW530" s="24"/>
      <c r="SX530" s="24"/>
      <c r="SY530" s="24"/>
      <c r="SZ530" s="24"/>
      <c r="TA530" s="24"/>
      <c r="TB530" s="24"/>
      <c r="TC530" s="24"/>
      <c r="TD530" s="24"/>
      <c r="TE530" s="24"/>
      <c r="TF530" s="24"/>
      <c r="TG530" s="24"/>
      <c r="TH530" s="24"/>
      <c r="TI530" s="24"/>
      <c r="TJ530" s="24"/>
      <c r="TK530" s="24"/>
      <c r="TL530" s="24"/>
      <c r="TM530" s="24"/>
      <c r="TN530" s="24"/>
      <c r="TO530" s="24"/>
      <c r="TP530" s="24"/>
      <c r="TQ530" s="24"/>
      <c r="TR530" s="24"/>
      <c r="TS530" s="24"/>
      <c r="TT530" s="24"/>
      <c r="TU530" s="24"/>
      <c r="TV530" s="24"/>
      <c r="TW530" s="24"/>
      <c r="TX530" s="24"/>
      <c r="TY530" s="24"/>
      <c r="TZ530" s="24"/>
      <c r="UA530" s="24"/>
      <c r="UB530" s="24"/>
      <c r="UC530" s="24"/>
      <c r="UD530" s="24"/>
      <c r="UE530" s="24"/>
      <c r="UF530" s="24"/>
      <c r="UG530" s="24"/>
      <c r="UH530" s="24"/>
      <c r="UI530" s="24"/>
      <c r="UJ530" s="24"/>
      <c r="UK530" s="24"/>
      <c r="UL530" s="24"/>
      <c r="UM530" s="24"/>
      <c r="UN530" s="24"/>
      <c r="UO530" s="24"/>
      <c r="UP530" s="24"/>
      <c r="UQ530" s="24"/>
      <c r="UR530" s="24"/>
      <c r="US530" s="24"/>
      <c r="UT530" s="24"/>
      <c r="UU530" s="24"/>
      <c r="UV530" s="24"/>
      <c r="UW530" s="24"/>
      <c r="UX530" s="24"/>
      <c r="UY530" s="24"/>
      <c r="UZ530" s="24"/>
      <c r="VA530" s="24"/>
      <c r="VB530" s="24"/>
      <c r="VC530" s="24"/>
      <c r="VD530" s="24"/>
      <c r="VE530" s="24"/>
      <c r="VF530" s="24"/>
      <c r="VG530" s="24"/>
      <c r="VH530" s="24"/>
      <c r="VI530" s="24"/>
    </row>
    <row r="531" spans="1:581" s="221" customFormat="1" ht="15" customHeight="1" x14ac:dyDescent="0.2">
      <c r="A531" s="18">
        <v>34</v>
      </c>
      <c r="B531" s="214" t="s">
        <v>1188</v>
      </c>
      <c r="C531" s="214" t="s">
        <v>1189</v>
      </c>
      <c r="D531" s="215">
        <v>14</v>
      </c>
      <c r="E531" s="214" t="s">
        <v>927</v>
      </c>
      <c r="F531" s="214" t="s">
        <v>1190</v>
      </c>
      <c r="G531" s="214" t="s">
        <v>1643</v>
      </c>
      <c r="H531" s="225" t="s">
        <v>1050</v>
      </c>
      <c r="I531" s="216" t="s">
        <v>1073</v>
      </c>
      <c r="J531" s="218" t="s">
        <v>955</v>
      </c>
      <c r="K531" s="343">
        <v>41353</v>
      </c>
      <c r="L531" s="217">
        <v>19</v>
      </c>
      <c r="M531" s="218">
        <v>40</v>
      </c>
      <c r="N531" s="218" t="s">
        <v>704</v>
      </c>
      <c r="O531" s="216" t="s">
        <v>838</v>
      </c>
      <c r="P531" s="241" t="s">
        <v>1762</v>
      </c>
      <c r="Q531" s="21" t="s">
        <v>717</v>
      </c>
      <c r="R531" s="218">
        <v>1</v>
      </c>
      <c r="S531" s="75">
        <v>82995</v>
      </c>
      <c r="T531" s="219"/>
      <c r="U531" s="219"/>
      <c r="V531" s="75">
        <f t="shared" si="247"/>
        <v>82995</v>
      </c>
      <c r="W531" s="219"/>
      <c r="X531" s="219">
        <f t="shared" si="249"/>
        <v>14694.5</v>
      </c>
      <c r="Y531" s="219">
        <f t="shared" si="250"/>
        <v>146945</v>
      </c>
      <c r="Z531" s="219">
        <f t="shared" si="251"/>
        <v>14524.124999999998</v>
      </c>
      <c r="AA531" s="219">
        <f t="shared" si="252"/>
        <v>2489.85</v>
      </c>
      <c r="AB531" s="219">
        <f t="shared" si="253"/>
        <v>4149.75</v>
      </c>
      <c r="AC531" s="219">
        <f t="shared" si="254"/>
        <v>1659.9</v>
      </c>
      <c r="AD531" s="219">
        <v>3037</v>
      </c>
      <c r="AE531" s="219">
        <v>2135</v>
      </c>
      <c r="AF531" s="220"/>
      <c r="AG531" s="77">
        <f t="shared" si="258"/>
        <v>124460.58333333333</v>
      </c>
      <c r="AH531" s="77">
        <f t="shared" si="259"/>
        <v>1493527</v>
      </c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  <c r="BI531" s="222"/>
      <c r="BJ531" s="222"/>
      <c r="BK531" s="222"/>
      <c r="BL531" s="222"/>
      <c r="BM531" s="222"/>
      <c r="BN531" s="222"/>
      <c r="BO531" s="222"/>
      <c r="BP531" s="222"/>
      <c r="BQ531" s="222"/>
      <c r="BR531" s="222"/>
      <c r="BS531" s="222"/>
      <c r="BT531" s="222"/>
      <c r="BU531" s="222"/>
      <c r="BV531" s="222"/>
      <c r="BW531" s="222"/>
      <c r="BX531" s="222"/>
      <c r="BY531" s="222"/>
      <c r="BZ531" s="222"/>
      <c r="CA531" s="222"/>
      <c r="CB531" s="222"/>
      <c r="CC531" s="222"/>
      <c r="CD531" s="222"/>
      <c r="CE531" s="222"/>
      <c r="CF531" s="222"/>
      <c r="CG531" s="222"/>
      <c r="CH531" s="222"/>
      <c r="CI531" s="222"/>
      <c r="CJ531" s="222"/>
      <c r="CK531" s="222"/>
      <c r="CL531" s="222"/>
      <c r="CM531" s="222"/>
      <c r="CN531" s="222"/>
      <c r="CO531" s="222"/>
      <c r="CP531" s="222"/>
      <c r="CQ531" s="222"/>
      <c r="CR531" s="222"/>
      <c r="CS531" s="222"/>
      <c r="CT531" s="222"/>
      <c r="CU531" s="222"/>
      <c r="CV531" s="222"/>
      <c r="CW531" s="222"/>
      <c r="CX531" s="222"/>
      <c r="CY531" s="222"/>
      <c r="CZ531" s="222"/>
      <c r="DA531" s="222"/>
      <c r="DB531" s="222"/>
      <c r="DC531" s="222"/>
      <c r="DD531" s="222"/>
      <c r="DE531" s="222"/>
      <c r="DF531" s="222"/>
      <c r="DG531" s="222"/>
      <c r="DH531" s="222"/>
      <c r="DI531" s="222"/>
      <c r="DJ531" s="222"/>
      <c r="DK531" s="222"/>
      <c r="DL531" s="222"/>
      <c r="DM531" s="222"/>
      <c r="DN531" s="222"/>
      <c r="DO531" s="222"/>
      <c r="DP531" s="222"/>
      <c r="DQ531" s="222"/>
      <c r="DR531" s="222"/>
      <c r="DS531" s="222"/>
      <c r="DT531" s="222"/>
      <c r="DU531" s="222"/>
      <c r="DV531" s="222"/>
      <c r="DW531" s="222"/>
      <c r="DX531" s="222"/>
      <c r="DY531" s="222"/>
      <c r="DZ531" s="222"/>
      <c r="EA531" s="222"/>
      <c r="EB531" s="222"/>
      <c r="EC531" s="222"/>
      <c r="ED531" s="222"/>
      <c r="EE531" s="222"/>
      <c r="EF531" s="222"/>
      <c r="EG531" s="222"/>
      <c r="EH531" s="222"/>
      <c r="EI531" s="222"/>
      <c r="EJ531" s="222"/>
      <c r="EK531" s="222"/>
      <c r="EL531" s="222"/>
      <c r="EM531" s="222"/>
      <c r="EN531" s="222"/>
      <c r="EO531" s="222"/>
      <c r="EP531" s="222"/>
      <c r="EQ531" s="222"/>
      <c r="ER531" s="222"/>
      <c r="ES531" s="222"/>
      <c r="ET531" s="222"/>
      <c r="EU531" s="222"/>
      <c r="EV531" s="222"/>
      <c r="EW531" s="222"/>
      <c r="EX531" s="222"/>
      <c r="EY531" s="222"/>
      <c r="EZ531" s="222"/>
      <c r="FA531" s="222"/>
      <c r="FB531" s="222"/>
      <c r="FC531" s="222"/>
      <c r="FD531" s="222"/>
      <c r="FE531" s="222"/>
      <c r="FF531" s="222"/>
      <c r="FG531" s="222"/>
      <c r="FH531" s="222"/>
      <c r="FI531" s="222"/>
      <c r="FJ531" s="222"/>
      <c r="FK531" s="222"/>
      <c r="FL531" s="222"/>
      <c r="FM531" s="222"/>
      <c r="FN531" s="222"/>
      <c r="FO531" s="222"/>
      <c r="FP531" s="222"/>
      <c r="FQ531" s="222"/>
      <c r="FR531" s="222"/>
      <c r="FS531" s="222"/>
      <c r="FT531" s="222"/>
      <c r="FU531" s="222"/>
      <c r="FV531" s="222"/>
      <c r="FW531" s="222"/>
      <c r="FX531" s="222"/>
      <c r="FY531" s="222"/>
      <c r="FZ531" s="222"/>
      <c r="GA531" s="222"/>
      <c r="GB531" s="222"/>
      <c r="GC531" s="222"/>
      <c r="GD531" s="222"/>
      <c r="GE531" s="222"/>
      <c r="GF531" s="222"/>
      <c r="GG531" s="222"/>
      <c r="GH531" s="222"/>
      <c r="GI531" s="222"/>
      <c r="GJ531" s="222"/>
      <c r="GK531" s="222"/>
      <c r="GL531" s="222"/>
      <c r="GM531" s="222"/>
      <c r="GN531" s="222"/>
      <c r="GO531" s="222"/>
      <c r="GP531" s="222"/>
      <c r="GQ531" s="222"/>
      <c r="GR531" s="222"/>
      <c r="GS531" s="222"/>
      <c r="GT531" s="222"/>
      <c r="GU531" s="222"/>
      <c r="GV531" s="222"/>
      <c r="GW531" s="222"/>
      <c r="GX531" s="222"/>
      <c r="GY531" s="222"/>
      <c r="GZ531" s="222"/>
      <c r="HA531" s="222"/>
      <c r="HB531" s="222"/>
      <c r="HC531" s="222"/>
      <c r="HD531" s="222"/>
      <c r="HE531" s="222"/>
      <c r="HF531" s="222"/>
      <c r="HG531" s="222"/>
      <c r="HH531" s="222"/>
      <c r="HI531" s="222"/>
      <c r="HJ531" s="222"/>
      <c r="HK531" s="222"/>
      <c r="HL531" s="222"/>
      <c r="HM531" s="222"/>
      <c r="HN531" s="222"/>
      <c r="HO531" s="222"/>
      <c r="HP531" s="222"/>
      <c r="HQ531" s="222"/>
      <c r="HR531" s="222"/>
      <c r="HS531" s="222"/>
      <c r="HT531" s="222"/>
      <c r="HU531" s="222"/>
      <c r="HV531" s="222"/>
      <c r="HW531" s="222"/>
      <c r="HX531" s="222"/>
      <c r="HY531" s="222"/>
      <c r="HZ531" s="222"/>
      <c r="IA531" s="222"/>
      <c r="IB531" s="222"/>
      <c r="IC531" s="222"/>
      <c r="ID531" s="222"/>
      <c r="IE531" s="222"/>
      <c r="IF531" s="222"/>
      <c r="IG531" s="222"/>
      <c r="IH531" s="222"/>
      <c r="II531" s="222"/>
      <c r="IJ531" s="222"/>
      <c r="IK531" s="222"/>
      <c r="IL531" s="222"/>
      <c r="IM531" s="222"/>
      <c r="IN531" s="222"/>
      <c r="IO531" s="222"/>
      <c r="IP531" s="222"/>
      <c r="IQ531" s="222"/>
      <c r="IR531" s="222"/>
      <c r="IS531" s="222"/>
      <c r="IT531" s="222"/>
      <c r="IU531" s="222"/>
      <c r="IV531" s="222"/>
      <c r="IW531" s="222"/>
      <c r="IX531" s="222"/>
      <c r="IY531" s="222"/>
      <c r="IZ531" s="222"/>
      <c r="JA531" s="222"/>
      <c r="JB531" s="222"/>
      <c r="JC531" s="222"/>
      <c r="JD531" s="222"/>
      <c r="JE531" s="222"/>
      <c r="JF531" s="222"/>
      <c r="JG531" s="222"/>
      <c r="JH531" s="222"/>
      <c r="JI531" s="222"/>
      <c r="JJ531" s="222"/>
      <c r="JK531" s="222"/>
      <c r="JL531" s="222"/>
      <c r="JM531" s="222"/>
      <c r="JN531" s="222"/>
      <c r="JO531" s="222"/>
      <c r="JP531" s="222"/>
      <c r="JQ531" s="222"/>
      <c r="JR531" s="222"/>
      <c r="JS531" s="222"/>
      <c r="JT531" s="222"/>
      <c r="JU531" s="222"/>
      <c r="JV531" s="222"/>
      <c r="JW531" s="222"/>
      <c r="JX531" s="222"/>
      <c r="JY531" s="222"/>
      <c r="JZ531" s="222"/>
      <c r="KA531" s="222"/>
      <c r="KB531" s="222"/>
      <c r="KC531" s="222"/>
      <c r="KD531" s="222"/>
      <c r="KE531" s="222"/>
      <c r="KF531" s="222"/>
      <c r="KG531" s="222"/>
      <c r="KH531" s="222"/>
      <c r="KI531" s="222"/>
      <c r="KJ531" s="222"/>
      <c r="KK531" s="222"/>
      <c r="KL531" s="222"/>
      <c r="KM531" s="222"/>
      <c r="KN531" s="222"/>
      <c r="KO531" s="222"/>
      <c r="KP531" s="222"/>
      <c r="KQ531" s="222"/>
      <c r="KR531" s="222"/>
      <c r="KS531" s="222"/>
      <c r="KT531" s="222"/>
      <c r="KU531" s="222"/>
      <c r="KV531" s="222"/>
      <c r="KW531" s="222"/>
      <c r="KX531" s="222"/>
      <c r="KY531" s="222"/>
      <c r="KZ531" s="222"/>
      <c r="LA531" s="222"/>
      <c r="LB531" s="222"/>
      <c r="LC531" s="222"/>
      <c r="LD531" s="222"/>
      <c r="LE531" s="222"/>
      <c r="LF531" s="222"/>
      <c r="LG531" s="222"/>
      <c r="LH531" s="222"/>
      <c r="LI531" s="222"/>
      <c r="LJ531" s="222"/>
      <c r="LK531" s="222"/>
      <c r="LL531" s="222"/>
      <c r="LM531" s="222"/>
      <c r="LN531" s="222"/>
      <c r="LO531" s="222"/>
      <c r="LP531" s="222"/>
      <c r="LQ531" s="222"/>
      <c r="LR531" s="222"/>
      <c r="LS531" s="222"/>
      <c r="LT531" s="222"/>
      <c r="LU531" s="222"/>
      <c r="LV531" s="222"/>
      <c r="LW531" s="222"/>
      <c r="LX531" s="222"/>
      <c r="LY531" s="222"/>
      <c r="LZ531" s="222"/>
      <c r="MA531" s="222"/>
      <c r="MB531" s="222"/>
      <c r="MC531" s="222"/>
      <c r="MD531" s="222"/>
      <c r="ME531" s="222"/>
      <c r="MF531" s="222"/>
      <c r="MG531" s="222"/>
      <c r="MH531" s="222"/>
      <c r="MI531" s="222"/>
      <c r="MJ531" s="222"/>
      <c r="MK531" s="222"/>
      <c r="ML531" s="222"/>
      <c r="MM531" s="222"/>
      <c r="MN531" s="222"/>
      <c r="MO531" s="222"/>
      <c r="MP531" s="222"/>
      <c r="MQ531" s="222"/>
      <c r="MR531" s="222"/>
      <c r="MS531" s="222"/>
      <c r="MT531" s="222"/>
      <c r="MU531" s="222"/>
      <c r="MV531" s="222"/>
      <c r="MW531" s="222"/>
      <c r="MX531" s="222"/>
      <c r="MY531" s="222"/>
      <c r="MZ531" s="222"/>
      <c r="NA531" s="222"/>
      <c r="NB531" s="222"/>
      <c r="NC531" s="222"/>
      <c r="ND531" s="222"/>
      <c r="NE531" s="222"/>
      <c r="NF531" s="222"/>
      <c r="NG531" s="222"/>
      <c r="NH531" s="222"/>
      <c r="NI531" s="222"/>
      <c r="NJ531" s="222"/>
      <c r="NK531" s="222"/>
      <c r="NL531" s="222"/>
      <c r="NM531" s="222"/>
      <c r="NN531" s="222"/>
      <c r="NO531" s="222"/>
      <c r="NP531" s="222"/>
      <c r="NQ531" s="222"/>
      <c r="NR531" s="222"/>
      <c r="NS531" s="222"/>
      <c r="NT531" s="222"/>
      <c r="NU531" s="222"/>
      <c r="NV531" s="222"/>
      <c r="NW531" s="222"/>
      <c r="NX531" s="222"/>
      <c r="NY531" s="222"/>
      <c r="NZ531" s="222"/>
      <c r="OA531" s="222"/>
      <c r="OB531" s="222"/>
      <c r="OC531" s="222"/>
      <c r="OD531" s="222"/>
      <c r="OE531" s="222"/>
      <c r="OF531" s="222"/>
      <c r="OG531" s="222"/>
      <c r="OH531" s="222"/>
      <c r="OI531" s="222"/>
      <c r="OJ531" s="222"/>
      <c r="OK531" s="222"/>
      <c r="OL531" s="222"/>
      <c r="OM531" s="222"/>
      <c r="ON531" s="222"/>
      <c r="OO531" s="222"/>
      <c r="OP531" s="222"/>
      <c r="OQ531" s="222"/>
      <c r="OR531" s="222"/>
      <c r="OS531" s="222"/>
      <c r="OT531" s="222"/>
      <c r="OU531" s="222"/>
      <c r="OV531" s="222"/>
      <c r="OW531" s="222"/>
      <c r="OX531" s="222"/>
      <c r="OY531" s="222"/>
      <c r="OZ531" s="222"/>
      <c r="PA531" s="222"/>
      <c r="PB531" s="222"/>
      <c r="PC531" s="222"/>
      <c r="PD531" s="222"/>
      <c r="PE531" s="222"/>
      <c r="PF531" s="222"/>
      <c r="PG531" s="222"/>
      <c r="PH531" s="222"/>
      <c r="PI531" s="222"/>
      <c r="PJ531" s="222"/>
      <c r="PK531" s="222"/>
      <c r="PL531" s="222"/>
      <c r="PM531" s="222"/>
      <c r="PN531" s="222"/>
      <c r="PO531" s="222"/>
      <c r="PP531" s="222"/>
      <c r="PQ531" s="222"/>
      <c r="PR531" s="222"/>
      <c r="PS531" s="222"/>
      <c r="PT531" s="222"/>
      <c r="PU531" s="222"/>
      <c r="PV531" s="222"/>
      <c r="PW531" s="222"/>
      <c r="PX531" s="222"/>
      <c r="PY531" s="222"/>
      <c r="PZ531" s="222"/>
      <c r="QA531" s="222"/>
      <c r="QB531" s="222"/>
      <c r="QC531" s="222"/>
      <c r="QD531" s="222"/>
      <c r="QE531" s="222"/>
      <c r="QF531" s="222"/>
      <c r="QG531" s="222"/>
      <c r="QH531" s="222"/>
      <c r="QI531" s="222"/>
      <c r="QJ531" s="222"/>
      <c r="QK531" s="222"/>
      <c r="QL531" s="222"/>
      <c r="QM531" s="222"/>
      <c r="QN531" s="222"/>
      <c r="QO531" s="222"/>
      <c r="QP531" s="222"/>
      <c r="QQ531" s="222"/>
      <c r="QR531" s="222"/>
      <c r="QS531" s="222"/>
      <c r="QT531" s="222"/>
      <c r="QU531" s="222"/>
      <c r="QV531" s="222"/>
      <c r="QW531" s="222"/>
      <c r="QX531" s="222"/>
      <c r="QY531" s="222"/>
      <c r="QZ531" s="222"/>
      <c r="RA531" s="222"/>
      <c r="RB531" s="222"/>
      <c r="RC531" s="222"/>
      <c r="RD531" s="222"/>
      <c r="RE531" s="222"/>
      <c r="RF531" s="222"/>
      <c r="RG531" s="222"/>
      <c r="RH531" s="222"/>
      <c r="RI531" s="222"/>
      <c r="RJ531" s="222"/>
      <c r="RK531" s="222"/>
      <c r="RL531" s="222"/>
      <c r="RM531" s="222"/>
      <c r="RN531" s="222"/>
      <c r="RO531" s="222"/>
      <c r="RP531" s="222"/>
      <c r="RQ531" s="222"/>
      <c r="RR531" s="222"/>
      <c r="RS531" s="222"/>
      <c r="RT531" s="222"/>
      <c r="RU531" s="222"/>
      <c r="RV531" s="222"/>
      <c r="RW531" s="222"/>
      <c r="RX531" s="222"/>
      <c r="RY531" s="222"/>
      <c r="RZ531" s="222"/>
      <c r="SA531" s="222"/>
      <c r="SB531" s="222"/>
      <c r="SC531" s="222"/>
      <c r="SD531" s="222"/>
      <c r="SE531" s="222"/>
      <c r="SF531" s="222"/>
      <c r="SG531" s="222"/>
      <c r="SH531" s="222"/>
      <c r="SI531" s="222"/>
      <c r="SJ531" s="222"/>
      <c r="SK531" s="222"/>
      <c r="SL531" s="222"/>
      <c r="SM531" s="222"/>
      <c r="SN531" s="222"/>
      <c r="SO531" s="222"/>
      <c r="SP531" s="222"/>
      <c r="SQ531" s="222"/>
      <c r="SR531" s="222"/>
      <c r="SS531" s="222"/>
      <c r="ST531" s="222"/>
      <c r="SU531" s="222"/>
      <c r="SV531" s="222"/>
      <c r="SW531" s="222"/>
      <c r="SX531" s="222"/>
      <c r="SY531" s="222"/>
      <c r="SZ531" s="222"/>
      <c r="TA531" s="222"/>
      <c r="TB531" s="222"/>
      <c r="TC531" s="222"/>
      <c r="TD531" s="222"/>
      <c r="TE531" s="222"/>
      <c r="TF531" s="222"/>
      <c r="TG531" s="222"/>
      <c r="TH531" s="222"/>
      <c r="TI531" s="222"/>
      <c r="TJ531" s="222"/>
      <c r="TK531" s="222"/>
      <c r="TL531" s="222"/>
      <c r="TM531" s="222"/>
      <c r="TN531" s="222"/>
      <c r="TO531" s="222"/>
      <c r="TP531" s="222"/>
      <c r="TQ531" s="222"/>
      <c r="TR531" s="222"/>
      <c r="TS531" s="222"/>
      <c r="TT531" s="222"/>
      <c r="TU531" s="222"/>
      <c r="TV531" s="222"/>
      <c r="TW531" s="222"/>
      <c r="TX531" s="222"/>
      <c r="TY531" s="222"/>
      <c r="TZ531" s="222"/>
      <c r="UA531" s="222"/>
      <c r="UB531" s="222"/>
      <c r="UC531" s="222"/>
      <c r="UD531" s="222"/>
      <c r="UE531" s="222"/>
      <c r="UF531" s="222"/>
      <c r="UG531" s="222"/>
      <c r="UH531" s="222"/>
      <c r="UI531" s="222"/>
      <c r="UJ531" s="222"/>
      <c r="UK531" s="222"/>
      <c r="UL531" s="222"/>
      <c r="UM531" s="222"/>
      <c r="UN531" s="222"/>
      <c r="UO531" s="222"/>
      <c r="UP531" s="222"/>
      <c r="UQ531" s="222"/>
      <c r="UR531" s="222"/>
      <c r="US531" s="222"/>
      <c r="UT531" s="222"/>
      <c r="UU531" s="222"/>
      <c r="UV531" s="222"/>
      <c r="UW531" s="222"/>
      <c r="UX531" s="222"/>
      <c r="UY531" s="222"/>
      <c r="UZ531" s="222"/>
      <c r="VA531" s="222"/>
      <c r="VB531" s="222"/>
      <c r="VC531" s="222"/>
      <c r="VD531" s="222"/>
      <c r="VE531" s="222"/>
      <c r="VF531" s="222"/>
      <c r="VG531" s="222"/>
      <c r="VH531" s="222"/>
      <c r="VI531" s="222"/>
    </row>
    <row r="532" spans="1:581" s="23" customFormat="1" ht="15" customHeight="1" x14ac:dyDescent="0.2">
      <c r="A532" s="18">
        <v>35</v>
      </c>
      <c r="B532" s="102" t="s">
        <v>1188</v>
      </c>
      <c r="C532" s="102" t="s">
        <v>1189</v>
      </c>
      <c r="D532" s="20">
        <v>14</v>
      </c>
      <c r="E532" s="105" t="s">
        <v>927</v>
      </c>
      <c r="F532" s="102" t="s">
        <v>1190</v>
      </c>
      <c r="G532" s="102" t="s">
        <v>1860</v>
      </c>
      <c r="H532" s="294" t="s">
        <v>1777</v>
      </c>
      <c r="I532" s="194" t="s">
        <v>1859</v>
      </c>
      <c r="J532" s="176" t="s">
        <v>954</v>
      </c>
      <c r="K532" s="328">
        <v>42537</v>
      </c>
      <c r="L532" s="146">
        <v>12</v>
      </c>
      <c r="M532" s="22">
        <v>40</v>
      </c>
      <c r="N532" s="22" t="s">
        <v>704</v>
      </c>
      <c r="O532" s="174" t="s">
        <v>1778</v>
      </c>
      <c r="P532" s="21" t="s">
        <v>972</v>
      </c>
      <c r="Q532" s="21" t="s">
        <v>996</v>
      </c>
      <c r="R532" s="22">
        <v>1</v>
      </c>
      <c r="S532" s="75">
        <v>24345</v>
      </c>
      <c r="T532" s="75"/>
      <c r="U532" s="75"/>
      <c r="V532" s="75">
        <f t="shared" si="247"/>
        <v>24345</v>
      </c>
      <c r="W532" s="75"/>
      <c r="X532" s="75">
        <f t="shared" si="249"/>
        <v>4451.333333333333</v>
      </c>
      <c r="Y532" s="75">
        <f t="shared" si="250"/>
        <v>44513.333333333336</v>
      </c>
      <c r="Z532" s="75">
        <f t="shared" si="251"/>
        <v>4260.375</v>
      </c>
      <c r="AA532" s="75">
        <f t="shared" si="252"/>
        <v>730.35</v>
      </c>
      <c r="AB532" s="75">
        <f t="shared" si="253"/>
        <v>1217.25</v>
      </c>
      <c r="AC532" s="75">
        <f t="shared" si="254"/>
        <v>486.90000000000003</v>
      </c>
      <c r="AD532" s="75">
        <v>1455</v>
      </c>
      <c r="AE532" s="75">
        <v>908</v>
      </c>
      <c r="AF532" s="77">
        <f>(V532+AD532+AE532)/2</f>
        <v>13354</v>
      </c>
      <c r="AG532" s="77">
        <f t="shared" si="258"/>
        <v>38596.097222222219</v>
      </c>
      <c r="AH532" s="77">
        <f t="shared" si="259"/>
        <v>463153.16666666663</v>
      </c>
      <c r="AI532" s="77"/>
      <c r="AJ532" s="77"/>
      <c r="AK532" s="77"/>
      <c r="AL532" s="77"/>
      <c r="AM532" s="77"/>
      <c r="AN532" s="77"/>
      <c r="AO532" s="77"/>
      <c r="AP532" s="77"/>
      <c r="AQ532" s="77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  <c r="HB532" s="24"/>
      <c r="HC532" s="24"/>
      <c r="HD532" s="24"/>
      <c r="HE532" s="24"/>
      <c r="HF532" s="24"/>
      <c r="HG532" s="24"/>
      <c r="HH532" s="24"/>
      <c r="HI532" s="24"/>
      <c r="HJ532" s="24"/>
      <c r="HK532" s="24"/>
      <c r="HL532" s="24"/>
      <c r="HM532" s="24"/>
      <c r="HN532" s="24"/>
      <c r="HO532" s="24"/>
      <c r="HP532" s="24"/>
      <c r="HQ532" s="24"/>
      <c r="HR532" s="24"/>
      <c r="HS532" s="24"/>
      <c r="HT532" s="24"/>
      <c r="HU532" s="24"/>
      <c r="HV532" s="24"/>
      <c r="HW532" s="24"/>
      <c r="HX532" s="24"/>
      <c r="HY532" s="24"/>
      <c r="HZ532" s="24"/>
      <c r="IA532" s="24"/>
      <c r="IB532" s="24"/>
      <c r="IC532" s="24"/>
      <c r="ID532" s="24"/>
      <c r="IE532" s="24"/>
      <c r="IF532" s="24"/>
      <c r="IG532" s="24"/>
      <c r="IH532" s="24"/>
      <c r="II532" s="24"/>
      <c r="IJ532" s="24"/>
      <c r="IK532" s="24"/>
      <c r="IL532" s="24"/>
      <c r="IM532" s="24"/>
      <c r="IN532" s="24"/>
      <c r="IO532" s="24"/>
      <c r="IP532" s="24"/>
      <c r="IQ532" s="24"/>
      <c r="IR532" s="24"/>
      <c r="IS532" s="24"/>
      <c r="IT532" s="24"/>
      <c r="IU532" s="24"/>
      <c r="IV532" s="24"/>
      <c r="IW532" s="24"/>
      <c r="IX532" s="24"/>
      <c r="IY532" s="24"/>
      <c r="IZ532" s="24"/>
      <c r="JA532" s="24"/>
      <c r="JB532" s="24"/>
      <c r="JC532" s="24"/>
      <c r="JD532" s="24"/>
      <c r="JE532" s="24"/>
      <c r="JF532" s="24"/>
      <c r="JG532" s="24"/>
      <c r="JH532" s="24"/>
      <c r="JI532" s="24"/>
      <c r="JJ532" s="24"/>
      <c r="JK532" s="24"/>
      <c r="JL532" s="24"/>
      <c r="JM532" s="24"/>
      <c r="JN532" s="24"/>
      <c r="JO532" s="24"/>
      <c r="JP532" s="24"/>
      <c r="JQ532" s="24"/>
      <c r="JR532" s="24"/>
      <c r="JS532" s="24"/>
      <c r="JT532" s="24"/>
      <c r="JU532" s="24"/>
      <c r="JV532" s="24"/>
      <c r="JW532" s="24"/>
      <c r="JX532" s="24"/>
      <c r="JY532" s="24"/>
      <c r="JZ532" s="24"/>
      <c r="KA532" s="24"/>
      <c r="KB532" s="24"/>
      <c r="KC532" s="24"/>
      <c r="KD532" s="24"/>
      <c r="KE532" s="24"/>
      <c r="KF532" s="24"/>
      <c r="KG532" s="24"/>
      <c r="KH532" s="24"/>
      <c r="KI532" s="24"/>
      <c r="KJ532" s="24"/>
      <c r="KK532" s="24"/>
      <c r="KL532" s="24"/>
      <c r="KM532" s="24"/>
      <c r="KN532" s="24"/>
      <c r="KO532" s="24"/>
      <c r="KP532" s="24"/>
      <c r="KQ532" s="24"/>
      <c r="KR532" s="24"/>
      <c r="KS532" s="24"/>
      <c r="KT532" s="24"/>
      <c r="KU532" s="24"/>
      <c r="KV532" s="24"/>
      <c r="KW532" s="24"/>
      <c r="KX532" s="24"/>
      <c r="KY532" s="24"/>
      <c r="KZ532" s="24"/>
      <c r="LA532" s="24"/>
      <c r="LB532" s="24"/>
      <c r="LC532" s="24"/>
      <c r="LD532" s="24"/>
      <c r="LE532" s="24"/>
      <c r="LF532" s="24"/>
      <c r="LG532" s="24"/>
      <c r="LH532" s="24"/>
      <c r="LI532" s="24"/>
      <c r="LJ532" s="24"/>
      <c r="LK532" s="24"/>
      <c r="LL532" s="24"/>
      <c r="LM532" s="24"/>
      <c r="LN532" s="24"/>
      <c r="LO532" s="24"/>
      <c r="LP532" s="24"/>
      <c r="LQ532" s="24"/>
      <c r="LR532" s="24"/>
      <c r="LS532" s="24"/>
      <c r="LT532" s="24"/>
      <c r="LU532" s="24"/>
      <c r="LV532" s="24"/>
      <c r="LW532" s="24"/>
      <c r="LX532" s="24"/>
      <c r="LY532" s="24"/>
      <c r="LZ532" s="24"/>
      <c r="MA532" s="24"/>
      <c r="MB532" s="24"/>
      <c r="MC532" s="24"/>
      <c r="MD532" s="24"/>
      <c r="ME532" s="24"/>
      <c r="MF532" s="24"/>
      <c r="MG532" s="24"/>
      <c r="MH532" s="24"/>
      <c r="MI532" s="24"/>
      <c r="MJ532" s="24"/>
      <c r="MK532" s="24"/>
      <c r="ML532" s="24"/>
      <c r="MM532" s="24"/>
      <c r="MN532" s="24"/>
      <c r="MO532" s="24"/>
      <c r="MP532" s="24"/>
      <c r="MQ532" s="24"/>
      <c r="MR532" s="24"/>
      <c r="MS532" s="24"/>
      <c r="MT532" s="24"/>
      <c r="MU532" s="24"/>
      <c r="MV532" s="24"/>
      <c r="MW532" s="24"/>
      <c r="MX532" s="24"/>
      <c r="MY532" s="24"/>
      <c r="MZ532" s="24"/>
      <c r="NA532" s="24"/>
      <c r="NB532" s="24"/>
      <c r="NC532" s="24"/>
      <c r="ND532" s="24"/>
      <c r="NE532" s="24"/>
      <c r="NF532" s="24"/>
      <c r="NG532" s="24"/>
      <c r="NH532" s="24"/>
      <c r="NI532" s="24"/>
      <c r="NJ532" s="24"/>
      <c r="NK532" s="24"/>
      <c r="NL532" s="24"/>
      <c r="NM532" s="24"/>
      <c r="NN532" s="24"/>
      <c r="NO532" s="24"/>
      <c r="NP532" s="24"/>
      <c r="NQ532" s="24"/>
      <c r="NR532" s="24"/>
      <c r="NS532" s="24"/>
      <c r="NT532" s="24"/>
      <c r="NU532" s="24"/>
      <c r="NV532" s="24"/>
      <c r="NW532" s="24"/>
      <c r="NX532" s="24"/>
      <c r="NY532" s="24"/>
      <c r="NZ532" s="24"/>
      <c r="OA532" s="24"/>
      <c r="OB532" s="24"/>
      <c r="OC532" s="24"/>
      <c r="OD532" s="24"/>
      <c r="OE532" s="24"/>
      <c r="OF532" s="24"/>
      <c r="OG532" s="24"/>
      <c r="OH532" s="24"/>
      <c r="OI532" s="24"/>
      <c r="OJ532" s="24"/>
      <c r="OK532" s="24"/>
      <c r="OL532" s="24"/>
      <c r="OM532" s="24"/>
      <c r="ON532" s="24"/>
      <c r="OO532" s="24"/>
      <c r="OP532" s="24"/>
      <c r="OQ532" s="24"/>
      <c r="OR532" s="24"/>
      <c r="OS532" s="24"/>
      <c r="OT532" s="24"/>
      <c r="OU532" s="24"/>
      <c r="OV532" s="24"/>
      <c r="OW532" s="24"/>
      <c r="OX532" s="24"/>
      <c r="OY532" s="24"/>
      <c r="OZ532" s="24"/>
      <c r="PA532" s="24"/>
      <c r="PB532" s="24"/>
      <c r="PC532" s="24"/>
      <c r="PD532" s="24"/>
      <c r="PE532" s="24"/>
      <c r="PF532" s="24"/>
      <c r="PG532" s="24"/>
      <c r="PH532" s="24"/>
      <c r="PI532" s="24"/>
      <c r="PJ532" s="24"/>
      <c r="PK532" s="24"/>
      <c r="PL532" s="24"/>
      <c r="PM532" s="24"/>
      <c r="PN532" s="24"/>
      <c r="PO532" s="24"/>
      <c r="PP532" s="24"/>
      <c r="PQ532" s="24"/>
      <c r="PR532" s="24"/>
      <c r="PS532" s="24"/>
      <c r="PT532" s="24"/>
      <c r="PU532" s="24"/>
      <c r="PV532" s="24"/>
      <c r="PW532" s="24"/>
      <c r="PX532" s="24"/>
      <c r="PY532" s="24"/>
      <c r="PZ532" s="24"/>
      <c r="QA532" s="24"/>
      <c r="QB532" s="24"/>
      <c r="QC532" s="24"/>
      <c r="QD532" s="24"/>
      <c r="QE532" s="24"/>
      <c r="QF532" s="24"/>
      <c r="QG532" s="24"/>
      <c r="QH532" s="24"/>
      <c r="QI532" s="24"/>
      <c r="QJ532" s="24"/>
      <c r="QK532" s="24"/>
      <c r="QL532" s="24"/>
      <c r="QM532" s="24"/>
      <c r="QN532" s="24"/>
      <c r="QO532" s="24"/>
      <c r="QP532" s="24"/>
      <c r="QQ532" s="24"/>
      <c r="QR532" s="24"/>
      <c r="QS532" s="24"/>
      <c r="QT532" s="24"/>
      <c r="QU532" s="24"/>
      <c r="QV532" s="24"/>
      <c r="QW532" s="24"/>
      <c r="QX532" s="24"/>
      <c r="QY532" s="24"/>
      <c r="QZ532" s="24"/>
      <c r="RA532" s="24"/>
      <c r="RB532" s="24"/>
      <c r="RC532" s="24"/>
      <c r="RD532" s="24"/>
      <c r="RE532" s="24"/>
      <c r="RF532" s="24"/>
      <c r="RG532" s="24"/>
      <c r="RH532" s="24"/>
      <c r="RI532" s="24"/>
      <c r="RJ532" s="24"/>
      <c r="RK532" s="24"/>
      <c r="RL532" s="24"/>
      <c r="RM532" s="24"/>
      <c r="RN532" s="24"/>
      <c r="RO532" s="24"/>
      <c r="RP532" s="24"/>
      <c r="RQ532" s="24"/>
      <c r="RR532" s="24"/>
      <c r="RS532" s="24"/>
      <c r="RT532" s="24"/>
      <c r="RU532" s="24"/>
      <c r="RV532" s="24"/>
      <c r="RW532" s="24"/>
      <c r="RX532" s="24"/>
      <c r="RY532" s="24"/>
      <c r="RZ532" s="24"/>
      <c r="SA532" s="24"/>
      <c r="SB532" s="24"/>
      <c r="SC532" s="24"/>
      <c r="SD532" s="24"/>
      <c r="SE532" s="24"/>
      <c r="SF532" s="24"/>
      <c r="SG532" s="24"/>
      <c r="SH532" s="24"/>
      <c r="SI532" s="24"/>
      <c r="SJ532" s="24"/>
      <c r="SK532" s="24"/>
      <c r="SL532" s="24"/>
      <c r="SM532" s="24"/>
      <c r="SN532" s="24"/>
      <c r="SO532" s="24"/>
      <c r="SP532" s="24"/>
      <c r="SQ532" s="24"/>
      <c r="SR532" s="24"/>
      <c r="SS532" s="24"/>
      <c r="ST532" s="24"/>
      <c r="SU532" s="24"/>
      <c r="SV532" s="24"/>
      <c r="SW532" s="24"/>
      <c r="SX532" s="24"/>
      <c r="SY532" s="24"/>
      <c r="SZ532" s="24"/>
      <c r="TA532" s="24"/>
      <c r="TB532" s="24"/>
      <c r="TC532" s="24"/>
      <c r="TD532" s="24"/>
      <c r="TE532" s="24"/>
      <c r="TF532" s="24"/>
      <c r="TG532" s="24"/>
      <c r="TH532" s="24"/>
      <c r="TI532" s="24"/>
      <c r="TJ532" s="24"/>
      <c r="TK532" s="24"/>
      <c r="TL532" s="24"/>
      <c r="TM532" s="24"/>
      <c r="TN532" s="24"/>
      <c r="TO532" s="24"/>
      <c r="TP532" s="24"/>
      <c r="TQ532" s="24"/>
      <c r="TR532" s="24"/>
      <c r="TS532" s="24"/>
      <c r="TT532" s="24"/>
      <c r="TU532" s="24"/>
      <c r="TV532" s="24"/>
      <c r="TW532" s="24"/>
      <c r="TX532" s="24"/>
      <c r="TY532" s="24"/>
      <c r="TZ532" s="24"/>
      <c r="UA532" s="24"/>
      <c r="UB532" s="24"/>
      <c r="UC532" s="24"/>
      <c r="UD532" s="24"/>
      <c r="UE532" s="24"/>
      <c r="UF532" s="24"/>
      <c r="UG532" s="24"/>
      <c r="UH532" s="24"/>
      <c r="UI532" s="24"/>
      <c r="UJ532" s="24"/>
      <c r="UK532" s="24"/>
      <c r="UL532" s="24"/>
      <c r="UM532" s="24"/>
      <c r="UN532" s="24"/>
      <c r="UO532" s="24"/>
      <c r="UP532" s="24"/>
      <c r="UQ532" s="24"/>
      <c r="UR532" s="24"/>
      <c r="US532" s="24"/>
      <c r="UT532" s="24"/>
      <c r="UU532" s="24"/>
      <c r="UV532" s="24"/>
      <c r="UW532" s="24"/>
      <c r="UX532" s="24"/>
      <c r="UY532" s="24"/>
      <c r="UZ532" s="24"/>
      <c r="VA532" s="24"/>
      <c r="VB532" s="24"/>
      <c r="VC532" s="24"/>
      <c r="VD532" s="24"/>
      <c r="VE532" s="24"/>
      <c r="VF532" s="24"/>
      <c r="VG532" s="24"/>
      <c r="VH532" s="24"/>
      <c r="VI532" s="24"/>
    </row>
    <row r="533" spans="1:581" s="23" customFormat="1" ht="15" customHeight="1" x14ac:dyDescent="0.2">
      <c r="A533" s="18">
        <v>36</v>
      </c>
      <c r="B533" s="108" t="s">
        <v>1188</v>
      </c>
      <c r="C533" s="108" t="s">
        <v>1189</v>
      </c>
      <c r="D533" s="109">
        <v>14</v>
      </c>
      <c r="E533" s="102" t="s">
        <v>927</v>
      </c>
      <c r="F533" s="108" t="s">
        <v>1190</v>
      </c>
      <c r="G533" s="108" t="s">
        <v>1644</v>
      </c>
      <c r="H533" s="63" t="s">
        <v>1147</v>
      </c>
      <c r="I533" s="64" t="s">
        <v>1181</v>
      </c>
      <c r="J533" s="65" t="s">
        <v>955</v>
      </c>
      <c r="K533" s="331">
        <v>41471</v>
      </c>
      <c r="L533" s="148">
        <v>19</v>
      </c>
      <c r="M533" s="65">
        <v>40</v>
      </c>
      <c r="N533" s="65" t="s">
        <v>704</v>
      </c>
      <c r="O533" s="64" t="s">
        <v>997</v>
      </c>
      <c r="P533" s="64" t="s">
        <v>996</v>
      </c>
      <c r="Q533" s="64" t="s">
        <v>717</v>
      </c>
      <c r="R533" s="65">
        <v>1</v>
      </c>
      <c r="S533" s="75">
        <v>82995</v>
      </c>
      <c r="T533" s="76"/>
      <c r="U533" s="76"/>
      <c r="V533" s="75">
        <f t="shared" si="247"/>
        <v>82995</v>
      </c>
      <c r="W533" s="76"/>
      <c r="X533" s="76">
        <f t="shared" si="249"/>
        <v>14694.5</v>
      </c>
      <c r="Y533" s="76">
        <f t="shared" si="250"/>
        <v>146945</v>
      </c>
      <c r="Z533" s="76">
        <f t="shared" si="251"/>
        <v>14524.124999999998</v>
      </c>
      <c r="AA533" s="76">
        <f t="shared" si="252"/>
        <v>2489.85</v>
      </c>
      <c r="AB533" s="76">
        <f t="shared" si="253"/>
        <v>4149.75</v>
      </c>
      <c r="AC533" s="76">
        <f t="shared" si="254"/>
        <v>1659.9</v>
      </c>
      <c r="AD533" s="76">
        <v>3037</v>
      </c>
      <c r="AE533" s="76">
        <v>2135</v>
      </c>
      <c r="AF533" s="78"/>
      <c r="AG533" s="77">
        <f t="shared" si="258"/>
        <v>124460.58333333333</v>
      </c>
      <c r="AH533" s="77">
        <f t="shared" si="259"/>
        <v>1493527</v>
      </c>
      <c r="AI533" s="78"/>
      <c r="AJ533" s="78"/>
      <c r="AK533" s="78"/>
      <c r="AL533" s="78"/>
      <c r="AM533" s="78"/>
      <c r="AN533" s="78"/>
      <c r="AO533" s="78"/>
      <c r="AP533" s="78"/>
      <c r="AQ533" s="78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  <c r="HB533" s="24"/>
      <c r="HC533" s="24"/>
      <c r="HD533" s="24"/>
      <c r="HE533" s="24"/>
      <c r="HF533" s="24"/>
      <c r="HG533" s="24"/>
      <c r="HH533" s="24"/>
      <c r="HI533" s="24"/>
      <c r="HJ533" s="24"/>
      <c r="HK533" s="24"/>
      <c r="HL533" s="24"/>
      <c r="HM533" s="24"/>
      <c r="HN533" s="24"/>
      <c r="HO533" s="24"/>
      <c r="HP533" s="24"/>
      <c r="HQ533" s="24"/>
      <c r="HR533" s="24"/>
      <c r="HS533" s="24"/>
      <c r="HT533" s="24"/>
      <c r="HU533" s="24"/>
      <c r="HV533" s="24"/>
      <c r="HW533" s="24"/>
      <c r="HX533" s="24"/>
      <c r="HY533" s="24"/>
      <c r="HZ533" s="24"/>
      <c r="IA533" s="24"/>
      <c r="IB533" s="24"/>
      <c r="IC533" s="24"/>
      <c r="ID533" s="24"/>
      <c r="IE533" s="24"/>
      <c r="IF533" s="24"/>
      <c r="IG533" s="24"/>
      <c r="IH533" s="24"/>
      <c r="II533" s="24"/>
      <c r="IJ533" s="24"/>
      <c r="IK533" s="24"/>
      <c r="IL533" s="24"/>
      <c r="IM533" s="24"/>
      <c r="IN533" s="24"/>
      <c r="IO533" s="24"/>
      <c r="IP533" s="24"/>
      <c r="IQ533" s="24"/>
      <c r="IR533" s="24"/>
      <c r="IS533" s="24"/>
      <c r="IT533" s="24"/>
      <c r="IU533" s="24"/>
      <c r="IV533" s="24"/>
      <c r="IW533" s="24"/>
      <c r="IX533" s="24"/>
      <c r="IY533" s="24"/>
      <c r="IZ533" s="24"/>
      <c r="JA533" s="24"/>
      <c r="JB533" s="24"/>
      <c r="JC533" s="24"/>
      <c r="JD533" s="24"/>
      <c r="JE533" s="24"/>
      <c r="JF533" s="24"/>
      <c r="JG533" s="24"/>
      <c r="JH533" s="24"/>
      <c r="JI533" s="24"/>
      <c r="JJ533" s="24"/>
      <c r="JK533" s="24"/>
      <c r="JL533" s="24"/>
      <c r="JM533" s="24"/>
      <c r="JN533" s="24"/>
      <c r="JO533" s="24"/>
      <c r="JP533" s="24"/>
      <c r="JQ533" s="24"/>
      <c r="JR533" s="24"/>
      <c r="JS533" s="24"/>
      <c r="JT533" s="24"/>
      <c r="JU533" s="24"/>
      <c r="JV533" s="24"/>
      <c r="JW533" s="24"/>
      <c r="JX533" s="24"/>
      <c r="JY533" s="24"/>
      <c r="JZ533" s="24"/>
      <c r="KA533" s="24"/>
      <c r="KB533" s="24"/>
      <c r="KC533" s="24"/>
      <c r="KD533" s="24"/>
      <c r="KE533" s="24"/>
      <c r="KF533" s="24"/>
      <c r="KG533" s="24"/>
      <c r="KH533" s="24"/>
      <c r="KI533" s="24"/>
      <c r="KJ533" s="24"/>
      <c r="KK533" s="24"/>
      <c r="KL533" s="24"/>
      <c r="KM533" s="24"/>
      <c r="KN533" s="24"/>
      <c r="KO533" s="24"/>
      <c r="KP533" s="24"/>
      <c r="KQ533" s="24"/>
      <c r="KR533" s="24"/>
      <c r="KS533" s="24"/>
      <c r="KT533" s="24"/>
      <c r="KU533" s="24"/>
      <c r="KV533" s="24"/>
      <c r="KW533" s="24"/>
      <c r="KX533" s="24"/>
      <c r="KY533" s="24"/>
      <c r="KZ533" s="24"/>
      <c r="LA533" s="24"/>
      <c r="LB533" s="24"/>
      <c r="LC533" s="24"/>
      <c r="LD533" s="24"/>
      <c r="LE533" s="24"/>
      <c r="LF533" s="24"/>
      <c r="LG533" s="24"/>
      <c r="LH533" s="24"/>
      <c r="LI533" s="24"/>
      <c r="LJ533" s="24"/>
      <c r="LK533" s="24"/>
      <c r="LL533" s="24"/>
      <c r="LM533" s="24"/>
      <c r="LN533" s="24"/>
      <c r="LO533" s="24"/>
      <c r="LP533" s="24"/>
      <c r="LQ533" s="24"/>
      <c r="LR533" s="24"/>
      <c r="LS533" s="24"/>
      <c r="LT533" s="24"/>
      <c r="LU533" s="24"/>
      <c r="LV533" s="24"/>
      <c r="LW533" s="24"/>
      <c r="LX533" s="24"/>
      <c r="LY533" s="24"/>
      <c r="LZ533" s="24"/>
      <c r="MA533" s="24"/>
      <c r="MB533" s="24"/>
      <c r="MC533" s="24"/>
      <c r="MD533" s="24"/>
      <c r="ME533" s="24"/>
      <c r="MF533" s="24"/>
      <c r="MG533" s="24"/>
      <c r="MH533" s="24"/>
      <c r="MI533" s="24"/>
      <c r="MJ533" s="24"/>
      <c r="MK533" s="24"/>
      <c r="ML533" s="24"/>
      <c r="MM533" s="24"/>
      <c r="MN533" s="24"/>
      <c r="MO533" s="24"/>
      <c r="MP533" s="24"/>
      <c r="MQ533" s="24"/>
      <c r="MR533" s="24"/>
      <c r="MS533" s="24"/>
      <c r="MT533" s="24"/>
      <c r="MU533" s="24"/>
      <c r="MV533" s="24"/>
      <c r="MW533" s="24"/>
      <c r="MX533" s="24"/>
      <c r="MY533" s="24"/>
      <c r="MZ533" s="24"/>
      <c r="NA533" s="24"/>
      <c r="NB533" s="24"/>
      <c r="NC533" s="24"/>
      <c r="ND533" s="24"/>
      <c r="NE533" s="24"/>
      <c r="NF533" s="24"/>
      <c r="NG533" s="24"/>
      <c r="NH533" s="24"/>
      <c r="NI533" s="24"/>
      <c r="NJ533" s="24"/>
      <c r="NK533" s="24"/>
      <c r="NL533" s="24"/>
      <c r="NM533" s="24"/>
      <c r="NN533" s="24"/>
      <c r="NO533" s="24"/>
      <c r="NP533" s="24"/>
      <c r="NQ533" s="24"/>
      <c r="NR533" s="24"/>
      <c r="NS533" s="24"/>
      <c r="NT533" s="24"/>
      <c r="NU533" s="24"/>
      <c r="NV533" s="24"/>
      <c r="NW533" s="24"/>
      <c r="NX533" s="24"/>
      <c r="NY533" s="24"/>
      <c r="NZ533" s="24"/>
      <c r="OA533" s="24"/>
      <c r="OB533" s="24"/>
      <c r="OC533" s="24"/>
      <c r="OD533" s="24"/>
      <c r="OE533" s="24"/>
      <c r="OF533" s="24"/>
      <c r="OG533" s="24"/>
      <c r="OH533" s="24"/>
      <c r="OI533" s="24"/>
      <c r="OJ533" s="24"/>
      <c r="OK533" s="24"/>
      <c r="OL533" s="24"/>
      <c r="OM533" s="24"/>
      <c r="ON533" s="24"/>
      <c r="OO533" s="24"/>
      <c r="OP533" s="24"/>
      <c r="OQ533" s="24"/>
      <c r="OR533" s="24"/>
      <c r="OS533" s="24"/>
      <c r="OT533" s="24"/>
      <c r="OU533" s="24"/>
      <c r="OV533" s="24"/>
      <c r="OW533" s="24"/>
      <c r="OX533" s="24"/>
      <c r="OY533" s="24"/>
      <c r="OZ533" s="24"/>
      <c r="PA533" s="24"/>
      <c r="PB533" s="24"/>
      <c r="PC533" s="24"/>
      <c r="PD533" s="24"/>
      <c r="PE533" s="24"/>
      <c r="PF533" s="24"/>
      <c r="PG533" s="24"/>
      <c r="PH533" s="24"/>
      <c r="PI533" s="24"/>
      <c r="PJ533" s="24"/>
      <c r="PK533" s="24"/>
      <c r="PL533" s="24"/>
      <c r="PM533" s="24"/>
      <c r="PN533" s="24"/>
      <c r="PO533" s="24"/>
      <c r="PP533" s="24"/>
      <c r="PQ533" s="24"/>
      <c r="PR533" s="24"/>
      <c r="PS533" s="24"/>
      <c r="PT533" s="24"/>
      <c r="PU533" s="24"/>
      <c r="PV533" s="24"/>
      <c r="PW533" s="24"/>
      <c r="PX533" s="24"/>
      <c r="PY533" s="24"/>
      <c r="PZ533" s="24"/>
      <c r="QA533" s="24"/>
      <c r="QB533" s="24"/>
      <c r="QC533" s="24"/>
      <c r="QD533" s="24"/>
      <c r="QE533" s="24"/>
      <c r="QF533" s="24"/>
      <c r="QG533" s="24"/>
      <c r="QH533" s="24"/>
      <c r="QI533" s="24"/>
      <c r="QJ533" s="24"/>
      <c r="QK533" s="24"/>
      <c r="QL533" s="24"/>
      <c r="QM533" s="24"/>
      <c r="QN533" s="24"/>
      <c r="QO533" s="24"/>
      <c r="QP533" s="24"/>
      <c r="QQ533" s="24"/>
      <c r="QR533" s="24"/>
      <c r="QS533" s="24"/>
      <c r="QT533" s="24"/>
      <c r="QU533" s="24"/>
      <c r="QV533" s="24"/>
      <c r="QW533" s="24"/>
      <c r="QX533" s="24"/>
      <c r="QY533" s="24"/>
      <c r="QZ533" s="24"/>
      <c r="RA533" s="24"/>
      <c r="RB533" s="24"/>
      <c r="RC533" s="24"/>
      <c r="RD533" s="24"/>
      <c r="RE533" s="24"/>
      <c r="RF533" s="24"/>
      <c r="RG533" s="24"/>
      <c r="RH533" s="24"/>
      <c r="RI533" s="24"/>
      <c r="RJ533" s="24"/>
      <c r="RK533" s="24"/>
      <c r="RL533" s="24"/>
      <c r="RM533" s="24"/>
      <c r="RN533" s="24"/>
      <c r="RO533" s="24"/>
      <c r="RP533" s="24"/>
      <c r="RQ533" s="24"/>
      <c r="RR533" s="24"/>
      <c r="RS533" s="24"/>
      <c r="RT533" s="24"/>
      <c r="RU533" s="24"/>
      <c r="RV533" s="24"/>
      <c r="RW533" s="24"/>
      <c r="RX533" s="24"/>
      <c r="RY533" s="24"/>
      <c r="RZ533" s="24"/>
      <c r="SA533" s="24"/>
      <c r="SB533" s="24"/>
      <c r="SC533" s="24"/>
      <c r="SD533" s="24"/>
      <c r="SE533" s="24"/>
      <c r="SF533" s="24"/>
      <c r="SG533" s="24"/>
      <c r="SH533" s="24"/>
      <c r="SI533" s="24"/>
      <c r="SJ533" s="24"/>
      <c r="SK533" s="24"/>
      <c r="SL533" s="24"/>
      <c r="SM533" s="24"/>
      <c r="SN533" s="24"/>
      <c r="SO533" s="24"/>
      <c r="SP533" s="24"/>
      <c r="SQ533" s="24"/>
      <c r="SR533" s="24"/>
      <c r="SS533" s="24"/>
      <c r="ST533" s="24"/>
      <c r="SU533" s="24"/>
      <c r="SV533" s="24"/>
      <c r="SW533" s="24"/>
      <c r="SX533" s="24"/>
      <c r="SY533" s="24"/>
      <c r="SZ533" s="24"/>
      <c r="TA533" s="24"/>
      <c r="TB533" s="24"/>
      <c r="TC533" s="24"/>
      <c r="TD533" s="24"/>
      <c r="TE533" s="24"/>
      <c r="TF533" s="24"/>
      <c r="TG533" s="24"/>
      <c r="TH533" s="24"/>
      <c r="TI533" s="24"/>
      <c r="TJ533" s="24"/>
      <c r="TK533" s="24"/>
      <c r="TL533" s="24"/>
      <c r="TM533" s="24"/>
      <c r="TN533" s="24"/>
      <c r="TO533" s="24"/>
      <c r="TP533" s="24"/>
      <c r="TQ533" s="24"/>
      <c r="TR533" s="24"/>
      <c r="TS533" s="24"/>
      <c r="TT533" s="24"/>
      <c r="TU533" s="24"/>
      <c r="TV533" s="24"/>
      <c r="TW533" s="24"/>
      <c r="TX533" s="24"/>
      <c r="TY533" s="24"/>
      <c r="TZ533" s="24"/>
      <c r="UA533" s="24"/>
      <c r="UB533" s="24"/>
      <c r="UC533" s="24"/>
      <c r="UD533" s="24"/>
      <c r="UE533" s="24"/>
      <c r="UF533" s="24"/>
      <c r="UG533" s="24"/>
      <c r="UH533" s="24"/>
      <c r="UI533" s="24"/>
      <c r="UJ533" s="24"/>
      <c r="UK533" s="24"/>
      <c r="UL533" s="24"/>
      <c r="UM533" s="24"/>
      <c r="UN533" s="24"/>
      <c r="UO533" s="24"/>
      <c r="UP533" s="24"/>
      <c r="UQ533" s="24"/>
      <c r="UR533" s="24"/>
      <c r="US533" s="24"/>
      <c r="UT533" s="24"/>
      <c r="UU533" s="24"/>
      <c r="UV533" s="24"/>
      <c r="UW533" s="24"/>
      <c r="UX533" s="24"/>
      <c r="UY533" s="24"/>
      <c r="UZ533" s="24"/>
      <c r="VA533" s="24"/>
      <c r="VB533" s="24"/>
      <c r="VC533" s="24"/>
      <c r="VD533" s="24"/>
      <c r="VE533" s="24"/>
      <c r="VF533" s="24"/>
      <c r="VG533" s="24"/>
      <c r="VH533" s="24"/>
      <c r="VI533" s="24"/>
    </row>
    <row r="534" spans="1:581" s="23" customFormat="1" ht="15" customHeight="1" x14ac:dyDescent="0.2">
      <c r="A534" s="179"/>
      <c r="B534" s="180"/>
      <c r="C534" s="102"/>
      <c r="D534" s="20"/>
      <c r="E534" s="180"/>
      <c r="F534" s="102"/>
      <c r="G534" s="180"/>
      <c r="H534" s="181"/>
      <c r="I534" s="181"/>
      <c r="J534" s="103"/>
      <c r="K534" s="332"/>
      <c r="L534" s="182"/>
      <c r="M534" s="103"/>
      <c r="N534" s="103"/>
      <c r="O534" s="21"/>
      <c r="P534" s="21"/>
      <c r="Q534" s="104" t="s">
        <v>718</v>
      </c>
      <c r="R534" s="103"/>
      <c r="S534" s="84">
        <f t="shared" ref="S534:AF534" si="260">SUM(S498:S533)</f>
        <v>876390</v>
      </c>
      <c r="T534" s="84">
        <f t="shared" si="260"/>
        <v>14606.2</v>
      </c>
      <c r="U534" s="84">
        <f t="shared" si="260"/>
        <v>8407.1999999999989</v>
      </c>
      <c r="V534" s="84">
        <f t="shared" si="260"/>
        <v>899403.39999999991</v>
      </c>
      <c r="W534" s="84">
        <f t="shared" si="260"/>
        <v>7360.4999999999982</v>
      </c>
      <c r="X534" s="84">
        <f t="shared" si="260"/>
        <v>163459.56666666668</v>
      </c>
      <c r="Y534" s="84">
        <f t="shared" si="260"/>
        <v>1634595.666666667</v>
      </c>
      <c r="Z534" s="84">
        <f t="shared" si="260"/>
        <v>157395.59499999997</v>
      </c>
      <c r="AA534" s="84">
        <f t="shared" si="260"/>
        <v>26982.101999999995</v>
      </c>
      <c r="AB534" s="84">
        <f t="shared" si="260"/>
        <v>44970.170000000006</v>
      </c>
      <c r="AC534" s="84">
        <f t="shared" si="260"/>
        <v>17988.067999999999</v>
      </c>
      <c r="AD534" s="84">
        <f t="shared" si="260"/>
        <v>48830</v>
      </c>
      <c r="AE534" s="84">
        <f t="shared" si="260"/>
        <v>32524</v>
      </c>
      <c r="AF534" s="84">
        <f t="shared" si="260"/>
        <v>323658.19999999995</v>
      </c>
      <c r="AG534" s="245">
        <f t="shared" si="258"/>
        <v>1412263.2877777775</v>
      </c>
      <c r="AH534" s="84">
        <f>SUM(AH498:AH533)</f>
        <v>16947159.453333333</v>
      </c>
      <c r="AI534" s="84"/>
      <c r="AJ534" s="84"/>
      <c r="AK534" s="84"/>
      <c r="AL534" s="84">
        <v>50000</v>
      </c>
      <c r="AM534" s="84"/>
      <c r="AN534" s="84">
        <v>0</v>
      </c>
      <c r="AO534" s="84"/>
      <c r="AP534" s="84"/>
      <c r="AQ534" s="84">
        <v>95200</v>
      </c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  <c r="HB534" s="24"/>
      <c r="HC534" s="24"/>
      <c r="HD534" s="24"/>
      <c r="HE534" s="24"/>
      <c r="HF534" s="24"/>
      <c r="HG534" s="24"/>
      <c r="HH534" s="24"/>
      <c r="HI534" s="24"/>
      <c r="HJ534" s="24"/>
      <c r="HK534" s="24"/>
      <c r="HL534" s="24"/>
      <c r="HM534" s="24"/>
      <c r="HN534" s="24"/>
      <c r="HO534" s="24"/>
      <c r="HP534" s="24"/>
      <c r="HQ534" s="24"/>
      <c r="HR534" s="24"/>
      <c r="HS534" s="24"/>
      <c r="HT534" s="24"/>
      <c r="HU534" s="24"/>
      <c r="HV534" s="24"/>
      <c r="HW534" s="24"/>
      <c r="HX534" s="24"/>
      <c r="HY534" s="24"/>
      <c r="HZ534" s="24"/>
      <c r="IA534" s="24"/>
      <c r="IB534" s="24"/>
      <c r="IC534" s="24"/>
      <c r="ID534" s="24"/>
      <c r="IE534" s="24"/>
      <c r="IF534" s="24"/>
      <c r="IG534" s="24"/>
      <c r="IH534" s="24"/>
      <c r="II534" s="24"/>
      <c r="IJ534" s="24"/>
      <c r="IK534" s="24"/>
      <c r="IL534" s="24"/>
      <c r="IM534" s="24"/>
      <c r="IN534" s="24"/>
      <c r="IO534" s="24"/>
      <c r="IP534" s="24"/>
      <c r="IQ534" s="24"/>
      <c r="IR534" s="24"/>
      <c r="IS534" s="24"/>
      <c r="IT534" s="24"/>
      <c r="IU534" s="24"/>
      <c r="IV534" s="24"/>
      <c r="IW534" s="24"/>
      <c r="IX534" s="24"/>
      <c r="IY534" s="24"/>
      <c r="IZ534" s="24"/>
      <c r="JA534" s="24"/>
      <c r="JB534" s="24"/>
      <c r="JC534" s="24"/>
      <c r="JD534" s="24"/>
      <c r="JE534" s="24"/>
      <c r="JF534" s="24"/>
      <c r="JG534" s="24"/>
      <c r="JH534" s="24"/>
      <c r="JI534" s="24"/>
      <c r="JJ534" s="24"/>
      <c r="JK534" s="24"/>
      <c r="JL534" s="24"/>
      <c r="JM534" s="24"/>
      <c r="JN534" s="24"/>
      <c r="JO534" s="24"/>
      <c r="JP534" s="24"/>
      <c r="JQ534" s="24"/>
      <c r="JR534" s="24"/>
      <c r="JS534" s="24"/>
      <c r="JT534" s="24"/>
      <c r="JU534" s="24"/>
      <c r="JV534" s="24"/>
      <c r="JW534" s="24"/>
      <c r="JX534" s="24"/>
      <c r="JY534" s="24"/>
      <c r="JZ534" s="24"/>
      <c r="KA534" s="24"/>
      <c r="KB534" s="24"/>
      <c r="KC534" s="24"/>
      <c r="KD534" s="24"/>
      <c r="KE534" s="24"/>
      <c r="KF534" s="24"/>
      <c r="KG534" s="24"/>
      <c r="KH534" s="24"/>
      <c r="KI534" s="24"/>
      <c r="KJ534" s="24"/>
      <c r="KK534" s="24"/>
      <c r="KL534" s="24"/>
      <c r="KM534" s="24"/>
      <c r="KN534" s="24"/>
      <c r="KO534" s="24"/>
      <c r="KP534" s="24"/>
      <c r="KQ534" s="24"/>
      <c r="KR534" s="24"/>
      <c r="KS534" s="24"/>
      <c r="KT534" s="24"/>
      <c r="KU534" s="24"/>
      <c r="KV534" s="24"/>
      <c r="KW534" s="24"/>
      <c r="KX534" s="24"/>
      <c r="KY534" s="24"/>
      <c r="KZ534" s="24"/>
      <c r="LA534" s="24"/>
      <c r="LB534" s="24"/>
      <c r="LC534" s="24"/>
      <c r="LD534" s="24"/>
      <c r="LE534" s="24"/>
      <c r="LF534" s="24"/>
      <c r="LG534" s="24"/>
      <c r="LH534" s="24"/>
      <c r="LI534" s="24"/>
      <c r="LJ534" s="24"/>
      <c r="LK534" s="24"/>
      <c r="LL534" s="24"/>
      <c r="LM534" s="24"/>
      <c r="LN534" s="24"/>
      <c r="LO534" s="24"/>
      <c r="LP534" s="24"/>
      <c r="LQ534" s="24"/>
      <c r="LR534" s="24"/>
      <c r="LS534" s="24"/>
      <c r="LT534" s="24"/>
      <c r="LU534" s="24"/>
      <c r="LV534" s="24"/>
      <c r="LW534" s="24"/>
      <c r="LX534" s="24"/>
      <c r="LY534" s="24"/>
      <c r="LZ534" s="24"/>
      <c r="MA534" s="24"/>
      <c r="MB534" s="24"/>
      <c r="MC534" s="24"/>
      <c r="MD534" s="24"/>
      <c r="ME534" s="24"/>
      <c r="MF534" s="24"/>
      <c r="MG534" s="24"/>
      <c r="MH534" s="24"/>
      <c r="MI534" s="24"/>
      <c r="MJ534" s="24"/>
      <c r="MK534" s="24"/>
      <c r="ML534" s="24"/>
      <c r="MM534" s="24"/>
      <c r="MN534" s="24"/>
      <c r="MO534" s="24"/>
      <c r="MP534" s="24"/>
      <c r="MQ534" s="24"/>
      <c r="MR534" s="24"/>
      <c r="MS534" s="24"/>
      <c r="MT534" s="24"/>
      <c r="MU534" s="24"/>
      <c r="MV534" s="24"/>
      <c r="MW534" s="24"/>
      <c r="MX534" s="24"/>
      <c r="MY534" s="24"/>
      <c r="MZ534" s="24"/>
      <c r="NA534" s="24"/>
      <c r="NB534" s="24"/>
      <c r="NC534" s="24"/>
      <c r="ND534" s="24"/>
      <c r="NE534" s="24"/>
      <c r="NF534" s="24"/>
      <c r="NG534" s="24"/>
      <c r="NH534" s="24"/>
      <c r="NI534" s="24"/>
      <c r="NJ534" s="24"/>
      <c r="NK534" s="24"/>
      <c r="NL534" s="24"/>
      <c r="NM534" s="24"/>
      <c r="NN534" s="24"/>
      <c r="NO534" s="24"/>
      <c r="NP534" s="24"/>
      <c r="NQ534" s="24"/>
      <c r="NR534" s="24"/>
      <c r="NS534" s="24"/>
      <c r="NT534" s="24"/>
      <c r="NU534" s="24"/>
      <c r="NV534" s="24"/>
      <c r="NW534" s="24"/>
      <c r="NX534" s="24"/>
      <c r="NY534" s="24"/>
      <c r="NZ534" s="24"/>
      <c r="OA534" s="24"/>
      <c r="OB534" s="24"/>
      <c r="OC534" s="24"/>
      <c r="OD534" s="24"/>
      <c r="OE534" s="24"/>
      <c r="OF534" s="24"/>
      <c r="OG534" s="24"/>
      <c r="OH534" s="24"/>
      <c r="OI534" s="24"/>
      <c r="OJ534" s="24"/>
      <c r="OK534" s="24"/>
      <c r="OL534" s="24"/>
      <c r="OM534" s="24"/>
      <c r="ON534" s="24"/>
      <c r="OO534" s="24"/>
      <c r="OP534" s="24"/>
      <c r="OQ534" s="24"/>
      <c r="OR534" s="24"/>
      <c r="OS534" s="24"/>
      <c r="OT534" s="24"/>
      <c r="OU534" s="24"/>
      <c r="OV534" s="24"/>
      <c r="OW534" s="24"/>
      <c r="OX534" s="24"/>
      <c r="OY534" s="24"/>
      <c r="OZ534" s="24"/>
      <c r="PA534" s="24"/>
      <c r="PB534" s="24"/>
      <c r="PC534" s="24"/>
      <c r="PD534" s="24"/>
      <c r="PE534" s="24"/>
      <c r="PF534" s="24"/>
      <c r="PG534" s="24"/>
      <c r="PH534" s="24"/>
      <c r="PI534" s="24"/>
      <c r="PJ534" s="24"/>
      <c r="PK534" s="24"/>
      <c r="PL534" s="24"/>
      <c r="PM534" s="24"/>
      <c r="PN534" s="24"/>
      <c r="PO534" s="24"/>
      <c r="PP534" s="24"/>
      <c r="PQ534" s="24"/>
      <c r="PR534" s="24"/>
      <c r="PS534" s="24"/>
      <c r="PT534" s="24"/>
      <c r="PU534" s="24"/>
      <c r="PV534" s="24"/>
      <c r="PW534" s="24"/>
      <c r="PX534" s="24"/>
      <c r="PY534" s="24"/>
      <c r="PZ534" s="24"/>
      <c r="QA534" s="24"/>
      <c r="QB534" s="24"/>
      <c r="QC534" s="24"/>
      <c r="QD534" s="24"/>
      <c r="QE534" s="24"/>
      <c r="QF534" s="24"/>
      <c r="QG534" s="24"/>
      <c r="QH534" s="24"/>
      <c r="QI534" s="24"/>
      <c r="QJ534" s="24"/>
      <c r="QK534" s="24"/>
      <c r="QL534" s="24"/>
      <c r="QM534" s="24"/>
      <c r="QN534" s="24"/>
      <c r="QO534" s="24"/>
      <c r="QP534" s="24"/>
      <c r="QQ534" s="24"/>
      <c r="QR534" s="24"/>
      <c r="QS534" s="24"/>
      <c r="QT534" s="24"/>
      <c r="QU534" s="24"/>
      <c r="QV534" s="24"/>
      <c r="QW534" s="24"/>
      <c r="QX534" s="24"/>
      <c r="QY534" s="24"/>
      <c r="QZ534" s="24"/>
      <c r="RA534" s="24"/>
      <c r="RB534" s="24"/>
      <c r="RC534" s="24"/>
      <c r="RD534" s="24"/>
      <c r="RE534" s="24"/>
      <c r="RF534" s="24"/>
      <c r="RG534" s="24"/>
      <c r="RH534" s="24"/>
      <c r="RI534" s="24"/>
      <c r="RJ534" s="24"/>
      <c r="RK534" s="24"/>
      <c r="RL534" s="24"/>
      <c r="RM534" s="24"/>
      <c r="RN534" s="24"/>
      <c r="RO534" s="24"/>
      <c r="RP534" s="24"/>
      <c r="RQ534" s="24"/>
      <c r="RR534" s="24"/>
      <c r="RS534" s="24"/>
      <c r="RT534" s="24"/>
      <c r="RU534" s="24"/>
      <c r="RV534" s="24"/>
      <c r="RW534" s="24"/>
      <c r="RX534" s="24"/>
      <c r="RY534" s="24"/>
      <c r="RZ534" s="24"/>
      <c r="SA534" s="24"/>
      <c r="SB534" s="24"/>
      <c r="SC534" s="24"/>
      <c r="SD534" s="24"/>
      <c r="SE534" s="24"/>
      <c r="SF534" s="24"/>
      <c r="SG534" s="24"/>
      <c r="SH534" s="24"/>
      <c r="SI534" s="24"/>
      <c r="SJ534" s="24"/>
      <c r="SK534" s="24"/>
      <c r="SL534" s="24"/>
      <c r="SM534" s="24"/>
      <c r="SN534" s="24"/>
      <c r="SO534" s="24"/>
      <c r="SP534" s="24"/>
      <c r="SQ534" s="24"/>
      <c r="SR534" s="24"/>
      <c r="SS534" s="24"/>
      <c r="ST534" s="24"/>
      <c r="SU534" s="24"/>
      <c r="SV534" s="24"/>
      <c r="SW534" s="24"/>
      <c r="SX534" s="24"/>
      <c r="SY534" s="24"/>
      <c r="SZ534" s="24"/>
      <c r="TA534" s="24"/>
      <c r="TB534" s="24"/>
      <c r="TC534" s="24"/>
      <c r="TD534" s="24"/>
      <c r="TE534" s="24"/>
      <c r="TF534" s="24"/>
      <c r="TG534" s="24"/>
      <c r="TH534" s="24"/>
      <c r="TI534" s="24"/>
      <c r="TJ534" s="24"/>
      <c r="TK534" s="24"/>
      <c r="TL534" s="24"/>
      <c r="TM534" s="24"/>
      <c r="TN534" s="24"/>
      <c r="TO534" s="24"/>
      <c r="TP534" s="24"/>
      <c r="TQ534" s="24"/>
      <c r="TR534" s="24"/>
      <c r="TS534" s="24"/>
      <c r="TT534" s="24"/>
      <c r="TU534" s="24"/>
      <c r="TV534" s="24"/>
      <c r="TW534" s="24"/>
      <c r="TX534" s="24"/>
      <c r="TY534" s="24"/>
      <c r="TZ534" s="24"/>
      <c r="UA534" s="24"/>
      <c r="UB534" s="24"/>
      <c r="UC534" s="24"/>
      <c r="UD534" s="24"/>
      <c r="UE534" s="24"/>
      <c r="UF534" s="24"/>
      <c r="UG534" s="24"/>
      <c r="UH534" s="24"/>
      <c r="UI534" s="24"/>
      <c r="UJ534" s="24"/>
      <c r="UK534" s="24"/>
      <c r="UL534" s="24"/>
      <c r="UM534" s="24"/>
      <c r="UN534" s="24"/>
      <c r="UO534" s="24"/>
      <c r="UP534" s="24"/>
      <c r="UQ534" s="24"/>
      <c r="UR534" s="24"/>
      <c r="US534" s="24"/>
      <c r="UT534" s="24"/>
      <c r="UU534" s="24"/>
      <c r="UV534" s="24"/>
      <c r="UW534" s="24"/>
      <c r="UX534" s="24"/>
      <c r="UY534" s="24"/>
      <c r="UZ534" s="24"/>
      <c r="VA534" s="24"/>
      <c r="VB534" s="24"/>
      <c r="VC534" s="24"/>
      <c r="VD534" s="24"/>
      <c r="VE534" s="24"/>
      <c r="VF534" s="24"/>
      <c r="VG534" s="24"/>
      <c r="VH534" s="24"/>
      <c r="VI534" s="24"/>
    </row>
    <row r="535" spans="1:581" s="183" customFormat="1" ht="17.25" customHeight="1" x14ac:dyDescent="0.25">
      <c r="A535" s="41"/>
      <c r="B535" s="35"/>
      <c r="C535" s="106"/>
      <c r="D535" s="111"/>
      <c r="E535" s="35"/>
      <c r="F535" s="106"/>
      <c r="G535" s="35"/>
      <c r="H535" s="36"/>
      <c r="I535" s="36"/>
      <c r="J535" s="37"/>
      <c r="K535" s="333"/>
      <c r="L535" s="151"/>
      <c r="M535" s="38"/>
      <c r="N535" s="38"/>
      <c r="O535" s="39"/>
      <c r="P535" s="39"/>
      <c r="Q535" s="33"/>
      <c r="R535" s="38"/>
      <c r="S535" s="79"/>
      <c r="T535" s="79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H535" s="79"/>
      <c r="AI535" s="79"/>
      <c r="AJ535" s="81"/>
      <c r="AK535" s="81"/>
      <c r="AL535" s="81"/>
      <c r="AM535" s="81"/>
      <c r="AN535" s="81"/>
      <c r="AO535" s="81"/>
      <c r="AP535" s="81"/>
      <c r="AQ535" s="314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306"/>
      <c r="BB535" s="306"/>
      <c r="BC535" s="306"/>
      <c r="BD535" s="306"/>
      <c r="BE535" s="306"/>
      <c r="BF535" s="306"/>
      <c r="BG535" s="306"/>
      <c r="BH535" s="306"/>
      <c r="BI535" s="306"/>
      <c r="BJ535" s="306"/>
      <c r="BK535" s="306"/>
      <c r="BL535" s="306"/>
      <c r="BM535" s="306"/>
      <c r="BN535" s="306"/>
      <c r="BO535" s="306"/>
      <c r="BP535" s="306"/>
      <c r="BQ535" s="306"/>
      <c r="BR535" s="306"/>
      <c r="BS535" s="306"/>
      <c r="BT535" s="306"/>
      <c r="BU535" s="306"/>
      <c r="BV535" s="306"/>
      <c r="BW535" s="306"/>
      <c r="BX535" s="306"/>
      <c r="BY535" s="306"/>
      <c r="BZ535" s="306"/>
      <c r="CA535" s="306"/>
      <c r="CB535" s="306"/>
      <c r="CC535" s="306"/>
      <c r="CD535" s="306"/>
      <c r="CE535" s="306"/>
      <c r="CF535" s="306"/>
      <c r="CG535" s="306"/>
      <c r="CH535" s="306"/>
      <c r="CI535" s="306"/>
      <c r="CJ535" s="306"/>
      <c r="CK535" s="306"/>
      <c r="CL535" s="306"/>
      <c r="CM535" s="306"/>
      <c r="CN535" s="306"/>
      <c r="CO535" s="306"/>
      <c r="CP535" s="306"/>
      <c r="CQ535" s="306"/>
      <c r="CR535" s="306"/>
      <c r="CS535" s="306"/>
      <c r="CT535" s="306"/>
      <c r="CU535" s="306"/>
      <c r="CV535" s="306"/>
      <c r="CW535" s="306"/>
      <c r="CX535" s="306"/>
      <c r="CY535" s="306"/>
      <c r="CZ535" s="306"/>
      <c r="DA535" s="306"/>
      <c r="DB535" s="306"/>
      <c r="DC535" s="306"/>
      <c r="DD535" s="306"/>
      <c r="DE535" s="306"/>
      <c r="DF535" s="306"/>
      <c r="DG535" s="306"/>
      <c r="DH535" s="306"/>
      <c r="DI535" s="306"/>
      <c r="DJ535" s="306"/>
      <c r="DK535" s="306"/>
      <c r="DL535" s="306"/>
      <c r="DM535" s="306"/>
      <c r="DN535" s="306"/>
      <c r="DO535" s="306"/>
      <c r="DP535" s="306"/>
      <c r="DQ535" s="306"/>
      <c r="DR535" s="306"/>
      <c r="DS535" s="306"/>
      <c r="DT535" s="306"/>
      <c r="DU535" s="306"/>
      <c r="DV535" s="306"/>
      <c r="DW535" s="306"/>
      <c r="DX535" s="306"/>
      <c r="DY535" s="306"/>
      <c r="DZ535" s="306"/>
      <c r="EA535" s="306"/>
      <c r="EB535" s="306"/>
      <c r="EC535" s="306"/>
      <c r="ED535" s="306"/>
      <c r="EE535" s="306"/>
      <c r="EF535" s="306"/>
      <c r="EG535" s="306"/>
      <c r="EH535" s="306"/>
      <c r="EI535" s="306"/>
      <c r="EJ535" s="306"/>
      <c r="EK535" s="306"/>
      <c r="EL535" s="306"/>
      <c r="EM535" s="306"/>
      <c r="EN535" s="306"/>
      <c r="EO535" s="306"/>
      <c r="EP535" s="306"/>
      <c r="EQ535" s="306"/>
      <c r="ER535" s="306"/>
      <c r="ES535" s="306"/>
      <c r="ET535" s="306"/>
      <c r="EU535" s="306"/>
      <c r="EV535" s="306"/>
      <c r="EW535" s="306"/>
      <c r="EX535" s="306"/>
      <c r="EY535" s="306"/>
      <c r="EZ535" s="306"/>
      <c r="FA535" s="306"/>
      <c r="FB535" s="306"/>
      <c r="FC535" s="306"/>
      <c r="FD535" s="306"/>
      <c r="FE535" s="306"/>
      <c r="FF535" s="306"/>
      <c r="FG535" s="306"/>
      <c r="FH535" s="306"/>
      <c r="FI535" s="306"/>
      <c r="FJ535" s="306"/>
      <c r="FK535" s="306"/>
      <c r="FL535" s="306"/>
      <c r="FM535" s="306"/>
      <c r="FN535" s="306"/>
      <c r="FO535" s="306"/>
      <c r="FP535" s="306"/>
      <c r="FQ535" s="306"/>
      <c r="FR535" s="306"/>
      <c r="FS535" s="306"/>
      <c r="FT535" s="306"/>
      <c r="FU535" s="306"/>
      <c r="FV535" s="306"/>
      <c r="FW535" s="306"/>
      <c r="FX535" s="306"/>
      <c r="FY535" s="306"/>
      <c r="FZ535" s="306"/>
      <c r="GA535" s="306"/>
      <c r="GB535" s="306"/>
      <c r="GC535" s="306"/>
      <c r="GD535" s="306"/>
      <c r="GE535" s="306"/>
      <c r="GF535" s="306"/>
      <c r="GG535" s="306"/>
      <c r="GH535" s="306"/>
      <c r="GI535" s="306"/>
      <c r="GJ535" s="306"/>
      <c r="GK535" s="306"/>
      <c r="GL535" s="306"/>
      <c r="GM535" s="306"/>
      <c r="GN535" s="306"/>
      <c r="GO535" s="306"/>
      <c r="GP535" s="306"/>
      <c r="GQ535" s="306"/>
      <c r="GR535" s="306"/>
      <c r="GS535" s="306"/>
      <c r="GT535" s="306"/>
      <c r="GU535" s="306"/>
      <c r="GV535" s="306"/>
      <c r="GW535" s="306"/>
      <c r="GX535" s="306"/>
      <c r="GY535" s="306"/>
      <c r="GZ535" s="306"/>
      <c r="HA535" s="306"/>
      <c r="HB535" s="306"/>
      <c r="HC535" s="306"/>
      <c r="HD535" s="306"/>
      <c r="HE535" s="306"/>
      <c r="HF535" s="306"/>
      <c r="HG535" s="306"/>
      <c r="HH535" s="306"/>
      <c r="HI535" s="306"/>
      <c r="HJ535" s="306"/>
      <c r="HK535" s="306"/>
      <c r="HL535" s="306"/>
      <c r="HM535" s="306"/>
      <c r="HN535" s="306"/>
      <c r="HO535" s="306"/>
      <c r="HP535" s="306"/>
      <c r="HQ535" s="306"/>
      <c r="HR535" s="306"/>
      <c r="HS535" s="306"/>
      <c r="HT535" s="306"/>
      <c r="HU535" s="306"/>
      <c r="HV535" s="306"/>
      <c r="HW535" s="306"/>
      <c r="HX535" s="306"/>
      <c r="HY535" s="306"/>
      <c r="HZ535" s="306"/>
      <c r="IA535" s="306"/>
      <c r="IB535" s="306"/>
      <c r="IC535" s="306"/>
      <c r="ID535" s="306"/>
      <c r="IE535" s="306"/>
      <c r="IF535" s="306"/>
      <c r="IG535" s="306"/>
      <c r="IH535" s="306"/>
      <c r="II535" s="306"/>
      <c r="IJ535" s="306"/>
      <c r="IK535" s="306"/>
      <c r="IL535" s="306"/>
      <c r="IM535" s="306"/>
      <c r="IN535" s="306"/>
      <c r="IO535" s="306"/>
      <c r="IP535" s="306"/>
      <c r="IQ535" s="306"/>
      <c r="IR535" s="306"/>
      <c r="IS535" s="306"/>
      <c r="IT535" s="306"/>
      <c r="IU535" s="306"/>
      <c r="IV535" s="306"/>
      <c r="IW535" s="306"/>
      <c r="IX535" s="306"/>
      <c r="IY535" s="306"/>
      <c r="IZ535" s="306"/>
      <c r="JA535" s="306"/>
      <c r="JB535" s="306"/>
      <c r="JC535" s="306"/>
      <c r="JD535" s="306"/>
      <c r="JE535" s="306"/>
      <c r="JF535" s="306"/>
      <c r="JG535" s="306"/>
      <c r="JH535" s="306"/>
      <c r="JI535" s="306"/>
      <c r="JJ535" s="306"/>
      <c r="JK535" s="306"/>
      <c r="JL535" s="306"/>
      <c r="JM535" s="306"/>
      <c r="JN535" s="306"/>
      <c r="JO535" s="306"/>
      <c r="JP535" s="306"/>
      <c r="JQ535" s="306"/>
      <c r="JR535" s="306"/>
      <c r="JS535" s="306"/>
      <c r="JT535" s="306"/>
      <c r="JU535" s="306"/>
      <c r="JV535" s="306"/>
      <c r="JW535" s="306"/>
      <c r="JX535" s="306"/>
      <c r="JY535" s="306"/>
      <c r="JZ535" s="306"/>
      <c r="KA535" s="306"/>
      <c r="KB535" s="306"/>
      <c r="KC535" s="306"/>
      <c r="KD535" s="306"/>
      <c r="KE535" s="306"/>
      <c r="KF535" s="306"/>
      <c r="KG535" s="306"/>
      <c r="KH535" s="306"/>
      <c r="KI535" s="306"/>
      <c r="KJ535" s="306"/>
      <c r="KK535" s="306"/>
      <c r="KL535" s="306"/>
      <c r="KM535" s="306"/>
      <c r="KN535" s="306"/>
      <c r="KO535" s="306"/>
      <c r="KP535" s="306"/>
      <c r="KQ535" s="306"/>
      <c r="KR535" s="306"/>
      <c r="KS535" s="306"/>
      <c r="KT535" s="306"/>
      <c r="KU535" s="306"/>
      <c r="KV535" s="306"/>
      <c r="KW535" s="306"/>
      <c r="KX535" s="306"/>
      <c r="KY535" s="306"/>
      <c r="KZ535" s="306"/>
      <c r="LA535" s="306"/>
      <c r="LB535" s="306"/>
      <c r="LC535" s="306"/>
      <c r="LD535" s="306"/>
      <c r="LE535" s="306"/>
      <c r="LF535" s="306"/>
      <c r="LG535" s="306"/>
      <c r="LH535" s="306"/>
      <c r="LI535" s="306"/>
      <c r="LJ535" s="306"/>
      <c r="LK535" s="306"/>
      <c r="LL535" s="306"/>
      <c r="LM535" s="306"/>
      <c r="LN535" s="306"/>
      <c r="LO535" s="306"/>
      <c r="LP535" s="306"/>
      <c r="LQ535" s="306"/>
      <c r="LR535" s="306"/>
      <c r="LS535" s="306"/>
      <c r="LT535" s="306"/>
      <c r="LU535" s="306"/>
      <c r="LV535" s="306"/>
      <c r="LW535" s="306"/>
      <c r="LX535" s="306"/>
      <c r="LY535" s="306"/>
      <c r="LZ535" s="306"/>
      <c r="MA535" s="306"/>
      <c r="MB535" s="306"/>
      <c r="MC535" s="306"/>
      <c r="MD535" s="306"/>
      <c r="ME535" s="306"/>
      <c r="MF535" s="306"/>
      <c r="MG535" s="306"/>
      <c r="MH535" s="306"/>
      <c r="MI535" s="306"/>
      <c r="MJ535" s="306"/>
      <c r="MK535" s="306"/>
      <c r="ML535" s="306"/>
      <c r="MM535" s="306"/>
      <c r="MN535" s="306"/>
      <c r="MO535" s="306"/>
      <c r="MP535" s="306"/>
      <c r="MQ535" s="306"/>
      <c r="MR535" s="306"/>
      <c r="MS535" s="306"/>
      <c r="MT535" s="306"/>
      <c r="MU535" s="306"/>
      <c r="MV535" s="306"/>
      <c r="MW535" s="306"/>
      <c r="MX535" s="306"/>
      <c r="MY535" s="306"/>
      <c r="MZ535" s="306"/>
      <c r="NA535" s="306"/>
      <c r="NB535" s="306"/>
      <c r="NC535" s="306"/>
      <c r="ND535" s="306"/>
      <c r="NE535" s="306"/>
      <c r="NF535" s="306"/>
      <c r="NG535" s="306"/>
      <c r="NH535" s="306"/>
      <c r="NI535" s="306"/>
      <c r="NJ535" s="306"/>
      <c r="NK535" s="306"/>
      <c r="NL535" s="306"/>
      <c r="NM535" s="306"/>
      <c r="NN535" s="306"/>
      <c r="NO535" s="306"/>
      <c r="NP535" s="306"/>
      <c r="NQ535" s="306"/>
      <c r="NR535" s="306"/>
      <c r="NS535" s="306"/>
      <c r="NT535" s="306"/>
      <c r="NU535" s="306"/>
      <c r="NV535" s="306"/>
      <c r="NW535" s="306"/>
      <c r="NX535" s="306"/>
      <c r="NY535" s="306"/>
      <c r="NZ535" s="306"/>
      <c r="OA535" s="306"/>
      <c r="OB535" s="306"/>
      <c r="OC535" s="306"/>
      <c r="OD535" s="306"/>
      <c r="OE535" s="306"/>
      <c r="OF535" s="306"/>
      <c r="OG535" s="306"/>
      <c r="OH535" s="306"/>
      <c r="OI535" s="306"/>
      <c r="OJ535" s="306"/>
      <c r="OK535" s="306"/>
      <c r="OL535" s="306"/>
      <c r="OM535" s="306"/>
      <c r="ON535" s="306"/>
      <c r="OO535" s="306"/>
      <c r="OP535" s="306"/>
      <c r="OQ535" s="306"/>
      <c r="OR535" s="306"/>
      <c r="OS535" s="306"/>
      <c r="OT535" s="306"/>
      <c r="OU535" s="306"/>
      <c r="OV535" s="306"/>
      <c r="OW535" s="306"/>
      <c r="OX535" s="306"/>
      <c r="OY535" s="306"/>
      <c r="OZ535" s="306"/>
      <c r="PA535" s="306"/>
      <c r="PB535" s="306"/>
      <c r="PC535" s="290"/>
      <c r="PD535" s="290"/>
      <c r="PE535" s="290"/>
      <c r="PF535" s="290"/>
      <c r="PG535" s="290"/>
      <c r="PH535" s="290"/>
      <c r="PI535" s="290"/>
      <c r="PJ535" s="290"/>
      <c r="PK535" s="290"/>
      <c r="PL535" s="290"/>
      <c r="PM535" s="290"/>
      <c r="PN535" s="290"/>
      <c r="PO535" s="290"/>
      <c r="PP535" s="290"/>
      <c r="PQ535" s="290"/>
      <c r="PR535" s="290"/>
      <c r="PS535" s="290"/>
      <c r="PT535" s="290"/>
      <c r="PU535" s="290"/>
      <c r="PV535" s="290"/>
      <c r="PW535" s="290"/>
      <c r="PX535" s="290"/>
      <c r="PY535" s="290"/>
      <c r="PZ535" s="290"/>
      <c r="QA535" s="290"/>
      <c r="QB535" s="290"/>
      <c r="QC535" s="290"/>
      <c r="QD535" s="290"/>
      <c r="QE535" s="290"/>
      <c r="QF535" s="290"/>
      <c r="QG535" s="290"/>
      <c r="QH535" s="290"/>
      <c r="QI535" s="290"/>
      <c r="QJ535" s="290"/>
      <c r="QK535" s="290"/>
      <c r="QL535" s="290"/>
      <c r="QM535" s="290"/>
      <c r="QN535" s="290"/>
      <c r="QO535" s="290"/>
      <c r="QP535" s="290"/>
      <c r="QQ535" s="290"/>
      <c r="QR535" s="290"/>
      <c r="QS535" s="290"/>
      <c r="QT535" s="290"/>
      <c r="QU535" s="290"/>
      <c r="QV535" s="290"/>
      <c r="QW535" s="290"/>
      <c r="QX535" s="290"/>
      <c r="QY535" s="290"/>
      <c r="QZ535" s="290"/>
      <c r="RA535" s="290"/>
      <c r="RB535" s="290"/>
      <c r="RC535" s="290"/>
      <c r="RD535" s="290"/>
      <c r="RE535" s="290"/>
      <c r="RF535" s="290"/>
      <c r="RG535" s="290"/>
      <c r="RH535" s="290"/>
      <c r="RI535" s="290"/>
      <c r="RJ535" s="290"/>
      <c r="RK535" s="290"/>
      <c r="RL535" s="290"/>
      <c r="RM535" s="290"/>
      <c r="RN535" s="290"/>
      <c r="RO535" s="290"/>
      <c r="RP535" s="290"/>
      <c r="RQ535" s="290"/>
      <c r="RR535" s="290"/>
      <c r="RS535" s="290"/>
      <c r="RT535" s="290"/>
      <c r="RU535" s="290"/>
      <c r="RV535" s="290"/>
      <c r="RW535" s="290"/>
      <c r="RX535" s="290"/>
      <c r="RY535" s="290"/>
      <c r="RZ535" s="290"/>
      <c r="SA535" s="290"/>
      <c r="SB535" s="290"/>
      <c r="SC535" s="290"/>
      <c r="SD535" s="290"/>
      <c r="SE535" s="290"/>
      <c r="SF535" s="290"/>
      <c r="SG535" s="290"/>
      <c r="SH535" s="290"/>
      <c r="SI535" s="290"/>
      <c r="SJ535" s="290"/>
      <c r="SK535" s="290"/>
      <c r="SL535" s="290"/>
      <c r="SM535" s="290"/>
      <c r="SN535" s="290"/>
      <c r="SO535" s="290"/>
      <c r="SP535" s="290"/>
      <c r="SQ535" s="290"/>
      <c r="SR535" s="290"/>
      <c r="SS535" s="290"/>
      <c r="ST535" s="290"/>
      <c r="SU535" s="290"/>
      <c r="SV535" s="290"/>
      <c r="SW535" s="290"/>
      <c r="SX535" s="290"/>
      <c r="SY535" s="290"/>
      <c r="SZ535" s="290"/>
      <c r="TA535" s="290"/>
      <c r="TB535" s="290"/>
      <c r="TC535" s="290"/>
      <c r="TD535" s="290"/>
      <c r="TE535" s="290"/>
      <c r="TF535" s="290"/>
      <c r="TG535" s="290"/>
      <c r="TH535" s="290"/>
      <c r="TI535" s="290"/>
      <c r="TJ535" s="290"/>
      <c r="TK535" s="290"/>
      <c r="TL535" s="290"/>
      <c r="TM535" s="290"/>
      <c r="TN535" s="290"/>
      <c r="TO535" s="290"/>
      <c r="TP535" s="290"/>
      <c r="TQ535" s="290"/>
      <c r="TR535" s="290"/>
      <c r="TS535" s="290"/>
      <c r="TT535" s="290"/>
      <c r="TU535" s="290"/>
      <c r="TV535" s="290"/>
      <c r="TW535" s="290"/>
      <c r="TX535" s="290"/>
      <c r="TY535" s="290"/>
      <c r="TZ535" s="290"/>
      <c r="UA535" s="290"/>
      <c r="UB535" s="290"/>
      <c r="UC535" s="290"/>
      <c r="UD535" s="290"/>
      <c r="UE535" s="290"/>
      <c r="UF535" s="290"/>
      <c r="UG535" s="290"/>
      <c r="UH535" s="290"/>
      <c r="UI535" s="290"/>
      <c r="UJ535" s="290"/>
      <c r="UK535" s="290"/>
      <c r="UL535" s="290"/>
      <c r="UM535" s="290"/>
      <c r="UN535" s="290"/>
      <c r="UO535" s="290"/>
      <c r="UP535" s="290"/>
      <c r="UQ535" s="290"/>
      <c r="UR535" s="290"/>
      <c r="US535" s="290"/>
      <c r="UT535" s="290"/>
      <c r="UU535" s="290"/>
      <c r="UV535" s="290"/>
      <c r="UW535" s="290"/>
      <c r="UX535" s="290"/>
      <c r="UY535" s="290"/>
      <c r="UZ535" s="290"/>
      <c r="VA535" s="290"/>
      <c r="VB535" s="290"/>
      <c r="VC535" s="290"/>
      <c r="VD535" s="290"/>
      <c r="VE535" s="290"/>
      <c r="VF535" s="290"/>
      <c r="VG535" s="290"/>
      <c r="VH535" s="290"/>
      <c r="VI535" s="290"/>
    </row>
    <row r="536" spans="1:581" ht="20.100000000000001" customHeight="1" x14ac:dyDescent="0.25">
      <c r="A536" s="357" t="s">
        <v>1772</v>
      </c>
      <c r="B536" s="357"/>
      <c r="C536" s="357"/>
      <c r="D536" s="357"/>
      <c r="E536" s="357"/>
      <c r="F536" s="357"/>
      <c r="G536" s="357"/>
      <c r="H536" s="357"/>
      <c r="I536" s="36"/>
      <c r="J536" s="37"/>
      <c r="K536" s="333"/>
      <c r="L536" s="151"/>
      <c r="M536" s="38"/>
      <c r="N536" s="38"/>
      <c r="O536" s="39"/>
      <c r="P536" s="39"/>
      <c r="Q536" s="32"/>
      <c r="R536" s="38"/>
      <c r="S536" s="80"/>
      <c r="T536" s="80"/>
      <c r="U536" s="80"/>
      <c r="V536" s="81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1"/>
      <c r="AH536" s="80"/>
      <c r="AI536" s="80"/>
      <c r="AJ536" s="81"/>
      <c r="AK536" s="81"/>
      <c r="AL536" s="81"/>
      <c r="AM536" s="81"/>
      <c r="AN536" s="81"/>
      <c r="AO536" s="81"/>
      <c r="AP536" s="81"/>
      <c r="AQ536" s="314"/>
    </row>
    <row r="537" spans="1:581" s="68" customFormat="1" ht="15" customHeight="1" x14ac:dyDescent="0.2">
      <c r="A537" s="18">
        <v>1</v>
      </c>
      <c r="B537" s="102" t="s">
        <v>1188</v>
      </c>
      <c r="C537" s="102" t="s">
        <v>1189</v>
      </c>
      <c r="D537" s="20">
        <v>14</v>
      </c>
      <c r="E537" s="102" t="s">
        <v>928</v>
      </c>
      <c r="F537" s="102" t="s">
        <v>1190</v>
      </c>
      <c r="G537" s="102" t="s">
        <v>1645</v>
      </c>
      <c r="H537" s="25" t="s">
        <v>688</v>
      </c>
      <c r="I537" s="21" t="s">
        <v>689</v>
      </c>
      <c r="J537" s="22" t="s">
        <v>954</v>
      </c>
      <c r="K537" s="328">
        <v>39965</v>
      </c>
      <c r="L537" s="146" t="s">
        <v>727</v>
      </c>
      <c r="M537" s="22">
        <v>40</v>
      </c>
      <c r="N537" s="22" t="s">
        <v>728</v>
      </c>
      <c r="O537" s="21" t="s">
        <v>44</v>
      </c>
      <c r="P537" s="174" t="s">
        <v>1780</v>
      </c>
      <c r="Q537" s="174" t="s">
        <v>717</v>
      </c>
      <c r="R537" s="22">
        <v>1</v>
      </c>
      <c r="S537" s="75">
        <v>12605</v>
      </c>
      <c r="T537" s="75"/>
      <c r="U537" s="75"/>
      <c r="V537" s="75">
        <f>S537+T537+U537</f>
        <v>12605</v>
      </c>
      <c r="W537" s="75"/>
      <c r="X537" s="75">
        <f>(V537+AD537+AE537)/30*5</f>
        <v>2386.166666666667</v>
      </c>
      <c r="Y537" s="75">
        <f>(V537+AD537+AE537)/30*50</f>
        <v>23861.666666666668</v>
      </c>
      <c r="Z537" s="75">
        <f t="shared" ref="Z537:Z542" si="261">V537*17.5%</f>
        <v>2205.875</v>
      </c>
      <c r="AA537" s="75">
        <f t="shared" ref="AA537:AA542" si="262">V537*3%</f>
        <v>378.15</v>
      </c>
      <c r="AB537" s="75">
        <f t="shared" ref="AB537:AB542" si="263">V537*5%</f>
        <v>630.25</v>
      </c>
      <c r="AC537" s="75">
        <f t="shared" ref="AC537:AC542" si="264">V537*2%</f>
        <v>252.1</v>
      </c>
      <c r="AD537" s="75">
        <f>1021+25</f>
        <v>1046</v>
      </c>
      <c r="AE537" s="75">
        <v>666</v>
      </c>
      <c r="AF537" s="77">
        <f>(V537+AD537+AE537)/2</f>
        <v>7158.5</v>
      </c>
      <c r="AG537" s="77">
        <f>V537+W537+Z537+AA537+AB537+AC537+AD537+AE537+(X537/12+Y537/12+AF537/12)</f>
        <v>20567.236111111109</v>
      </c>
      <c r="AH537" s="77">
        <f>+AG537*12</f>
        <v>246806.83333333331</v>
      </c>
      <c r="AI537" s="77"/>
      <c r="AJ537" s="77"/>
      <c r="AK537" s="77"/>
      <c r="AL537" s="77"/>
      <c r="AM537" s="77"/>
      <c r="AN537" s="77"/>
      <c r="AO537" s="77"/>
      <c r="AP537" s="77"/>
      <c r="AQ537" s="77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24"/>
      <c r="GF537" s="24"/>
      <c r="GG537" s="24"/>
      <c r="GH537" s="24"/>
      <c r="GI537" s="24"/>
      <c r="GJ537" s="24"/>
      <c r="GK537" s="24"/>
      <c r="GL537" s="24"/>
      <c r="GM537" s="24"/>
      <c r="GN537" s="24"/>
      <c r="GO537" s="24"/>
      <c r="GP537" s="24"/>
      <c r="GQ537" s="24"/>
      <c r="GR537" s="24"/>
      <c r="GS537" s="24"/>
      <c r="GT537" s="24"/>
      <c r="GU537" s="24"/>
      <c r="GV537" s="24"/>
      <c r="GW537" s="24"/>
      <c r="GX537" s="24"/>
      <c r="GY537" s="24"/>
      <c r="GZ537" s="24"/>
      <c r="HA537" s="24"/>
      <c r="HB537" s="24"/>
      <c r="HC537" s="24"/>
      <c r="HD537" s="24"/>
      <c r="HE537" s="24"/>
      <c r="HF537" s="24"/>
      <c r="HG537" s="24"/>
      <c r="HH537" s="24"/>
      <c r="HI537" s="24"/>
      <c r="HJ537" s="24"/>
      <c r="HK537" s="24"/>
      <c r="HL537" s="24"/>
      <c r="HM537" s="24"/>
      <c r="HN537" s="24"/>
      <c r="HO537" s="24"/>
      <c r="HP537" s="24"/>
      <c r="HQ537" s="24"/>
      <c r="HR537" s="24"/>
      <c r="HS537" s="24"/>
      <c r="HT537" s="24"/>
      <c r="HU537" s="24"/>
      <c r="HV537" s="24"/>
      <c r="HW537" s="24"/>
      <c r="HX537" s="24"/>
      <c r="HY537" s="24"/>
      <c r="HZ537" s="24"/>
      <c r="IA537" s="24"/>
      <c r="IB537" s="24"/>
      <c r="IC537" s="24"/>
      <c r="ID537" s="24"/>
      <c r="IE537" s="24"/>
      <c r="IF537" s="24"/>
      <c r="IG537" s="24"/>
      <c r="IH537" s="24"/>
      <c r="II537" s="24"/>
      <c r="IJ537" s="24"/>
      <c r="IK537" s="24"/>
      <c r="IL537" s="24"/>
      <c r="IM537" s="24"/>
      <c r="IN537" s="24"/>
      <c r="IO537" s="24"/>
      <c r="IP537" s="24"/>
      <c r="IQ537" s="24"/>
      <c r="IR537" s="24"/>
      <c r="IS537" s="24"/>
      <c r="IT537" s="24"/>
      <c r="IU537" s="24"/>
      <c r="IV537" s="24"/>
      <c r="IW537" s="24"/>
      <c r="IX537" s="24"/>
      <c r="IY537" s="24"/>
      <c r="IZ537" s="24"/>
      <c r="JA537" s="24"/>
      <c r="JB537" s="24"/>
      <c r="JC537" s="24"/>
      <c r="JD537" s="24"/>
      <c r="JE537" s="24"/>
      <c r="JF537" s="24"/>
      <c r="JG537" s="24"/>
      <c r="JH537" s="24"/>
      <c r="JI537" s="24"/>
      <c r="JJ537" s="24"/>
      <c r="JK537" s="24"/>
      <c r="JL537" s="24"/>
      <c r="JM537" s="24"/>
      <c r="JN537" s="24"/>
      <c r="JO537" s="24"/>
      <c r="JP537" s="24"/>
      <c r="JQ537" s="24"/>
      <c r="JR537" s="24"/>
      <c r="JS537" s="24"/>
      <c r="JT537" s="24"/>
      <c r="JU537" s="24"/>
      <c r="JV537" s="24"/>
      <c r="JW537" s="24"/>
      <c r="JX537" s="24"/>
      <c r="JY537" s="24"/>
      <c r="JZ537" s="24"/>
      <c r="KA537" s="24"/>
      <c r="KB537" s="24"/>
      <c r="KC537" s="24"/>
      <c r="KD537" s="24"/>
      <c r="KE537" s="24"/>
      <c r="KF537" s="24"/>
      <c r="KG537" s="24"/>
      <c r="KH537" s="24"/>
      <c r="KI537" s="24"/>
      <c r="KJ537" s="24"/>
      <c r="KK537" s="24"/>
      <c r="KL537" s="24"/>
      <c r="KM537" s="24"/>
      <c r="KN537" s="24"/>
      <c r="KO537" s="24"/>
      <c r="KP537" s="24"/>
      <c r="KQ537" s="24"/>
      <c r="KR537" s="24"/>
      <c r="KS537" s="24"/>
      <c r="KT537" s="24"/>
      <c r="KU537" s="24"/>
      <c r="KV537" s="24"/>
      <c r="KW537" s="24"/>
      <c r="KX537" s="24"/>
      <c r="KY537" s="24"/>
      <c r="KZ537" s="24"/>
      <c r="LA537" s="24"/>
      <c r="LB537" s="24"/>
      <c r="LC537" s="24"/>
      <c r="LD537" s="24"/>
      <c r="LE537" s="24"/>
      <c r="LF537" s="24"/>
      <c r="LG537" s="24"/>
      <c r="LH537" s="24"/>
      <c r="LI537" s="24"/>
      <c r="LJ537" s="24"/>
      <c r="LK537" s="24"/>
      <c r="LL537" s="24"/>
      <c r="LM537" s="24"/>
      <c r="LN537" s="24"/>
      <c r="LO537" s="24"/>
      <c r="LP537" s="24"/>
      <c r="LQ537" s="24"/>
      <c r="LR537" s="24"/>
      <c r="LS537" s="24"/>
      <c r="LT537" s="24"/>
      <c r="LU537" s="24"/>
      <c r="LV537" s="24"/>
      <c r="LW537" s="24"/>
      <c r="LX537" s="24"/>
      <c r="LY537" s="24"/>
      <c r="LZ537" s="24"/>
      <c r="MA537" s="24"/>
      <c r="MB537" s="24"/>
      <c r="MC537" s="24"/>
      <c r="MD537" s="24"/>
      <c r="ME537" s="24"/>
      <c r="MF537" s="24"/>
      <c r="MG537" s="24"/>
      <c r="MH537" s="24"/>
      <c r="MI537" s="24"/>
      <c r="MJ537" s="24"/>
      <c r="MK537" s="24"/>
      <c r="ML537" s="24"/>
      <c r="MM537" s="24"/>
      <c r="MN537" s="24"/>
      <c r="MO537" s="24"/>
      <c r="MP537" s="24"/>
      <c r="MQ537" s="24"/>
      <c r="MR537" s="24"/>
      <c r="MS537" s="24"/>
      <c r="MT537" s="24"/>
      <c r="MU537" s="24"/>
      <c r="MV537" s="24"/>
      <c r="MW537" s="24"/>
      <c r="MX537" s="24"/>
      <c r="MY537" s="24"/>
      <c r="MZ537" s="24"/>
      <c r="NA537" s="24"/>
      <c r="NB537" s="24"/>
      <c r="NC537" s="24"/>
      <c r="ND537" s="24"/>
      <c r="NE537" s="24"/>
      <c r="NF537" s="24"/>
      <c r="NG537" s="24"/>
      <c r="NH537" s="24"/>
      <c r="NI537" s="24"/>
      <c r="NJ537" s="24"/>
      <c r="NK537" s="24"/>
      <c r="NL537" s="24"/>
      <c r="NM537" s="24"/>
      <c r="NN537" s="24"/>
      <c r="NO537" s="24"/>
      <c r="NP537" s="24"/>
      <c r="NQ537" s="24"/>
      <c r="NR537" s="24"/>
      <c r="NS537" s="24"/>
      <c r="NT537" s="24"/>
      <c r="NU537" s="24"/>
      <c r="NV537" s="24"/>
      <c r="NW537" s="24"/>
      <c r="NX537" s="24"/>
      <c r="NY537" s="24"/>
      <c r="NZ537" s="24"/>
      <c r="OA537" s="24"/>
      <c r="OB537" s="24"/>
      <c r="OC537" s="24"/>
      <c r="OD537" s="24"/>
      <c r="OE537" s="24"/>
      <c r="OF537" s="24"/>
      <c r="OG537" s="24"/>
      <c r="OH537" s="24"/>
      <c r="OI537" s="24"/>
      <c r="OJ537" s="24"/>
      <c r="OK537" s="24"/>
      <c r="OL537" s="24"/>
      <c r="OM537" s="24"/>
      <c r="ON537" s="24"/>
      <c r="OO537" s="24"/>
      <c r="OP537" s="24"/>
      <c r="OQ537" s="24"/>
      <c r="OR537" s="24"/>
      <c r="OS537" s="24"/>
      <c r="OT537" s="24"/>
      <c r="OU537" s="24"/>
      <c r="OV537" s="24"/>
      <c r="OW537" s="24"/>
      <c r="OX537" s="24"/>
      <c r="OY537" s="24"/>
      <c r="OZ537" s="24"/>
      <c r="PA537" s="24"/>
      <c r="PB537" s="24"/>
      <c r="PC537" s="24"/>
      <c r="PD537" s="24"/>
      <c r="PE537" s="24"/>
      <c r="PF537" s="24"/>
      <c r="PG537" s="24"/>
      <c r="PH537" s="24"/>
      <c r="PI537" s="24"/>
      <c r="PJ537" s="24"/>
      <c r="PK537" s="24"/>
      <c r="PL537" s="24"/>
      <c r="PM537" s="24"/>
      <c r="PN537" s="24"/>
      <c r="PO537" s="24"/>
      <c r="PP537" s="24"/>
      <c r="PQ537" s="24"/>
      <c r="PR537" s="24"/>
      <c r="PS537" s="24"/>
      <c r="PT537" s="24"/>
      <c r="PU537" s="24"/>
      <c r="PV537" s="24"/>
      <c r="PW537" s="24"/>
      <c r="PX537" s="24"/>
      <c r="PY537" s="24"/>
      <c r="PZ537" s="24"/>
      <c r="QA537" s="24"/>
      <c r="QB537" s="24"/>
      <c r="QC537" s="24"/>
      <c r="QD537" s="24"/>
      <c r="QE537" s="24"/>
      <c r="QF537" s="24"/>
      <c r="QG537" s="24"/>
      <c r="QH537" s="24"/>
      <c r="QI537" s="24"/>
      <c r="QJ537" s="24"/>
      <c r="QK537" s="24"/>
      <c r="QL537" s="24"/>
      <c r="QM537" s="24"/>
      <c r="QN537" s="24"/>
      <c r="QO537" s="24"/>
      <c r="QP537" s="24"/>
      <c r="QQ537" s="24"/>
      <c r="QR537" s="24"/>
      <c r="QS537" s="24"/>
      <c r="QT537" s="24"/>
      <c r="QU537" s="24"/>
      <c r="QV537" s="24"/>
      <c r="QW537" s="24"/>
      <c r="QX537" s="24"/>
      <c r="QY537" s="24"/>
      <c r="QZ537" s="24"/>
      <c r="RA537" s="24"/>
      <c r="RB537" s="24"/>
      <c r="RC537" s="24"/>
      <c r="RD537" s="24"/>
      <c r="RE537" s="24"/>
      <c r="RF537" s="24"/>
      <c r="RG537" s="24"/>
      <c r="RH537" s="24"/>
      <c r="RI537" s="24"/>
      <c r="RJ537" s="24"/>
      <c r="RK537" s="24"/>
      <c r="RL537" s="24"/>
      <c r="RM537" s="24"/>
      <c r="RN537" s="24"/>
      <c r="RO537" s="24"/>
      <c r="RP537" s="24"/>
      <c r="RQ537" s="24"/>
      <c r="RR537" s="24"/>
      <c r="RS537" s="24"/>
      <c r="RT537" s="24"/>
      <c r="RU537" s="24"/>
      <c r="RV537" s="24"/>
      <c r="RW537" s="24"/>
      <c r="RX537" s="24"/>
      <c r="RY537" s="24"/>
      <c r="RZ537" s="24"/>
      <c r="SA537" s="24"/>
      <c r="SB537" s="24"/>
      <c r="SC537" s="24"/>
      <c r="SD537" s="24"/>
      <c r="SE537" s="24"/>
      <c r="SF537" s="24"/>
      <c r="SG537" s="24"/>
      <c r="SH537" s="24"/>
      <c r="SI537" s="24"/>
      <c r="SJ537" s="24"/>
      <c r="SK537" s="24"/>
      <c r="SL537" s="24"/>
      <c r="SM537" s="24"/>
      <c r="SN537" s="24"/>
      <c r="SO537" s="24"/>
      <c r="SP537" s="24"/>
      <c r="SQ537" s="24"/>
      <c r="SR537" s="24"/>
      <c r="SS537" s="24"/>
      <c r="ST537" s="24"/>
      <c r="SU537" s="24"/>
      <c r="SV537" s="24"/>
      <c r="SW537" s="24"/>
      <c r="SX537" s="24"/>
      <c r="SY537" s="24"/>
      <c r="SZ537" s="24"/>
      <c r="TA537" s="24"/>
      <c r="TB537" s="24"/>
      <c r="TC537" s="24"/>
      <c r="TD537" s="24"/>
      <c r="TE537" s="24"/>
      <c r="TF537" s="24"/>
      <c r="TG537" s="24"/>
      <c r="TH537" s="24"/>
      <c r="TI537" s="24"/>
      <c r="TJ537" s="24"/>
      <c r="TK537" s="24"/>
      <c r="TL537" s="24"/>
      <c r="TM537" s="24"/>
      <c r="TN537" s="24"/>
      <c r="TO537" s="24"/>
      <c r="TP537" s="24"/>
      <c r="TQ537" s="24"/>
      <c r="TR537" s="24"/>
      <c r="TS537" s="24"/>
      <c r="TT537" s="24"/>
      <c r="TU537" s="24"/>
      <c r="TV537" s="24"/>
      <c r="TW537" s="24"/>
      <c r="TX537" s="24"/>
      <c r="TY537" s="24"/>
      <c r="TZ537" s="24"/>
      <c r="UA537" s="24"/>
      <c r="UB537" s="24"/>
      <c r="UC537" s="24"/>
      <c r="UD537" s="24"/>
      <c r="UE537" s="24"/>
      <c r="UF537" s="24"/>
      <c r="UG537" s="24"/>
      <c r="UH537" s="24"/>
      <c r="UI537" s="24"/>
      <c r="UJ537" s="24"/>
      <c r="UK537" s="24"/>
      <c r="UL537" s="24"/>
      <c r="UM537" s="24"/>
      <c r="UN537" s="24"/>
      <c r="UO537" s="24"/>
      <c r="UP537" s="24"/>
      <c r="UQ537" s="24"/>
      <c r="UR537" s="24"/>
      <c r="US537" s="24"/>
      <c r="UT537" s="24"/>
      <c r="UU537" s="24"/>
      <c r="UV537" s="24"/>
      <c r="UW537" s="24"/>
      <c r="UX537" s="24"/>
      <c r="UY537" s="24"/>
      <c r="UZ537" s="24"/>
      <c r="VA537" s="24"/>
      <c r="VB537" s="24"/>
      <c r="VC537" s="24"/>
      <c r="VD537" s="24"/>
      <c r="VE537" s="24"/>
      <c r="VF537" s="24"/>
      <c r="VG537" s="24"/>
      <c r="VH537" s="24"/>
      <c r="VI537" s="24"/>
    </row>
    <row r="538" spans="1:581" s="23" customFormat="1" ht="15" customHeight="1" x14ac:dyDescent="0.2">
      <c r="A538" s="112">
        <v>2</v>
      </c>
      <c r="B538" s="105" t="s">
        <v>1188</v>
      </c>
      <c r="C538" s="105" t="s">
        <v>1189</v>
      </c>
      <c r="D538" s="110">
        <v>14</v>
      </c>
      <c r="E538" s="105" t="s">
        <v>928</v>
      </c>
      <c r="F538" s="105" t="s">
        <v>1190</v>
      </c>
      <c r="G538" s="105" t="s">
        <v>1646</v>
      </c>
      <c r="H538" s="66" t="s">
        <v>1052</v>
      </c>
      <c r="I538" s="66" t="s">
        <v>1074</v>
      </c>
      <c r="J538" s="113" t="s">
        <v>955</v>
      </c>
      <c r="K538" s="329">
        <v>41382</v>
      </c>
      <c r="L538" s="158" t="s">
        <v>1711</v>
      </c>
      <c r="M538" s="113">
        <v>40</v>
      </c>
      <c r="N538" s="113" t="s">
        <v>704</v>
      </c>
      <c r="O538" s="66" t="s">
        <v>45</v>
      </c>
      <c r="P538" s="174" t="s">
        <v>1780</v>
      </c>
      <c r="Q538" s="263" t="s">
        <v>717</v>
      </c>
      <c r="R538" s="113">
        <v>1</v>
      </c>
      <c r="S538" s="114">
        <v>14024</v>
      </c>
      <c r="T538" s="114"/>
      <c r="U538" s="114"/>
      <c r="V538" s="75">
        <f>S538+T538+U538</f>
        <v>14024</v>
      </c>
      <c r="W538" s="114"/>
      <c r="X538" s="114">
        <f>(V538+AD538+AE538)/30*5</f>
        <v>2582</v>
      </c>
      <c r="Y538" s="114">
        <f>(V538+AD538+AE538)/30*50</f>
        <v>25820</v>
      </c>
      <c r="Z538" s="114">
        <f t="shared" si="261"/>
        <v>2454.1999999999998</v>
      </c>
      <c r="AA538" s="114">
        <f t="shared" si="262"/>
        <v>420.71999999999997</v>
      </c>
      <c r="AB538" s="114">
        <f t="shared" si="263"/>
        <v>701.2</v>
      </c>
      <c r="AC538" s="114">
        <f t="shared" si="264"/>
        <v>280.48</v>
      </c>
      <c r="AD538" s="75">
        <v>869</v>
      </c>
      <c r="AE538" s="75">
        <v>599</v>
      </c>
      <c r="AF538" s="115">
        <f>(V538+AD538+AE538)/2</f>
        <v>7746</v>
      </c>
      <c r="AG538" s="77">
        <f>V538+W538+Z538+AA538+AB538+AC538+AD538+AE538+(X538/12+Y538/12+AF538/12)</f>
        <v>22360.933333333334</v>
      </c>
      <c r="AH538" s="115">
        <f>+AG538*12</f>
        <v>268331.2</v>
      </c>
      <c r="AI538" s="115"/>
      <c r="AJ538" s="115"/>
      <c r="AK538" s="115"/>
      <c r="AL538" s="115"/>
      <c r="AM538" s="115"/>
      <c r="AN538" s="115"/>
      <c r="AO538" s="115"/>
      <c r="AP538" s="115"/>
      <c r="AQ538" s="115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  <c r="HB538" s="24"/>
      <c r="HC538" s="24"/>
      <c r="HD538" s="24"/>
      <c r="HE538" s="24"/>
      <c r="HF538" s="24"/>
      <c r="HG538" s="24"/>
      <c r="HH538" s="24"/>
      <c r="HI538" s="24"/>
      <c r="HJ538" s="24"/>
      <c r="HK538" s="24"/>
      <c r="HL538" s="24"/>
      <c r="HM538" s="24"/>
      <c r="HN538" s="24"/>
      <c r="HO538" s="24"/>
      <c r="HP538" s="24"/>
      <c r="HQ538" s="24"/>
      <c r="HR538" s="24"/>
      <c r="HS538" s="24"/>
      <c r="HT538" s="24"/>
      <c r="HU538" s="24"/>
      <c r="HV538" s="24"/>
      <c r="HW538" s="24"/>
      <c r="HX538" s="24"/>
      <c r="HY538" s="24"/>
      <c r="HZ538" s="24"/>
      <c r="IA538" s="24"/>
      <c r="IB538" s="24"/>
      <c r="IC538" s="24"/>
      <c r="ID538" s="24"/>
      <c r="IE538" s="24"/>
      <c r="IF538" s="24"/>
      <c r="IG538" s="24"/>
      <c r="IH538" s="24"/>
      <c r="II538" s="24"/>
      <c r="IJ538" s="24"/>
      <c r="IK538" s="24"/>
      <c r="IL538" s="24"/>
      <c r="IM538" s="24"/>
      <c r="IN538" s="24"/>
      <c r="IO538" s="24"/>
      <c r="IP538" s="24"/>
      <c r="IQ538" s="24"/>
      <c r="IR538" s="24"/>
      <c r="IS538" s="24"/>
      <c r="IT538" s="24"/>
      <c r="IU538" s="24"/>
      <c r="IV538" s="24"/>
      <c r="IW538" s="24"/>
      <c r="IX538" s="24"/>
      <c r="IY538" s="24"/>
      <c r="IZ538" s="24"/>
      <c r="JA538" s="24"/>
      <c r="JB538" s="24"/>
      <c r="JC538" s="24"/>
      <c r="JD538" s="24"/>
      <c r="JE538" s="24"/>
      <c r="JF538" s="24"/>
      <c r="JG538" s="24"/>
      <c r="JH538" s="24"/>
      <c r="JI538" s="24"/>
      <c r="JJ538" s="24"/>
      <c r="JK538" s="24"/>
      <c r="JL538" s="24"/>
      <c r="JM538" s="24"/>
      <c r="JN538" s="24"/>
      <c r="JO538" s="24"/>
      <c r="JP538" s="24"/>
      <c r="JQ538" s="24"/>
      <c r="JR538" s="24"/>
      <c r="JS538" s="24"/>
      <c r="JT538" s="24"/>
      <c r="JU538" s="24"/>
      <c r="JV538" s="24"/>
      <c r="JW538" s="24"/>
      <c r="JX538" s="24"/>
      <c r="JY538" s="24"/>
      <c r="JZ538" s="24"/>
      <c r="KA538" s="24"/>
      <c r="KB538" s="24"/>
      <c r="KC538" s="24"/>
      <c r="KD538" s="24"/>
      <c r="KE538" s="24"/>
      <c r="KF538" s="24"/>
      <c r="KG538" s="24"/>
      <c r="KH538" s="24"/>
      <c r="KI538" s="24"/>
      <c r="KJ538" s="24"/>
      <c r="KK538" s="24"/>
      <c r="KL538" s="24"/>
      <c r="KM538" s="24"/>
      <c r="KN538" s="24"/>
      <c r="KO538" s="24"/>
      <c r="KP538" s="24"/>
      <c r="KQ538" s="24"/>
      <c r="KR538" s="24"/>
      <c r="KS538" s="24"/>
      <c r="KT538" s="24"/>
      <c r="KU538" s="24"/>
      <c r="KV538" s="24"/>
      <c r="KW538" s="24"/>
      <c r="KX538" s="24"/>
      <c r="KY538" s="24"/>
      <c r="KZ538" s="24"/>
      <c r="LA538" s="24"/>
      <c r="LB538" s="24"/>
      <c r="LC538" s="24"/>
      <c r="LD538" s="24"/>
      <c r="LE538" s="24"/>
      <c r="LF538" s="24"/>
      <c r="LG538" s="24"/>
      <c r="LH538" s="24"/>
      <c r="LI538" s="24"/>
      <c r="LJ538" s="24"/>
      <c r="LK538" s="24"/>
      <c r="LL538" s="24"/>
      <c r="LM538" s="24"/>
      <c r="LN538" s="24"/>
      <c r="LO538" s="24"/>
      <c r="LP538" s="24"/>
      <c r="LQ538" s="24"/>
      <c r="LR538" s="24"/>
      <c r="LS538" s="24"/>
      <c r="LT538" s="24"/>
      <c r="LU538" s="24"/>
      <c r="LV538" s="24"/>
      <c r="LW538" s="24"/>
      <c r="LX538" s="24"/>
      <c r="LY538" s="24"/>
      <c r="LZ538" s="24"/>
      <c r="MA538" s="24"/>
      <c r="MB538" s="24"/>
      <c r="MC538" s="24"/>
      <c r="MD538" s="24"/>
      <c r="ME538" s="24"/>
      <c r="MF538" s="24"/>
      <c r="MG538" s="24"/>
      <c r="MH538" s="24"/>
      <c r="MI538" s="24"/>
      <c r="MJ538" s="24"/>
      <c r="MK538" s="24"/>
      <c r="ML538" s="24"/>
      <c r="MM538" s="24"/>
      <c r="MN538" s="24"/>
      <c r="MO538" s="24"/>
      <c r="MP538" s="24"/>
      <c r="MQ538" s="24"/>
      <c r="MR538" s="24"/>
      <c r="MS538" s="24"/>
      <c r="MT538" s="24"/>
      <c r="MU538" s="24"/>
      <c r="MV538" s="24"/>
      <c r="MW538" s="24"/>
      <c r="MX538" s="24"/>
      <c r="MY538" s="24"/>
      <c r="MZ538" s="24"/>
      <c r="NA538" s="24"/>
      <c r="NB538" s="24"/>
      <c r="NC538" s="24"/>
      <c r="ND538" s="24"/>
      <c r="NE538" s="24"/>
      <c r="NF538" s="24"/>
      <c r="NG538" s="24"/>
      <c r="NH538" s="24"/>
      <c r="NI538" s="24"/>
      <c r="NJ538" s="24"/>
      <c r="NK538" s="24"/>
      <c r="NL538" s="24"/>
      <c r="NM538" s="24"/>
      <c r="NN538" s="24"/>
      <c r="NO538" s="24"/>
      <c r="NP538" s="24"/>
      <c r="NQ538" s="24"/>
      <c r="NR538" s="24"/>
      <c r="NS538" s="24"/>
      <c r="NT538" s="24"/>
      <c r="NU538" s="24"/>
      <c r="NV538" s="24"/>
      <c r="NW538" s="24"/>
      <c r="NX538" s="24"/>
      <c r="NY538" s="24"/>
      <c r="NZ538" s="24"/>
      <c r="OA538" s="24"/>
      <c r="OB538" s="24"/>
      <c r="OC538" s="24"/>
      <c r="OD538" s="24"/>
      <c r="OE538" s="24"/>
      <c r="OF538" s="24"/>
      <c r="OG538" s="24"/>
      <c r="OH538" s="24"/>
      <c r="OI538" s="24"/>
      <c r="OJ538" s="24"/>
      <c r="OK538" s="24"/>
      <c r="OL538" s="24"/>
      <c r="OM538" s="24"/>
      <c r="ON538" s="24"/>
      <c r="OO538" s="24"/>
      <c r="OP538" s="24"/>
      <c r="OQ538" s="24"/>
      <c r="OR538" s="24"/>
      <c r="OS538" s="24"/>
      <c r="OT538" s="24"/>
      <c r="OU538" s="24"/>
      <c r="OV538" s="24"/>
      <c r="OW538" s="24"/>
      <c r="OX538" s="24"/>
      <c r="OY538" s="24"/>
      <c r="OZ538" s="24"/>
      <c r="PA538" s="24"/>
      <c r="PB538" s="24"/>
      <c r="PC538" s="24"/>
      <c r="PD538" s="24"/>
      <c r="PE538" s="24"/>
      <c r="PF538" s="24"/>
      <c r="PG538" s="24"/>
      <c r="PH538" s="24"/>
      <c r="PI538" s="24"/>
      <c r="PJ538" s="24"/>
      <c r="PK538" s="24"/>
      <c r="PL538" s="24"/>
      <c r="PM538" s="24"/>
      <c r="PN538" s="24"/>
      <c r="PO538" s="24"/>
      <c r="PP538" s="24"/>
      <c r="PQ538" s="24"/>
      <c r="PR538" s="24"/>
      <c r="PS538" s="24"/>
      <c r="PT538" s="24"/>
      <c r="PU538" s="24"/>
      <c r="PV538" s="24"/>
      <c r="PW538" s="24"/>
      <c r="PX538" s="24"/>
      <c r="PY538" s="24"/>
      <c r="PZ538" s="24"/>
      <c r="QA538" s="24"/>
      <c r="QB538" s="24"/>
      <c r="QC538" s="24"/>
      <c r="QD538" s="24"/>
      <c r="QE538" s="24"/>
      <c r="QF538" s="24"/>
      <c r="QG538" s="24"/>
      <c r="QH538" s="24"/>
      <c r="QI538" s="24"/>
      <c r="QJ538" s="24"/>
      <c r="QK538" s="24"/>
      <c r="QL538" s="24"/>
      <c r="QM538" s="24"/>
      <c r="QN538" s="24"/>
      <c r="QO538" s="24"/>
      <c r="QP538" s="24"/>
      <c r="QQ538" s="24"/>
      <c r="QR538" s="24"/>
      <c r="QS538" s="24"/>
      <c r="QT538" s="24"/>
      <c r="QU538" s="24"/>
      <c r="QV538" s="24"/>
      <c r="QW538" s="24"/>
      <c r="QX538" s="24"/>
      <c r="QY538" s="24"/>
      <c r="QZ538" s="24"/>
      <c r="RA538" s="24"/>
      <c r="RB538" s="24"/>
      <c r="RC538" s="24"/>
      <c r="RD538" s="24"/>
      <c r="RE538" s="24"/>
      <c r="RF538" s="24"/>
      <c r="RG538" s="24"/>
      <c r="RH538" s="24"/>
      <c r="RI538" s="24"/>
      <c r="RJ538" s="24"/>
      <c r="RK538" s="24"/>
      <c r="RL538" s="24"/>
      <c r="RM538" s="24"/>
      <c r="RN538" s="24"/>
      <c r="RO538" s="24"/>
      <c r="RP538" s="24"/>
      <c r="RQ538" s="24"/>
      <c r="RR538" s="24"/>
      <c r="RS538" s="24"/>
      <c r="RT538" s="24"/>
      <c r="RU538" s="24"/>
      <c r="RV538" s="24"/>
      <c r="RW538" s="24"/>
      <c r="RX538" s="24"/>
      <c r="RY538" s="24"/>
      <c r="RZ538" s="24"/>
      <c r="SA538" s="24"/>
      <c r="SB538" s="24"/>
      <c r="SC538" s="24"/>
      <c r="SD538" s="24"/>
      <c r="SE538" s="24"/>
      <c r="SF538" s="24"/>
      <c r="SG538" s="24"/>
      <c r="SH538" s="24"/>
      <c r="SI538" s="24"/>
      <c r="SJ538" s="24"/>
      <c r="SK538" s="24"/>
      <c r="SL538" s="24"/>
      <c r="SM538" s="24"/>
      <c r="SN538" s="24"/>
      <c r="SO538" s="24"/>
      <c r="SP538" s="24"/>
      <c r="SQ538" s="24"/>
      <c r="SR538" s="24"/>
      <c r="SS538" s="24"/>
      <c r="ST538" s="24"/>
      <c r="SU538" s="24"/>
      <c r="SV538" s="24"/>
      <c r="SW538" s="24"/>
      <c r="SX538" s="24"/>
      <c r="SY538" s="24"/>
      <c r="SZ538" s="24"/>
      <c r="TA538" s="24"/>
      <c r="TB538" s="24"/>
      <c r="TC538" s="24"/>
      <c r="TD538" s="24"/>
      <c r="TE538" s="24"/>
      <c r="TF538" s="24"/>
      <c r="TG538" s="24"/>
      <c r="TH538" s="24"/>
      <c r="TI538" s="24"/>
      <c r="TJ538" s="24"/>
      <c r="TK538" s="24"/>
      <c r="TL538" s="24"/>
      <c r="TM538" s="24"/>
      <c r="TN538" s="24"/>
      <c r="TO538" s="24"/>
      <c r="TP538" s="24"/>
      <c r="TQ538" s="24"/>
      <c r="TR538" s="24"/>
      <c r="TS538" s="24"/>
      <c r="TT538" s="24"/>
      <c r="TU538" s="24"/>
      <c r="TV538" s="24"/>
      <c r="TW538" s="24"/>
      <c r="TX538" s="24"/>
      <c r="TY538" s="24"/>
      <c r="TZ538" s="24"/>
      <c r="UA538" s="24"/>
      <c r="UB538" s="24"/>
      <c r="UC538" s="24"/>
      <c r="UD538" s="24"/>
      <c r="UE538" s="24"/>
      <c r="UF538" s="24"/>
      <c r="UG538" s="24"/>
      <c r="UH538" s="24"/>
      <c r="UI538" s="24"/>
      <c r="UJ538" s="24"/>
      <c r="UK538" s="24"/>
      <c r="UL538" s="24"/>
      <c r="UM538" s="24"/>
      <c r="UN538" s="24"/>
      <c r="UO538" s="24"/>
      <c r="UP538" s="24"/>
      <c r="UQ538" s="24"/>
      <c r="UR538" s="24"/>
      <c r="US538" s="24"/>
      <c r="UT538" s="24"/>
      <c r="UU538" s="24"/>
      <c r="UV538" s="24"/>
      <c r="UW538" s="24"/>
      <c r="UX538" s="24"/>
      <c r="UY538" s="24"/>
      <c r="UZ538" s="24"/>
      <c r="VA538" s="24"/>
      <c r="VB538" s="24"/>
      <c r="VC538" s="24"/>
      <c r="VD538" s="24"/>
      <c r="VE538" s="24"/>
      <c r="VF538" s="24"/>
      <c r="VG538" s="24"/>
      <c r="VH538" s="24"/>
      <c r="VI538" s="24"/>
    </row>
    <row r="539" spans="1:581" s="72" customFormat="1" ht="15" customHeight="1" x14ac:dyDescent="0.2">
      <c r="A539" s="18">
        <v>3</v>
      </c>
      <c r="B539" s="71" t="s">
        <v>1188</v>
      </c>
      <c r="C539" s="71" t="s">
        <v>1189</v>
      </c>
      <c r="D539" s="141">
        <v>14</v>
      </c>
      <c r="E539" s="177" t="s">
        <v>928</v>
      </c>
      <c r="F539" s="71" t="s">
        <v>1190</v>
      </c>
      <c r="G539" s="175" t="s">
        <v>1647</v>
      </c>
      <c r="H539" s="174" t="s">
        <v>1182</v>
      </c>
      <c r="I539" s="174" t="s">
        <v>1183</v>
      </c>
      <c r="J539" s="176" t="s">
        <v>954</v>
      </c>
      <c r="K539" s="337">
        <v>41563</v>
      </c>
      <c r="L539" s="146">
        <v>10</v>
      </c>
      <c r="M539" s="22">
        <v>40</v>
      </c>
      <c r="N539" s="22" t="s">
        <v>704</v>
      </c>
      <c r="O539" s="21" t="s">
        <v>46</v>
      </c>
      <c r="P539" s="174" t="s">
        <v>1780</v>
      </c>
      <c r="Q539" s="174" t="s">
        <v>717</v>
      </c>
      <c r="R539" s="22">
        <v>1</v>
      </c>
      <c r="S539" s="75">
        <f>15856+300</f>
        <v>16156</v>
      </c>
      <c r="T539" s="75"/>
      <c r="U539" s="75"/>
      <c r="V539" s="75">
        <f>S539+T539+U539</f>
        <v>16156</v>
      </c>
      <c r="W539" s="75"/>
      <c r="X539" s="75">
        <f>(V539+AD539+AE539)/30*5</f>
        <v>2943</v>
      </c>
      <c r="Y539" s="75">
        <f>(V539+AD539+AE539)/30*50</f>
        <v>29430</v>
      </c>
      <c r="Z539" s="75">
        <f t="shared" si="261"/>
        <v>2827.2999999999997</v>
      </c>
      <c r="AA539" s="75">
        <f t="shared" si="262"/>
        <v>484.68</v>
      </c>
      <c r="AB539" s="75">
        <f t="shared" si="263"/>
        <v>807.80000000000007</v>
      </c>
      <c r="AC539" s="75">
        <f t="shared" si="264"/>
        <v>323.12</v>
      </c>
      <c r="AD539" s="75">
        <v>931</v>
      </c>
      <c r="AE539" s="75">
        <v>571</v>
      </c>
      <c r="AF539" s="77">
        <f>(V539+AD539+AE539)/2</f>
        <v>8829</v>
      </c>
      <c r="AG539" s="77">
        <f>V539+W539+Z539+AA539+AB539+AC539+AD539+AE539+(X539/12+Y539/12+AF539/12)</f>
        <v>25534.399999999998</v>
      </c>
      <c r="AH539" s="77">
        <f>+AG539*12</f>
        <v>306412.79999999999</v>
      </c>
      <c r="AI539" s="83"/>
      <c r="AJ539" s="83"/>
      <c r="AK539" s="83"/>
      <c r="AL539" s="83"/>
      <c r="AM539" s="83"/>
      <c r="AN539" s="83"/>
      <c r="AO539" s="83"/>
      <c r="AP539" s="83"/>
      <c r="AQ539" s="83"/>
      <c r="AR539" s="74"/>
      <c r="AS539" s="74"/>
      <c r="AT539" s="74"/>
      <c r="AU539" s="74"/>
      <c r="AV539" s="74"/>
      <c r="AW539" s="74"/>
      <c r="AX539" s="74"/>
      <c r="AY539" s="74"/>
      <c r="AZ539" s="74"/>
      <c r="BA539" s="74"/>
      <c r="BB539" s="74"/>
      <c r="BC539" s="74"/>
      <c r="BD539" s="74"/>
      <c r="BE539" s="74"/>
      <c r="BF539" s="74"/>
      <c r="BG539" s="74"/>
      <c r="BH539" s="74"/>
      <c r="BI539" s="74"/>
      <c r="BJ539" s="74"/>
      <c r="BK539" s="74"/>
      <c r="BL539" s="74"/>
      <c r="BM539" s="74"/>
      <c r="BN539" s="74"/>
      <c r="BO539" s="74"/>
      <c r="BP539" s="74"/>
      <c r="BQ539" s="74"/>
      <c r="BR539" s="74"/>
      <c r="BS539" s="74"/>
      <c r="BT539" s="74"/>
      <c r="BU539" s="74"/>
      <c r="BV539" s="74"/>
      <c r="BW539" s="74"/>
      <c r="BX539" s="74"/>
      <c r="BY539" s="74"/>
      <c r="BZ539" s="74"/>
      <c r="CA539" s="74"/>
      <c r="CB539" s="74"/>
      <c r="CC539" s="74"/>
      <c r="CD539" s="74"/>
      <c r="CE539" s="74"/>
      <c r="CF539" s="74"/>
      <c r="CG539" s="74"/>
      <c r="CH539" s="74"/>
      <c r="CI539" s="74"/>
      <c r="CJ539" s="74"/>
      <c r="CK539" s="74"/>
      <c r="CL539" s="74"/>
      <c r="CM539" s="74"/>
      <c r="CN539" s="74"/>
      <c r="CO539" s="74"/>
      <c r="CP539" s="74"/>
      <c r="CQ539" s="74"/>
      <c r="CR539" s="74"/>
      <c r="CS539" s="74"/>
      <c r="CT539" s="74"/>
      <c r="CU539" s="74"/>
      <c r="CV539" s="74"/>
      <c r="CW539" s="74"/>
      <c r="CX539" s="74"/>
      <c r="CY539" s="74"/>
      <c r="CZ539" s="74"/>
      <c r="DA539" s="74"/>
      <c r="DB539" s="74"/>
      <c r="DC539" s="74"/>
      <c r="DD539" s="74"/>
      <c r="DE539" s="74"/>
      <c r="DF539" s="74"/>
      <c r="DG539" s="74"/>
      <c r="DH539" s="74"/>
      <c r="DI539" s="74"/>
      <c r="DJ539" s="74"/>
      <c r="DK539" s="74"/>
      <c r="DL539" s="74"/>
      <c r="DM539" s="74"/>
      <c r="DN539" s="74"/>
      <c r="DO539" s="74"/>
      <c r="DP539" s="74"/>
      <c r="DQ539" s="74"/>
      <c r="DR539" s="74"/>
      <c r="DS539" s="74"/>
      <c r="DT539" s="74"/>
      <c r="DU539" s="74"/>
      <c r="DV539" s="74"/>
      <c r="DW539" s="74"/>
      <c r="DX539" s="74"/>
      <c r="DY539" s="74"/>
      <c r="DZ539" s="74"/>
      <c r="EA539" s="74"/>
      <c r="EB539" s="74"/>
      <c r="EC539" s="74"/>
      <c r="ED539" s="74"/>
      <c r="EE539" s="74"/>
      <c r="EF539" s="74"/>
      <c r="EG539" s="74"/>
      <c r="EH539" s="74"/>
      <c r="EI539" s="74"/>
      <c r="EJ539" s="74"/>
      <c r="EK539" s="74"/>
      <c r="EL539" s="74"/>
      <c r="EM539" s="74"/>
      <c r="EN539" s="74"/>
      <c r="EO539" s="74"/>
      <c r="EP539" s="74"/>
      <c r="EQ539" s="74"/>
      <c r="ER539" s="74"/>
      <c r="ES539" s="74"/>
      <c r="ET539" s="74"/>
      <c r="EU539" s="74"/>
      <c r="EV539" s="74"/>
      <c r="EW539" s="74"/>
      <c r="EX539" s="74"/>
      <c r="EY539" s="74"/>
      <c r="EZ539" s="74"/>
      <c r="FA539" s="74"/>
      <c r="FB539" s="74"/>
      <c r="FC539" s="74"/>
      <c r="FD539" s="74"/>
      <c r="FE539" s="74"/>
      <c r="FF539" s="74"/>
      <c r="FG539" s="74"/>
      <c r="FH539" s="74"/>
      <c r="FI539" s="74"/>
      <c r="FJ539" s="74"/>
      <c r="FK539" s="74"/>
      <c r="FL539" s="74"/>
      <c r="FM539" s="74"/>
      <c r="FN539" s="74"/>
      <c r="FO539" s="74"/>
      <c r="FP539" s="74"/>
      <c r="FQ539" s="74"/>
      <c r="FR539" s="74"/>
      <c r="FS539" s="74"/>
      <c r="FT539" s="74"/>
      <c r="FU539" s="74"/>
      <c r="FV539" s="74"/>
      <c r="FW539" s="74"/>
      <c r="FX539" s="74"/>
      <c r="FY539" s="74"/>
      <c r="FZ539" s="74"/>
      <c r="GA539" s="74"/>
      <c r="GB539" s="74"/>
      <c r="GC539" s="74"/>
      <c r="GD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  <c r="IW539" s="74"/>
      <c r="IX539" s="74"/>
      <c r="IY539" s="74"/>
      <c r="IZ539" s="74"/>
      <c r="JA539" s="74"/>
      <c r="JB539" s="74"/>
      <c r="JC539" s="74"/>
      <c r="JD539" s="74"/>
      <c r="JE539" s="74"/>
      <c r="JF539" s="74"/>
      <c r="JG539" s="74"/>
      <c r="JH539" s="74"/>
      <c r="JI539" s="74"/>
      <c r="JJ539" s="74"/>
      <c r="JK539" s="74"/>
      <c r="JL539" s="74"/>
      <c r="JM539" s="74"/>
      <c r="JN539" s="74"/>
      <c r="JO539" s="74"/>
      <c r="JP539" s="74"/>
      <c r="JQ539" s="74"/>
      <c r="JR539" s="74"/>
      <c r="JS539" s="74"/>
      <c r="JT539" s="74"/>
      <c r="JU539" s="74"/>
      <c r="JV539" s="74"/>
      <c r="JW539" s="74"/>
      <c r="JX539" s="74"/>
      <c r="JY539" s="74"/>
      <c r="JZ539" s="74"/>
      <c r="KA539" s="74"/>
      <c r="KB539" s="74"/>
      <c r="KC539" s="74"/>
      <c r="KD539" s="74"/>
      <c r="KE539" s="74"/>
      <c r="KF539" s="74"/>
      <c r="KG539" s="74"/>
      <c r="KH539" s="74"/>
      <c r="KI539" s="74"/>
      <c r="KJ539" s="74"/>
      <c r="KK539" s="74"/>
      <c r="KL539" s="74"/>
      <c r="KM539" s="74"/>
      <c r="KN539" s="74"/>
      <c r="KO539" s="74"/>
      <c r="KP539" s="74"/>
      <c r="KQ539" s="74"/>
      <c r="KR539" s="74"/>
      <c r="KS539" s="74"/>
      <c r="KT539" s="74"/>
      <c r="KU539" s="74"/>
      <c r="KV539" s="74"/>
      <c r="KW539" s="74"/>
      <c r="KX539" s="74"/>
      <c r="KY539" s="74"/>
      <c r="KZ539" s="74"/>
      <c r="LA539" s="74"/>
      <c r="LB539" s="74"/>
      <c r="LC539" s="74"/>
      <c r="LD539" s="74"/>
      <c r="LE539" s="74"/>
      <c r="LF539" s="74"/>
      <c r="LG539" s="74"/>
      <c r="LH539" s="74"/>
      <c r="LI539" s="74"/>
      <c r="LJ539" s="74"/>
      <c r="LK539" s="74"/>
      <c r="LL539" s="74"/>
      <c r="LM539" s="74"/>
      <c r="LN539" s="74"/>
      <c r="LO539" s="74"/>
      <c r="LP539" s="74"/>
      <c r="LQ539" s="74"/>
      <c r="LR539" s="74"/>
      <c r="LS539" s="74"/>
      <c r="LT539" s="74"/>
      <c r="LU539" s="74"/>
      <c r="LV539" s="74"/>
      <c r="LW539" s="74"/>
      <c r="LX539" s="74"/>
      <c r="LY539" s="74"/>
      <c r="LZ539" s="74"/>
      <c r="MA539" s="74"/>
      <c r="MB539" s="74"/>
      <c r="MC539" s="74"/>
      <c r="MD539" s="74"/>
      <c r="ME539" s="74"/>
      <c r="MF539" s="74"/>
      <c r="MG539" s="74"/>
      <c r="MH539" s="74"/>
      <c r="MI539" s="74"/>
      <c r="MJ539" s="74"/>
      <c r="MK539" s="74"/>
      <c r="ML539" s="74"/>
      <c r="MM539" s="74"/>
      <c r="MN539" s="74"/>
      <c r="MO539" s="74"/>
      <c r="MP539" s="74"/>
      <c r="MQ539" s="74"/>
      <c r="MR539" s="74"/>
      <c r="MS539" s="74"/>
      <c r="MT539" s="74"/>
      <c r="MU539" s="74"/>
      <c r="MV539" s="74"/>
      <c r="MW539" s="74"/>
      <c r="MX539" s="74"/>
      <c r="MY539" s="74"/>
      <c r="MZ539" s="74"/>
      <c r="NA539" s="74"/>
      <c r="NB539" s="74"/>
      <c r="NC539" s="74"/>
      <c r="ND539" s="74"/>
      <c r="NE539" s="74"/>
      <c r="NF539" s="74"/>
      <c r="NG539" s="74"/>
      <c r="NH539" s="74"/>
      <c r="NI539" s="74"/>
      <c r="NJ539" s="74"/>
      <c r="NK539" s="74"/>
      <c r="NL539" s="74"/>
      <c r="NM539" s="74"/>
      <c r="NN539" s="74"/>
      <c r="NO539" s="74"/>
      <c r="NP539" s="74"/>
      <c r="NQ539" s="74"/>
      <c r="NR539" s="74"/>
      <c r="NS539" s="74"/>
      <c r="NT539" s="74"/>
      <c r="NU539" s="74"/>
      <c r="NV539" s="74"/>
      <c r="NW539" s="74"/>
      <c r="NX539" s="74"/>
      <c r="NY539" s="74"/>
      <c r="NZ539" s="74"/>
      <c r="OA539" s="74"/>
      <c r="OB539" s="74"/>
      <c r="OC539" s="74"/>
      <c r="OD539" s="74"/>
      <c r="OE539" s="74"/>
      <c r="OF539" s="74"/>
      <c r="OG539" s="74"/>
      <c r="OH539" s="74"/>
      <c r="OI539" s="74"/>
      <c r="OJ539" s="74"/>
      <c r="OK539" s="74"/>
      <c r="OL539" s="74"/>
      <c r="OM539" s="74"/>
      <c r="ON539" s="74"/>
      <c r="OO539" s="74"/>
      <c r="OP539" s="74"/>
      <c r="OQ539" s="74"/>
      <c r="OR539" s="74"/>
      <c r="OS539" s="74"/>
      <c r="OT539" s="74"/>
      <c r="OU539" s="74"/>
      <c r="OV539" s="74"/>
      <c r="OW539" s="74"/>
      <c r="OX539" s="74"/>
      <c r="OY539" s="74"/>
      <c r="OZ539" s="74"/>
      <c r="PA539" s="74"/>
      <c r="PB539" s="74"/>
      <c r="PC539" s="74"/>
      <c r="PD539" s="74"/>
      <c r="PE539" s="74"/>
      <c r="PF539" s="74"/>
      <c r="PG539" s="74"/>
      <c r="PH539" s="74"/>
      <c r="PI539" s="74"/>
      <c r="PJ539" s="74"/>
      <c r="PK539" s="74"/>
      <c r="PL539" s="74"/>
      <c r="PM539" s="74"/>
      <c r="PN539" s="74"/>
      <c r="PO539" s="74"/>
      <c r="PP539" s="74"/>
      <c r="PQ539" s="74"/>
      <c r="PR539" s="74"/>
      <c r="PS539" s="74"/>
      <c r="PT539" s="74"/>
      <c r="PU539" s="74"/>
      <c r="PV539" s="74"/>
      <c r="PW539" s="74"/>
      <c r="PX539" s="74"/>
      <c r="PY539" s="74"/>
      <c r="PZ539" s="74"/>
      <c r="QA539" s="74"/>
      <c r="QB539" s="74"/>
      <c r="QC539" s="74"/>
      <c r="QD539" s="74"/>
      <c r="QE539" s="74"/>
      <c r="QF539" s="74"/>
      <c r="QG539" s="74"/>
      <c r="QH539" s="74"/>
      <c r="QI539" s="74"/>
      <c r="QJ539" s="74"/>
      <c r="QK539" s="74"/>
      <c r="QL539" s="74"/>
      <c r="QM539" s="74"/>
      <c r="QN539" s="74"/>
      <c r="QO539" s="74"/>
      <c r="QP539" s="74"/>
      <c r="QQ539" s="74"/>
      <c r="QR539" s="74"/>
      <c r="QS539" s="74"/>
      <c r="QT539" s="74"/>
      <c r="QU539" s="74"/>
      <c r="QV539" s="74"/>
      <c r="QW539" s="74"/>
      <c r="QX539" s="74"/>
      <c r="QY539" s="74"/>
      <c r="QZ539" s="74"/>
      <c r="RA539" s="74"/>
      <c r="RB539" s="74"/>
      <c r="RC539" s="74"/>
      <c r="RD539" s="74"/>
      <c r="RE539" s="74"/>
      <c r="RF539" s="74"/>
      <c r="RG539" s="74"/>
      <c r="RH539" s="74"/>
      <c r="RI539" s="74"/>
      <c r="RJ539" s="74"/>
      <c r="RK539" s="74"/>
      <c r="RL539" s="74"/>
      <c r="RM539" s="74"/>
      <c r="RN539" s="74"/>
      <c r="RO539" s="74"/>
      <c r="RP539" s="74"/>
      <c r="RQ539" s="74"/>
      <c r="RR539" s="74"/>
      <c r="RS539" s="74"/>
      <c r="RT539" s="74"/>
      <c r="RU539" s="74"/>
      <c r="RV539" s="74"/>
      <c r="RW539" s="74"/>
      <c r="RX539" s="74"/>
      <c r="RY539" s="74"/>
      <c r="RZ539" s="74"/>
      <c r="SA539" s="74"/>
      <c r="SB539" s="74"/>
      <c r="SC539" s="74"/>
      <c r="SD539" s="74"/>
      <c r="SE539" s="74"/>
      <c r="SF539" s="74"/>
      <c r="SG539" s="74"/>
      <c r="SH539" s="74"/>
      <c r="SI539" s="74"/>
      <c r="SJ539" s="74"/>
      <c r="SK539" s="74"/>
      <c r="SL539" s="74"/>
      <c r="SM539" s="74"/>
      <c r="SN539" s="74"/>
      <c r="SO539" s="74"/>
      <c r="SP539" s="74"/>
      <c r="SQ539" s="74"/>
      <c r="SR539" s="74"/>
      <c r="SS539" s="74"/>
      <c r="ST539" s="74"/>
      <c r="SU539" s="74"/>
      <c r="SV539" s="74"/>
      <c r="SW539" s="74"/>
      <c r="SX539" s="74"/>
      <c r="SY539" s="74"/>
      <c r="SZ539" s="74"/>
      <c r="TA539" s="74"/>
      <c r="TB539" s="74"/>
      <c r="TC539" s="74"/>
      <c r="TD539" s="74"/>
      <c r="TE539" s="74"/>
      <c r="TF539" s="74"/>
      <c r="TG539" s="74"/>
      <c r="TH539" s="74"/>
      <c r="TI539" s="74"/>
      <c r="TJ539" s="74"/>
      <c r="TK539" s="74"/>
      <c r="TL539" s="74"/>
      <c r="TM539" s="74"/>
      <c r="TN539" s="74"/>
      <c r="TO539" s="74"/>
      <c r="TP539" s="74"/>
      <c r="TQ539" s="74"/>
      <c r="TR539" s="74"/>
      <c r="TS539" s="74"/>
      <c r="TT539" s="74"/>
      <c r="TU539" s="74"/>
      <c r="TV539" s="74"/>
      <c r="TW539" s="74"/>
      <c r="TX539" s="74"/>
      <c r="TY539" s="74"/>
      <c r="TZ539" s="74"/>
      <c r="UA539" s="74"/>
      <c r="UB539" s="74"/>
      <c r="UC539" s="74"/>
      <c r="UD539" s="74"/>
      <c r="UE539" s="74"/>
      <c r="UF539" s="74"/>
      <c r="UG539" s="74"/>
      <c r="UH539" s="74"/>
      <c r="UI539" s="74"/>
      <c r="UJ539" s="74"/>
      <c r="UK539" s="74"/>
      <c r="UL539" s="74"/>
      <c r="UM539" s="74"/>
      <c r="UN539" s="74"/>
      <c r="UO539" s="74"/>
      <c r="UP539" s="74"/>
      <c r="UQ539" s="74"/>
      <c r="UR539" s="74"/>
      <c r="US539" s="74"/>
      <c r="UT539" s="74"/>
      <c r="UU539" s="74"/>
      <c r="UV539" s="74"/>
      <c r="UW539" s="74"/>
      <c r="UX539" s="74"/>
      <c r="UY539" s="74"/>
      <c r="UZ539" s="74"/>
      <c r="VA539" s="74"/>
      <c r="VB539" s="74"/>
      <c r="VC539" s="74"/>
      <c r="VD539" s="74"/>
      <c r="VE539" s="74"/>
      <c r="VF539" s="74"/>
      <c r="VG539" s="74"/>
      <c r="VH539" s="74"/>
      <c r="VI539" s="74"/>
    </row>
    <row r="540" spans="1:581" s="23" customFormat="1" ht="15" customHeight="1" x14ac:dyDescent="0.2">
      <c r="A540" s="244">
        <v>4</v>
      </c>
      <c r="B540" s="108" t="s">
        <v>1188</v>
      </c>
      <c r="C540" s="108" t="s">
        <v>1189</v>
      </c>
      <c r="D540" s="109">
        <v>14</v>
      </c>
      <c r="E540" s="108" t="s">
        <v>928</v>
      </c>
      <c r="F540" s="108" t="s">
        <v>1190</v>
      </c>
      <c r="G540" s="108" t="s">
        <v>1648</v>
      </c>
      <c r="H540" s="63" t="s">
        <v>1658</v>
      </c>
      <c r="I540" s="64" t="s">
        <v>1666</v>
      </c>
      <c r="J540" s="65" t="s">
        <v>954</v>
      </c>
      <c r="K540" s="331">
        <v>41806</v>
      </c>
      <c r="L540" s="148">
        <v>13</v>
      </c>
      <c r="M540" s="65">
        <v>40</v>
      </c>
      <c r="N540" s="65" t="s">
        <v>704</v>
      </c>
      <c r="O540" s="242" t="s">
        <v>1766</v>
      </c>
      <c r="P540" s="174" t="s">
        <v>1780</v>
      </c>
      <c r="Q540" s="64" t="s">
        <v>717</v>
      </c>
      <c r="R540" s="65">
        <v>1</v>
      </c>
      <c r="S540" s="75">
        <v>30226</v>
      </c>
      <c r="T540" s="76"/>
      <c r="U540" s="76"/>
      <c r="V540" s="76">
        <f>S540+T540+U540</f>
        <v>30226</v>
      </c>
      <c r="W540" s="76"/>
      <c r="X540" s="76">
        <f>(V540+AD540+AE540)/30*5</f>
        <v>5564.1666666666661</v>
      </c>
      <c r="Y540" s="76">
        <f>(V540+AD540+AE540)/30*50</f>
        <v>55641.666666666664</v>
      </c>
      <c r="Z540" s="76">
        <f t="shared" si="261"/>
        <v>5289.5499999999993</v>
      </c>
      <c r="AA540" s="76">
        <f t="shared" si="262"/>
        <v>906.78</v>
      </c>
      <c r="AB540" s="76">
        <f t="shared" si="263"/>
        <v>1511.3000000000002</v>
      </c>
      <c r="AC540" s="76">
        <f t="shared" si="264"/>
        <v>604.52</v>
      </c>
      <c r="AD540" s="76">
        <v>1837</v>
      </c>
      <c r="AE540" s="76">
        <v>1322</v>
      </c>
      <c r="AF540" s="78">
        <f>(V540+AD540+AE540)/2</f>
        <v>16692.5</v>
      </c>
      <c r="AG540" s="78">
        <f>V540+W540+Z540+AA540+AB540+AC540+AD540+AE540+(X540/12+Y540/12+AF540/12)</f>
        <v>48188.677777777782</v>
      </c>
      <c r="AH540" s="78">
        <f>+AG540*12</f>
        <v>578264.13333333342</v>
      </c>
      <c r="AI540" s="78"/>
      <c r="AJ540" s="78"/>
      <c r="AK540" s="78"/>
      <c r="AL540" s="78"/>
      <c r="AM540" s="78"/>
      <c r="AN540" s="78"/>
      <c r="AO540" s="78"/>
      <c r="AP540" s="78"/>
      <c r="AQ540" s="78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  <c r="HB540" s="24"/>
      <c r="HC540" s="24"/>
      <c r="HD540" s="24"/>
      <c r="HE540" s="24"/>
      <c r="HF540" s="24"/>
      <c r="HG540" s="24"/>
      <c r="HH540" s="24"/>
      <c r="HI540" s="24"/>
      <c r="HJ540" s="24"/>
      <c r="HK540" s="24"/>
      <c r="HL540" s="24"/>
      <c r="HM540" s="24"/>
      <c r="HN540" s="24"/>
      <c r="HO540" s="24"/>
      <c r="HP540" s="24"/>
      <c r="HQ540" s="24"/>
      <c r="HR540" s="24"/>
      <c r="HS540" s="24"/>
      <c r="HT540" s="24"/>
      <c r="HU540" s="24"/>
      <c r="HV540" s="24"/>
      <c r="HW540" s="24"/>
      <c r="HX540" s="24"/>
      <c r="HY540" s="24"/>
      <c r="HZ540" s="24"/>
      <c r="IA540" s="24"/>
      <c r="IB540" s="24"/>
      <c r="IC540" s="24"/>
      <c r="ID540" s="24"/>
      <c r="IE540" s="24"/>
      <c r="IF540" s="24"/>
      <c r="IG540" s="24"/>
      <c r="IH540" s="24"/>
      <c r="II540" s="24"/>
      <c r="IJ540" s="24"/>
      <c r="IK540" s="24"/>
      <c r="IL540" s="24"/>
      <c r="IM540" s="24"/>
      <c r="IN540" s="24"/>
      <c r="IO540" s="24"/>
      <c r="IP540" s="24"/>
      <c r="IQ540" s="24"/>
      <c r="IR540" s="24"/>
      <c r="IS540" s="24"/>
      <c r="IT540" s="24"/>
      <c r="IU540" s="24"/>
      <c r="IV540" s="24"/>
      <c r="IW540" s="24"/>
      <c r="IX540" s="24"/>
      <c r="IY540" s="24"/>
      <c r="IZ540" s="24"/>
      <c r="JA540" s="24"/>
      <c r="JB540" s="24"/>
      <c r="JC540" s="24"/>
      <c r="JD540" s="24"/>
      <c r="JE540" s="24"/>
      <c r="JF540" s="24"/>
      <c r="JG540" s="24"/>
      <c r="JH540" s="24"/>
      <c r="JI540" s="24"/>
      <c r="JJ540" s="24"/>
      <c r="JK540" s="24"/>
      <c r="JL540" s="24"/>
      <c r="JM540" s="24"/>
      <c r="JN540" s="24"/>
      <c r="JO540" s="24"/>
      <c r="JP540" s="24"/>
      <c r="JQ540" s="24"/>
      <c r="JR540" s="24"/>
      <c r="JS540" s="24"/>
      <c r="JT540" s="24"/>
      <c r="JU540" s="24"/>
      <c r="JV540" s="24"/>
      <c r="JW540" s="24"/>
      <c r="JX540" s="24"/>
      <c r="JY540" s="24"/>
      <c r="JZ540" s="24"/>
      <c r="KA540" s="24"/>
      <c r="KB540" s="24"/>
      <c r="KC540" s="24"/>
      <c r="KD540" s="24"/>
      <c r="KE540" s="24"/>
      <c r="KF540" s="24"/>
      <c r="KG540" s="24"/>
      <c r="KH540" s="24"/>
      <c r="KI540" s="24"/>
      <c r="KJ540" s="24"/>
      <c r="KK540" s="24"/>
      <c r="KL540" s="24"/>
      <c r="KM540" s="24"/>
      <c r="KN540" s="24"/>
      <c r="KO540" s="24"/>
      <c r="KP540" s="24"/>
      <c r="KQ540" s="24"/>
      <c r="KR540" s="24"/>
      <c r="KS540" s="24"/>
      <c r="KT540" s="24"/>
      <c r="KU540" s="24"/>
      <c r="KV540" s="24"/>
      <c r="KW540" s="24"/>
      <c r="KX540" s="24"/>
      <c r="KY540" s="24"/>
      <c r="KZ540" s="24"/>
      <c r="LA540" s="24"/>
      <c r="LB540" s="24"/>
      <c r="LC540" s="24"/>
      <c r="LD540" s="24"/>
      <c r="LE540" s="24"/>
      <c r="LF540" s="24"/>
      <c r="LG540" s="24"/>
      <c r="LH540" s="24"/>
      <c r="LI540" s="24"/>
      <c r="LJ540" s="24"/>
      <c r="LK540" s="24"/>
      <c r="LL540" s="24"/>
      <c r="LM540" s="24"/>
      <c r="LN540" s="24"/>
      <c r="LO540" s="24"/>
      <c r="LP540" s="24"/>
      <c r="LQ540" s="24"/>
      <c r="LR540" s="24"/>
      <c r="LS540" s="24"/>
      <c r="LT540" s="24"/>
      <c r="LU540" s="24"/>
      <c r="LV540" s="24"/>
      <c r="LW540" s="24"/>
      <c r="LX540" s="24"/>
      <c r="LY540" s="24"/>
      <c r="LZ540" s="24"/>
      <c r="MA540" s="24"/>
      <c r="MB540" s="24"/>
      <c r="MC540" s="24"/>
      <c r="MD540" s="24"/>
      <c r="ME540" s="24"/>
      <c r="MF540" s="24"/>
      <c r="MG540" s="24"/>
      <c r="MH540" s="24"/>
      <c r="MI540" s="24"/>
      <c r="MJ540" s="24"/>
      <c r="MK540" s="24"/>
      <c r="ML540" s="24"/>
      <c r="MM540" s="24"/>
      <c r="MN540" s="24"/>
      <c r="MO540" s="24"/>
      <c r="MP540" s="24"/>
      <c r="MQ540" s="24"/>
      <c r="MR540" s="24"/>
      <c r="MS540" s="24"/>
      <c r="MT540" s="24"/>
      <c r="MU540" s="24"/>
      <c r="MV540" s="24"/>
      <c r="MW540" s="24"/>
      <c r="MX540" s="24"/>
      <c r="MY540" s="24"/>
      <c r="MZ540" s="24"/>
      <c r="NA540" s="24"/>
      <c r="NB540" s="24"/>
      <c r="NC540" s="24"/>
      <c r="ND540" s="24"/>
      <c r="NE540" s="24"/>
      <c r="NF540" s="24"/>
      <c r="NG540" s="24"/>
      <c r="NH540" s="24"/>
      <c r="NI540" s="24"/>
      <c r="NJ540" s="24"/>
      <c r="NK540" s="24"/>
      <c r="NL540" s="24"/>
      <c r="NM540" s="24"/>
      <c r="NN540" s="24"/>
      <c r="NO540" s="24"/>
      <c r="NP540" s="24"/>
      <c r="NQ540" s="24"/>
      <c r="NR540" s="24"/>
      <c r="NS540" s="24"/>
      <c r="NT540" s="24"/>
      <c r="NU540" s="24"/>
      <c r="NV540" s="24"/>
      <c r="NW540" s="24"/>
      <c r="NX540" s="24"/>
      <c r="NY540" s="24"/>
      <c r="NZ540" s="24"/>
      <c r="OA540" s="24"/>
      <c r="OB540" s="24"/>
      <c r="OC540" s="24"/>
      <c r="OD540" s="24"/>
      <c r="OE540" s="24"/>
      <c r="OF540" s="24"/>
      <c r="OG540" s="24"/>
      <c r="OH540" s="24"/>
      <c r="OI540" s="24"/>
      <c r="OJ540" s="24"/>
      <c r="OK540" s="24"/>
      <c r="OL540" s="24"/>
      <c r="OM540" s="24"/>
      <c r="ON540" s="24"/>
      <c r="OO540" s="24"/>
      <c r="OP540" s="24"/>
      <c r="OQ540" s="24"/>
      <c r="OR540" s="24"/>
      <c r="OS540" s="24"/>
      <c r="OT540" s="24"/>
      <c r="OU540" s="24"/>
      <c r="OV540" s="24"/>
      <c r="OW540" s="24"/>
      <c r="OX540" s="24"/>
      <c r="OY540" s="24"/>
      <c r="OZ540" s="24"/>
      <c r="PA540" s="24"/>
      <c r="PB540" s="24"/>
      <c r="PC540" s="24"/>
      <c r="PD540" s="24"/>
      <c r="PE540" s="24"/>
      <c r="PF540" s="24"/>
      <c r="PG540" s="24"/>
      <c r="PH540" s="24"/>
      <c r="PI540" s="24"/>
      <c r="PJ540" s="24"/>
      <c r="PK540" s="24"/>
      <c r="PL540" s="24"/>
      <c r="PM540" s="24"/>
      <c r="PN540" s="24"/>
      <c r="PO540" s="24"/>
      <c r="PP540" s="24"/>
      <c r="PQ540" s="24"/>
      <c r="PR540" s="24"/>
      <c r="PS540" s="24"/>
      <c r="PT540" s="24"/>
      <c r="PU540" s="24"/>
      <c r="PV540" s="24"/>
      <c r="PW540" s="24"/>
      <c r="PX540" s="24"/>
      <c r="PY540" s="24"/>
      <c r="PZ540" s="24"/>
      <c r="QA540" s="24"/>
      <c r="QB540" s="24"/>
      <c r="QC540" s="24"/>
      <c r="QD540" s="24"/>
      <c r="QE540" s="24"/>
      <c r="QF540" s="24"/>
      <c r="QG540" s="24"/>
      <c r="QH540" s="24"/>
      <c r="QI540" s="24"/>
      <c r="QJ540" s="24"/>
      <c r="QK540" s="24"/>
      <c r="QL540" s="24"/>
      <c r="QM540" s="24"/>
      <c r="QN540" s="24"/>
      <c r="QO540" s="24"/>
      <c r="QP540" s="24"/>
      <c r="QQ540" s="24"/>
      <c r="QR540" s="24"/>
      <c r="QS540" s="24"/>
      <c r="QT540" s="24"/>
      <c r="QU540" s="24"/>
      <c r="QV540" s="24"/>
      <c r="QW540" s="24"/>
      <c r="QX540" s="24"/>
      <c r="QY540" s="24"/>
      <c r="QZ540" s="24"/>
      <c r="RA540" s="24"/>
      <c r="RB540" s="24"/>
      <c r="RC540" s="24"/>
      <c r="RD540" s="24"/>
      <c r="RE540" s="24"/>
      <c r="RF540" s="24"/>
      <c r="RG540" s="24"/>
      <c r="RH540" s="24"/>
      <c r="RI540" s="24"/>
      <c r="RJ540" s="24"/>
      <c r="RK540" s="24"/>
      <c r="RL540" s="24"/>
      <c r="RM540" s="24"/>
      <c r="RN540" s="24"/>
      <c r="RO540" s="24"/>
      <c r="RP540" s="24"/>
      <c r="RQ540" s="24"/>
      <c r="RR540" s="24"/>
      <c r="RS540" s="24"/>
      <c r="RT540" s="24"/>
      <c r="RU540" s="24"/>
      <c r="RV540" s="24"/>
      <c r="RW540" s="24"/>
      <c r="RX540" s="24"/>
      <c r="RY540" s="24"/>
      <c r="RZ540" s="24"/>
      <c r="SA540" s="24"/>
      <c r="SB540" s="24"/>
      <c r="SC540" s="24"/>
      <c r="SD540" s="24"/>
      <c r="SE540" s="24"/>
      <c r="SF540" s="24"/>
      <c r="SG540" s="24"/>
      <c r="SH540" s="24"/>
      <c r="SI540" s="24"/>
      <c r="SJ540" s="24"/>
      <c r="SK540" s="24"/>
      <c r="SL540" s="24"/>
      <c r="SM540" s="24"/>
      <c r="SN540" s="24"/>
      <c r="SO540" s="24"/>
      <c r="SP540" s="24"/>
      <c r="SQ540" s="24"/>
      <c r="SR540" s="24"/>
      <c r="SS540" s="24"/>
      <c r="ST540" s="24"/>
      <c r="SU540" s="24"/>
      <c r="SV540" s="24"/>
      <c r="SW540" s="24"/>
      <c r="SX540" s="24"/>
      <c r="SY540" s="24"/>
      <c r="SZ540" s="24"/>
      <c r="TA540" s="24"/>
      <c r="TB540" s="24"/>
      <c r="TC540" s="24"/>
      <c r="TD540" s="24"/>
      <c r="TE540" s="24"/>
      <c r="TF540" s="24"/>
      <c r="TG540" s="24"/>
      <c r="TH540" s="24"/>
      <c r="TI540" s="24"/>
      <c r="TJ540" s="24"/>
      <c r="TK540" s="24"/>
      <c r="TL540" s="24"/>
      <c r="TM540" s="24"/>
      <c r="TN540" s="24"/>
      <c r="TO540" s="24"/>
      <c r="TP540" s="24"/>
      <c r="TQ540" s="24"/>
      <c r="TR540" s="24"/>
      <c r="TS540" s="24"/>
      <c r="TT540" s="24"/>
      <c r="TU540" s="24"/>
      <c r="TV540" s="24"/>
      <c r="TW540" s="24"/>
      <c r="TX540" s="24"/>
      <c r="TY540" s="24"/>
      <c r="TZ540" s="24"/>
      <c r="UA540" s="24"/>
      <c r="UB540" s="24"/>
      <c r="UC540" s="24"/>
      <c r="UD540" s="24"/>
      <c r="UE540" s="24"/>
      <c r="UF540" s="24"/>
      <c r="UG540" s="24"/>
      <c r="UH540" s="24"/>
      <c r="UI540" s="24"/>
      <c r="UJ540" s="24"/>
      <c r="UK540" s="24"/>
      <c r="UL540" s="24"/>
      <c r="UM540" s="24"/>
      <c r="UN540" s="24"/>
      <c r="UO540" s="24"/>
      <c r="UP540" s="24"/>
      <c r="UQ540" s="24"/>
      <c r="UR540" s="24"/>
      <c r="US540" s="24"/>
      <c r="UT540" s="24"/>
      <c r="UU540" s="24"/>
      <c r="UV540" s="24"/>
      <c r="UW540" s="24"/>
      <c r="UX540" s="24"/>
      <c r="UY540" s="24"/>
      <c r="UZ540" s="24"/>
      <c r="VA540" s="24"/>
      <c r="VB540" s="24"/>
      <c r="VC540" s="24"/>
      <c r="VD540" s="24"/>
      <c r="VE540" s="24"/>
      <c r="VF540" s="24"/>
      <c r="VG540" s="24"/>
      <c r="VH540" s="24"/>
      <c r="VI540" s="24"/>
    </row>
    <row r="541" spans="1:581" s="183" customFormat="1" ht="15" customHeight="1" x14ac:dyDescent="0.2">
      <c r="A541" s="179"/>
      <c r="B541" s="180"/>
      <c r="C541" s="180"/>
      <c r="D541" s="293"/>
      <c r="E541" s="180"/>
      <c r="F541" s="180"/>
      <c r="G541" s="180"/>
      <c r="H541" s="181"/>
      <c r="I541" s="181"/>
      <c r="J541" s="103"/>
      <c r="K541" s="332"/>
      <c r="L541" s="182"/>
      <c r="M541" s="103"/>
      <c r="N541" s="103"/>
      <c r="O541" s="181"/>
      <c r="P541" s="181"/>
      <c r="Q541" s="181"/>
      <c r="R541" s="103"/>
      <c r="S541" s="84">
        <f>SUM(S537:S540)</f>
        <v>73011</v>
      </c>
      <c r="T541" s="84">
        <f>SUM(T537:T540)</f>
        <v>0</v>
      </c>
      <c r="U541" s="84">
        <f>SUM(U537:U540)</f>
        <v>0</v>
      </c>
      <c r="V541" s="84">
        <f>SUM(V537:V540)</f>
        <v>73011</v>
      </c>
      <c r="W541" s="84"/>
      <c r="X541" s="84">
        <f>SUM(X537:X540)</f>
        <v>13475.333333333332</v>
      </c>
      <c r="Y541" s="84">
        <f>SUM(Y537:Y540)</f>
        <v>134753.33333333334</v>
      </c>
      <c r="Z541" s="84">
        <f t="shared" si="261"/>
        <v>12776.924999999999</v>
      </c>
      <c r="AA541" s="84">
        <f t="shared" si="262"/>
        <v>2190.33</v>
      </c>
      <c r="AB541" s="84">
        <f t="shared" si="263"/>
        <v>3650.55</v>
      </c>
      <c r="AC541" s="84">
        <f t="shared" si="264"/>
        <v>1460.22</v>
      </c>
      <c r="AD541" s="84">
        <f>SUM(AD537:AD540)</f>
        <v>4683</v>
      </c>
      <c r="AE541" s="84">
        <f>SUM(AE537:AE540)</f>
        <v>3158</v>
      </c>
      <c r="AF541" s="245">
        <f>SUM(AF537:AF540)</f>
        <v>40426</v>
      </c>
      <c r="AG541" s="245">
        <f>V541+W541+Z541+AA541+AB541+AC541+AD541+AE541+(X541/12+Y541/12+AF541/12)</f>
        <v>116651.24722222223</v>
      </c>
      <c r="AH541" s="245">
        <f>SUM(AH537:AH540)</f>
        <v>1399814.9666666668</v>
      </c>
      <c r="AI541" s="245"/>
      <c r="AJ541" s="245"/>
      <c r="AK541" s="84"/>
      <c r="AL541" s="245"/>
      <c r="AM541" s="245"/>
      <c r="AN541" s="245"/>
      <c r="AO541" s="245"/>
      <c r="AP541" s="245"/>
      <c r="AQ541" s="245"/>
      <c r="AR541" s="290"/>
      <c r="AS541" s="290"/>
      <c r="AT541" s="290"/>
      <c r="AU541" s="290"/>
      <c r="AV541" s="290"/>
      <c r="AW541" s="290"/>
      <c r="AX541" s="290"/>
      <c r="AY541" s="290"/>
      <c r="AZ541" s="290"/>
      <c r="BA541" s="290"/>
      <c r="BB541" s="290"/>
      <c r="BC541" s="290"/>
      <c r="BD541" s="290"/>
      <c r="BE541" s="290"/>
      <c r="BF541" s="290"/>
      <c r="BG541" s="290"/>
      <c r="BH541" s="290"/>
      <c r="BI541" s="290"/>
      <c r="BJ541" s="290"/>
      <c r="BK541" s="290"/>
      <c r="BL541" s="290"/>
      <c r="BM541" s="290"/>
      <c r="BN541" s="290"/>
      <c r="BO541" s="290"/>
      <c r="BP541" s="290"/>
      <c r="BQ541" s="290"/>
      <c r="BR541" s="290"/>
      <c r="BS541" s="290"/>
      <c r="BT541" s="290"/>
      <c r="BU541" s="290"/>
      <c r="BV541" s="290"/>
      <c r="BW541" s="290"/>
      <c r="BX541" s="290"/>
      <c r="BY541" s="290"/>
      <c r="BZ541" s="290"/>
      <c r="CA541" s="290"/>
      <c r="CB541" s="290"/>
      <c r="CC541" s="290"/>
      <c r="CD541" s="290"/>
      <c r="CE541" s="290"/>
      <c r="CF541" s="290"/>
      <c r="CG541" s="290"/>
      <c r="CH541" s="290"/>
      <c r="CI541" s="290"/>
      <c r="CJ541" s="290"/>
      <c r="CK541" s="290"/>
      <c r="CL541" s="290"/>
      <c r="CM541" s="290"/>
      <c r="CN541" s="290"/>
      <c r="CO541" s="290"/>
      <c r="CP541" s="290"/>
      <c r="CQ541" s="290"/>
      <c r="CR541" s="290"/>
      <c r="CS541" s="290"/>
      <c r="CT541" s="290"/>
      <c r="CU541" s="290"/>
      <c r="CV541" s="290"/>
      <c r="CW541" s="290"/>
      <c r="CX541" s="290"/>
      <c r="CY541" s="290"/>
      <c r="CZ541" s="290"/>
      <c r="DA541" s="290"/>
      <c r="DB541" s="290"/>
      <c r="DC541" s="290"/>
      <c r="DD541" s="290"/>
      <c r="DE541" s="290"/>
      <c r="DF541" s="290"/>
      <c r="DG541" s="290"/>
      <c r="DH541" s="290"/>
      <c r="DI541" s="290"/>
      <c r="DJ541" s="290"/>
      <c r="DK541" s="290"/>
      <c r="DL541" s="290"/>
      <c r="DM541" s="290"/>
      <c r="DN541" s="290"/>
      <c r="DO541" s="290"/>
      <c r="DP541" s="290"/>
      <c r="DQ541" s="290"/>
      <c r="DR541" s="290"/>
      <c r="DS541" s="290"/>
      <c r="DT541" s="290"/>
      <c r="DU541" s="290"/>
      <c r="DV541" s="290"/>
      <c r="DW541" s="290"/>
      <c r="DX541" s="290"/>
      <c r="DY541" s="290"/>
      <c r="DZ541" s="290"/>
      <c r="EA541" s="290"/>
      <c r="EB541" s="290"/>
      <c r="EC541" s="290"/>
      <c r="ED541" s="290"/>
      <c r="EE541" s="290"/>
      <c r="EF541" s="290"/>
      <c r="EG541" s="290"/>
      <c r="EH541" s="290"/>
      <c r="EI541" s="290"/>
      <c r="EJ541" s="290"/>
      <c r="EK541" s="290"/>
      <c r="EL541" s="290"/>
      <c r="EM541" s="290"/>
      <c r="EN541" s="290"/>
      <c r="EO541" s="290"/>
      <c r="EP541" s="290"/>
      <c r="EQ541" s="290"/>
      <c r="ER541" s="290"/>
      <c r="ES541" s="290"/>
      <c r="ET541" s="290"/>
      <c r="EU541" s="290"/>
      <c r="EV541" s="290"/>
      <c r="EW541" s="290"/>
      <c r="EX541" s="290"/>
      <c r="EY541" s="290"/>
      <c r="EZ541" s="290"/>
      <c r="FA541" s="290"/>
      <c r="FB541" s="290"/>
      <c r="FC541" s="290"/>
      <c r="FD541" s="290"/>
      <c r="FE541" s="290"/>
      <c r="FF541" s="290"/>
      <c r="FG541" s="290"/>
      <c r="FH541" s="290"/>
      <c r="FI541" s="290"/>
      <c r="FJ541" s="290"/>
      <c r="FK541" s="290"/>
      <c r="FL541" s="290"/>
      <c r="FM541" s="290"/>
      <c r="FN541" s="290"/>
      <c r="FO541" s="290"/>
      <c r="FP541" s="290"/>
      <c r="FQ541" s="290"/>
      <c r="FR541" s="290"/>
      <c r="FS541" s="290"/>
      <c r="FT541" s="290"/>
      <c r="FU541" s="290"/>
      <c r="FV541" s="290"/>
      <c r="FW541" s="290"/>
      <c r="FX541" s="290"/>
      <c r="FY541" s="290"/>
      <c r="FZ541" s="290"/>
      <c r="GA541" s="290"/>
      <c r="GB541" s="290"/>
      <c r="GC541" s="290"/>
      <c r="GD541" s="290"/>
      <c r="GE541" s="290"/>
      <c r="GF541" s="290"/>
      <c r="GG541" s="290"/>
      <c r="GH541" s="290"/>
      <c r="GI541" s="290"/>
      <c r="GJ541" s="290"/>
      <c r="GK541" s="290"/>
      <c r="GL541" s="290"/>
      <c r="GM541" s="290"/>
      <c r="GN541" s="290"/>
      <c r="GO541" s="290"/>
      <c r="GP541" s="290"/>
      <c r="GQ541" s="290"/>
      <c r="GR541" s="290"/>
      <c r="GS541" s="290"/>
      <c r="GT541" s="290"/>
      <c r="GU541" s="290"/>
      <c r="GV541" s="290"/>
      <c r="GW541" s="290"/>
      <c r="GX541" s="290"/>
      <c r="GY541" s="290"/>
      <c r="GZ541" s="290"/>
      <c r="HA541" s="290"/>
      <c r="HB541" s="290"/>
      <c r="HC541" s="290"/>
      <c r="HD541" s="290"/>
      <c r="HE541" s="290"/>
      <c r="HF541" s="290"/>
      <c r="HG541" s="290"/>
      <c r="HH541" s="290"/>
      <c r="HI541" s="290"/>
      <c r="HJ541" s="290"/>
      <c r="HK541" s="290"/>
      <c r="HL541" s="290"/>
      <c r="HM541" s="290"/>
      <c r="HN541" s="290"/>
      <c r="HO541" s="290"/>
      <c r="HP541" s="290"/>
      <c r="HQ541" s="290"/>
      <c r="HR541" s="290"/>
      <c r="HS541" s="290"/>
      <c r="HT541" s="290"/>
      <c r="HU541" s="290"/>
      <c r="HV541" s="290"/>
      <c r="HW541" s="290"/>
      <c r="HX541" s="290"/>
      <c r="HY541" s="290"/>
      <c r="HZ541" s="290"/>
      <c r="IA541" s="290"/>
      <c r="IB541" s="290"/>
      <c r="IC541" s="290"/>
      <c r="ID541" s="290"/>
      <c r="IE541" s="290"/>
      <c r="IF541" s="290"/>
      <c r="IG541" s="290"/>
      <c r="IH541" s="290"/>
      <c r="II541" s="290"/>
      <c r="IJ541" s="290"/>
      <c r="IK541" s="290"/>
      <c r="IL541" s="290"/>
      <c r="IM541" s="290"/>
      <c r="IN541" s="290"/>
      <c r="IO541" s="290"/>
      <c r="IP541" s="290"/>
      <c r="IQ541" s="290"/>
      <c r="IR541" s="290"/>
      <c r="IS541" s="290"/>
      <c r="IT541" s="290"/>
      <c r="IU541" s="290"/>
      <c r="IV541" s="290"/>
      <c r="IW541" s="290"/>
      <c r="IX541" s="290"/>
      <c r="IY541" s="290"/>
      <c r="IZ541" s="290"/>
      <c r="JA541" s="290"/>
      <c r="JB541" s="290"/>
      <c r="JC541" s="290"/>
      <c r="JD541" s="290"/>
      <c r="JE541" s="290"/>
      <c r="JF541" s="290"/>
      <c r="JG541" s="290"/>
      <c r="JH541" s="290"/>
      <c r="JI541" s="290"/>
      <c r="JJ541" s="290"/>
      <c r="JK541" s="290"/>
      <c r="JL541" s="290"/>
      <c r="JM541" s="290"/>
      <c r="JN541" s="290"/>
      <c r="JO541" s="290"/>
      <c r="JP541" s="290"/>
      <c r="JQ541" s="290"/>
      <c r="JR541" s="290"/>
      <c r="JS541" s="290"/>
      <c r="JT541" s="290"/>
      <c r="JU541" s="290"/>
      <c r="JV541" s="290"/>
      <c r="JW541" s="290"/>
      <c r="JX541" s="290"/>
      <c r="JY541" s="290"/>
      <c r="JZ541" s="290"/>
      <c r="KA541" s="290"/>
      <c r="KB541" s="290"/>
      <c r="KC541" s="290"/>
      <c r="KD541" s="290"/>
      <c r="KE541" s="290"/>
      <c r="KF541" s="290"/>
      <c r="KG541" s="290"/>
      <c r="KH541" s="290"/>
      <c r="KI541" s="290"/>
      <c r="KJ541" s="290"/>
      <c r="KK541" s="290"/>
      <c r="KL541" s="290"/>
      <c r="KM541" s="290"/>
      <c r="KN541" s="290"/>
      <c r="KO541" s="290"/>
      <c r="KP541" s="290"/>
      <c r="KQ541" s="290"/>
      <c r="KR541" s="290"/>
      <c r="KS541" s="290"/>
      <c r="KT541" s="290"/>
      <c r="KU541" s="290"/>
      <c r="KV541" s="290"/>
      <c r="KW541" s="290"/>
      <c r="KX541" s="290"/>
      <c r="KY541" s="290"/>
      <c r="KZ541" s="290"/>
      <c r="LA541" s="290"/>
      <c r="LB541" s="290"/>
      <c r="LC541" s="290"/>
      <c r="LD541" s="290"/>
      <c r="LE541" s="290"/>
      <c r="LF541" s="290"/>
      <c r="LG541" s="290"/>
      <c r="LH541" s="290"/>
      <c r="LI541" s="290"/>
      <c r="LJ541" s="290"/>
      <c r="LK541" s="290"/>
      <c r="LL541" s="290"/>
      <c r="LM541" s="290"/>
      <c r="LN541" s="290"/>
      <c r="LO541" s="290"/>
      <c r="LP541" s="290"/>
      <c r="LQ541" s="290"/>
      <c r="LR541" s="290"/>
      <c r="LS541" s="290"/>
      <c r="LT541" s="290"/>
      <c r="LU541" s="290"/>
      <c r="LV541" s="290"/>
      <c r="LW541" s="290"/>
      <c r="LX541" s="290"/>
      <c r="LY541" s="290"/>
      <c r="LZ541" s="290"/>
      <c r="MA541" s="290"/>
      <c r="MB541" s="290"/>
      <c r="MC541" s="290"/>
      <c r="MD541" s="290"/>
      <c r="ME541" s="290"/>
      <c r="MF541" s="290"/>
      <c r="MG541" s="290"/>
      <c r="MH541" s="290"/>
      <c r="MI541" s="290"/>
      <c r="MJ541" s="290"/>
      <c r="MK541" s="290"/>
      <c r="ML541" s="290"/>
      <c r="MM541" s="290"/>
      <c r="MN541" s="290"/>
      <c r="MO541" s="290"/>
      <c r="MP541" s="290"/>
      <c r="MQ541" s="290"/>
      <c r="MR541" s="290"/>
      <c r="MS541" s="290"/>
      <c r="MT541" s="290"/>
      <c r="MU541" s="290"/>
      <c r="MV541" s="290"/>
      <c r="MW541" s="290"/>
      <c r="MX541" s="290"/>
      <c r="MY541" s="290"/>
      <c r="MZ541" s="290"/>
      <c r="NA541" s="290"/>
      <c r="NB541" s="290"/>
      <c r="NC541" s="290"/>
      <c r="ND541" s="290"/>
      <c r="NE541" s="290"/>
      <c r="NF541" s="290"/>
      <c r="NG541" s="290"/>
      <c r="NH541" s="290"/>
      <c r="NI541" s="290"/>
      <c r="NJ541" s="290"/>
      <c r="NK541" s="290"/>
      <c r="NL541" s="290"/>
      <c r="NM541" s="290"/>
      <c r="NN541" s="290"/>
      <c r="NO541" s="290"/>
      <c r="NP541" s="290"/>
      <c r="NQ541" s="290"/>
      <c r="NR541" s="290"/>
      <c r="NS541" s="290"/>
      <c r="NT541" s="290"/>
      <c r="NU541" s="290"/>
      <c r="NV541" s="290"/>
      <c r="NW541" s="290"/>
      <c r="NX541" s="290"/>
      <c r="NY541" s="290"/>
      <c r="NZ541" s="290"/>
      <c r="OA541" s="290"/>
      <c r="OB541" s="290"/>
      <c r="OC541" s="290"/>
      <c r="OD541" s="290"/>
      <c r="OE541" s="290"/>
      <c r="OF541" s="290"/>
      <c r="OG541" s="290"/>
      <c r="OH541" s="290"/>
      <c r="OI541" s="290"/>
      <c r="OJ541" s="290"/>
      <c r="OK541" s="290"/>
      <c r="OL541" s="290"/>
      <c r="OM541" s="290"/>
      <c r="ON541" s="290"/>
      <c r="OO541" s="290"/>
      <c r="OP541" s="290"/>
      <c r="OQ541" s="290"/>
      <c r="OR541" s="290"/>
      <c r="OS541" s="290"/>
      <c r="OT541" s="290"/>
      <c r="OU541" s="290"/>
      <c r="OV541" s="290"/>
      <c r="OW541" s="290"/>
      <c r="OX541" s="290"/>
      <c r="OY541" s="290"/>
      <c r="OZ541" s="290"/>
      <c r="PA541" s="290"/>
      <c r="PB541" s="290"/>
      <c r="PC541" s="290"/>
      <c r="PD541" s="290"/>
      <c r="PE541" s="290"/>
      <c r="PF541" s="290"/>
      <c r="PG541" s="290"/>
      <c r="PH541" s="290"/>
      <c r="PI541" s="290"/>
      <c r="PJ541" s="290"/>
      <c r="PK541" s="290"/>
      <c r="PL541" s="290"/>
      <c r="PM541" s="290"/>
      <c r="PN541" s="290"/>
      <c r="PO541" s="290"/>
      <c r="PP541" s="290"/>
      <c r="PQ541" s="290"/>
      <c r="PR541" s="290"/>
      <c r="PS541" s="290"/>
      <c r="PT541" s="290"/>
      <c r="PU541" s="290"/>
      <c r="PV541" s="290"/>
      <c r="PW541" s="290"/>
      <c r="PX541" s="290"/>
      <c r="PY541" s="290"/>
      <c r="PZ541" s="290"/>
      <c r="QA541" s="290"/>
      <c r="QB541" s="290"/>
      <c r="QC541" s="290"/>
      <c r="QD541" s="290"/>
      <c r="QE541" s="290"/>
      <c r="QF541" s="290"/>
      <c r="QG541" s="290"/>
      <c r="QH541" s="290"/>
      <c r="QI541" s="290"/>
      <c r="QJ541" s="290"/>
      <c r="QK541" s="290"/>
      <c r="QL541" s="290"/>
      <c r="QM541" s="290"/>
      <c r="QN541" s="290"/>
      <c r="QO541" s="290"/>
      <c r="QP541" s="290"/>
      <c r="QQ541" s="290"/>
      <c r="QR541" s="290"/>
      <c r="QS541" s="290"/>
      <c r="QT541" s="290"/>
      <c r="QU541" s="290"/>
      <c r="QV541" s="290"/>
      <c r="QW541" s="290"/>
      <c r="QX541" s="290"/>
      <c r="QY541" s="290"/>
      <c r="QZ541" s="290"/>
      <c r="RA541" s="290"/>
      <c r="RB541" s="290"/>
      <c r="RC541" s="290"/>
      <c r="RD541" s="290"/>
      <c r="RE541" s="290"/>
      <c r="RF541" s="290"/>
      <c r="RG541" s="290"/>
      <c r="RH541" s="290"/>
      <c r="RI541" s="290"/>
      <c r="RJ541" s="290"/>
      <c r="RK541" s="290"/>
      <c r="RL541" s="290"/>
      <c r="RM541" s="290"/>
      <c r="RN541" s="290"/>
      <c r="RO541" s="290"/>
      <c r="RP541" s="290"/>
      <c r="RQ541" s="290"/>
      <c r="RR541" s="290"/>
      <c r="RS541" s="290"/>
      <c r="RT541" s="290"/>
      <c r="RU541" s="290"/>
      <c r="RV541" s="290"/>
      <c r="RW541" s="290"/>
      <c r="RX541" s="290"/>
      <c r="RY541" s="290"/>
      <c r="RZ541" s="290"/>
      <c r="SA541" s="290"/>
      <c r="SB541" s="290"/>
      <c r="SC541" s="290"/>
      <c r="SD541" s="290"/>
      <c r="SE541" s="290"/>
      <c r="SF541" s="290"/>
      <c r="SG541" s="290"/>
      <c r="SH541" s="290"/>
      <c r="SI541" s="290"/>
      <c r="SJ541" s="290"/>
      <c r="SK541" s="290"/>
      <c r="SL541" s="290"/>
      <c r="SM541" s="290"/>
      <c r="SN541" s="290"/>
      <c r="SO541" s="290"/>
      <c r="SP541" s="290"/>
      <c r="SQ541" s="290"/>
      <c r="SR541" s="290"/>
      <c r="SS541" s="290"/>
      <c r="ST541" s="290"/>
      <c r="SU541" s="290"/>
      <c r="SV541" s="290"/>
      <c r="SW541" s="290"/>
      <c r="SX541" s="290"/>
      <c r="SY541" s="290"/>
      <c r="SZ541" s="290"/>
      <c r="TA541" s="290"/>
      <c r="TB541" s="290"/>
      <c r="TC541" s="290"/>
      <c r="TD541" s="290"/>
      <c r="TE541" s="290"/>
      <c r="TF541" s="290"/>
      <c r="TG541" s="290"/>
      <c r="TH541" s="290"/>
      <c r="TI541" s="290"/>
      <c r="TJ541" s="290"/>
      <c r="TK541" s="290"/>
      <c r="TL541" s="290"/>
      <c r="TM541" s="290"/>
      <c r="TN541" s="290"/>
      <c r="TO541" s="290"/>
      <c r="TP541" s="290"/>
      <c r="TQ541" s="290"/>
      <c r="TR541" s="290"/>
      <c r="TS541" s="290"/>
      <c r="TT541" s="290"/>
      <c r="TU541" s="290"/>
      <c r="TV541" s="290"/>
      <c r="TW541" s="290"/>
      <c r="TX541" s="290"/>
      <c r="TY541" s="290"/>
      <c r="TZ541" s="290"/>
      <c r="UA541" s="290"/>
      <c r="UB541" s="290"/>
      <c r="UC541" s="290"/>
      <c r="UD541" s="290"/>
      <c r="UE541" s="290"/>
      <c r="UF541" s="290"/>
      <c r="UG541" s="290"/>
      <c r="UH541" s="290"/>
      <c r="UI541" s="290"/>
      <c r="UJ541" s="290"/>
      <c r="UK541" s="290"/>
      <c r="UL541" s="290"/>
      <c r="UM541" s="290"/>
      <c r="UN541" s="290"/>
      <c r="UO541" s="290"/>
      <c r="UP541" s="290"/>
      <c r="UQ541" s="290"/>
      <c r="UR541" s="290"/>
      <c r="US541" s="290"/>
      <c r="UT541" s="290"/>
      <c r="UU541" s="290"/>
      <c r="UV541" s="290"/>
      <c r="UW541" s="290"/>
      <c r="UX541" s="290"/>
      <c r="UY541" s="290"/>
      <c r="UZ541" s="290"/>
      <c r="VA541" s="290"/>
      <c r="VB541" s="290"/>
      <c r="VC541" s="290"/>
      <c r="VD541" s="290"/>
      <c r="VE541" s="290"/>
      <c r="VF541" s="290"/>
      <c r="VG541" s="290"/>
      <c r="VH541" s="290"/>
      <c r="VI541" s="290"/>
    </row>
    <row r="542" spans="1:581" s="183" customFormat="1" ht="15" customHeight="1" x14ac:dyDescent="0.2">
      <c r="A542" s="179"/>
      <c r="B542" s="180"/>
      <c r="C542" s="180"/>
      <c r="D542" s="293"/>
      <c r="E542" s="180"/>
      <c r="F542" s="180"/>
      <c r="G542" s="180"/>
      <c r="H542" s="181"/>
      <c r="I542" s="181"/>
      <c r="J542" s="103"/>
      <c r="K542" s="332"/>
      <c r="L542" s="182"/>
      <c r="M542" s="103"/>
      <c r="N542" s="103"/>
      <c r="O542" s="181"/>
      <c r="P542" s="181"/>
      <c r="Q542" s="181"/>
      <c r="R542" s="103"/>
      <c r="S542" s="84"/>
      <c r="T542" s="84"/>
      <c r="U542" s="84"/>
      <c r="V542" s="84"/>
      <c r="W542" s="84"/>
      <c r="X542" s="84"/>
      <c r="Y542" s="84"/>
      <c r="Z542" s="84">
        <f t="shared" si="261"/>
        <v>0</v>
      </c>
      <c r="AA542" s="84">
        <f t="shared" si="262"/>
        <v>0</v>
      </c>
      <c r="AB542" s="84">
        <f t="shared" si="263"/>
        <v>0</v>
      </c>
      <c r="AC542" s="84">
        <f t="shared" si="264"/>
        <v>0</v>
      </c>
      <c r="AD542" s="84"/>
      <c r="AE542" s="84"/>
      <c r="AF542" s="245"/>
      <c r="AG542" s="245"/>
      <c r="AH542" s="245"/>
      <c r="AI542" s="245"/>
      <c r="AJ542" s="245"/>
      <c r="AK542" s="245"/>
      <c r="AL542" s="245"/>
      <c r="AM542" s="245"/>
      <c r="AN542" s="245"/>
      <c r="AO542" s="245"/>
      <c r="AP542" s="245"/>
      <c r="AQ542" s="245"/>
      <c r="AR542" s="290"/>
      <c r="AS542" s="290"/>
      <c r="AT542" s="290"/>
      <c r="AU542" s="290"/>
      <c r="AV542" s="290"/>
      <c r="AW542" s="290"/>
      <c r="AX542" s="290"/>
      <c r="AY542" s="290"/>
      <c r="AZ542" s="290"/>
      <c r="BA542" s="290"/>
      <c r="BB542" s="290"/>
      <c r="BC542" s="290"/>
      <c r="BD542" s="290"/>
      <c r="BE542" s="290"/>
      <c r="BF542" s="290"/>
      <c r="BG542" s="290"/>
      <c r="BH542" s="290"/>
      <c r="BI542" s="290"/>
      <c r="BJ542" s="290"/>
      <c r="BK542" s="290"/>
      <c r="BL542" s="290"/>
      <c r="BM542" s="290"/>
      <c r="BN542" s="290"/>
      <c r="BO542" s="290"/>
      <c r="BP542" s="290"/>
      <c r="BQ542" s="290"/>
      <c r="BR542" s="290"/>
      <c r="BS542" s="290"/>
      <c r="BT542" s="290"/>
      <c r="BU542" s="290"/>
      <c r="BV542" s="290"/>
      <c r="BW542" s="290"/>
      <c r="BX542" s="290"/>
      <c r="BY542" s="290"/>
      <c r="BZ542" s="290"/>
      <c r="CA542" s="290"/>
      <c r="CB542" s="290"/>
      <c r="CC542" s="290"/>
      <c r="CD542" s="290"/>
      <c r="CE542" s="290"/>
      <c r="CF542" s="290"/>
      <c r="CG542" s="290"/>
      <c r="CH542" s="290"/>
      <c r="CI542" s="290"/>
      <c r="CJ542" s="290"/>
      <c r="CK542" s="290"/>
      <c r="CL542" s="290"/>
      <c r="CM542" s="290"/>
      <c r="CN542" s="290"/>
      <c r="CO542" s="290"/>
      <c r="CP542" s="290"/>
      <c r="CQ542" s="290"/>
      <c r="CR542" s="290"/>
      <c r="CS542" s="290"/>
      <c r="CT542" s="290"/>
      <c r="CU542" s="290"/>
      <c r="CV542" s="290"/>
      <c r="CW542" s="290"/>
      <c r="CX542" s="290"/>
      <c r="CY542" s="290"/>
      <c r="CZ542" s="290"/>
      <c r="DA542" s="290"/>
      <c r="DB542" s="290"/>
      <c r="DC542" s="290"/>
      <c r="DD542" s="290"/>
      <c r="DE542" s="290"/>
      <c r="DF542" s="290"/>
      <c r="DG542" s="290"/>
      <c r="DH542" s="290"/>
      <c r="DI542" s="290"/>
      <c r="DJ542" s="290"/>
      <c r="DK542" s="290"/>
      <c r="DL542" s="290"/>
      <c r="DM542" s="290"/>
      <c r="DN542" s="290"/>
      <c r="DO542" s="290"/>
      <c r="DP542" s="290"/>
      <c r="DQ542" s="290"/>
      <c r="DR542" s="290"/>
      <c r="DS542" s="290"/>
      <c r="DT542" s="290"/>
      <c r="DU542" s="290"/>
      <c r="DV542" s="290"/>
      <c r="DW542" s="290"/>
      <c r="DX542" s="290"/>
      <c r="DY542" s="290"/>
      <c r="DZ542" s="290"/>
      <c r="EA542" s="290"/>
      <c r="EB542" s="290"/>
      <c r="EC542" s="290"/>
      <c r="ED542" s="290"/>
      <c r="EE542" s="290"/>
      <c r="EF542" s="290"/>
      <c r="EG542" s="290"/>
      <c r="EH542" s="290"/>
      <c r="EI542" s="290"/>
      <c r="EJ542" s="290"/>
      <c r="EK542" s="290"/>
      <c r="EL542" s="290"/>
      <c r="EM542" s="290"/>
      <c r="EN542" s="290"/>
      <c r="EO542" s="290"/>
      <c r="EP542" s="290"/>
      <c r="EQ542" s="290"/>
      <c r="ER542" s="290"/>
      <c r="ES542" s="290"/>
      <c r="ET542" s="290"/>
      <c r="EU542" s="290"/>
      <c r="EV542" s="290"/>
      <c r="EW542" s="290"/>
      <c r="EX542" s="290"/>
      <c r="EY542" s="290"/>
      <c r="EZ542" s="290"/>
      <c r="FA542" s="290"/>
      <c r="FB542" s="290"/>
      <c r="FC542" s="290"/>
      <c r="FD542" s="290"/>
      <c r="FE542" s="290"/>
      <c r="FF542" s="290"/>
      <c r="FG542" s="290"/>
      <c r="FH542" s="290"/>
      <c r="FI542" s="290"/>
      <c r="FJ542" s="290"/>
      <c r="FK542" s="290"/>
      <c r="FL542" s="290"/>
      <c r="FM542" s="290"/>
      <c r="FN542" s="290"/>
      <c r="FO542" s="290"/>
      <c r="FP542" s="290"/>
      <c r="FQ542" s="290"/>
      <c r="FR542" s="290"/>
      <c r="FS542" s="290"/>
      <c r="FT542" s="290"/>
      <c r="FU542" s="290"/>
      <c r="FV542" s="290"/>
      <c r="FW542" s="290"/>
      <c r="FX542" s="290"/>
      <c r="FY542" s="290"/>
      <c r="FZ542" s="290"/>
      <c r="GA542" s="290"/>
      <c r="GB542" s="290"/>
      <c r="GC542" s="290"/>
      <c r="GD542" s="290"/>
      <c r="GE542" s="290"/>
      <c r="GF542" s="290"/>
      <c r="GG542" s="290"/>
      <c r="GH542" s="290"/>
      <c r="GI542" s="290"/>
      <c r="GJ542" s="290"/>
      <c r="GK542" s="290"/>
      <c r="GL542" s="290"/>
      <c r="GM542" s="290"/>
      <c r="GN542" s="290"/>
      <c r="GO542" s="290"/>
      <c r="GP542" s="290"/>
      <c r="GQ542" s="290"/>
      <c r="GR542" s="290"/>
      <c r="GS542" s="290"/>
      <c r="GT542" s="290"/>
      <c r="GU542" s="290"/>
      <c r="GV542" s="290"/>
      <c r="GW542" s="290"/>
      <c r="GX542" s="290"/>
      <c r="GY542" s="290"/>
      <c r="GZ542" s="290"/>
      <c r="HA542" s="290"/>
      <c r="HB542" s="290"/>
      <c r="HC542" s="290"/>
      <c r="HD542" s="290"/>
      <c r="HE542" s="290"/>
      <c r="HF542" s="290"/>
      <c r="HG542" s="290"/>
      <c r="HH542" s="290"/>
      <c r="HI542" s="290"/>
      <c r="HJ542" s="290"/>
      <c r="HK542" s="290"/>
      <c r="HL542" s="290"/>
      <c r="HM542" s="290"/>
      <c r="HN542" s="290"/>
      <c r="HO542" s="290"/>
      <c r="HP542" s="290"/>
      <c r="HQ542" s="290"/>
      <c r="HR542" s="290"/>
      <c r="HS542" s="290"/>
      <c r="HT542" s="290"/>
      <c r="HU542" s="290"/>
      <c r="HV542" s="290"/>
      <c r="HW542" s="290"/>
      <c r="HX542" s="290"/>
      <c r="HY542" s="290"/>
      <c r="HZ542" s="290"/>
      <c r="IA542" s="290"/>
      <c r="IB542" s="290"/>
      <c r="IC542" s="290"/>
      <c r="ID542" s="290"/>
      <c r="IE542" s="290"/>
      <c r="IF542" s="290"/>
      <c r="IG542" s="290"/>
      <c r="IH542" s="290"/>
      <c r="II542" s="290"/>
      <c r="IJ542" s="290"/>
      <c r="IK542" s="290"/>
      <c r="IL542" s="290"/>
      <c r="IM542" s="290"/>
      <c r="IN542" s="290"/>
      <c r="IO542" s="290"/>
      <c r="IP542" s="290"/>
      <c r="IQ542" s="290"/>
      <c r="IR542" s="290"/>
      <c r="IS542" s="290"/>
      <c r="IT542" s="290"/>
      <c r="IU542" s="290"/>
      <c r="IV542" s="290"/>
      <c r="IW542" s="290"/>
      <c r="IX542" s="290"/>
      <c r="IY542" s="290"/>
      <c r="IZ542" s="290"/>
      <c r="JA542" s="290"/>
      <c r="JB542" s="290"/>
      <c r="JC542" s="290"/>
      <c r="JD542" s="290"/>
      <c r="JE542" s="290"/>
      <c r="JF542" s="290"/>
      <c r="JG542" s="290"/>
      <c r="JH542" s="290"/>
      <c r="JI542" s="290"/>
      <c r="JJ542" s="290"/>
      <c r="JK542" s="290"/>
      <c r="JL542" s="290"/>
      <c r="JM542" s="290"/>
      <c r="JN542" s="290"/>
      <c r="JO542" s="290"/>
      <c r="JP542" s="290"/>
      <c r="JQ542" s="290"/>
      <c r="JR542" s="290"/>
      <c r="JS542" s="290"/>
      <c r="JT542" s="290"/>
      <c r="JU542" s="290"/>
      <c r="JV542" s="290"/>
      <c r="JW542" s="290"/>
      <c r="JX542" s="290"/>
      <c r="JY542" s="290"/>
      <c r="JZ542" s="290"/>
      <c r="KA542" s="290"/>
      <c r="KB542" s="290"/>
      <c r="KC542" s="290"/>
      <c r="KD542" s="290"/>
      <c r="KE542" s="290"/>
      <c r="KF542" s="290"/>
      <c r="KG542" s="290"/>
      <c r="KH542" s="290"/>
      <c r="KI542" s="290"/>
      <c r="KJ542" s="290"/>
      <c r="KK542" s="290"/>
      <c r="KL542" s="290"/>
      <c r="KM542" s="290"/>
      <c r="KN542" s="290"/>
      <c r="KO542" s="290"/>
      <c r="KP542" s="290"/>
      <c r="KQ542" s="290"/>
      <c r="KR542" s="290"/>
      <c r="KS542" s="290"/>
      <c r="KT542" s="290"/>
      <c r="KU542" s="290"/>
      <c r="KV542" s="290"/>
      <c r="KW542" s="290"/>
      <c r="KX542" s="290"/>
      <c r="KY542" s="290"/>
      <c r="KZ542" s="290"/>
      <c r="LA542" s="290"/>
      <c r="LB542" s="290"/>
      <c r="LC542" s="290"/>
      <c r="LD542" s="290"/>
      <c r="LE542" s="290"/>
      <c r="LF542" s="290"/>
      <c r="LG542" s="290"/>
      <c r="LH542" s="290"/>
      <c r="LI542" s="290"/>
      <c r="LJ542" s="290"/>
      <c r="LK542" s="290"/>
      <c r="LL542" s="290"/>
      <c r="LM542" s="290"/>
      <c r="LN542" s="290"/>
      <c r="LO542" s="290"/>
      <c r="LP542" s="290"/>
      <c r="LQ542" s="290"/>
      <c r="LR542" s="290"/>
      <c r="LS542" s="290"/>
      <c r="LT542" s="290"/>
      <c r="LU542" s="290"/>
      <c r="LV542" s="290"/>
      <c r="LW542" s="290"/>
      <c r="LX542" s="290"/>
      <c r="LY542" s="290"/>
      <c r="LZ542" s="290"/>
      <c r="MA542" s="290"/>
      <c r="MB542" s="290"/>
      <c r="MC542" s="290"/>
      <c r="MD542" s="290"/>
      <c r="ME542" s="290"/>
      <c r="MF542" s="290"/>
      <c r="MG542" s="290"/>
      <c r="MH542" s="290"/>
      <c r="MI542" s="290"/>
      <c r="MJ542" s="290"/>
      <c r="MK542" s="290"/>
      <c r="ML542" s="290"/>
      <c r="MM542" s="290"/>
      <c r="MN542" s="290"/>
      <c r="MO542" s="290"/>
      <c r="MP542" s="290"/>
      <c r="MQ542" s="290"/>
      <c r="MR542" s="290"/>
      <c r="MS542" s="290"/>
      <c r="MT542" s="290"/>
      <c r="MU542" s="290"/>
      <c r="MV542" s="290"/>
      <c r="MW542" s="290"/>
      <c r="MX542" s="290"/>
      <c r="MY542" s="290"/>
      <c r="MZ542" s="290"/>
      <c r="NA542" s="290"/>
      <c r="NB542" s="290"/>
      <c r="NC542" s="290"/>
      <c r="ND542" s="290"/>
      <c r="NE542" s="290"/>
      <c r="NF542" s="290"/>
      <c r="NG542" s="290"/>
      <c r="NH542" s="290"/>
      <c r="NI542" s="290"/>
      <c r="NJ542" s="290"/>
      <c r="NK542" s="290"/>
      <c r="NL542" s="290"/>
      <c r="NM542" s="290"/>
      <c r="NN542" s="290"/>
      <c r="NO542" s="290"/>
      <c r="NP542" s="290"/>
      <c r="NQ542" s="290"/>
      <c r="NR542" s="290"/>
      <c r="NS542" s="290"/>
      <c r="NT542" s="290"/>
      <c r="NU542" s="290"/>
      <c r="NV542" s="290"/>
      <c r="NW542" s="290"/>
      <c r="NX542" s="290"/>
      <c r="NY542" s="290"/>
      <c r="NZ542" s="290"/>
      <c r="OA542" s="290"/>
      <c r="OB542" s="290"/>
      <c r="OC542" s="290"/>
      <c r="OD542" s="290"/>
      <c r="OE542" s="290"/>
      <c r="OF542" s="290"/>
      <c r="OG542" s="290"/>
      <c r="OH542" s="290"/>
      <c r="OI542" s="290"/>
      <c r="OJ542" s="290"/>
      <c r="OK542" s="290"/>
      <c r="OL542" s="290"/>
      <c r="OM542" s="290"/>
      <c r="ON542" s="290"/>
      <c r="OO542" s="290"/>
      <c r="OP542" s="290"/>
      <c r="OQ542" s="290"/>
      <c r="OR542" s="290"/>
      <c r="OS542" s="290"/>
      <c r="OT542" s="290"/>
      <c r="OU542" s="290"/>
      <c r="OV542" s="290"/>
      <c r="OW542" s="290"/>
      <c r="OX542" s="290"/>
      <c r="OY542" s="290"/>
      <c r="OZ542" s="290"/>
      <c r="PA542" s="290"/>
      <c r="PB542" s="290"/>
      <c r="PC542" s="290"/>
      <c r="PD542" s="290"/>
      <c r="PE542" s="290"/>
      <c r="PF542" s="290"/>
      <c r="PG542" s="290"/>
      <c r="PH542" s="290"/>
      <c r="PI542" s="290"/>
      <c r="PJ542" s="290"/>
      <c r="PK542" s="290"/>
      <c r="PL542" s="290"/>
      <c r="PM542" s="290"/>
      <c r="PN542" s="290"/>
      <c r="PO542" s="290"/>
      <c r="PP542" s="290"/>
      <c r="PQ542" s="290"/>
      <c r="PR542" s="290"/>
      <c r="PS542" s="290"/>
      <c r="PT542" s="290"/>
      <c r="PU542" s="290"/>
      <c r="PV542" s="290"/>
      <c r="PW542" s="290"/>
      <c r="PX542" s="290"/>
      <c r="PY542" s="290"/>
      <c r="PZ542" s="290"/>
      <c r="QA542" s="290"/>
      <c r="QB542" s="290"/>
      <c r="QC542" s="290"/>
      <c r="QD542" s="290"/>
      <c r="QE542" s="290"/>
      <c r="QF542" s="290"/>
      <c r="QG542" s="290"/>
      <c r="QH542" s="290"/>
      <c r="QI542" s="290"/>
      <c r="QJ542" s="290"/>
      <c r="QK542" s="290"/>
      <c r="QL542" s="290"/>
      <c r="QM542" s="290"/>
      <c r="QN542" s="290"/>
      <c r="QO542" s="290"/>
      <c r="QP542" s="290"/>
      <c r="QQ542" s="290"/>
      <c r="QR542" s="290"/>
      <c r="QS542" s="290"/>
      <c r="QT542" s="290"/>
      <c r="QU542" s="290"/>
      <c r="QV542" s="290"/>
      <c r="QW542" s="290"/>
      <c r="QX542" s="290"/>
      <c r="QY542" s="290"/>
      <c r="QZ542" s="290"/>
      <c r="RA542" s="290"/>
      <c r="RB542" s="290"/>
      <c r="RC542" s="290"/>
      <c r="RD542" s="290"/>
      <c r="RE542" s="290"/>
      <c r="RF542" s="290"/>
      <c r="RG542" s="290"/>
      <c r="RH542" s="290"/>
      <c r="RI542" s="290"/>
      <c r="RJ542" s="290"/>
      <c r="RK542" s="290"/>
      <c r="RL542" s="290"/>
      <c r="RM542" s="290"/>
      <c r="RN542" s="290"/>
      <c r="RO542" s="290"/>
      <c r="RP542" s="290"/>
      <c r="RQ542" s="290"/>
      <c r="RR542" s="290"/>
      <c r="RS542" s="290"/>
      <c r="RT542" s="290"/>
      <c r="RU542" s="290"/>
      <c r="RV542" s="290"/>
      <c r="RW542" s="290"/>
      <c r="RX542" s="290"/>
      <c r="RY542" s="290"/>
      <c r="RZ542" s="290"/>
      <c r="SA542" s="290"/>
      <c r="SB542" s="290"/>
      <c r="SC542" s="290"/>
      <c r="SD542" s="290"/>
      <c r="SE542" s="290"/>
      <c r="SF542" s="290"/>
      <c r="SG542" s="290"/>
      <c r="SH542" s="290"/>
      <c r="SI542" s="290"/>
      <c r="SJ542" s="290"/>
      <c r="SK542" s="290"/>
      <c r="SL542" s="290"/>
      <c r="SM542" s="290"/>
      <c r="SN542" s="290"/>
      <c r="SO542" s="290"/>
      <c r="SP542" s="290"/>
      <c r="SQ542" s="290"/>
      <c r="SR542" s="290"/>
      <c r="SS542" s="290"/>
      <c r="ST542" s="290"/>
      <c r="SU542" s="290"/>
      <c r="SV542" s="290"/>
      <c r="SW542" s="290"/>
      <c r="SX542" s="290"/>
      <c r="SY542" s="290"/>
      <c r="SZ542" s="290"/>
      <c r="TA542" s="290"/>
      <c r="TB542" s="290"/>
      <c r="TC542" s="290"/>
      <c r="TD542" s="290"/>
      <c r="TE542" s="290"/>
      <c r="TF542" s="290"/>
      <c r="TG542" s="290"/>
      <c r="TH542" s="290"/>
      <c r="TI542" s="290"/>
      <c r="TJ542" s="290"/>
      <c r="TK542" s="290"/>
      <c r="TL542" s="290"/>
      <c r="TM542" s="290"/>
      <c r="TN542" s="290"/>
      <c r="TO542" s="290"/>
      <c r="TP542" s="290"/>
      <c r="TQ542" s="290"/>
      <c r="TR542" s="290"/>
      <c r="TS542" s="290"/>
      <c r="TT542" s="290"/>
      <c r="TU542" s="290"/>
      <c r="TV542" s="290"/>
      <c r="TW542" s="290"/>
      <c r="TX542" s="290"/>
      <c r="TY542" s="290"/>
      <c r="TZ542" s="290"/>
      <c r="UA542" s="290"/>
      <c r="UB542" s="290"/>
      <c r="UC542" s="290"/>
      <c r="UD542" s="290"/>
      <c r="UE542" s="290"/>
      <c r="UF542" s="290"/>
      <c r="UG542" s="290"/>
      <c r="UH542" s="290"/>
      <c r="UI542" s="290"/>
      <c r="UJ542" s="290"/>
      <c r="UK542" s="290"/>
      <c r="UL542" s="290"/>
      <c r="UM542" s="290"/>
      <c r="UN542" s="290"/>
      <c r="UO542" s="290"/>
      <c r="UP542" s="290"/>
      <c r="UQ542" s="290"/>
      <c r="UR542" s="290"/>
      <c r="US542" s="290"/>
      <c r="UT542" s="290"/>
      <c r="UU542" s="290"/>
      <c r="UV542" s="290"/>
      <c r="UW542" s="290"/>
      <c r="UX542" s="290"/>
      <c r="UY542" s="290"/>
      <c r="UZ542" s="290"/>
      <c r="VA542" s="290"/>
      <c r="VB542" s="290"/>
      <c r="VC542" s="290"/>
      <c r="VD542" s="290"/>
      <c r="VE542" s="290"/>
      <c r="VF542" s="290"/>
      <c r="VG542" s="290"/>
      <c r="VH542" s="290"/>
      <c r="VI542" s="290"/>
    </row>
    <row r="543" spans="1:581" s="24" customFormat="1" ht="17.25" customHeight="1" x14ac:dyDescent="0.2">
      <c r="A543" s="295">
        <f>A533+A494+A326+A224+A110+A73+A40+A15+A540+A54+A61</f>
        <v>507</v>
      </c>
      <c r="B543" s="296"/>
      <c r="C543" s="296"/>
      <c r="D543" s="296"/>
      <c r="E543" s="296"/>
      <c r="F543" s="296"/>
      <c r="G543" s="296"/>
      <c r="H543" s="297"/>
      <c r="I543" s="297"/>
      <c r="J543" s="298"/>
      <c r="K543" s="346"/>
      <c r="L543" s="299"/>
      <c r="M543" s="298"/>
      <c r="N543" s="298"/>
      <c r="O543" s="66"/>
      <c r="P543" s="66"/>
      <c r="Q543" s="300" t="s">
        <v>919</v>
      </c>
      <c r="R543" s="298"/>
      <c r="S543" s="301">
        <f>+S16+S41+S112+S225+S327+S495+S534+S541</f>
        <v>8509582.6999999993</v>
      </c>
      <c r="T543" s="301">
        <f>+T16+T41+T112+T225+T327+T495+T534+T541</f>
        <v>371823.20000000042</v>
      </c>
      <c r="U543" s="301">
        <f>+U16+U41+U112+U225+U327+U495+U534+U541</f>
        <v>109995.45000000008</v>
      </c>
      <c r="V543" s="302">
        <f>+V16+V41+V112+V225+V327+V495+V534+V541</f>
        <v>8991401.3499999959</v>
      </c>
      <c r="W543" s="301">
        <f>+W16+W41+W112+W225+W327+W495+W534+W541</f>
        <v>107304.47999999998</v>
      </c>
      <c r="X543" s="301">
        <f>X16+X41+X112+X225+X327+X495+X534+X541</f>
        <v>1651550.0583333327</v>
      </c>
      <c r="Y543" s="301">
        <f>Y16+Y41+Y112+Y225+Y327+Y495+Y534+Y541</f>
        <v>16515500.583333327</v>
      </c>
      <c r="Z543" s="301">
        <f t="shared" ref="Z543:AH543" si="265">+Z16+Z41+Z112+Z225+Z327+Z495+Z534+Z541</f>
        <v>1573114.63625</v>
      </c>
      <c r="AA543" s="301">
        <f t="shared" si="265"/>
        <v>269736.0405</v>
      </c>
      <c r="AB543" s="301">
        <f t="shared" si="265"/>
        <v>449560.06750000006</v>
      </c>
      <c r="AC543" s="301">
        <f t="shared" si="265"/>
        <v>179824.02700000003</v>
      </c>
      <c r="AD543" s="301">
        <f t="shared" si="265"/>
        <v>555930</v>
      </c>
      <c r="AE543" s="301">
        <f t="shared" si="265"/>
        <v>362169</v>
      </c>
      <c r="AF543" s="301">
        <f t="shared" si="265"/>
        <v>4196815.174999997</v>
      </c>
      <c r="AG543" s="302">
        <f t="shared" si="265"/>
        <v>14352695.085972218</v>
      </c>
      <c r="AH543" s="302">
        <f t="shared" si="265"/>
        <v>172232341.03166673</v>
      </c>
      <c r="AI543" s="301">
        <f>AI327+AI534</f>
        <v>0</v>
      </c>
      <c r="AJ543" s="302">
        <f>+AJ16+AJ41+AJ112+AJ225+AJ327+AJ495+AJ534</f>
        <v>0</v>
      </c>
      <c r="AK543" s="302">
        <f>AK495+AK327+AK225+AK112+AK41+AK16+AK534+AK541</f>
        <v>1550000</v>
      </c>
      <c r="AL543" s="301">
        <v>244114.4</v>
      </c>
      <c r="AM543" s="301">
        <f>+AM16+AM41+AM112+AM225+AM327+AM495+AM534</f>
        <v>302046.49</v>
      </c>
      <c r="AN543" s="301">
        <f>+AN16+AN41+AN112+AN225+AN327+AN495+AN534+AN541</f>
        <v>450000</v>
      </c>
      <c r="AO543" s="302">
        <f>+AO16+AO41+AO112+AO225+AO327+AO495+AO534</f>
        <v>0</v>
      </c>
      <c r="AP543" s="302">
        <f>+AP16+AP41+AP112+AP225+AP327+AP495+AP534</f>
        <v>0</v>
      </c>
      <c r="AQ543" s="304">
        <f>+AQ16+AQ41+AQ112+AQ225+AQ327+AQ495+AQ534</f>
        <v>1685310.19</v>
      </c>
    </row>
    <row r="544" spans="1:581" s="183" customFormat="1" ht="17.25" customHeight="1" x14ac:dyDescent="0.25">
      <c r="A544" s="35"/>
      <c r="B544" s="35"/>
      <c r="C544" s="35"/>
      <c r="D544" s="35"/>
      <c r="E544" s="35"/>
      <c r="F544" s="35"/>
      <c r="G544" s="35"/>
      <c r="H544" s="36"/>
      <c r="I544" s="43"/>
      <c r="J544" s="44"/>
      <c r="K544" s="347"/>
      <c r="L544" s="198"/>
      <c r="M544" s="173"/>
      <c r="N544" s="173"/>
      <c r="O544" s="199"/>
      <c r="P544" s="199"/>
      <c r="Q544" s="43"/>
      <c r="R544" s="173"/>
      <c r="S544" s="161"/>
      <c r="T544" s="161"/>
      <c r="U544" s="161"/>
      <c r="V544" s="200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2"/>
      <c r="AG544" s="162"/>
      <c r="AH544" s="162"/>
      <c r="AI544" s="201"/>
      <c r="AJ544" s="162"/>
      <c r="AK544" s="162"/>
      <c r="AL544" s="162"/>
      <c r="AM544" s="162"/>
      <c r="AN544" s="162"/>
      <c r="AO544" s="202"/>
      <c r="AP544" s="303" t="s">
        <v>685</v>
      </c>
      <c r="AQ544" s="305">
        <f>SUM(AH543:AQ543)</f>
        <v>176463812.11166674</v>
      </c>
      <c r="AR544" s="309"/>
      <c r="AS544" s="309"/>
      <c r="AT544" s="309"/>
      <c r="AU544" s="309"/>
      <c r="AV544" s="309"/>
      <c r="AW544" s="309"/>
      <c r="AX544" s="309"/>
      <c r="AY544" s="309"/>
      <c r="AZ544" s="309"/>
      <c r="BA544" s="309"/>
      <c r="BB544" s="309"/>
      <c r="BC544" s="309"/>
      <c r="BD544" s="309"/>
      <c r="BE544" s="309"/>
      <c r="BF544" s="309"/>
      <c r="BG544" s="309"/>
      <c r="BH544" s="309"/>
      <c r="BI544" s="309"/>
      <c r="BJ544" s="309"/>
      <c r="BK544" s="309"/>
      <c r="BL544" s="309"/>
      <c r="BM544" s="309"/>
      <c r="BN544" s="309"/>
      <c r="BO544" s="309"/>
      <c r="BP544" s="309"/>
      <c r="BQ544" s="309"/>
      <c r="BR544" s="309"/>
      <c r="BS544" s="309"/>
      <c r="BT544" s="309"/>
      <c r="BU544" s="309"/>
      <c r="BV544" s="309"/>
      <c r="BW544" s="309"/>
      <c r="BX544" s="309"/>
      <c r="BY544" s="309"/>
      <c r="BZ544" s="309"/>
      <c r="CA544" s="309"/>
      <c r="CB544" s="309"/>
      <c r="CC544" s="309"/>
      <c r="CD544" s="309"/>
      <c r="CE544" s="309"/>
      <c r="CF544" s="309"/>
      <c r="CG544" s="309"/>
      <c r="CH544" s="309"/>
      <c r="CI544" s="309"/>
      <c r="CJ544" s="309"/>
      <c r="CK544" s="309"/>
      <c r="CL544" s="309"/>
      <c r="CM544" s="309"/>
      <c r="CN544" s="309"/>
      <c r="CO544" s="309"/>
      <c r="CP544" s="309"/>
      <c r="CQ544" s="309"/>
      <c r="CR544" s="309"/>
      <c r="CS544" s="309"/>
      <c r="CT544" s="309"/>
      <c r="CU544" s="309"/>
      <c r="CV544" s="309"/>
      <c r="CW544" s="309"/>
      <c r="CX544" s="309"/>
      <c r="CY544" s="309"/>
      <c r="CZ544" s="309"/>
      <c r="DA544" s="309"/>
      <c r="DB544" s="309"/>
      <c r="DC544" s="309"/>
      <c r="DD544" s="309"/>
      <c r="DE544" s="309"/>
      <c r="DF544" s="309"/>
      <c r="DG544" s="309"/>
      <c r="DH544" s="309"/>
      <c r="DI544" s="309"/>
      <c r="DJ544" s="309"/>
      <c r="DK544" s="309"/>
      <c r="DL544" s="309"/>
      <c r="DM544" s="309"/>
      <c r="DN544" s="309"/>
      <c r="DO544" s="309"/>
      <c r="DP544" s="309"/>
      <c r="DQ544" s="309"/>
      <c r="DR544" s="309"/>
      <c r="DS544" s="309"/>
      <c r="DT544" s="309"/>
      <c r="DU544" s="309"/>
      <c r="DV544" s="309"/>
      <c r="DW544" s="309"/>
      <c r="DX544" s="309"/>
      <c r="DY544" s="309"/>
      <c r="DZ544" s="309"/>
      <c r="EA544" s="309"/>
      <c r="EB544" s="309"/>
      <c r="EC544" s="309"/>
      <c r="ED544" s="309"/>
      <c r="EE544" s="309"/>
      <c r="EF544" s="309"/>
      <c r="EG544" s="309"/>
      <c r="EH544" s="309"/>
      <c r="EI544" s="309"/>
      <c r="EJ544" s="309"/>
      <c r="EK544" s="309"/>
      <c r="EL544" s="309"/>
      <c r="EM544" s="309"/>
      <c r="EN544" s="309"/>
      <c r="EO544" s="309"/>
      <c r="EP544" s="309"/>
      <c r="EQ544" s="309"/>
      <c r="ER544" s="309"/>
      <c r="ES544" s="309"/>
      <c r="ET544" s="309"/>
      <c r="EU544" s="309"/>
      <c r="EV544" s="309"/>
      <c r="EW544" s="309"/>
      <c r="EX544" s="309"/>
      <c r="EY544" s="309"/>
      <c r="EZ544" s="309"/>
      <c r="FA544" s="309"/>
      <c r="FB544" s="309"/>
      <c r="FC544" s="309"/>
      <c r="FD544" s="309"/>
      <c r="FE544" s="309"/>
      <c r="FF544" s="309"/>
      <c r="FG544" s="309"/>
      <c r="FH544" s="309"/>
      <c r="FI544" s="309"/>
      <c r="FJ544" s="309"/>
      <c r="FK544" s="309"/>
      <c r="FL544" s="309"/>
      <c r="FM544" s="309"/>
      <c r="FN544" s="309"/>
      <c r="FO544" s="309"/>
      <c r="FP544" s="309"/>
      <c r="FQ544" s="309"/>
      <c r="FR544" s="309"/>
      <c r="FS544" s="309"/>
      <c r="FT544" s="309"/>
      <c r="FU544" s="309"/>
      <c r="FV544" s="309"/>
      <c r="FW544" s="309"/>
      <c r="FX544" s="309"/>
      <c r="FY544" s="309"/>
      <c r="FZ544" s="309"/>
      <c r="GA544" s="309"/>
      <c r="GB544" s="309"/>
      <c r="GC544" s="309"/>
      <c r="GD544" s="309"/>
      <c r="GE544" s="309"/>
      <c r="GF544" s="309"/>
      <c r="GG544" s="309"/>
      <c r="GH544" s="309"/>
      <c r="GI544" s="309"/>
      <c r="GJ544" s="309"/>
      <c r="GK544" s="309"/>
      <c r="GL544" s="309"/>
      <c r="GM544" s="309"/>
      <c r="GN544" s="309"/>
      <c r="GO544" s="309"/>
      <c r="GP544" s="309"/>
      <c r="GQ544" s="309"/>
      <c r="GR544" s="309"/>
      <c r="GS544" s="309"/>
      <c r="GT544" s="309"/>
      <c r="GU544" s="309"/>
      <c r="GV544" s="309"/>
      <c r="GW544" s="309"/>
      <c r="GX544" s="309"/>
      <c r="GY544" s="309"/>
      <c r="GZ544" s="309"/>
      <c r="HA544" s="309"/>
      <c r="HB544" s="309"/>
      <c r="HC544" s="309"/>
      <c r="HD544" s="309"/>
      <c r="HE544" s="309"/>
      <c r="HF544" s="309"/>
      <c r="HG544" s="309"/>
      <c r="HH544" s="309"/>
      <c r="HI544" s="309"/>
      <c r="HJ544" s="309"/>
      <c r="HK544" s="309"/>
      <c r="HL544" s="309"/>
      <c r="HM544" s="309"/>
      <c r="HN544" s="309"/>
      <c r="HO544" s="309"/>
      <c r="HP544" s="309"/>
      <c r="HQ544" s="309"/>
      <c r="HR544" s="309"/>
      <c r="HS544" s="309"/>
      <c r="HT544" s="309"/>
      <c r="HU544" s="309"/>
      <c r="HV544" s="309"/>
      <c r="HW544" s="309"/>
      <c r="HX544" s="309"/>
      <c r="HY544" s="309"/>
      <c r="HZ544" s="309"/>
      <c r="IA544" s="309"/>
      <c r="IB544" s="309"/>
      <c r="IC544" s="309"/>
      <c r="ID544" s="309"/>
      <c r="IE544" s="309"/>
      <c r="IF544" s="309"/>
      <c r="IG544" s="309"/>
      <c r="IH544" s="309"/>
      <c r="II544" s="309"/>
      <c r="IJ544" s="309"/>
      <c r="IK544" s="309"/>
      <c r="IL544" s="309"/>
      <c r="IM544" s="309"/>
      <c r="IN544" s="309"/>
      <c r="IO544" s="309"/>
      <c r="IP544" s="309"/>
      <c r="IQ544" s="309"/>
      <c r="IR544" s="309"/>
      <c r="IS544" s="309"/>
      <c r="IT544" s="309"/>
      <c r="IU544" s="309"/>
      <c r="IV544" s="309"/>
      <c r="IW544" s="309"/>
      <c r="IX544" s="309"/>
      <c r="IY544" s="309"/>
      <c r="IZ544" s="309"/>
      <c r="JA544" s="309"/>
      <c r="JB544" s="309"/>
      <c r="JC544" s="309"/>
      <c r="JD544" s="309"/>
      <c r="JE544" s="309"/>
      <c r="JF544" s="309"/>
      <c r="JG544" s="309"/>
      <c r="JH544" s="309"/>
      <c r="JI544" s="309"/>
      <c r="JJ544" s="309"/>
      <c r="JK544" s="309"/>
      <c r="JL544" s="309"/>
      <c r="JM544" s="309"/>
      <c r="JN544" s="309"/>
      <c r="JO544" s="309"/>
      <c r="JP544" s="309"/>
      <c r="JQ544" s="309"/>
      <c r="JR544" s="309"/>
      <c r="JS544" s="309"/>
      <c r="JT544" s="309"/>
      <c r="JU544" s="309"/>
      <c r="JV544" s="309"/>
      <c r="JW544" s="309"/>
      <c r="JX544" s="309"/>
      <c r="JY544" s="309"/>
      <c r="JZ544" s="309"/>
      <c r="KA544" s="309"/>
      <c r="KB544" s="309"/>
      <c r="KC544" s="309"/>
      <c r="KD544" s="309"/>
      <c r="KE544" s="309"/>
      <c r="KF544" s="309"/>
      <c r="KG544" s="309"/>
      <c r="KH544" s="309"/>
      <c r="KI544" s="309"/>
      <c r="KJ544" s="309"/>
      <c r="KK544" s="309"/>
      <c r="KL544" s="309"/>
      <c r="KM544" s="309"/>
      <c r="KN544" s="309"/>
      <c r="KO544" s="309"/>
      <c r="KP544" s="309"/>
      <c r="KQ544" s="309"/>
      <c r="KR544" s="309"/>
      <c r="KS544" s="309"/>
      <c r="KT544" s="309"/>
      <c r="KU544" s="309"/>
      <c r="KV544" s="309"/>
      <c r="KW544" s="309"/>
      <c r="KX544" s="309"/>
      <c r="KY544" s="309"/>
      <c r="KZ544" s="309"/>
      <c r="LA544" s="309"/>
      <c r="LB544" s="309"/>
      <c r="LC544" s="309"/>
      <c r="LD544" s="309"/>
      <c r="LE544" s="309"/>
      <c r="LF544" s="309"/>
      <c r="LG544" s="309"/>
      <c r="LH544" s="309"/>
      <c r="LI544" s="309"/>
      <c r="LJ544" s="309"/>
      <c r="LK544" s="309"/>
      <c r="LL544" s="309"/>
      <c r="LM544" s="309"/>
      <c r="LN544" s="309"/>
      <c r="LO544" s="309"/>
      <c r="LP544" s="309"/>
      <c r="LQ544" s="309"/>
      <c r="LR544" s="309"/>
      <c r="LS544" s="309"/>
      <c r="LT544" s="309"/>
      <c r="LU544" s="309"/>
      <c r="LV544" s="309"/>
      <c r="LW544" s="309"/>
      <c r="LX544" s="309"/>
      <c r="LY544" s="309"/>
      <c r="LZ544" s="309"/>
      <c r="MA544" s="309"/>
      <c r="MB544" s="309"/>
      <c r="MC544" s="309"/>
      <c r="MD544" s="309"/>
      <c r="ME544" s="309"/>
      <c r="MF544" s="309"/>
      <c r="MG544" s="309"/>
      <c r="MH544" s="309"/>
      <c r="MI544" s="309"/>
      <c r="MJ544" s="309"/>
      <c r="MK544" s="309"/>
      <c r="ML544" s="309"/>
      <c r="MM544" s="309"/>
      <c r="MN544" s="309"/>
      <c r="MO544" s="309"/>
      <c r="MP544" s="309"/>
      <c r="MQ544" s="309"/>
      <c r="MR544" s="309"/>
      <c r="MS544" s="309"/>
      <c r="MT544" s="309"/>
      <c r="MU544" s="309"/>
      <c r="MV544" s="309"/>
      <c r="MW544" s="309"/>
      <c r="MX544" s="309"/>
      <c r="MY544" s="309"/>
      <c r="MZ544" s="309"/>
      <c r="NA544" s="309"/>
      <c r="NB544" s="309"/>
      <c r="NC544" s="309"/>
      <c r="ND544" s="309"/>
      <c r="NE544" s="309"/>
      <c r="NF544" s="309"/>
      <c r="NG544" s="309"/>
      <c r="NH544" s="309"/>
      <c r="NI544" s="309"/>
      <c r="NJ544" s="309"/>
      <c r="NK544" s="309"/>
      <c r="NL544" s="309"/>
      <c r="NM544" s="309"/>
      <c r="NN544" s="309"/>
      <c r="NO544" s="309"/>
      <c r="NP544" s="309"/>
      <c r="NQ544" s="309"/>
      <c r="NR544" s="309"/>
      <c r="NS544" s="309"/>
      <c r="NT544" s="309"/>
      <c r="NU544" s="309"/>
      <c r="NV544" s="309"/>
      <c r="NW544" s="309"/>
      <c r="NX544" s="309"/>
      <c r="NY544" s="309"/>
      <c r="NZ544" s="309"/>
      <c r="OA544" s="309"/>
      <c r="OB544" s="309"/>
      <c r="OC544" s="309"/>
      <c r="OD544" s="309"/>
      <c r="OE544" s="309"/>
      <c r="OF544" s="309"/>
      <c r="OG544" s="309"/>
      <c r="OH544" s="309"/>
      <c r="OI544" s="309"/>
      <c r="OJ544" s="309"/>
      <c r="OK544" s="309"/>
      <c r="OL544" s="309"/>
      <c r="OM544" s="309"/>
      <c r="ON544" s="309"/>
      <c r="OO544" s="309"/>
      <c r="OP544" s="309"/>
      <c r="OQ544" s="309"/>
      <c r="OR544" s="309"/>
      <c r="OS544" s="309"/>
      <c r="OT544" s="309"/>
      <c r="OU544" s="309"/>
      <c r="OV544" s="309"/>
      <c r="OW544" s="309"/>
      <c r="OX544" s="309"/>
      <c r="OY544" s="309"/>
      <c r="OZ544" s="309"/>
      <c r="PA544" s="309"/>
      <c r="PB544" s="309"/>
      <c r="PC544" s="290"/>
      <c r="PD544" s="290"/>
      <c r="PE544" s="290"/>
      <c r="PF544" s="290"/>
      <c r="PG544" s="290"/>
      <c r="PH544" s="290"/>
      <c r="PI544" s="290"/>
      <c r="PJ544" s="290"/>
      <c r="PK544" s="290"/>
      <c r="PL544" s="290"/>
      <c r="PM544" s="290"/>
      <c r="PN544" s="290"/>
      <c r="PO544" s="290"/>
      <c r="PP544" s="290"/>
      <c r="PQ544" s="290"/>
      <c r="PR544" s="290"/>
      <c r="PS544" s="290"/>
      <c r="PT544" s="290"/>
      <c r="PU544" s="290"/>
      <c r="PV544" s="290"/>
      <c r="PW544" s="290"/>
      <c r="PX544" s="290"/>
      <c r="PY544" s="290"/>
      <c r="PZ544" s="290"/>
      <c r="QA544" s="290"/>
      <c r="QB544" s="290"/>
      <c r="QC544" s="290"/>
      <c r="QD544" s="290"/>
      <c r="QE544" s="290"/>
      <c r="QF544" s="290"/>
      <c r="QG544" s="290"/>
      <c r="QH544" s="290"/>
      <c r="QI544" s="290"/>
      <c r="QJ544" s="290"/>
      <c r="QK544" s="290"/>
      <c r="QL544" s="290"/>
      <c r="QM544" s="290"/>
      <c r="QN544" s="290"/>
      <c r="QO544" s="290"/>
      <c r="QP544" s="290"/>
      <c r="QQ544" s="290"/>
      <c r="QR544" s="290"/>
      <c r="QS544" s="290"/>
      <c r="QT544" s="290"/>
      <c r="QU544" s="290"/>
      <c r="QV544" s="290"/>
      <c r="QW544" s="290"/>
      <c r="QX544" s="290"/>
      <c r="QY544" s="290"/>
      <c r="QZ544" s="290"/>
      <c r="RA544" s="290"/>
      <c r="RB544" s="290"/>
      <c r="RC544" s="290"/>
      <c r="RD544" s="290"/>
      <c r="RE544" s="290"/>
      <c r="RF544" s="290"/>
      <c r="RG544" s="290"/>
      <c r="RH544" s="290"/>
      <c r="RI544" s="290"/>
      <c r="RJ544" s="290"/>
      <c r="RK544" s="290"/>
      <c r="RL544" s="290"/>
      <c r="RM544" s="290"/>
      <c r="RN544" s="290"/>
      <c r="RO544" s="290"/>
      <c r="RP544" s="290"/>
      <c r="RQ544" s="290"/>
      <c r="RR544" s="290"/>
      <c r="RS544" s="290"/>
      <c r="RT544" s="290"/>
      <c r="RU544" s="290"/>
      <c r="RV544" s="290"/>
      <c r="RW544" s="290"/>
      <c r="RX544" s="290"/>
      <c r="RY544" s="290"/>
      <c r="RZ544" s="290"/>
      <c r="SA544" s="290"/>
      <c r="SB544" s="290"/>
      <c r="SC544" s="290"/>
      <c r="SD544" s="290"/>
      <c r="SE544" s="290"/>
      <c r="SF544" s="290"/>
      <c r="SG544" s="290"/>
      <c r="SH544" s="290"/>
      <c r="SI544" s="290"/>
      <c r="SJ544" s="290"/>
      <c r="SK544" s="290"/>
      <c r="SL544" s="290"/>
      <c r="SM544" s="290"/>
      <c r="SN544" s="290"/>
      <c r="SO544" s="290"/>
      <c r="SP544" s="290"/>
      <c r="SQ544" s="290"/>
      <c r="SR544" s="290"/>
      <c r="SS544" s="290"/>
      <c r="ST544" s="290"/>
      <c r="SU544" s="290"/>
      <c r="SV544" s="290"/>
      <c r="SW544" s="290"/>
      <c r="SX544" s="290"/>
      <c r="SY544" s="290"/>
      <c r="SZ544" s="290"/>
      <c r="TA544" s="290"/>
      <c r="TB544" s="290"/>
      <c r="TC544" s="290"/>
      <c r="TD544" s="290"/>
      <c r="TE544" s="290"/>
      <c r="TF544" s="290"/>
      <c r="TG544" s="290"/>
      <c r="TH544" s="290"/>
      <c r="TI544" s="290"/>
      <c r="TJ544" s="290"/>
      <c r="TK544" s="290"/>
      <c r="TL544" s="290"/>
      <c r="TM544" s="290"/>
      <c r="TN544" s="290"/>
      <c r="TO544" s="290"/>
      <c r="TP544" s="290"/>
      <c r="TQ544" s="290"/>
      <c r="TR544" s="290"/>
      <c r="TS544" s="290"/>
      <c r="TT544" s="290"/>
      <c r="TU544" s="290"/>
      <c r="TV544" s="290"/>
      <c r="TW544" s="290"/>
      <c r="TX544" s="290"/>
      <c r="TY544" s="290"/>
      <c r="TZ544" s="290"/>
      <c r="UA544" s="290"/>
      <c r="UB544" s="290"/>
      <c r="UC544" s="290"/>
      <c r="UD544" s="290"/>
      <c r="UE544" s="290"/>
      <c r="UF544" s="290"/>
      <c r="UG544" s="290"/>
      <c r="UH544" s="290"/>
      <c r="UI544" s="290"/>
      <c r="UJ544" s="290"/>
      <c r="UK544" s="290"/>
      <c r="UL544" s="290"/>
      <c r="UM544" s="290"/>
      <c r="UN544" s="290"/>
      <c r="UO544" s="290"/>
      <c r="UP544" s="290"/>
      <c r="UQ544" s="290"/>
      <c r="UR544" s="290"/>
      <c r="US544" s="290"/>
      <c r="UT544" s="290"/>
      <c r="UU544" s="290"/>
      <c r="UV544" s="290"/>
      <c r="UW544" s="290"/>
      <c r="UX544" s="290"/>
      <c r="UY544" s="290"/>
      <c r="UZ544" s="290"/>
      <c r="VA544" s="290"/>
      <c r="VB544" s="290"/>
      <c r="VC544" s="290"/>
      <c r="VD544" s="290"/>
      <c r="VE544" s="290"/>
      <c r="VF544" s="290"/>
      <c r="VG544" s="290"/>
      <c r="VH544" s="290"/>
      <c r="VI544" s="290"/>
    </row>
    <row r="545" spans="1:43" ht="20.25" customHeight="1" x14ac:dyDescent="0.25">
      <c r="A545" s="42"/>
      <c r="B545" s="42"/>
      <c r="C545" s="42"/>
      <c r="D545" s="42"/>
      <c r="E545" s="42"/>
      <c r="F545" s="42"/>
      <c r="G545" s="173"/>
      <c r="H545" s="43"/>
      <c r="I545" s="43"/>
      <c r="J545" s="44"/>
      <c r="K545" s="347"/>
      <c r="L545" s="155"/>
      <c r="M545" s="42"/>
      <c r="N545" s="42"/>
      <c r="O545" s="45"/>
      <c r="P545" s="45"/>
      <c r="Q545" s="42"/>
      <c r="R545" s="42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97"/>
      <c r="AG545" s="97"/>
      <c r="AH545" s="28"/>
      <c r="AI545" s="28"/>
      <c r="AJ545" s="28"/>
      <c r="AK545" s="97"/>
      <c r="AL545" s="28"/>
      <c r="AM545" s="28"/>
      <c r="AN545" s="28"/>
      <c r="AO545" s="28"/>
    </row>
    <row r="546" spans="1:43" ht="15" x14ac:dyDescent="0.25">
      <c r="A546" s="42"/>
      <c r="B546" s="42"/>
      <c r="C546" s="42"/>
      <c r="D546" s="42"/>
      <c r="E546" s="42"/>
      <c r="F546" s="42"/>
      <c r="G546" s="173"/>
      <c r="H546" s="43"/>
      <c r="I546" s="43"/>
      <c r="J546" s="44"/>
      <c r="K546" s="347"/>
      <c r="L546" s="155"/>
      <c r="M546" s="42"/>
      <c r="N546" s="42"/>
      <c r="O546" s="45"/>
      <c r="P546" s="45"/>
      <c r="Q546" s="42"/>
      <c r="R546" s="42"/>
      <c r="S546" s="42"/>
      <c r="T546" s="42"/>
      <c r="U546" s="42"/>
      <c r="V546" s="137"/>
      <c r="W546" s="42"/>
      <c r="X546" s="137"/>
      <c r="Y546" s="42"/>
      <c r="Z546" s="42"/>
      <c r="AA546" s="42"/>
      <c r="AB546" s="42"/>
      <c r="AC546" s="42"/>
      <c r="AD546" s="42"/>
      <c r="AE546" s="42"/>
      <c r="AF546" s="28"/>
      <c r="AG546" s="28"/>
      <c r="AH546" s="28"/>
      <c r="AI546" s="28"/>
      <c r="AJ546" s="28"/>
      <c r="AK546" s="138"/>
      <c r="AL546" s="28"/>
      <c r="AM546" s="28"/>
      <c r="AN546" s="28"/>
      <c r="AO546" s="28"/>
    </row>
    <row r="547" spans="1:43" ht="15" x14ac:dyDescent="0.25">
      <c r="A547" s="42"/>
      <c r="B547" s="42"/>
      <c r="C547" s="42"/>
      <c r="D547" s="42"/>
      <c r="E547" s="42"/>
      <c r="F547" s="42"/>
      <c r="G547" s="173"/>
      <c r="H547" s="43"/>
      <c r="I547" s="43"/>
      <c r="J547" s="44"/>
      <c r="K547" s="347"/>
      <c r="L547" s="155"/>
      <c r="M547" s="42"/>
      <c r="N547" s="42"/>
      <c r="O547" s="45"/>
      <c r="P547" s="45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28"/>
      <c r="AG547" s="97"/>
      <c r="AH547" s="97"/>
      <c r="AI547" s="28"/>
      <c r="AJ547" s="28"/>
      <c r="AK547" s="28"/>
      <c r="AL547" s="28"/>
      <c r="AM547" s="28"/>
      <c r="AN547" s="28"/>
      <c r="AO547" s="28"/>
      <c r="AQ547" s="321"/>
    </row>
    <row r="548" spans="1:43" ht="15" x14ac:dyDescent="0.25">
      <c r="A548" s="42"/>
      <c r="B548" s="42"/>
      <c r="C548" s="42"/>
      <c r="D548" s="42"/>
      <c r="E548" s="42"/>
      <c r="F548" s="42"/>
      <c r="G548" s="173"/>
      <c r="H548" s="43"/>
      <c r="I548" s="43"/>
      <c r="J548" s="44"/>
      <c r="K548" s="347"/>
      <c r="L548" s="155"/>
      <c r="M548" s="42"/>
      <c r="N548" s="42"/>
      <c r="O548" s="45"/>
      <c r="P548" s="45"/>
      <c r="Q548" s="42"/>
      <c r="R548" s="42"/>
      <c r="S548" s="42"/>
      <c r="T548" s="42"/>
      <c r="U548" s="42"/>
      <c r="V548" s="42"/>
      <c r="W548" s="42"/>
      <c r="X548" s="42"/>
      <c r="Y548" s="42"/>
      <c r="Z548" s="137"/>
      <c r="AA548" s="42"/>
      <c r="AB548" s="42"/>
      <c r="AC548" s="42"/>
      <c r="AD548" s="42"/>
      <c r="AE548" s="42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</row>
    <row r="549" spans="1:43" ht="15" x14ac:dyDescent="0.25">
      <c r="A549" s="42"/>
      <c r="B549" s="42"/>
      <c r="C549" s="42"/>
      <c r="D549" s="42"/>
      <c r="E549" s="42"/>
      <c r="F549" s="42"/>
      <c r="G549" s="173"/>
      <c r="H549" s="43"/>
      <c r="I549" s="43"/>
      <c r="J549" s="44"/>
      <c r="K549" s="347"/>
      <c r="L549" s="155"/>
      <c r="M549" s="42"/>
      <c r="N549" s="42"/>
      <c r="O549" s="45"/>
      <c r="P549" s="45"/>
      <c r="Q549" s="42"/>
      <c r="R549" s="42"/>
      <c r="S549" s="42"/>
      <c r="T549" s="42"/>
      <c r="U549" s="42"/>
      <c r="V549" s="204"/>
      <c r="W549" s="99">
        <f>V549*12</f>
        <v>0</v>
      </c>
      <c r="X549" s="42"/>
      <c r="Y549" s="42"/>
      <c r="Z549" s="42"/>
      <c r="AA549" s="99"/>
      <c r="AB549" s="42"/>
      <c r="AC549" s="42"/>
      <c r="AD549" s="99"/>
      <c r="AE549" s="42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</row>
    <row r="550" spans="1:43" ht="15" x14ac:dyDescent="0.25">
      <c r="A550" s="42"/>
      <c r="B550" s="42"/>
      <c r="C550" s="42"/>
      <c r="D550" s="42"/>
      <c r="E550" s="42"/>
      <c r="F550" s="42"/>
      <c r="G550" s="173"/>
      <c r="H550" s="43"/>
      <c r="I550" s="43"/>
      <c r="J550" s="44"/>
      <c r="K550" s="347"/>
      <c r="L550" s="155"/>
      <c r="M550" s="42"/>
      <c r="N550" s="42"/>
      <c r="O550" s="45"/>
      <c r="P550" s="45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99"/>
      <c r="AE550" s="99"/>
      <c r="AF550" s="100"/>
      <c r="AG550" s="100"/>
      <c r="AH550" s="28"/>
      <c r="AI550" s="28"/>
      <c r="AJ550" s="28"/>
      <c r="AK550" s="28"/>
      <c r="AL550" s="28"/>
      <c r="AM550" s="28"/>
      <c r="AN550" s="28"/>
      <c r="AO550" s="28"/>
      <c r="AP550" s="28"/>
      <c r="AQ550" s="203"/>
    </row>
    <row r="551" spans="1:43" ht="15" x14ac:dyDescent="0.25">
      <c r="A551" s="42"/>
      <c r="B551" s="42"/>
      <c r="C551" s="42"/>
      <c r="D551" s="42"/>
      <c r="E551" s="42"/>
      <c r="F551" s="42"/>
      <c r="G551" s="173"/>
      <c r="H551" s="43"/>
      <c r="I551" s="43"/>
      <c r="J551" s="44"/>
      <c r="K551" s="347"/>
      <c r="L551" s="155"/>
      <c r="M551" s="42"/>
      <c r="N551" s="42"/>
      <c r="O551" s="45"/>
      <c r="P551" s="45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99"/>
      <c r="AE551" s="99"/>
      <c r="AF551" s="100"/>
      <c r="AG551" s="100"/>
      <c r="AH551" s="28"/>
      <c r="AI551" s="28"/>
      <c r="AJ551" s="28"/>
      <c r="AK551" s="28"/>
      <c r="AL551" s="28"/>
      <c r="AM551" s="28"/>
      <c r="AN551" s="28"/>
      <c r="AO551" s="28"/>
      <c r="AP551" s="28"/>
      <c r="AQ551" s="203"/>
    </row>
    <row r="552" spans="1:43" ht="15" x14ac:dyDescent="0.25">
      <c r="A552" s="42"/>
      <c r="B552" s="42"/>
      <c r="C552" s="42"/>
      <c r="D552" s="42"/>
      <c r="E552" s="42"/>
      <c r="F552" s="42"/>
      <c r="G552" s="173"/>
      <c r="H552" s="43"/>
      <c r="I552" s="43"/>
      <c r="J552" s="44"/>
      <c r="K552" s="347"/>
      <c r="L552" s="155"/>
      <c r="M552" s="42"/>
      <c r="N552" s="42"/>
      <c r="O552" s="45"/>
      <c r="P552" s="45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</row>
    <row r="553" spans="1:43" ht="15" x14ac:dyDescent="0.25">
      <c r="A553" s="42"/>
      <c r="B553" s="42"/>
      <c r="C553" s="42"/>
      <c r="D553" s="42"/>
      <c r="E553" s="42"/>
      <c r="F553" s="42"/>
      <c r="G553" s="173"/>
      <c r="H553" s="43"/>
      <c r="I553" s="43"/>
      <c r="J553" s="44"/>
      <c r="K553" s="347"/>
      <c r="L553" s="155"/>
      <c r="M553" s="42"/>
      <c r="N553" s="42"/>
      <c r="O553" s="45"/>
      <c r="P553" s="45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</row>
    <row r="554" spans="1:43" ht="15" x14ac:dyDescent="0.25">
      <c r="A554" s="42"/>
      <c r="B554" s="42"/>
      <c r="C554" s="42"/>
      <c r="D554" s="42"/>
      <c r="E554" s="42"/>
      <c r="F554" s="42"/>
      <c r="G554" s="173"/>
      <c r="H554" s="43"/>
      <c r="I554" s="43"/>
      <c r="J554" s="44"/>
      <c r="K554" s="347"/>
      <c r="L554" s="155"/>
      <c r="M554" s="42"/>
      <c r="N554" s="42"/>
      <c r="O554" s="45"/>
      <c r="P554" s="45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</row>
    <row r="555" spans="1:43" ht="15" x14ac:dyDescent="0.25">
      <c r="A555" s="42"/>
      <c r="B555" s="42"/>
      <c r="C555" s="42"/>
      <c r="D555" s="42"/>
      <c r="E555" s="42"/>
      <c r="F555" s="42"/>
      <c r="G555" s="173"/>
      <c r="H555" s="43"/>
      <c r="I555" s="43"/>
      <c r="J555" s="44"/>
      <c r="K555" s="347"/>
      <c r="L555" s="155"/>
      <c r="M555" s="42"/>
      <c r="N555" s="42"/>
      <c r="O555" s="45"/>
      <c r="P555" s="45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</row>
    <row r="556" spans="1:43" ht="15" x14ac:dyDescent="0.25">
      <c r="A556" s="42"/>
      <c r="B556" s="42"/>
      <c r="C556" s="42"/>
      <c r="D556" s="42"/>
      <c r="E556" s="42"/>
      <c r="F556" s="42"/>
      <c r="G556" s="173"/>
      <c r="H556" s="43"/>
      <c r="I556" s="43"/>
      <c r="J556" s="44"/>
      <c r="K556" s="347"/>
      <c r="L556" s="155"/>
      <c r="M556" s="42"/>
      <c r="N556" s="42"/>
      <c r="O556" s="45"/>
      <c r="P556" s="45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</row>
    <row r="557" spans="1:43" ht="15" x14ac:dyDescent="0.25">
      <c r="A557" s="42"/>
      <c r="B557" s="42"/>
      <c r="C557" s="42"/>
      <c r="D557" s="42"/>
      <c r="E557" s="42"/>
      <c r="F557" s="42"/>
      <c r="G557" s="173"/>
      <c r="H557" s="43"/>
      <c r="I557" s="43"/>
      <c r="J557" s="44"/>
      <c r="K557" s="347"/>
      <c r="L557" s="155"/>
      <c r="M557" s="42"/>
      <c r="N557" s="42"/>
      <c r="O557" s="45"/>
      <c r="P557" s="45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</row>
    <row r="558" spans="1:43" ht="15" x14ac:dyDescent="0.25">
      <c r="A558" s="42"/>
      <c r="B558" s="42"/>
      <c r="C558" s="42"/>
      <c r="D558" s="42"/>
      <c r="E558" s="42"/>
      <c r="F558" s="42"/>
      <c r="G558" s="173"/>
      <c r="H558" s="43"/>
      <c r="I558" s="43"/>
      <c r="J558" s="44"/>
      <c r="K558" s="347"/>
      <c r="L558" s="155"/>
      <c r="M558" s="42"/>
      <c r="N558" s="42"/>
      <c r="O558" s="45"/>
      <c r="P558" s="45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</row>
    <row r="559" spans="1:43" ht="15" x14ac:dyDescent="0.25">
      <c r="A559" s="42"/>
      <c r="B559" s="42"/>
      <c r="C559" s="42"/>
      <c r="D559" s="42"/>
      <c r="E559" s="42"/>
      <c r="F559" s="42"/>
      <c r="G559" s="173"/>
      <c r="H559" s="43"/>
      <c r="I559" s="43"/>
      <c r="J559" s="44"/>
      <c r="K559" s="347"/>
      <c r="L559" s="155"/>
      <c r="M559" s="42"/>
      <c r="N559" s="42"/>
      <c r="O559" s="45"/>
      <c r="P559" s="45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</row>
    <row r="560" spans="1:43" ht="15" x14ac:dyDescent="0.25">
      <c r="A560" s="42"/>
      <c r="B560" s="42"/>
      <c r="C560" s="42"/>
      <c r="D560" s="42"/>
      <c r="E560" s="42"/>
      <c r="F560" s="42"/>
      <c r="G560" s="173"/>
      <c r="H560" s="43"/>
      <c r="I560" s="43"/>
      <c r="J560" s="44"/>
      <c r="K560" s="347"/>
      <c r="L560" s="155"/>
      <c r="M560" s="42"/>
      <c r="N560" s="42"/>
      <c r="O560" s="45"/>
      <c r="P560" s="45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</row>
    <row r="561" spans="1:43" ht="15" x14ac:dyDescent="0.25">
      <c r="A561" s="42"/>
      <c r="B561" s="42"/>
      <c r="C561" s="42"/>
      <c r="D561" s="42"/>
      <c r="E561" s="42"/>
      <c r="F561" s="42"/>
      <c r="G561" s="173"/>
      <c r="H561" s="43"/>
      <c r="I561" s="43"/>
      <c r="J561" s="44"/>
      <c r="K561" s="347"/>
      <c r="L561" s="155"/>
      <c r="M561" s="42"/>
      <c r="N561" s="42"/>
      <c r="O561" s="45"/>
      <c r="P561" s="45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</row>
    <row r="562" spans="1:43" ht="15" x14ac:dyDescent="0.25">
      <c r="A562" s="42"/>
      <c r="B562" s="42"/>
      <c r="C562" s="42"/>
      <c r="D562" s="42"/>
      <c r="E562" s="42"/>
      <c r="F562" s="42"/>
      <c r="G562" s="173"/>
      <c r="H562" s="43"/>
      <c r="I562" s="43"/>
      <c r="J562" s="44"/>
      <c r="K562" s="347"/>
      <c r="L562" s="155"/>
      <c r="M562" s="42"/>
      <c r="N562" s="42"/>
      <c r="O562" s="45"/>
      <c r="P562" s="45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</row>
    <row r="563" spans="1:43" ht="15" x14ac:dyDescent="0.25">
      <c r="A563" s="42"/>
      <c r="B563" s="42"/>
      <c r="C563" s="42"/>
      <c r="D563" s="42"/>
      <c r="E563" s="42"/>
      <c r="F563" s="42"/>
      <c r="G563" s="173"/>
      <c r="H563" s="43"/>
      <c r="I563" s="43"/>
      <c r="J563" s="44"/>
      <c r="K563" s="347"/>
      <c r="L563" s="155"/>
      <c r="M563" s="42"/>
      <c r="N563" s="42"/>
      <c r="O563" s="45"/>
      <c r="P563" s="45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</row>
    <row r="564" spans="1:43" ht="15" x14ac:dyDescent="0.25">
      <c r="A564" s="42"/>
      <c r="B564" s="42"/>
      <c r="C564" s="42"/>
      <c r="D564" s="42"/>
      <c r="E564" s="42"/>
      <c r="F564" s="42"/>
      <c r="G564" s="173"/>
      <c r="H564" s="43"/>
      <c r="I564" s="43"/>
      <c r="J564" s="44"/>
      <c r="K564" s="347"/>
      <c r="L564" s="155"/>
      <c r="M564" s="42"/>
      <c r="N564" s="42"/>
      <c r="O564" s="45"/>
      <c r="P564" s="45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</row>
    <row r="565" spans="1:43" ht="15" x14ac:dyDescent="0.25">
      <c r="A565" s="42"/>
      <c r="B565" s="42"/>
      <c r="C565" s="42"/>
      <c r="D565" s="42"/>
      <c r="E565" s="42"/>
      <c r="F565" s="42"/>
      <c r="G565" s="173"/>
      <c r="H565" s="43"/>
      <c r="I565" s="43"/>
      <c r="J565" s="44"/>
      <c r="K565" s="347"/>
      <c r="L565" s="155"/>
      <c r="M565" s="42"/>
      <c r="N565" s="42"/>
      <c r="O565" s="45"/>
      <c r="P565" s="45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</row>
    <row r="566" spans="1:43" ht="15" x14ac:dyDescent="0.25">
      <c r="A566" s="42"/>
      <c r="B566" s="42"/>
      <c r="C566" s="42"/>
      <c r="D566" s="42"/>
      <c r="E566" s="42"/>
      <c r="F566" s="42"/>
      <c r="G566" s="173"/>
      <c r="H566" s="43"/>
      <c r="I566" s="43"/>
      <c r="J566" s="44"/>
      <c r="K566" s="347"/>
      <c r="L566" s="155"/>
      <c r="M566" s="42"/>
      <c r="N566" s="42"/>
      <c r="O566" s="45"/>
      <c r="P566" s="45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</row>
    <row r="567" spans="1:43" ht="15" x14ac:dyDescent="0.25">
      <c r="A567" s="42"/>
      <c r="B567" s="42"/>
      <c r="C567" s="42"/>
      <c r="D567" s="42"/>
      <c r="E567" s="42"/>
      <c r="F567" s="42"/>
      <c r="G567" s="173"/>
      <c r="H567" s="43"/>
      <c r="I567" s="43"/>
      <c r="J567" s="44"/>
      <c r="K567" s="347"/>
      <c r="L567" s="155"/>
      <c r="M567" s="42"/>
      <c r="N567" s="42"/>
      <c r="O567" s="45"/>
      <c r="P567" s="45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</row>
    <row r="568" spans="1:43" ht="15" x14ac:dyDescent="0.25">
      <c r="A568" s="42"/>
      <c r="B568" s="42"/>
      <c r="C568" s="42"/>
      <c r="D568" s="42"/>
      <c r="E568" s="42"/>
      <c r="F568" s="42"/>
      <c r="G568" s="173"/>
      <c r="H568" s="43"/>
      <c r="I568" s="43"/>
      <c r="J568" s="44"/>
      <c r="K568" s="347"/>
      <c r="L568" s="155"/>
      <c r="M568" s="42"/>
      <c r="N568" s="42"/>
      <c r="O568" s="45"/>
      <c r="P568" s="45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</row>
    <row r="569" spans="1:43" ht="15" x14ac:dyDescent="0.25">
      <c r="A569" s="42"/>
      <c r="B569" s="42"/>
      <c r="C569" s="42"/>
      <c r="D569" s="42"/>
      <c r="E569" s="42"/>
      <c r="F569" s="42"/>
      <c r="G569" s="173"/>
      <c r="H569" s="43"/>
      <c r="I569" s="43"/>
      <c r="J569" s="44"/>
      <c r="K569" s="347"/>
      <c r="L569" s="155"/>
      <c r="M569" s="42"/>
      <c r="N569" s="42"/>
      <c r="O569" s="45"/>
      <c r="P569" s="45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</row>
    <row r="570" spans="1:43" ht="15" x14ac:dyDescent="0.25">
      <c r="A570" s="42"/>
      <c r="B570" s="42"/>
      <c r="C570" s="42"/>
      <c r="D570" s="42"/>
      <c r="E570" s="42"/>
      <c r="F570" s="42"/>
      <c r="G570" s="173"/>
      <c r="H570" s="43"/>
      <c r="I570" s="43"/>
      <c r="J570" s="44"/>
      <c r="K570" s="347"/>
      <c r="L570" s="155"/>
      <c r="M570" s="42"/>
      <c r="N570" s="42"/>
      <c r="O570" s="45"/>
      <c r="P570" s="45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</row>
    <row r="571" spans="1:43" ht="15" x14ac:dyDescent="0.25">
      <c r="A571" s="42"/>
      <c r="B571" s="42"/>
      <c r="C571" s="42"/>
      <c r="D571" s="42"/>
      <c r="E571" s="42"/>
      <c r="F571" s="42"/>
      <c r="G571" s="173"/>
      <c r="H571" s="43"/>
      <c r="I571" s="43"/>
      <c r="J571" s="44"/>
      <c r="K571" s="347"/>
      <c r="L571" s="155"/>
      <c r="M571" s="42"/>
      <c r="N571" s="42"/>
      <c r="O571" s="45"/>
      <c r="P571" s="45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</row>
    <row r="572" spans="1:43" ht="15" x14ac:dyDescent="0.25">
      <c r="A572" s="42"/>
      <c r="B572" s="42"/>
      <c r="C572" s="42"/>
      <c r="D572" s="42"/>
      <c r="E572" s="42"/>
      <c r="F572" s="42"/>
      <c r="G572" s="173"/>
      <c r="H572" s="43"/>
      <c r="I572" s="43"/>
      <c r="J572" s="44"/>
      <c r="K572" s="347"/>
      <c r="L572" s="155"/>
      <c r="M572" s="42"/>
      <c r="N572" s="42"/>
      <c r="O572" s="45"/>
      <c r="P572" s="45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</row>
    <row r="573" spans="1:43" ht="15" x14ac:dyDescent="0.25">
      <c r="A573" s="42"/>
      <c r="B573" s="42"/>
      <c r="C573" s="42"/>
      <c r="D573" s="42"/>
      <c r="E573" s="42"/>
      <c r="F573" s="42"/>
      <c r="G573" s="173"/>
      <c r="H573" s="43"/>
      <c r="I573" s="43"/>
      <c r="J573" s="44"/>
      <c r="K573" s="347"/>
      <c r="L573" s="155"/>
      <c r="M573" s="42"/>
      <c r="N573" s="42"/>
      <c r="O573" s="45"/>
      <c r="P573" s="45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</row>
    <row r="574" spans="1:43" ht="15" x14ac:dyDescent="0.25">
      <c r="A574" s="42"/>
      <c r="B574" s="42"/>
      <c r="C574" s="42"/>
      <c r="D574" s="42"/>
      <c r="E574" s="42"/>
      <c r="F574" s="42"/>
      <c r="G574" s="173"/>
      <c r="H574" s="43"/>
      <c r="I574" s="43"/>
      <c r="J574" s="44"/>
      <c r="K574" s="347"/>
      <c r="L574" s="155"/>
      <c r="M574" s="42"/>
      <c r="N574" s="42"/>
      <c r="O574" s="45"/>
      <c r="P574" s="45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</row>
    <row r="575" spans="1:43" ht="15" x14ac:dyDescent="0.25">
      <c r="A575" s="42"/>
      <c r="B575" s="42"/>
      <c r="C575" s="42"/>
      <c r="D575" s="42"/>
      <c r="E575" s="42"/>
      <c r="F575" s="42"/>
      <c r="G575" s="173"/>
      <c r="H575" s="43"/>
      <c r="I575" s="43"/>
      <c r="J575" s="44"/>
      <c r="K575" s="347"/>
      <c r="L575" s="155"/>
      <c r="M575" s="42"/>
      <c r="N575" s="42"/>
      <c r="O575" s="45"/>
      <c r="P575" s="45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</row>
    <row r="576" spans="1:43" ht="15" x14ac:dyDescent="0.25">
      <c r="A576" s="42"/>
      <c r="B576" s="42"/>
      <c r="C576" s="42"/>
      <c r="D576" s="42"/>
      <c r="E576" s="42"/>
      <c r="F576" s="42"/>
      <c r="G576" s="173"/>
      <c r="H576" s="43"/>
      <c r="I576" s="43"/>
      <c r="J576" s="44"/>
      <c r="K576" s="347"/>
      <c r="L576" s="155"/>
      <c r="M576" s="42"/>
      <c r="N576" s="42"/>
      <c r="O576" s="45"/>
      <c r="P576" s="45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</row>
    <row r="577" spans="1:43" ht="15" x14ac:dyDescent="0.25">
      <c r="A577" s="42"/>
      <c r="B577" s="42"/>
      <c r="C577" s="42"/>
      <c r="D577" s="42"/>
      <c r="E577" s="42"/>
      <c r="F577" s="42"/>
      <c r="G577" s="173"/>
      <c r="H577" s="43"/>
      <c r="I577" s="43"/>
      <c r="J577" s="44"/>
      <c r="K577" s="347"/>
      <c r="L577" s="155"/>
      <c r="M577" s="42"/>
      <c r="N577" s="42"/>
      <c r="O577" s="45"/>
      <c r="P577" s="45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</row>
    <row r="578" spans="1:43" ht="15" x14ac:dyDescent="0.25">
      <c r="A578" s="42"/>
      <c r="B578" s="42"/>
      <c r="C578" s="42"/>
      <c r="D578" s="42"/>
      <c r="E578" s="42"/>
      <c r="F578" s="42"/>
      <c r="G578" s="173"/>
      <c r="H578" s="43"/>
      <c r="I578" s="43"/>
      <c r="J578" s="44"/>
      <c r="K578" s="347"/>
      <c r="L578" s="155"/>
      <c r="M578" s="42"/>
      <c r="N578" s="42"/>
      <c r="O578" s="45"/>
      <c r="P578" s="45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</row>
    <row r="579" spans="1:43" ht="15" x14ac:dyDescent="0.25">
      <c r="A579" s="42"/>
      <c r="B579" s="42"/>
      <c r="C579" s="42"/>
      <c r="D579" s="42"/>
      <c r="E579" s="42"/>
      <c r="F579" s="42"/>
      <c r="G579" s="173"/>
      <c r="H579" s="43"/>
      <c r="I579" s="43"/>
      <c r="J579" s="44"/>
      <c r="K579" s="347"/>
      <c r="L579" s="155"/>
      <c r="M579" s="42"/>
      <c r="N579" s="42"/>
      <c r="O579" s="45"/>
      <c r="P579" s="45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</row>
    <row r="580" spans="1:43" ht="15" x14ac:dyDescent="0.25">
      <c r="A580" s="42"/>
      <c r="B580" s="42"/>
      <c r="C580" s="42"/>
      <c r="D580" s="42"/>
      <c r="E580" s="42"/>
      <c r="F580" s="42"/>
      <c r="G580" s="173"/>
      <c r="H580" s="43"/>
      <c r="I580" s="43"/>
      <c r="J580" s="44"/>
      <c r="K580" s="347"/>
      <c r="L580" s="155"/>
      <c r="M580" s="42"/>
      <c r="N580" s="42"/>
      <c r="O580" s="45"/>
      <c r="P580" s="45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</row>
    <row r="581" spans="1:43" ht="15" x14ac:dyDescent="0.25">
      <c r="A581" s="42"/>
      <c r="B581" s="42"/>
      <c r="C581" s="42"/>
      <c r="D581" s="42"/>
      <c r="E581" s="42"/>
      <c r="F581" s="42"/>
      <c r="G581" s="173"/>
      <c r="H581" s="43"/>
      <c r="I581" s="43"/>
      <c r="J581" s="44"/>
      <c r="K581" s="347"/>
      <c r="L581" s="155"/>
      <c r="M581" s="42"/>
      <c r="N581" s="42"/>
      <c r="O581" s="45"/>
      <c r="P581" s="45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</row>
    <row r="582" spans="1:43" ht="15" x14ac:dyDescent="0.25">
      <c r="A582" s="42"/>
      <c r="B582" s="42"/>
      <c r="C582" s="42"/>
      <c r="D582" s="42"/>
      <c r="E582" s="42"/>
      <c r="F582" s="42"/>
      <c r="G582" s="173"/>
      <c r="H582" s="43"/>
      <c r="I582" s="43"/>
      <c r="J582" s="44"/>
      <c r="K582" s="347"/>
      <c r="L582" s="155"/>
      <c r="M582" s="42"/>
      <c r="N582" s="42"/>
      <c r="O582" s="45"/>
      <c r="P582" s="45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</row>
    <row r="583" spans="1:43" ht="15" x14ac:dyDescent="0.25">
      <c r="A583" s="42"/>
      <c r="B583" s="42"/>
      <c r="C583" s="42"/>
      <c r="D583" s="42"/>
      <c r="E583" s="42"/>
      <c r="F583" s="42"/>
      <c r="G583" s="173"/>
      <c r="H583" s="43"/>
      <c r="I583" s="43"/>
      <c r="J583" s="44"/>
      <c r="K583" s="347"/>
      <c r="L583" s="155"/>
      <c r="M583" s="42"/>
      <c r="N583" s="42"/>
      <c r="O583" s="45"/>
      <c r="P583" s="45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</row>
    <row r="584" spans="1:43" ht="15" x14ac:dyDescent="0.25">
      <c r="A584" s="42"/>
      <c r="B584" s="42"/>
      <c r="C584" s="42"/>
      <c r="D584" s="42"/>
      <c r="E584" s="42"/>
      <c r="F584" s="42"/>
      <c r="G584" s="173"/>
      <c r="H584" s="43"/>
      <c r="I584" s="43"/>
      <c r="J584" s="44"/>
      <c r="K584" s="347"/>
      <c r="L584" s="155"/>
      <c r="M584" s="42"/>
      <c r="N584" s="42"/>
      <c r="O584" s="45"/>
      <c r="P584" s="45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</row>
    <row r="585" spans="1:43" ht="15" x14ac:dyDescent="0.25">
      <c r="A585" s="42"/>
      <c r="B585" s="42"/>
      <c r="C585" s="42"/>
      <c r="D585" s="42"/>
      <c r="E585" s="42"/>
      <c r="F585" s="42"/>
      <c r="G585" s="173"/>
      <c r="H585" s="43"/>
      <c r="I585" s="43"/>
      <c r="J585" s="44"/>
      <c r="K585" s="347"/>
      <c r="L585" s="155"/>
      <c r="M585" s="42"/>
      <c r="N585" s="42"/>
      <c r="O585" s="45"/>
      <c r="P585" s="45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</row>
    <row r="586" spans="1:43" ht="15" x14ac:dyDescent="0.25">
      <c r="A586" s="42"/>
      <c r="B586" s="42"/>
      <c r="C586" s="42"/>
      <c r="D586" s="42"/>
      <c r="E586" s="42"/>
      <c r="F586" s="42"/>
      <c r="G586" s="173"/>
      <c r="H586" s="43"/>
      <c r="I586" s="43"/>
      <c r="J586" s="44"/>
      <c r="K586" s="347"/>
      <c r="L586" s="155"/>
      <c r="M586" s="42"/>
      <c r="N586" s="42"/>
      <c r="O586" s="45"/>
      <c r="P586" s="45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</row>
    <row r="587" spans="1:43" ht="15" x14ac:dyDescent="0.25">
      <c r="A587" s="42"/>
      <c r="B587" s="42"/>
      <c r="C587" s="42"/>
      <c r="D587" s="42"/>
      <c r="E587" s="42"/>
      <c r="F587" s="42"/>
      <c r="G587" s="173"/>
      <c r="H587" s="43"/>
      <c r="I587" s="43"/>
      <c r="J587" s="44"/>
      <c r="K587" s="347"/>
      <c r="L587" s="155"/>
      <c r="M587" s="42"/>
      <c r="N587" s="42"/>
      <c r="O587" s="45"/>
      <c r="P587" s="45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</row>
    <row r="588" spans="1:43" ht="15" x14ac:dyDescent="0.25">
      <c r="A588" s="42"/>
      <c r="B588" s="42"/>
      <c r="C588" s="42"/>
      <c r="D588" s="42"/>
      <c r="E588" s="42"/>
      <c r="F588" s="42"/>
      <c r="G588" s="173"/>
      <c r="H588" s="43"/>
      <c r="I588" s="43"/>
      <c r="J588" s="44"/>
      <c r="K588" s="347"/>
      <c r="L588" s="155"/>
      <c r="M588" s="42"/>
      <c r="N588" s="42"/>
      <c r="O588" s="45"/>
      <c r="P588" s="45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</row>
    <row r="589" spans="1:43" ht="15" x14ac:dyDescent="0.25">
      <c r="A589" s="42"/>
      <c r="B589" s="42"/>
      <c r="C589" s="42"/>
      <c r="D589" s="42"/>
      <c r="E589" s="42"/>
      <c r="F589" s="42"/>
      <c r="G589" s="173"/>
      <c r="H589" s="43"/>
      <c r="I589" s="43"/>
      <c r="J589" s="44"/>
      <c r="K589" s="347"/>
      <c r="L589" s="155"/>
      <c r="M589" s="42"/>
      <c r="N589" s="42"/>
      <c r="O589" s="45"/>
      <c r="P589" s="45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</row>
    <row r="590" spans="1:43" ht="15" x14ac:dyDescent="0.25">
      <c r="A590" s="42"/>
      <c r="B590" s="42"/>
      <c r="C590" s="42"/>
      <c r="D590" s="42"/>
      <c r="E590" s="42"/>
      <c r="F590" s="42"/>
      <c r="G590" s="173"/>
      <c r="H590" s="43"/>
      <c r="I590" s="43"/>
      <c r="J590" s="44"/>
      <c r="K590" s="347"/>
      <c r="L590" s="155"/>
      <c r="M590" s="42"/>
      <c r="N590" s="42"/>
      <c r="O590" s="45"/>
      <c r="P590" s="45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</row>
    <row r="591" spans="1:43" ht="15" x14ac:dyDescent="0.25">
      <c r="A591" s="42"/>
      <c r="B591" s="42"/>
      <c r="C591" s="42"/>
      <c r="D591" s="42"/>
      <c r="E591" s="42"/>
      <c r="F591" s="42"/>
      <c r="G591" s="173"/>
      <c r="H591" s="43"/>
      <c r="I591" s="43"/>
      <c r="J591" s="44"/>
      <c r="K591" s="347"/>
      <c r="L591" s="155"/>
      <c r="M591" s="42"/>
      <c r="N591" s="42"/>
      <c r="O591" s="45"/>
      <c r="P591" s="45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</row>
    <row r="592" spans="1:43" ht="15" x14ac:dyDescent="0.25">
      <c r="A592" s="42"/>
      <c r="B592" s="42"/>
      <c r="C592" s="42"/>
      <c r="D592" s="42"/>
      <c r="E592" s="42"/>
      <c r="F592" s="42"/>
      <c r="G592" s="173"/>
      <c r="H592" s="43"/>
      <c r="I592" s="43"/>
      <c r="J592" s="44"/>
      <c r="K592" s="347"/>
      <c r="L592" s="155"/>
      <c r="M592" s="42"/>
      <c r="N592" s="42"/>
      <c r="O592" s="45"/>
      <c r="P592" s="45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</row>
    <row r="593" spans="1:43" ht="15" x14ac:dyDescent="0.25">
      <c r="A593" s="42"/>
      <c r="B593" s="42"/>
      <c r="C593" s="42"/>
      <c r="D593" s="42"/>
      <c r="E593" s="42"/>
      <c r="F593" s="42"/>
      <c r="G593" s="173"/>
      <c r="H593" s="43"/>
      <c r="I593" s="43"/>
      <c r="J593" s="44"/>
      <c r="K593" s="347"/>
      <c r="L593" s="155"/>
      <c r="M593" s="42"/>
      <c r="N593" s="42"/>
      <c r="O593" s="45"/>
      <c r="P593" s="45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</row>
    <row r="594" spans="1:43" ht="15" x14ac:dyDescent="0.25">
      <c r="A594" s="42"/>
      <c r="B594" s="42"/>
      <c r="C594" s="42"/>
      <c r="D594" s="42"/>
      <c r="E594" s="42"/>
      <c r="F594" s="42"/>
      <c r="G594" s="173"/>
      <c r="H594" s="43"/>
      <c r="I594" s="43"/>
      <c r="J594" s="44"/>
      <c r="K594" s="347"/>
      <c r="L594" s="155"/>
      <c r="M594" s="42"/>
      <c r="N594" s="42"/>
      <c r="O594" s="45"/>
      <c r="P594" s="45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</row>
    <row r="595" spans="1:43" ht="15" x14ac:dyDescent="0.25">
      <c r="A595" s="42"/>
      <c r="B595" s="42"/>
      <c r="C595" s="42"/>
      <c r="D595" s="42"/>
      <c r="E595" s="42"/>
      <c r="F595" s="42"/>
      <c r="G595" s="173"/>
      <c r="H595" s="43"/>
      <c r="I595" s="43"/>
      <c r="J595" s="44"/>
      <c r="K595" s="347"/>
      <c r="L595" s="155"/>
      <c r="M595" s="42"/>
      <c r="N595" s="42"/>
      <c r="O595" s="45"/>
      <c r="P595" s="45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</row>
    <row r="596" spans="1:43" ht="15" x14ac:dyDescent="0.25">
      <c r="A596" s="42"/>
      <c r="B596" s="42"/>
      <c r="C596" s="42"/>
      <c r="D596" s="42"/>
      <c r="E596" s="42"/>
      <c r="F596" s="42"/>
      <c r="G596" s="173"/>
      <c r="H596" s="43"/>
      <c r="I596" s="43"/>
      <c r="J596" s="44"/>
      <c r="K596" s="347"/>
      <c r="L596" s="155"/>
      <c r="M596" s="42"/>
      <c r="N596" s="42"/>
      <c r="O596" s="45"/>
      <c r="P596" s="45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</row>
    <row r="597" spans="1:43" ht="15" x14ac:dyDescent="0.25">
      <c r="A597" s="42"/>
      <c r="B597" s="42"/>
      <c r="C597" s="42"/>
      <c r="D597" s="42"/>
      <c r="E597" s="42"/>
      <c r="F597" s="42"/>
      <c r="G597" s="173"/>
      <c r="H597" s="43"/>
      <c r="I597" s="43"/>
      <c r="J597" s="44"/>
      <c r="K597" s="347"/>
      <c r="L597" s="155"/>
      <c r="M597" s="42"/>
      <c r="N597" s="42"/>
      <c r="O597" s="45"/>
      <c r="P597" s="45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</row>
    <row r="598" spans="1:43" ht="15" x14ac:dyDescent="0.25">
      <c r="A598" s="42"/>
      <c r="B598" s="42"/>
      <c r="C598" s="42"/>
      <c r="D598" s="42"/>
      <c r="E598" s="42"/>
      <c r="F598" s="42"/>
      <c r="G598" s="173"/>
      <c r="H598" s="43"/>
      <c r="I598" s="43"/>
      <c r="J598" s="44"/>
      <c r="K598" s="347"/>
      <c r="L598" s="155"/>
      <c r="M598" s="42"/>
      <c r="N598" s="42"/>
      <c r="O598" s="45"/>
      <c r="P598" s="45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</row>
    <row r="599" spans="1:43" ht="15" x14ac:dyDescent="0.25">
      <c r="A599" s="42"/>
      <c r="B599" s="42"/>
      <c r="C599" s="42"/>
      <c r="D599" s="42"/>
      <c r="E599" s="42"/>
      <c r="F599" s="42"/>
      <c r="G599" s="173"/>
      <c r="H599" s="43"/>
      <c r="I599" s="43"/>
      <c r="J599" s="44"/>
      <c r="K599" s="347"/>
      <c r="L599" s="155"/>
      <c r="M599" s="42"/>
      <c r="N599" s="42"/>
      <c r="O599" s="45"/>
      <c r="P599" s="45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</row>
    <row r="600" spans="1:43" ht="15" x14ac:dyDescent="0.25">
      <c r="A600" s="42"/>
      <c r="B600" s="42"/>
      <c r="C600" s="42"/>
      <c r="D600" s="42"/>
      <c r="E600" s="42"/>
      <c r="F600" s="42"/>
      <c r="G600" s="173"/>
      <c r="H600" s="43"/>
      <c r="I600" s="43"/>
      <c r="J600" s="44"/>
      <c r="K600" s="347"/>
      <c r="L600" s="155"/>
      <c r="M600" s="42"/>
      <c r="N600" s="42"/>
      <c r="O600" s="45"/>
      <c r="P600" s="45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</row>
    <row r="601" spans="1:43" ht="15" x14ac:dyDescent="0.25">
      <c r="A601" s="42"/>
      <c r="B601" s="42"/>
      <c r="C601" s="42"/>
      <c r="D601" s="42"/>
      <c r="E601" s="42"/>
      <c r="F601" s="42"/>
      <c r="G601" s="173"/>
      <c r="H601" s="43"/>
      <c r="I601" s="43"/>
      <c r="J601" s="44"/>
      <c r="K601" s="347"/>
      <c r="L601" s="155"/>
      <c r="M601" s="42"/>
      <c r="N601" s="42"/>
      <c r="O601" s="45"/>
      <c r="P601" s="45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</row>
    <row r="602" spans="1:43" ht="15" x14ac:dyDescent="0.25">
      <c r="A602" s="42"/>
      <c r="B602" s="42"/>
      <c r="C602" s="42"/>
      <c r="D602" s="42"/>
      <c r="E602" s="42"/>
      <c r="F602" s="42"/>
      <c r="G602" s="173"/>
      <c r="H602" s="43"/>
      <c r="I602" s="43"/>
      <c r="J602" s="44"/>
      <c r="K602" s="347"/>
      <c r="L602" s="155"/>
      <c r="M602" s="42"/>
      <c r="N602" s="42"/>
      <c r="O602" s="45"/>
      <c r="P602" s="45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</row>
    <row r="603" spans="1:43" ht="15" x14ac:dyDescent="0.25">
      <c r="A603" s="42"/>
      <c r="B603" s="42"/>
      <c r="C603" s="42"/>
      <c r="D603" s="42"/>
      <c r="E603" s="42"/>
      <c r="F603" s="42"/>
      <c r="G603" s="173"/>
      <c r="H603" s="43"/>
      <c r="I603" s="43"/>
      <c r="J603" s="44"/>
      <c r="K603" s="347"/>
      <c r="L603" s="155"/>
      <c r="M603" s="42"/>
      <c r="N603" s="42"/>
      <c r="O603" s="45"/>
      <c r="P603" s="45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</row>
    <row r="604" spans="1:43" ht="15" x14ac:dyDescent="0.25">
      <c r="A604" s="42"/>
      <c r="B604" s="42"/>
      <c r="C604" s="42"/>
      <c r="D604" s="42"/>
      <c r="E604" s="42"/>
      <c r="F604" s="42"/>
      <c r="G604" s="173"/>
      <c r="H604" s="43"/>
      <c r="I604" s="43"/>
      <c r="J604" s="44"/>
      <c r="K604" s="347"/>
      <c r="L604" s="155"/>
      <c r="M604" s="42"/>
      <c r="N604" s="42"/>
      <c r="O604" s="45"/>
      <c r="P604" s="45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</row>
    <row r="605" spans="1:43" ht="15" x14ac:dyDescent="0.25">
      <c r="A605" s="42"/>
      <c r="B605" s="42"/>
      <c r="C605" s="42"/>
      <c r="D605" s="42"/>
      <c r="E605" s="42"/>
      <c r="F605" s="42"/>
      <c r="G605" s="173"/>
      <c r="H605" s="43"/>
      <c r="I605" s="43"/>
      <c r="J605" s="44"/>
      <c r="K605" s="347"/>
      <c r="L605" s="155"/>
      <c r="M605" s="42"/>
      <c r="N605" s="42"/>
      <c r="O605" s="45"/>
      <c r="P605" s="45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</row>
    <row r="606" spans="1:43" ht="15" x14ac:dyDescent="0.25">
      <c r="A606" s="42"/>
      <c r="B606" s="42"/>
      <c r="C606" s="42"/>
      <c r="D606" s="42"/>
      <c r="E606" s="42"/>
      <c r="F606" s="42"/>
      <c r="G606" s="173"/>
      <c r="H606" s="43"/>
      <c r="I606" s="43"/>
      <c r="J606" s="44"/>
      <c r="K606" s="347"/>
      <c r="L606" s="155"/>
      <c r="M606" s="42"/>
      <c r="N606" s="42"/>
      <c r="O606" s="45"/>
      <c r="P606" s="45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</row>
    <row r="607" spans="1:43" ht="15" x14ac:dyDescent="0.25">
      <c r="A607" s="42"/>
      <c r="B607" s="42"/>
      <c r="C607" s="42"/>
      <c r="D607" s="42"/>
      <c r="E607" s="42"/>
      <c r="F607" s="42"/>
      <c r="G607" s="173"/>
      <c r="H607" s="43"/>
      <c r="I607" s="43"/>
      <c r="J607" s="44"/>
      <c r="K607" s="347"/>
      <c r="L607" s="155"/>
      <c r="M607" s="42"/>
      <c r="N607" s="42"/>
      <c r="O607" s="45"/>
      <c r="P607" s="45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</row>
    <row r="608" spans="1:43" ht="15" x14ac:dyDescent="0.25">
      <c r="A608" s="42"/>
      <c r="B608" s="42"/>
      <c r="C608" s="42"/>
      <c r="D608" s="42"/>
      <c r="E608" s="42"/>
      <c r="F608" s="42"/>
      <c r="G608" s="173"/>
      <c r="H608" s="43"/>
      <c r="I608" s="43"/>
      <c r="J608" s="44"/>
      <c r="K608" s="347"/>
      <c r="L608" s="155"/>
      <c r="M608" s="42"/>
      <c r="N608" s="42"/>
      <c r="O608" s="45"/>
      <c r="P608" s="45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</row>
    <row r="609" spans="1:43" ht="15" x14ac:dyDescent="0.25">
      <c r="A609" s="42"/>
      <c r="B609" s="42"/>
      <c r="C609" s="42"/>
      <c r="D609" s="42"/>
      <c r="E609" s="42"/>
      <c r="F609" s="42"/>
      <c r="G609" s="173"/>
      <c r="H609" s="43"/>
      <c r="I609" s="43"/>
      <c r="J609" s="44"/>
      <c r="K609" s="347"/>
      <c r="L609" s="155"/>
      <c r="M609" s="42"/>
      <c r="N609" s="42"/>
      <c r="O609" s="45"/>
      <c r="P609" s="45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</row>
    <row r="610" spans="1:43" ht="15" x14ac:dyDescent="0.25">
      <c r="A610" s="42"/>
      <c r="B610" s="42"/>
      <c r="C610" s="42"/>
      <c r="D610" s="42"/>
      <c r="E610" s="42"/>
      <c r="F610" s="42"/>
      <c r="G610" s="173"/>
      <c r="H610" s="43"/>
      <c r="I610" s="43"/>
      <c r="J610" s="44"/>
      <c r="K610" s="347"/>
      <c r="L610" s="155"/>
      <c r="M610" s="42"/>
      <c r="N610" s="42"/>
      <c r="O610" s="45"/>
      <c r="P610" s="45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</row>
    <row r="611" spans="1:43" ht="15" x14ac:dyDescent="0.25">
      <c r="A611" s="42"/>
      <c r="B611" s="42"/>
      <c r="C611" s="42"/>
      <c r="D611" s="42"/>
      <c r="E611" s="42"/>
      <c r="F611" s="42"/>
      <c r="G611" s="173"/>
      <c r="H611" s="43"/>
      <c r="I611" s="43"/>
      <c r="J611" s="44"/>
      <c r="K611" s="347"/>
      <c r="L611" s="155"/>
      <c r="M611" s="42"/>
      <c r="N611" s="42"/>
      <c r="O611" s="45"/>
      <c r="P611" s="45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</row>
    <row r="612" spans="1:43" ht="15" x14ac:dyDescent="0.25">
      <c r="A612" s="42"/>
      <c r="B612" s="42"/>
      <c r="C612" s="42"/>
      <c r="D612" s="42"/>
      <c r="E612" s="42"/>
      <c r="F612" s="42"/>
      <c r="G612" s="173"/>
      <c r="H612" s="43"/>
      <c r="I612" s="43"/>
      <c r="J612" s="44"/>
      <c r="K612" s="347"/>
      <c r="L612" s="155"/>
      <c r="M612" s="42"/>
      <c r="N612" s="42"/>
      <c r="O612" s="45"/>
      <c r="P612" s="45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</row>
    <row r="613" spans="1:43" ht="15" x14ac:dyDescent="0.25">
      <c r="A613" s="42"/>
      <c r="B613" s="42"/>
      <c r="C613" s="42"/>
      <c r="D613" s="42"/>
      <c r="E613" s="42"/>
      <c r="F613" s="42"/>
      <c r="G613" s="173"/>
      <c r="H613" s="43"/>
      <c r="I613" s="43"/>
      <c r="J613" s="44"/>
      <c r="K613" s="347"/>
      <c r="L613" s="155"/>
      <c r="M613" s="42"/>
      <c r="N613" s="42"/>
      <c r="O613" s="45"/>
      <c r="P613" s="45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</row>
    <row r="614" spans="1:43" ht="15" x14ac:dyDescent="0.25">
      <c r="A614" s="42"/>
      <c r="B614" s="42"/>
      <c r="C614" s="42"/>
      <c r="D614" s="42"/>
      <c r="E614" s="42"/>
      <c r="F614" s="42"/>
      <c r="G614" s="173"/>
      <c r="H614" s="43"/>
      <c r="I614" s="43"/>
      <c r="J614" s="44"/>
      <c r="K614" s="347"/>
      <c r="L614" s="155"/>
      <c r="M614" s="42"/>
      <c r="N614" s="42"/>
      <c r="O614" s="45"/>
      <c r="P614" s="45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</row>
    <row r="615" spans="1:43" ht="15" x14ac:dyDescent="0.25">
      <c r="A615" s="42"/>
      <c r="B615" s="42"/>
      <c r="C615" s="42"/>
      <c r="D615" s="42"/>
      <c r="E615" s="42"/>
      <c r="F615" s="42"/>
      <c r="G615" s="173"/>
      <c r="H615" s="43"/>
      <c r="I615" s="43"/>
      <c r="J615" s="44"/>
      <c r="K615" s="347"/>
      <c r="L615" s="155"/>
      <c r="M615" s="42"/>
      <c r="N615" s="42"/>
      <c r="O615" s="45"/>
      <c r="P615" s="45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</row>
    <row r="616" spans="1:43" ht="15" x14ac:dyDescent="0.25">
      <c r="A616" s="42"/>
      <c r="B616" s="42"/>
      <c r="C616" s="42"/>
      <c r="D616" s="42"/>
      <c r="E616" s="42"/>
      <c r="F616" s="42"/>
      <c r="G616" s="173"/>
      <c r="H616" s="43"/>
      <c r="I616" s="43"/>
      <c r="J616" s="44"/>
      <c r="K616" s="347"/>
      <c r="L616" s="155"/>
      <c r="M616" s="42"/>
      <c r="N616" s="42"/>
      <c r="O616" s="45"/>
      <c r="P616" s="45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</row>
    <row r="617" spans="1:43" ht="15" x14ac:dyDescent="0.25">
      <c r="A617" s="42"/>
      <c r="B617" s="42"/>
      <c r="C617" s="42"/>
      <c r="D617" s="42"/>
      <c r="E617" s="42"/>
      <c r="F617" s="42"/>
      <c r="G617" s="173"/>
      <c r="H617" s="43"/>
      <c r="I617" s="43"/>
      <c r="J617" s="44"/>
      <c r="K617" s="347"/>
      <c r="L617" s="155"/>
      <c r="M617" s="42"/>
      <c r="N617" s="42"/>
      <c r="O617" s="45"/>
      <c r="P617" s="45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</row>
    <row r="618" spans="1:43" ht="15" x14ac:dyDescent="0.25">
      <c r="A618" s="42"/>
      <c r="B618" s="42"/>
      <c r="C618" s="42"/>
      <c r="D618" s="42"/>
      <c r="E618" s="42"/>
      <c r="F618" s="42"/>
      <c r="G618" s="173"/>
      <c r="H618" s="43"/>
      <c r="I618" s="43"/>
      <c r="J618" s="44"/>
      <c r="K618" s="347"/>
      <c r="L618" s="155"/>
      <c r="M618" s="42"/>
      <c r="N618" s="42"/>
      <c r="O618" s="45"/>
      <c r="P618" s="45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</row>
    <row r="619" spans="1:43" ht="15" x14ac:dyDescent="0.25">
      <c r="A619" s="42"/>
      <c r="B619" s="42"/>
      <c r="C619" s="42"/>
      <c r="D619" s="42"/>
      <c r="E619" s="42"/>
      <c r="F619" s="42"/>
      <c r="G619" s="173"/>
      <c r="H619" s="43"/>
      <c r="I619" s="43"/>
      <c r="J619" s="44"/>
      <c r="K619" s="347"/>
      <c r="L619" s="155"/>
      <c r="M619" s="42"/>
      <c r="N619" s="42"/>
      <c r="O619" s="45"/>
      <c r="P619" s="45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</row>
    <row r="620" spans="1:43" ht="15" x14ac:dyDescent="0.25">
      <c r="A620" s="42"/>
      <c r="B620" s="42"/>
      <c r="C620" s="42"/>
      <c r="D620" s="42"/>
      <c r="E620" s="42"/>
      <c r="F620" s="42"/>
      <c r="G620" s="173"/>
      <c r="H620" s="43"/>
      <c r="I620" s="43"/>
      <c r="J620" s="44"/>
      <c r="K620" s="347"/>
      <c r="L620" s="155"/>
      <c r="M620" s="42"/>
      <c r="N620" s="42"/>
      <c r="O620" s="45"/>
      <c r="P620" s="45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</row>
    <row r="621" spans="1:43" ht="15" x14ac:dyDescent="0.25">
      <c r="A621" s="42"/>
      <c r="B621" s="42"/>
      <c r="C621" s="42"/>
      <c r="D621" s="42"/>
      <c r="E621" s="42"/>
      <c r="F621" s="42"/>
      <c r="G621" s="173"/>
      <c r="H621" s="43"/>
      <c r="I621" s="43"/>
      <c r="J621" s="44"/>
      <c r="K621" s="347"/>
      <c r="L621" s="155"/>
      <c r="M621" s="42"/>
      <c r="N621" s="42"/>
      <c r="O621" s="45"/>
      <c r="P621" s="45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</row>
    <row r="622" spans="1:43" ht="15" x14ac:dyDescent="0.25">
      <c r="A622" s="42"/>
      <c r="B622" s="42"/>
      <c r="C622" s="42"/>
      <c r="D622" s="42"/>
      <c r="E622" s="42"/>
      <c r="F622" s="42"/>
      <c r="G622" s="173"/>
      <c r="H622" s="43"/>
      <c r="I622" s="43"/>
      <c r="J622" s="44"/>
      <c r="K622" s="347"/>
      <c r="L622" s="155"/>
      <c r="M622" s="42"/>
      <c r="N622" s="42"/>
      <c r="O622" s="45"/>
      <c r="P622" s="45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</row>
    <row r="623" spans="1:43" ht="15" x14ac:dyDescent="0.25">
      <c r="A623" s="42"/>
      <c r="B623" s="42"/>
      <c r="C623" s="42"/>
      <c r="D623" s="42"/>
      <c r="E623" s="42"/>
      <c r="F623" s="42"/>
      <c r="G623" s="173"/>
      <c r="H623" s="43"/>
      <c r="I623" s="43"/>
      <c r="J623" s="44"/>
      <c r="K623" s="347"/>
      <c r="L623" s="155"/>
      <c r="M623" s="42"/>
      <c r="N623" s="42"/>
      <c r="O623" s="45"/>
      <c r="P623" s="45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</row>
    <row r="624" spans="1:43" ht="15" x14ac:dyDescent="0.25">
      <c r="A624" s="42"/>
      <c r="B624" s="42"/>
      <c r="C624" s="42"/>
      <c r="D624" s="42"/>
      <c r="E624" s="42"/>
      <c r="F624" s="42"/>
      <c r="G624" s="173"/>
      <c r="H624" s="43"/>
      <c r="I624" s="43"/>
      <c r="J624" s="44"/>
      <c r="K624" s="347"/>
      <c r="L624" s="155"/>
      <c r="M624" s="42"/>
      <c r="N624" s="42"/>
      <c r="O624" s="45"/>
      <c r="P624" s="45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</row>
    <row r="625" spans="1:43" ht="15" x14ac:dyDescent="0.25">
      <c r="A625" s="42"/>
      <c r="B625" s="42"/>
      <c r="C625" s="42"/>
      <c r="D625" s="42"/>
      <c r="E625" s="42"/>
      <c r="F625" s="42"/>
      <c r="G625" s="173"/>
      <c r="H625" s="43"/>
      <c r="I625" s="43"/>
      <c r="J625" s="44"/>
      <c r="K625" s="347"/>
      <c r="L625" s="155"/>
      <c r="M625" s="42"/>
      <c r="N625" s="42"/>
      <c r="O625" s="45"/>
      <c r="P625" s="45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</row>
    <row r="626" spans="1:43" ht="15" x14ac:dyDescent="0.25">
      <c r="A626" s="42"/>
      <c r="B626" s="42"/>
      <c r="C626" s="42"/>
      <c r="D626" s="42"/>
      <c r="E626" s="42"/>
      <c r="F626" s="42"/>
      <c r="G626" s="173"/>
      <c r="H626" s="43"/>
      <c r="I626" s="43"/>
      <c r="J626" s="44"/>
      <c r="K626" s="347"/>
      <c r="L626" s="155"/>
      <c r="M626" s="42"/>
      <c r="N626" s="42"/>
      <c r="O626" s="45"/>
      <c r="P626" s="45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</row>
    <row r="627" spans="1:43" ht="15" x14ac:dyDescent="0.25">
      <c r="A627" s="42"/>
      <c r="B627" s="42"/>
      <c r="C627" s="42"/>
      <c r="D627" s="42"/>
      <c r="E627" s="42"/>
      <c r="F627" s="42"/>
      <c r="G627" s="173"/>
      <c r="H627" s="43"/>
      <c r="I627" s="43"/>
      <c r="J627" s="44"/>
      <c r="K627" s="347"/>
      <c r="L627" s="155"/>
      <c r="M627" s="42"/>
      <c r="N627" s="42"/>
      <c r="O627" s="45"/>
      <c r="P627" s="45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</row>
    <row r="628" spans="1:43" ht="15" x14ac:dyDescent="0.25">
      <c r="A628" s="42"/>
      <c r="B628" s="42"/>
      <c r="C628" s="42"/>
      <c r="D628" s="42"/>
      <c r="E628" s="42"/>
      <c r="F628" s="42"/>
      <c r="G628" s="173"/>
      <c r="H628" s="43"/>
      <c r="I628" s="43"/>
      <c r="J628" s="44"/>
      <c r="K628" s="347"/>
      <c r="L628" s="155"/>
      <c r="M628" s="42"/>
      <c r="N628" s="42"/>
      <c r="O628" s="45"/>
      <c r="P628" s="45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</row>
    <row r="629" spans="1:43" ht="15" x14ac:dyDescent="0.25">
      <c r="A629" s="42"/>
      <c r="B629" s="42"/>
      <c r="C629" s="42"/>
      <c r="D629" s="42"/>
      <c r="E629" s="42"/>
      <c r="F629" s="42"/>
      <c r="G629" s="173"/>
      <c r="H629" s="43"/>
      <c r="I629" s="43"/>
      <c r="J629" s="44"/>
      <c r="K629" s="347"/>
      <c r="L629" s="155"/>
      <c r="M629" s="42"/>
      <c r="N629" s="42"/>
      <c r="O629" s="45"/>
      <c r="P629" s="45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</row>
    <row r="630" spans="1:43" ht="15" x14ac:dyDescent="0.25">
      <c r="A630" s="42"/>
      <c r="B630" s="42"/>
      <c r="C630" s="42"/>
      <c r="D630" s="42"/>
      <c r="E630" s="42"/>
      <c r="F630" s="42"/>
      <c r="G630" s="173"/>
      <c r="H630" s="43"/>
      <c r="I630" s="43"/>
      <c r="J630" s="44"/>
      <c r="K630" s="347"/>
      <c r="L630" s="155"/>
      <c r="M630" s="42"/>
      <c r="N630" s="42"/>
      <c r="O630" s="45"/>
      <c r="P630" s="45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</row>
    <row r="631" spans="1:43" ht="15" x14ac:dyDescent="0.25">
      <c r="A631" s="42"/>
      <c r="B631" s="42"/>
      <c r="C631" s="42"/>
      <c r="D631" s="42"/>
      <c r="E631" s="42"/>
      <c r="F631" s="42"/>
      <c r="G631" s="173"/>
      <c r="H631" s="43"/>
      <c r="I631" s="43"/>
      <c r="J631" s="44"/>
      <c r="K631" s="347"/>
      <c r="L631" s="155"/>
      <c r="M631" s="42"/>
      <c r="N631" s="42"/>
      <c r="O631" s="45"/>
      <c r="P631" s="45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</row>
    <row r="632" spans="1:43" ht="15" x14ac:dyDescent="0.25">
      <c r="A632" s="42"/>
      <c r="B632" s="42"/>
      <c r="C632" s="42"/>
      <c r="D632" s="42"/>
      <c r="E632" s="42"/>
      <c r="F632" s="42"/>
      <c r="G632" s="173"/>
      <c r="H632" s="43"/>
      <c r="I632" s="43"/>
      <c r="J632" s="44"/>
      <c r="K632" s="347"/>
      <c r="L632" s="155"/>
      <c r="M632" s="42"/>
      <c r="N632" s="42"/>
      <c r="O632" s="45"/>
      <c r="P632" s="45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</row>
    <row r="633" spans="1:43" ht="15" x14ac:dyDescent="0.25">
      <c r="A633" s="42"/>
      <c r="B633" s="42"/>
      <c r="C633" s="42"/>
      <c r="D633" s="42"/>
      <c r="E633" s="42"/>
      <c r="F633" s="42"/>
      <c r="G633" s="173"/>
      <c r="H633" s="43"/>
      <c r="I633" s="43"/>
      <c r="J633" s="44"/>
      <c r="K633" s="347"/>
      <c r="L633" s="155"/>
      <c r="M633" s="42"/>
      <c r="N633" s="42"/>
      <c r="O633" s="45"/>
      <c r="P633" s="45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</row>
    <row r="634" spans="1:43" ht="15" x14ac:dyDescent="0.25">
      <c r="A634" s="42"/>
      <c r="B634" s="42"/>
      <c r="C634" s="42"/>
      <c r="D634" s="42"/>
      <c r="E634" s="42"/>
      <c r="F634" s="42"/>
      <c r="G634" s="173"/>
      <c r="H634" s="43"/>
      <c r="I634" s="43"/>
      <c r="J634" s="44"/>
      <c r="K634" s="347"/>
      <c r="L634" s="155"/>
      <c r="M634" s="42"/>
      <c r="N634" s="42"/>
      <c r="O634" s="45"/>
      <c r="P634" s="45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</row>
    <row r="635" spans="1:43" ht="15" x14ac:dyDescent="0.25">
      <c r="A635" s="42"/>
      <c r="B635" s="42"/>
      <c r="C635" s="42"/>
      <c r="D635" s="42"/>
      <c r="E635" s="42"/>
      <c r="F635" s="42"/>
      <c r="G635" s="173"/>
      <c r="H635" s="43"/>
      <c r="I635" s="43"/>
      <c r="J635" s="44"/>
      <c r="K635" s="347"/>
      <c r="L635" s="155"/>
      <c r="M635" s="42"/>
      <c r="N635" s="42"/>
      <c r="O635" s="45"/>
      <c r="P635" s="45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</row>
    <row r="636" spans="1:43" ht="15" x14ac:dyDescent="0.25">
      <c r="A636" s="42"/>
      <c r="B636" s="42"/>
      <c r="C636" s="42"/>
      <c r="D636" s="42"/>
      <c r="E636" s="42"/>
      <c r="F636" s="42"/>
      <c r="G636" s="173"/>
      <c r="H636" s="43"/>
      <c r="I636" s="43"/>
      <c r="J636" s="44"/>
      <c r="K636" s="347"/>
      <c r="L636" s="155"/>
      <c r="M636" s="42"/>
      <c r="N636" s="42"/>
      <c r="O636" s="45"/>
      <c r="P636" s="45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</row>
    <row r="637" spans="1:43" ht="15" x14ac:dyDescent="0.25">
      <c r="A637" s="42"/>
      <c r="B637" s="42"/>
      <c r="C637" s="42"/>
      <c r="D637" s="42"/>
      <c r="E637" s="42"/>
      <c r="F637" s="42"/>
      <c r="G637" s="173"/>
      <c r="H637" s="43"/>
      <c r="I637" s="43"/>
      <c r="J637" s="44"/>
      <c r="K637" s="347"/>
      <c r="L637" s="155"/>
      <c r="M637" s="42"/>
      <c r="N637" s="42"/>
      <c r="O637" s="45"/>
      <c r="P637" s="45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</row>
    <row r="638" spans="1:43" ht="15" x14ac:dyDescent="0.25">
      <c r="A638" s="42"/>
      <c r="B638" s="42"/>
      <c r="C638" s="42"/>
      <c r="D638" s="42"/>
      <c r="E638" s="42"/>
      <c r="F638" s="42"/>
      <c r="G638" s="173"/>
      <c r="H638" s="43"/>
      <c r="I638" s="43"/>
      <c r="J638" s="44"/>
      <c r="K638" s="347"/>
      <c r="L638" s="155"/>
      <c r="M638" s="42"/>
      <c r="N638" s="42"/>
      <c r="O638" s="45"/>
      <c r="P638" s="45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</row>
    <row r="639" spans="1:43" ht="15" x14ac:dyDescent="0.25">
      <c r="A639" s="42"/>
      <c r="B639" s="42"/>
      <c r="C639" s="42"/>
      <c r="D639" s="42"/>
      <c r="E639" s="42"/>
      <c r="F639" s="42"/>
      <c r="G639" s="173"/>
      <c r="H639" s="43"/>
      <c r="I639" s="43"/>
      <c r="J639" s="44"/>
      <c r="K639" s="347"/>
      <c r="L639" s="155"/>
      <c r="M639" s="42"/>
      <c r="N639" s="42"/>
      <c r="O639" s="45"/>
      <c r="P639" s="45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</row>
    <row r="640" spans="1:43" ht="15" x14ac:dyDescent="0.25">
      <c r="A640" s="42"/>
      <c r="B640" s="42"/>
      <c r="C640" s="42"/>
      <c r="D640" s="42"/>
      <c r="E640" s="42"/>
      <c r="F640" s="42"/>
      <c r="G640" s="173"/>
      <c r="H640" s="43"/>
      <c r="I640" s="43"/>
      <c r="J640" s="44"/>
      <c r="K640" s="347"/>
      <c r="L640" s="155"/>
      <c r="M640" s="42"/>
      <c r="N640" s="42"/>
      <c r="O640" s="45"/>
      <c r="P640" s="45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</row>
    <row r="641" spans="1:43" ht="15" x14ac:dyDescent="0.25">
      <c r="A641" s="42"/>
      <c r="B641" s="42"/>
      <c r="C641" s="42"/>
      <c r="D641" s="42"/>
      <c r="E641" s="42"/>
      <c r="F641" s="42"/>
      <c r="G641" s="173"/>
      <c r="H641" s="43"/>
      <c r="I641" s="43"/>
      <c r="J641" s="44"/>
      <c r="K641" s="347"/>
      <c r="L641" s="155"/>
      <c r="M641" s="42"/>
      <c r="N641" s="42"/>
      <c r="O641" s="45"/>
      <c r="P641" s="45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</row>
    <row r="642" spans="1:43" ht="15" x14ac:dyDescent="0.25">
      <c r="A642" s="42"/>
      <c r="B642" s="42"/>
      <c r="C642" s="42"/>
      <c r="D642" s="42"/>
      <c r="E642" s="42"/>
      <c r="F642" s="42"/>
      <c r="G642" s="173"/>
      <c r="H642" s="43"/>
      <c r="I642" s="43"/>
      <c r="J642" s="44"/>
      <c r="K642" s="347"/>
      <c r="L642" s="155"/>
      <c r="M642" s="42"/>
      <c r="N642" s="42"/>
      <c r="O642" s="45"/>
      <c r="P642" s="45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</row>
    <row r="643" spans="1:43" ht="15" x14ac:dyDescent="0.25">
      <c r="A643" s="42"/>
      <c r="B643" s="42"/>
      <c r="C643" s="42"/>
      <c r="D643" s="42"/>
      <c r="E643" s="42"/>
      <c r="F643" s="42"/>
      <c r="G643" s="173"/>
      <c r="H643" s="43"/>
      <c r="I643" s="43"/>
      <c r="J643" s="44"/>
      <c r="K643" s="347"/>
      <c r="L643" s="155"/>
      <c r="M643" s="42"/>
      <c r="N643" s="42"/>
      <c r="O643" s="45"/>
      <c r="P643" s="45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</row>
    <row r="644" spans="1:43" ht="15" x14ac:dyDescent="0.25">
      <c r="A644" s="42"/>
      <c r="B644" s="42"/>
      <c r="C644" s="42"/>
      <c r="D644" s="42"/>
      <c r="E644" s="42"/>
      <c r="F644" s="42"/>
      <c r="G644" s="173"/>
      <c r="H644" s="43"/>
      <c r="I644" s="43"/>
      <c r="J644" s="44"/>
      <c r="K644" s="347"/>
      <c r="L644" s="155"/>
      <c r="M644" s="42"/>
      <c r="N644" s="42"/>
      <c r="O644" s="45"/>
      <c r="P644" s="45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</row>
    <row r="645" spans="1:43" ht="15" x14ac:dyDescent="0.25">
      <c r="A645" s="42"/>
      <c r="B645" s="42"/>
      <c r="C645" s="42"/>
      <c r="D645" s="42"/>
      <c r="E645" s="42"/>
      <c r="F645" s="42"/>
      <c r="G645" s="173"/>
      <c r="H645" s="43"/>
      <c r="I645" s="43"/>
      <c r="J645" s="44"/>
      <c r="K645" s="347"/>
      <c r="L645" s="155"/>
      <c r="M645" s="42"/>
      <c r="N645" s="42"/>
      <c r="O645" s="45"/>
      <c r="P645" s="45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</row>
    <row r="646" spans="1:43" ht="15" x14ac:dyDescent="0.25">
      <c r="A646" s="42"/>
      <c r="B646" s="42"/>
      <c r="C646" s="42"/>
      <c r="D646" s="42"/>
      <c r="E646" s="42"/>
      <c r="F646" s="42"/>
      <c r="G646" s="173"/>
      <c r="H646" s="43"/>
      <c r="I646" s="43"/>
      <c r="J646" s="44"/>
      <c r="K646" s="347"/>
      <c r="L646" s="155"/>
      <c r="M646" s="42"/>
      <c r="N646" s="42"/>
      <c r="O646" s="45"/>
      <c r="P646" s="45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</row>
    <row r="647" spans="1:43" ht="15" x14ac:dyDescent="0.25">
      <c r="A647" s="42"/>
      <c r="B647" s="42"/>
      <c r="C647" s="42"/>
      <c r="D647" s="42"/>
      <c r="E647" s="42"/>
      <c r="F647" s="42"/>
      <c r="G647" s="173"/>
      <c r="H647" s="43"/>
      <c r="I647" s="43"/>
      <c r="J647" s="44"/>
      <c r="K647" s="347"/>
      <c r="L647" s="155"/>
      <c r="M647" s="42"/>
      <c r="N647" s="42"/>
      <c r="O647" s="45"/>
      <c r="P647" s="45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</row>
    <row r="648" spans="1:43" ht="15" x14ac:dyDescent="0.25">
      <c r="A648" s="42"/>
      <c r="B648" s="42"/>
      <c r="C648" s="42"/>
      <c r="D648" s="42"/>
      <c r="E648" s="42"/>
      <c r="F648" s="42"/>
      <c r="G648" s="173"/>
      <c r="H648" s="43"/>
      <c r="I648" s="43"/>
      <c r="J648" s="44"/>
      <c r="K648" s="347"/>
      <c r="L648" s="155"/>
      <c r="M648" s="42"/>
      <c r="N648" s="42"/>
      <c r="O648" s="45"/>
      <c r="P648" s="45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</row>
    <row r="649" spans="1:43" ht="15" x14ac:dyDescent="0.25">
      <c r="A649" s="42"/>
      <c r="B649" s="42"/>
      <c r="C649" s="42"/>
      <c r="D649" s="42"/>
      <c r="E649" s="42"/>
      <c r="F649" s="42"/>
      <c r="G649" s="173"/>
      <c r="H649" s="43"/>
      <c r="I649" s="43"/>
      <c r="J649" s="44"/>
      <c r="K649" s="347"/>
      <c r="L649" s="155"/>
      <c r="M649" s="42"/>
      <c r="N649" s="42"/>
      <c r="O649" s="45"/>
      <c r="P649" s="45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</row>
    <row r="650" spans="1:43" ht="15" x14ac:dyDescent="0.25">
      <c r="A650" s="42"/>
      <c r="B650" s="42"/>
      <c r="C650" s="42"/>
      <c r="D650" s="42"/>
      <c r="E650" s="42"/>
      <c r="F650" s="42"/>
      <c r="G650" s="173"/>
      <c r="H650" s="43"/>
      <c r="I650" s="43"/>
      <c r="J650" s="44"/>
      <c r="K650" s="347"/>
      <c r="L650" s="155"/>
      <c r="M650" s="42"/>
      <c r="N650" s="42"/>
      <c r="O650" s="45"/>
      <c r="P650" s="45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</row>
    <row r="651" spans="1:43" ht="15" x14ac:dyDescent="0.25">
      <c r="A651" s="42"/>
      <c r="B651" s="42"/>
      <c r="C651" s="42"/>
      <c r="D651" s="42"/>
      <c r="E651" s="42"/>
      <c r="F651" s="42"/>
      <c r="G651" s="173"/>
      <c r="H651" s="43"/>
      <c r="I651" s="43"/>
      <c r="J651" s="44"/>
      <c r="K651" s="347"/>
      <c r="L651" s="155"/>
      <c r="M651" s="42"/>
      <c r="N651" s="42"/>
      <c r="O651" s="45"/>
      <c r="P651" s="45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</row>
    <row r="652" spans="1:43" ht="15" x14ac:dyDescent="0.25">
      <c r="A652" s="42"/>
      <c r="B652" s="42"/>
      <c r="C652" s="42"/>
      <c r="D652" s="42"/>
      <c r="E652" s="42"/>
      <c r="F652" s="42"/>
      <c r="G652" s="173"/>
      <c r="H652" s="43"/>
      <c r="I652" s="43"/>
      <c r="J652" s="44"/>
      <c r="K652" s="347"/>
      <c r="L652" s="155"/>
      <c r="M652" s="42"/>
      <c r="N652" s="42"/>
      <c r="O652" s="45"/>
      <c r="P652" s="45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</row>
    <row r="653" spans="1:43" ht="15" x14ac:dyDescent="0.25">
      <c r="A653" s="42"/>
      <c r="B653" s="42"/>
      <c r="C653" s="42"/>
      <c r="D653" s="42"/>
      <c r="E653" s="42"/>
      <c r="F653" s="42"/>
      <c r="G653" s="173"/>
      <c r="H653" s="43"/>
      <c r="I653" s="43"/>
      <c r="J653" s="44"/>
      <c r="K653" s="347"/>
      <c r="L653" s="155"/>
      <c r="M653" s="42"/>
      <c r="N653" s="42"/>
      <c r="O653" s="45"/>
      <c r="P653" s="45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</row>
    <row r="654" spans="1:43" ht="15" x14ac:dyDescent="0.25">
      <c r="A654" s="42"/>
      <c r="B654" s="42"/>
      <c r="C654" s="42"/>
      <c r="D654" s="42"/>
      <c r="E654" s="42"/>
      <c r="F654" s="42"/>
      <c r="G654" s="173"/>
      <c r="H654" s="43"/>
      <c r="I654" s="43"/>
      <c r="J654" s="44"/>
      <c r="K654" s="347"/>
      <c r="L654" s="155"/>
      <c r="M654" s="42"/>
      <c r="N654" s="42"/>
      <c r="O654" s="45"/>
      <c r="P654" s="45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</row>
    <row r="655" spans="1:43" ht="15" x14ac:dyDescent="0.25">
      <c r="A655" s="42"/>
      <c r="B655" s="42"/>
      <c r="C655" s="42"/>
      <c r="D655" s="42"/>
      <c r="E655" s="42"/>
      <c r="F655" s="42"/>
      <c r="G655" s="173"/>
      <c r="H655" s="43"/>
      <c r="I655" s="43"/>
      <c r="J655" s="44"/>
      <c r="K655" s="347"/>
      <c r="L655" s="155"/>
      <c r="M655" s="42"/>
      <c r="N655" s="42"/>
      <c r="O655" s="45"/>
      <c r="P655" s="45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</row>
    <row r="656" spans="1:43" ht="15" x14ac:dyDescent="0.25">
      <c r="A656" s="42"/>
      <c r="B656" s="42"/>
      <c r="C656" s="42"/>
      <c r="D656" s="42"/>
      <c r="E656" s="42"/>
      <c r="F656" s="42"/>
      <c r="G656" s="173"/>
      <c r="H656" s="43"/>
      <c r="I656" s="43"/>
      <c r="J656" s="44"/>
      <c r="K656" s="347"/>
      <c r="L656" s="155"/>
      <c r="M656" s="42"/>
      <c r="N656" s="42"/>
      <c r="O656" s="45"/>
      <c r="P656" s="45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</row>
    <row r="657" spans="1:43" ht="15" x14ac:dyDescent="0.25">
      <c r="A657" s="42"/>
      <c r="B657" s="42"/>
      <c r="C657" s="42"/>
      <c r="D657" s="42"/>
      <c r="E657" s="42"/>
      <c r="F657" s="42"/>
      <c r="G657" s="173"/>
      <c r="H657" s="43"/>
      <c r="I657" s="43"/>
      <c r="J657" s="44"/>
      <c r="K657" s="347"/>
      <c r="L657" s="155"/>
      <c r="M657" s="42"/>
      <c r="N657" s="42"/>
      <c r="O657" s="45"/>
      <c r="P657" s="45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</row>
    <row r="658" spans="1:43" ht="15" x14ac:dyDescent="0.25">
      <c r="A658" s="42"/>
      <c r="B658" s="42"/>
      <c r="C658" s="42"/>
      <c r="D658" s="42"/>
      <c r="E658" s="42"/>
      <c r="F658" s="42"/>
      <c r="G658" s="173"/>
      <c r="H658" s="43"/>
      <c r="I658" s="43"/>
      <c r="J658" s="44"/>
      <c r="K658" s="347"/>
      <c r="L658" s="155"/>
      <c r="M658" s="42"/>
      <c r="N658" s="42"/>
      <c r="O658" s="45"/>
      <c r="P658" s="45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</row>
    <row r="659" spans="1:43" ht="15" x14ac:dyDescent="0.25">
      <c r="A659" s="42"/>
      <c r="B659" s="42"/>
      <c r="C659" s="42"/>
      <c r="D659" s="42"/>
      <c r="E659" s="42"/>
      <c r="F659" s="42"/>
      <c r="G659" s="173"/>
      <c r="H659" s="43"/>
      <c r="I659" s="43"/>
      <c r="J659" s="44"/>
      <c r="K659" s="347"/>
      <c r="L659" s="155"/>
      <c r="M659" s="42"/>
      <c r="N659" s="42"/>
      <c r="O659" s="45"/>
      <c r="P659" s="45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</row>
    <row r="660" spans="1:43" ht="15" x14ac:dyDescent="0.25">
      <c r="A660" s="42"/>
      <c r="B660" s="42"/>
      <c r="C660" s="42"/>
      <c r="D660" s="42"/>
      <c r="E660" s="42"/>
      <c r="F660" s="42"/>
      <c r="G660" s="173"/>
      <c r="H660" s="43"/>
      <c r="I660" s="43"/>
      <c r="J660" s="44"/>
      <c r="K660" s="347"/>
      <c r="L660" s="155"/>
      <c r="M660" s="42"/>
      <c r="N660" s="42"/>
      <c r="O660" s="45"/>
      <c r="P660" s="45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</row>
    <row r="661" spans="1:43" ht="15" x14ac:dyDescent="0.25">
      <c r="A661" s="42"/>
      <c r="B661" s="42"/>
      <c r="C661" s="42"/>
      <c r="D661" s="42"/>
      <c r="E661" s="42"/>
      <c r="F661" s="42"/>
      <c r="G661" s="173"/>
      <c r="H661" s="43"/>
      <c r="I661" s="43"/>
      <c r="J661" s="44"/>
      <c r="K661" s="347"/>
      <c r="L661" s="155"/>
      <c r="M661" s="42"/>
      <c r="N661" s="42"/>
      <c r="O661" s="45"/>
      <c r="P661" s="45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</row>
    <row r="662" spans="1:43" ht="15" x14ac:dyDescent="0.25">
      <c r="A662" s="42"/>
      <c r="B662" s="42"/>
      <c r="C662" s="42"/>
      <c r="D662" s="42"/>
      <c r="E662" s="42"/>
      <c r="F662" s="42"/>
      <c r="G662" s="173"/>
      <c r="H662" s="43"/>
      <c r="I662" s="43"/>
      <c r="J662" s="44"/>
      <c r="K662" s="347"/>
      <c r="L662" s="155"/>
      <c r="M662" s="42"/>
      <c r="N662" s="42"/>
      <c r="O662" s="45"/>
      <c r="P662" s="45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</row>
    <row r="663" spans="1:43" ht="15" x14ac:dyDescent="0.25">
      <c r="A663" s="42"/>
      <c r="B663" s="42"/>
      <c r="C663" s="42"/>
      <c r="D663" s="42"/>
      <c r="E663" s="42"/>
      <c r="F663" s="42"/>
      <c r="G663" s="173"/>
      <c r="H663" s="43"/>
      <c r="I663" s="43"/>
      <c r="J663" s="44"/>
      <c r="K663" s="347"/>
      <c r="L663" s="155"/>
      <c r="M663" s="42"/>
      <c r="N663" s="42"/>
      <c r="O663" s="45"/>
      <c r="P663" s="45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</row>
    <row r="664" spans="1:43" ht="15" x14ac:dyDescent="0.25">
      <c r="A664" s="42"/>
      <c r="B664" s="42"/>
      <c r="C664" s="42"/>
      <c r="D664" s="42"/>
      <c r="E664" s="42"/>
      <c r="F664" s="42"/>
      <c r="G664" s="173"/>
      <c r="H664" s="43"/>
      <c r="I664" s="43"/>
      <c r="J664" s="44"/>
      <c r="K664" s="347"/>
      <c r="L664" s="155"/>
      <c r="M664" s="42"/>
      <c r="N664" s="42"/>
      <c r="O664" s="45"/>
      <c r="P664" s="45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</row>
    <row r="665" spans="1:43" ht="15" x14ac:dyDescent="0.25">
      <c r="A665" s="42"/>
      <c r="B665" s="42"/>
      <c r="C665" s="42"/>
      <c r="D665" s="42"/>
      <c r="E665" s="42"/>
      <c r="F665" s="42"/>
      <c r="G665" s="173"/>
      <c r="H665" s="43"/>
      <c r="I665" s="43"/>
      <c r="J665" s="44"/>
      <c r="K665" s="347"/>
      <c r="L665" s="155"/>
      <c r="M665" s="42"/>
      <c r="N665" s="42"/>
      <c r="O665" s="45"/>
      <c r="P665" s="45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</row>
    <row r="666" spans="1:43" ht="15" x14ac:dyDescent="0.25">
      <c r="A666" s="42"/>
      <c r="B666" s="42"/>
      <c r="C666" s="42"/>
      <c r="D666" s="42"/>
      <c r="E666" s="42"/>
      <c r="F666" s="42"/>
      <c r="G666" s="173"/>
      <c r="H666" s="43"/>
      <c r="I666" s="43"/>
      <c r="J666" s="44"/>
      <c r="K666" s="347"/>
      <c r="L666" s="155"/>
      <c r="M666" s="42"/>
      <c r="N666" s="42"/>
      <c r="O666" s="45"/>
      <c r="P666" s="45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</row>
    <row r="667" spans="1:43" ht="15" x14ac:dyDescent="0.25">
      <c r="A667" s="42"/>
      <c r="B667" s="42"/>
      <c r="C667" s="42"/>
      <c r="D667" s="42"/>
      <c r="E667" s="42"/>
      <c r="F667" s="42"/>
      <c r="G667" s="173"/>
      <c r="H667" s="43"/>
      <c r="I667" s="43"/>
      <c r="J667" s="44"/>
      <c r="K667" s="347"/>
      <c r="L667" s="155"/>
      <c r="M667" s="42"/>
      <c r="N667" s="42"/>
      <c r="O667" s="45"/>
      <c r="P667" s="45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</row>
    <row r="668" spans="1:43" ht="15" x14ac:dyDescent="0.25">
      <c r="A668" s="42"/>
      <c r="B668" s="42"/>
      <c r="C668" s="42"/>
      <c r="D668" s="42"/>
      <c r="E668" s="42"/>
      <c r="F668" s="42"/>
      <c r="G668" s="173"/>
      <c r="H668" s="43"/>
      <c r="I668" s="43"/>
      <c r="J668" s="44"/>
      <c r="K668" s="347"/>
      <c r="L668" s="155"/>
      <c r="M668" s="42"/>
      <c r="N668" s="42"/>
      <c r="O668" s="45"/>
      <c r="P668" s="45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</row>
    <row r="669" spans="1:43" ht="15" x14ac:dyDescent="0.25">
      <c r="A669" s="42"/>
      <c r="B669" s="42"/>
      <c r="C669" s="42"/>
      <c r="D669" s="42"/>
      <c r="E669" s="42"/>
      <c r="F669" s="42"/>
      <c r="G669" s="173"/>
      <c r="H669" s="43"/>
      <c r="I669" s="43"/>
      <c r="J669" s="44"/>
      <c r="K669" s="347"/>
      <c r="L669" s="155"/>
      <c r="M669" s="42"/>
      <c r="N669" s="42"/>
      <c r="O669" s="45"/>
      <c r="P669" s="45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</row>
    <row r="670" spans="1:43" ht="15" x14ac:dyDescent="0.25">
      <c r="A670" s="42"/>
      <c r="B670" s="42"/>
      <c r="C670" s="42"/>
      <c r="D670" s="42"/>
      <c r="E670" s="42"/>
      <c r="F670" s="42"/>
      <c r="G670" s="173"/>
      <c r="H670" s="43"/>
      <c r="I670" s="43"/>
      <c r="J670" s="44"/>
      <c r="K670" s="347"/>
      <c r="L670" s="155"/>
      <c r="M670" s="42"/>
      <c r="N670" s="42"/>
      <c r="O670" s="45"/>
      <c r="P670" s="45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</row>
    <row r="671" spans="1:43" ht="15" x14ac:dyDescent="0.25">
      <c r="A671" s="42"/>
      <c r="B671" s="42"/>
      <c r="C671" s="42"/>
      <c r="D671" s="42"/>
      <c r="E671" s="42"/>
      <c r="F671" s="42"/>
      <c r="G671" s="173"/>
      <c r="H671" s="43"/>
      <c r="I671" s="43"/>
      <c r="J671" s="44"/>
      <c r="K671" s="347"/>
      <c r="L671" s="155"/>
      <c r="M671" s="42"/>
      <c r="N671" s="42"/>
      <c r="O671" s="45"/>
      <c r="P671" s="45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</row>
    <row r="672" spans="1:43" ht="15" x14ac:dyDescent="0.25">
      <c r="A672" s="42"/>
      <c r="B672" s="42"/>
      <c r="C672" s="42"/>
      <c r="D672" s="42"/>
      <c r="E672" s="42"/>
      <c r="F672" s="42"/>
      <c r="G672" s="173"/>
      <c r="H672" s="43"/>
      <c r="I672" s="43"/>
      <c r="J672" s="44"/>
      <c r="K672" s="347"/>
      <c r="L672" s="155"/>
      <c r="M672" s="42"/>
      <c r="N672" s="42"/>
      <c r="O672" s="45"/>
      <c r="P672" s="45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</row>
    <row r="673" spans="1:43" ht="15" x14ac:dyDescent="0.25">
      <c r="A673" s="42"/>
      <c r="B673" s="42"/>
      <c r="C673" s="42"/>
      <c r="D673" s="42"/>
      <c r="E673" s="42"/>
      <c r="F673" s="42"/>
      <c r="G673" s="173"/>
      <c r="H673" s="43"/>
      <c r="I673" s="43"/>
      <c r="J673" s="44"/>
      <c r="K673" s="347"/>
      <c r="L673" s="155"/>
      <c r="M673" s="42"/>
      <c r="N673" s="42"/>
      <c r="O673" s="45"/>
      <c r="P673" s="45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</row>
    <row r="674" spans="1:43" ht="15" x14ac:dyDescent="0.25">
      <c r="A674" s="42"/>
      <c r="B674" s="42"/>
      <c r="C674" s="42"/>
      <c r="D674" s="42"/>
      <c r="E674" s="42"/>
      <c r="F674" s="42"/>
      <c r="G674" s="173"/>
      <c r="H674" s="43"/>
      <c r="I674" s="43"/>
      <c r="J674" s="44"/>
      <c r="K674" s="347"/>
      <c r="L674" s="155"/>
      <c r="M674" s="42"/>
      <c r="N674" s="42"/>
      <c r="O674" s="45"/>
      <c r="P674" s="45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</row>
    <row r="675" spans="1:43" ht="15" x14ac:dyDescent="0.25">
      <c r="A675" s="42"/>
      <c r="B675" s="42"/>
      <c r="C675" s="42"/>
      <c r="D675" s="42"/>
      <c r="E675" s="42"/>
      <c r="F675" s="42"/>
      <c r="G675" s="173"/>
      <c r="H675" s="43"/>
      <c r="I675" s="43"/>
      <c r="J675" s="44"/>
      <c r="K675" s="347"/>
      <c r="L675" s="155"/>
      <c r="M675" s="42"/>
      <c r="N675" s="42"/>
      <c r="O675" s="45"/>
      <c r="P675" s="45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</row>
    <row r="676" spans="1:43" ht="15" x14ac:dyDescent="0.25">
      <c r="A676" s="42"/>
      <c r="B676" s="42"/>
      <c r="C676" s="42"/>
      <c r="D676" s="42"/>
      <c r="E676" s="42"/>
      <c r="F676" s="42"/>
      <c r="G676" s="173"/>
      <c r="H676" s="43"/>
      <c r="I676" s="43"/>
      <c r="J676" s="44"/>
      <c r="K676" s="347"/>
      <c r="L676" s="155"/>
      <c r="M676" s="42"/>
      <c r="N676" s="42"/>
      <c r="O676" s="45"/>
      <c r="P676" s="45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</row>
    <row r="677" spans="1:43" ht="15" x14ac:dyDescent="0.25">
      <c r="A677" s="42"/>
      <c r="B677" s="42"/>
      <c r="C677" s="42"/>
      <c r="D677" s="42"/>
      <c r="E677" s="42"/>
      <c r="F677" s="42"/>
      <c r="G677" s="173"/>
      <c r="H677" s="43"/>
      <c r="I677" s="43"/>
      <c r="J677" s="44"/>
      <c r="K677" s="347"/>
      <c r="L677" s="155"/>
      <c r="M677" s="42"/>
      <c r="N677" s="42"/>
      <c r="O677" s="45"/>
      <c r="P677" s="45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</row>
    <row r="678" spans="1:43" ht="15" x14ac:dyDescent="0.25">
      <c r="A678" s="42"/>
      <c r="B678" s="42"/>
      <c r="C678" s="42"/>
      <c r="D678" s="42"/>
      <c r="E678" s="42"/>
      <c r="F678" s="42"/>
      <c r="G678" s="173"/>
      <c r="H678" s="43"/>
      <c r="I678" s="43"/>
      <c r="J678" s="44"/>
      <c r="K678" s="347"/>
      <c r="L678" s="155"/>
      <c r="M678" s="42"/>
      <c r="N678" s="42"/>
      <c r="O678" s="45"/>
      <c r="P678" s="45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</row>
    <row r="679" spans="1:43" ht="15" x14ac:dyDescent="0.25">
      <c r="A679" s="42"/>
      <c r="B679" s="42"/>
      <c r="C679" s="42"/>
      <c r="D679" s="42"/>
      <c r="E679" s="42"/>
      <c r="F679" s="42"/>
      <c r="G679" s="173"/>
      <c r="H679" s="43"/>
      <c r="I679" s="43"/>
      <c r="J679" s="44"/>
      <c r="K679" s="347"/>
      <c r="L679" s="155"/>
      <c r="M679" s="42"/>
      <c r="N679" s="42"/>
      <c r="O679" s="45"/>
      <c r="P679" s="45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</row>
    <row r="680" spans="1:43" ht="15" x14ac:dyDescent="0.25">
      <c r="A680" s="42"/>
      <c r="B680" s="42"/>
      <c r="C680" s="42"/>
      <c r="D680" s="42"/>
      <c r="E680" s="42"/>
      <c r="F680" s="42"/>
      <c r="G680" s="173"/>
      <c r="H680" s="43"/>
      <c r="I680" s="43"/>
      <c r="J680" s="44"/>
      <c r="K680" s="347"/>
      <c r="L680" s="155"/>
      <c r="M680" s="42"/>
      <c r="N680" s="42"/>
      <c r="O680" s="45"/>
      <c r="P680" s="45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</row>
    <row r="681" spans="1:43" ht="15" x14ac:dyDescent="0.25">
      <c r="A681" s="42"/>
      <c r="B681" s="42"/>
      <c r="C681" s="42"/>
      <c r="D681" s="42"/>
      <c r="E681" s="42"/>
      <c r="F681" s="42"/>
      <c r="G681" s="173"/>
      <c r="H681" s="43"/>
      <c r="I681" s="43"/>
      <c r="J681" s="44"/>
      <c r="K681" s="347"/>
      <c r="L681" s="155"/>
      <c r="M681" s="42"/>
      <c r="N681" s="42"/>
      <c r="O681" s="45"/>
      <c r="P681" s="45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</row>
    <row r="682" spans="1:43" ht="15" x14ac:dyDescent="0.25">
      <c r="A682" s="42"/>
      <c r="B682" s="42"/>
      <c r="C682" s="42"/>
      <c r="D682" s="42"/>
      <c r="E682" s="42"/>
      <c r="F682" s="42"/>
      <c r="G682" s="173"/>
      <c r="H682" s="43"/>
      <c r="I682" s="43"/>
      <c r="J682" s="44"/>
      <c r="K682" s="347"/>
      <c r="L682" s="155"/>
      <c r="M682" s="42"/>
      <c r="N682" s="42"/>
      <c r="O682" s="45"/>
      <c r="P682" s="45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</row>
    <row r="683" spans="1:43" ht="15" x14ac:dyDescent="0.25">
      <c r="A683" s="42"/>
      <c r="B683" s="42"/>
      <c r="C683" s="42"/>
      <c r="D683" s="42"/>
      <c r="E683" s="42"/>
      <c r="F683" s="42"/>
      <c r="G683" s="173"/>
      <c r="H683" s="43"/>
      <c r="I683" s="43"/>
      <c r="J683" s="44"/>
      <c r="K683" s="347"/>
      <c r="L683" s="155"/>
      <c r="M683" s="42"/>
      <c r="N683" s="42"/>
      <c r="O683" s="45"/>
      <c r="P683" s="45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</row>
    <row r="684" spans="1:43" ht="15" x14ac:dyDescent="0.25">
      <c r="A684" s="42"/>
      <c r="B684" s="42"/>
      <c r="C684" s="42"/>
      <c r="D684" s="42"/>
      <c r="E684" s="42"/>
      <c r="F684" s="42"/>
      <c r="G684" s="173"/>
      <c r="H684" s="43"/>
      <c r="I684" s="43"/>
      <c r="J684" s="44"/>
      <c r="K684" s="347"/>
      <c r="L684" s="155"/>
      <c r="M684" s="42"/>
      <c r="N684" s="42"/>
      <c r="O684" s="45"/>
      <c r="P684" s="45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</row>
    <row r="685" spans="1:43" ht="15" x14ac:dyDescent="0.25">
      <c r="A685" s="42"/>
      <c r="B685" s="42"/>
      <c r="C685" s="42"/>
      <c r="D685" s="42"/>
      <c r="E685" s="42"/>
      <c r="F685" s="42"/>
      <c r="G685" s="173"/>
      <c r="H685" s="43"/>
      <c r="I685" s="43"/>
      <c r="J685" s="44"/>
      <c r="K685" s="347"/>
      <c r="L685" s="155"/>
      <c r="M685" s="42"/>
      <c r="N685" s="42"/>
      <c r="O685" s="45"/>
      <c r="P685" s="45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</row>
    <row r="686" spans="1:43" ht="15" x14ac:dyDescent="0.25">
      <c r="A686" s="42"/>
      <c r="B686" s="42"/>
      <c r="C686" s="42"/>
      <c r="D686" s="42"/>
      <c r="E686" s="42"/>
      <c r="F686" s="42"/>
      <c r="G686" s="173"/>
      <c r="H686" s="43"/>
      <c r="I686" s="43"/>
      <c r="J686" s="44"/>
      <c r="K686" s="347"/>
      <c r="L686" s="155"/>
      <c r="M686" s="42"/>
      <c r="N686" s="42"/>
      <c r="O686" s="45"/>
      <c r="P686" s="45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</row>
    <row r="687" spans="1:43" ht="15" x14ac:dyDescent="0.25">
      <c r="A687" s="42"/>
      <c r="B687" s="42"/>
      <c r="C687" s="42"/>
      <c r="D687" s="42"/>
      <c r="E687" s="42"/>
      <c r="F687" s="42"/>
      <c r="G687" s="173"/>
      <c r="H687" s="43"/>
      <c r="I687" s="43"/>
      <c r="J687" s="44"/>
      <c r="K687" s="347"/>
      <c r="L687" s="155"/>
      <c r="M687" s="42"/>
      <c r="N687" s="42"/>
      <c r="O687" s="45"/>
      <c r="P687" s="45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</row>
    <row r="688" spans="1:43" ht="15" x14ac:dyDescent="0.25">
      <c r="A688" s="42"/>
      <c r="B688" s="42"/>
      <c r="C688" s="42"/>
      <c r="D688" s="42"/>
      <c r="E688" s="42"/>
      <c r="F688" s="42"/>
      <c r="G688" s="173"/>
      <c r="H688" s="43"/>
      <c r="I688" s="43"/>
      <c r="J688" s="44"/>
      <c r="K688" s="347"/>
      <c r="L688" s="155"/>
      <c r="M688" s="42"/>
      <c r="N688" s="42"/>
      <c r="O688" s="45"/>
      <c r="P688" s="45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</row>
    <row r="689" spans="1:43" ht="15" x14ac:dyDescent="0.25">
      <c r="A689" s="42"/>
      <c r="B689" s="42"/>
      <c r="C689" s="42"/>
      <c r="D689" s="42"/>
      <c r="E689" s="42"/>
      <c r="F689" s="42"/>
      <c r="G689" s="173"/>
      <c r="H689" s="43"/>
      <c r="I689" s="43"/>
      <c r="J689" s="44"/>
      <c r="K689" s="347"/>
      <c r="L689" s="155"/>
      <c r="M689" s="42"/>
      <c r="N689" s="42"/>
      <c r="O689" s="45"/>
      <c r="P689" s="45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</row>
    <row r="690" spans="1:43" ht="15" x14ac:dyDescent="0.25">
      <c r="A690" s="42"/>
      <c r="B690" s="42"/>
      <c r="C690" s="42"/>
      <c r="D690" s="42"/>
      <c r="E690" s="42"/>
      <c r="F690" s="42"/>
      <c r="G690" s="173"/>
      <c r="H690" s="43"/>
      <c r="I690" s="43"/>
      <c r="J690" s="44"/>
      <c r="K690" s="347"/>
      <c r="L690" s="155"/>
      <c r="M690" s="42"/>
      <c r="N690" s="42"/>
      <c r="O690" s="45"/>
      <c r="P690" s="45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</row>
    <row r="691" spans="1:43" ht="15" x14ac:dyDescent="0.25">
      <c r="A691" s="42"/>
      <c r="B691" s="42"/>
      <c r="C691" s="42"/>
      <c r="D691" s="42"/>
      <c r="E691" s="42"/>
      <c r="F691" s="42"/>
      <c r="G691" s="173"/>
      <c r="H691" s="43"/>
      <c r="I691" s="43"/>
      <c r="J691" s="44"/>
      <c r="K691" s="347"/>
      <c r="L691" s="155"/>
      <c r="M691" s="42"/>
      <c r="N691" s="42"/>
      <c r="O691" s="45"/>
      <c r="P691" s="45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</row>
    <row r="692" spans="1:43" ht="15" x14ac:dyDescent="0.25">
      <c r="A692" s="42"/>
      <c r="B692" s="42"/>
      <c r="C692" s="42"/>
      <c r="D692" s="42"/>
      <c r="E692" s="42"/>
      <c r="F692" s="42"/>
      <c r="G692" s="173"/>
      <c r="H692" s="43"/>
      <c r="I692" s="43"/>
      <c r="J692" s="44"/>
      <c r="K692" s="347"/>
      <c r="L692" s="155"/>
      <c r="M692" s="42"/>
      <c r="N692" s="42"/>
      <c r="O692" s="45"/>
      <c r="P692" s="45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</row>
    <row r="693" spans="1:43" ht="15" x14ac:dyDescent="0.25">
      <c r="A693" s="42"/>
      <c r="B693" s="42"/>
      <c r="C693" s="42"/>
      <c r="D693" s="42"/>
      <c r="E693" s="42"/>
      <c r="F693" s="42"/>
      <c r="G693" s="173"/>
      <c r="H693" s="43"/>
      <c r="I693" s="43"/>
      <c r="J693" s="44"/>
      <c r="K693" s="347"/>
      <c r="L693" s="155"/>
      <c r="M693" s="42"/>
      <c r="N693" s="42"/>
      <c r="O693" s="45"/>
      <c r="P693" s="45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</row>
    <row r="694" spans="1:43" ht="15" x14ac:dyDescent="0.25">
      <c r="A694" s="42"/>
      <c r="B694" s="42"/>
      <c r="C694" s="42"/>
      <c r="D694" s="42"/>
      <c r="E694" s="42"/>
      <c r="F694" s="42"/>
      <c r="G694" s="173"/>
      <c r="H694" s="43"/>
      <c r="I694" s="43"/>
      <c r="J694" s="44"/>
      <c r="K694" s="347"/>
      <c r="L694" s="155"/>
      <c r="M694" s="42"/>
      <c r="N694" s="42"/>
      <c r="O694" s="45"/>
      <c r="P694" s="45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</row>
    <row r="695" spans="1:43" ht="15" x14ac:dyDescent="0.25">
      <c r="A695" s="42"/>
      <c r="B695" s="42"/>
      <c r="C695" s="42"/>
      <c r="D695" s="42"/>
      <c r="E695" s="42"/>
      <c r="F695" s="42"/>
      <c r="G695" s="173"/>
      <c r="H695" s="43"/>
      <c r="I695" s="43"/>
      <c r="J695" s="44"/>
      <c r="K695" s="347"/>
      <c r="L695" s="155"/>
      <c r="M695" s="42"/>
      <c r="N695" s="42"/>
      <c r="O695" s="45"/>
      <c r="P695" s="45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</row>
    <row r="696" spans="1:43" ht="15" x14ac:dyDescent="0.25">
      <c r="A696" s="42"/>
      <c r="B696" s="42"/>
      <c r="C696" s="42"/>
      <c r="D696" s="42"/>
      <c r="E696" s="42"/>
      <c r="F696" s="42"/>
      <c r="G696" s="173"/>
      <c r="H696" s="43"/>
      <c r="I696" s="43"/>
      <c r="J696" s="44"/>
      <c r="K696" s="347"/>
      <c r="L696" s="155"/>
      <c r="M696" s="42"/>
      <c r="N696" s="42"/>
      <c r="O696" s="45"/>
      <c r="P696" s="45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</row>
    <row r="697" spans="1:43" ht="15" x14ac:dyDescent="0.25">
      <c r="A697" s="42"/>
      <c r="B697" s="42"/>
      <c r="C697" s="42"/>
      <c r="D697" s="42"/>
      <c r="E697" s="42"/>
      <c r="F697" s="42"/>
      <c r="G697" s="173"/>
      <c r="H697" s="43"/>
      <c r="I697" s="43"/>
      <c r="J697" s="44"/>
      <c r="K697" s="347"/>
      <c r="L697" s="155"/>
      <c r="M697" s="42"/>
      <c r="N697" s="42"/>
      <c r="O697" s="45"/>
      <c r="P697" s="45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</row>
    <row r="698" spans="1:43" ht="15" x14ac:dyDescent="0.25">
      <c r="A698" s="42"/>
      <c r="B698" s="42"/>
      <c r="C698" s="42"/>
      <c r="D698" s="42"/>
      <c r="E698" s="42"/>
      <c r="F698" s="42"/>
      <c r="G698" s="173"/>
      <c r="H698" s="43"/>
      <c r="I698" s="43"/>
      <c r="J698" s="44"/>
      <c r="K698" s="347"/>
      <c r="L698" s="155"/>
      <c r="M698" s="42"/>
      <c r="N698" s="42"/>
      <c r="O698" s="45"/>
      <c r="P698" s="45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</row>
    <row r="699" spans="1:43" ht="15" x14ac:dyDescent="0.25">
      <c r="A699" s="42"/>
      <c r="B699" s="42"/>
      <c r="C699" s="42"/>
      <c r="D699" s="42"/>
      <c r="E699" s="42"/>
      <c r="F699" s="42"/>
      <c r="G699" s="173"/>
      <c r="H699" s="43"/>
      <c r="I699" s="43"/>
      <c r="J699" s="44"/>
      <c r="K699" s="347"/>
      <c r="L699" s="155"/>
      <c r="M699" s="42"/>
      <c r="N699" s="42"/>
      <c r="O699" s="45"/>
      <c r="P699" s="45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</row>
    <row r="700" spans="1:43" ht="15" x14ac:dyDescent="0.25">
      <c r="A700" s="42"/>
      <c r="B700" s="42"/>
      <c r="C700" s="42"/>
      <c r="D700" s="42"/>
      <c r="E700" s="42"/>
      <c r="F700" s="42"/>
      <c r="G700" s="173"/>
      <c r="H700" s="43"/>
      <c r="I700" s="43"/>
      <c r="J700" s="44"/>
      <c r="K700" s="347"/>
      <c r="L700" s="155"/>
      <c r="M700" s="42"/>
      <c r="N700" s="42"/>
      <c r="O700" s="45"/>
      <c r="P700" s="45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</row>
    <row r="701" spans="1:43" ht="15" x14ac:dyDescent="0.25">
      <c r="A701" s="42"/>
      <c r="B701" s="42"/>
      <c r="C701" s="42"/>
      <c r="D701" s="42"/>
      <c r="E701" s="42"/>
      <c r="F701" s="42"/>
      <c r="G701" s="173"/>
      <c r="H701" s="43"/>
      <c r="I701" s="43"/>
      <c r="J701" s="44"/>
      <c r="K701" s="347"/>
      <c r="L701" s="155"/>
      <c r="M701" s="42"/>
      <c r="N701" s="42"/>
      <c r="O701" s="45"/>
      <c r="P701" s="45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</row>
    <row r="702" spans="1:43" ht="15" x14ac:dyDescent="0.25">
      <c r="A702" s="42"/>
      <c r="B702" s="42"/>
      <c r="C702" s="42"/>
      <c r="D702" s="42"/>
      <c r="E702" s="42"/>
      <c r="F702" s="42"/>
      <c r="G702" s="173"/>
      <c r="H702" s="43"/>
      <c r="I702" s="43"/>
      <c r="J702" s="44"/>
      <c r="K702" s="347"/>
      <c r="L702" s="155"/>
      <c r="M702" s="42"/>
      <c r="N702" s="42"/>
      <c r="O702" s="45"/>
      <c r="P702" s="45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</row>
    <row r="703" spans="1:43" ht="15" x14ac:dyDescent="0.25">
      <c r="A703" s="42"/>
      <c r="B703" s="42"/>
      <c r="C703" s="42"/>
      <c r="D703" s="42"/>
      <c r="E703" s="42"/>
      <c r="F703" s="42"/>
      <c r="G703" s="173"/>
      <c r="H703" s="43"/>
      <c r="I703" s="43"/>
      <c r="J703" s="44"/>
      <c r="K703" s="347"/>
      <c r="L703" s="155"/>
      <c r="M703" s="42"/>
      <c r="N703" s="42"/>
      <c r="O703" s="45"/>
      <c r="P703" s="45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</row>
    <row r="704" spans="1:43" ht="15" x14ac:dyDescent="0.25">
      <c r="A704" s="42"/>
      <c r="B704" s="42"/>
      <c r="C704" s="42"/>
      <c r="D704" s="42"/>
      <c r="E704" s="42"/>
      <c r="F704" s="42"/>
      <c r="G704" s="173"/>
      <c r="H704" s="43"/>
      <c r="I704" s="43"/>
      <c r="J704" s="44"/>
      <c r="K704" s="347"/>
      <c r="L704" s="155"/>
      <c r="M704" s="42"/>
      <c r="N704" s="42"/>
      <c r="O704" s="45"/>
      <c r="P704" s="45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</row>
    <row r="705" spans="1:43" ht="15" x14ac:dyDescent="0.25">
      <c r="A705" s="42"/>
      <c r="B705" s="42"/>
      <c r="C705" s="42"/>
      <c r="D705" s="42"/>
      <c r="E705" s="42"/>
      <c r="F705" s="42"/>
      <c r="G705" s="173"/>
      <c r="H705" s="43"/>
      <c r="I705" s="43"/>
      <c r="J705" s="44"/>
      <c r="K705" s="347"/>
      <c r="L705" s="155"/>
      <c r="M705" s="42"/>
      <c r="N705" s="42"/>
      <c r="O705" s="45"/>
      <c r="P705" s="45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</row>
    <row r="706" spans="1:43" ht="15" x14ac:dyDescent="0.25">
      <c r="A706" s="42"/>
      <c r="B706" s="42"/>
      <c r="C706" s="42"/>
      <c r="D706" s="42"/>
      <c r="E706" s="42"/>
      <c r="F706" s="42"/>
      <c r="G706" s="173"/>
      <c r="H706" s="43"/>
      <c r="I706" s="43"/>
      <c r="J706" s="44"/>
      <c r="K706" s="347"/>
      <c r="L706" s="155"/>
      <c r="M706" s="42"/>
      <c r="N706" s="42"/>
      <c r="O706" s="45"/>
      <c r="P706" s="45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</row>
    <row r="707" spans="1:43" ht="15" x14ac:dyDescent="0.25">
      <c r="A707" s="42"/>
      <c r="B707" s="42"/>
      <c r="C707" s="42"/>
      <c r="D707" s="42"/>
      <c r="E707" s="42"/>
      <c r="F707" s="42"/>
      <c r="G707" s="173"/>
      <c r="H707" s="43"/>
      <c r="I707" s="43"/>
      <c r="J707" s="44"/>
      <c r="K707" s="347"/>
      <c r="L707" s="155"/>
      <c r="M707" s="42"/>
      <c r="N707" s="42"/>
      <c r="O707" s="45"/>
      <c r="P707" s="45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</row>
    <row r="708" spans="1:43" ht="15" x14ac:dyDescent="0.25">
      <c r="A708" s="42"/>
      <c r="B708" s="42"/>
      <c r="C708" s="42"/>
      <c r="D708" s="42"/>
      <c r="E708" s="42"/>
      <c r="F708" s="42"/>
      <c r="G708" s="173"/>
      <c r="H708" s="43"/>
      <c r="I708" s="43"/>
      <c r="J708" s="44"/>
      <c r="K708" s="347"/>
      <c r="L708" s="155"/>
      <c r="M708" s="42"/>
      <c r="N708" s="42"/>
      <c r="O708" s="45"/>
      <c r="P708" s="45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</row>
    <row r="709" spans="1:43" ht="15" x14ac:dyDescent="0.25">
      <c r="A709" s="42"/>
      <c r="B709" s="42"/>
      <c r="C709" s="42"/>
      <c r="D709" s="42"/>
      <c r="E709" s="42"/>
      <c r="F709" s="42"/>
      <c r="G709" s="173"/>
      <c r="H709" s="43"/>
      <c r="I709" s="43"/>
      <c r="J709" s="44"/>
      <c r="K709" s="347"/>
      <c r="L709" s="155"/>
      <c r="M709" s="42"/>
      <c r="N709" s="42"/>
      <c r="O709" s="45"/>
      <c r="P709" s="45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</row>
    <row r="710" spans="1:43" ht="15" x14ac:dyDescent="0.25">
      <c r="A710" s="42"/>
      <c r="B710" s="42"/>
      <c r="C710" s="42"/>
      <c r="D710" s="42"/>
      <c r="E710" s="42"/>
      <c r="F710" s="42"/>
      <c r="G710" s="173"/>
      <c r="H710" s="43"/>
      <c r="I710" s="43"/>
      <c r="J710" s="44"/>
      <c r="K710" s="347"/>
      <c r="L710" s="155"/>
      <c r="M710" s="42"/>
      <c r="N710" s="42"/>
      <c r="O710" s="45"/>
      <c r="P710" s="45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</row>
    <row r="711" spans="1:43" ht="15" x14ac:dyDescent="0.25">
      <c r="A711" s="42"/>
      <c r="B711" s="42"/>
      <c r="C711" s="42"/>
      <c r="D711" s="42"/>
      <c r="E711" s="42"/>
      <c r="F711" s="42"/>
      <c r="G711" s="173"/>
      <c r="H711" s="43"/>
      <c r="I711" s="43"/>
      <c r="J711" s="44"/>
      <c r="K711" s="347"/>
      <c r="L711" s="155"/>
      <c r="M711" s="42"/>
      <c r="N711" s="42"/>
      <c r="O711" s="45"/>
      <c r="P711" s="45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</row>
    <row r="712" spans="1:43" ht="15" x14ac:dyDescent="0.25">
      <c r="A712" s="42"/>
      <c r="B712" s="42"/>
      <c r="C712" s="42"/>
      <c r="D712" s="42"/>
      <c r="E712" s="42"/>
      <c r="F712" s="42"/>
      <c r="G712" s="173"/>
      <c r="H712" s="43"/>
      <c r="I712" s="43"/>
      <c r="J712" s="44"/>
      <c r="K712" s="347"/>
      <c r="L712" s="155"/>
      <c r="M712" s="42"/>
      <c r="N712" s="42"/>
      <c r="O712" s="45"/>
      <c r="P712" s="45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</row>
    <row r="713" spans="1:43" ht="15" x14ac:dyDescent="0.25">
      <c r="A713" s="42"/>
      <c r="B713" s="42"/>
      <c r="C713" s="42"/>
      <c r="D713" s="42"/>
      <c r="E713" s="42"/>
      <c r="F713" s="42"/>
      <c r="G713" s="173"/>
      <c r="H713" s="43"/>
      <c r="I713" s="43"/>
      <c r="J713" s="44"/>
      <c r="K713" s="347"/>
      <c r="L713" s="155"/>
      <c r="M713" s="42"/>
      <c r="N713" s="42"/>
      <c r="O713" s="45"/>
      <c r="P713" s="45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</row>
    <row r="714" spans="1:43" ht="15" x14ac:dyDescent="0.25">
      <c r="A714" s="42"/>
      <c r="B714" s="42"/>
      <c r="C714" s="42"/>
      <c r="D714" s="42"/>
      <c r="E714" s="42"/>
      <c r="F714" s="42"/>
      <c r="G714" s="173"/>
      <c r="H714" s="43"/>
      <c r="I714" s="43"/>
      <c r="J714" s="44"/>
      <c r="K714" s="347"/>
      <c r="L714" s="155"/>
      <c r="M714" s="42"/>
      <c r="N714" s="42"/>
      <c r="O714" s="45"/>
      <c r="P714" s="45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</row>
    <row r="715" spans="1:43" ht="15" x14ac:dyDescent="0.25">
      <c r="A715" s="42"/>
      <c r="B715" s="42"/>
      <c r="C715" s="42"/>
      <c r="D715" s="42"/>
      <c r="E715" s="42"/>
      <c r="F715" s="42"/>
      <c r="G715" s="173"/>
      <c r="H715" s="43"/>
      <c r="I715" s="43"/>
      <c r="J715" s="44"/>
      <c r="K715" s="347"/>
      <c r="L715" s="155"/>
      <c r="M715" s="42"/>
      <c r="N715" s="42"/>
      <c r="O715" s="45"/>
      <c r="P715" s="45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</row>
    <row r="716" spans="1:43" ht="15" x14ac:dyDescent="0.25">
      <c r="A716" s="42"/>
      <c r="B716" s="42"/>
      <c r="C716" s="42"/>
      <c r="D716" s="42"/>
      <c r="E716" s="42"/>
      <c r="F716" s="42"/>
      <c r="G716" s="173"/>
      <c r="H716" s="43"/>
      <c r="I716" s="43"/>
      <c r="J716" s="44"/>
      <c r="K716" s="347"/>
      <c r="L716" s="155"/>
      <c r="M716" s="42"/>
      <c r="N716" s="42"/>
      <c r="O716" s="45"/>
      <c r="P716" s="45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</row>
    <row r="717" spans="1:43" ht="15" x14ac:dyDescent="0.25">
      <c r="A717" s="42"/>
      <c r="B717" s="42"/>
      <c r="C717" s="42"/>
      <c r="D717" s="42"/>
      <c r="E717" s="42"/>
      <c r="F717" s="42"/>
      <c r="G717" s="173"/>
      <c r="H717" s="43"/>
      <c r="I717" s="43"/>
      <c r="J717" s="44"/>
      <c r="K717" s="347"/>
      <c r="L717" s="155"/>
      <c r="M717" s="42"/>
      <c r="N717" s="42"/>
      <c r="O717" s="45"/>
      <c r="P717" s="45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</row>
    <row r="718" spans="1:43" ht="15" x14ac:dyDescent="0.25">
      <c r="A718" s="42"/>
      <c r="B718" s="42"/>
      <c r="C718" s="42"/>
      <c r="D718" s="42"/>
      <c r="E718" s="42"/>
      <c r="F718" s="42"/>
      <c r="G718" s="173"/>
      <c r="H718" s="43"/>
      <c r="I718" s="43"/>
      <c r="J718" s="44"/>
      <c r="K718" s="347"/>
      <c r="L718" s="155"/>
      <c r="M718" s="42"/>
      <c r="N718" s="42"/>
      <c r="O718" s="45"/>
      <c r="P718" s="45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</row>
    <row r="719" spans="1:43" ht="15" x14ac:dyDescent="0.25">
      <c r="A719" s="42"/>
      <c r="B719" s="42"/>
      <c r="C719" s="42"/>
      <c r="D719" s="42"/>
      <c r="E719" s="42"/>
      <c r="F719" s="42"/>
      <c r="G719" s="173"/>
      <c r="H719" s="43"/>
      <c r="I719" s="43"/>
      <c r="J719" s="44"/>
      <c r="K719" s="347"/>
      <c r="L719" s="155"/>
      <c r="M719" s="42"/>
      <c r="N719" s="42"/>
      <c r="O719" s="45"/>
      <c r="P719" s="45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</row>
    <row r="720" spans="1:43" ht="15" x14ac:dyDescent="0.25">
      <c r="A720" s="42"/>
      <c r="B720" s="42"/>
      <c r="C720" s="42"/>
      <c r="D720" s="42"/>
      <c r="E720" s="42"/>
      <c r="F720" s="42"/>
      <c r="G720" s="173"/>
      <c r="H720" s="43"/>
      <c r="I720" s="43"/>
      <c r="J720" s="44"/>
      <c r="K720" s="347"/>
      <c r="L720" s="155"/>
      <c r="M720" s="42"/>
      <c r="N720" s="42"/>
      <c r="O720" s="45"/>
      <c r="P720" s="45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</row>
    <row r="721" spans="1:43" ht="15" x14ac:dyDescent="0.25">
      <c r="A721" s="42"/>
      <c r="B721" s="42"/>
      <c r="C721" s="42"/>
      <c r="D721" s="42"/>
      <c r="E721" s="42"/>
      <c r="F721" s="42"/>
      <c r="G721" s="173"/>
      <c r="H721" s="43"/>
      <c r="I721" s="43"/>
      <c r="J721" s="44"/>
      <c r="K721" s="347"/>
      <c r="L721" s="155"/>
      <c r="M721" s="42"/>
      <c r="N721" s="42"/>
      <c r="O721" s="45"/>
      <c r="P721" s="45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</row>
    <row r="722" spans="1:43" ht="15" x14ac:dyDescent="0.25">
      <c r="A722" s="42"/>
      <c r="B722" s="42"/>
      <c r="C722" s="42"/>
      <c r="D722" s="42"/>
      <c r="E722" s="42"/>
      <c r="F722" s="42"/>
      <c r="G722" s="173"/>
      <c r="H722" s="43"/>
      <c r="I722" s="43"/>
      <c r="J722" s="44"/>
      <c r="K722" s="347"/>
      <c r="L722" s="155"/>
      <c r="M722" s="42"/>
      <c r="N722" s="42"/>
      <c r="O722" s="45"/>
      <c r="P722" s="45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</row>
    <row r="723" spans="1:43" ht="15" x14ac:dyDescent="0.25">
      <c r="A723" s="42"/>
      <c r="B723" s="42"/>
      <c r="C723" s="42"/>
      <c r="D723" s="42"/>
      <c r="E723" s="42"/>
      <c r="F723" s="42"/>
      <c r="G723" s="173"/>
      <c r="H723" s="43"/>
      <c r="I723" s="43"/>
      <c r="J723" s="44"/>
      <c r="K723" s="347"/>
      <c r="L723" s="155"/>
      <c r="M723" s="42"/>
      <c r="N723" s="42"/>
      <c r="O723" s="45"/>
      <c r="P723" s="45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</row>
    <row r="724" spans="1:43" ht="15" x14ac:dyDescent="0.25">
      <c r="A724" s="42"/>
      <c r="B724" s="42"/>
      <c r="C724" s="42"/>
      <c r="D724" s="42"/>
      <c r="E724" s="42"/>
      <c r="F724" s="42"/>
      <c r="G724" s="173"/>
      <c r="H724" s="43"/>
      <c r="I724" s="43"/>
      <c r="J724" s="44"/>
      <c r="K724" s="347"/>
      <c r="L724" s="155"/>
      <c r="M724" s="42"/>
      <c r="N724" s="42"/>
      <c r="O724" s="45"/>
      <c r="P724" s="45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</row>
    <row r="725" spans="1:43" ht="15" x14ac:dyDescent="0.25">
      <c r="A725" s="42"/>
      <c r="B725" s="42"/>
      <c r="C725" s="42"/>
      <c r="D725" s="42"/>
      <c r="E725" s="42"/>
      <c r="F725" s="42"/>
      <c r="G725" s="173"/>
      <c r="H725" s="43"/>
      <c r="I725" s="43"/>
      <c r="J725" s="44"/>
      <c r="K725" s="347"/>
      <c r="L725" s="155"/>
      <c r="M725" s="42"/>
      <c r="N725" s="42"/>
      <c r="O725" s="45"/>
      <c r="P725" s="45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</row>
    <row r="726" spans="1:43" ht="15" x14ac:dyDescent="0.25">
      <c r="A726" s="42"/>
      <c r="B726" s="42"/>
      <c r="C726" s="42"/>
      <c r="D726" s="42"/>
      <c r="E726" s="42"/>
      <c r="F726" s="42"/>
      <c r="G726" s="173"/>
      <c r="H726" s="43"/>
      <c r="I726" s="43"/>
      <c r="J726" s="44"/>
      <c r="K726" s="347"/>
      <c r="L726" s="155"/>
      <c r="M726" s="42"/>
      <c r="N726" s="42"/>
      <c r="O726" s="45"/>
      <c r="P726" s="45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</row>
    <row r="727" spans="1:43" ht="15" x14ac:dyDescent="0.25">
      <c r="A727" s="42"/>
      <c r="B727" s="42"/>
      <c r="C727" s="42"/>
      <c r="D727" s="42"/>
      <c r="E727" s="42"/>
      <c r="F727" s="42"/>
      <c r="G727" s="173"/>
      <c r="H727" s="43"/>
      <c r="I727" s="43"/>
      <c r="J727" s="44"/>
      <c r="K727" s="347"/>
      <c r="L727" s="155"/>
      <c r="M727" s="42"/>
      <c r="N727" s="42"/>
      <c r="O727" s="45"/>
      <c r="P727" s="45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</row>
    <row r="728" spans="1:43" ht="15" x14ac:dyDescent="0.25">
      <c r="A728" s="42"/>
      <c r="B728" s="42"/>
      <c r="C728" s="42"/>
      <c r="D728" s="42"/>
      <c r="E728" s="42"/>
      <c r="F728" s="42"/>
      <c r="G728" s="173"/>
      <c r="H728" s="43"/>
      <c r="I728" s="43"/>
      <c r="J728" s="44"/>
      <c r="K728" s="347"/>
      <c r="L728" s="155"/>
      <c r="M728" s="42"/>
      <c r="N728" s="42"/>
      <c r="O728" s="45"/>
      <c r="P728" s="45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</row>
    <row r="729" spans="1:43" ht="15" x14ac:dyDescent="0.25">
      <c r="A729" s="42"/>
      <c r="B729" s="42"/>
      <c r="C729" s="42"/>
      <c r="D729" s="42"/>
      <c r="E729" s="42"/>
      <c r="F729" s="42"/>
      <c r="G729" s="173"/>
      <c r="H729" s="43"/>
      <c r="I729" s="43"/>
      <c r="J729" s="44"/>
      <c r="K729" s="347"/>
      <c r="L729" s="155"/>
      <c r="M729" s="42"/>
      <c r="N729" s="42"/>
      <c r="O729" s="45"/>
      <c r="P729" s="45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</row>
    <row r="730" spans="1:43" ht="15" x14ac:dyDescent="0.25">
      <c r="A730" s="42"/>
      <c r="B730" s="42"/>
      <c r="C730" s="42"/>
      <c r="D730" s="42"/>
      <c r="E730" s="42"/>
      <c r="F730" s="42"/>
      <c r="G730" s="173"/>
      <c r="H730" s="43"/>
      <c r="I730" s="43"/>
      <c r="J730" s="44"/>
      <c r="K730" s="347"/>
      <c r="L730" s="155"/>
      <c r="M730" s="42"/>
      <c r="N730" s="42"/>
      <c r="O730" s="45"/>
      <c r="P730" s="45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</row>
    <row r="731" spans="1:43" ht="15" x14ac:dyDescent="0.25">
      <c r="A731" s="42"/>
      <c r="B731" s="42"/>
      <c r="C731" s="42"/>
      <c r="D731" s="42"/>
      <c r="E731" s="42"/>
      <c r="F731" s="42"/>
      <c r="G731" s="173"/>
      <c r="H731" s="43"/>
      <c r="I731" s="43"/>
      <c r="J731" s="44"/>
      <c r="K731" s="347"/>
      <c r="L731" s="155"/>
      <c r="M731" s="42"/>
      <c r="N731" s="42"/>
      <c r="O731" s="45"/>
      <c r="P731" s="45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</row>
    <row r="732" spans="1:43" ht="15" x14ac:dyDescent="0.25">
      <c r="A732" s="42"/>
      <c r="B732" s="42"/>
      <c r="C732" s="42"/>
      <c r="D732" s="42"/>
      <c r="E732" s="42"/>
      <c r="F732" s="42"/>
      <c r="G732" s="173"/>
      <c r="H732" s="43"/>
      <c r="I732" s="43"/>
      <c r="J732" s="44"/>
      <c r="K732" s="347"/>
      <c r="L732" s="155"/>
      <c r="M732" s="42"/>
      <c r="N732" s="42"/>
      <c r="O732" s="45"/>
      <c r="P732" s="45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</row>
    <row r="733" spans="1:43" ht="15" x14ac:dyDescent="0.25">
      <c r="A733" s="42"/>
      <c r="B733" s="42"/>
      <c r="C733" s="42"/>
      <c r="D733" s="42"/>
      <c r="E733" s="42"/>
      <c r="F733" s="42"/>
      <c r="G733" s="173"/>
      <c r="H733" s="43"/>
      <c r="I733" s="43"/>
      <c r="J733" s="44"/>
      <c r="K733" s="347"/>
      <c r="L733" s="155"/>
      <c r="M733" s="42"/>
      <c r="N733" s="42"/>
      <c r="O733" s="45"/>
      <c r="P733" s="45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</row>
    <row r="734" spans="1:43" ht="15" x14ac:dyDescent="0.25">
      <c r="A734" s="42"/>
      <c r="B734" s="42"/>
      <c r="C734" s="42"/>
      <c r="D734" s="42"/>
      <c r="E734" s="42"/>
      <c r="F734" s="42"/>
      <c r="G734" s="173"/>
      <c r="H734" s="43"/>
      <c r="I734" s="43"/>
      <c r="J734" s="44"/>
      <c r="K734" s="347"/>
      <c r="L734" s="155"/>
      <c r="M734" s="42"/>
      <c r="N734" s="42"/>
      <c r="O734" s="45"/>
      <c r="P734" s="45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</row>
    <row r="735" spans="1:43" ht="15" x14ac:dyDescent="0.25">
      <c r="A735" s="42"/>
      <c r="B735" s="42"/>
      <c r="C735" s="42"/>
      <c r="D735" s="42"/>
      <c r="E735" s="42"/>
      <c r="F735" s="42"/>
      <c r="G735" s="173"/>
      <c r="H735" s="43"/>
      <c r="I735" s="43"/>
      <c r="J735" s="44"/>
      <c r="K735" s="347"/>
      <c r="L735" s="155"/>
      <c r="M735" s="42"/>
      <c r="N735" s="42"/>
      <c r="O735" s="45"/>
      <c r="P735" s="45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</row>
    <row r="736" spans="1:43" ht="15" x14ac:dyDescent="0.25">
      <c r="A736" s="42"/>
      <c r="B736" s="42"/>
      <c r="C736" s="42"/>
      <c r="D736" s="42"/>
      <c r="E736" s="42"/>
      <c r="F736" s="42"/>
      <c r="G736" s="173"/>
      <c r="H736" s="43"/>
      <c r="I736" s="43"/>
      <c r="J736" s="44"/>
      <c r="K736" s="347"/>
      <c r="L736" s="155"/>
      <c r="M736" s="42"/>
      <c r="N736" s="42"/>
      <c r="O736" s="45"/>
      <c r="P736" s="45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</row>
    <row r="737" spans="1:43" ht="15" x14ac:dyDescent="0.25">
      <c r="A737" s="42"/>
      <c r="B737" s="42"/>
      <c r="C737" s="42"/>
      <c r="D737" s="42"/>
      <c r="E737" s="42"/>
      <c r="F737" s="42"/>
      <c r="G737" s="173"/>
      <c r="H737" s="43"/>
      <c r="I737" s="43"/>
      <c r="J737" s="44"/>
      <c r="K737" s="347"/>
      <c r="L737" s="155"/>
      <c r="M737" s="42"/>
      <c r="N737" s="42"/>
      <c r="O737" s="45"/>
      <c r="P737" s="45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</row>
    <row r="738" spans="1:43" ht="15" x14ac:dyDescent="0.25">
      <c r="A738" s="42"/>
      <c r="B738" s="42"/>
      <c r="C738" s="42"/>
      <c r="D738" s="42"/>
      <c r="E738" s="42"/>
      <c r="F738" s="42"/>
      <c r="G738" s="173"/>
      <c r="H738" s="43"/>
      <c r="I738" s="43"/>
      <c r="J738" s="44"/>
      <c r="K738" s="347"/>
      <c r="L738" s="155"/>
      <c r="M738" s="42"/>
      <c r="N738" s="42"/>
      <c r="O738" s="45"/>
      <c r="P738" s="45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</row>
    <row r="739" spans="1:43" ht="15" x14ac:dyDescent="0.25">
      <c r="A739" s="42"/>
      <c r="B739" s="42"/>
      <c r="C739" s="42"/>
      <c r="D739" s="42"/>
      <c r="E739" s="42"/>
      <c r="F739" s="42"/>
      <c r="G739" s="173"/>
      <c r="H739" s="43"/>
      <c r="I739" s="43"/>
      <c r="J739" s="44"/>
      <c r="K739" s="347"/>
      <c r="L739" s="155"/>
      <c r="M739" s="42"/>
      <c r="N739" s="42"/>
      <c r="O739" s="45"/>
      <c r="P739" s="45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</row>
    <row r="740" spans="1:43" ht="15" x14ac:dyDescent="0.25">
      <c r="A740" s="42"/>
      <c r="B740" s="42"/>
      <c r="C740" s="42"/>
      <c r="D740" s="42"/>
      <c r="E740" s="42"/>
      <c r="F740" s="42"/>
      <c r="G740" s="173"/>
      <c r="H740" s="43"/>
      <c r="I740" s="43"/>
      <c r="J740" s="44"/>
      <c r="K740" s="347"/>
      <c r="L740" s="155"/>
      <c r="M740" s="42"/>
      <c r="N740" s="42"/>
      <c r="O740" s="45"/>
      <c r="P740" s="45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</row>
    <row r="741" spans="1:43" ht="15" x14ac:dyDescent="0.25">
      <c r="A741" s="42"/>
      <c r="B741" s="42"/>
      <c r="C741" s="42"/>
      <c r="D741" s="42"/>
      <c r="E741" s="42"/>
      <c r="F741" s="42"/>
      <c r="G741" s="173"/>
      <c r="H741" s="43"/>
      <c r="I741" s="43"/>
      <c r="J741" s="44"/>
      <c r="K741" s="347"/>
      <c r="L741" s="155"/>
      <c r="M741" s="42"/>
      <c r="N741" s="42"/>
      <c r="O741" s="45"/>
      <c r="P741" s="45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</row>
    <row r="742" spans="1:43" ht="15" x14ac:dyDescent="0.25">
      <c r="A742" s="42"/>
      <c r="B742" s="42"/>
      <c r="C742" s="42"/>
      <c r="D742" s="42"/>
      <c r="E742" s="42"/>
      <c r="F742" s="42"/>
      <c r="G742" s="173"/>
      <c r="H742" s="43"/>
      <c r="I742" s="43"/>
      <c r="J742" s="44"/>
      <c r="K742" s="347"/>
      <c r="L742" s="155"/>
      <c r="M742" s="42"/>
      <c r="N742" s="42"/>
      <c r="O742" s="45"/>
      <c r="P742" s="45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</row>
    <row r="743" spans="1:43" ht="15" x14ac:dyDescent="0.25">
      <c r="A743" s="42"/>
      <c r="B743" s="42"/>
      <c r="C743" s="42"/>
      <c r="D743" s="42"/>
      <c r="E743" s="42"/>
      <c r="F743" s="42"/>
      <c r="G743" s="173"/>
      <c r="H743" s="43"/>
      <c r="I743" s="43"/>
      <c r="J743" s="44"/>
      <c r="K743" s="347"/>
      <c r="L743" s="155"/>
      <c r="M743" s="42"/>
      <c r="N743" s="42"/>
      <c r="O743" s="45"/>
      <c r="P743" s="45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</row>
    <row r="744" spans="1:43" ht="15" x14ac:dyDescent="0.25">
      <c r="A744" s="42"/>
      <c r="B744" s="42"/>
      <c r="C744" s="42"/>
      <c r="D744" s="42"/>
      <c r="E744" s="42"/>
      <c r="F744" s="42"/>
      <c r="G744" s="173"/>
      <c r="H744" s="43"/>
      <c r="I744" s="43"/>
      <c r="J744" s="44"/>
      <c r="K744" s="347"/>
      <c r="L744" s="155"/>
      <c r="M744" s="42"/>
      <c r="N744" s="42"/>
      <c r="O744" s="45"/>
      <c r="P744" s="45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</row>
    <row r="745" spans="1:43" ht="15" x14ac:dyDescent="0.25">
      <c r="A745" s="42"/>
      <c r="B745" s="42"/>
      <c r="C745" s="42"/>
      <c r="D745" s="42"/>
      <c r="E745" s="42"/>
      <c r="F745" s="42"/>
      <c r="G745" s="173"/>
      <c r="H745" s="43"/>
      <c r="I745" s="43"/>
      <c r="J745" s="44"/>
      <c r="K745" s="347"/>
      <c r="L745" s="155"/>
      <c r="M745" s="42"/>
      <c r="N745" s="42"/>
      <c r="O745" s="45"/>
      <c r="P745" s="45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</row>
    <row r="746" spans="1:43" ht="15" x14ac:dyDescent="0.25">
      <c r="A746" s="42"/>
      <c r="B746" s="42"/>
      <c r="C746" s="42"/>
      <c r="D746" s="42"/>
      <c r="E746" s="42"/>
      <c r="F746" s="42"/>
      <c r="G746" s="173"/>
      <c r="H746" s="43"/>
      <c r="I746" s="43"/>
      <c r="J746" s="44"/>
      <c r="K746" s="347"/>
      <c r="L746" s="155"/>
      <c r="M746" s="42"/>
      <c r="N746" s="42"/>
      <c r="O746" s="45"/>
      <c r="P746" s="45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</row>
    <row r="747" spans="1:43" ht="15" x14ac:dyDescent="0.25">
      <c r="A747" s="42"/>
      <c r="B747" s="42"/>
      <c r="C747" s="42"/>
      <c r="D747" s="42"/>
      <c r="E747" s="42"/>
      <c r="F747" s="42"/>
      <c r="G747" s="173"/>
      <c r="H747" s="43"/>
      <c r="I747" s="43"/>
      <c r="J747" s="44"/>
      <c r="K747" s="347"/>
      <c r="L747" s="155"/>
      <c r="M747" s="42"/>
      <c r="N747" s="42"/>
      <c r="O747" s="45"/>
      <c r="P747" s="45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</row>
    <row r="748" spans="1:43" ht="15" x14ac:dyDescent="0.25">
      <c r="A748" s="42"/>
      <c r="B748" s="42"/>
      <c r="C748" s="42"/>
      <c r="D748" s="42"/>
      <c r="E748" s="42"/>
      <c r="F748" s="42"/>
      <c r="G748" s="173"/>
      <c r="H748" s="43"/>
      <c r="I748" s="43"/>
      <c r="J748" s="44"/>
      <c r="K748" s="347"/>
      <c r="L748" s="155"/>
      <c r="M748" s="42"/>
      <c r="N748" s="42"/>
      <c r="O748" s="45"/>
      <c r="P748" s="45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</row>
    <row r="749" spans="1:43" ht="15" x14ac:dyDescent="0.25">
      <c r="A749" s="42"/>
      <c r="B749" s="42"/>
      <c r="C749" s="42"/>
      <c r="D749" s="42"/>
      <c r="E749" s="42"/>
      <c r="F749" s="42"/>
      <c r="G749" s="173"/>
      <c r="H749" s="43"/>
      <c r="I749" s="43"/>
      <c r="J749" s="44"/>
      <c r="K749" s="347"/>
      <c r="L749" s="155"/>
      <c r="M749" s="42"/>
      <c r="N749" s="42"/>
      <c r="O749" s="45"/>
      <c r="P749" s="45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</row>
    <row r="750" spans="1:43" ht="15" x14ac:dyDescent="0.25">
      <c r="A750" s="42"/>
      <c r="B750" s="42"/>
      <c r="C750" s="42"/>
      <c r="D750" s="42"/>
      <c r="E750" s="42"/>
      <c r="F750" s="42"/>
      <c r="G750" s="173"/>
      <c r="H750" s="43"/>
      <c r="I750" s="43"/>
      <c r="J750" s="44"/>
      <c r="K750" s="347"/>
      <c r="L750" s="155"/>
      <c r="M750" s="42"/>
      <c r="N750" s="42"/>
      <c r="O750" s="45"/>
      <c r="P750" s="45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</row>
    <row r="751" spans="1:43" ht="15" x14ac:dyDescent="0.25">
      <c r="A751" s="42"/>
      <c r="B751" s="42"/>
      <c r="C751" s="42"/>
      <c r="D751" s="42"/>
      <c r="E751" s="42"/>
      <c r="F751" s="42"/>
      <c r="G751" s="173"/>
      <c r="H751" s="43"/>
      <c r="I751" s="43"/>
      <c r="J751" s="44"/>
      <c r="K751" s="347"/>
      <c r="L751" s="155"/>
      <c r="M751" s="42"/>
      <c r="N751" s="42"/>
      <c r="O751" s="45"/>
      <c r="P751" s="45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</row>
    <row r="752" spans="1:43" ht="15" x14ac:dyDescent="0.25">
      <c r="A752" s="42"/>
      <c r="B752" s="42"/>
      <c r="C752" s="42"/>
      <c r="D752" s="42"/>
      <c r="E752" s="42"/>
      <c r="F752" s="42"/>
      <c r="G752" s="173"/>
      <c r="H752" s="43"/>
      <c r="I752" s="43"/>
      <c r="J752" s="44"/>
      <c r="K752" s="347"/>
      <c r="L752" s="155"/>
      <c r="M752" s="42"/>
      <c r="N752" s="42"/>
      <c r="O752" s="45"/>
      <c r="P752" s="45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</row>
    <row r="753" spans="1:43" ht="15" x14ac:dyDescent="0.25">
      <c r="A753" s="42"/>
      <c r="B753" s="42"/>
      <c r="C753" s="42"/>
      <c r="D753" s="42"/>
      <c r="E753" s="42"/>
      <c r="F753" s="42"/>
      <c r="G753" s="173"/>
      <c r="H753" s="43"/>
      <c r="I753" s="43"/>
      <c r="J753" s="44"/>
      <c r="K753" s="347"/>
      <c r="L753" s="155"/>
      <c r="M753" s="42"/>
      <c r="N753" s="42"/>
      <c r="O753" s="45"/>
      <c r="P753" s="45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</row>
    <row r="754" spans="1:43" ht="15" x14ac:dyDescent="0.25">
      <c r="A754" s="42"/>
      <c r="B754" s="42"/>
      <c r="C754" s="42"/>
      <c r="D754" s="42"/>
      <c r="E754" s="42"/>
      <c r="F754" s="42"/>
      <c r="G754" s="173"/>
      <c r="H754" s="43"/>
      <c r="I754" s="43"/>
      <c r="J754" s="44"/>
      <c r="K754" s="347"/>
      <c r="L754" s="155"/>
      <c r="M754" s="42"/>
      <c r="N754" s="42"/>
      <c r="O754" s="45"/>
      <c r="P754" s="45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</row>
    <row r="755" spans="1:43" ht="15" x14ac:dyDescent="0.25">
      <c r="A755" s="42"/>
      <c r="B755" s="42"/>
      <c r="C755" s="42"/>
      <c r="D755" s="42"/>
      <c r="E755" s="42"/>
      <c r="F755" s="42"/>
      <c r="G755" s="173"/>
      <c r="H755" s="43"/>
      <c r="I755" s="43"/>
      <c r="J755" s="44"/>
      <c r="K755" s="347"/>
      <c r="L755" s="155"/>
      <c r="M755" s="42"/>
      <c r="N755" s="42"/>
      <c r="O755" s="45"/>
      <c r="P755" s="45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</row>
    <row r="756" spans="1:43" ht="15" x14ac:dyDescent="0.25">
      <c r="A756" s="42"/>
      <c r="B756" s="42"/>
      <c r="C756" s="42"/>
      <c r="D756" s="42"/>
      <c r="E756" s="42"/>
      <c r="F756" s="42"/>
      <c r="G756" s="173"/>
      <c r="H756" s="43"/>
      <c r="I756" s="43"/>
      <c r="J756" s="44"/>
      <c r="K756" s="347"/>
      <c r="L756" s="155"/>
      <c r="M756" s="42"/>
      <c r="N756" s="42"/>
      <c r="O756" s="45"/>
      <c r="P756" s="45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</row>
    <row r="757" spans="1:43" ht="15" x14ac:dyDescent="0.25">
      <c r="A757" s="42"/>
      <c r="B757" s="42"/>
      <c r="C757" s="42"/>
      <c r="D757" s="42"/>
      <c r="E757" s="42"/>
      <c r="F757" s="42"/>
      <c r="G757" s="173"/>
      <c r="H757" s="43"/>
      <c r="I757" s="43"/>
      <c r="J757" s="44"/>
      <c r="K757" s="347"/>
      <c r="L757" s="155"/>
      <c r="M757" s="42"/>
      <c r="N757" s="42"/>
      <c r="O757" s="45"/>
      <c r="P757" s="45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</row>
    <row r="758" spans="1:43" ht="15" x14ac:dyDescent="0.25">
      <c r="A758" s="42"/>
      <c r="B758" s="42"/>
      <c r="C758" s="42"/>
      <c r="D758" s="42"/>
      <c r="E758" s="42"/>
      <c r="F758" s="42"/>
      <c r="G758" s="173"/>
      <c r="H758" s="43"/>
      <c r="I758" s="43"/>
      <c r="J758" s="44"/>
      <c r="K758" s="347"/>
      <c r="L758" s="155"/>
      <c r="M758" s="42"/>
      <c r="N758" s="42"/>
      <c r="O758" s="45"/>
      <c r="P758" s="45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</row>
    <row r="759" spans="1:43" ht="15" x14ac:dyDescent="0.25">
      <c r="A759" s="42"/>
      <c r="B759" s="42"/>
      <c r="C759" s="42"/>
      <c r="D759" s="42"/>
      <c r="E759" s="42"/>
      <c r="F759" s="42"/>
      <c r="G759" s="173"/>
      <c r="H759" s="43"/>
      <c r="I759" s="43"/>
      <c r="J759" s="44"/>
      <c r="K759" s="347"/>
      <c r="L759" s="155"/>
      <c r="M759" s="42"/>
      <c r="N759" s="42"/>
      <c r="O759" s="45"/>
      <c r="P759" s="45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</row>
    <row r="760" spans="1:43" ht="15" x14ac:dyDescent="0.25">
      <c r="A760" s="42"/>
      <c r="B760" s="42"/>
      <c r="C760" s="42"/>
      <c r="D760" s="42"/>
      <c r="E760" s="42"/>
      <c r="F760" s="42"/>
      <c r="G760" s="173"/>
      <c r="H760" s="43"/>
      <c r="I760" s="43"/>
      <c r="J760" s="44"/>
      <c r="K760" s="347"/>
      <c r="L760" s="155"/>
      <c r="M760" s="42"/>
      <c r="N760" s="42"/>
      <c r="O760" s="45"/>
      <c r="P760" s="45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</row>
    <row r="761" spans="1:43" ht="15" x14ac:dyDescent="0.25">
      <c r="A761" s="42"/>
      <c r="B761" s="42"/>
      <c r="C761" s="42"/>
      <c r="D761" s="42"/>
      <c r="E761" s="42"/>
      <c r="F761" s="42"/>
      <c r="G761" s="173"/>
      <c r="H761" s="43"/>
      <c r="I761" s="43"/>
      <c r="J761" s="44"/>
      <c r="K761" s="347"/>
      <c r="L761" s="155"/>
      <c r="M761" s="42"/>
      <c r="N761" s="42"/>
      <c r="O761" s="45"/>
      <c r="P761" s="45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</row>
    <row r="762" spans="1:43" ht="15" x14ac:dyDescent="0.25">
      <c r="A762" s="42"/>
      <c r="B762" s="42"/>
      <c r="C762" s="42"/>
      <c r="D762" s="42"/>
      <c r="E762" s="42"/>
      <c r="F762" s="42"/>
      <c r="G762" s="173"/>
      <c r="H762" s="43"/>
      <c r="I762" s="43"/>
      <c r="J762" s="44"/>
      <c r="K762" s="347"/>
      <c r="L762" s="155"/>
      <c r="M762" s="42"/>
      <c r="N762" s="42"/>
      <c r="O762" s="45"/>
      <c r="P762" s="45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</row>
    <row r="763" spans="1:43" ht="15" x14ac:dyDescent="0.25">
      <c r="A763" s="42"/>
      <c r="B763" s="42"/>
      <c r="C763" s="42"/>
      <c r="D763" s="42"/>
      <c r="E763" s="42"/>
      <c r="F763" s="42"/>
      <c r="G763" s="173"/>
      <c r="H763" s="43"/>
      <c r="I763" s="43"/>
      <c r="J763" s="44"/>
      <c r="K763" s="347"/>
      <c r="L763" s="155"/>
      <c r="M763" s="42"/>
      <c r="N763" s="42"/>
      <c r="O763" s="45"/>
      <c r="P763" s="45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</row>
    <row r="764" spans="1:43" ht="15" x14ac:dyDescent="0.25">
      <c r="A764" s="42"/>
      <c r="B764" s="42"/>
      <c r="C764" s="42"/>
      <c r="D764" s="42"/>
      <c r="E764" s="42"/>
      <c r="F764" s="42"/>
      <c r="G764" s="173"/>
      <c r="H764" s="43"/>
      <c r="I764" s="43"/>
      <c r="J764" s="44"/>
      <c r="K764" s="347"/>
      <c r="L764" s="155"/>
      <c r="M764" s="42"/>
      <c r="N764" s="42"/>
      <c r="O764" s="45"/>
      <c r="P764" s="45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</row>
    <row r="765" spans="1:43" ht="15" x14ac:dyDescent="0.25">
      <c r="A765" s="42"/>
      <c r="B765" s="42"/>
      <c r="C765" s="42"/>
      <c r="D765" s="42"/>
      <c r="E765" s="42"/>
      <c r="F765" s="42"/>
      <c r="G765" s="173"/>
      <c r="H765" s="43"/>
      <c r="I765" s="43"/>
      <c r="J765" s="44"/>
      <c r="K765" s="347"/>
      <c r="L765" s="155"/>
      <c r="M765" s="42"/>
      <c r="N765" s="42"/>
      <c r="O765" s="45"/>
      <c r="P765" s="45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</row>
    <row r="766" spans="1:43" ht="15" x14ac:dyDescent="0.25">
      <c r="A766" s="42"/>
      <c r="B766" s="42"/>
      <c r="C766" s="42"/>
      <c r="D766" s="42"/>
      <c r="E766" s="42"/>
      <c r="F766" s="42"/>
      <c r="G766" s="173"/>
      <c r="H766" s="43"/>
      <c r="I766" s="43"/>
      <c r="J766" s="44"/>
      <c r="K766" s="347"/>
      <c r="L766" s="155"/>
      <c r="M766" s="42"/>
      <c r="N766" s="42"/>
      <c r="O766" s="45"/>
      <c r="P766" s="45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</row>
    <row r="767" spans="1:43" ht="15" x14ac:dyDescent="0.25">
      <c r="A767" s="42"/>
      <c r="B767" s="42"/>
      <c r="C767" s="42"/>
      <c r="D767" s="42"/>
      <c r="E767" s="42"/>
      <c r="F767" s="42"/>
      <c r="G767" s="173"/>
      <c r="H767" s="43"/>
      <c r="I767" s="43"/>
      <c r="J767" s="44"/>
      <c r="K767" s="347"/>
      <c r="L767" s="155"/>
      <c r="M767" s="42"/>
      <c r="N767" s="42"/>
      <c r="O767" s="45"/>
      <c r="P767" s="45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</row>
    <row r="768" spans="1:43" ht="15" x14ac:dyDescent="0.25">
      <c r="A768" s="42"/>
      <c r="B768" s="42"/>
      <c r="C768" s="42"/>
      <c r="D768" s="42"/>
      <c r="E768" s="42"/>
      <c r="F768" s="42"/>
      <c r="G768" s="173"/>
      <c r="H768" s="43"/>
      <c r="I768" s="43"/>
      <c r="J768" s="44"/>
      <c r="K768" s="347"/>
      <c r="L768" s="155"/>
      <c r="M768" s="42"/>
      <c r="N768" s="42"/>
      <c r="O768" s="45"/>
      <c r="P768" s="45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</row>
    <row r="769" spans="1:43" ht="15" x14ac:dyDescent="0.25">
      <c r="A769" s="42"/>
      <c r="B769" s="42"/>
      <c r="C769" s="42"/>
      <c r="D769" s="42"/>
      <c r="E769" s="42"/>
      <c r="F769" s="42"/>
      <c r="G769" s="173"/>
      <c r="H769" s="43"/>
      <c r="I769" s="43"/>
      <c r="J769" s="44"/>
      <c r="K769" s="347"/>
      <c r="L769" s="155"/>
      <c r="M769" s="42"/>
      <c r="N769" s="42"/>
      <c r="O769" s="45"/>
      <c r="P769" s="45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</row>
    <row r="770" spans="1:43" ht="15" x14ac:dyDescent="0.25">
      <c r="A770" s="42"/>
      <c r="B770" s="42"/>
      <c r="C770" s="42"/>
      <c r="D770" s="42"/>
      <c r="E770" s="42"/>
      <c r="F770" s="42"/>
      <c r="G770" s="173"/>
      <c r="H770" s="43"/>
      <c r="I770" s="43"/>
      <c r="J770" s="44"/>
      <c r="K770" s="347"/>
      <c r="L770" s="155"/>
      <c r="M770" s="42"/>
      <c r="N770" s="42"/>
      <c r="O770" s="45"/>
      <c r="P770" s="45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</row>
    <row r="771" spans="1:43" ht="15" x14ac:dyDescent="0.25">
      <c r="A771" s="42"/>
      <c r="B771" s="42"/>
      <c r="C771" s="42"/>
      <c r="D771" s="42"/>
      <c r="E771" s="42"/>
      <c r="F771" s="42"/>
      <c r="G771" s="173"/>
      <c r="H771" s="43"/>
      <c r="I771" s="43"/>
      <c r="J771" s="44"/>
      <c r="K771" s="347"/>
      <c r="L771" s="155"/>
      <c r="M771" s="42"/>
      <c r="N771" s="42"/>
      <c r="O771" s="45"/>
      <c r="P771" s="45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</row>
    <row r="772" spans="1:43" ht="15" x14ac:dyDescent="0.25">
      <c r="A772" s="42"/>
      <c r="B772" s="42"/>
      <c r="C772" s="42"/>
      <c r="D772" s="42"/>
      <c r="E772" s="42"/>
      <c r="F772" s="42"/>
      <c r="G772" s="173"/>
      <c r="H772" s="43"/>
      <c r="I772" s="43"/>
      <c r="J772" s="44"/>
      <c r="K772" s="347"/>
      <c r="L772" s="155"/>
      <c r="M772" s="42"/>
      <c r="N772" s="42"/>
      <c r="O772" s="45"/>
      <c r="P772" s="45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</row>
    <row r="773" spans="1:43" ht="15" x14ac:dyDescent="0.25">
      <c r="A773" s="42"/>
      <c r="B773" s="42"/>
      <c r="C773" s="42"/>
      <c r="D773" s="42"/>
      <c r="E773" s="42"/>
      <c r="F773" s="42"/>
      <c r="G773" s="173"/>
      <c r="H773" s="43"/>
      <c r="I773" s="43"/>
      <c r="J773" s="44"/>
      <c r="K773" s="347"/>
      <c r="L773" s="155"/>
      <c r="M773" s="42"/>
      <c r="N773" s="42"/>
      <c r="O773" s="45"/>
      <c r="P773" s="45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</row>
    <row r="774" spans="1:43" ht="15" x14ac:dyDescent="0.25">
      <c r="A774" s="42"/>
      <c r="B774" s="42"/>
      <c r="C774" s="42"/>
      <c r="D774" s="42"/>
      <c r="E774" s="42"/>
      <c r="F774" s="42"/>
      <c r="G774" s="173"/>
      <c r="H774" s="43"/>
      <c r="I774" s="43"/>
      <c r="J774" s="44"/>
      <c r="K774" s="347"/>
      <c r="L774" s="155"/>
      <c r="M774" s="42"/>
      <c r="N774" s="42"/>
      <c r="O774" s="45"/>
      <c r="P774" s="45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</row>
    <row r="775" spans="1:43" ht="15" x14ac:dyDescent="0.25">
      <c r="A775" s="42"/>
      <c r="B775" s="42"/>
      <c r="C775" s="42"/>
      <c r="D775" s="42"/>
      <c r="E775" s="42"/>
      <c r="F775" s="42"/>
      <c r="G775" s="173"/>
      <c r="H775" s="43"/>
      <c r="I775" s="43"/>
      <c r="J775" s="44"/>
      <c r="K775" s="347"/>
      <c r="L775" s="155"/>
      <c r="M775" s="42"/>
      <c r="N775" s="42"/>
      <c r="O775" s="45"/>
      <c r="P775" s="45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</row>
    <row r="776" spans="1:43" ht="15" x14ac:dyDescent="0.25">
      <c r="A776" s="42"/>
      <c r="B776" s="42"/>
      <c r="C776" s="42"/>
      <c r="D776" s="42"/>
      <c r="E776" s="42"/>
      <c r="F776" s="42"/>
      <c r="G776" s="173"/>
      <c r="H776" s="43"/>
      <c r="I776" s="43"/>
      <c r="J776" s="44"/>
      <c r="K776" s="347"/>
      <c r="L776" s="155"/>
      <c r="M776" s="42"/>
      <c r="N776" s="42"/>
      <c r="O776" s="45"/>
      <c r="P776" s="45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</row>
    <row r="777" spans="1:43" ht="15" x14ac:dyDescent="0.25">
      <c r="A777" s="42"/>
      <c r="B777" s="42"/>
      <c r="C777" s="42"/>
      <c r="D777" s="42"/>
      <c r="E777" s="42"/>
      <c r="F777" s="42"/>
      <c r="G777" s="173"/>
      <c r="H777" s="43"/>
      <c r="I777" s="43"/>
      <c r="J777" s="44"/>
      <c r="K777" s="347"/>
      <c r="L777" s="155"/>
      <c r="M777" s="42"/>
      <c r="N777" s="42"/>
      <c r="O777" s="45"/>
      <c r="P777" s="45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</row>
    <row r="778" spans="1:43" ht="15" x14ac:dyDescent="0.25">
      <c r="A778" s="42"/>
      <c r="B778" s="42"/>
      <c r="C778" s="42"/>
      <c r="D778" s="42"/>
      <c r="E778" s="42"/>
      <c r="F778" s="42"/>
      <c r="G778" s="173"/>
      <c r="H778" s="43"/>
      <c r="I778" s="43"/>
      <c r="J778" s="44"/>
      <c r="K778" s="347"/>
      <c r="L778" s="155"/>
      <c r="M778" s="42"/>
      <c r="N778" s="42"/>
      <c r="O778" s="45"/>
      <c r="P778" s="45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</row>
    <row r="779" spans="1:43" ht="15" x14ac:dyDescent="0.25">
      <c r="A779" s="42"/>
      <c r="B779" s="42"/>
      <c r="C779" s="42"/>
      <c r="D779" s="42"/>
      <c r="E779" s="42"/>
      <c r="F779" s="42"/>
      <c r="G779" s="173"/>
      <c r="H779" s="43"/>
      <c r="I779" s="43"/>
      <c r="J779" s="44"/>
      <c r="K779" s="347"/>
      <c r="L779" s="155"/>
      <c r="M779" s="42"/>
      <c r="N779" s="42"/>
      <c r="O779" s="45"/>
      <c r="P779" s="45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</row>
    <row r="780" spans="1:43" ht="15" x14ac:dyDescent="0.25">
      <c r="A780" s="42"/>
      <c r="B780" s="42"/>
      <c r="C780" s="42"/>
      <c r="D780" s="42"/>
      <c r="E780" s="42"/>
      <c r="F780" s="42"/>
      <c r="G780" s="173"/>
      <c r="H780" s="43"/>
      <c r="I780" s="43"/>
      <c r="J780" s="44"/>
      <c r="K780" s="347"/>
      <c r="L780" s="155"/>
      <c r="M780" s="42"/>
      <c r="N780" s="42"/>
      <c r="O780" s="45"/>
      <c r="P780" s="45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</row>
    <row r="781" spans="1:43" ht="15" x14ac:dyDescent="0.25">
      <c r="A781" s="42"/>
      <c r="B781" s="42"/>
      <c r="C781" s="42"/>
      <c r="D781" s="42"/>
      <c r="E781" s="42"/>
      <c r="F781" s="42"/>
      <c r="G781" s="173"/>
      <c r="H781" s="43"/>
      <c r="I781" s="43"/>
      <c r="J781" s="44"/>
      <c r="K781" s="347"/>
      <c r="L781" s="155"/>
      <c r="M781" s="42"/>
      <c r="N781" s="42"/>
      <c r="O781" s="45"/>
      <c r="P781" s="45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</row>
    <row r="782" spans="1:43" ht="15" x14ac:dyDescent="0.25">
      <c r="A782" s="42"/>
      <c r="B782" s="42"/>
      <c r="C782" s="42"/>
      <c r="D782" s="42"/>
      <c r="E782" s="42"/>
      <c r="F782" s="42"/>
      <c r="G782" s="173"/>
      <c r="H782" s="43"/>
      <c r="I782" s="43"/>
      <c r="J782" s="44"/>
      <c r="K782" s="347"/>
      <c r="L782" s="155"/>
      <c r="M782" s="42"/>
      <c r="N782" s="42"/>
      <c r="O782" s="45"/>
      <c r="P782" s="45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</row>
    <row r="783" spans="1:43" ht="15" x14ac:dyDescent="0.25">
      <c r="A783" s="42"/>
      <c r="B783" s="42"/>
      <c r="C783" s="42"/>
      <c r="D783" s="42"/>
      <c r="E783" s="42"/>
      <c r="F783" s="42"/>
      <c r="G783" s="173"/>
      <c r="H783" s="43"/>
      <c r="I783" s="43"/>
      <c r="J783" s="44"/>
      <c r="K783" s="347"/>
      <c r="L783" s="155"/>
      <c r="M783" s="42"/>
      <c r="N783" s="42"/>
      <c r="O783" s="45"/>
      <c r="P783" s="45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</row>
    <row r="784" spans="1:43" ht="15" x14ac:dyDescent="0.25">
      <c r="A784" s="42"/>
      <c r="B784" s="42"/>
      <c r="C784" s="42"/>
      <c r="D784" s="42"/>
      <c r="E784" s="42"/>
      <c r="F784" s="42"/>
      <c r="G784" s="173"/>
      <c r="H784" s="43"/>
      <c r="I784" s="43"/>
      <c r="J784" s="44"/>
      <c r="K784" s="347"/>
      <c r="L784" s="155"/>
      <c r="M784" s="42"/>
      <c r="N784" s="42"/>
      <c r="O784" s="45"/>
      <c r="P784" s="45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</row>
    <row r="785" spans="1:43" ht="15" x14ac:dyDescent="0.25">
      <c r="A785" s="42"/>
      <c r="B785" s="42"/>
      <c r="C785" s="42"/>
      <c r="D785" s="42"/>
      <c r="E785" s="42"/>
      <c r="F785" s="42"/>
      <c r="G785" s="173"/>
      <c r="H785" s="43"/>
      <c r="I785" s="43"/>
      <c r="J785" s="44"/>
      <c r="K785" s="347"/>
      <c r="L785" s="155"/>
      <c r="M785" s="42"/>
      <c r="N785" s="42"/>
      <c r="O785" s="45"/>
      <c r="P785" s="45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</row>
    <row r="786" spans="1:43" ht="15" x14ac:dyDescent="0.25">
      <c r="A786" s="42"/>
      <c r="B786" s="42"/>
      <c r="C786" s="42"/>
      <c r="D786" s="42"/>
      <c r="E786" s="42"/>
      <c r="F786" s="42"/>
      <c r="G786" s="173"/>
      <c r="H786" s="43"/>
      <c r="I786" s="43"/>
      <c r="J786" s="44"/>
      <c r="K786" s="347"/>
      <c r="L786" s="155"/>
      <c r="M786" s="42"/>
      <c r="N786" s="42"/>
      <c r="O786" s="45"/>
      <c r="P786" s="45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</row>
    <row r="787" spans="1:43" ht="15" x14ac:dyDescent="0.25">
      <c r="A787" s="42"/>
      <c r="B787" s="42"/>
      <c r="C787" s="42"/>
      <c r="D787" s="42"/>
      <c r="E787" s="42"/>
      <c r="F787" s="42"/>
      <c r="G787" s="173"/>
      <c r="H787" s="42"/>
      <c r="I787" s="42"/>
      <c r="J787" s="173"/>
      <c r="K787" s="348"/>
      <c r="L787" s="155"/>
      <c r="M787" s="42"/>
      <c r="N787" s="42"/>
      <c r="O787" s="45"/>
      <c r="P787" s="45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</row>
    <row r="788" spans="1:43" ht="15" x14ac:dyDescent="0.25">
      <c r="A788" s="42"/>
      <c r="B788" s="42"/>
      <c r="C788" s="42"/>
      <c r="D788" s="42"/>
      <c r="E788" s="42"/>
      <c r="F788" s="42"/>
      <c r="G788" s="173"/>
      <c r="H788" s="42"/>
      <c r="I788" s="42"/>
      <c r="J788" s="173"/>
      <c r="K788" s="348"/>
      <c r="L788" s="155"/>
      <c r="M788" s="42"/>
      <c r="N788" s="42"/>
      <c r="O788" s="45"/>
      <c r="P788" s="45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</row>
    <row r="789" spans="1:43" ht="15" x14ac:dyDescent="0.25">
      <c r="A789" s="42"/>
      <c r="B789" s="42"/>
      <c r="C789" s="42"/>
      <c r="D789" s="42"/>
      <c r="E789" s="42"/>
      <c r="F789" s="42"/>
      <c r="G789" s="173"/>
      <c r="H789" s="42"/>
      <c r="I789" s="42"/>
      <c r="J789" s="173"/>
      <c r="K789" s="348"/>
      <c r="L789" s="155"/>
      <c r="M789" s="42"/>
      <c r="N789" s="42"/>
      <c r="O789" s="45"/>
      <c r="P789" s="45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</row>
    <row r="790" spans="1:43" ht="15" x14ac:dyDescent="0.25">
      <c r="A790" s="42"/>
      <c r="B790" s="42"/>
      <c r="C790" s="42"/>
      <c r="D790" s="42"/>
      <c r="E790" s="42"/>
      <c r="F790" s="42"/>
      <c r="G790" s="173"/>
      <c r="H790" s="42"/>
      <c r="I790" s="42"/>
      <c r="J790" s="173"/>
      <c r="K790" s="348"/>
      <c r="L790" s="155"/>
      <c r="M790" s="42"/>
      <c r="N790" s="42"/>
      <c r="O790" s="45"/>
      <c r="P790" s="45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</row>
    <row r="791" spans="1:43" ht="15" x14ac:dyDescent="0.25">
      <c r="A791" s="42"/>
      <c r="B791" s="42"/>
      <c r="C791" s="42"/>
      <c r="D791" s="42"/>
      <c r="E791" s="42"/>
      <c r="F791" s="42"/>
      <c r="G791" s="173"/>
      <c r="H791" s="42"/>
      <c r="I791" s="42"/>
      <c r="J791" s="173"/>
      <c r="K791" s="348"/>
      <c r="L791" s="155"/>
      <c r="M791" s="42"/>
      <c r="N791" s="42"/>
      <c r="O791" s="45"/>
      <c r="P791" s="45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</row>
    <row r="792" spans="1:43" ht="15" x14ac:dyDescent="0.25">
      <c r="A792" s="42"/>
      <c r="B792" s="42"/>
      <c r="C792" s="42"/>
      <c r="D792" s="42"/>
      <c r="E792" s="42"/>
      <c r="F792" s="42"/>
      <c r="G792" s="173"/>
      <c r="H792" s="42"/>
      <c r="I792" s="42"/>
      <c r="J792" s="173"/>
      <c r="K792" s="348"/>
      <c r="L792" s="155"/>
      <c r="M792" s="42"/>
      <c r="N792" s="42"/>
      <c r="O792" s="45"/>
      <c r="P792" s="45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</row>
    <row r="793" spans="1:43" ht="15" x14ac:dyDescent="0.25">
      <c r="A793" s="42"/>
      <c r="B793" s="42"/>
      <c r="C793" s="42"/>
      <c r="D793" s="42"/>
      <c r="E793" s="42"/>
      <c r="F793" s="42"/>
      <c r="G793" s="173"/>
      <c r="H793" s="42"/>
      <c r="I793" s="42"/>
      <c r="J793" s="173"/>
      <c r="K793" s="348"/>
      <c r="L793" s="155"/>
      <c r="M793" s="42"/>
      <c r="N793" s="42"/>
      <c r="O793" s="45"/>
      <c r="P793" s="45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</row>
    <row r="794" spans="1:43" ht="15" x14ac:dyDescent="0.25">
      <c r="A794" s="42"/>
      <c r="B794" s="42"/>
      <c r="C794" s="42"/>
      <c r="D794" s="42"/>
      <c r="E794" s="42"/>
      <c r="F794" s="42"/>
      <c r="G794" s="173"/>
      <c r="H794" s="42"/>
      <c r="I794" s="42"/>
      <c r="J794" s="173"/>
      <c r="K794" s="348"/>
      <c r="L794" s="155"/>
      <c r="M794" s="42"/>
      <c r="N794" s="42"/>
      <c r="O794" s="45"/>
      <c r="P794" s="45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</row>
    <row r="795" spans="1:43" ht="15" x14ac:dyDescent="0.25">
      <c r="A795" s="42"/>
      <c r="B795" s="42"/>
      <c r="C795" s="42"/>
      <c r="D795" s="42"/>
      <c r="E795" s="42"/>
      <c r="F795" s="42"/>
      <c r="G795" s="173"/>
      <c r="H795" s="42"/>
      <c r="I795" s="42"/>
      <c r="J795" s="173"/>
      <c r="K795" s="348"/>
      <c r="L795" s="155"/>
      <c r="M795" s="42"/>
      <c r="N795" s="42"/>
      <c r="O795" s="45"/>
      <c r="P795" s="45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</row>
    <row r="796" spans="1:43" ht="15" x14ac:dyDescent="0.25">
      <c r="A796" s="42"/>
      <c r="B796" s="42"/>
      <c r="C796" s="42"/>
      <c r="D796" s="42"/>
      <c r="E796" s="42"/>
      <c r="F796" s="42"/>
      <c r="G796" s="173"/>
      <c r="H796" s="42"/>
      <c r="I796" s="42"/>
      <c r="J796" s="173"/>
      <c r="K796" s="348"/>
      <c r="L796" s="155"/>
      <c r="M796" s="42"/>
      <c r="N796" s="42"/>
      <c r="O796" s="45"/>
      <c r="P796" s="45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</row>
    <row r="797" spans="1:43" ht="15" x14ac:dyDescent="0.25">
      <c r="A797" s="42"/>
      <c r="B797" s="42"/>
      <c r="C797" s="42"/>
      <c r="D797" s="42"/>
      <c r="E797" s="42"/>
      <c r="F797" s="42"/>
      <c r="G797" s="173"/>
      <c r="H797" s="42"/>
      <c r="I797" s="42"/>
      <c r="J797" s="173"/>
      <c r="K797" s="348"/>
      <c r="L797" s="155"/>
      <c r="M797" s="42"/>
      <c r="N797" s="42"/>
      <c r="O797" s="45"/>
      <c r="P797" s="45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</row>
    <row r="798" spans="1:43" ht="15" x14ac:dyDescent="0.25">
      <c r="A798" s="42"/>
      <c r="B798" s="42"/>
      <c r="C798" s="42"/>
      <c r="D798" s="42"/>
      <c r="E798" s="42"/>
      <c r="F798" s="42"/>
      <c r="G798" s="173"/>
      <c r="H798" s="42"/>
      <c r="I798" s="42"/>
      <c r="J798" s="173"/>
      <c r="K798" s="348"/>
      <c r="L798" s="155"/>
      <c r="M798" s="42"/>
      <c r="N798" s="42"/>
      <c r="O798" s="45"/>
      <c r="P798" s="45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</row>
    <row r="799" spans="1:43" ht="15" x14ac:dyDescent="0.25">
      <c r="A799" s="42"/>
      <c r="B799" s="42"/>
      <c r="C799" s="42"/>
      <c r="D799" s="42"/>
      <c r="E799" s="42"/>
      <c r="F799" s="42"/>
      <c r="G799" s="173"/>
      <c r="H799" s="42"/>
      <c r="I799" s="42"/>
      <c r="J799" s="173"/>
      <c r="K799" s="348"/>
      <c r="L799" s="155"/>
      <c r="M799" s="42"/>
      <c r="N799" s="42"/>
      <c r="O799" s="45"/>
      <c r="P799" s="45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</row>
    <row r="800" spans="1:43" ht="15" x14ac:dyDescent="0.25">
      <c r="A800" s="42"/>
      <c r="B800" s="42"/>
      <c r="C800" s="42"/>
      <c r="D800" s="42"/>
      <c r="E800" s="42"/>
      <c r="F800" s="42"/>
      <c r="G800" s="173"/>
      <c r="H800" s="42"/>
      <c r="I800" s="42"/>
      <c r="J800" s="173"/>
      <c r="K800" s="348"/>
      <c r="L800" s="155"/>
      <c r="M800" s="42"/>
      <c r="N800" s="42"/>
      <c r="O800" s="45"/>
      <c r="P800" s="45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</row>
    <row r="801" spans="1:43" ht="15" x14ac:dyDescent="0.25">
      <c r="A801" s="42"/>
      <c r="B801" s="42"/>
      <c r="C801" s="42"/>
      <c r="D801" s="42"/>
      <c r="E801" s="42"/>
      <c r="F801" s="42"/>
      <c r="G801" s="173"/>
      <c r="H801" s="42"/>
      <c r="I801" s="42"/>
      <c r="J801" s="173"/>
      <c r="K801" s="348"/>
      <c r="L801" s="155"/>
      <c r="M801" s="42"/>
      <c r="N801" s="42"/>
      <c r="O801" s="45"/>
      <c r="P801" s="45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</row>
    <row r="802" spans="1:43" ht="15" x14ac:dyDescent="0.25">
      <c r="A802" s="42"/>
      <c r="B802" s="42"/>
      <c r="C802" s="42"/>
      <c r="D802" s="42"/>
      <c r="E802" s="42"/>
      <c r="F802" s="42"/>
      <c r="G802" s="173"/>
      <c r="H802" s="42"/>
      <c r="I802" s="42"/>
      <c r="J802" s="173"/>
      <c r="K802" s="348"/>
      <c r="L802" s="155"/>
      <c r="M802" s="42"/>
      <c r="N802" s="42"/>
      <c r="O802" s="45"/>
      <c r="P802" s="45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</row>
    <row r="803" spans="1:43" ht="15" x14ac:dyDescent="0.25">
      <c r="A803" s="42"/>
      <c r="B803" s="42"/>
      <c r="C803" s="42"/>
      <c r="D803" s="42"/>
      <c r="E803" s="42"/>
      <c r="F803" s="42"/>
      <c r="G803" s="173"/>
      <c r="H803" s="42"/>
      <c r="I803" s="42"/>
      <c r="J803" s="173"/>
      <c r="K803" s="348"/>
      <c r="L803" s="155"/>
      <c r="M803" s="42"/>
      <c r="N803" s="42"/>
      <c r="O803" s="45"/>
      <c r="P803" s="45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</row>
    <row r="804" spans="1:43" ht="15" x14ac:dyDescent="0.25">
      <c r="A804" s="42"/>
      <c r="B804" s="42"/>
      <c r="C804" s="42"/>
      <c r="D804" s="42"/>
      <c r="E804" s="42"/>
      <c r="F804" s="42"/>
      <c r="G804" s="173"/>
      <c r="H804" s="42"/>
      <c r="I804" s="42"/>
      <c r="J804" s="173"/>
      <c r="K804" s="348"/>
      <c r="L804" s="155"/>
      <c r="M804" s="42"/>
      <c r="N804" s="42"/>
      <c r="O804" s="45"/>
      <c r="P804" s="45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</row>
    <row r="805" spans="1:43" ht="15" x14ac:dyDescent="0.25">
      <c r="A805" s="42"/>
      <c r="B805" s="42"/>
      <c r="C805" s="42"/>
      <c r="D805" s="42"/>
      <c r="E805" s="42"/>
      <c r="F805" s="42"/>
      <c r="G805" s="173"/>
      <c r="H805" s="42"/>
      <c r="I805" s="42"/>
      <c r="J805" s="173"/>
      <c r="K805" s="348"/>
      <c r="L805" s="155"/>
      <c r="M805" s="42"/>
      <c r="N805" s="42"/>
      <c r="O805" s="45"/>
      <c r="P805" s="45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</row>
    <row r="806" spans="1:43" ht="15" x14ac:dyDescent="0.25">
      <c r="A806" s="42"/>
      <c r="B806" s="42"/>
      <c r="C806" s="42"/>
      <c r="D806" s="42"/>
      <c r="E806" s="42"/>
      <c r="F806" s="42"/>
      <c r="G806" s="173"/>
      <c r="H806" s="42"/>
      <c r="I806" s="42"/>
      <c r="J806" s="173"/>
      <c r="K806" s="348"/>
      <c r="L806" s="155"/>
      <c r="M806" s="42"/>
      <c r="N806" s="42"/>
      <c r="O806" s="45"/>
      <c r="P806" s="45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</row>
    <row r="807" spans="1:43" ht="15" x14ac:dyDescent="0.25">
      <c r="A807" s="42"/>
      <c r="B807" s="42"/>
      <c r="C807" s="42"/>
      <c r="D807" s="42"/>
      <c r="E807" s="42"/>
      <c r="F807" s="42"/>
      <c r="G807" s="173"/>
      <c r="H807" s="42"/>
      <c r="I807" s="42"/>
      <c r="J807" s="173"/>
      <c r="K807" s="348"/>
      <c r="L807" s="155"/>
      <c r="M807" s="42"/>
      <c r="N807" s="42"/>
      <c r="O807" s="45"/>
      <c r="P807" s="45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</row>
    <row r="808" spans="1:43" ht="15" x14ac:dyDescent="0.25">
      <c r="A808" s="42"/>
      <c r="B808" s="42"/>
      <c r="C808" s="42"/>
      <c r="D808" s="42"/>
      <c r="E808" s="42"/>
      <c r="F808" s="42"/>
      <c r="G808" s="173"/>
      <c r="H808" s="42"/>
      <c r="I808" s="42"/>
      <c r="J808" s="173"/>
      <c r="K808" s="348"/>
      <c r="L808" s="155"/>
      <c r="M808" s="42"/>
      <c r="N808" s="42"/>
      <c r="O808" s="45"/>
      <c r="P808" s="45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</row>
    <row r="809" spans="1:43" ht="15" x14ac:dyDescent="0.25">
      <c r="A809" s="42"/>
      <c r="B809" s="42"/>
      <c r="C809" s="42"/>
      <c r="D809" s="42"/>
      <c r="E809" s="42"/>
      <c r="F809" s="42"/>
      <c r="G809" s="173"/>
      <c r="H809" s="42"/>
      <c r="I809" s="42"/>
      <c r="J809" s="173"/>
      <c r="K809" s="348"/>
      <c r="L809" s="155"/>
      <c r="M809" s="42"/>
      <c r="N809" s="42"/>
      <c r="O809" s="45"/>
      <c r="P809" s="45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</row>
    <row r="810" spans="1:43" ht="15" x14ac:dyDescent="0.25">
      <c r="A810" s="42"/>
      <c r="B810" s="42"/>
      <c r="C810" s="42"/>
      <c r="D810" s="42"/>
      <c r="E810" s="42"/>
      <c r="F810" s="42"/>
      <c r="G810" s="173"/>
      <c r="H810" s="42"/>
      <c r="I810" s="42"/>
      <c r="J810" s="173"/>
      <c r="K810" s="348"/>
      <c r="L810" s="155"/>
      <c r="M810" s="42"/>
      <c r="N810" s="42"/>
      <c r="O810" s="45"/>
      <c r="P810" s="45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</row>
    <row r="811" spans="1:43" ht="15" x14ac:dyDescent="0.25">
      <c r="A811" s="42"/>
      <c r="B811" s="42"/>
      <c r="C811" s="42"/>
      <c r="D811" s="42"/>
      <c r="E811" s="42"/>
      <c r="F811" s="42"/>
      <c r="G811" s="173"/>
      <c r="H811" s="42"/>
      <c r="I811" s="42"/>
      <c r="J811" s="173"/>
      <c r="K811" s="348"/>
      <c r="L811" s="155"/>
      <c r="M811" s="42"/>
      <c r="N811" s="42"/>
      <c r="O811" s="45"/>
      <c r="P811" s="45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</row>
    <row r="812" spans="1:43" ht="15" x14ac:dyDescent="0.25">
      <c r="A812" s="42"/>
      <c r="B812" s="42"/>
      <c r="C812" s="42"/>
      <c r="D812" s="42"/>
      <c r="E812" s="42"/>
      <c r="F812" s="42"/>
      <c r="G812" s="173"/>
      <c r="H812" s="42"/>
      <c r="I812" s="42"/>
      <c r="J812" s="173"/>
      <c r="K812" s="348"/>
      <c r="L812" s="155"/>
      <c r="M812" s="42"/>
      <c r="N812" s="42"/>
      <c r="O812" s="45"/>
      <c r="P812" s="45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</row>
    <row r="813" spans="1:43" ht="15" x14ac:dyDescent="0.25">
      <c r="A813" s="42"/>
      <c r="B813" s="42"/>
      <c r="C813" s="42"/>
      <c r="D813" s="42"/>
      <c r="E813" s="42"/>
      <c r="F813" s="42"/>
      <c r="G813" s="173"/>
      <c r="H813" s="42"/>
      <c r="I813" s="42"/>
      <c r="J813" s="173"/>
      <c r="K813" s="348"/>
      <c r="L813" s="155"/>
      <c r="M813" s="42"/>
      <c r="N813" s="42"/>
      <c r="O813" s="45"/>
      <c r="P813" s="45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</row>
    <row r="814" spans="1:43" ht="15" x14ac:dyDescent="0.25">
      <c r="A814" s="42"/>
      <c r="B814" s="42"/>
      <c r="C814" s="42"/>
      <c r="D814" s="42"/>
      <c r="E814" s="42"/>
      <c r="F814" s="42"/>
      <c r="G814" s="173"/>
      <c r="H814" s="42"/>
      <c r="I814" s="42"/>
      <c r="J814" s="173"/>
      <c r="K814" s="348"/>
      <c r="L814" s="155"/>
      <c r="M814" s="42"/>
      <c r="N814" s="42"/>
      <c r="O814" s="45"/>
      <c r="P814" s="45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</row>
    <row r="815" spans="1:43" ht="15" x14ac:dyDescent="0.25">
      <c r="A815" s="42"/>
      <c r="B815" s="42"/>
      <c r="C815" s="42"/>
      <c r="D815" s="42"/>
      <c r="E815" s="42"/>
      <c r="F815" s="42"/>
      <c r="G815" s="173"/>
      <c r="H815" s="42"/>
      <c r="I815" s="42"/>
      <c r="J815" s="173"/>
      <c r="K815" s="348"/>
      <c r="L815" s="155"/>
      <c r="M815" s="42"/>
      <c r="N815" s="42"/>
      <c r="O815" s="45"/>
      <c r="P815" s="45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</row>
    <row r="816" spans="1:43" ht="15" x14ac:dyDescent="0.25">
      <c r="A816" s="42"/>
      <c r="B816" s="42"/>
      <c r="C816" s="42"/>
      <c r="D816" s="42"/>
      <c r="E816" s="42"/>
      <c r="F816" s="42"/>
      <c r="G816" s="173"/>
      <c r="H816" s="42"/>
      <c r="I816" s="42"/>
      <c r="J816" s="173"/>
      <c r="K816" s="348"/>
      <c r="L816" s="155"/>
      <c r="M816" s="42"/>
      <c r="N816" s="42"/>
      <c r="O816" s="45"/>
      <c r="P816" s="45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</row>
    <row r="817" spans="1:43" ht="15" x14ac:dyDescent="0.25">
      <c r="A817" s="42"/>
      <c r="B817" s="42"/>
      <c r="C817" s="42"/>
      <c r="D817" s="42"/>
      <c r="E817" s="42"/>
      <c r="F817" s="42"/>
      <c r="G817" s="173"/>
      <c r="H817" s="42"/>
      <c r="I817" s="42"/>
      <c r="J817" s="173"/>
      <c r="K817" s="348"/>
      <c r="L817" s="155"/>
      <c r="M817" s="42"/>
      <c r="N817" s="42"/>
      <c r="O817" s="45"/>
      <c r="P817" s="45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</row>
    <row r="818" spans="1:43" ht="15" x14ac:dyDescent="0.25">
      <c r="A818" s="42"/>
      <c r="B818" s="42"/>
      <c r="C818" s="42"/>
      <c r="D818" s="42"/>
      <c r="E818" s="42"/>
      <c r="F818" s="42"/>
      <c r="G818" s="173"/>
      <c r="H818" s="42"/>
      <c r="I818" s="42"/>
      <c r="J818" s="173"/>
      <c r="K818" s="348"/>
      <c r="L818" s="155"/>
      <c r="M818" s="42"/>
      <c r="N818" s="42"/>
      <c r="O818" s="45"/>
      <c r="P818" s="45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</row>
    <row r="819" spans="1:43" ht="15" x14ac:dyDescent="0.25">
      <c r="A819" s="42"/>
      <c r="B819" s="42"/>
      <c r="C819" s="42"/>
      <c r="D819" s="42"/>
      <c r="E819" s="42"/>
      <c r="F819" s="42"/>
      <c r="G819" s="173"/>
      <c r="H819" s="42"/>
      <c r="I819" s="42"/>
      <c r="J819" s="173"/>
      <c r="K819" s="348"/>
      <c r="L819" s="155"/>
      <c r="M819" s="42"/>
      <c r="N819" s="42"/>
      <c r="O819" s="45"/>
      <c r="P819" s="45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</row>
    <row r="820" spans="1:43" ht="15" x14ac:dyDescent="0.25">
      <c r="A820" s="42"/>
      <c r="B820" s="42"/>
      <c r="C820" s="42"/>
      <c r="D820" s="42"/>
      <c r="E820" s="42"/>
      <c r="F820" s="42"/>
      <c r="G820" s="173"/>
      <c r="H820" s="42"/>
      <c r="I820" s="42"/>
      <c r="J820" s="173"/>
      <c r="K820" s="348"/>
      <c r="L820" s="155"/>
      <c r="M820" s="42"/>
      <c r="N820" s="42"/>
      <c r="O820" s="45"/>
      <c r="P820" s="45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</row>
    <row r="821" spans="1:43" ht="15" x14ac:dyDescent="0.25">
      <c r="A821" s="42"/>
      <c r="B821" s="42"/>
      <c r="C821" s="42"/>
      <c r="D821" s="42"/>
      <c r="E821" s="42"/>
      <c r="F821" s="42"/>
      <c r="G821" s="173"/>
      <c r="H821" s="42"/>
      <c r="I821" s="42"/>
      <c r="J821" s="173"/>
      <c r="K821" s="348"/>
      <c r="L821" s="155"/>
      <c r="M821" s="42"/>
      <c r="N821" s="42"/>
      <c r="O821" s="45"/>
      <c r="P821" s="45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</row>
    <row r="822" spans="1:43" ht="15" x14ac:dyDescent="0.25">
      <c r="A822" s="42"/>
      <c r="B822" s="42"/>
      <c r="C822" s="42"/>
      <c r="D822" s="42"/>
      <c r="E822" s="42"/>
      <c r="F822" s="42"/>
      <c r="G822" s="173"/>
      <c r="H822" s="42"/>
      <c r="I822" s="42"/>
      <c r="J822" s="173"/>
      <c r="K822" s="348"/>
      <c r="L822" s="155"/>
      <c r="M822" s="42"/>
      <c r="N822" s="42"/>
      <c r="O822" s="45"/>
      <c r="P822" s="45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</row>
    <row r="823" spans="1:43" ht="15" x14ac:dyDescent="0.25">
      <c r="A823" s="42"/>
      <c r="B823" s="42"/>
      <c r="C823" s="42"/>
      <c r="D823" s="42"/>
      <c r="E823" s="42"/>
      <c r="F823" s="42"/>
      <c r="G823" s="173"/>
      <c r="H823" s="42"/>
      <c r="I823" s="42"/>
      <c r="J823" s="173"/>
      <c r="K823" s="348"/>
      <c r="L823" s="155"/>
      <c r="M823" s="42"/>
      <c r="N823" s="42"/>
      <c r="O823" s="45"/>
      <c r="P823" s="45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</row>
    <row r="824" spans="1:43" ht="15" x14ac:dyDescent="0.25">
      <c r="A824" s="42"/>
      <c r="B824" s="42"/>
      <c r="C824" s="42"/>
      <c r="D824" s="42"/>
      <c r="E824" s="42"/>
      <c r="F824" s="42"/>
      <c r="G824" s="173"/>
      <c r="H824" s="42"/>
      <c r="I824" s="42"/>
      <c r="J824" s="173"/>
      <c r="K824" s="348"/>
      <c r="L824" s="155"/>
      <c r="M824" s="42"/>
      <c r="N824" s="42"/>
      <c r="O824" s="45"/>
      <c r="P824" s="45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</row>
    <row r="825" spans="1:43" ht="15" x14ac:dyDescent="0.25">
      <c r="A825" s="42"/>
      <c r="B825" s="42"/>
      <c r="C825" s="42"/>
      <c r="D825" s="42"/>
      <c r="E825" s="42"/>
      <c r="F825" s="42"/>
      <c r="G825" s="173"/>
      <c r="H825" s="42"/>
      <c r="I825" s="42"/>
      <c r="J825" s="173"/>
      <c r="K825" s="348"/>
      <c r="L825" s="155"/>
      <c r="M825" s="42"/>
      <c r="N825" s="42"/>
      <c r="O825" s="45"/>
      <c r="P825" s="45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</row>
    <row r="826" spans="1:43" ht="15" x14ac:dyDescent="0.25">
      <c r="A826" s="42"/>
      <c r="B826" s="42"/>
      <c r="C826" s="42"/>
      <c r="D826" s="42"/>
      <c r="E826" s="42"/>
      <c r="F826" s="42"/>
      <c r="G826" s="173"/>
      <c r="H826" s="42"/>
      <c r="I826" s="42"/>
      <c r="J826" s="173"/>
      <c r="K826" s="348"/>
      <c r="L826" s="155"/>
      <c r="M826" s="42"/>
      <c r="N826" s="42"/>
      <c r="O826" s="45"/>
      <c r="P826" s="45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</row>
    <row r="827" spans="1:43" ht="15" x14ac:dyDescent="0.25">
      <c r="A827" s="42"/>
      <c r="B827" s="42"/>
      <c r="C827" s="42"/>
      <c r="D827" s="42"/>
      <c r="E827" s="42"/>
      <c r="F827" s="42"/>
      <c r="G827" s="173"/>
      <c r="H827" s="42"/>
      <c r="I827" s="42"/>
      <c r="J827" s="173"/>
      <c r="K827" s="348"/>
      <c r="L827" s="155"/>
      <c r="M827" s="42"/>
      <c r="N827" s="42"/>
      <c r="O827" s="45"/>
      <c r="P827" s="45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</row>
    <row r="828" spans="1:43" ht="15" x14ac:dyDescent="0.25">
      <c r="A828" s="42"/>
      <c r="B828" s="42"/>
      <c r="C828" s="42"/>
      <c r="D828" s="42"/>
      <c r="E828" s="42"/>
      <c r="F828" s="42"/>
      <c r="G828" s="173"/>
      <c r="H828" s="42"/>
      <c r="I828" s="42"/>
      <c r="J828" s="173"/>
      <c r="K828" s="348"/>
      <c r="L828" s="155"/>
      <c r="M828" s="42"/>
      <c r="N828" s="42"/>
      <c r="O828" s="45"/>
      <c r="P828" s="45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</row>
    <row r="829" spans="1:43" ht="15" x14ac:dyDescent="0.25">
      <c r="A829" s="42"/>
      <c r="B829" s="42"/>
      <c r="C829" s="42"/>
      <c r="D829" s="42"/>
      <c r="E829" s="42"/>
      <c r="F829" s="42"/>
      <c r="G829" s="173"/>
      <c r="H829" s="42"/>
      <c r="I829" s="42"/>
      <c r="J829" s="173"/>
      <c r="K829" s="348"/>
      <c r="L829" s="155"/>
      <c r="M829" s="42"/>
      <c r="N829" s="42"/>
      <c r="O829" s="45"/>
      <c r="P829" s="45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</row>
    <row r="830" spans="1:43" ht="15" x14ac:dyDescent="0.25">
      <c r="A830" s="42"/>
      <c r="B830" s="42"/>
      <c r="C830" s="42"/>
      <c r="D830" s="42"/>
      <c r="E830" s="42"/>
      <c r="F830" s="42"/>
      <c r="G830" s="173"/>
      <c r="H830" s="42"/>
      <c r="I830" s="42"/>
      <c r="J830" s="173"/>
      <c r="K830" s="348"/>
      <c r="L830" s="155"/>
      <c r="M830" s="42"/>
      <c r="N830" s="42"/>
      <c r="O830" s="45"/>
      <c r="P830" s="45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</row>
    <row r="831" spans="1:43" ht="15" x14ac:dyDescent="0.25">
      <c r="A831" s="42"/>
      <c r="B831" s="42"/>
      <c r="C831" s="42"/>
      <c r="D831" s="42"/>
      <c r="E831" s="42"/>
      <c r="F831" s="42"/>
      <c r="G831" s="173"/>
      <c r="H831" s="42"/>
      <c r="I831" s="42"/>
      <c r="J831" s="173"/>
      <c r="K831" s="348"/>
      <c r="L831" s="155"/>
      <c r="M831" s="42"/>
      <c r="N831" s="42"/>
      <c r="O831" s="45"/>
      <c r="P831" s="45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</row>
    <row r="832" spans="1:43" ht="15" x14ac:dyDescent="0.25">
      <c r="A832" s="42"/>
      <c r="B832" s="42"/>
      <c r="C832" s="42"/>
      <c r="D832" s="42"/>
      <c r="E832" s="42"/>
      <c r="F832" s="42"/>
      <c r="G832" s="173"/>
      <c r="H832" s="42"/>
      <c r="I832" s="42"/>
      <c r="J832" s="173"/>
      <c r="K832" s="348"/>
      <c r="L832" s="155"/>
      <c r="M832" s="42"/>
      <c r="N832" s="42"/>
      <c r="O832" s="45"/>
      <c r="P832" s="45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</row>
    <row r="833" spans="1:43" ht="15" x14ac:dyDescent="0.25">
      <c r="A833" s="42"/>
      <c r="B833" s="42"/>
      <c r="C833" s="42"/>
      <c r="D833" s="42"/>
      <c r="E833" s="42"/>
      <c r="F833" s="42"/>
      <c r="G833" s="173"/>
      <c r="H833" s="42"/>
      <c r="I833" s="42"/>
      <c r="J833" s="173"/>
      <c r="K833" s="348"/>
      <c r="L833" s="155"/>
      <c r="M833" s="42"/>
      <c r="N833" s="42"/>
      <c r="O833" s="45"/>
      <c r="P833" s="45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</row>
    <row r="834" spans="1:43" ht="15" x14ac:dyDescent="0.25">
      <c r="A834" s="42"/>
      <c r="B834" s="42"/>
      <c r="C834" s="42"/>
      <c r="D834" s="42"/>
      <c r="E834" s="42"/>
      <c r="F834" s="42"/>
      <c r="G834" s="173"/>
      <c r="H834" s="42"/>
      <c r="I834" s="42"/>
      <c r="J834" s="173"/>
      <c r="K834" s="348"/>
      <c r="L834" s="155"/>
      <c r="M834" s="42"/>
      <c r="N834" s="42"/>
      <c r="O834" s="45"/>
      <c r="P834" s="45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</row>
    <row r="835" spans="1:43" ht="15" x14ac:dyDescent="0.25">
      <c r="A835" s="42"/>
      <c r="B835" s="42"/>
      <c r="C835" s="42"/>
      <c r="D835" s="42"/>
      <c r="E835" s="42"/>
      <c r="F835" s="42"/>
      <c r="G835" s="173"/>
      <c r="H835" s="42"/>
      <c r="I835" s="42"/>
      <c r="J835" s="173"/>
      <c r="K835" s="348"/>
      <c r="L835" s="155"/>
      <c r="M835" s="42"/>
      <c r="N835" s="42"/>
      <c r="O835" s="45"/>
      <c r="P835" s="45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</row>
    <row r="836" spans="1:43" ht="15" x14ac:dyDescent="0.25">
      <c r="A836" s="42"/>
      <c r="B836" s="42"/>
      <c r="C836" s="42"/>
      <c r="D836" s="42"/>
      <c r="E836" s="42"/>
      <c r="F836" s="42"/>
      <c r="G836" s="173"/>
      <c r="H836" s="42"/>
      <c r="I836" s="42"/>
      <c r="J836" s="173"/>
      <c r="K836" s="348"/>
      <c r="L836" s="155"/>
      <c r="M836" s="42"/>
      <c r="N836" s="42"/>
      <c r="O836" s="45"/>
      <c r="P836" s="45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</row>
    <row r="837" spans="1:43" ht="15" x14ac:dyDescent="0.25">
      <c r="A837" s="42"/>
      <c r="B837" s="42"/>
      <c r="C837" s="42"/>
      <c r="D837" s="42"/>
      <c r="E837" s="42"/>
      <c r="F837" s="42"/>
      <c r="G837" s="173"/>
      <c r="H837" s="42"/>
      <c r="I837" s="42"/>
      <c r="J837" s="173"/>
      <c r="K837" s="348"/>
      <c r="L837" s="155"/>
      <c r="M837" s="42"/>
      <c r="N837" s="42"/>
      <c r="O837" s="45"/>
      <c r="P837" s="45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</row>
    <row r="838" spans="1:43" ht="15" x14ac:dyDescent="0.25">
      <c r="A838" s="42"/>
      <c r="B838" s="42"/>
      <c r="C838" s="42"/>
      <c r="D838" s="42"/>
      <c r="E838" s="42"/>
      <c r="F838" s="42"/>
      <c r="G838" s="173"/>
      <c r="H838" s="42"/>
      <c r="I838" s="42"/>
      <c r="J838" s="173"/>
      <c r="K838" s="348"/>
      <c r="L838" s="155"/>
      <c r="M838" s="42"/>
      <c r="N838" s="42"/>
      <c r="O838" s="45"/>
      <c r="P838" s="45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</row>
    <row r="839" spans="1:43" ht="15" x14ac:dyDescent="0.25">
      <c r="A839" s="42"/>
      <c r="B839" s="42"/>
      <c r="C839" s="42"/>
      <c r="D839" s="42"/>
      <c r="E839" s="42"/>
      <c r="F839" s="42"/>
      <c r="G839" s="173"/>
      <c r="H839" s="42"/>
      <c r="I839" s="42"/>
      <c r="J839" s="173"/>
      <c r="K839" s="348"/>
      <c r="L839" s="155"/>
      <c r="M839" s="42"/>
      <c r="N839" s="42"/>
      <c r="O839" s="45"/>
      <c r="P839" s="45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</row>
    <row r="840" spans="1:43" ht="15" x14ac:dyDescent="0.25">
      <c r="A840" s="42"/>
      <c r="B840" s="42"/>
      <c r="C840" s="42"/>
      <c r="D840" s="42"/>
      <c r="E840" s="42"/>
      <c r="F840" s="42"/>
      <c r="G840" s="173"/>
      <c r="H840" s="42"/>
      <c r="I840" s="42"/>
      <c r="J840" s="173"/>
      <c r="K840" s="348"/>
      <c r="L840" s="155"/>
      <c r="M840" s="42"/>
      <c r="N840" s="42"/>
      <c r="O840" s="45"/>
      <c r="P840" s="45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</row>
    <row r="841" spans="1:43" ht="15" x14ac:dyDescent="0.25">
      <c r="A841" s="42"/>
      <c r="B841" s="42"/>
      <c r="C841" s="42"/>
      <c r="D841" s="42"/>
      <c r="E841" s="42"/>
      <c r="F841" s="42"/>
      <c r="G841" s="173"/>
      <c r="H841" s="42"/>
      <c r="I841" s="42"/>
      <c r="J841" s="173"/>
      <c r="K841" s="348"/>
      <c r="L841" s="155"/>
      <c r="M841" s="42"/>
      <c r="N841" s="42"/>
      <c r="O841" s="45"/>
      <c r="P841" s="45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</row>
    <row r="842" spans="1:43" ht="15" x14ac:dyDescent="0.25">
      <c r="A842" s="42"/>
      <c r="B842" s="42"/>
      <c r="C842" s="42"/>
      <c r="D842" s="42"/>
      <c r="E842" s="42"/>
      <c r="F842" s="42"/>
      <c r="G842" s="173"/>
      <c r="H842" s="42"/>
      <c r="I842" s="42"/>
      <c r="J842" s="173"/>
      <c r="K842" s="348"/>
      <c r="L842" s="155"/>
      <c r="M842" s="42"/>
      <c r="N842" s="42"/>
      <c r="O842" s="45"/>
      <c r="P842" s="45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</row>
    <row r="843" spans="1:43" ht="15" x14ac:dyDescent="0.25">
      <c r="A843" s="42"/>
      <c r="B843" s="42"/>
      <c r="C843" s="42"/>
      <c r="D843" s="42"/>
      <c r="E843" s="42"/>
      <c r="F843" s="42"/>
      <c r="G843" s="173"/>
      <c r="H843" s="42"/>
      <c r="I843" s="42"/>
      <c r="J843" s="173"/>
      <c r="K843" s="348"/>
      <c r="L843" s="155"/>
      <c r="M843" s="42"/>
      <c r="N843" s="42"/>
      <c r="O843" s="45"/>
      <c r="P843" s="45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</row>
    <row r="844" spans="1:43" ht="15" x14ac:dyDescent="0.25">
      <c r="A844" s="42"/>
      <c r="B844" s="42"/>
      <c r="C844" s="42"/>
      <c r="D844" s="42"/>
      <c r="E844" s="42"/>
      <c r="F844" s="42"/>
      <c r="G844" s="173"/>
      <c r="H844" s="42"/>
      <c r="I844" s="42"/>
      <c r="J844" s="173"/>
      <c r="K844" s="348"/>
      <c r="L844" s="155"/>
      <c r="M844" s="42"/>
      <c r="N844" s="42"/>
      <c r="O844" s="45"/>
      <c r="P844" s="45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</row>
    <row r="845" spans="1:43" ht="15" x14ac:dyDescent="0.25">
      <c r="A845" s="42"/>
      <c r="B845" s="42"/>
      <c r="C845" s="42"/>
      <c r="D845" s="42"/>
      <c r="E845" s="42"/>
      <c r="F845" s="42"/>
      <c r="G845" s="173"/>
      <c r="H845" s="42"/>
      <c r="I845" s="42"/>
      <c r="J845" s="173"/>
      <c r="K845" s="348"/>
      <c r="L845" s="155"/>
      <c r="M845" s="42"/>
      <c r="N845" s="42"/>
      <c r="O845" s="45"/>
      <c r="P845" s="45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</row>
    <row r="846" spans="1:43" ht="15" x14ac:dyDescent="0.25">
      <c r="A846" s="42"/>
      <c r="B846" s="42"/>
      <c r="C846" s="42"/>
      <c r="D846" s="42"/>
      <c r="E846" s="42"/>
      <c r="F846" s="42"/>
      <c r="G846" s="173"/>
      <c r="H846" s="42"/>
      <c r="I846" s="42"/>
      <c r="J846" s="173"/>
      <c r="K846" s="348"/>
      <c r="L846" s="155"/>
      <c r="M846" s="42"/>
      <c r="N846" s="42"/>
      <c r="O846" s="45"/>
      <c r="P846" s="45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</row>
    <row r="847" spans="1:43" ht="15" x14ac:dyDescent="0.25">
      <c r="A847" s="42"/>
      <c r="B847" s="42"/>
      <c r="C847" s="42"/>
      <c r="D847" s="42"/>
      <c r="E847" s="42"/>
      <c r="F847" s="42"/>
      <c r="G847" s="173"/>
      <c r="H847" s="42"/>
      <c r="I847" s="42"/>
      <c r="J847" s="173"/>
      <c r="K847" s="348"/>
      <c r="L847" s="155"/>
      <c r="M847" s="42"/>
      <c r="N847" s="42"/>
      <c r="O847" s="45"/>
      <c r="P847" s="45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</row>
    <row r="848" spans="1:43" ht="15" x14ac:dyDescent="0.25">
      <c r="A848" s="42"/>
      <c r="B848" s="42"/>
      <c r="C848" s="42"/>
      <c r="D848" s="42"/>
      <c r="E848" s="42"/>
      <c r="F848" s="42"/>
      <c r="G848" s="173"/>
      <c r="H848" s="42"/>
      <c r="I848" s="42"/>
      <c r="J848" s="173"/>
      <c r="K848" s="348"/>
      <c r="L848" s="155"/>
      <c r="M848" s="42"/>
      <c r="N848" s="42"/>
      <c r="O848" s="45"/>
      <c r="P848" s="45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</row>
    <row r="849" spans="1:43" ht="15" x14ac:dyDescent="0.25">
      <c r="A849" s="42"/>
      <c r="B849" s="42"/>
      <c r="C849" s="42"/>
      <c r="D849" s="42"/>
      <c r="E849" s="42"/>
      <c r="F849" s="42"/>
      <c r="G849" s="173"/>
      <c r="H849" s="42"/>
      <c r="I849" s="42"/>
      <c r="J849" s="173"/>
      <c r="K849" s="348"/>
      <c r="L849" s="155"/>
      <c r="M849" s="42"/>
      <c r="N849" s="42"/>
      <c r="O849" s="45"/>
      <c r="P849" s="45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</row>
    <row r="850" spans="1:43" ht="15" x14ac:dyDescent="0.25">
      <c r="A850" s="42"/>
      <c r="B850" s="42"/>
      <c r="C850" s="42"/>
      <c r="D850" s="42"/>
      <c r="E850" s="42"/>
      <c r="F850" s="42"/>
      <c r="G850" s="173"/>
      <c r="H850" s="42"/>
      <c r="I850" s="42"/>
      <c r="J850" s="173"/>
      <c r="K850" s="348"/>
      <c r="L850" s="155"/>
      <c r="M850" s="42"/>
      <c r="N850" s="42"/>
      <c r="O850" s="45"/>
      <c r="P850" s="45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</row>
    <row r="851" spans="1:43" ht="15" x14ac:dyDescent="0.25">
      <c r="A851" s="42"/>
      <c r="B851" s="42"/>
      <c r="C851" s="42"/>
      <c r="D851" s="42"/>
      <c r="E851" s="42"/>
      <c r="F851" s="42"/>
      <c r="G851" s="173"/>
      <c r="H851" s="42"/>
      <c r="I851" s="42"/>
      <c r="J851" s="173"/>
      <c r="K851" s="348"/>
      <c r="L851" s="155"/>
      <c r="M851" s="42"/>
      <c r="N851" s="42"/>
      <c r="O851" s="45"/>
      <c r="P851" s="45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</row>
    <row r="852" spans="1:43" ht="15" x14ac:dyDescent="0.25">
      <c r="A852" s="42"/>
      <c r="B852" s="42"/>
      <c r="C852" s="42"/>
      <c r="D852" s="42"/>
      <c r="E852" s="42"/>
      <c r="F852" s="42"/>
      <c r="G852" s="173"/>
      <c r="H852" s="42"/>
      <c r="I852" s="42"/>
      <c r="J852" s="173"/>
      <c r="K852" s="348"/>
      <c r="L852" s="155"/>
      <c r="M852" s="42"/>
      <c r="N852" s="42"/>
      <c r="O852" s="45"/>
      <c r="P852" s="45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</row>
    <row r="853" spans="1:43" ht="15" x14ac:dyDescent="0.25">
      <c r="A853" s="42"/>
      <c r="B853" s="42"/>
      <c r="C853" s="42"/>
      <c r="D853" s="42"/>
      <c r="E853" s="42"/>
      <c r="F853" s="42"/>
      <c r="G853" s="173"/>
      <c r="H853" s="42"/>
      <c r="I853" s="42"/>
      <c r="J853" s="173"/>
      <c r="K853" s="348"/>
      <c r="L853" s="155"/>
      <c r="M853" s="42"/>
      <c r="N853" s="42"/>
      <c r="O853" s="45"/>
      <c r="P853" s="45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</row>
    <row r="854" spans="1:43" ht="15" x14ac:dyDescent="0.25">
      <c r="A854" s="42"/>
      <c r="B854" s="42"/>
      <c r="C854" s="42"/>
      <c r="D854" s="42"/>
      <c r="E854" s="42"/>
      <c r="F854" s="42"/>
      <c r="G854" s="173"/>
      <c r="H854" s="42"/>
      <c r="I854" s="42"/>
      <c r="J854" s="173"/>
      <c r="K854" s="348"/>
      <c r="L854" s="155"/>
      <c r="M854" s="42"/>
      <c r="N854" s="42"/>
      <c r="O854" s="45"/>
      <c r="P854" s="45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</row>
    <row r="855" spans="1:43" ht="15" x14ac:dyDescent="0.25">
      <c r="A855" s="42"/>
      <c r="B855" s="42"/>
      <c r="C855" s="42"/>
      <c r="D855" s="42"/>
      <c r="E855" s="42"/>
      <c r="F855" s="42"/>
      <c r="G855" s="173"/>
      <c r="H855" s="42"/>
      <c r="I855" s="42"/>
      <c r="J855" s="173"/>
      <c r="K855" s="348"/>
      <c r="L855" s="155"/>
      <c r="M855" s="42"/>
      <c r="N855" s="42"/>
      <c r="O855" s="45"/>
      <c r="P855" s="45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</row>
    <row r="856" spans="1:43" ht="15" x14ac:dyDescent="0.25">
      <c r="A856" s="42"/>
      <c r="B856" s="42"/>
      <c r="C856" s="42"/>
      <c r="D856" s="42"/>
      <c r="E856" s="42"/>
      <c r="F856" s="42"/>
      <c r="G856" s="173"/>
      <c r="H856" s="42"/>
      <c r="I856" s="42"/>
      <c r="J856" s="173"/>
      <c r="K856" s="348"/>
      <c r="L856" s="155"/>
      <c r="M856" s="42"/>
      <c r="N856" s="42"/>
      <c r="O856" s="45"/>
      <c r="P856" s="45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</row>
    <row r="857" spans="1:43" ht="15" x14ac:dyDescent="0.25">
      <c r="A857" s="42"/>
      <c r="B857" s="42"/>
      <c r="C857" s="42"/>
      <c r="D857" s="42"/>
      <c r="E857" s="42"/>
      <c r="F857" s="42"/>
      <c r="G857" s="173"/>
      <c r="H857" s="42"/>
      <c r="I857" s="42"/>
      <c r="J857" s="173"/>
      <c r="K857" s="348"/>
      <c r="L857" s="155"/>
      <c r="M857" s="42"/>
      <c r="N857" s="42"/>
      <c r="O857" s="45"/>
      <c r="P857" s="45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</row>
    <row r="858" spans="1:43" ht="15" x14ac:dyDescent="0.25">
      <c r="A858" s="42"/>
      <c r="B858" s="42"/>
      <c r="C858" s="42"/>
      <c r="D858" s="42"/>
      <c r="E858" s="42"/>
      <c r="F858" s="42"/>
      <c r="G858" s="173"/>
      <c r="H858" s="42"/>
      <c r="I858" s="42"/>
      <c r="J858" s="173"/>
      <c r="K858" s="348"/>
      <c r="L858" s="155"/>
      <c r="M858" s="42"/>
      <c r="N858" s="42"/>
      <c r="O858" s="45"/>
      <c r="P858" s="45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</row>
    <row r="859" spans="1:43" ht="15" x14ac:dyDescent="0.25">
      <c r="A859" s="42"/>
      <c r="B859" s="42"/>
      <c r="C859" s="42"/>
      <c r="D859" s="42"/>
      <c r="E859" s="42"/>
      <c r="F859" s="42"/>
      <c r="G859" s="173"/>
      <c r="H859" s="42"/>
      <c r="I859" s="42"/>
      <c r="J859" s="173"/>
      <c r="K859" s="348"/>
      <c r="L859" s="155"/>
      <c r="M859" s="42"/>
      <c r="N859" s="42"/>
      <c r="O859" s="45"/>
      <c r="P859" s="45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</row>
    <row r="860" spans="1:43" ht="15" x14ac:dyDescent="0.25">
      <c r="A860" s="42"/>
      <c r="B860" s="42"/>
      <c r="C860" s="42"/>
      <c r="D860" s="42"/>
      <c r="E860" s="42"/>
      <c r="F860" s="42"/>
      <c r="G860" s="173"/>
      <c r="H860" s="42"/>
      <c r="I860" s="42"/>
      <c r="J860" s="173"/>
      <c r="K860" s="348"/>
      <c r="L860" s="155"/>
      <c r="M860" s="42"/>
      <c r="N860" s="42"/>
      <c r="O860" s="45"/>
      <c r="P860" s="45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</row>
    <row r="861" spans="1:43" ht="15" x14ac:dyDescent="0.25">
      <c r="A861" s="42"/>
      <c r="B861" s="42"/>
      <c r="C861" s="42"/>
      <c r="D861" s="42"/>
      <c r="E861" s="42"/>
      <c r="F861" s="42"/>
      <c r="G861" s="173"/>
      <c r="H861" s="42"/>
      <c r="I861" s="42"/>
      <c r="J861" s="173"/>
      <c r="K861" s="348"/>
      <c r="L861" s="155"/>
      <c r="M861" s="42"/>
      <c r="N861" s="42"/>
      <c r="O861" s="45"/>
      <c r="P861" s="45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</row>
    <row r="862" spans="1:43" ht="15" x14ac:dyDescent="0.25">
      <c r="A862" s="42"/>
      <c r="B862" s="42"/>
      <c r="C862" s="42"/>
      <c r="D862" s="42"/>
      <c r="E862" s="42"/>
      <c r="F862" s="42"/>
      <c r="G862" s="173"/>
      <c r="H862" s="42"/>
      <c r="I862" s="42"/>
      <c r="J862" s="173"/>
      <c r="K862" s="348"/>
      <c r="L862" s="155"/>
      <c r="M862" s="42"/>
      <c r="N862" s="42"/>
      <c r="O862" s="45"/>
      <c r="P862" s="45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</row>
    <row r="863" spans="1:43" ht="15" x14ac:dyDescent="0.25">
      <c r="A863" s="42"/>
      <c r="B863" s="42"/>
      <c r="C863" s="42"/>
      <c r="D863" s="42"/>
      <c r="E863" s="42"/>
      <c r="F863" s="42"/>
      <c r="G863" s="173"/>
      <c r="H863" s="42"/>
      <c r="I863" s="42"/>
      <c r="J863" s="173"/>
      <c r="K863" s="348"/>
      <c r="L863" s="155"/>
      <c r="M863" s="42"/>
      <c r="N863" s="42"/>
      <c r="O863" s="45"/>
      <c r="P863" s="45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</row>
    <row r="864" spans="1:43" ht="15" x14ac:dyDescent="0.25">
      <c r="A864" s="42"/>
      <c r="B864" s="42"/>
      <c r="C864" s="42"/>
      <c r="D864" s="42"/>
      <c r="E864" s="42"/>
      <c r="F864" s="42"/>
      <c r="G864" s="173"/>
      <c r="H864" s="42"/>
      <c r="I864" s="42"/>
      <c r="J864" s="173"/>
      <c r="K864" s="348"/>
      <c r="L864" s="155"/>
      <c r="M864" s="42"/>
      <c r="N864" s="42"/>
      <c r="O864" s="45"/>
      <c r="P864" s="45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</row>
    <row r="865" spans="1:43" ht="15" x14ac:dyDescent="0.25">
      <c r="A865" s="42"/>
      <c r="B865" s="42"/>
      <c r="C865" s="42"/>
      <c r="D865" s="42"/>
      <c r="E865" s="42"/>
      <c r="F865" s="42"/>
      <c r="G865" s="173"/>
      <c r="H865" s="42"/>
      <c r="I865" s="42"/>
      <c r="J865" s="173"/>
      <c r="K865" s="348"/>
      <c r="L865" s="155"/>
      <c r="M865" s="42"/>
      <c r="N865" s="42"/>
      <c r="O865" s="45"/>
      <c r="P865" s="45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</row>
    <row r="866" spans="1:43" ht="15" x14ac:dyDescent="0.25">
      <c r="A866" s="42"/>
      <c r="B866" s="42"/>
      <c r="C866" s="42"/>
      <c r="D866" s="42"/>
      <c r="E866" s="42"/>
      <c r="F866" s="42"/>
      <c r="G866" s="173"/>
      <c r="H866" s="42"/>
      <c r="I866" s="42"/>
      <c r="J866" s="173"/>
      <c r="K866" s="348"/>
      <c r="L866" s="155"/>
      <c r="M866" s="42"/>
      <c r="N866" s="42"/>
      <c r="O866" s="45"/>
      <c r="P866" s="45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</row>
    <row r="867" spans="1:43" ht="15" x14ac:dyDescent="0.25">
      <c r="A867" s="42"/>
      <c r="B867" s="42"/>
      <c r="C867" s="42"/>
      <c r="D867" s="42"/>
      <c r="E867" s="42"/>
      <c r="F867" s="42"/>
      <c r="G867" s="173"/>
      <c r="H867" s="42"/>
      <c r="I867" s="42"/>
      <c r="J867" s="173"/>
      <c r="K867" s="348"/>
      <c r="L867" s="155"/>
      <c r="M867" s="42"/>
      <c r="N867" s="42"/>
      <c r="O867" s="45"/>
      <c r="P867" s="45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</row>
    <row r="868" spans="1:43" ht="15" x14ac:dyDescent="0.25">
      <c r="A868" s="42"/>
      <c r="B868" s="42"/>
      <c r="C868" s="42"/>
      <c r="D868" s="42"/>
      <c r="E868" s="42"/>
      <c r="F868" s="42"/>
      <c r="G868" s="173"/>
      <c r="H868" s="42"/>
      <c r="I868" s="42"/>
      <c r="J868" s="173"/>
      <c r="K868" s="348"/>
      <c r="L868" s="155"/>
      <c r="M868" s="42"/>
      <c r="N868" s="42"/>
      <c r="O868" s="45"/>
      <c r="P868" s="45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</row>
    <row r="869" spans="1:43" ht="15" x14ac:dyDescent="0.25">
      <c r="A869" s="42"/>
      <c r="B869" s="42"/>
      <c r="C869" s="42"/>
      <c r="D869" s="42"/>
      <c r="E869" s="42"/>
      <c r="F869" s="42"/>
      <c r="G869" s="173"/>
      <c r="H869" s="42"/>
      <c r="I869" s="42"/>
      <c r="J869" s="173"/>
      <c r="K869" s="348"/>
      <c r="L869" s="155"/>
      <c r="M869" s="42"/>
      <c r="N869" s="42"/>
      <c r="O869" s="45"/>
      <c r="P869" s="45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</row>
    <row r="870" spans="1:43" ht="15" x14ac:dyDescent="0.25">
      <c r="A870" s="42"/>
      <c r="B870" s="42"/>
      <c r="C870" s="42"/>
      <c r="D870" s="42"/>
      <c r="E870" s="42"/>
      <c r="F870" s="42"/>
      <c r="G870" s="173"/>
      <c r="H870" s="42"/>
      <c r="I870" s="42"/>
      <c r="J870" s="173"/>
      <c r="K870" s="348"/>
      <c r="L870" s="155"/>
      <c r="M870" s="42"/>
      <c r="N870" s="42"/>
      <c r="O870" s="45"/>
      <c r="P870" s="45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</row>
    <row r="871" spans="1:43" ht="15" x14ac:dyDescent="0.25">
      <c r="A871" s="42"/>
      <c r="B871" s="42"/>
      <c r="C871" s="42"/>
      <c r="D871" s="42"/>
      <c r="E871" s="42"/>
      <c r="F871" s="42"/>
      <c r="G871" s="173"/>
      <c r="H871" s="42"/>
      <c r="I871" s="42"/>
      <c r="J871" s="173"/>
      <c r="K871" s="348"/>
      <c r="L871" s="155"/>
      <c r="M871" s="42"/>
      <c r="N871" s="42"/>
      <c r="O871" s="45"/>
      <c r="P871" s="45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</row>
    <row r="872" spans="1:43" ht="15" x14ac:dyDescent="0.25">
      <c r="A872" s="42"/>
      <c r="B872" s="42"/>
      <c r="C872" s="42"/>
      <c r="D872" s="42"/>
      <c r="E872" s="42"/>
      <c r="F872" s="42"/>
      <c r="G872" s="173"/>
      <c r="H872" s="42"/>
      <c r="I872" s="42"/>
      <c r="J872" s="173"/>
      <c r="K872" s="348"/>
      <c r="L872" s="155"/>
      <c r="M872" s="42"/>
      <c r="N872" s="42"/>
      <c r="O872" s="45"/>
      <c r="P872" s="45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</row>
    <row r="873" spans="1:43" ht="15" x14ac:dyDescent="0.25">
      <c r="A873" s="42"/>
      <c r="B873" s="42"/>
      <c r="C873" s="42"/>
      <c r="D873" s="42"/>
      <c r="E873" s="42"/>
      <c r="F873" s="42"/>
      <c r="G873" s="173"/>
      <c r="H873" s="42"/>
      <c r="I873" s="42"/>
      <c r="J873" s="173"/>
      <c r="K873" s="348"/>
      <c r="L873" s="155"/>
      <c r="M873" s="42"/>
      <c r="N873" s="42"/>
      <c r="O873" s="45"/>
      <c r="P873" s="45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</row>
    <row r="874" spans="1:43" ht="15" x14ac:dyDescent="0.25">
      <c r="A874" s="42"/>
      <c r="B874" s="42"/>
      <c r="C874" s="42"/>
      <c r="D874" s="42"/>
      <c r="E874" s="42"/>
      <c r="F874" s="42"/>
      <c r="G874" s="173"/>
      <c r="H874" s="42"/>
      <c r="I874" s="42"/>
      <c r="J874" s="173"/>
      <c r="K874" s="348"/>
      <c r="L874" s="155"/>
      <c r="M874" s="42"/>
      <c r="N874" s="42"/>
      <c r="O874" s="45"/>
      <c r="P874" s="45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</row>
    <row r="875" spans="1:43" ht="15" x14ac:dyDescent="0.25">
      <c r="A875" s="42"/>
      <c r="B875" s="42"/>
      <c r="C875" s="42"/>
      <c r="D875" s="42"/>
      <c r="E875" s="42"/>
      <c r="F875" s="42"/>
      <c r="G875" s="173"/>
      <c r="H875" s="42"/>
      <c r="I875" s="42"/>
      <c r="J875" s="173"/>
      <c r="K875" s="348"/>
      <c r="L875" s="155"/>
      <c r="M875" s="42"/>
      <c r="N875" s="42"/>
      <c r="O875" s="45"/>
      <c r="P875" s="45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</row>
    <row r="876" spans="1:43" ht="15" x14ac:dyDescent="0.25">
      <c r="A876" s="42"/>
      <c r="B876" s="42"/>
      <c r="C876" s="42"/>
      <c r="D876" s="42"/>
      <c r="E876" s="42"/>
      <c r="F876" s="42"/>
      <c r="G876" s="173"/>
      <c r="H876" s="42"/>
      <c r="I876" s="42"/>
      <c r="J876" s="173"/>
      <c r="K876" s="348"/>
      <c r="L876" s="155"/>
      <c r="M876" s="42"/>
      <c r="N876" s="42"/>
      <c r="O876" s="45"/>
      <c r="P876" s="45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</row>
    <row r="877" spans="1:43" ht="15" x14ac:dyDescent="0.25">
      <c r="A877" s="42"/>
      <c r="B877" s="42"/>
      <c r="C877" s="42"/>
      <c r="D877" s="42"/>
      <c r="E877" s="42"/>
      <c r="F877" s="42"/>
      <c r="G877" s="173"/>
      <c r="H877" s="42"/>
      <c r="I877" s="42"/>
      <c r="J877" s="173"/>
      <c r="K877" s="348"/>
      <c r="L877" s="155"/>
      <c r="M877" s="42"/>
      <c r="N877" s="42"/>
      <c r="O877" s="45"/>
      <c r="P877" s="45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</row>
    <row r="878" spans="1:43" ht="15" x14ac:dyDescent="0.25">
      <c r="A878" s="42"/>
      <c r="B878" s="42"/>
      <c r="C878" s="42"/>
      <c r="D878" s="42"/>
      <c r="E878" s="42"/>
      <c r="F878" s="42"/>
      <c r="G878" s="173"/>
      <c r="H878" s="42"/>
      <c r="I878" s="42"/>
      <c r="J878" s="173"/>
      <c r="K878" s="348"/>
      <c r="L878" s="155"/>
      <c r="M878" s="42"/>
      <c r="N878" s="42"/>
      <c r="O878" s="45"/>
      <c r="P878" s="45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</row>
    <row r="879" spans="1:43" ht="15" x14ac:dyDescent="0.25">
      <c r="A879" s="42"/>
      <c r="B879" s="42"/>
      <c r="C879" s="42"/>
      <c r="D879" s="42"/>
      <c r="E879" s="42"/>
      <c r="F879" s="42"/>
      <c r="G879" s="173"/>
      <c r="H879" s="42"/>
      <c r="I879" s="42"/>
      <c r="J879" s="173"/>
      <c r="K879" s="348"/>
      <c r="L879" s="155"/>
      <c r="M879" s="42"/>
      <c r="N879" s="42"/>
      <c r="O879" s="45"/>
      <c r="P879" s="45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</row>
    <row r="880" spans="1:43" ht="15" x14ac:dyDescent="0.25">
      <c r="A880" s="42"/>
      <c r="B880" s="42"/>
      <c r="C880" s="42"/>
      <c r="D880" s="42"/>
      <c r="E880" s="42"/>
      <c r="F880" s="42"/>
      <c r="G880" s="173"/>
      <c r="H880" s="42"/>
      <c r="I880" s="42"/>
      <c r="J880" s="173"/>
      <c r="K880" s="348"/>
      <c r="L880" s="155"/>
      <c r="M880" s="42"/>
      <c r="N880" s="42"/>
      <c r="O880" s="45"/>
      <c r="P880" s="45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</row>
    <row r="881" spans="1:43" ht="15" x14ac:dyDescent="0.25">
      <c r="A881" s="42"/>
      <c r="B881" s="42"/>
      <c r="C881" s="42"/>
      <c r="D881" s="42"/>
      <c r="E881" s="42"/>
      <c r="F881" s="42"/>
      <c r="G881" s="173"/>
      <c r="H881" s="42"/>
      <c r="I881" s="42"/>
      <c r="J881" s="173"/>
      <c r="K881" s="348"/>
      <c r="L881" s="155"/>
      <c r="M881" s="42"/>
      <c r="N881" s="42"/>
      <c r="O881" s="45"/>
      <c r="P881" s="45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</row>
    <row r="882" spans="1:43" ht="15" x14ac:dyDescent="0.25">
      <c r="A882" s="42"/>
      <c r="B882" s="42"/>
      <c r="C882" s="42"/>
      <c r="D882" s="42"/>
      <c r="E882" s="42"/>
      <c r="F882" s="42"/>
      <c r="G882" s="173"/>
      <c r="H882" s="42"/>
      <c r="I882" s="42"/>
      <c r="J882" s="173"/>
      <c r="K882" s="348"/>
      <c r="L882" s="155"/>
      <c r="M882" s="42"/>
      <c r="N882" s="42"/>
      <c r="O882" s="45"/>
      <c r="P882" s="45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</row>
    <row r="883" spans="1:43" ht="15" x14ac:dyDescent="0.25">
      <c r="A883" s="42"/>
      <c r="B883" s="42"/>
      <c r="C883" s="42"/>
      <c r="D883" s="42"/>
      <c r="E883" s="42"/>
      <c r="F883" s="42"/>
      <c r="G883" s="173"/>
      <c r="H883" s="42"/>
      <c r="I883" s="42"/>
      <c r="J883" s="173"/>
      <c r="K883" s="348"/>
      <c r="L883" s="155"/>
      <c r="M883" s="42"/>
      <c r="N883" s="42"/>
      <c r="O883" s="45"/>
      <c r="P883" s="45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</row>
    <row r="884" spans="1:43" ht="15" x14ac:dyDescent="0.25">
      <c r="A884" s="42"/>
      <c r="B884" s="42"/>
      <c r="C884" s="42"/>
      <c r="D884" s="42"/>
      <c r="E884" s="42"/>
      <c r="F884" s="42"/>
      <c r="G884" s="173"/>
      <c r="H884" s="42"/>
      <c r="I884" s="42"/>
      <c r="J884" s="173"/>
      <c r="K884" s="348"/>
      <c r="L884" s="155"/>
      <c r="M884" s="42"/>
      <c r="N884" s="42"/>
      <c r="O884" s="45"/>
      <c r="P884" s="45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</row>
    <row r="885" spans="1:43" ht="15" x14ac:dyDescent="0.25">
      <c r="A885" s="42"/>
      <c r="B885" s="42"/>
      <c r="C885" s="42"/>
      <c r="D885" s="42"/>
      <c r="E885" s="42"/>
      <c r="F885" s="42"/>
      <c r="G885" s="173"/>
      <c r="H885" s="42"/>
      <c r="I885" s="42"/>
      <c r="J885" s="173"/>
      <c r="K885" s="348"/>
      <c r="L885" s="155"/>
      <c r="M885" s="42"/>
      <c r="N885" s="42"/>
      <c r="O885" s="45"/>
      <c r="P885" s="45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</row>
    <row r="886" spans="1:43" ht="15" x14ac:dyDescent="0.25">
      <c r="A886" s="42"/>
      <c r="B886" s="42"/>
      <c r="C886" s="42"/>
      <c r="D886" s="42"/>
      <c r="E886" s="42"/>
      <c r="F886" s="42"/>
      <c r="G886" s="173"/>
      <c r="H886" s="42"/>
      <c r="I886" s="42"/>
      <c r="J886" s="173"/>
      <c r="K886" s="348"/>
      <c r="L886" s="155"/>
      <c r="M886" s="42"/>
      <c r="N886" s="42"/>
      <c r="O886" s="45"/>
      <c r="P886" s="45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</row>
    <row r="887" spans="1:43" ht="15" x14ac:dyDescent="0.25">
      <c r="A887" s="42"/>
      <c r="B887" s="42"/>
      <c r="C887" s="42"/>
      <c r="D887" s="42"/>
      <c r="E887" s="42"/>
      <c r="F887" s="42"/>
      <c r="G887" s="173"/>
      <c r="H887" s="42"/>
      <c r="I887" s="42"/>
      <c r="J887" s="173"/>
      <c r="K887" s="348"/>
      <c r="L887" s="155"/>
      <c r="M887" s="42"/>
      <c r="N887" s="42"/>
      <c r="O887" s="45"/>
      <c r="P887" s="45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</row>
    <row r="888" spans="1:43" ht="15" x14ac:dyDescent="0.25">
      <c r="A888" s="42"/>
      <c r="B888" s="42"/>
      <c r="C888" s="42"/>
      <c r="D888" s="42"/>
      <c r="E888" s="42"/>
      <c r="F888" s="42"/>
      <c r="G888" s="173"/>
      <c r="H888" s="42"/>
      <c r="I888" s="42"/>
      <c r="J888" s="173"/>
      <c r="K888" s="348"/>
      <c r="L888" s="155"/>
      <c r="M888" s="42"/>
      <c r="N888" s="42"/>
      <c r="O888" s="45"/>
      <c r="P888" s="45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</row>
    <row r="889" spans="1:43" ht="15" x14ac:dyDescent="0.25">
      <c r="A889" s="42"/>
      <c r="B889" s="42"/>
      <c r="C889" s="42"/>
      <c r="D889" s="42"/>
      <c r="E889" s="42"/>
      <c r="F889" s="42"/>
      <c r="G889" s="173"/>
      <c r="H889" s="42"/>
      <c r="I889" s="42"/>
      <c r="J889" s="173"/>
      <c r="K889" s="348"/>
      <c r="L889" s="155"/>
      <c r="M889" s="42"/>
      <c r="N889" s="42"/>
      <c r="O889" s="45"/>
      <c r="P889" s="45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</row>
    <row r="890" spans="1:43" ht="15" x14ac:dyDescent="0.25">
      <c r="A890" s="42"/>
      <c r="B890" s="42"/>
      <c r="C890" s="42"/>
      <c r="D890" s="42"/>
      <c r="E890" s="42"/>
      <c r="F890" s="42"/>
      <c r="G890" s="173"/>
      <c r="H890" s="42"/>
      <c r="I890" s="42"/>
      <c r="J890" s="173"/>
      <c r="K890" s="348"/>
      <c r="L890" s="155"/>
      <c r="M890" s="42"/>
      <c r="N890" s="42"/>
      <c r="O890" s="45"/>
      <c r="P890" s="45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</row>
    <row r="891" spans="1:43" ht="15" x14ac:dyDescent="0.25">
      <c r="A891" s="42"/>
      <c r="B891" s="42"/>
      <c r="C891" s="42"/>
      <c r="D891" s="42"/>
      <c r="E891" s="42"/>
      <c r="F891" s="42"/>
      <c r="G891" s="173"/>
      <c r="H891" s="42"/>
      <c r="I891" s="42"/>
      <c r="J891" s="173"/>
      <c r="K891" s="348"/>
      <c r="L891" s="155"/>
      <c r="M891" s="42"/>
      <c r="N891" s="42"/>
      <c r="O891" s="45"/>
      <c r="P891" s="45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</row>
    <row r="892" spans="1:43" ht="15" x14ac:dyDescent="0.25">
      <c r="A892" s="42"/>
      <c r="B892" s="42"/>
      <c r="C892" s="42"/>
      <c r="D892" s="42"/>
      <c r="E892" s="42"/>
      <c r="F892" s="42"/>
      <c r="G892" s="173"/>
      <c r="H892" s="42"/>
      <c r="I892" s="42"/>
      <c r="J892" s="173"/>
      <c r="K892" s="348"/>
      <c r="L892" s="155"/>
      <c r="M892" s="42"/>
      <c r="N892" s="42"/>
      <c r="O892" s="45"/>
      <c r="P892" s="45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</row>
    <row r="893" spans="1:43" ht="15" x14ac:dyDescent="0.25">
      <c r="A893" s="42"/>
      <c r="B893" s="42"/>
      <c r="C893" s="42"/>
      <c r="D893" s="42"/>
      <c r="E893" s="42"/>
      <c r="F893" s="42"/>
      <c r="G893" s="173"/>
      <c r="H893" s="42"/>
      <c r="I893" s="42"/>
      <c r="J893" s="173"/>
      <c r="K893" s="348"/>
      <c r="L893" s="155"/>
      <c r="M893" s="42"/>
      <c r="N893" s="42"/>
      <c r="O893" s="45"/>
      <c r="P893" s="45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</row>
    <row r="894" spans="1:43" ht="15" x14ac:dyDescent="0.25">
      <c r="A894" s="42"/>
      <c r="B894" s="42"/>
      <c r="C894" s="42"/>
      <c r="D894" s="42"/>
      <c r="E894" s="42"/>
      <c r="F894" s="42"/>
      <c r="G894" s="173"/>
      <c r="H894" s="42"/>
      <c r="I894" s="42"/>
      <c r="J894" s="173"/>
      <c r="K894" s="348"/>
      <c r="L894" s="155"/>
      <c r="M894" s="42"/>
      <c r="N894" s="42"/>
      <c r="O894" s="45"/>
      <c r="P894" s="45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</row>
    <row r="895" spans="1:43" ht="15" x14ac:dyDescent="0.25">
      <c r="A895" s="42"/>
      <c r="B895" s="42"/>
      <c r="C895" s="42"/>
      <c r="D895" s="42"/>
      <c r="E895" s="42"/>
      <c r="F895" s="42"/>
      <c r="G895" s="173"/>
      <c r="H895" s="42"/>
      <c r="I895" s="42"/>
      <c r="J895" s="173"/>
      <c r="K895" s="348"/>
      <c r="L895" s="155"/>
      <c r="M895" s="42"/>
      <c r="N895" s="42"/>
      <c r="O895" s="45"/>
      <c r="P895" s="45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</row>
    <row r="896" spans="1:43" ht="15" x14ac:dyDescent="0.25">
      <c r="A896" s="42"/>
      <c r="B896" s="42"/>
      <c r="C896" s="42"/>
      <c r="D896" s="42"/>
      <c r="E896" s="42"/>
      <c r="F896" s="42"/>
      <c r="G896" s="173"/>
      <c r="H896" s="42"/>
      <c r="I896" s="42"/>
      <c r="J896" s="173"/>
      <c r="K896" s="348"/>
      <c r="L896" s="155"/>
      <c r="M896" s="42"/>
      <c r="N896" s="42"/>
      <c r="O896" s="45"/>
      <c r="P896" s="45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</row>
    <row r="897" spans="1:43" ht="15" x14ac:dyDescent="0.25">
      <c r="A897" s="42"/>
      <c r="B897" s="42"/>
      <c r="C897" s="42"/>
      <c r="D897" s="42"/>
      <c r="E897" s="42"/>
      <c r="F897" s="42"/>
      <c r="G897" s="173"/>
      <c r="H897" s="42"/>
      <c r="I897" s="42"/>
      <c r="J897" s="173"/>
      <c r="K897" s="348"/>
      <c r="L897" s="155"/>
      <c r="M897" s="42"/>
      <c r="N897" s="42"/>
      <c r="O897" s="45"/>
      <c r="P897" s="45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</row>
    <row r="898" spans="1:43" ht="15" x14ac:dyDescent="0.25">
      <c r="A898" s="42"/>
      <c r="B898" s="42"/>
      <c r="C898" s="42"/>
      <c r="D898" s="42"/>
      <c r="E898" s="42"/>
      <c r="F898" s="42"/>
      <c r="G898" s="173"/>
      <c r="H898" s="42"/>
      <c r="I898" s="42"/>
      <c r="J898" s="173"/>
      <c r="K898" s="348"/>
      <c r="L898" s="155"/>
      <c r="M898" s="42"/>
      <c r="N898" s="42"/>
      <c r="O898" s="45"/>
      <c r="P898" s="45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</row>
    <row r="899" spans="1:43" ht="15" x14ac:dyDescent="0.25">
      <c r="A899" s="42"/>
      <c r="B899" s="42"/>
      <c r="C899" s="42"/>
      <c r="D899" s="42"/>
      <c r="E899" s="42"/>
      <c r="F899" s="42"/>
      <c r="G899" s="173"/>
      <c r="H899" s="42"/>
      <c r="I899" s="42"/>
      <c r="J899" s="173"/>
      <c r="K899" s="348"/>
      <c r="L899" s="155"/>
      <c r="M899" s="42"/>
      <c r="N899" s="42"/>
      <c r="O899" s="45"/>
      <c r="P899" s="45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</row>
    <row r="900" spans="1:43" ht="15" x14ac:dyDescent="0.25">
      <c r="A900" s="42"/>
      <c r="B900" s="42"/>
      <c r="C900" s="42"/>
      <c r="D900" s="42"/>
      <c r="E900" s="42"/>
      <c r="F900" s="42"/>
      <c r="G900" s="173"/>
      <c r="H900" s="42"/>
      <c r="I900" s="42"/>
      <c r="J900" s="173"/>
      <c r="K900" s="348"/>
      <c r="L900" s="155"/>
      <c r="M900" s="42"/>
      <c r="N900" s="42"/>
      <c r="O900" s="45"/>
      <c r="P900" s="45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</row>
    <row r="901" spans="1:43" ht="15" x14ac:dyDescent="0.25">
      <c r="A901" s="42"/>
      <c r="B901" s="42"/>
      <c r="C901" s="42"/>
      <c r="D901" s="42"/>
      <c r="E901" s="42"/>
      <c r="F901" s="42"/>
      <c r="G901" s="173"/>
      <c r="H901" s="42"/>
      <c r="I901" s="42"/>
      <c r="J901" s="173"/>
      <c r="K901" s="348"/>
      <c r="L901" s="155"/>
      <c r="M901" s="42"/>
      <c r="N901" s="42"/>
      <c r="O901" s="45"/>
      <c r="P901" s="45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</row>
    <row r="902" spans="1:43" ht="15" x14ac:dyDescent="0.25">
      <c r="A902" s="42"/>
      <c r="B902" s="42"/>
      <c r="C902" s="42"/>
      <c r="D902" s="42"/>
      <c r="E902" s="42"/>
      <c r="F902" s="42"/>
      <c r="G902" s="173"/>
      <c r="H902" s="42"/>
      <c r="I902" s="42"/>
      <c r="J902" s="173"/>
      <c r="K902" s="348"/>
      <c r="L902" s="155"/>
      <c r="M902" s="42"/>
      <c r="N902" s="42"/>
      <c r="O902" s="45"/>
      <c r="P902" s="45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</row>
    <row r="903" spans="1:43" ht="15" x14ac:dyDescent="0.25">
      <c r="A903" s="42"/>
      <c r="B903" s="42"/>
      <c r="C903" s="42"/>
      <c r="D903" s="42"/>
      <c r="E903" s="42"/>
      <c r="F903" s="42"/>
      <c r="G903" s="173"/>
      <c r="H903" s="42"/>
      <c r="I903" s="42"/>
      <c r="J903" s="173"/>
      <c r="K903" s="348"/>
      <c r="L903" s="155"/>
      <c r="M903" s="42"/>
      <c r="N903" s="42"/>
      <c r="O903" s="45"/>
      <c r="P903" s="45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</row>
    <row r="904" spans="1:43" ht="15" x14ac:dyDescent="0.25">
      <c r="A904" s="42"/>
      <c r="B904" s="42"/>
      <c r="C904" s="42"/>
      <c r="D904" s="42"/>
      <c r="E904" s="42"/>
      <c r="F904" s="42"/>
      <c r="G904" s="173"/>
      <c r="H904" s="42"/>
      <c r="I904" s="42"/>
      <c r="J904" s="173"/>
      <c r="K904" s="348"/>
      <c r="L904" s="155"/>
      <c r="M904" s="42"/>
      <c r="N904" s="42"/>
      <c r="O904" s="45"/>
      <c r="P904" s="45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</row>
    <row r="905" spans="1:43" ht="15" x14ac:dyDescent="0.25">
      <c r="A905" s="42"/>
      <c r="B905" s="42"/>
      <c r="C905" s="42"/>
      <c r="D905" s="42"/>
      <c r="E905" s="42"/>
      <c r="F905" s="42"/>
      <c r="G905" s="173"/>
      <c r="H905" s="42"/>
      <c r="I905" s="42"/>
      <c r="J905" s="173"/>
      <c r="K905" s="348"/>
      <c r="L905" s="155"/>
      <c r="M905" s="42"/>
      <c r="N905" s="42"/>
      <c r="O905" s="45"/>
      <c r="P905" s="45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</row>
    <row r="906" spans="1:43" ht="15" x14ac:dyDescent="0.25">
      <c r="A906" s="42"/>
      <c r="B906" s="42"/>
      <c r="C906" s="42"/>
      <c r="D906" s="42"/>
      <c r="E906" s="42"/>
      <c r="F906" s="42"/>
      <c r="G906" s="173"/>
      <c r="H906" s="42"/>
      <c r="I906" s="42"/>
      <c r="J906" s="173"/>
      <c r="K906" s="348"/>
      <c r="L906" s="155"/>
      <c r="M906" s="42"/>
      <c r="N906" s="42"/>
      <c r="O906" s="45"/>
      <c r="P906" s="45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</row>
    <row r="907" spans="1:43" ht="15" x14ac:dyDescent="0.25">
      <c r="A907" s="42"/>
      <c r="B907" s="42"/>
      <c r="C907" s="42"/>
      <c r="D907" s="42"/>
      <c r="E907" s="42"/>
      <c r="F907" s="42"/>
      <c r="G907" s="173"/>
      <c r="H907" s="42"/>
      <c r="I907" s="42"/>
      <c r="J907" s="173"/>
      <c r="K907" s="348"/>
      <c r="L907" s="155"/>
      <c r="M907" s="42"/>
      <c r="N907" s="42"/>
      <c r="O907" s="45"/>
      <c r="P907" s="45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</row>
    <row r="908" spans="1:43" ht="15" x14ac:dyDescent="0.25">
      <c r="A908" s="42"/>
      <c r="B908" s="42"/>
      <c r="C908" s="42"/>
      <c r="D908" s="42"/>
      <c r="E908" s="42"/>
      <c r="F908" s="42"/>
      <c r="G908" s="173"/>
      <c r="H908" s="42"/>
      <c r="I908" s="42"/>
      <c r="J908" s="173"/>
      <c r="K908" s="348"/>
      <c r="L908" s="155"/>
      <c r="M908" s="42"/>
      <c r="N908" s="42"/>
      <c r="O908" s="45"/>
      <c r="P908" s="45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</row>
    <row r="909" spans="1:43" ht="15" x14ac:dyDescent="0.25">
      <c r="A909" s="42"/>
      <c r="B909" s="42"/>
      <c r="C909" s="42"/>
      <c r="D909" s="42"/>
      <c r="E909" s="42"/>
      <c r="F909" s="42"/>
      <c r="G909" s="173"/>
      <c r="H909" s="42"/>
      <c r="I909" s="42"/>
      <c r="J909" s="173"/>
      <c r="K909" s="348"/>
      <c r="L909" s="155"/>
      <c r="M909" s="42"/>
      <c r="N909" s="42"/>
      <c r="O909" s="45"/>
      <c r="P909" s="45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</row>
    <row r="910" spans="1:43" ht="15" x14ac:dyDescent="0.25">
      <c r="A910" s="42"/>
      <c r="B910" s="42"/>
      <c r="C910" s="42"/>
      <c r="D910" s="42"/>
      <c r="E910" s="42"/>
      <c r="F910" s="42"/>
      <c r="G910" s="173"/>
      <c r="H910" s="42"/>
      <c r="I910" s="42"/>
      <c r="J910" s="173"/>
      <c r="K910" s="348"/>
      <c r="L910" s="155"/>
      <c r="M910" s="42"/>
      <c r="N910" s="42"/>
      <c r="O910" s="45"/>
      <c r="P910" s="45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</row>
    <row r="911" spans="1:43" ht="15" x14ac:dyDescent="0.25">
      <c r="A911" s="42"/>
      <c r="B911" s="42"/>
      <c r="C911" s="42"/>
      <c r="D911" s="42"/>
      <c r="E911" s="42"/>
      <c r="F911" s="42"/>
      <c r="G911" s="173"/>
      <c r="H911" s="42"/>
      <c r="I911" s="42"/>
      <c r="J911" s="173"/>
      <c r="K911" s="348"/>
      <c r="L911" s="155"/>
      <c r="M911" s="42"/>
      <c r="N911" s="42"/>
      <c r="O911" s="45"/>
      <c r="P911" s="45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</row>
    <row r="912" spans="1:43" ht="15" x14ac:dyDescent="0.25">
      <c r="A912" s="42"/>
      <c r="B912" s="42"/>
      <c r="C912" s="42"/>
      <c r="D912" s="42"/>
      <c r="E912" s="42"/>
      <c r="F912" s="42"/>
      <c r="G912" s="173"/>
      <c r="H912" s="42"/>
      <c r="I912" s="42"/>
      <c r="J912" s="173"/>
      <c r="K912" s="348"/>
      <c r="L912" s="155"/>
      <c r="M912" s="42"/>
      <c r="N912" s="42"/>
      <c r="O912" s="45"/>
      <c r="P912" s="45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</row>
    <row r="913" spans="1:43" ht="15" x14ac:dyDescent="0.25">
      <c r="A913" s="42"/>
      <c r="B913" s="42"/>
      <c r="C913" s="42"/>
      <c r="D913" s="42"/>
      <c r="E913" s="42"/>
      <c r="F913" s="42"/>
      <c r="G913" s="173"/>
      <c r="H913" s="42"/>
      <c r="I913" s="42"/>
      <c r="J913" s="173"/>
      <c r="K913" s="348"/>
      <c r="L913" s="155"/>
      <c r="M913" s="42"/>
      <c r="N913" s="42"/>
      <c r="O913" s="45"/>
      <c r="P913" s="45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</row>
    <row r="914" spans="1:43" ht="15" x14ac:dyDescent="0.25">
      <c r="A914" s="42"/>
      <c r="B914" s="42"/>
      <c r="C914" s="42"/>
      <c r="D914" s="42"/>
      <c r="E914" s="42"/>
      <c r="F914" s="42"/>
      <c r="G914" s="173"/>
      <c r="H914" s="42"/>
      <c r="I914" s="42"/>
      <c r="J914" s="173"/>
      <c r="K914" s="348"/>
      <c r="L914" s="155"/>
      <c r="M914" s="42"/>
      <c r="N914" s="42"/>
      <c r="O914" s="45"/>
      <c r="P914" s="45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</row>
    <row r="915" spans="1:43" ht="15" x14ac:dyDescent="0.25">
      <c r="A915" s="42"/>
      <c r="B915" s="42"/>
      <c r="C915" s="42"/>
      <c r="D915" s="42"/>
      <c r="E915" s="42"/>
      <c r="F915" s="42"/>
      <c r="G915" s="173"/>
      <c r="H915" s="42"/>
      <c r="I915" s="42"/>
      <c r="J915" s="173"/>
      <c r="K915" s="348"/>
      <c r="L915" s="155"/>
      <c r="M915" s="42"/>
      <c r="N915" s="42"/>
      <c r="O915" s="45"/>
      <c r="P915" s="45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</row>
    <row r="916" spans="1:43" ht="15" x14ac:dyDescent="0.25">
      <c r="A916" s="42"/>
      <c r="B916" s="42"/>
      <c r="C916" s="42"/>
      <c r="D916" s="42"/>
      <c r="E916" s="42"/>
      <c r="F916" s="42"/>
      <c r="G916" s="173"/>
      <c r="H916" s="42"/>
      <c r="I916" s="42"/>
      <c r="J916" s="173"/>
      <c r="K916" s="348"/>
      <c r="L916" s="155"/>
      <c r="M916" s="42"/>
      <c r="N916" s="42"/>
      <c r="O916" s="45"/>
      <c r="P916" s="45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</row>
    <row r="917" spans="1:43" ht="15" x14ac:dyDescent="0.25">
      <c r="A917" s="42"/>
      <c r="B917" s="42"/>
      <c r="C917" s="42"/>
      <c r="D917" s="42"/>
      <c r="E917" s="42"/>
      <c r="F917" s="42"/>
      <c r="G917" s="173"/>
      <c r="H917" s="42"/>
      <c r="I917" s="42"/>
      <c r="J917" s="173"/>
      <c r="K917" s="348"/>
      <c r="L917" s="155"/>
      <c r="M917" s="42"/>
      <c r="N917" s="42"/>
      <c r="O917" s="45"/>
      <c r="P917" s="45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</row>
    <row r="918" spans="1:43" ht="15" x14ac:dyDescent="0.25">
      <c r="A918" s="42"/>
      <c r="B918" s="42"/>
      <c r="C918" s="42"/>
      <c r="D918" s="42"/>
      <c r="E918" s="42"/>
      <c r="F918" s="42"/>
      <c r="G918" s="173"/>
      <c r="H918" s="42"/>
      <c r="I918" s="42"/>
      <c r="J918" s="173"/>
      <c r="K918" s="348"/>
      <c r="L918" s="155"/>
      <c r="M918" s="42"/>
      <c r="N918" s="42"/>
      <c r="O918" s="45"/>
      <c r="P918" s="45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</row>
    <row r="919" spans="1:43" ht="15" x14ac:dyDescent="0.25">
      <c r="A919" s="42"/>
      <c r="B919" s="42"/>
      <c r="C919" s="42"/>
      <c r="D919" s="42"/>
      <c r="E919" s="42"/>
      <c r="F919" s="42"/>
      <c r="G919" s="173"/>
      <c r="H919" s="42"/>
      <c r="I919" s="42"/>
      <c r="J919" s="173"/>
      <c r="K919" s="348"/>
      <c r="L919" s="155"/>
      <c r="M919" s="42"/>
      <c r="N919" s="42"/>
      <c r="O919" s="45"/>
      <c r="P919" s="45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</row>
    <row r="920" spans="1:43" ht="15" x14ac:dyDescent="0.25">
      <c r="A920" s="42"/>
      <c r="B920" s="42"/>
      <c r="C920" s="42"/>
      <c r="D920" s="42"/>
      <c r="E920" s="42"/>
      <c r="F920" s="42"/>
      <c r="G920" s="173"/>
      <c r="H920" s="42"/>
      <c r="I920" s="42"/>
      <c r="J920" s="173"/>
      <c r="K920" s="348"/>
      <c r="L920" s="155"/>
      <c r="M920" s="42"/>
      <c r="N920" s="42"/>
      <c r="O920" s="45"/>
      <c r="P920" s="45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</row>
    <row r="921" spans="1:43" ht="15" x14ac:dyDescent="0.25">
      <c r="A921" s="42"/>
      <c r="B921" s="42"/>
      <c r="C921" s="42"/>
      <c r="D921" s="42"/>
      <c r="E921" s="42"/>
      <c r="F921" s="42"/>
      <c r="G921" s="173"/>
      <c r="H921" s="42"/>
      <c r="I921" s="42"/>
      <c r="J921" s="173"/>
      <c r="K921" s="348"/>
      <c r="L921" s="155"/>
      <c r="M921" s="42"/>
      <c r="N921" s="42"/>
      <c r="O921" s="45"/>
      <c r="P921" s="45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</row>
    <row r="922" spans="1:43" ht="15" x14ac:dyDescent="0.25">
      <c r="A922" s="42"/>
      <c r="B922" s="42"/>
      <c r="C922" s="42"/>
      <c r="D922" s="42"/>
      <c r="E922" s="42"/>
      <c r="F922" s="42"/>
      <c r="G922" s="173"/>
      <c r="H922" s="42"/>
      <c r="I922" s="42"/>
      <c r="J922" s="173"/>
      <c r="K922" s="348"/>
      <c r="L922" s="155"/>
      <c r="M922" s="42"/>
      <c r="N922" s="42"/>
      <c r="O922" s="45"/>
      <c r="P922" s="45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</row>
    <row r="923" spans="1:43" ht="15" x14ac:dyDescent="0.25">
      <c r="A923" s="42"/>
      <c r="B923" s="42"/>
      <c r="C923" s="42"/>
      <c r="D923" s="42"/>
      <c r="E923" s="42"/>
      <c r="F923" s="42"/>
      <c r="G923" s="173"/>
      <c r="H923" s="42"/>
      <c r="I923" s="42"/>
      <c r="J923" s="173"/>
      <c r="K923" s="348"/>
      <c r="L923" s="155"/>
      <c r="M923" s="42"/>
      <c r="N923" s="42"/>
      <c r="O923" s="45"/>
      <c r="P923" s="45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</row>
    <row r="924" spans="1:43" ht="15" x14ac:dyDescent="0.25">
      <c r="A924" s="42"/>
      <c r="B924" s="42"/>
      <c r="C924" s="42"/>
      <c r="D924" s="42"/>
      <c r="E924" s="42"/>
      <c r="F924" s="42"/>
      <c r="G924" s="173"/>
      <c r="H924" s="42"/>
      <c r="I924" s="42"/>
      <c r="J924" s="173"/>
      <c r="K924" s="348"/>
      <c r="L924" s="155"/>
      <c r="M924" s="42"/>
      <c r="N924" s="42"/>
      <c r="O924" s="45"/>
      <c r="P924" s="45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</row>
    <row r="925" spans="1:43" ht="15" x14ac:dyDescent="0.25">
      <c r="A925" s="42"/>
      <c r="B925" s="42"/>
      <c r="C925" s="42"/>
      <c r="D925" s="42"/>
      <c r="E925" s="42"/>
      <c r="F925" s="42"/>
      <c r="G925" s="173"/>
      <c r="H925" s="42"/>
      <c r="I925" s="42"/>
      <c r="J925" s="173"/>
      <c r="K925" s="348"/>
      <c r="L925" s="155"/>
      <c r="M925" s="42"/>
      <c r="N925" s="42"/>
      <c r="O925" s="45"/>
      <c r="P925" s="45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</row>
    <row r="926" spans="1:43" ht="15" x14ac:dyDescent="0.25">
      <c r="A926" s="42"/>
      <c r="B926" s="42"/>
      <c r="C926" s="42"/>
      <c r="D926" s="42"/>
      <c r="E926" s="42"/>
      <c r="F926" s="42"/>
      <c r="G926" s="173"/>
      <c r="H926" s="42"/>
      <c r="I926" s="42"/>
      <c r="J926" s="173"/>
      <c r="K926" s="348"/>
      <c r="L926" s="155"/>
      <c r="M926" s="42"/>
      <c r="N926" s="42"/>
      <c r="O926" s="45"/>
      <c r="P926" s="45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</row>
    <row r="927" spans="1:43" ht="15" x14ac:dyDescent="0.25">
      <c r="A927" s="42"/>
      <c r="B927" s="42"/>
      <c r="C927" s="42"/>
      <c r="D927" s="42"/>
      <c r="E927" s="42"/>
      <c r="F927" s="42"/>
      <c r="G927" s="173"/>
      <c r="H927" s="42"/>
      <c r="I927" s="42"/>
      <c r="J927" s="173"/>
      <c r="K927" s="348"/>
      <c r="L927" s="155"/>
      <c r="M927" s="42"/>
      <c r="N927" s="42"/>
      <c r="O927" s="45"/>
      <c r="P927" s="45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</row>
    <row r="928" spans="1:43" ht="15" x14ac:dyDescent="0.25">
      <c r="A928" s="42"/>
      <c r="B928" s="42"/>
      <c r="C928" s="42"/>
      <c r="D928" s="42"/>
      <c r="E928" s="42"/>
      <c r="F928" s="42"/>
      <c r="G928" s="173"/>
      <c r="H928" s="42"/>
      <c r="I928" s="42"/>
      <c r="J928" s="173"/>
      <c r="K928" s="348"/>
      <c r="L928" s="155"/>
      <c r="M928" s="42"/>
      <c r="N928" s="42"/>
      <c r="O928" s="45"/>
      <c r="P928" s="45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</row>
    <row r="929" spans="1:43" ht="15" x14ac:dyDescent="0.25">
      <c r="A929" s="42"/>
      <c r="B929" s="42"/>
      <c r="C929" s="42"/>
      <c r="D929" s="42"/>
      <c r="E929" s="42"/>
      <c r="F929" s="42"/>
      <c r="G929" s="173"/>
      <c r="H929" s="42"/>
      <c r="I929" s="42"/>
      <c r="J929" s="173"/>
      <c r="K929" s="348"/>
      <c r="L929" s="155"/>
      <c r="M929" s="42"/>
      <c r="N929" s="42"/>
      <c r="O929" s="45"/>
      <c r="P929" s="45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</row>
    <row r="930" spans="1:43" ht="15" x14ac:dyDescent="0.25">
      <c r="A930" s="42"/>
      <c r="B930" s="42"/>
      <c r="C930" s="42"/>
      <c r="D930" s="42"/>
      <c r="E930" s="42"/>
      <c r="F930" s="42"/>
      <c r="G930" s="173"/>
      <c r="H930" s="42"/>
      <c r="I930" s="42"/>
      <c r="J930" s="173"/>
      <c r="K930" s="348"/>
      <c r="L930" s="155"/>
      <c r="M930" s="42"/>
      <c r="N930" s="42"/>
      <c r="O930" s="45"/>
      <c r="P930" s="45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</row>
    <row r="931" spans="1:43" ht="15" x14ac:dyDescent="0.25">
      <c r="A931" s="42"/>
      <c r="B931" s="42"/>
      <c r="C931" s="42"/>
      <c r="D931" s="42"/>
      <c r="E931" s="42"/>
      <c r="F931" s="42"/>
      <c r="G931" s="173"/>
      <c r="H931" s="42"/>
      <c r="I931" s="42"/>
      <c r="J931" s="173"/>
      <c r="K931" s="348"/>
      <c r="L931" s="155"/>
      <c r="M931" s="42"/>
      <c r="N931" s="42"/>
      <c r="O931" s="45"/>
      <c r="P931" s="45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</row>
    <row r="932" spans="1:43" ht="15" x14ac:dyDescent="0.25">
      <c r="A932" s="42"/>
      <c r="B932" s="42"/>
      <c r="C932" s="42"/>
      <c r="D932" s="42"/>
      <c r="E932" s="42"/>
      <c r="F932" s="42"/>
      <c r="G932" s="173"/>
      <c r="H932" s="42"/>
      <c r="I932" s="42"/>
      <c r="J932" s="173"/>
      <c r="K932" s="348"/>
      <c r="L932" s="155"/>
      <c r="M932" s="42"/>
      <c r="N932" s="42"/>
      <c r="O932" s="45"/>
      <c r="P932" s="45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</row>
    <row r="933" spans="1:43" ht="15" x14ac:dyDescent="0.25">
      <c r="A933" s="42"/>
      <c r="B933" s="42"/>
      <c r="C933" s="42"/>
      <c r="D933" s="42"/>
      <c r="E933" s="42"/>
      <c r="F933" s="42"/>
      <c r="G933" s="173"/>
      <c r="H933" s="42"/>
      <c r="I933" s="42"/>
      <c r="J933" s="173"/>
      <c r="K933" s="348"/>
      <c r="L933" s="155"/>
      <c r="M933" s="42"/>
      <c r="N933" s="42"/>
      <c r="O933" s="45"/>
      <c r="P933" s="45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</row>
    <row r="934" spans="1:43" ht="15" x14ac:dyDescent="0.25">
      <c r="A934" s="42"/>
      <c r="B934" s="42"/>
      <c r="C934" s="42"/>
      <c r="D934" s="42"/>
      <c r="E934" s="42"/>
      <c r="F934" s="42"/>
      <c r="G934" s="173"/>
      <c r="H934" s="42"/>
      <c r="I934" s="42"/>
      <c r="J934" s="173"/>
      <c r="K934" s="348"/>
      <c r="L934" s="155"/>
      <c r="M934" s="42"/>
      <c r="N934" s="42"/>
      <c r="O934" s="45"/>
      <c r="P934" s="45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</row>
    <row r="935" spans="1:43" ht="15" x14ac:dyDescent="0.25">
      <c r="A935" s="42"/>
      <c r="B935" s="42"/>
      <c r="C935" s="42"/>
      <c r="D935" s="42"/>
      <c r="E935" s="42"/>
      <c r="F935" s="42"/>
      <c r="G935" s="173"/>
      <c r="H935" s="42"/>
      <c r="I935" s="42"/>
      <c r="J935" s="173"/>
      <c r="K935" s="348"/>
      <c r="L935" s="155"/>
      <c r="M935" s="42"/>
      <c r="N935" s="42"/>
      <c r="O935" s="45"/>
      <c r="P935" s="45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</row>
    <row r="936" spans="1:43" ht="15" x14ac:dyDescent="0.25">
      <c r="A936" s="42"/>
      <c r="B936" s="42"/>
      <c r="C936" s="42"/>
      <c r="D936" s="42"/>
      <c r="E936" s="42"/>
      <c r="F936" s="42"/>
      <c r="G936" s="173"/>
      <c r="H936" s="42"/>
      <c r="I936" s="42"/>
      <c r="J936" s="173"/>
      <c r="K936" s="348"/>
      <c r="L936" s="155"/>
      <c r="M936" s="42"/>
      <c r="N936" s="42"/>
      <c r="O936" s="45"/>
      <c r="P936" s="45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</row>
    <row r="937" spans="1:43" ht="15" x14ac:dyDescent="0.25">
      <c r="A937" s="42"/>
      <c r="B937" s="42"/>
      <c r="C937" s="42"/>
      <c r="D937" s="42"/>
      <c r="E937" s="42"/>
      <c r="F937" s="42"/>
      <c r="G937" s="173"/>
      <c r="H937" s="42"/>
      <c r="I937" s="42"/>
      <c r="J937" s="173"/>
      <c r="K937" s="348"/>
      <c r="L937" s="155"/>
      <c r="M937" s="42"/>
      <c r="N937" s="42"/>
      <c r="O937" s="45"/>
      <c r="P937" s="45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</row>
    <row r="938" spans="1:43" ht="15" x14ac:dyDescent="0.25">
      <c r="A938" s="42"/>
      <c r="B938" s="42"/>
      <c r="C938" s="42"/>
      <c r="D938" s="42"/>
      <c r="E938" s="42"/>
      <c r="F938" s="42"/>
      <c r="G938" s="173"/>
      <c r="H938" s="42"/>
      <c r="I938" s="42"/>
      <c r="J938" s="173"/>
      <c r="K938" s="348"/>
      <c r="L938" s="155"/>
      <c r="M938" s="42"/>
      <c r="N938" s="42"/>
      <c r="O938" s="45"/>
      <c r="P938" s="45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</row>
    <row r="939" spans="1:43" ht="15" x14ac:dyDescent="0.25">
      <c r="A939" s="42"/>
      <c r="B939" s="42"/>
      <c r="C939" s="42"/>
      <c r="D939" s="42"/>
      <c r="E939" s="42"/>
      <c r="F939" s="42"/>
      <c r="G939" s="173"/>
      <c r="H939" s="42"/>
      <c r="I939" s="42"/>
      <c r="J939" s="173"/>
      <c r="K939" s="348"/>
      <c r="L939" s="155"/>
      <c r="M939" s="42"/>
      <c r="N939" s="42"/>
      <c r="O939" s="45"/>
      <c r="P939" s="45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</row>
    <row r="940" spans="1:43" ht="15" x14ac:dyDescent="0.25">
      <c r="A940" s="42"/>
      <c r="B940" s="42"/>
      <c r="C940" s="42"/>
      <c r="D940" s="42"/>
      <c r="E940" s="42"/>
      <c r="F940" s="42"/>
      <c r="G940" s="173"/>
      <c r="H940" s="42"/>
      <c r="I940" s="42"/>
      <c r="J940" s="173"/>
      <c r="K940" s="348"/>
      <c r="L940" s="155"/>
      <c r="M940" s="42"/>
      <c r="N940" s="42"/>
      <c r="O940" s="45"/>
      <c r="P940" s="45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</row>
    <row r="941" spans="1:43" ht="15" x14ac:dyDescent="0.25">
      <c r="A941" s="42"/>
      <c r="B941" s="42"/>
      <c r="C941" s="42"/>
      <c r="D941" s="42"/>
      <c r="E941" s="42"/>
      <c r="F941" s="42"/>
      <c r="G941" s="173"/>
      <c r="H941" s="42"/>
      <c r="I941" s="42"/>
      <c r="J941" s="173"/>
      <c r="K941" s="348"/>
      <c r="L941" s="155"/>
      <c r="M941" s="42"/>
      <c r="N941" s="42"/>
      <c r="O941" s="45"/>
      <c r="P941" s="45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</row>
    <row r="942" spans="1:43" ht="15" x14ac:dyDescent="0.25">
      <c r="A942" s="42"/>
      <c r="B942" s="42"/>
      <c r="C942" s="42"/>
      <c r="D942" s="42"/>
      <c r="E942" s="42"/>
      <c r="F942" s="42"/>
      <c r="G942" s="173"/>
      <c r="H942" s="42"/>
      <c r="I942" s="42"/>
      <c r="J942" s="173"/>
      <c r="K942" s="348"/>
      <c r="L942" s="155"/>
      <c r="M942" s="42"/>
      <c r="N942" s="42"/>
      <c r="O942" s="45"/>
      <c r="P942" s="45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</row>
    <row r="943" spans="1:43" ht="15" x14ac:dyDescent="0.25">
      <c r="A943" s="42"/>
      <c r="B943" s="42"/>
      <c r="C943" s="42"/>
      <c r="D943" s="42"/>
      <c r="E943" s="42"/>
      <c r="F943" s="42"/>
      <c r="G943" s="173"/>
      <c r="H943" s="42"/>
      <c r="I943" s="42"/>
      <c r="J943" s="173"/>
      <c r="K943" s="348"/>
      <c r="L943" s="155"/>
      <c r="M943" s="42"/>
      <c r="N943" s="42"/>
      <c r="O943" s="45"/>
      <c r="P943" s="45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</row>
    <row r="944" spans="1:43" ht="15" x14ac:dyDescent="0.25">
      <c r="A944" s="42"/>
      <c r="B944" s="42"/>
      <c r="C944" s="42"/>
      <c r="D944" s="42"/>
      <c r="E944" s="42"/>
      <c r="F944" s="42"/>
      <c r="G944" s="173"/>
      <c r="H944" s="42"/>
      <c r="I944" s="42"/>
      <c r="J944" s="173"/>
      <c r="K944" s="348"/>
      <c r="L944" s="155"/>
      <c r="M944" s="42"/>
      <c r="N944" s="42"/>
      <c r="O944" s="45"/>
      <c r="P944" s="45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</row>
    <row r="945" spans="1:43" ht="15" x14ac:dyDescent="0.25">
      <c r="A945" s="42"/>
      <c r="B945" s="42"/>
      <c r="C945" s="42"/>
      <c r="D945" s="42"/>
      <c r="E945" s="42"/>
      <c r="F945" s="42"/>
      <c r="G945" s="173"/>
      <c r="H945" s="42"/>
      <c r="I945" s="42"/>
      <c r="J945" s="173"/>
      <c r="K945" s="348"/>
      <c r="L945" s="155"/>
      <c r="M945" s="42"/>
      <c r="N945" s="42"/>
      <c r="O945" s="45"/>
      <c r="P945" s="45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</row>
    <row r="946" spans="1:43" ht="15" x14ac:dyDescent="0.25">
      <c r="A946" s="42"/>
      <c r="B946" s="42"/>
      <c r="C946" s="42"/>
      <c r="D946" s="42"/>
      <c r="E946" s="42"/>
      <c r="F946" s="42"/>
      <c r="G946" s="173"/>
      <c r="H946" s="42"/>
      <c r="I946" s="42"/>
      <c r="J946" s="173"/>
      <c r="K946" s="348"/>
      <c r="L946" s="155"/>
      <c r="M946" s="42"/>
      <c r="N946" s="42"/>
      <c r="O946" s="45"/>
      <c r="P946" s="45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</row>
    <row r="947" spans="1:43" ht="15" x14ac:dyDescent="0.25">
      <c r="A947" s="42"/>
      <c r="B947" s="42"/>
      <c r="C947" s="42"/>
      <c r="D947" s="42"/>
      <c r="E947" s="42"/>
      <c r="F947" s="42"/>
      <c r="G947" s="173"/>
      <c r="H947" s="42"/>
      <c r="I947" s="42"/>
      <c r="J947" s="173"/>
      <c r="K947" s="348"/>
      <c r="L947" s="155"/>
      <c r="M947" s="42"/>
      <c r="N947" s="42"/>
      <c r="O947" s="45"/>
      <c r="P947" s="45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</row>
    <row r="948" spans="1:43" ht="15" x14ac:dyDescent="0.25">
      <c r="A948" s="42"/>
      <c r="B948" s="42"/>
      <c r="C948" s="42"/>
      <c r="D948" s="42"/>
      <c r="E948" s="42"/>
      <c r="F948" s="42"/>
      <c r="G948" s="173"/>
      <c r="H948" s="42"/>
      <c r="I948" s="42"/>
      <c r="J948" s="173"/>
      <c r="K948" s="348"/>
      <c r="L948" s="155"/>
      <c r="M948" s="42"/>
      <c r="N948" s="42"/>
      <c r="O948" s="45"/>
      <c r="P948" s="45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</row>
    <row r="949" spans="1:43" ht="15" x14ac:dyDescent="0.25">
      <c r="A949" s="42"/>
      <c r="B949" s="42"/>
      <c r="C949" s="42"/>
      <c r="D949" s="42"/>
      <c r="E949" s="42"/>
      <c r="F949" s="42"/>
      <c r="G949" s="173"/>
      <c r="H949" s="42"/>
      <c r="I949" s="42"/>
      <c r="J949" s="173"/>
      <c r="K949" s="348"/>
      <c r="L949" s="155"/>
      <c r="M949" s="42"/>
      <c r="N949" s="42"/>
      <c r="O949" s="45"/>
      <c r="P949" s="45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</row>
    <row r="950" spans="1:43" ht="15" x14ac:dyDescent="0.25">
      <c r="A950" s="42"/>
      <c r="B950" s="42"/>
      <c r="C950" s="42"/>
      <c r="D950" s="42"/>
      <c r="E950" s="42"/>
      <c r="F950" s="42"/>
      <c r="G950" s="173"/>
      <c r="H950" s="42"/>
      <c r="I950" s="42"/>
      <c r="J950" s="173"/>
      <c r="K950" s="348"/>
      <c r="L950" s="155"/>
      <c r="M950" s="42"/>
      <c r="N950" s="42"/>
      <c r="O950" s="45"/>
      <c r="P950" s="45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</row>
    <row r="951" spans="1:43" ht="15" x14ac:dyDescent="0.25">
      <c r="A951" s="42"/>
      <c r="B951" s="42"/>
      <c r="C951" s="42"/>
      <c r="D951" s="42"/>
      <c r="E951" s="42"/>
      <c r="F951" s="42"/>
      <c r="G951" s="173"/>
      <c r="H951" s="42"/>
      <c r="I951" s="42"/>
      <c r="J951" s="173"/>
      <c r="K951" s="348"/>
      <c r="L951" s="155"/>
      <c r="M951" s="42"/>
      <c r="N951" s="42"/>
      <c r="O951" s="45"/>
      <c r="P951" s="45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</row>
    <row r="952" spans="1:43" ht="15" x14ac:dyDescent="0.25">
      <c r="A952" s="42"/>
      <c r="B952" s="42"/>
      <c r="C952" s="42"/>
      <c r="D952" s="42"/>
      <c r="E952" s="42"/>
      <c r="F952" s="42"/>
      <c r="G952" s="173"/>
      <c r="H952" s="42"/>
      <c r="I952" s="42"/>
      <c r="J952" s="173"/>
      <c r="K952" s="348"/>
      <c r="L952" s="155"/>
      <c r="M952" s="42"/>
      <c r="N952" s="42"/>
      <c r="O952" s="45"/>
      <c r="P952" s="45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</row>
    <row r="953" spans="1:43" ht="15" x14ac:dyDescent="0.25">
      <c r="A953" s="42"/>
      <c r="B953" s="42"/>
      <c r="C953" s="42"/>
      <c r="D953" s="42"/>
      <c r="E953" s="42"/>
      <c r="F953" s="42"/>
      <c r="G953" s="173"/>
      <c r="H953" s="42"/>
      <c r="I953" s="42"/>
      <c r="J953" s="173"/>
      <c r="K953" s="348"/>
      <c r="L953" s="155"/>
      <c r="M953" s="42"/>
      <c r="N953" s="42"/>
      <c r="O953" s="45"/>
      <c r="P953" s="45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</row>
    <row r="954" spans="1:43" ht="15" x14ac:dyDescent="0.25">
      <c r="A954" s="42"/>
      <c r="B954" s="42"/>
      <c r="C954" s="42"/>
      <c r="D954" s="42"/>
      <c r="E954" s="42"/>
      <c r="F954" s="42"/>
      <c r="G954" s="173"/>
      <c r="H954" s="42"/>
      <c r="I954" s="42"/>
      <c r="J954" s="173"/>
      <c r="K954" s="348"/>
      <c r="L954" s="155"/>
      <c r="M954" s="42"/>
      <c r="N954" s="42"/>
      <c r="O954" s="45"/>
      <c r="P954" s="45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</row>
    <row r="955" spans="1:43" ht="15" x14ac:dyDescent="0.25">
      <c r="A955" s="42"/>
      <c r="B955" s="42"/>
      <c r="C955" s="42"/>
      <c r="D955" s="42"/>
      <c r="E955" s="42"/>
      <c r="F955" s="42"/>
      <c r="G955" s="173"/>
      <c r="H955" s="42"/>
      <c r="I955" s="42"/>
      <c r="J955" s="173"/>
      <c r="K955" s="348"/>
      <c r="L955" s="155"/>
      <c r="M955" s="42"/>
      <c r="N955" s="42"/>
      <c r="O955" s="45"/>
      <c r="P955" s="45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</row>
    <row r="956" spans="1:43" ht="15" x14ac:dyDescent="0.25">
      <c r="A956" s="42"/>
      <c r="B956" s="42"/>
      <c r="C956" s="42"/>
      <c r="D956" s="42"/>
      <c r="E956" s="42"/>
      <c r="F956" s="42"/>
      <c r="G956" s="173"/>
      <c r="H956" s="42"/>
      <c r="I956" s="42"/>
      <c r="J956" s="173"/>
      <c r="K956" s="348"/>
      <c r="L956" s="155"/>
      <c r="M956" s="42"/>
      <c r="N956" s="42"/>
      <c r="O956" s="45"/>
      <c r="P956" s="45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</row>
    <row r="957" spans="1:43" ht="15" x14ac:dyDescent="0.25">
      <c r="A957" s="42"/>
      <c r="B957" s="42"/>
      <c r="C957" s="42"/>
      <c r="D957" s="42"/>
      <c r="E957" s="42"/>
      <c r="F957" s="42"/>
      <c r="G957" s="173"/>
      <c r="H957" s="42"/>
      <c r="I957" s="42"/>
      <c r="J957" s="173"/>
      <c r="K957" s="348"/>
      <c r="L957" s="155"/>
      <c r="M957" s="42"/>
      <c r="N957" s="42"/>
      <c r="O957" s="45"/>
      <c r="P957" s="45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</row>
    <row r="958" spans="1:43" ht="15" x14ac:dyDescent="0.25">
      <c r="A958" s="42"/>
      <c r="B958" s="42"/>
      <c r="C958" s="42"/>
      <c r="D958" s="42"/>
      <c r="E958" s="42"/>
      <c r="F958" s="42"/>
      <c r="G958" s="173"/>
      <c r="H958" s="42"/>
      <c r="I958" s="42"/>
      <c r="J958" s="173"/>
      <c r="K958" s="348"/>
      <c r="L958" s="155"/>
      <c r="M958" s="42"/>
      <c r="N958" s="42"/>
      <c r="O958" s="45"/>
      <c r="P958" s="45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</row>
    <row r="959" spans="1:43" ht="15" x14ac:dyDescent="0.25">
      <c r="A959" s="42"/>
      <c r="B959" s="42"/>
      <c r="C959" s="42"/>
      <c r="D959" s="42"/>
      <c r="E959" s="42"/>
      <c r="F959" s="42"/>
      <c r="G959" s="173"/>
      <c r="H959" s="42"/>
      <c r="I959" s="42"/>
      <c r="J959" s="173"/>
      <c r="K959" s="348"/>
      <c r="L959" s="155"/>
      <c r="M959" s="42"/>
      <c r="N959" s="42"/>
      <c r="O959" s="45"/>
      <c r="P959" s="45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</row>
    <row r="960" spans="1:43" ht="15" x14ac:dyDescent="0.25">
      <c r="A960" s="42"/>
      <c r="B960" s="42"/>
      <c r="C960" s="42"/>
      <c r="D960" s="42"/>
      <c r="E960" s="42"/>
      <c r="F960" s="42"/>
      <c r="G960" s="173"/>
      <c r="H960" s="42"/>
      <c r="I960" s="42"/>
      <c r="J960" s="173"/>
      <c r="K960" s="348"/>
      <c r="L960" s="155"/>
      <c r="M960" s="42"/>
      <c r="N960" s="42"/>
      <c r="O960" s="45"/>
      <c r="P960" s="45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</row>
    <row r="961" spans="1:43" ht="15" x14ac:dyDescent="0.25">
      <c r="A961" s="42"/>
      <c r="B961" s="42"/>
      <c r="C961" s="42"/>
      <c r="D961" s="42"/>
      <c r="E961" s="42"/>
      <c r="F961" s="42"/>
      <c r="G961" s="173"/>
      <c r="H961" s="42"/>
      <c r="I961" s="42"/>
      <c r="J961" s="173"/>
      <c r="K961" s="348"/>
      <c r="L961" s="155"/>
      <c r="M961" s="42"/>
      <c r="N961" s="42"/>
      <c r="O961" s="45"/>
      <c r="P961" s="45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</row>
    <row r="962" spans="1:43" ht="15" x14ac:dyDescent="0.25">
      <c r="A962" s="42"/>
      <c r="B962" s="42"/>
      <c r="C962" s="42"/>
      <c r="D962" s="42"/>
      <c r="E962" s="42"/>
      <c r="F962" s="42"/>
      <c r="G962" s="173"/>
      <c r="H962" s="42"/>
      <c r="I962" s="42"/>
      <c r="J962" s="173"/>
      <c r="K962" s="348"/>
      <c r="L962" s="155"/>
      <c r="M962" s="42"/>
      <c r="N962" s="42"/>
      <c r="O962" s="45"/>
      <c r="P962" s="45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</row>
    <row r="963" spans="1:43" ht="15" x14ac:dyDescent="0.25">
      <c r="A963" s="42"/>
      <c r="B963" s="42"/>
      <c r="C963" s="42"/>
      <c r="D963" s="42"/>
      <c r="E963" s="42"/>
      <c r="F963" s="42"/>
      <c r="G963" s="173"/>
      <c r="H963" s="42"/>
      <c r="I963" s="42"/>
      <c r="J963" s="173"/>
      <c r="K963" s="348"/>
      <c r="L963" s="155"/>
      <c r="M963" s="42"/>
      <c r="N963" s="42"/>
      <c r="O963" s="45"/>
      <c r="P963" s="45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</row>
    <row r="964" spans="1:43" ht="15" x14ac:dyDescent="0.25">
      <c r="A964" s="42"/>
      <c r="B964" s="42"/>
      <c r="C964" s="42"/>
      <c r="D964" s="42"/>
      <c r="E964" s="42"/>
      <c r="F964" s="42"/>
      <c r="G964" s="173"/>
      <c r="H964" s="42"/>
      <c r="I964" s="42"/>
      <c r="J964" s="173"/>
      <c r="K964" s="348"/>
      <c r="L964" s="155"/>
      <c r="M964" s="42"/>
      <c r="N964" s="42"/>
      <c r="O964" s="45"/>
      <c r="P964" s="45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</row>
    <row r="965" spans="1:43" ht="15" x14ac:dyDescent="0.25">
      <c r="A965" s="42"/>
      <c r="B965" s="42"/>
      <c r="C965" s="42"/>
      <c r="D965" s="42"/>
      <c r="E965" s="42"/>
      <c r="F965" s="42"/>
      <c r="G965" s="173"/>
      <c r="H965" s="42"/>
      <c r="I965" s="42"/>
      <c r="J965" s="173"/>
      <c r="K965" s="348"/>
      <c r="L965" s="155"/>
      <c r="M965" s="42"/>
      <c r="N965" s="42"/>
      <c r="O965" s="45"/>
      <c r="P965" s="45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</row>
    <row r="966" spans="1:43" ht="15" x14ac:dyDescent="0.25">
      <c r="A966" s="42"/>
      <c r="B966" s="42"/>
      <c r="C966" s="42"/>
      <c r="D966" s="42"/>
      <c r="E966" s="42"/>
      <c r="F966" s="42"/>
      <c r="G966" s="173"/>
      <c r="H966" s="42"/>
      <c r="I966" s="42"/>
      <c r="J966" s="173"/>
      <c r="K966" s="348"/>
      <c r="L966" s="155"/>
      <c r="M966" s="42"/>
      <c r="N966" s="42"/>
      <c r="O966" s="45"/>
      <c r="P966" s="45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</row>
    <row r="967" spans="1:43" ht="15" x14ac:dyDescent="0.25">
      <c r="A967" s="42"/>
      <c r="B967" s="42"/>
      <c r="C967" s="42"/>
      <c r="D967" s="42"/>
      <c r="E967" s="42"/>
      <c r="F967" s="42"/>
      <c r="G967" s="173"/>
      <c r="H967" s="42"/>
      <c r="I967" s="42"/>
      <c r="J967" s="173"/>
      <c r="K967" s="348"/>
      <c r="L967" s="155"/>
      <c r="M967" s="42"/>
      <c r="N967" s="42"/>
      <c r="O967" s="45"/>
      <c r="P967" s="45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</row>
    <row r="968" spans="1:43" ht="15" x14ac:dyDescent="0.25">
      <c r="A968" s="42"/>
      <c r="B968" s="42"/>
      <c r="C968" s="42"/>
      <c r="D968" s="42"/>
      <c r="E968" s="42"/>
      <c r="F968" s="42"/>
      <c r="G968" s="173"/>
      <c r="H968" s="42"/>
      <c r="I968" s="42"/>
      <c r="J968" s="173"/>
      <c r="K968" s="348"/>
      <c r="L968" s="155"/>
      <c r="M968" s="42"/>
      <c r="N968" s="42"/>
      <c r="O968" s="45"/>
      <c r="P968" s="45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</row>
    <row r="969" spans="1:43" ht="15" x14ac:dyDescent="0.25">
      <c r="A969" s="42"/>
      <c r="B969" s="42"/>
      <c r="C969" s="42"/>
      <c r="D969" s="42"/>
      <c r="E969" s="42"/>
      <c r="F969" s="42"/>
      <c r="G969" s="173"/>
      <c r="H969" s="42"/>
      <c r="I969" s="42"/>
      <c r="J969" s="173"/>
      <c r="K969" s="348"/>
      <c r="L969" s="155"/>
      <c r="M969" s="42"/>
      <c r="N969" s="42"/>
      <c r="O969" s="45"/>
      <c r="P969" s="45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</row>
    <row r="970" spans="1:43" ht="15" x14ac:dyDescent="0.25">
      <c r="A970" s="42"/>
      <c r="B970" s="42"/>
      <c r="C970" s="42"/>
      <c r="D970" s="42"/>
      <c r="E970" s="42"/>
      <c r="F970" s="42"/>
      <c r="G970" s="173"/>
      <c r="H970" s="42"/>
      <c r="I970" s="42"/>
      <c r="J970" s="173"/>
      <c r="K970" s="348"/>
      <c r="L970" s="155"/>
      <c r="M970" s="42"/>
      <c r="N970" s="42"/>
      <c r="O970" s="45"/>
      <c r="P970" s="45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</row>
    <row r="971" spans="1:43" ht="15" x14ac:dyDescent="0.25">
      <c r="A971" s="42"/>
      <c r="B971" s="42"/>
      <c r="C971" s="42"/>
      <c r="D971" s="42"/>
      <c r="E971" s="42"/>
      <c r="F971" s="42"/>
      <c r="G971" s="173"/>
      <c r="H971" s="42"/>
      <c r="I971" s="42"/>
      <c r="J971" s="173"/>
      <c r="K971" s="348"/>
      <c r="L971" s="155"/>
      <c r="M971" s="42"/>
      <c r="N971" s="42"/>
      <c r="O971" s="45"/>
      <c r="P971" s="45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</row>
    <row r="972" spans="1:43" ht="15" x14ac:dyDescent="0.25">
      <c r="A972" s="42"/>
      <c r="B972" s="42"/>
      <c r="C972" s="42"/>
      <c r="D972" s="42"/>
      <c r="E972" s="42"/>
      <c r="F972" s="42"/>
      <c r="G972" s="173"/>
      <c r="H972" s="42"/>
      <c r="I972" s="42"/>
      <c r="J972" s="173"/>
      <c r="K972" s="348"/>
      <c r="L972" s="155"/>
      <c r="M972" s="42"/>
      <c r="N972" s="42"/>
      <c r="O972" s="45"/>
      <c r="P972" s="45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</row>
    <row r="973" spans="1:43" ht="15" x14ac:dyDescent="0.25">
      <c r="A973" s="42"/>
      <c r="B973" s="42"/>
      <c r="C973" s="42"/>
      <c r="D973" s="42"/>
      <c r="E973" s="42"/>
      <c r="F973" s="42"/>
      <c r="G973" s="173"/>
      <c r="H973" s="42"/>
      <c r="I973" s="42"/>
      <c r="J973" s="173"/>
      <c r="K973" s="348"/>
      <c r="L973" s="155"/>
      <c r="M973" s="42"/>
      <c r="N973" s="42"/>
      <c r="O973" s="45"/>
      <c r="P973" s="45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</row>
    <row r="974" spans="1:43" ht="15" x14ac:dyDescent="0.25">
      <c r="A974" s="42"/>
      <c r="B974" s="42"/>
      <c r="C974" s="42"/>
      <c r="D974" s="42"/>
      <c r="E974" s="42"/>
      <c r="F974" s="42"/>
      <c r="G974" s="173"/>
      <c r="H974" s="42"/>
      <c r="I974" s="42"/>
      <c r="J974" s="173"/>
      <c r="K974" s="348"/>
      <c r="L974" s="155"/>
      <c r="M974" s="42"/>
      <c r="N974" s="42"/>
      <c r="O974" s="45"/>
      <c r="P974" s="45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</row>
    <row r="975" spans="1:43" ht="15" x14ac:dyDescent="0.25">
      <c r="A975" s="42"/>
      <c r="B975" s="42"/>
      <c r="C975" s="42"/>
      <c r="D975" s="42"/>
      <c r="E975" s="42"/>
      <c r="F975" s="42"/>
      <c r="G975" s="173"/>
      <c r="H975" s="42"/>
      <c r="I975" s="42"/>
      <c r="J975" s="173"/>
      <c r="K975" s="348"/>
      <c r="L975" s="155"/>
      <c r="M975" s="42"/>
      <c r="N975" s="42"/>
      <c r="O975" s="45"/>
      <c r="P975" s="45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</row>
    <row r="976" spans="1:43" ht="15" x14ac:dyDescent="0.25">
      <c r="A976" s="42"/>
      <c r="B976" s="42"/>
      <c r="C976" s="42"/>
      <c r="D976" s="42"/>
      <c r="E976" s="42"/>
      <c r="F976" s="42"/>
      <c r="G976" s="173"/>
      <c r="H976" s="42"/>
      <c r="I976" s="42"/>
      <c r="J976" s="173"/>
      <c r="K976" s="348"/>
      <c r="L976" s="155"/>
      <c r="M976" s="42"/>
      <c r="N976" s="42"/>
      <c r="O976" s="45"/>
      <c r="P976" s="45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</row>
    <row r="977" spans="1:43" ht="15" x14ac:dyDescent="0.25">
      <c r="A977" s="42"/>
      <c r="B977" s="42"/>
      <c r="C977" s="42"/>
      <c r="D977" s="42"/>
      <c r="E977" s="42"/>
      <c r="F977" s="42"/>
      <c r="G977" s="173"/>
      <c r="H977" s="42"/>
      <c r="I977" s="42"/>
      <c r="J977" s="173"/>
      <c r="K977" s="348"/>
      <c r="L977" s="155"/>
      <c r="M977" s="42"/>
      <c r="N977" s="42"/>
      <c r="O977" s="45"/>
      <c r="P977" s="45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</row>
    <row r="978" spans="1:43" ht="15" x14ac:dyDescent="0.25">
      <c r="A978" s="42"/>
      <c r="B978" s="42"/>
      <c r="C978" s="42"/>
      <c r="D978" s="42"/>
      <c r="E978" s="42"/>
      <c r="F978" s="42"/>
      <c r="G978" s="173"/>
      <c r="H978" s="42"/>
      <c r="I978" s="42"/>
      <c r="J978" s="173"/>
      <c r="K978" s="348"/>
      <c r="L978" s="155"/>
      <c r="M978" s="42"/>
      <c r="N978" s="42"/>
      <c r="O978" s="45"/>
      <c r="P978" s="45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</row>
    <row r="979" spans="1:43" ht="15" x14ac:dyDescent="0.25">
      <c r="A979" s="42"/>
      <c r="B979" s="42"/>
      <c r="C979" s="42"/>
      <c r="D979" s="42"/>
      <c r="E979" s="42"/>
      <c r="F979" s="42"/>
      <c r="G979" s="173"/>
      <c r="H979" s="42"/>
      <c r="I979" s="42"/>
      <c r="J979" s="173"/>
      <c r="K979" s="348"/>
      <c r="L979" s="155"/>
      <c r="M979" s="42"/>
      <c r="N979" s="42"/>
      <c r="O979" s="45"/>
      <c r="P979" s="45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</row>
    <row r="980" spans="1:43" ht="15" x14ac:dyDescent="0.25">
      <c r="A980" s="42"/>
      <c r="B980" s="42"/>
      <c r="C980" s="42"/>
      <c r="D980" s="42"/>
      <c r="E980" s="42"/>
      <c r="F980" s="42"/>
      <c r="G980" s="173"/>
      <c r="H980" s="42"/>
      <c r="I980" s="42"/>
      <c r="J980" s="173"/>
      <c r="K980" s="348"/>
      <c r="L980" s="155"/>
      <c r="M980" s="42"/>
      <c r="N980" s="42"/>
      <c r="O980" s="45"/>
      <c r="P980" s="45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</row>
    <row r="981" spans="1:43" ht="15" x14ac:dyDescent="0.25">
      <c r="A981" s="42"/>
      <c r="B981" s="42"/>
      <c r="C981" s="42"/>
      <c r="D981" s="42"/>
      <c r="E981" s="42"/>
      <c r="F981" s="42"/>
      <c r="G981" s="173"/>
      <c r="H981" s="42"/>
      <c r="I981" s="42"/>
      <c r="J981" s="173"/>
      <c r="K981" s="348"/>
      <c r="L981" s="155"/>
      <c r="M981" s="42"/>
      <c r="N981" s="42"/>
      <c r="O981" s="45"/>
      <c r="P981" s="45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</row>
    <row r="982" spans="1:43" ht="15" x14ac:dyDescent="0.25">
      <c r="A982" s="42"/>
      <c r="B982" s="42"/>
      <c r="C982" s="42"/>
      <c r="D982" s="42"/>
      <c r="E982" s="42"/>
      <c r="F982" s="42"/>
      <c r="G982" s="173"/>
      <c r="H982" s="42"/>
      <c r="I982" s="42"/>
      <c r="J982" s="173"/>
      <c r="K982" s="348"/>
      <c r="L982" s="155"/>
      <c r="M982" s="42"/>
      <c r="N982" s="42"/>
      <c r="O982" s="45"/>
      <c r="P982" s="45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</row>
    <row r="983" spans="1:43" ht="15" x14ac:dyDescent="0.25">
      <c r="A983" s="42"/>
      <c r="B983" s="42"/>
      <c r="C983" s="42"/>
      <c r="D983" s="42"/>
      <c r="E983" s="42"/>
      <c r="F983" s="42"/>
      <c r="G983" s="173"/>
      <c r="H983" s="42"/>
      <c r="I983" s="42"/>
      <c r="J983" s="173"/>
      <c r="K983" s="348"/>
      <c r="L983" s="155"/>
      <c r="M983" s="42"/>
      <c r="N983" s="42"/>
      <c r="O983" s="45"/>
      <c r="P983" s="45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</row>
    <row r="984" spans="1:43" ht="15" x14ac:dyDescent="0.25">
      <c r="A984" s="42"/>
      <c r="B984" s="42"/>
      <c r="C984" s="42"/>
      <c r="D984" s="42"/>
      <c r="E984" s="42"/>
      <c r="F984" s="42"/>
      <c r="G984" s="173"/>
      <c r="H984" s="42"/>
      <c r="I984" s="42"/>
      <c r="J984" s="173"/>
      <c r="K984" s="348"/>
      <c r="L984" s="155"/>
      <c r="M984" s="42"/>
      <c r="N984" s="42"/>
      <c r="O984" s="45"/>
      <c r="P984" s="45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</row>
    <row r="985" spans="1:43" ht="15" x14ac:dyDescent="0.25">
      <c r="A985" s="42"/>
      <c r="B985" s="42"/>
      <c r="C985" s="42"/>
      <c r="D985" s="42"/>
      <c r="E985" s="42"/>
      <c r="F985" s="42"/>
      <c r="G985" s="173"/>
      <c r="H985" s="42"/>
      <c r="I985" s="42"/>
      <c r="J985" s="173"/>
      <c r="K985" s="348"/>
      <c r="L985" s="155"/>
      <c r="M985" s="42"/>
      <c r="N985" s="42"/>
      <c r="O985" s="45"/>
      <c r="P985" s="45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</row>
    <row r="986" spans="1:43" ht="15" x14ac:dyDescent="0.25">
      <c r="A986" s="42"/>
      <c r="B986" s="42"/>
      <c r="C986" s="42"/>
      <c r="D986" s="42"/>
      <c r="E986" s="42"/>
      <c r="F986" s="42"/>
      <c r="G986" s="173"/>
      <c r="H986" s="42"/>
      <c r="I986" s="42"/>
      <c r="J986" s="173"/>
      <c r="K986" s="348"/>
      <c r="L986" s="155"/>
      <c r="M986" s="42"/>
      <c r="N986" s="42"/>
      <c r="O986" s="45"/>
      <c r="P986" s="45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</row>
    <row r="987" spans="1:43" ht="15" x14ac:dyDescent="0.25">
      <c r="A987" s="42"/>
      <c r="B987" s="42"/>
      <c r="C987" s="42"/>
      <c r="D987" s="42"/>
      <c r="E987" s="42"/>
      <c r="F987" s="42"/>
      <c r="G987" s="173"/>
      <c r="H987" s="42"/>
      <c r="I987" s="42"/>
      <c r="J987" s="173"/>
      <c r="K987" s="348"/>
      <c r="L987" s="155"/>
      <c r="M987" s="42"/>
      <c r="N987" s="42"/>
      <c r="O987" s="45"/>
      <c r="P987" s="45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</row>
    <row r="988" spans="1:43" ht="15" x14ac:dyDescent="0.25">
      <c r="A988" s="42"/>
      <c r="B988" s="42"/>
      <c r="C988" s="42"/>
      <c r="D988" s="42"/>
      <c r="E988" s="42"/>
      <c r="F988" s="42"/>
      <c r="G988" s="173"/>
      <c r="H988" s="42"/>
      <c r="I988" s="42"/>
      <c r="J988" s="173"/>
      <c r="K988" s="348"/>
      <c r="L988" s="155"/>
      <c r="M988" s="42"/>
      <c r="N988" s="42"/>
      <c r="O988" s="45"/>
      <c r="P988" s="45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</row>
    <row r="989" spans="1:43" ht="15" x14ac:dyDescent="0.25">
      <c r="A989" s="42"/>
      <c r="B989" s="42"/>
      <c r="C989" s="42"/>
      <c r="D989" s="42"/>
      <c r="E989" s="42"/>
      <c r="F989" s="42"/>
      <c r="G989" s="173"/>
      <c r="H989" s="42"/>
      <c r="I989" s="42"/>
      <c r="J989" s="173"/>
      <c r="K989" s="348"/>
      <c r="L989" s="155"/>
      <c r="M989" s="42"/>
      <c r="N989" s="42"/>
      <c r="O989" s="45"/>
      <c r="P989" s="45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</row>
    <row r="990" spans="1:43" ht="15" x14ac:dyDescent="0.25">
      <c r="A990" s="42"/>
      <c r="B990" s="42"/>
      <c r="C990" s="42"/>
      <c r="D990" s="42"/>
      <c r="E990" s="42"/>
      <c r="F990" s="42"/>
      <c r="G990" s="173"/>
      <c r="H990" s="42"/>
      <c r="I990" s="42"/>
      <c r="J990" s="173"/>
      <c r="K990" s="348"/>
      <c r="L990" s="155"/>
      <c r="M990" s="42"/>
      <c r="N990" s="42"/>
      <c r="O990" s="45"/>
      <c r="P990" s="45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</row>
    <row r="991" spans="1:43" ht="15" x14ac:dyDescent="0.25">
      <c r="A991" s="42"/>
      <c r="B991" s="42"/>
      <c r="C991" s="42"/>
      <c r="D991" s="42"/>
      <c r="E991" s="42"/>
      <c r="F991" s="42"/>
      <c r="G991" s="173"/>
      <c r="H991" s="42"/>
      <c r="I991" s="42"/>
      <c r="J991" s="173"/>
      <c r="K991" s="348"/>
      <c r="L991" s="155"/>
      <c r="M991" s="42"/>
      <c r="N991" s="42"/>
      <c r="O991" s="45"/>
      <c r="P991" s="45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</row>
    <row r="992" spans="1:43" ht="15" x14ac:dyDescent="0.25">
      <c r="A992" s="42"/>
      <c r="B992" s="42"/>
      <c r="C992" s="42"/>
      <c r="D992" s="42"/>
      <c r="E992" s="42"/>
      <c r="F992" s="42"/>
      <c r="G992" s="173"/>
      <c r="H992" s="42"/>
      <c r="I992" s="42"/>
      <c r="J992" s="173"/>
      <c r="K992" s="348"/>
      <c r="L992" s="155"/>
      <c r="M992" s="42"/>
      <c r="N992" s="42"/>
      <c r="O992" s="45"/>
      <c r="P992" s="45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</row>
    <row r="993" spans="1:43" ht="15" x14ac:dyDescent="0.25">
      <c r="A993" s="42"/>
      <c r="B993" s="42"/>
      <c r="C993" s="42"/>
      <c r="D993" s="42"/>
      <c r="E993" s="42"/>
      <c r="F993" s="42"/>
      <c r="G993" s="173"/>
      <c r="H993" s="42"/>
      <c r="I993" s="42"/>
      <c r="J993" s="173"/>
      <c r="K993" s="348"/>
      <c r="L993" s="155"/>
      <c r="M993" s="42"/>
      <c r="N993" s="42"/>
      <c r="O993" s="45"/>
      <c r="P993" s="45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</row>
    <row r="994" spans="1:43" ht="15" x14ac:dyDescent="0.25">
      <c r="A994" s="42"/>
      <c r="B994" s="42"/>
      <c r="C994" s="42"/>
      <c r="D994" s="42"/>
      <c r="E994" s="42"/>
      <c r="F994" s="42"/>
      <c r="G994" s="173"/>
      <c r="H994" s="42"/>
      <c r="I994" s="42"/>
      <c r="J994" s="173"/>
      <c r="K994" s="348"/>
      <c r="L994" s="155"/>
      <c r="M994" s="42"/>
      <c r="N994" s="42"/>
      <c r="O994" s="45"/>
      <c r="P994" s="45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</row>
    <row r="995" spans="1:43" ht="15" x14ac:dyDescent="0.25">
      <c r="A995" s="42"/>
      <c r="B995" s="42"/>
      <c r="C995" s="42"/>
      <c r="D995" s="42"/>
      <c r="E995" s="42"/>
      <c r="F995" s="42"/>
      <c r="G995" s="173"/>
      <c r="H995" s="42"/>
      <c r="I995" s="42"/>
      <c r="J995" s="173"/>
      <c r="K995" s="348"/>
      <c r="L995" s="155"/>
      <c r="M995" s="42"/>
      <c r="N995" s="42"/>
      <c r="O995" s="45"/>
      <c r="P995" s="45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</row>
    <row r="996" spans="1:43" ht="15" x14ac:dyDescent="0.25">
      <c r="A996" s="42"/>
      <c r="B996" s="42"/>
      <c r="C996" s="42"/>
      <c r="D996" s="42"/>
      <c r="E996" s="42"/>
      <c r="F996" s="42"/>
      <c r="G996" s="173"/>
      <c r="H996" s="42"/>
      <c r="I996" s="42"/>
      <c r="J996" s="173"/>
      <c r="K996" s="348"/>
      <c r="L996" s="155"/>
      <c r="M996" s="42"/>
      <c r="N996" s="42"/>
      <c r="O996" s="45"/>
      <c r="P996" s="45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</row>
    <row r="997" spans="1:43" ht="15" x14ac:dyDescent="0.25">
      <c r="A997" s="42"/>
      <c r="B997" s="42"/>
      <c r="C997" s="42"/>
      <c r="D997" s="42"/>
      <c r="E997" s="42"/>
      <c r="F997" s="42"/>
      <c r="G997" s="173"/>
      <c r="H997" s="42"/>
      <c r="I997" s="42"/>
      <c r="J997" s="173"/>
      <c r="K997" s="348"/>
      <c r="L997" s="155"/>
      <c r="M997" s="42"/>
      <c r="N997" s="42"/>
      <c r="O997" s="45"/>
      <c r="P997" s="45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</row>
    <row r="998" spans="1:43" ht="15" x14ac:dyDescent="0.25">
      <c r="A998" s="42"/>
      <c r="B998" s="42"/>
      <c r="C998" s="42"/>
      <c r="D998" s="42"/>
      <c r="E998" s="42"/>
      <c r="F998" s="42"/>
      <c r="G998" s="173"/>
      <c r="H998" s="42"/>
      <c r="I998" s="42"/>
      <c r="J998" s="173"/>
      <c r="K998" s="348"/>
      <c r="L998" s="155"/>
      <c r="M998" s="42"/>
      <c r="N998" s="42"/>
      <c r="O998" s="45"/>
      <c r="P998" s="45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</row>
    <row r="999" spans="1:43" ht="15" x14ac:dyDescent="0.25">
      <c r="A999" s="42"/>
      <c r="B999" s="42"/>
      <c r="C999" s="42"/>
      <c r="D999" s="42"/>
      <c r="E999" s="42"/>
      <c r="F999" s="42"/>
      <c r="G999" s="173"/>
      <c r="H999" s="42"/>
      <c r="I999" s="42"/>
      <c r="J999" s="173"/>
      <c r="K999" s="348"/>
      <c r="L999" s="155"/>
      <c r="M999" s="42"/>
      <c r="N999" s="42"/>
      <c r="O999" s="45"/>
      <c r="P999" s="45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</row>
    <row r="1000" spans="1:43" ht="15" x14ac:dyDescent="0.25">
      <c r="A1000" s="42"/>
      <c r="B1000" s="42"/>
      <c r="C1000" s="42"/>
      <c r="D1000" s="42"/>
      <c r="E1000" s="42"/>
      <c r="F1000" s="42"/>
      <c r="G1000" s="173"/>
      <c r="H1000" s="42"/>
      <c r="I1000" s="42"/>
      <c r="J1000" s="173"/>
      <c r="K1000" s="348"/>
      <c r="L1000" s="155"/>
      <c r="M1000" s="42"/>
      <c r="N1000" s="42"/>
      <c r="O1000" s="45"/>
      <c r="P1000" s="45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</row>
    <row r="1001" spans="1:43" ht="15" x14ac:dyDescent="0.25">
      <c r="A1001" s="42"/>
      <c r="B1001" s="42"/>
      <c r="C1001" s="42"/>
      <c r="D1001" s="42"/>
      <c r="E1001" s="42"/>
      <c r="F1001" s="42"/>
      <c r="G1001" s="173"/>
      <c r="H1001" s="42"/>
      <c r="I1001" s="42"/>
      <c r="J1001" s="173"/>
      <c r="K1001" s="348"/>
      <c r="L1001" s="155"/>
      <c r="M1001" s="42"/>
      <c r="N1001" s="42"/>
      <c r="O1001" s="45"/>
      <c r="P1001" s="45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</row>
    <row r="1002" spans="1:43" ht="15" x14ac:dyDescent="0.25">
      <c r="A1002" s="42"/>
      <c r="B1002" s="42"/>
      <c r="C1002" s="42"/>
      <c r="D1002" s="42"/>
      <c r="E1002" s="42"/>
      <c r="F1002" s="42"/>
      <c r="G1002" s="173"/>
      <c r="H1002" s="42"/>
      <c r="I1002" s="42"/>
      <c r="J1002" s="173"/>
      <c r="K1002" s="348"/>
      <c r="L1002" s="155"/>
      <c r="M1002" s="42"/>
      <c r="N1002" s="42"/>
      <c r="O1002" s="45"/>
      <c r="P1002" s="45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</row>
    <row r="1003" spans="1:43" ht="15" x14ac:dyDescent="0.25">
      <c r="A1003" s="42"/>
      <c r="B1003" s="42"/>
      <c r="C1003" s="42"/>
      <c r="D1003" s="42"/>
      <c r="E1003" s="42"/>
      <c r="F1003" s="42"/>
      <c r="G1003" s="173"/>
      <c r="H1003" s="42"/>
      <c r="I1003" s="42"/>
      <c r="J1003" s="173"/>
      <c r="K1003" s="348"/>
      <c r="L1003" s="155"/>
      <c r="M1003" s="42"/>
      <c r="N1003" s="42"/>
      <c r="O1003" s="45"/>
      <c r="P1003" s="45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</row>
    <row r="1004" spans="1:43" ht="15" x14ac:dyDescent="0.25">
      <c r="A1004" s="42"/>
      <c r="B1004" s="42"/>
      <c r="C1004" s="42"/>
      <c r="D1004" s="42"/>
      <c r="E1004" s="42"/>
      <c r="F1004" s="42"/>
      <c r="G1004" s="173"/>
      <c r="H1004" s="42"/>
      <c r="I1004" s="42"/>
      <c r="J1004" s="173"/>
      <c r="K1004" s="348"/>
      <c r="L1004" s="155"/>
      <c r="M1004" s="42"/>
      <c r="N1004" s="42"/>
      <c r="O1004" s="45"/>
      <c r="P1004" s="45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</row>
    <row r="1005" spans="1:43" ht="15" x14ac:dyDescent="0.25">
      <c r="A1005" s="42"/>
      <c r="B1005" s="42"/>
      <c r="C1005" s="42"/>
      <c r="D1005" s="42"/>
      <c r="E1005" s="42"/>
      <c r="F1005" s="42"/>
      <c r="G1005" s="173"/>
      <c r="H1005" s="42"/>
      <c r="I1005" s="42"/>
      <c r="J1005" s="173"/>
      <c r="K1005" s="348"/>
      <c r="L1005" s="155"/>
      <c r="M1005" s="42"/>
      <c r="N1005" s="42"/>
      <c r="O1005" s="45"/>
      <c r="P1005" s="45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</row>
    <row r="1006" spans="1:43" ht="15" x14ac:dyDescent="0.25">
      <c r="A1006" s="42"/>
      <c r="B1006" s="42"/>
      <c r="C1006" s="42"/>
      <c r="D1006" s="42"/>
      <c r="E1006" s="42"/>
      <c r="F1006" s="42"/>
      <c r="G1006" s="173"/>
      <c r="H1006" s="42"/>
      <c r="I1006" s="42"/>
      <c r="J1006" s="173"/>
      <c r="K1006" s="348"/>
      <c r="L1006" s="155"/>
      <c r="M1006" s="42"/>
      <c r="N1006" s="42"/>
      <c r="O1006" s="45"/>
      <c r="P1006" s="45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</row>
    <row r="1007" spans="1:43" ht="15" x14ac:dyDescent="0.25">
      <c r="A1007" s="42"/>
      <c r="B1007" s="42"/>
      <c r="C1007" s="42"/>
      <c r="D1007" s="42"/>
      <c r="E1007" s="42"/>
      <c r="F1007" s="42"/>
      <c r="G1007" s="173"/>
      <c r="H1007" s="42"/>
      <c r="I1007" s="42"/>
      <c r="J1007" s="173"/>
      <c r="K1007" s="348"/>
      <c r="L1007" s="155"/>
      <c r="M1007" s="42"/>
      <c r="N1007" s="42"/>
      <c r="O1007" s="45"/>
      <c r="P1007" s="45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</row>
    <row r="1008" spans="1:43" ht="15" x14ac:dyDescent="0.25">
      <c r="A1008" s="42"/>
      <c r="B1008" s="42"/>
      <c r="C1008" s="42"/>
      <c r="D1008" s="42"/>
      <c r="E1008" s="42"/>
      <c r="F1008" s="42"/>
      <c r="G1008" s="173"/>
      <c r="H1008" s="42"/>
      <c r="I1008" s="42"/>
      <c r="J1008" s="173"/>
      <c r="K1008" s="348"/>
      <c r="L1008" s="155"/>
      <c r="M1008" s="42"/>
      <c r="N1008" s="42"/>
      <c r="O1008" s="45"/>
      <c r="P1008" s="45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</row>
    <row r="1009" spans="1:43" ht="15" x14ac:dyDescent="0.25">
      <c r="A1009" s="42"/>
      <c r="B1009" s="42"/>
      <c r="C1009" s="42"/>
      <c r="D1009" s="42"/>
      <c r="E1009" s="42"/>
      <c r="F1009" s="42"/>
      <c r="G1009" s="173"/>
      <c r="H1009" s="42"/>
      <c r="I1009" s="42"/>
      <c r="J1009" s="173"/>
      <c r="K1009" s="348"/>
      <c r="L1009" s="155"/>
      <c r="M1009" s="42"/>
      <c r="N1009" s="42"/>
      <c r="O1009" s="45"/>
      <c r="P1009" s="45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</row>
    <row r="1010" spans="1:43" ht="15" x14ac:dyDescent="0.25">
      <c r="A1010" s="42"/>
      <c r="B1010" s="42"/>
      <c r="C1010" s="42"/>
      <c r="D1010" s="42"/>
      <c r="E1010" s="42"/>
      <c r="F1010" s="42"/>
      <c r="G1010" s="173"/>
      <c r="H1010" s="42"/>
      <c r="I1010" s="42"/>
      <c r="J1010" s="173"/>
      <c r="K1010" s="348"/>
      <c r="L1010" s="155"/>
      <c r="M1010" s="42"/>
      <c r="N1010" s="42"/>
      <c r="O1010" s="45"/>
      <c r="P1010" s="45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</row>
    <row r="1011" spans="1:43" ht="15" x14ac:dyDescent="0.25">
      <c r="A1011" s="42"/>
      <c r="B1011" s="42"/>
      <c r="C1011" s="42"/>
      <c r="D1011" s="42"/>
      <c r="E1011" s="42"/>
      <c r="F1011" s="42"/>
      <c r="G1011" s="173"/>
      <c r="H1011" s="42"/>
      <c r="I1011" s="42"/>
      <c r="J1011" s="173"/>
      <c r="K1011" s="348"/>
      <c r="L1011" s="155"/>
      <c r="M1011" s="42"/>
      <c r="N1011" s="42"/>
      <c r="O1011" s="45"/>
      <c r="P1011" s="45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</row>
    <row r="1012" spans="1:43" ht="15" x14ac:dyDescent="0.25">
      <c r="A1012" s="42"/>
      <c r="B1012" s="42"/>
      <c r="C1012" s="42"/>
      <c r="D1012" s="42"/>
      <c r="E1012" s="42"/>
      <c r="F1012" s="42"/>
      <c r="G1012" s="173"/>
      <c r="H1012" s="42"/>
      <c r="I1012" s="42"/>
      <c r="J1012" s="173"/>
      <c r="K1012" s="348"/>
      <c r="L1012" s="155"/>
      <c r="M1012" s="42"/>
      <c r="N1012" s="42"/>
      <c r="O1012" s="45"/>
      <c r="P1012" s="45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</row>
    <row r="1013" spans="1:43" ht="15" x14ac:dyDescent="0.25">
      <c r="A1013" s="42"/>
      <c r="B1013" s="42"/>
      <c r="C1013" s="42"/>
      <c r="D1013" s="42"/>
      <c r="E1013" s="42"/>
      <c r="F1013" s="42"/>
      <c r="G1013" s="173"/>
      <c r="H1013" s="42"/>
      <c r="I1013" s="42"/>
      <c r="J1013" s="173"/>
      <c r="K1013" s="348"/>
      <c r="L1013" s="155"/>
      <c r="M1013" s="42"/>
      <c r="N1013" s="42"/>
      <c r="O1013" s="45"/>
      <c r="P1013" s="45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</row>
    <row r="1014" spans="1:43" ht="15" x14ac:dyDescent="0.25">
      <c r="A1014" s="42"/>
      <c r="B1014" s="42"/>
      <c r="C1014" s="42"/>
      <c r="D1014" s="42"/>
      <c r="E1014" s="42"/>
      <c r="F1014" s="42"/>
      <c r="G1014" s="173"/>
      <c r="H1014" s="42"/>
      <c r="I1014" s="42"/>
      <c r="J1014" s="173"/>
      <c r="K1014" s="348"/>
      <c r="L1014" s="155"/>
      <c r="M1014" s="42"/>
      <c r="N1014" s="42"/>
      <c r="O1014" s="45"/>
      <c r="P1014" s="45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</row>
    <row r="1015" spans="1:43" ht="15" x14ac:dyDescent="0.25">
      <c r="A1015" s="42"/>
      <c r="B1015" s="42"/>
      <c r="C1015" s="42"/>
      <c r="D1015" s="42"/>
      <c r="E1015" s="42"/>
      <c r="F1015" s="42"/>
      <c r="G1015" s="173"/>
      <c r="H1015" s="42"/>
      <c r="I1015" s="42"/>
      <c r="J1015" s="173"/>
      <c r="K1015" s="348"/>
      <c r="L1015" s="155"/>
      <c r="M1015" s="42"/>
      <c r="N1015" s="42"/>
      <c r="O1015" s="45"/>
      <c r="P1015" s="45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</row>
    <row r="1016" spans="1:43" ht="15" x14ac:dyDescent="0.25">
      <c r="A1016" s="42"/>
      <c r="B1016" s="42"/>
      <c r="C1016" s="42"/>
      <c r="D1016" s="42"/>
      <c r="E1016" s="42"/>
      <c r="F1016" s="42"/>
      <c r="G1016" s="173"/>
      <c r="H1016" s="42"/>
      <c r="I1016" s="42"/>
      <c r="J1016" s="173"/>
      <c r="K1016" s="348"/>
      <c r="L1016" s="155"/>
      <c r="M1016" s="42"/>
      <c r="N1016" s="42"/>
      <c r="O1016" s="45"/>
      <c r="P1016" s="45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</row>
    <row r="1017" spans="1:43" ht="15" x14ac:dyDescent="0.25">
      <c r="A1017" s="42"/>
      <c r="B1017" s="42"/>
      <c r="C1017" s="42"/>
      <c r="D1017" s="42"/>
      <c r="E1017" s="42"/>
      <c r="F1017" s="42"/>
      <c r="G1017" s="173"/>
      <c r="H1017" s="42"/>
      <c r="I1017" s="42"/>
      <c r="J1017" s="173"/>
      <c r="K1017" s="348"/>
      <c r="L1017" s="155"/>
      <c r="M1017" s="42"/>
      <c r="N1017" s="42"/>
      <c r="O1017" s="45"/>
      <c r="P1017" s="45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</row>
    <row r="1018" spans="1:43" ht="15" x14ac:dyDescent="0.25">
      <c r="A1018" s="42"/>
      <c r="B1018" s="42"/>
      <c r="C1018" s="42"/>
      <c r="D1018" s="42"/>
      <c r="E1018" s="42"/>
      <c r="F1018" s="42"/>
      <c r="G1018" s="173"/>
      <c r="H1018" s="42"/>
      <c r="I1018" s="42"/>
      <c r="J1018" s="173"/>
      <c r="K1018" s="348"/>
      <c r="L1018" s="155"/>
      <c r="M1018" s="42"/>
      <c r="N1018" s="42"/>
      <c r="O1018" s="45"/>
      <c r="P1018" s="45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</row>
    <row r="1019" spans="1:43" ht="15" x14ac:dyDescent="0.25">
      <c r="A1019" s="42"/>
      <c r="B1019" s="42"/>
      <c r="C1019" s="42"/>
      <c r="D1019" s="42"/>
      <c r="E1019" s="42"/>
      <c r="F1019" s="42"/>
      <c r="G1019" s="173"/>
      <c r="H1019" s="42"/>
      <c r="I1019" s="42"/>
      <c r="J1019" s="173"/>
      <c r="K1019" s="348"/>
      <c r="L1019" s="155"/>
      <c r="M1019" s="42"/>
      <c r="N1019" s="42"/>
      <c r="O1019" s="45"/>
      <c r="P1019" s="45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</row>
    <row r="1020" spans="1:43" ht="15" x14ac:dyDescent="0.25">
      <c r="A1020" s="42"/>
      <c r="B1020" s="42"/>
      <c r="C1020" s="42"/>
      <c r="D1020" s="42"/>
      <c r="E1020" s="42"/>
      <c r="F1020" s="42"/>
      <c r="G1020" s="173"/>
      <c r="H1020" s="42"/>
      <c r="I1020" s="42"/>
      <c r="J1020" s="173"/>
      <c r="K1020" s="348"/>
      <c r="L1020" s="155"/>
      <c r="M1020" s="42"/>
      <c r="N1020" s="42"/>
      <c r="O1020" s="45"/>
      <c r="P1020" s="45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</row>
    <row r="1021" spans="1:43" ht="15" x14ac:dyDescent="0.25">
      <c r="A1021" s="42"/>
      <c r="B1021" s="42"/>
      <c r="C1021" s="42"/>
      <c r="D1021" s="42"/>
      <c r="E1021" s="42"/>
      <c r="F1021" s="42"/>
      <c r="G1021" s="173"/>
      <c r="H1021" s="42"/>
      <c r="I1021" s="42"/>
      <c r="J1021" s="173"/>
      <c r="K1021" s="348"/>
      <c r="L1021" s="155"/>
      <c r="M1021" s="42"/>
      <c r="N1021" s="42"/>
      <c r="O1021" s="45"/>
      <c r="P1021" s="45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</row>
    <row r="1022" spans="1:43" ht="15" x14ac:dyDescent="0.25">
      <c r="A1022" s="42"/>
      <c r="B1022" s="42"/>
      <c r="C1022" s="42"/>
      <c r="D1022" s="42"/>
      <c r="E1022" s="42"/>
      <c r="F1022" s="42"/>
      <c r="G1022" s="173"/>
      <c r="H1022" s="42"/>
      <c r="I1022" s="42"/>
      <c r="J1022" s="173"/>
      <c r="K1022" s="348"/>
      <c r="L1022" s="155"/>
      <c r="M1022" s="42"/>
      <c r="N1022" s="42"/>
      <c r="O1022" s="45"/>
      <c r="P1022" s="45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</row>
    <row r="1023" spans="1:43" ht="15" x14ac:dyDescent="0.25">
      <c r="A1023" s="42"/>
      <c r="B1023" s="42"/>
      <c r="C1023" s="42"/>
      <c r="D1023" s="42"/>
      <c r="E1023" s="42"/>
      <c r="F1023" s="42"/>
      <c r="G1023" s="173"/>
      <c r="H1023" s="42"/>
      <c r="I1023" s="42"/>
      <c r="J1023" s="173"/>
      <c r="K1023" s="348"/>
      <c r="L1023" s="155"/>
      <c r="M1023" s="42"/>
      <c r="N1023" s="42"/>
      <c r="O1023" s="45"/>
      <c r="P1023" s="45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</row>
    <row r="1024" spans="1:43" ht="15" x14ac:dyDescent="0.25">
      <c r="A1024" s="42"/>
      <c r="B1024" s="42"/>
      <c r="C1024" s="42"/>
      <c r="D1024" s="42"/>
      <c r="E1024" s="42"/>
      <c r="F1024" s="42"/>
      <c r="G1024" s="173"/>
      <c r="H1024" s="42"/>
      <c r="I1024" s="42"/>
      <c r="J1024" s="173"/>
      <c r="K1024" s="348"/>
      <c r="L1024" s="155"/>
      <c r="M1024" s="42"/>
      <c r="N1024" s="42"/>
      <c r="O1024" s="45"/>
      <c r="P1024" s="45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</row>
    <row r="1025" spans="1:43" ht="15" x14ac:dyDescent="0.25">
      <c r="A1025" s="42"/>
      <c r="B1025" s="42"/>
      <c r="C1025" s="42"/>
      <c r="D1025" s="42"/>
      <c r="E1025" s="42"/>
      <c r="F1025" s="42"/>
      <c r="G1025" s="173"/>
      <c r="H1025" s="42"/>
      <c r="I1025" s="42"/>
      <c r="J1025" s="173"/>
      <c r="K1025" s="348"/>
      <c r="L1025" s="155"/>
      <c r="M1025" s="42"/>
      <c r="N1025" s="42"/>
      <c r="O1025" s="45"/>
      <c r="P1025" s="45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</row>
    <row r="1026" spans="1:43" ht="15" x14ac:dyDescent="0.25">
      <c r="A1026" s="42"/>
      <c r="B1026" s="42"/>
      <c r="C1026" s="42"/>
      <c r="D1026" s="42"/>
      <c r="E1026" s="42"/>
      <c r="F1026" s="42"/>
      <c r="G1026" s="173"/>
      <c r="H1026" s="42"/>
      <c r="I1026" s="42"/>
      <c r="J1026" s="173"/>
      <c r="K1026" s="348"/>
      <c r="L1026" s="155"/>
      <c r="M1026" s="42"/>
      <c r="N1026" s="42"/>
      <c r="O1026" s="45"/>
      <c r="P1026" s="45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</row>
    <row r="1027" spans="1:43" ht="15" x14ac:dyDescent="0.25">
      <c r="A1027" s="42"/>
      <c r="B1027" s="42"/>
      <c r="C1027" s="42"/>
      <c r="D1027" s="42"/>
      <c r="E1027" s="42"/>
      <c r="F1027" s="42"/>
      <c r="G1027" s="173"/>
      <c r="H1027" s="42"/>
      <c r="I1027" s="42"/>
      <c r="J1027" s="173"/>
      <c r="K1027" s="348"/>
      <c r="L1027" s="155"/>
      <c r="M1027" s="42"/>
      <c r="N1027" s="42"/>
      <c r="O1027" s="45"/>
      <c r="P1027" s="45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</row>
    <row r="1028" spans="1:43" ht="15" x14ac:dyDescent="0.25">
      <c r="A1028" s="42"/>
      <c r="B1028" s="42"/>
      <c r="C1028" s="42"/>
      <c r="D1028" s="42"/>
      <c r="E1028" s="42"/>
      <c r="F1028" s="42"/>
      <c r="G1028" s="173"/>
      <c r="H1028" s="42"/>
      <c r="I1028" s="42"/>
      <c r="J1028" s="173"/>
      <c r="K1028" s="348"/>
      <c r="L1028" s="155"/>
      <c r="M1028" s="42"/>
      <c r="N1028" s="42"/>
      <c r="O1028" s="45"/>
      <c r="P1028" s="45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</row>
    <row r="1029" spans="1:43" ht="15" x14ac:dyDescent="0.25">
      <c r="A1029" s="42"/>
      <c r="B1029" s="42"/>
      <c r="C1029" s="42"/>
      <c r="D1029" s="42"/>
      <c r="E1029" s="42"/>
      <c r="F1029" s="42"/>
      <c r="G1029" s="173"/>
      <c r="H1029" s="42"/>
      <c r="I1029" s="42"/>
      <c r="J1029" s="173"/>
      <c r="K1029" s="348"/>
      <c r="L1029" s="155"/>
      <c r="M1029" s="42"/>
      <c r="N1029" s="42"/>
      <c r="O1029" s="45"/>
      <c r="P1029" s="45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</row>
    <row r="1030" spans="1:43" ht="15" x14ac:dyDescent="0.25">
      <c r="A1030" s="42"/>
      <c r="B1030" s="42"/>
      <c r="C1030" s="42"/>
      <c r="D1030" s="42"/>
      <c r="E1030" s="42"/>
      <c r="F1030" s="42"/>
      <c r="G1030" s="173"/>
      <c r="H1030" s="42"/>
      <c r="I1030" s="42"/>
      <c r="J1030" s="173"/>
      <c r="K1030" s="348"/>
      <c r="L1030" s="155"/>
      <c r="M1030" s="42"/>
      <c r="N1030" s="42"/>
      <c r="O1030" s="45"/>
      <c r="P1030" s="45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</row>
    <row r="1031" spans="1:43" ht="15" x14ac:dyDescent="0.25">
      <c r="A1031" s="42"/>
      <c r="B1031" s="42"/>
      <c r="C1031" s="42"/>
      <c r="D1031" s="42"/>
      <c r="E1031" s="42"/>
      <c r="F1031" s="42"/>
      <c r="G1031" s="173"/>
      <c r="H1031" s="42"/>
      <c r="I1031" s="42"/>
      <c r="J1031" s="173"/>
      <c r="K1031" s="348"/>
      <c r="L1031" s="155"/>
      <c r="M1031" s="42"/>
      <c r="N1031" s="42"/>
      <c r="O1031" s="45"/>
      <c r="P1031" s="45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</row>
    <row r="1032" spans="1:43" ht="15" x14ac:dyDescent="0.25">
      <c r="A1032" s="42"/>
      <c r="B1032" s="42"/>
      <c r="C1032" s="42"/>
      <c r="D1032" s="42"/>
      <c r="E1032" s="42"/>
      <c r="F1032" s="42"/>
      <c r="G1032" s="173"/>
      <c r="H1032" s="42"/>
      <c r="I1032" s="42"/>
      <c r="J1032" s="173"/>
      <c r="K1032" s="348"/>
      <c r="L1032" s="155"/>
      <c r="M1032" s="42"/>
      <c r="N1032" s="42"/>
      <c r="O1032" s="45"/>
      <c r="P1032" s="45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</row>
    <row r="1033" spans="1:43" ht="15" x14ac:dyDescent="0.25">
      <c r="A1033" s="42"/>
      <c r="B1033" s="42"/>
      <c r="C1033" s="42"/>
      <c r="D1033" s="42"/>
      <c r="E1033" s="42"/>
      <c r="F1033" s="42"/>
      <c r="G1033" s="173"/>
      <c r="H1033" s="42"/>
      <c r="I1033" s="42"/>
      <c r="J1033" s="173"/>
      <c r="K1033" s="348"/>
      <c r="L1033" s="155"/>
      <c r="M1033" s="42"/>
      <c r="N1033" s="42"/>
      <c r="O1033" s="45"/>
      <c r="P1033" s="45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</row>
    <row r="1034" spans="1:43" ht="15" x14ac:dyDescent="0.25">
      <c r="A1034" s="42"/>
      <c r="B1034" s="42"/>
      <c r="C1034" s="42"/>
      <c r="D1034" s="42"/>
      <c r="E1034" s="42"/>
      <c r="F1034" s="42"/>
      <c r="G1034" s="173"/>
      <c r="H1034" s="42"/>
      <c r="I1034" s="42"/>
      <c r="J1034" s="173"/>
      <c r="K1034" s="348"/>
      <c r="L1034" s="155"/>
      <c r="M1034" s="42"/>
      <c r="N1034" s="42"/>
      <c r="O1034" s="45"/>
      <c r="P1034" s="45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</row>
    <row r="1035" spans="1:43" ht="15" x14ac:dyDescent="0.25">
      <c r="A1035" s="42"/>
      <c r="B1035" s="42"/>
      <c r="C1035" s="42"/>
      <c r="D1035" s="42"/>
      <c r="E1035" s="42"/>
      <c r="F1035" s="42"/>
      <c r="G1035" s="173"/>
      <c r="H1035" s="42"/>
      <c r="I1035" s="42"/>
      <c r="J1035" s="173"/>
      <c r="K1035" s="348"/>
      <c r="L1035" s="155"/>
      <c r="M1035" s="42"/>
      <c r="N1035" s="42"/>
      <c r="O1035" s="45"/>
      <c r="P1035" s="45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</row>
    <row r="1036" spans="1:43" ht="15" x14ac:dyDescent="0.25">
      <c r="A1036" s="42"/>
      <c r="B1036" s="42"/>
      <c r="C1036" s="42"/>
      <c r="D1036" s="42"/>
      <c r="E1036" s="42"/>
      <c r="F1036" s="42"/>
      <c r="G1036" s="173"/>
      <c r="H1036" s="42"/>
      <c r="I1036" s="42"/>
      <c r="J1036" s="173"/>
      <c r="K1036" s="348"/>
      <c r="L1036" s="155"/>
      <c r="M1036" s="42"/>
      <c r="N1036" s="42"/>
      <c r="O1036" s="45"/>
      <c r="P1036" s="45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</row>
    <row r="1037" spans="1:43" ht="15" x14ac:dyDescent="0.25">
      <c r="A1037" s="42"/>
      <c r="B1037" s="42"/>
      <c r="C1037" s="42"/>
      <c r="D1037" s="42"/>
      <c r="E1037" s="42"/>
      <c r="F1037" s="42"/>
      <c r="G1037" s="173"/>
      <c r="H1037" s="42"/>
      <c r="I1037" s="42"/>
      <c r="J1037" s="173"/>
      <c r="K1037" s="348"/>
      <c r="L1037" s="155"/>
      <c r="M1037" s="42"/>
      <c r="N1037" s="42"/>
      <c r="O1037" s="45"/>
      <c r="P1037" s="45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</row>
    <row r="1038" spans="1:43" ht="15" x14ac:dyDescent="0.25">
      <c r="A1038" s="42"/>
      <c r="B1038" s="42"/>
      <c r="C1038" s="42"/>
      <c r="D1038" s="42"/>
      <c r="E1038" s="42"/>
      <c r="F1038" s="42"/>
      <c r="G1038" s="173"/>
      <c r="H1038" s="42"/>
      <c r="I1038" s="42"/>
      <c r="J1038" s="173"/>
      <c r="K1038" s="348"/>
      <c r="L1038" s="155"/>
      <c r="M1038" s="42"/>
      <c r="N1038" s="42"/>
      <c r="O1038" s="45"/>
      <c r="P1038" s="45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</row>
    <row r="1039" spans="1:43" ht="15" x14ac:dyDescent="0.25">
      <c r="A1039" s="42"/>
      <c r="B1039" s="42"/>
      <c r="C1039" s="42"/>
      <c r="D1039" s="42"/>
      <c r="E1039" s="42"/>
      <c r="F1039" s="42"/>
      <c r="G1039" s="173"/>
      <c r="H1039" s="42"/>
      <c r="I1039" s="42"/>
      <c r="J1039" s="173"/>
      <c r="K1039" s="348"/>
      <c r="L1039" s="155"/>
      <c r="M1039" s="42"/>
      <c r="N1039" s="42"/>
      <c r="O1039" s="45"/>
      <c r="P1039" s="45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</row>
    <row r="1040" spans="1:43" ht="15" x14ac:dyDescent="0.25">
      <c r="A1040" s="42"/>
      <c r="B1040" s="42"/>
      <c r="C1040" s="42"/>
      <c r="D1040" s="42"/>
      <c r="E1040" s="42"/>
      <c r="F1040" s="42"/>
      <c r="G1040" s="173"/>
      <c r="H1040" s="42"/>
      <c r="I1040" s="42"/>
      <c r="J1040" s="173"/>
      <c r="K1040" s="348"/>
      <c r="L1040" s="155"/>
      <c r="M1040" s="42"/>
      <c r="N1040" s="42"/>
      <c r="O1040" s="45"/>
      <c r="P1040" s="45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</row>
    <row r="1041" spans="1:43" ht="15" x14ac:dyDescent="0.25">
      <c r="A1041" s="42"/>
      <c r="B1041" s="42"/>
      <c r="C1041" s="42"/>
      <c r="D1041" s="42"/>
      <c r="E1041" s="42"/>
      <c r="F1041" s="42"/>
      <c r="G1041" s="173"/>
      <c r="H1041" s="42"/>
      <c r="I1041" s="42"/>
      <c r="J1041" s="173"/>
      <c r="K1041" s="348"/>
      <c r="L1041" s="155"/>
      <c r="M1041" s="42"/>
      <c r="N1041" s="42"/>
      <c r="O1041" s="45"/>
      <c r="P1041" s="45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</row>
    <row r="1042" spans="1:43" ht="15" x14ac:dyDescent="0.25">
      <c r="A1042" s="42"/>
      <c r="B1042" s="42"/>
      <c r="C1042" s="42"/>
      <c r="D1042" s="42"/>
      <c r="E1042" s="42"/>
      <c r="F1042" s="42"/>
      <c r="G1042" s="173"/>
      <c r="H1042" s="42"/>
      <c r="I1042" s="42"/>
      <c r="J1042" s="173"/>
      <c r="K1042" s="348"/>
      <c r="L1042" s="155"/>
      <c r="M1042" s="42"/>
      <c r="N1042" s="42"/>
      <c r="O1042" s="45"/>
      <c r="P1042" s="45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</row>
    <row r="1043" spans="1:43" ht="15" x14ac:dyDescent="0.25">
      <c r="A1043" s="42"/>
      <c r="B1043" s="42"/>
      <c r="C1043" s="42"/>
      <c r="D1043" s="42"/>
      <c r="E1043" s="42"/>
      <c r="F1043" s="42"/>
      <c r="G1043" s="173"/>
      <c r="H1043" s="42"/>
      <c r="I1043" s="42"/>
      <c r="J1043" s="173"/>
      <c r="K1043" s="348"/>
      <c r="L1043" s="155"/>
      <c r="M1043" s="42"/>
      <c r="N1043" s="42"/>
      <c r="O1043" s="45"/>
      <c r="P1043" s="45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</row>
    <row r="1044" spans="1:43" ht="15" x14ac:dyDescent="0.25">
      <c r="A1044" s="42"/>
      <c r="B1044" s="42"/>
      <c r="C1044" s="42"/>
      <c r="D1044" s="42"/>
      <c r="E1044" s="42"/>
      <c r="F1044" s="42"/>
      <c r="G1044" s="173"/>
      <c r="H1044" s="42"/>
      <c r="I1044" s="42"/>
      <c r="J1044" s="173"/>
      <c r="K1044" s="348"/>
      <c r="L1044" s="155"/>
      <c r="M1044" s="42"/>
      <c r="N1044" s="42"/>
      <c r="O1044" s="45"/>
      <c r="P1044" s="45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</row>
    <row r="1045" spans="1:43" ht="15" x14ac:dyDescent="0.25">
      <c r="A1045" s="42"/>
      <c r="B1045" s="42"/>
      <c r="C1045" s="42"/>
      <c r="D1045" s="42"/>
      <c r="E1045" s="42"/>
      <c r="F1045" s="42"/>
      <c r="G1045" s="173"/>
      <c r="H1045" s="42"/>
      <c r="I1045" s="42"/>
      <c r="J1045" s="173"/>
      <c r="K1045" s="348"/>
      <c r="L1045" s="155"/>
      <c r="M1045" s="42"/>
      <c r="N1045" s="42"/>
      <c r="O1045" s="45"/>
      <c r="P1045" s="45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</row>
    <row r="1046" spans="1:43" ht="15" x14ac:dyDescent="0.25">
      <c r="A1046" s="42"/>
      <c r="B1046" s="42"/>
      <c r="C1046" s="42"/>
      <c r="D1046" s="42"/>
      <c r="E1046" s="42"/>
      <c r="F1046" s="42"/>
      <c r="G1046" s="173"/>
      <c r="H1046" s="42"/>
      <c r="I1046" s="42"/>
      <c r="J1046" s="173"/>
      <c r="K1046" s="348"/>
      <c r="L1046" s="155"/>
      <c r="M1046" s="42"/>
      <c r="N1046" s="42"/>
      <c r="O1046" s="45"/>
      <c r="P1046" s="45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</row>
    <row r="1047" spans="1:43" ht="15" x14ac:dyDescent="0.25">
      <c r="A1047" s="42"/>
      <c r="B1047" s="42"/>
      <c r="C1047" s="42"/>
      <c r="D1047" s="42"/>
      <c r="E1047" s="42"/>
      <c r="F1047" s="42"/>
      <c r="G1047" s="173"/>
      <c r="H1047" s="42"/>
      <c r="I1047" s="42"/>
      <c r="J1047" s="173"/>
      <c r="K1047" s="348"/>
      <c r="L1047" s="155"/>
      <c r="M1047" s="42"/>
      <c r="N1047" s="42"/>
      <c r="O1047" s="45"/>
      <c r="P1047" s="45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</row>
    <row r="1048" spans="1:43" ht="15" x14ac:dyDescent="0.25">
      <c r="A1048" s="42"/>
      <c r="B1048" s="42"/>
      <c r="C1048" s="42"/>
      <c r="D1048" s="42"/>
      <c r="E1048" s="42"/>
      <c r="F1048" s="42"/>
      <c r="G1048" s="173"/>
      <c r="H1048" s="42"/>
      <c r="I1048" s="42"/>
      <c r="J1048" s="173"/>
      <c r="K1048" s="348"/>
      <c r="L1048" s="155"/>
      <c r="M1048" s="42"/>
      <c r="N1048" s="42"/>
      <c r="O1048" s="45"/>
      <c r="P1048" s="45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</row>
    <row r="1049" spans="1:43" ht="15" x14ac:dyDescent="0.25">
      <c r="A1049" s="42"/>
      <c r="B1049" s="42"/>
      <c r="C1049" s="42"/>
      <c r="D1049" s="42"/>
      <c r="E1049" s="42"/>
      <c r="F1049" s="42"/>
      <c r="G1049" s="173"/>
      <c r="H1049" s="42"/>
      <c r="I1049" s="42"/>
      <c r="J1049" s="173"/>
      <c r="K1049" s="348"/>
      <c r="L1049" s="155"/>
      <c r="M1049" s="42"/>
      <c r="N1049" s="42"/>
      <c r="O1049" s="45"/>
      <c r="P1049" s="45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</row>
    <row r="1050" spans="1:43" ht="15" x14ac:dyDescent="0.25">
      <c r="A1050" s="42"/>
      <c r="B1050" s="42"/>
      <c r="C1050" s="42"/>
      <c r="D1050" s="42"/>
      <c r="E1050" s="42"/>
      <c r="F1050" s="42"/>
      <c r="G1050" s="173"/>
      <c r="H1050" s="42"/>
      <c r="I1050" s="42"/>
      <c r="J1050" s="173"/>
      <c r="K1050" s="348"/>
      <c r="L1050" s="155"/>
      <c r="M1050" s="42"/>
      <c r="N1050" s="42"/>
      <c r="O1050" s="45"/>
      <c r="P1050" s="45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</row>
    <row r="1051" spans="1:43" ht="15" x14ac:dyDescent="0.25">
      <c r="A1051" s="42"/>
      <c r="B1051" s="42"/>
      <c r="C1051" s="42"/>
      <c r="D1051" s="42"/>
      <c r="E1051" s="42"/>
      <c r="F1051" s="42"/>
      <c r="G1051" s="173"/>
      <c r="H1051" s="42"/>
      <c r="I1051" s="42"/>
      <c r="J1051" s="173"/>
      <c r="K1051" s="348"/>
      <c r="L1051" s="155"/>
      <c r="M1051" s="42"/>
      <c r="N1051" s="42"/>
      <c r="O1051" s="45"/>
      <c r="P1051" s="45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</row>
    <row r="1052" spans="1:43" ht="15" x14ac:dyDescent="0.25">
      <c r="A1052" s="42"/>
      <c r="B1052" s="42"/>
      <c r="C1052" s="42"/>
      <c r="D1052" s="42"/>
      <c r="E1052" s="42"/>
      <c r="F1052" s="42"/>
      <c r="G1052" s="173"/>
      <c r="H1052" s="42"/>
      <c r="I1052" s="42"/>
      <c r="J1052" s="173"/>
      <c r="K1052" s="348"/>
      <c r="L1052" s="155"/>
      <c r="M1052" s="42"/>
      <c r="N1052" s="42"/>
      <c r="O1052" s="45"/>
      <c r="P1052" s="45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</row>
    <row r="1053" spans="1:43" ht="15" x14ac:dyDescent="0.25">
      <c r="A1053" s="42"/>
      <c r="B1053" s="42"/>
      <c r="C1053" s="42"/>
      <c r="D1053" s="42"/>
      <c r="E1053" s="42"/>
      <c r="F1053" s="42"/>
      <c r="G1053" s="173"/>
      <c r="H1053" s="42"/>
      <c r="I1053" s="42"/>
      <c r="J1053" s="173"/>
      <c r="K1053" s="348"/>
      <c r="L1053" s="155"/>
      <c r="M1053" s="42"/>
      <c r="N1053" s="42"/>
      <c r="O1053" s="45"/>
      <c r="P1053" s="45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</row>
    <row r="1054" spans="1:43" ht="15" x14ac:dyDescent="0.25">
      <c r="A1054" s="42"/>
      <c r="B1054" s="42"/>
      <c r="C1054" s="42"/>
      <c r="D1054" s="42"/>
      <c r="E1054" s="42"/>
      <c r="F1054" s="42"/>
      <c r="G1054" s="173"/>
      <c r="H1054" s="42"/>
      <c r="I1054" s="42"/>
      <c r="J1054" s="173"/>
      <c r="K1054" s="348"/>
      <c r="L1054" s="155"/>
      <c r="M1054" s="42"/>
      <c r="N1054" s="42"/>
      <c r="O1054" s="45"/>
      <c r="P1054" s="45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</row>
    <row r="1055" spans="1:43" ht="15" x14ac:dyDescent="0.25">
      <c r="A1055" s="42"/>
      <c r="B1055" s="42"/>
      <c r="C1055" s="42"/>
      <c r="D1055" s="42"/>
      <c r="E1055" s="42"/>
      <c r="F1055" s="42"/>
      <c r="G1055" s="173"/>
      <c r="H1055" s="42"/>
      <c r="I1055" s="42"/>
      <c r="J1055" s="173"/>
      <c r="K1055" s="348"/>
      <c r="L1055" s="155"/>
      <c r="M1055" s="42"/>
      <c r="N1055" s="42"/>
      <c r="O1055" s="45"/>
      <c r="P1055" s="45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</row>
    <row r="1056" spans="1:43" ht="15" x14ac:dyDescent="0.25">
      <c r="A1056" s="42"/>
      <c r="B1056" s="42"/>
      <c r="C1056" s="42"/>
      <c r="D1056" s="42"/>
      <c r="E1056" s="42"/>
      <c r="F1056" s="42"/>
      <c r="G1056" s="173"/>
      <c r="H1056" s="42"/>
      <c r="I1056" s="42"/>
      <c r="J1056" s="173"/>
      <c r="K1056" s="348"/>
      <c r="L1056" s="155"/>
      <c r="M1056" s="42"/>
      <c r="N1056" s="42"/>
      <c r="O1056" s="45"/>
      <c r="P1056" s="45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</row>
    <row r="1057" spans="1:43" ht="15" x14ac:dyDescent="0.25">
      <c r="A1057" s="42"/>
      <c r="B1057" s="42"/>
      <c r="C1057" s="42"/>
      <c r="D1057" s="42"/>
      <c r="E1057" s="42"/>
      <c r="F1057" s="42"/>
      <c r="G1057" s="173"/>
      <c r="H1057" s="42"/>
      <c r="I1057" s="42"/>
      <c r="J1057" s="173"/>
      <c r="K1057" s="348"/>
      <c r="L1057" s="155"/>
      <c r="M1057" s="42"/>
      <c r="N1057" s="42"/>
      <c r="O1057" s="45"/>
      <c r="P1057" s="45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</row>
    <row r="1058" spans="1:43" ht="15" x14ac:dyDescent="0.25">
      <c r="A1058" s="42"/>
      <c r="B1058" s="42"/>
      <c r="C1058" s="42"/>
      <c r="D1058" s="42"/>
      <c r="E1058" s="42"/>
      <c r="F1058" s="42"/>
      <c r="G1058" s="173"/>
      <c r="H1058" s="42"/>
      <c r="I1058" s="42"/>
      <c r="J1058" s="173"/>
      <c r="K1058" s="348"/>
      <c r="L1058" s="155"/>
      <c r="M1058" s="42"/>
      <c r="N1058" s="42"/>
      <c r="O1058" s="45"/>
      <c r="P1058" s="45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</row>
    <row r="1059" spans="1:43" ht="15" x14ac:dyDescent="0.25">
      <c r="A1059" s="42"/>
      <c r="B1059" s="42"/>
      <c r="C1059" s="42"/>
      <c r="D1059" s="42"/>
      <c r="E1059" s="42"/>
      <c r="F1059" s="42"/>
      <c r="G1059" s="173"/>
      <c r="H1059" s="42"/>
      <c r="I1059" s="42"/>
      <c r="J1059" s="173"/>
      <c r="K1059" s="348"/>
      <c r="L1059" s="155"/>
      <c r="M1059" s="42"/>
      <c r="N1059" s="42"/>
      <c r="O1059" s="45"/>
      <c r="P1059" s="45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</row>
    <row r="1060" spans="1:43" ht="15" x14ac:dyDescent="0.25">
      <c r="A1060" s="42"/>
      <c r="B1060" s="42"/>
      <c r="C1060" s="42"/>
      <c r="D1060" s="42"/>
      <c r="E1060" s="42"/>
      <c r="F1060" s="42"/>
      <c r="G1060" s="173"/>
      <c r="H1060" s="42"/>
      <c r="I1060" s="42"/>
      <c r="J1060" s="173"/>
      <c r="K1060" s="348"/>
      <c r="L1060" s="155"/>
      <c r="M1060" s="42"/>
      <c r="N1060" s="42"/>
      <c r="O1060" s="45"/>
      <c r="P1060" s="45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</row>
    <row r="1061" spans="1:43" ht="15" x14ac:dyDescent="0.25">
      <c r="A1061" s="42"/>
      <c r="B1061" s="42"/>
      <c r="C1061" s="42"/>
      <c r="D1061" s="42"/>
      <c r="E1061" s="42"/>
      <c r="F1061" s="42"/>
      <c r="G1061" s="173"/>
      <c r="H1061" s="42"/>
      <c r="I1061" s="42"/>
      <c r="J1061" s="173"/>
      <c r="K1061" s="348"/>
      <c r="L1061" s="155"/>
      <c r="M1061" s="42"/>
      <c r="N1061" s="42"/>
      <c r="O1061" s="45"/>
      <c r="P1061" s="45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</row>
    <row r="1062" spans="1:43" ht="15" x14ac:dyDescent="0.25">
      <c r="A1062" s="42"/>
      <c r="B1062" s="42"/>
      <c r="C1062" s="42"/>
      <c r="D1062" s="42"/>
      <c r="E1062" s="42"/>
      <c r="F1062" s="42"/>
      <c r="G1062" s="173"/>
      <c r="H1062" s="42"/>
      <c r="I1062" s="42"/>
      <c r="J1062" s="173"/>
      <c r="K1062" s="348"/>
      <c r="L1062" s="155"/>
      <c r="M1062" s="42"/>
      <c r="N1062" s="42"/>
      <c r="O1062" s="45"/>
      <c r="P1062" s="45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</row>
    <row r="1063" spans="1:43" ht="15" x14ac:dyDescent="0.25">
      <c r="A1063" s="42"/>
      <c r="B1063" s="42"/>
      <c r="C1063" s="42"/>
      <c r="D1063" s="42"/>
      <c r="E1063" s="42"/>
      <c r="F1063" s="42"/>
      <c r="G1063" s="173"/>
      <c r="H1063" s="42"/>
      <c r="I1063" s="42"/>
      <c r="J1063" s="173"/>
      <c r="K1063" s="348"/>
      <c r="L1063" s="155"/>
      <c r="M1063" s="42"/>
      <c r="N1063" s="42"/>
      <c r="O1063" s="45"/>
      <c r="P1063" s="45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</row>
    <row r="1064" spans="1:43" ht="15" x14ac:dyDescent="0.25">
      <c r="A1064" s="42"/>
      <c r="B1064" s="42"/>
      <c r="C1064" s="42"/>
      <c r="D1064" s="42"/>
      <c r="E1064" s="42"/>
      <c r="F1064" s="42"/>
      <c r="G1064" s="173"/>
      <c r="H1064" s="42"/>
      <c r="I1064" s="42"/>
      <c r="J1064" s="173"/>
      <c r="K1064" s="348"/>
      <c r="L1064" s="155"/>
      <c r="M1064" s="42"/>
      <c r="N1064" s="42"/>
      <c r="O1064" s="45"/>
      <c r="P1064" s="45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</row>
    <row r="1065" spans="1:43" ht="15" x14ac:dyDescent="0.25">
      <c r="A1065" s="42"/>
      <c r="B1065" s="42"/>
      <c r="C1065" s="42"/>
      <c r="D1065" s="42"/>
      <c r="E1065" s="42"/>
      <c r="F1065" s="42"/>
      <c r="G1065" s="173"/>
      <c r="H1065" s="42"/>
      <c r="I1065" s="42"/>
      <c r="J1065" s="173"/>
      <c r="K1065" s="348"/>
      <c r="L1065" s="155"/>
      <c r="M1065" s="42"/>
      <c r="N1065" s="42"/>
      <c r="O1065" s="45"/>
      <c r="P1065" s="45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</row>
    <row r="1066" spans="1:43" ht="15" x14ac:dyDescent="0.25">
      <c r="A1066" s="42"/>
      <c r="B1066" s="42"/>
      <c r="C1066" s="42"/>
      <c r="D1066" s="42"/>
      <c r="E1066" s="42"/>
      <c r="F1066" s="42"/>
      <c r="G1066" s="173"/>
      <c r="H1066" s="42"/>
      <c r="I1066" s="42"/>
      <c r="J1066" s="173"/>
      <c r="K1066" s="348"/>
      <c r="L1066" s="155"/>
      <c r="M1066" s="42"/>
      <c r="N1066" s="42"/>
      <c r="O1066" s="45"/>
      <c r="P1066" s="45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</row>
    <row r="1067" spans="1:43" ht="15" x14ac:dyDescent="0.25">
      <c r="A1067" s="42"/>
      <c r="B1067" s="42"/>
      <c r="C1067" s="42"/>
      <c r="D1067" s="42"/>
      <c r="E1067" s="42"/>
      <c r="F1067" s="42"/>
      <c r="G1067" s="173"/>
      <c r="H1067" s="42"/>
      <c r="I1067" s="42"/>
      <c r="J1067" s="173"/>
      <c r="K1067" s="348"/>
      <c r="L1067" s="155"/>
      <c r="M1067" s="42"/>
      <c r="N1067" s="42"/>
      <c r="O1067" s="45"/>
      <c r="P1067" s="45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</row>
    <row r="1068" spans="1:43" ht="15" x14ac:dyDescent="0.25">
      <c r="A1068" s="42"/>
      <c r="B1068" s="42"/>
      <c r="C1068" s="42"/>
      <c r="D1068" s="42"/>
      <c r="E1068" s="42"/>
      <c r="F1068" s="42"/>
      <c r="G1068" s="173"/>
      <c r="H1068" s="42"/>
      <c r="I1068" s="42"/>
      <c r="J1068" s="173"/>
      <c r="K1068" s="348"/>
      <c r="L1068" s="155"/>
      <c r="M1068" s="42"/>
      <c r="N1068" s="42"/>
      <c r="O1068" s="45"/>
      <c r="P1068" s="45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</row>
    <row r="1069" spans="1:43" ht="15" x14ac:dyDescent="0.25">
      <c r="A1069" s="42"/>
      <c r="B1069" s="42"/>
      <c r="C1069" s="42"/>
      <c r="D1069" s="42"/>
      <c r="E1069" s="42"/>
      <c r="F1069" s="42"/>
      <c r="G1069" s="173"/>
      <c r="H1069" s="42"/>
      <c r="I1069" s="42"/>
      <c r="J1069" s="173"/>
      <c r="K1069" s="348"/>
      <c r="L1069" s="155"/>
      <c r="M1069" s="42"/>
      <c r="N1069" s="42"/>
      <c r="O1069" s="45"/>
      <c r="P1069" s="45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</row>
    <row r="1070" spans="1:43" ht="15" x14ac:dyDescent="0.25">
      <c r="A1070" s="42"/>
      <c r="B1070" s="42"/>
      <c r="C1070" s="42"/>
      <c r="D1070" s="42"/>
      <c r="E1070" s="42"/>
      <c r="F1070" s="42"/>
      <c r="G1070" s="173"/>
      <c r="H1070" s="42"/>
      <c r="I1070" s="42"/>
      <c r="J1070" s="173"/>
      <c r="K1070" s="348"/>
      <c r="L1070" s="155"/>
      <c r="M1070" s="42"/>
      <c r="N1070" s="42"/>
      <c r="O1070" s="45"/>
      <c r="P1070" s="45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</row>
    <row r="1071" spans="1:43" ht="15" x14ac:dyDescent="0.25">
      <c r="A1071" s="42"/>
      <c r="B1071" s="42"/>
      <c r="C1071" s="42"/>
      <c r="D1071" s="42"/>
      <c r="E1071" s="42"/>
      <c r="F1071" s="42"/>
      <c r="G1071" s="173"/>
      <c r="H1071" s="42"/>
      <c r="I1071" s="42"/>
      <c r="J1071" s="173"/>
      <c r="K1071" s="348"/>
      <c r="L1071" s="155"/>
      <c r="M1071" s="42"/>
      <c r="N1071" s="42"/>
      <c r="O1071" s="45"/>
      <c r="P1071" s="45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</row>
    <row r="1072" spans="1:43" ht="15" x14ac:dyDescent="0.25">
      <c r="A1072" s="42"/>
      <c r="B1072" s="42"/>
      <c r="C1072" s="42"/>
      <c r="D1072" s="42"/>
      <c r="E1072" s="42"/>
      <c r="F1072" s="42"/>
      <c r="G1072" s="173"/>
      <c r="H1072" s="42"/>
      <c r="I1072" s="42"/>
      <c r="J1072" s="173"/>
      <c r="K1072" s="348"/>
      <c r="L1072" s="155"/>
      <c r="M1072" s="42"/>
      <c r="N1072" s="42"/>
      <c r="O1072" s="45"/>
      <c r="P1072" s="45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</row>
    <row r="1073" spans="1:43" ht="15" x14ac:dyDescent="0.25">
      <c r="A1073" s="42"/>
      <c r="B1073" s="42"/>
      <c r="C1073" s="42"/>
      <c r="D1073" s="42"/>
      <c r="E1073" s="42"/>
      <c r="F1073" s="42"/>
      <c r="G1073" s="173"/>
      <c r="H1073" s="42"/>
      <c r="I1073" s="42"/>
      <c r="J1073" s="173"/>
      <c r="K1073" s="348"/>
      <c r="L1073" s="155"/>
      <c r="M1073" s="42"/>
      <c r="N1073" s="42"/>
      <c r="O1073" s="45"/>
      <c r="P1073" s="45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</row>
    <row r="1074" spans="1:43" ht="15" x14ac:dyDescent="0.25">
      <c r="A1074" s="42"/>
      <c r="B1074" s="42"/>
      <c r="C1074" s="42"/>
      <c r="D1074" s="42"/>
      <c r="E1074" s="42"/>
      <c r="F1074" s="42"/>
      <c r="G1074" s="173"/>
      <c r="H1074" s="42"/>
      <c r="I1074" s="42"/>
      <c r="J1074" s="173"/>
      <c r="K1074" s="348"/>
      <c r="L1074" s="155"/>
      <c r="M1074" s="42"/>
      <c r="N1074" s="42"/>
      <c r="O1074" s="45"/>
      <c r="P1074" s="45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</row>
    <row r="1075" spans="1:43" ht="15" x14ac:dyDescent="0.25">
      <c r="A1075" s="42"/>
      <c r="B1075" s="42"/>
      <c r="C1075" s="42"/>
      <c r="D1075" s="42"/>
      <c r="E1075" s="42"/>
      <c r="F1075" s="42"/>
      <c r="G1075" s="173"/>
      <c r="H1075" s="42"/>
      <c r="I1075" s="42"/>
      <c r="J1075" s="173"/>
      <c r="K1075" s="348"/>
      <c r="L1075" s="155"/>
      <c r="M1075" s="42"/>
      <c r="N1075" s="42"/>
      <c r="O1075" s="45"/>
      <c r="P1075" s="45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</row>
    <row r="1076" spans="1:43" ht="15" x14ac:dyDescent="0.25">
      <c r="A1076" s="42"/>
      <c r="B1076" s="42"/>
      <c r="C1076" s="42"/>
      <c r="D1076" s="42"/>
      <c r="E1076" s="42"/>
      <c r="F1076" s="42"/>
      <c r="G1076" s="173"/>
      <c r="H1076" s="42"/>
      <c r="I1076" s="42"/>
      <c r="J1076" s="173"/>
      <c r="K1076" s="348"/>
      <c r="L1076" s="155"/>
      <c r="M1076" s="42"/>
      <c r="N1076" s="42"/>
      <c r="O1076" s="45"/>
      <c r="P1076" s="45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</row>
    <row r="1077" spans="1:43" ht="15" x14ac:dyDescent="0.25">
      <c r="A1077" s="42"/>
      <c r="B1077" s="42"/>
      <c r="C1077" s="42"/>
      <c r="D1077" s="42"/>
      <c r="E1077" s="42"/>
      <c r="F1077" s="42"/>
      <c r="G1077" s="173"/>
      <c r="H1077" s="42"/>
      <c r="I1077" s="42"/>
      <c r="J1077" s="173"/>
      <c r="K1077" s="348"/>
      <c r="L1077" s="155"/>
      <c r="M1077" s="42"/>
      <c r="N1077" s="42"/>
      <c r="O1077" s="45"/>
      <c r="P1077" s="45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</row>
    <row r="1078" spans="1:43" ht="15" x14ac:dyDescent="0.25">
      <c r="A1078" s="42"/>
      <c r="B1078" s="42"/>
      <c r="C1078" s="42"/>
      <c r="D1078" s="42"/>
      <c r="E1078" s="42"/>
      <c r="F1078" s="42"/>
      <c r="G1078" s="173"/>
      <c r="H1078" s="42"/>
      <c r="I1078" s="42"/>
      <c r="J1078" s="173"/>
      <c r="K1078" s="348"/>
      <c r="L1078" s="155"/>
      <c r="M1078" s="42"/>
      <c r="N1078" s="42"/>
      <c r="O1078" s="45"/>
      <c r="P1078" s="45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</row>
    <row r="1079" spans="1:43" ht="15" x14ac:dyDescent="0.25">
      <c r="A1079" s="42"/>
      <c r="B1079" s="42"/>
      <c r="C1079" s="42"/>
      <c r="D1079" s="42"/>
      <c r="E1079" s="42"/>
      <c r="F1079" s="42"/>
      <c r="G1079" s="173"/>
      <c r="H1079" s="42"/>
      <c r="I1079" s="42"/>
      <c r="J1079" s="173"/>
      <c r="K1079" s="348"/>
      <c r="L1079" s="155"/>
      <c r="M1079" s="42"/>
      <c r="N1079" s="42"/>
      <c r="O1079" s="45"/>
      <c r="P1079" s="45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</row>
    <row r="1080" spans="1:43" ht="15" x14ac:dyDescent="0.25">
      <c r="A1080" s="42"/>
      <c r="B1080" s="42"/>
      <c r="C1080" s="42"/>
      <c r="D1080" s="42"/>
      <c r="E1080" s="42"/>
      <c r="F1080" s="42"/>
      <c r="G1080" s="173"/>
      <c r="H1080" s="42"/>
      <c r="I1080" s="42"/>
      <c r="J1080" s="173"/>
      <c r="K1080" s="348"/>
      <c r="L1080" s="155"/>
      <c r="M1080" s="42"/>
      <c r="N1080" s="42"/>
      <c r="O1080" s="45"/>
      <c r="P1080" s="45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</row>
    <row r="1081" spans="1:43" ht="15" x14ac:dyDescent="0.25">
      <c r="A1081" s="42"/>
      <c r="B1081" s="42"/>
      <c r="C1081" s="42"/>
      <c r="D1081" s="42"/>
      <c r="E1081" s="42"/>
      <c r="F1081" s="42"/>
      <c r="G1081" s="173"/>
      <c r="H1081" s="42"/>
      <c r="I1081" s="42"/>
      <c r="J1081" s="173"/>
      <c r="K1081" s="348"/>
      <c r="L1081" s="155"/>
      <c r="M1081" s="42"/>
      <c r="N1081" s="42"/>
      <c r="O1081" s="45"/>
      <c r="P1081" s="45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</row>
    <row r="1082" spans="1:43" ht="15" x14ac:dyDescent="0.25">
      <c r="A1082" s="42"/>
      <c r="B1082" s="42"/>
      <c r="C1082" s="42"/>
      <c r="D1082" s="42"/>
      <c r="E1082" s="42"/>
      <c r="F1082" s="42"/>
      <c r="G1082" s="173"/>
      <c r="H1082" s="42"/>
      <c r="I1082" s="42"/>
      <c r="J1082" s="173"/>
      <c r="K1082" s="348"/>
      <c r="L1082" s="155"/>
      <c r="M1082" s="42"/>
      <c r="N1082" s="42"/>
      <c r="O1082" s="45"/>
      <c r="P1082" s="45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</row>
    <row r="1083" spans="1:43" ht="15" x14ac:dyDescent="0.25">
      <c r="A1083" s="42"/>
      <c r="B1083" s="42"/>
      <c r="C1083" s="42"/>
      <c r="D1083" s="42"/>
      <c r="E1083" s="42"/>
      <c r="F1083" s="42"/>
      <c r="G1083" s="173"/>
      <c r="H1083" s="42"/>
      <c r="I1083" s="42"/>
      <c r="J1083" s="173"/>
      <c r="K1083" s="348"/>
      <c r="L1083" s="155"/>
      <c r="M1083" s="42"/>
      <c r="N1083" s="42"/>
      <c r="O1083" s="45"/>
      <c r="P1083" s="45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</row>
    <row r="1084" spans="1:43" ht="15" x14ac:dyDescent="0.25">
      <c r="A1084" s="42"/>
      <c r="B1084" s="42"/>
      <c r="C1084" s="42"/>
      <c r="D1084" s="42"/>
      <c r="E1084" s="42"/>
      <c r="F1084" s="42"/>
      <c r="G1084" s="173"/>
      <c r="H1084" s="42"/>
      <c r="I1084" s="42"/>
      <c r="J1084" s="173"/>
      <c r="K1084" s="348"/>
      <c r="L1084" s="155"/>
      <c r="M1084" s="42"/>
      <c r="N1084" s="42"/>
      <c r="O1084" s="45"/>
      <c r="P1084" s="45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</row>
    <row r="1085" spans="1:43" ht="15" x14ac:dyDescent="0.25">
      <c r="A1085" s="42"/>
      <c r="B1085" s="42"/>
      <c r="C1085" s="42"/>
      <c r="D1085" s="42"/>
      <c r="E1085" s="42"/>
      <c r="F1085" s="42"/>
      <c r="G1085" s="173"/>
      <c r="H1085" s="42"/>
      <c r="I1085" s="42"/>
      <c r="J1085" s="173"/>
      <c r="K1085" s="348"/>
      <c r="L1085" s="155"/>
      <c r="M1085" s="42"/>
      <c r="N1085" s="42"/>
      <c r="O1085" s="45"/>
      <c r="P1085" s="45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</row>
    <row r="1086" spans="1:43" ht="15" x14ac:dyDescent="0.25">
      <c r="A1086" s="42"/>
      <c r="B1086" s="42"/>
      <c r="C1086" s="42"/>
      <c r="D1086" s="42"/>
      <c r="E1086" s="42"/>
      <c r="F1086" s="42"/>
      <c r="G1086" s="173"/>
      <c r="H1086" s="42"/>
      <c r="I1086" s="42"/>
      <c r="J1086" s="173"/>
      <c r="K1086" s="348"/>
      <c r="L1086" s="155"/>
      <c r="M1086" s="42"/>
      <c r="N1086" s="42"/>
      <c r="O1086" s="45"/>
      <c r="P1086" s="45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</row>
    <row r="1087" spans="1:43" ht="15" x14ac:dyDescent="0.25">
      <c r="A1087" s="42"/>
      <c r="B1087" s="42"/>
      <c r="C1087" s="42"/>
      <c r="D1087" s="42"/>
      <c r="E1087" s="42"/>
      <c r="F1087" s="42"/>
      <c r="G1087" s="173"/>
      <c r="H1087" s="42"/>
      <c r="I1087" s="42"/>
      <c r="J1087" s="173"/>
      <c r="K1087" s="348"/>
      <c r="L1087" s="155"/>
      <c r="M1087" s="42"/>
      <c r="N1087" s="42"/>
      <c r="O1087" s="45"/>
      <c r="P1087" s="45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</row>
    <row r="1088" spans="1:43" ht="15" x14ac:dyDescent="0.25">
      <c r="A1088" s="42"/>
      <c r="B1088" s="42"/>
      <c r="C1088" s="42"/>
      <c r="D1088" s="42"/>
      <c r="E1088" s="42"/>
      <c r="F1088" s="42"/>
      <c r="G1088" s="173"/>
      <c r="H1088" s="42"/>
      <c r="I1088" s="42"/>
      <c r="J1088" s="173"/>
      <c r="K1088" s="348"/>
      <c r="L1088" s="155"/>
      <c r="M1088" s="42"/>
      <c r="N1088" s="42"/>
      <c r="O1088" s="45"/>
      <c r="P1088" s="45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</row>
    <row r="1089" spans="1:43" ht="15" x14ac:dyDescent="0.25">
      <c r="A1089" s="42"/>
      <c r="B1089" s="42"/>
      <c r="C1089" s="42"/>
      <c r="D1089" s="42"/>
      <c r="E1089" s="42"/>
      <c r="F1089" s="42"/>
      <c r="G1089" s="173"/>
      <c r="H1089" s="42"/>
      <c r="I1089" s="42"/>
      <c r="J1089" s="173"/>
      <c r="K1089" s="348"/>
      <c r="L1089" s="155"/>
      <c r="M1089" s="42"/>
      <c r="N1089" s="42"/>
      <c r="O1089" s="45"/>
      <c r="P1089" s="45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</row>
    <row r="1090" spans="1:43" ht="15" x14ac:dyDescent="0.25">
      <c r="A1090" s="42"/>
      <c r="B1090" s="42"/>
      <c r="C1090" s="42"/>
      <c r="D1090" s="42"/>
      <c r="E1090" s="42"/>
      <c r="F1090" s="42"/>
      <c r="G1090" s="173"/>
      <c r="H1090" s="42"/>
      <c r="I1090" s="42"/>
      <c r="J1090" s="173"/>
      <c r="K1090" s="348"/>
      <c r="L1090" s="155"/>
      <c r="M1090" s="42"/>
      <c r="N1090" s="42"/>
      <c r="O1090" s="45"/>
      <c r="P1090" s="45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</row>
    <row r="1091" spans="1:43" ht="15" x14ac:dyDescent="0.25">
      <c r="A1091" s="42"/>
      <c r="B1091" s="42"/>
      <c r="C1091" s="42"/>
      <c r="D1091" s="42"/>
      <c r="E1091" s="42"/>
      <c r="F1091" s="42"/>
      <c r="G1091" s="173"/>
      <c r="H1091" s="42"/>
      <c r="I1091" s="42"/>
      <c r="J1091" s="173"/>
      <c r="K1091" s="348"/>
      <c r="L1091" s="155"/>
      <c r="M1091" s="42"/>
      <c r="N1091" s="42"/>
      <c r="O1091" s="45"/>
      <c r="P1091" s="45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</row>
    <row r="1092" spans="1:43" ht="15" x14ac:dyDescent="0.25">
      <c r="A1092" s="42"/>
      <c r="B1092" s="42"/>
      <c r="C1092" s="42"/>
      <c r="D1092" s="42"/>
      <c r="E1092" s="42"/>
      <c r="F1092" s="42"/>
      <c r="G1092" s="173"/>
      <c r="H1092" s="42"/>
      <c r="I1092" s="42"/>
      <c r="J1092" s="173"/>
      <c r="K1092" s="348"/>
      <c r="L1092" s="155"/>
      <c r="M1092" s="42"/>
      <c r="N1092" s="42"/>
      <c r="O1092" s="45"/>
      <c r="P1092" s="45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</row>
    <row r="1093" spans="1:43" ht="15" x14ac:dyDescent="0.25">
      <c r="A1093" s="42"/>
      <c r="B1093" s="42"/>
      <c r="C1093" s="42"/>
      <c r="D1093" s="42"/>
      <c r="E1093" s="42"/>
      <c r="F1093" s="42"/>
      <c r="G1093" s="173"/>
      <c r="H1093" s="42"/>
      <c r="I1093" s="42"/>
      <c r="J1093" s="173"/>
      <c r="K1093" s="348"/>
      <c r="L1093" s="155"/>
      <c r="M1093" s="42"/>
      <c r="N1093" s="42"/>
      <c r="O1093" s="45"/>
      <c r="P1093" s="45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</row>
    <row r="1094" spans="1:43" ht="15" x14ac:dyDescent="0.25">
      <c r="A1094" s="42"/>
      <c r="B1094" s="42"/>
      <c r="C1094" s="42"/>
      <c r="D1094" s="42"/>
      <c r="E1094" s="42"/>
      <c r="F1094" s="42"/>
      <c r="G1094" s="173"/>
      <c r="H1094" s="42"/>
      <c r="I1094" s="42"/>
      <c r="J1094" s="173"/>
      <c r="K1094" s="348"/>
      <c r="L1094" s="155"/>
      <c r="M1094" s="42"/>
      <c r="N1094" s="42"/>
      <c r="O1094" s="45"/>
      <c r="P1094" s="45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</row>
    <row r="1095" spans="1:43" ht="15" x14ac:dyDescent="0.25">
      <c r="A1095" s="42"/>
      <c r="B1095" s="42"/>
      <c r="C1095" s="42"/>
      <c r="D1095" s="42"/>
      <c r="E1095" s="42"/>
      <c r="F1095" s="42"/>
      <c r="G1095" s="173"/>
      <c r="H1095" s="42"/>
      <c r="I1095" s="42"/>
      <c r="J1095" s="173"/>
      <c r="K1095" s="348"/>
      <c r="L1095" s="155"/>
      <c r="M1095" s="42"/>
      <c r="N1095" s="42"/>
      <c r="O1095" s="45"/>
      <c r="P1095" s="45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</row>
    <row r="1096" spans="1:43" ht="15" x14ac:dyDescent="0.25">
      <c r="A1096" s="42"/>
      <c r="B1096" s="42"/>
      <c r="C1096" s="42"/>
      <c r="D1096" s="42"/>
      <c r="E1096" s="42"/>
      <c r="F1096" s="42"/>
      <c r="G1096" s="173"/>
      <c r="H1096" s="42"/>
      <c r="I1096" s="42"/>
      <c r="J1096" s="173"/>
      <c r="K1096" s="348"/>
      <c r="L1096" s="155"/>
      <c r="M1096" s="42"/>
      <c r="N1096" s="42"/>
      <c r="O1096" s="45"/>
      <c r="P1096" s="45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</row>
    <row r="1097" spans="1:43" ht="15" x14ac:dyDescent="0.25">
      <c r="A1097" s="42"/>
      <c r="B1097" s="42"/>
      <c r="C1097" s="42"/>
      <c r="D1097" s="42"/>
      <c r="E1097" s="42"/>
      <c r="F1097" s="42"/>
      <c r="G1097" s="173"/>
      <c r="H1097" s="42"/>
      <c r="I1097" s="42"/>
      <c r="J1097" s="173"/>
      <c r="K1097" s="348"/>
      <c r="L1097" s="155"/>
      <c r="M1097" s="42"/>
      <c r="N1097" s="42"/>
      <c r="O1097" s="45"/>
      <c r="P1097" s="45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</row>
    <row r="1098" spans="1:43" ht="15" x14ac:dyDescent="0.25">
      <c r="A1098" s="42"/>
      <c r="B1098" s="42"/>
      <c r="C1098" s="42"/>
      <c r="D1098" s="42"/>
      <c r="E1098" s="42"/>
      <c r="F1098" s="42"/>
      <c r="G1098" s="173"/>
      <c r="H1098" s="42"/>
      <c r="I1098" s="42"/>
      <c r="J1098" s="173"/>
      <c r="K1098" s="348"/>
      <c r="L1098" s="155"/>
      <c r="M1098" s="42"/>
      <c r="N1098" s="42"/>
      <c r="O1098" s="45"/>
      <c r="P1098" s="45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</row>
    <row r="1099" spans="1:43" ht="15" x14ac:dyDescent="0.25">
      <c r="A1099" s="42"/>
      <c r="B1099" s="42"/>
      <c r="C1099" s="42"/>
      <c r="D1099" s="42"/>
      <c r="E1099" s="42"/>
      <c r="F1099" s="42"/>
      <c r="G1099" s="173"/>
      <c r="H1099" s="42"/>
      <c r="I1099" s="42"/>
      <c r="J1099" s="173"/>
      <c r="K1099" s="348"/>
      <c r="L1099" s="155"/>
      <c r="M1099" s="42"/>
      <c r="N1099" s="42"/>
      <c r="O1099" s="45"/>
      <c r="P1099" s="45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</row>
    <row r="1100" spans="1:43" ht="15" x14ac:dyDescent="0.25">
      <c r="A1100" s="42"/>
      <c r="B1100" s="42"/>
      <c r="C1100" s="42"/>
      <c r="D1100" s="42"/>
      <c r="E1100" s="42"/>
      <c r="F1100" s="42"/>
      <c r="G1100" s="173"/>
      <c r="H1100" s="42"/>
      <c r="I1100" s="42"/>
      <c r="J1100" s="173"/>
      <c r="K1100" s="348"/>
      <c r="L1100" s="155"/>
      <c r="M1100" s="42"/>
      <c r="N1100" s="42"/>
      <c r="O1100" s="45"/>
      <c r="P1100" s="45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</row>
    <row r="1101" spans="1:43" ht="15" x14ac:dyDescent="0.25">
      <c r="A1101" s="42"/>
      <c r="B1101" s="42"/>
      <c r="C1101" s="42"/>
      <c r="D1101" s="42"/>
      <c r="E1101" s="42"/>
      <c r="F1101" s="42"/>
      <c r="G1101" s="173"/>
      <c r="H1101" s="42"/>
      <c r="I1101" s="42"/>
      <c r="J1101" s="173"/>
      <c r="K1101" s="348"/>
      <c r="L1101" s="155"/>
      <c r="M1101" s="42"/>
      <c r="N1101" s="42"/>
      <c r="O1101" s="45"/>
      <c r="P1101" s="45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</row>
    <row r="1102" spans="1:43" ht="15" x14ac:dyDescent="0.25">
      <c r="A1102" s="42"/>
      <c r="B1102" s="42"/>
      <c r="C1102" s="42"/>
      <c r="D1102" s="42"/>
      <c r="E1102" s="42"/>
      <c r="F1102" s="42"/>
      <c r="G1102" s="173"/>
      <c r="H1102" s="42"/>
      <c r="I1102" s="42"/>
      <c r="J1102" s="173"/>
      <c r="K1102" s="348"/>
      <c r="L1102" s="155"/>
      <c r="M1102" s="42"/>
      <c r="N1102" s="42"/>
      <c r="O1102" s="45"/>
      <c r="P1102" s="45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</row>
    <row r="1103" spans="1:43" ht="15" x14ac:dyDescent="0.25">
      <c r="A1103" s="42"/>
      <c r="B1103" s="42"/>
      <c r="C1103" s="42"/>
      <c r="D1103" s="42"/>
      <c r="E1103" s="42"/>
      <c r="F1103" s="42"/>
      <c r="G1103" s="173"/>
      <c r="H1103" s="42"/>
      <c r="I1103" s="42"/>
      <c r="J1103" s="173"/>
      <c r="K1103" s="348"/>
      <c r="L1103" s="155"/>
      <c r="M1103" s="42"/>
      <c r="N1103" s="42"/>
      <c r="O1103" s="45"/>
      <c r="P1103" s="45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</row>
    <row r="1104" spans="1:43" ht="15" x14ac:dyDescent="0.25">
      <c r="A1104" s="42"/>
      <c r="B1104" s="42"/>
      <c r="C1104" s="42"/>
      <c r="D1104" s="42"/>
      <c r="E1104" s="42"/>
      <c r="F1104" s="42"/>
      <c r="G1104" s="173"/>
      <c r="H1104" s="42"/>
      <c r="I1104" s="42"/>
      <c r="J1104" s="173"/>
      <c r="K1104" s="348"/>
      <c r="L1104" s="155"/>
      <c r="M1104" s="42"/>
      <c r="N1104" s="42"/>
      <c r="O1104" s="45"/>
      <c r="P1104" s="45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</row>
    <row r="1105" spans="1:43" ht="15" x14ac:dyDescent="0.25">
      <c r="A1105" s="42"/>
      <c r="B1105" s="42"/>
      <c r="C1105" s="42"/>
      <c r="D1105" s="42"/>
      <c r="E1105" s="42"/>
      <c r="F1105" s="42"/>
      <c r="G1105" s="173"/>
      <c r="H1105" s="42"/>
      <c r="I1105" s="42"/>
      <c r="J1105" s="173"/>
      <c r="K1105" s="348"/>
      <c r="L1105" s="155"/>
      <c r="M1105" s="42"/>
      <c r="N1105" s="42"/>
      <c r="O1105" s="45"/>
      <c r="P1105" s="45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</row>
    <row r="1106" spans="1:43" ht="15" x14ac:dyDescent="0.25">
      <c r="A1106" s="42"/>
      <c r="B1106" s="42"/>
      <c r="C1106" s="42"/>
      <c r="D1106" s="42"/>
      <c r="E1106" s="42"/>
      <c r="F1106" s="42"/>
      <c r="G1106" s="173"/>
      <c r="H1106" s="42"/>
      <c r="I1106" s="42"/>
      <c r="J1106" s="173"/>
      <c r="K1106" s="348"/>
      <c r="L1106" s="155"/>
      <c r="M1106" s="42"/>
      <c r="N1106" s="42"/>
      <c r="O1106" s="45"/>
      <c r="P1106" s="45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</row>
    <row r="1107" spans="1:43" ht="15" x14ac:dyDescent="0.25">
      <c r="A1107" s="42"/>
      <c r="B1107" s="42"/>
      <c r="C1107" s="42"/>
      <c r="D1107" s="42"/>
      <c r="E1107" s="42"/>
      <c r="F1107" s="42"/>
      <c r="G1107" s="173"/>
      <c r="H1107" s="42"/>
      <c r="I1107" s="42"/>
      <c r="J1107" s="173"/>
      <c r="K1107" s="348"/>
      <c r="L1107" s="155"/>
      <c r="M1107" s="42"/>
      <c r="N1107" s="42"/>
      <c r="O1107" s="45"/>
      <c r="P1107" s="45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</row>
    <row r="1108" spans="1:43" ht="15" x14ac:dyDescent="0.25">
      <c r="A1108" s="42"/>
      <c r="B1108" s="42"/>
      <c r="C1108" s="42"/>
      <c r="D1108" s="42"/>
      <c r="E1108" s="42"/>
      <c r="F1108" s="42"/>
      <c r="G1108" s="173"/>
      <c r="H1108" s="42"/>
      <c r="I1108" s="42"/>
      <c r="J1108" s="173"/>
      <c r="K1108" s="348"/>
      <c r="L1108" s="155"/>
      <c r="M1108" s="42"/>
      <c r="N1108" s="42"/>
      <c r="O1108" s="45"/>
      <c r="P1108" s="45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</row>
    <row r="1109" spans="1:43" ht="15" x14ac:dyDescent="0.25">
      <c r="A1109" s="42"/>
      <c r="B1109" s="42"/>
      <c r="C1109" s="42"/>
      <c r="D1109" s="42"/>
      <c r="E1109" s="42"/>
      <c r="F1109" s="42"/>
      <c r="G1109" s="173"/>
      <c r="H1109" s="42"/>
      <c r="I1109" s="42"/>
      <c r="J1109" s="173"/>
      <c r="K1109" s="348"/>
      <c r="L1109" s="155"/>
      <c r="M1109" s="42"/>
      <c r="N1109" s="42"/>
      <c r="O1109" s="45"/>
      <c r="P1109" s="45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</row>
    <row r="1110" spans="1:43" ht="15" x14ac:dyDescent="0.25">
      <c r="A1110" s="42"/>
      <c r="B1110" s="42"/>
      <c r="C1110" s="42"/>
      <c r="D1110" s="42"/>
      <c r="E1110" s="42"/>
      <c r="F1110" s="42"/>
      <c r="G1110" s="173"/>
      <c r="H1110" s="42"/>
      <c r="I1110" s="42"/>
      <c r="J1110" s="173"/>
      <c r="K1110" s="348"/>
      <c r="L1110" s="155"/>
      <c r="M1110" s="42"/>
      <c r="N1110" s="42"/>
      <c r="O1110" s="45"/>
      <c r="P1110" s="45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</row>
    <row r="1111" spans="1:43" ht="15" x14ac:dyDescent="0.25">
      <c r="A1111" s="42"/>
      <c r="B1111" s="42"/>
      <c r="C1111" s="42"/>
      <c r="D1111" s="42"/>
      <c r="E1111" s="42"/>
      <c r="F1111" s="42"/>
      <c r="G1111" s="173"/>
      <c r="H1111" s="42"/>
      <c r="I1111" s="42"/>
      <c r="J1111" s="173"/>
      <c r="K1111" s="348"/>
      <c r="L1111" s="155"/>
      <c r="M1111" s="42"/>
      <c r="N1111" s="42"/>
      <c r="O1111" s="45"/>
      <c r="P1111" s="45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</row>
    <row r="1112" spans="1:43" ht="15" x14ac:dyDescent="0.25">
      <c r="A1112" s="42"/>
      <c r="B1112" s="42"/>
      <c r="C1112" s="42"/>
      <c r="D1112" s="42"/>
      <c r="E1112" s="42"/>
      <c r="F1112" s="42"/>
      <c r="G1112" s="173"/>
      <c r="H1112" s="42"/>
      <c r="I1112" s="42"/>
      <c r="J1112" s="173"/>
      <c r="K1112" s="348"/>
      <c r="L1112" s="155"/>
      <c r="M1112" s="42"/>
      <c r="N1112" s="42"/>
      <c r="O1112" s="45"/>
      <c r="P1112" s="45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</row>
    <row r="1113" spans="1:43" ht="15" x14ac:dyDescent="0.25">
      <c r="A1113" s="42"/>
      <c r="B1113" s="42"/>
      <c r="C1113" s="42"/>
      <c r="D1113" s="42"/>
      <c r="E1113" s="42"/>
      <c r="F1113" s="42"/>
      <c r="G1113" s="173"/>
      <c r="H1113" s="42"/>
      <c r="I1113" s="42"/>
      <c r="J1113" s="173"/>
      <c r="K1113" s="348"/>
      <c r="L1113" s="155"/>
      <c r="M1113" s="42"/>
      <c r="N1113" s="42"/>
      <c r="O1113" s="45"/>
      <c r="P1113" s="45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</row>
    <row r="1114" spans="1:43" ht="15" x14ac:dyDescent="0.25">
      <c r="A1114" s="42"/>
      <c r="B1114" s="42"/>
      <c r="C1114" s="42"/>
      <c r="D1114" s="42"/>
      <c r="E1114" s="42"/>
      <c r="F1114" s="42"/>
      <c r="G1114" s="173"/>
      <c r="H1114" s="42"/>
      <c r="I1114" s="42"/>
      <c r="J1114" s="173"/>
      <c r="K1114" s="348"/>
      <c r="L1114" s="155"/>
      <c r="M1114" s="42"/>
      <c r="N1114" s="42"/>
      <c r="O1114" s="45"/>
      <c r="P1114" s="45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</row>
    <row r="1115" spans="1:43" ht="15" x14ac:dyDescent="0.25">
      <c r="A1115" s="42"/>
      <c r="B1115" s="42"/>
      <c r="C1115" s="42"/>
      <c r="D1115" s="42"/>
      <c r="E1115" s="42"/>
      <c r="F1115" s="42"/>
      <c r="G1115" s="173"/>
      <c r="H1115" s="42"/>
      <c r="I1115" s="42"/>
      <c r="J1115" s="173"/>
      <c r="K1115" s="348"/>
      <c r="L1115" s="155"/>
      <c r="M1115" s="42"/>
      <c r="N1115" s="42"/>
      <c r="O1115" s="45"/>
      <c r="P1115" s="45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</row>
    <row r="1116" spans="1:43" ht="15" x14ac:dyDescent="0.25">
      <c r="A1116" s="42"/>
      <c r="B1116" s="42"/>
      <c r="C1116" s="42"/>
      <c r="D1116" s="42"/>
      <c r="E1116" s="42"/>
      <c r="F1116" s="42"/>
      <c r="G1116" s="173"/>
      <c r="H1116" s="42"/>
      <c r="I1116" s="42"/>
      <c r="J1116" s="173"/>
      <c r="K1116" s="348"/>
      <c r="L1116" s="155"/>
      <c r="M1116" s="42"/>
      <c r="N1116" s="42"/>
      <c r="O1116" s="45"/>
      <c r="P1116" s="45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</row>
    <row r="1117" spans="1:43" ht="15" x14ac:dyDescent="0.25">
      <c r="A1117" s="42"/>
      <c r="B1117" s="42"/>
      <c r="C1117" s="42"/>
      <c r="D1117" s="42"/>
      <c r="E1117" s="42"/>
      <c r="F1117" s="42"/>
      <c r="G1117" s="173"/>
      <c r="H1117" s="42"/>
      <c r="I1117" s="42"/>
      <c r="J1117" s="173"/>
      <c r="K1117" s="348"/>
      <c r="L1117" s="155"/>
      <c r="M1117" s="42"/>
      <c r="N1117" s="42"/>
      <c r="O1117" s="45"/>
      <c r="P1117" s="45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</row>
    <row r="1118" spans="1:43" ht="15" x14ac:dyDescent="0.25">
      <c r="A1118" s="42"/>
      <c r="B1118" s="42"/>
      <c r="C1118" s="42"/>
      <c r="D1118" s="42"/>
      <c r="E1118" s="42"/>
      <c r="F1118" s="42"/>
      <c r="G1118" s="173"/>
      <c r="H1118" s="42"/>
      <c r="I1118" s="42"/>
      <c r="J1118" s="173"/>
      <c r="K1118" s="348"/>
      <c r="L1118" s="155"/>
      <c r="M1118" s="42"/>
      <c r="N1118" s="42"/>
      <c r="O1118" s="45"/>
      <c r="P1118" s="45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</row>
    <row r="1119" spans="1:43" ht="15" x14ac:dyDescent="0.25">
      <c r="A1119" s="42"/>
      <c r="B1119" s="42"/>
      <c r="C1119" s="42"/>
      <c r="D1119" s="42"/>
      <c r="E1119" s="42"/>
      <c r="F1119" s="42"/>
      <c r="G1119" s="173"/>
      <c r="H1119" s="42"/>
      <c r="I1119" s="42"/>
      <c r="J1119" s="173"/>
      <c r="K1119" s="348"/>
      <c r="L1119" s="155"/>
      <c r="M1119" s="42"/>
      <c r="N1119" s="42"/>
      <c r="O1119" s="45"/>
      <c r="P1119" s="45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</row>
    <row r="1120" spans="1:43" ht="15" x14ac:dyDescent="0.25">
      <c r="A1120" s="42"/>
      <c r="B1120" s="42"/>
      <c r="C1120" s="42"/>
      <c r="D1120" s="42"/>
      <c r="E1120" s="42"/>
      <c r="F1120" s="42"/>
      <c r="G1120" s="173"/>
      <c r="H1120" s="42"/>
      <c r="I1120" s="42"/>
      <c r="J1120" s="173"/>
      <c r="K1120" s="348"/>
      <c r="L1120" s="155"/>
      <c r="M1120" s="42"/>
      <c r="N1120" s="42"/>
      <c r="O1120" s="45"/>
      <c r="P1120" s="45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</row>
    <row r="1121" spans="1:43" ht="15" x14ac:dyDescent="0.25">
      <c r="A1121" s="42"/>
      <c r="B1121" s="42"/>
      <c r="C1121" s="42"/>
      <c r="D1121" s="42"/>
      <c r="E1121" s="42"/>
      <c r="F1121" s="42"/>
      <c r="G1121" s="173"/>
      <c r="H1121" s="42"/>
      <c r="I1121" s="42"/>
      <c r="J1121" s="173"/>
      <c r="K1121" s="348"/>
      <c r="L1121" s="155"/>
      <c r="M1121" s="42"/>
      <c r="N1121" s="42"/>
      <c r="O1121" s="45"/>
      <c r="P1121" s="45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</row>
    <row r="1122" spans="1:43" ht="15" x14ac:dyDescent="0.25">
      <c r="A1122" s="42"/>
      <c r="B1122" s="42"/>
      <c r="C1122" s="42"/>
      <c r="D1122" s="42"/>
      <c r="E1122" s="42"/>
      <c r="F1122" s="42"/>
      <c r="G1122" s="173"/>
      <c r="H1122" s="42"/>
      <c r="I1122" s="42"/>
      <c r="J1122" s="173"/>
      <c r="K1122" s="348"/>
      <c r="L1122" s="155"/>
      <c r="M1122" s="42"/>
      <c r="N1122" s="42"/>
      <c r="O1122" s="45"/>
      <c r="P1122" s="45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</row>
    <row r="1123" spans="1:43" ht="15" x14ac:dyDescent="0.25">
      <c r="A1123" s="42"/>
      <c r="B1123" s="42"/>
      <c r="C1123" s="42"/>
      <c r="D1123" s="42"/>
      <c r="E1123" s="42"/>
      <c r="F1123" s="42"/>
      <c r="G1123" s="173"/>
      <c r="H1123" s="42"/>
      <c r="I1123" s="42"/>
      <c r="J1123" s="173"/>
      <c r="K1123" s="348"/>
      <c r="L1123" s="155"/>
      <c r="M1123" s="42"/>
      <c r="N1123" s="42"/>
      <c r="O1123" s="45"/>
      <c r="P1123" s="45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</row>
    <row r="1124" spans="1:43" ht="15" x14ac:dyDescent="0.25">
      <c r="A1124" s="42"/>
      <c r="B1124" s="42"/>
      <c r="C1124" s="42"/>
      <c r="D1124" s="42"/>
      <c r="E1124" s="42"/>
      <c r="F1124" s="42"/>
      <c r="G1124" s="173"/>
      <c r="H1124" s="42"/>
      <c r="I1124" s="42"/>
      <c r="J1124" s="173"/>
      <c r="K1124" s="348"/>
      <c r="L1124" s="155"/>
      <c r="M1124" s="42"/>
      <c r="N1124" s="42"/>
      <c r="O1124" s="45"/>
      <c r="P1124" s="45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</row>
    <row r="1125" spans="1:43" ht="15" x14ac:dyDescent="0.25">
      <c r="A1125" s="42"/>
      <c r="B1125" s="42"/>
      <c r="C1125" s="42"/>
      <c r="D1125" s="42"/>
      <c r="E1125" s="42"/>
      <c r="F1125" s="42"/>
      <c r="G1125" s="173"/>
      <c r="H1125" s="42"/>
      <c r="I1125" s="42"/>
      <c r="J1125" s="173"/>
      <c r="K1125" s="348"/>
      <c r="L1125" s="155"/>
      <c r="M1125" s="42"/>
      <c r="N1125" s="42"/>
      <c r="O1125" s="45"/>
      <c r="P1125" s="45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</row>
    <row r="1126" spans="1:43" ht="15" x14ac:dyDescent="0.25">
      <c r="A1126" s="42"/>
      <c r="B1126" s="42"/>
      <c r="C1126" s="42"/>
      <c r="D1126" s="42"/>
      <c r="E1126" s="42"/>
      <c r="F1126" s="42"/>
      <c r="G1126" s="173"/>
      <c r="H1126" s="42"/>
      <c r="I1126" s="42"/>
      <c r="J1126" s="173"/>
      <c r="K1126" s="348"/>
      <c r="L1126" s="155"/>
      <c r="M1126" s="42"/>
      <c r="N1126" s="42"/>
      <c r="O1126" s="45"/>
      <c r="P1126" s="45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</row>
    <row r="1127" spans="1:43" ht="15" x14ac:dyDescent="0.25">
      <c r="A1127" s="42"/>
      <c r="B1127" s="42"/>
      <c r="C1127" s="42"/>
      <c r="D1127" s="42"/>
      <c r="E1127" s="42"/>
      <c r="F1127" s="42"/>
      <c r="G1127" s="173"/>
      <c r="H1127" s="42"/>
      <c r="I1127" s="42"/>
      <c r="J1127" s="173"/>
      <c r="K1127" s="348"/>
      <c r="L1127" s="155"/>
      <c r="M1127" s="42"/>
      <c r="N1127" s="42"/>
      <c r="O1127" s="45"/>
      <c r="P1127" s="45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</row>
    <row r="1128" spans="1:43" ht="15" x14ac:dyDescent="0.25">
      <c r="A1128" s="42"/>
      <c r="B1128" s="42"/>
      <c r="C1128" s="42"/>
      <c r="D1128" s="42"/>
      <c r="E1128" s="42"/>
      <c r="F1128" s="42"/>
      <c r="G1128" s="173"/>
      <c r="H1128" s="42"/>
      <c r="I1128" s="42"/>
      <c r="J1128" s="173"/>
      <c r="K1128" s="348"/>
      <c r="L1128" s="155"/>
      <c r="M1128" s="42"/>
      <c r="N1128" s="42"/>
      <c r="O1128" s="45"/>
      <c r="P1128" s="45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</row>
    <row r="1129" spans="1:43" ht="15" x14ac:dyDescent="0.25">
      <c r="A1129" s="42"/>
      <c r="B1129" s="42"/>
      <c r="C1129" s="42"/>
      <c r="D1129" s="42"/>
      <c r="E1129" s="42"/>
      <c r="F1129" s="42"/>
      <c r="G1129" s="173"/>
      <c r="H1129" s="42"/>
      <c r="I1129" s="42"/>
      <c r="J1129" s="173"/>
      <c r="K1129" s="348"/>
      <c r="L1129" s="155"/>
      <c r="M1129" s="42"/>
      <c r="N1129" s="42"/>
      <c r="O1129" s="45"/>
      <c r="P1129" s="45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</row>
    <row r="1130" spans="1:43" ht="15" x14ac:dyDescent="0.25">
      <c r="A1130" s="42"/>
      <c r="B1130" s="42"/>
      <c r="C1130" s="42"/>
      <c r="D1130" s="42"/>
      <c r="E1130" s="42"/>
      <c r="F1130" s="42"/>
      <c r="G1130" s="173"/>
      <c r="H1130" s="42"/>
      <c r="I1130" s="42"/>
      <c r="J1130" s="173"/>
      <c r="K1130" s="348"/>
      <c r="L1130" s="155"/>
      <c r="M1130" s="42"/>
      <c r="N1130" s="42"/>
      <c r="O1130" s="45"/>
      <c r="P1130" s="45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</row>
    <row r="1131" spans="1:43" ht="15" x14ac:dyDescent="0.25">
      <c r="A1131" s="42"/>
      <c r="B1131" s="42"/>
      <c r="C1131" s="42"/>
      <c r="D1131" s="42"/>
      <c r="E1131" s="42"/>
      <c r="F1131" s="42"/>
      <c r="G1131" s="173"/>
      <c r="H1131" s="42"/>
      <c r="I1131" s="42"/>
      <c r="J1131" s="173"/>
      <c r="K1131" s="348"/>
      <c r="L1131" s="155"/>
      <c r="M1131" s="42"/>
      <c r="N1131" s="42"/>
      <c r="O1131" s="45"/>
      <c r="P1131" s="45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</row>
    <row r="1132" spans="1:43" ht="15" x14ac:dyDescent="0.25">
      <c r="A1132" s="42"/>
      <c r="B1132" s="42"/>
      <c r="C1132" s="42"/>
      <c r="D1132" s="42"/>
      <c r="E1132" s="42"/>
      <c r="F1132" s="42"/>
      <c r="G1132" s="173"/>
      <c r="H1132" s="42"/>
      <c r="I1132" s="42"/>
      <c r="J1132" s="173"/>
      <c r="K1132" s="348"/>
      <c r="L1132" s="155"/>
      <c r="M1132" s="42"/>
      <c r="N1132" s="42"/>
      <c r="O1132" s="45"/>
      <c r="P1132" s="45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</row>
    <row r="1133" spans="1:43" ht="15" x14ac:dyDescent="0.25">
      <c r="A1133" s="42"/>
      <c r="B1133" s="42"/>
      <c r="C1133" s="42"/>
      <c r="D1133" s="42"/>
      <c r="E1133" s="42"/>
      <c r="F1133" s="42"/>
      <c r="G1133" s="173"/>
      <c r="H1133" s="42"/>
      <c r="I1133" s="42"/>
      <c r="J1133" s="173"/>
      <c r="K1133" s="348"/>
      <c r="L1133" s="155"/>
      <c r="M1133" s="42"/>
      <c r="N1133" s="42"/>
      <c r="O1133" s="45"/>
      <c r="P1133" s="45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</row>
    <row r="1134" spans="1:43" ht="15" x14ac:dyDescent="0.25">
      <c r="A1134" s="42"/>
      <c r="B1134" s="42"/>
      <c r="C1134" s="42"/>
      <c r="D1134" s="42"/>
      <c r="E1134" s="42"/>
      <c r="F1134" s="42"/>
      <c r="G1134" s="173"/>
      <c r="H1134" s="42"/>
      <c r="I1134" s="42"/>
      <c r="J1134" s="173"/>
      <c r="K1134" s="348"/>
      <c r="L1134" s="155"/>
      <c r="M1134" s="42"/>
      <c r="N1134" s="42"/>
      <c r="O1134" s="45"/>
      <c r="P1134" s="45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</row>
    <row r="1135" spans="1:43" ht="15" x14ac:dyDescent="0.25">
      <c r="A1135" s="42"/>
      <c r="B1135" s="42"/>
      <c r="C1135" s="42"/>
      <c r="D1135" s="42"/>
      <c r="E1135" s="42"/>
      <c r="F1135" s="42"/>
      <c r="G1135" s="173"/>
      <c r="H1135" s="42"/>
      <c r="I1135" s="42"/>
      <c r="J1135" s="173"/>
      <c r="K1135" s="348"/>
      <c r="L1135" s="155"/>
      <c r="M1135" s="42"/>
      <c r="N1135" s="42"/>
      <c r="O1135" s="45"/>
      <c r="P1135" s="45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</row>
    <row r="1136" spans="1:43" ht="15" x14ac:dyDescent="0.25">
      <c r="A1136" s="42"/>
      <c r="B1136" s="42"/>
      <c r="C1136" s="42"/>
      <c r="D1136" s="42"/>
      <c r="E1136" s="42"/>
      <c r="F1136" s="42"/>
      <c r="G1136" s="173"/>
      <c r="H1136" s="42"/>
      <c r="I1136" s="42"/>
      <c r="J1136" s="173"/>
      <c r="K1136" s="348"/>
      <c r="L1136" s="155"/>
      <c r="M1136" s="42"/>
      <c r="N1136" s="42"/>
      <c r="O1136" s="45"/>
      <c r="P1136" s="45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</row>
    <row r="1137" spans="1:43" ht="15" x14ac:dyDescent="0.25">
      <c r="A1137" s="42"/>
      <c r="B1137" s="42"/>
      <c r="C1137" s="42"/>
      <c r="D1137" s="42"/>
      <c r="E1137" s="42"/>
      <c r="F1137" s="42"/>
      <c r="G1137" s="173"/>
      <c r="H1137" s="42"/>
      <c r="I1137" s="42"/>
      <c r="J1137" s="173"/>
      <c r="K1137" s="348"/>
      <c r="L1137" s="155"/>
      <c r="M1137" s="42"/>
      <c r="N1137" s="42"/>
      <c r="O1137" s="45"/>
      <c r="P1137" s="45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</row>
    <row r="1138" spans="1:43" ht="15" x14ac:dyDescent="0.25">
      <c r="A1138" s="42"/>
      <c r="B1138" s="42"/>
      <c r="C1138" s="42"/>
      <c r="D1138" s="42"/>
      <c r="E1138" s="42"/>
      <c r="F1138" s="42"/>
      <c r="G1138" s="173"/>
      <c r="H1138" s="42"/>
      <c r="I1138" s="42"/>
      <c r="J1138" s="173"/>
      <c r="K1138" s="348"/>
      <c r="L1138" s="155"/>
      <c r="M1138" s="42"/>
      <c r="N1138" s="42"/>
      <c r="O1138" s="45"/>
      <c r="P1138" s="45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</row>
    <row r="1139" spans="1:43" ht="15" x14ac:dyDescent="0.25">
      <c r="A1139" s="42"/>
      <c r="B1139" s="42"/>
      <c r="C1139" s="42"/>
      <c r="D1139" s="42"/>
      <c r="E1139" s="42"/>
      <c r="F1139" s="42"/>
      <c r="G1139" s="173"/>
      <c r="H1139" s="42"/>
      <c r="I1139" s="42"/>
      <c r="J1139" s="173"/>
      <c r="K1139" s="348"/>
      <c r="L1139" s="155"/>
      <c r="M1139" s="42"/>
      <c r="N1139" s="42"/>
      <c r="O1139" s="45"/>
      <c r="P1139" s="45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</row>
    <row r="1140" spans="1:43" ht="15" x14ac:dyDescent="0.25">
      <c r="A1140" s="42"/>
      <c r="B1140" s="42"/>
      <c r="C1140" s="42"/>
      <c r="D1140" s="42"/>
      <c r="E1140" s="42"/>
      <c r="F1140" s="42"/>
      <c r="G1140" s="173"/>
      <c r="H1140" s="42"/>
      <c r="I1140" s="42"/>
      <c r="J1140" s="173"/>
      <c r="K1140" s="348"/>
      <c r="L1140" s="155"/>
      <c r="M1140" s="42"/>
      <c r="N1140" s="42"/>
      <c r="O1140" s="45"/>
      <c r="P1140" s="45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</row>
    <row r="1141" spans="1:43" ht="15" x14ac:dyDescent="0.25">
      <c r="A1141" s="42"/>
      <c r="B1141" s="42"/>
      <c r="C1141" s="42"/>
      <c r="D1141" s="42"/>
      <c r="E1141" s="42"/>
      <c r="F1141" s="42"/>
      <c r="G1141" s="173"/>
      <c r="H1141" s="42"/>
      <c r="I1141" s="42"/>
      <c r="J1141" s="173"/>
      <c r="K1141" s="348"/>
      <c r="L1141" s="155"/>
      <c r="M1141" s="42"/>
      <c r="N1141" s="42"/>
      <c r="O1141" s="45"/>
      <c r="P1141" s="45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</row>
    <row r="1142" spans="1:43" ht="15" x14ac:dyDescent="0.25">
      <c r="A1142" s="42"/>
      <c r="B1142" s="42"/>
      <c r="C1142" s="42"/>
      <c r="D1142" s="42"/>
      <c r="E1142" s="42"/>
      <c r="F1142" s="42"/>
      <c r="G1142" s="173"/>
      <c r="H1142" s="42"/>
      <c r="I1142" s="42"/>
      <c r="J1142" s="173"/>
      <c r="K1142" s="348"/>
      <c r="L1142" s="155"/>
      <c r="M1142" s="42"/>
      <c r="N1142" s="42"/>
      <c r="O1142" s="45"/>
      <c r="P1142" s="45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</row>
    <row r="1143" spans="1:43" ht="15" x14ac:dyDescent="0.25">
      <c r="A1143" s="42"/>
      <c r="B1143" s="42"/>
      <c r="C1143" s="42"/>
      <c r="D1143" s="42"/>
      <c r="E1143" s="42"/>
      <c r="F1143" s="42"/>
      <c r="G1143" s="173"/>
      <c r="H1143" s="42"/>
      <c r="I1143" s="42"/>
      <c r="J1143" s="173"/>
      <c r="K1143" s="348"/>
      <c r="L1143" s="155"/>
      <c r="M1143" s="42"/>
      <c r="N1143" s="42"/>
      <c r="O1143" s="45"/>
      <c r="P1143" s="45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</row>
    <row r="1144" spans="1:43" ht="15" x14ac:dyDescent="0.25">
      <c r="A1144" s="42"/>
      <c r="B1144" s="42"/>
      <c r="C1144" s="42"/>
      <c r="D1144" s="42"/>
      <c r="E1144" s="42"/>
      <c r="F1144" s="42"/>
      <c r="G1144" s="173"/>
      <c r="H1144" s="42"/>
      <c r="I1144" s="42"/>
      <c r="J1144" s="173"/>
      <c r="K1144" s="348"/>
      <c r="L1144" s="155"/>
      <c r="M1144" s="42"/>
      <c r="N1144" s="42"/>
      <c r="O1144" s="45"/>
      <c r="P1144" s="45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</row>
    <row r="1145" spans="1:43" ht="15" x14ac:dyDescent="0.25">
      <c r="A1145" s="42"/>
      <c r="B1145" s="42"/>
      <c r="C1145" s="42"/>
      <c r="D1145" s="42"/>
      <c r="E1145" s="42"/>
      <c r="F1145" s="42"/>
      <c r="G1145" s="173"/>
      <c r="H1145" s="42"/>
      <c r="I1145" s="42"/>
      <c r="J1145" s="173"/>
      <c r="K1145" s="348"/>
      <c r="L1145" s="155"/>
      <c r="M1145" s="42"/>
      <c r="N1145" s="42"/>
      <c r="O1145" s="45"/>
      <c r="P1145" s="45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</row>
    <row r="1146" spans="1:43" ht="15" x14ac:dyDescent="0.25">
      <c r="A1146" s="42"/>
      <c r="B1146" s="42"/>
      <c r="C1146" s="42"/>
      <c r="D1146" s="42"/>
      <c r="E1146" s="42"/>
      <c r="F1146" s="42"/>
      <c r="G1146" s="173"/>
      <c r="H1146" s="42"/>
      <c r="I1146" s="42"/>
      <c r="J1146" s="173"/>
      <c r="K1146" s="348"/>
      <c r="L1146" s="155"/>
      <c r="M1146" s="42"/>
      <c r="N1146" s="42"/>
      <c r="O1146" s="45"/>
      <c r="P1146" s="45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</row>
    <row r="1147" spans="1:43" ht="15" x14ac:dyDescent="0.25">
      <c r="A1147" s="42"/>
      <c r="B1147" s="42"/>
      <c r="C1147" s="42"/>
      <c r="D1147" s="42"/>
      <c r="E1147" s="42"/>
      <c r="F1147" s="42"/>
      <c r="G1147" s="173"/>
      <c r="H1147" s="42"/>
      <c r="I1147" s="42"/>
      <c r="J1147" s="173"/>
      <c r="K1147" s="348"/>
      <c r="L1147" s="155"/>
      <c r="M1147" s="42"/>
      <c r="N1147" s="42"/>
      <c r="O1147" s="45"/>
      <c r="P1147" s="45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</row>
    <row r="1148" spans="1:43" ht="15" x14ac:dyDescent="0.25">
      <c r="A1148" s="42"/>
      <c r="B1148" s="42"/>
      <c r="C1148" s="42"/>
      <c r="D1148" s="42"/>
      <c r="E1148" s="42"/>
      <c r="F1148" s="42"/>
      <c r="G1148" s="173"/>
      <c r="H1148" s="42"/>
      <c r="I1148" s="42"/>
      <c r="J1148" s="173"/>
      <c r="K1148" s="348"/>
      <c r="L1148" s="155"/>
      <c r="M1148" s="42"/>
      <c r="N1148" s="42"/>
      <c r="O1148" s="45"/>
      <c r="P1148" s="45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</row>
    <row r="1149" spans="1:43" ht="15" x14ac:dyDescent="0.25">
      <c r="A1149" s="42"/>
      <c r="B1149" s="42"/>
      <c r="C1149" s="42"/>
      <c r="D1149" s="42"/>
      <c r="E1149" s="42"/>
      <c r="F1149" s="42"/>
      <c r="G1149" s="173"/>
      <c r="H1149" s="42"/>
      <c r="I1149" s="42"/>
      <c r="J1149" s="173"/>
      <c r="K1149" s="348"/>
      <c r="L1149" s="155"/>
      <c r="M1149" s="42"/>
      <c r="N1149" s="42"/>
      <c r="O1149" s="45"/>
      <c r="P1149" s="45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</row>
    <row r="1150" spans="1:43" ht="15" x14ac:dyDescent="0.25">
      <c r="A1150" s="42"/>
      <c r="B1150" s="42"/>
      <c r="C1150" s="42"/>
      <c r="D1150" s="42"/>
      <c r="E1150" s="42"/>
      <c r="F1150" s="42"/>
      <c r="G1150" s="173"/>
      <c r="H1150" s="42"/>
      <c r="I1150" s="42"/>
      <c r="J1150" s="173"/>
      <c r="K1150" s="348"/>
      <c r="L1150" s="155"/>
      <c r="M1150" s="42"/>
      <c r="N1150" s="42"/>
      <c r="O1150" s="45"/>
      <c r="P1150" s="45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</row>
    <row r="1151" spans="1:43" ht="15" x14ac:dyDescent="0.25">
      <c r="A1151" s="42"/>
      <c r="B1151" s="42"/>
      <c r="C1151" s="42"/>
      <c r="D1151" s="42"/>
      <c r="E1151" s="42"/>
      <c r="F1151" s="42"/>
      <c r="G1151" s="173"/>
      <c r="H1151" s="42"/>
      <c r="I1151" s="42"/>
      <c r="J1151" s="173"/>
      <c r="K1151" s="348"/>
      <c r="L1151" s="155"/>
      <c r="M1151" s="42"/>
      <c r="N1151" s="42"/>
      <c r="O1151" s="45"/>
      <c r="P1151" s="45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</row>
    <row r="1152" spans="1:43" ht="15" x14ac:dyDescent="0.25">
      <c r="A1152" s="42"/>
      <c r="B1152" s="42"/>
      <c r="C1152" s="42"/>
      <c r="D1152" s="42"/>
      <c r="E1152" s="42"/>
      <c r="F1152" s="42"/>
      <c r="G1152" s="173"/>
      <c r="H1152" s="42"/>
      <c r="I1152" s="42"/>
      <c r="J1152" s="173"/>
      <c r="K1152" s="348"/>
      <c r="L1152" s="155"/>
      <c r="M1152" s="42"/>
      <c r="N1152" s="42"/>
      <c r="O1152" s="45"/>
      <c r="P1152" s="45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</row>
    <row r="1153" spans="1:43" ht="15" x14ac:dyDescent="0.25">
      <c r="A1153" s="42"/>
      <c r="B1153" s="42"/>
      <c r="C1153" s="42"/>
      <c r="D1153" s="42"/>
      <c r="E1153" s="42"/>
      <c r="F1153" s="42"/>
      <c r="G1153" s="173"/>
      <c r="H1153" s="42"/>
      <c r="I1153" s="42"/>
      <c r="J1153" s="173"/>
      <c r="K1153" s="348"/>
      <c r="L1153" s="155"/>
      <c r="M1153" s="42"/>
      <c r="N1153" s="42"/>
      <c r="O1153" s="45"/>
      <c r="P1153" s="45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</row>
    <row r="1154" spans="1:43" ht="15" x14ac:dyDescent="0.25">
      <c r="A1154" s="42"/>
      <c r="B1154" s="42"/>
      <c r="C1154" s="42"/>
      <c r="D1154" s="42"/>
      <c r="E1154" s="42"/>
      <c r="F1154" s="42"/>
      <c r="G1154" s="173"/>
      <c r="H1154" s="42"/>
      <c r="I1154" s="42"/>
      <c r="J1154" s="173"/>
      <c r="K1154" s="348"/>
      <c r="L1154" s="155"/>
      <c r="M1154" s="42"/>
      <c r="N1154" s="42"/>
      <c r="O1154" s="45"/>
      <c r="P1154" s="45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</row>
    <row r="1155" spans="1:43" ht="15" x14ac:dyDescent="0.25">
      <c r="A1155" s="42"/>
      <c r="B1155" s="42"/>
      <c r="C1155" s="42"/>
      <c r="D1155" s="42"/>
      <c r="E1155" s="42"/>
      <c r="F1155" s="42"/>
      <c r="G1155" s="173"/>
      <c r="H1155" s="42"/>
      <c r="I1155" s="42"/>
      <c r="J1155" s="173"/>
      <c r="K1155" s="348"/>
      <c r="L1155" s="155"/>
      <c r="M1155" s="42"/>
      <c r="N1155" s="42"/>
      <c r="O1155" s="45"/>
      <c r="P1155" s="45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</row>
    <row r="1156" spans="1:43" ht="15" x14ac:dyDescent="0.25">
      <c r="A1156" s="42"/>
      <c r="B1156" s="42"/>
      <c r="C1156" s="42"/>
      <c r="D1156" s="42"/>
      <c r="E1156" s="42"/>
      <c r="F1156" s="42"/>
      <c r="G1156" s="173"/>
      <c r="H1156" s="42"/>
      <c r="I1156" s="42"/>
      <c r="J1156" s="173"/>
      <c r="K1156" s="348"/>
      <c r="L1156" s="155"/>
      <c r="M1156" s="42"/>
      <c r="N1156" s="42"/>
      <c r="O1156" s="45"/>
      <c r="P1156" s="45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</row>
    <row r="1157" spans="1:43" ht="15" x14ac:dyDescent="0.25">
      <c r="A1157" s="42"/>
      <c r="B1157" s="42"/>
      <c r="C1157" s="42"/>
      <c r="D1157" s="42"/>
      <c r="E1157" s="42"/>
      <c r="F1157" s="42"/>
      <c r="G1157" s="173"/>
      <c r="H1157" s="42"/>
      <c r="I1157" s="42"/>
      <c r="J1157" s="173"/>
      <c r="K1157" s="348"/>
      <c r="L1157" s="155"/>
      <c r="M1157" s="42"/>
      <c r="N1157" s="42"/>
      <c r="O1157" s="45"/>
      <c r="P1157" s="45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</row>
    <row r="1158" spans="1:43" ht="15" x14ac:dyDescent="0.25">
      <c r="A1158" s="42"/>
      <c r="B1158" s="42"/>
      <c r="C1158" s="42"/>
      <c r="D1158" s="42"/>
      <c r="E1158" s="42"/>
      <c r="F1158" s="42"/>
      <c r="G1158" s="173"/>
      <c r="H1158" s="42"/>
      <c r="I1158" s="42"/>
      <c r="J1158" s="173"/>
      <c r="K1158" s="348"/>
      <c r="L1158" s="155"/>
      <c r="M1158" s="42"/>
      <c r="N1158" s="42"/>
      <c r="O1158" s="45"/>
      <c r="P1158" s="45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</row>
    <row r="1159" spans="1:43" ht="15" x14ac:dyDescent="0.25">
      <c r="A1159" s="42"/>
      <c r="B1159" s="42"/>
      <c r="C1159" s="42"/>
      <c r="D1159" s="42"/>
      <c r="E1159" s="42"/>
      <c r="F1159" s="42"/>
      <c r="G1159" s="173"/>
      <c r="H1159" s="42"/>
      <c r="I1159" s="42"/>
      <c r="J1159" s="173"/>
      <c r="K1159" s="348"/>
      <c r="L1159" s="155"/>
      <c r="M1159" s="42"/>
      <c r="N1159" s="42"/>
      <c r="O1159" s="45"/>
      <c r="P1159" s="45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</row>
    <row r="1160" spans="1:43" ht="15" x14ac:dyDescent="0.25">
      <c r="A1160" s="42"/>
      <c r="B1160" s="42"/>
      <c r="C1160" s="42"/>
      <c r="D1160" s="42"/>
      <c r="E1160" s="42"/>
      <c r="F1160" s="42"/>
      <c r="G1160" s="173"/>
      <c r="H1160" s="42"/>
      <c r="I1160" s="42"/>
      <c r="J1160" s="173"/>
      <c r="K1160" s="348"/>
      <c r="L1160" s="155"/>
      <c r="M1160" s="42"/>
      <c r="N1160" s="42"/>
      <c r="O1160" s="45"/>
      <c r="P1160" s="45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</row>
    <row r="1161" spans="1:43" ht="15" x14ac:dyDescent="0.25">
      <c r="A1161" s="42"/>
      <c r="B1161" s="42"/>
      <c r="C1161" s="42"/>
      <c r="D1161" s="42"/>
      <c r="E1161" s="42"/>
      <c r="F1161" s="42"/>
      <c r="G1161" s="173"/>
      <c r="H1161" s="42"/>
      <c r="I1161" s="42"/>
      <c r="J1161" s="173"/>
      <c r="K1161" s="348"/>
      <c r="L1161" s="155"/>
      <c r="M1161" s="42"/>
      <c r="N1161" s="42"/>
      <c r="O1161" s="45"/>
      <c r="P1161" s="45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</row>
    <row r="1162" spans="1:43" ht="15" x14ac:dyDescent="0.25">
      <c r="A1162" s="42"/>
      <c r="B1162" s="42"/>
      <c r="C1162" s="42"/>
      <c r="D1162" s="42"/>
      <c r="E1162" s="42"/>
      <c r="F1162" s="42"/>
      <c r="G1162" s="173"/>
      <c r="H1162" s="42"/>
      <c r="I1162" s="42"/>
      <c r="J1162" s="173"/>
      <c r="K1162" s="348"/>
      <c r="L1162" s="155"/>
      <c r="M1162" s="42"/>
      <c r="N1162" s="42"/>
      <c r="O1162" s="45"/>
      <c r="P1162" s="45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</row>
    <row r="1163" spans="1:43" ht="15" x14ac:dyDescent="0.25">
      <c r="A1163" s="42"/>
      <c r="B1163" s="42"/>
      <c r="C1163" s="42"/>
      <c r="D1163" s="42"/>
      <c r="E1163" s="42"/>
      <c r="F1163" s="42"/>
      <c r="G1163" s="173"/>
      <c r="H1163" s="42"/>
      <c r="I1163" s="42"/>
      <c r="J1163" s="173"/>
      <c r="K1163" s="348"/>
      <c r="L1163" s="155"/>
      <c r="M1163" s="42"/>
      <c r="N1163" s="42"/>
      <c r="O1163" s="45"/>
      <c r="P1163" s="45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</row>
    <row r="1164" spans="1:43" ht="15" x14ac:dyDescent="0.25">
      <c r="A1164" s="42"/>
      <c r="B1164" s="42"/>
      <c r="C1164" s="42"/>
      <c r="D1164" s="42"/>
      <c r="E1164" s="42"/>
      <c r="F1164" s="42"/>
      <c r="G1164" s="173"/>
      <c r="H1164" s="42"/>
      <c r="I1164" s="42"/>
      <c r="J1164" s="173"/>
      <c r="K1164" s="348"/>
      <c r="L1164" s="155"/>
      <c r="M1164" s="42"/>
      <c r="N1164" s="42"/>
      <c r="O1164" s="45"/>
      <c r="P1164" s="45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</row>
    <row r="1165" spans="1:43" ht="15" x14ac:dyDescent="0.25">
      <c r="A1165" s="42"/>
      <c r="B1165" s="42"/>
      <c r="C1165" s="42"/>
      <c r="D1165" s="42"/>
      <c r="E1165" s="42"/>
      <c r="F1165" s="42"/>
      <c r="G1165" s="173"/>
      <c r="H1165" s="42"/>
      <c r="I1165" s="42"/>
      <c r="J1165" s="173"/>
      <c r="K1165" s="348"/>
      <c r="L1165" s="155"/>
      <c r="M1165" s="42"/>
      <c r="N1165" s="42"/>
      <c r="O1165" s="45"/>
      <c r="P1165" s="45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</row>
    <row r="1166" spans="1:43" ht="15" x14ac:dyDescent="0.25">
      <c r="A1166" s="42"/>
      <c r="B1166" s="42"/>
      <c r="C1166" s="42"/>
      <c r="D1166" s="42"/>
      <c r="E1166" s="42"/>
      <c r="F1166" s="42"/>
      <c r="G1166" s="173"/>
      <c r="H1166" s="42"/>
      <c r="I1166" s="42"/>
      <c r="J1166" s="173"/>
      <c r="K1166" s="348"/>
      <c r="L1166" s="155"/>
      <c r="M1166" s="42"/>
      <c r="N1166" s="42"/>
      <c r="O1166" s="45"/>
      <c r="P1166" s="45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</row>
    <row r="1167" spans="1:43" ht="15" x14ac:dyDescent="0.25">
      <c r="A1167" s="42"/>
      <c r="B1167" s="42"/>
      <c r="C1167" s="42"/>
      <c r="D1167" s="42"/>
      <c r="E1167" s="42"/>
      <c r="F1167" s="42"/>
      <c r="G1167" s="173"/>
      <c r="H1167" s="42"/>
      <c r="I1167" s="42"/>
      <c r="J1167" s="173"/>
      <c r="K1167" s="348"/>
      <c r="L1167" s="155"/>
      <c r="M1167" s="42"/>
      <c r="N1167" s="42"/>
      <c r="O1167" s="45"/>
      <c r="P1167" s="45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</row>
    <row r="1168" spans="1:43" ht="15" x14ac:dyDescent="0.25">
      <c r="A1168" s="42"/>
      <c r="B1168" s="42"/>
      <c r="C1168" s="42"/>
      <c r="D1168" s="42"/>
      <c r="E1168" s="42"/>
      <c r="F1168" s="42"/>
      <c r="G1168" s="173"/>
      <c r="H1168" s="42"/>
      <c r="I1168" s="42"/>
      <c r="J1168" s="173"/>
      <c r="K1168" s="348"/>
      <c r="L1168" s="155"/>
      <c r="M1168" s="42"/>
      <c r="N1168" s="42"/>
      <c r="O1168" s="45"/>
      <c r="P1168" s="45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</row>
    <row r="1169" spans="1:43" ht="15" x14ac:dyDescent="0.25">
      <c r="A1169" s="42"/>
      <c r="B1169" s="42"/>
      <c r="C1169" s="42"/>
      <c r="D1169" s="42"/>
      <c r="E1169" s="42"/>
      <c r="F1169" s="42"/>
      <c r="G1169" s="173"/>
      <c r="H1169" s="42"/>
      <c r="I1169" s="42"/>
      <c r="J1169" s="173"/>
      <c r="K1169" s="348"/>
      <c r="L1169" s="155"/>
      <c r="M1169" s="42"/>
      <c r="N1169" s="42"/>
      <c r="O1169" s="45"/>
      <c r="P1169" s="45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</row>
    <row r="1170" spans="1:43" ht="15" x14ac:dyDescent="0.25">
      <c r="A1170" s="42"/>
      <c r="B1170" s="42"/>
      <c r="C1170" s="42"/>
      <c r="D1170" s="42"/>
      <c r="E1170" s="42"/>
      <c r="F1170" s="42"/>
      <c r="G1170" s="173"/>
      <c r="H1170" s="42"/>
      <c r="I1170" s="42"/>
      <c r="J1170" s="173"/>
      <c r="K1170" s="348"/>
      <c r="L1170" s="155"/>
      <c r="M1170" s="42"/>
      <c r="N1170" s="42"/>
      <c r="O1170" s="45"/>
      <c r="P1170" s="45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</row>
    <row r="1171" spans="1:43" ht="15" x14ac:dyDescent="0.25">
      <c r="A1171" s="42"/>
      <c r="B1171" s="42"/>
      <c r="C1171" s="42"/>
      <c r="D1171" s="42"/>
      <c r="E1171" s="42"/>
      <c r="F1171" s="42"/>
      <c r="G1171" s="173"/>
      <c r="H1171" s="42"/>
      <c r="I1171" s="42"/>
      <c r="J1171" s="173"/>
      <c r="K1171" s="348"/>
      <c r="L1171" s="155"/>
      <c r="M1171" s="42"/>
      <c r="N1171" s="42"/>
      <c r="O1171" s="45"/>
      <c r="P1171" s="45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</row>
    <row r="1172" spans="1:43" ht="15" x14ac:dyDescent="0.25">
      <c r="A1172" s="42"/>
      <c r="B1172" s="42"/>
      <c r="C1172" s="42"/>
      <c r="D1172" s="42"/>
      <c r="E1172" s="42"/>
      <c r="F1172" s="42"/>
      <c r="G1172" s="173"/>
      <c r="H1172" s="42"/>
      <c r="I1172" s="42"/>
      <c r="J1172" s="173"/>
      <c r="K1172" s="348"/>
      <c r="L1172" s="155"/>
      <c r="M1172" s="42"/>
      <c r="N1172" s="42"/>
      <c r="O1172" s="45"/>
      <c r="P1172" s="45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</row>
    <row r="1173" spans="1:43" ht="15" x14ac:dyDescent="0.25">
      <c r="A1173" s="42"/>
      <c r="B1173" s="42"/>
      <c r="C1173" s="42"/>
      <c r="D1173" s="42"/>
      <c r="E1173" s="42"/>
      <c r="F1173" s="42"/>
      <c r="G1173" s="173"/>
      <c r="H1173" s="42"/>
      <c r="I1173" s="42"/>
      <c r="J1173" s="173"/>
      <c r="K1173" s="348"/>
      <c r="L1173" s="155"/>
      <c r="M1173" s="42"/>
      <c r="N1173" s="42"/>
      <c r="O1173" s="45"/>
      <c r="P1173" s="45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</row>
    <row r="1174" spans="1:43" ht="15" x14ac:dyDescent="0.25">
      <c r="A1174" s="42"/>
      <c r="B1174" s="42"/>
      <c r="C1174" s="42"/>
      <c r="D1174" s="42"/>
      <c r="E1174" s="42"/>
      <c r="F1174" s="42"/>
      <c r="G1174" s="173"/>
      <c r="H1174" s="42"/>
      <c r="I1174" s="42"/>
      <c r="J1174" s="173"/>
      <c r="K1174" s="348"/>
      <c r="L1174" s="155"/>
      <c r="M1174" s="42"/>
      <c r="N1174" s="42"/>
      <c r="O1174" s="45"/>
      <c r="P1174" s="45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</row>
    <row r="1175" spans="1:43" ht="15" x14ac:dyDescent="0.25">
      <c r="A1175" s="42"/>
      <c r="B1175" s="42"/>
      <c r="C1175" s="42"/>
      <c r="D1175" s="42"/>
      <c r="E1175" s="42"/>
      <c r="F1175" s="42"/>
      <c r="G1175" s="173"/>
      <c r="H1175" s="42"/>
      <c r="I1175" s="42"/>
      <c r="J1175" s="173"/>
      <c r="K1175" s="348"/>
      <c r="L1175" s="155"/>
      <c r="M1175" s="42"/>
      <c r="N1175" s="42"/>
      <c r="O1175" s="45"/>
      <c r="P1175" s="45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</row>
    <row r="1176" spans="1:43" ht="15" x14ac:dyDescent="0.25">
      <c r="A1176" s="42"/>
      <c r="B1176" s="42"/>
      <c r="C1176" s="42"/>
      <c r="D1176" s="42"/>
      <c r="E1176" s="42"/>
      <c r="F1176" s="42"/>
      <c r="G1176" s="173"/>
      <c r="H1176" s="42"/>
      <c r="I1176" s="42"/>
      <c r="J1176" s="173"/>
      <c r="K1176" s="348"/>
      <c r="L1176" s="155"/>
      <c r="M1176" s="42"/>
      <c r="N1176" s="42"/>
      <c r="O1176" s="45"/>
      <c r="P1176" s="45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</row>
    <row r="1177" spans="1:43" ht="15" x14ac:dyDescent="0.25">
      <c r="A1177" s="42"/>
      <c r="B1177" s="42"/>
      <c r="C1177" s="42"/>
      <c r="D1177" s="42"/>
      <c r="E1177" s="42"/>
      <c r="F1177" s="42"/>
      <c r="G1177" s="173"/>
      <c r="H1177" s="42"/>
      <c r="I1177" s="42"/>
      <c r="J1177" s="173"/>
      <c r="K1177" s="348"/>
      <c r="L1177" s="155"/>
      <c r="M1177" s="42"/>
      <c r="N1177" s="42"/>
      <c r="O1177" s="45"/>
      <c r="P1177" s="45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</row>
    <row r="1178" spans="1:43" ht="15" x14ac:dyDescent="0.25">
      <c r="A1178" s="42"/>
      <c r="B1178" s="42"/>
      <c r="C1178" s="42"/>
      <c r="D1178" s="42"/>
      <c r="E1178" s="42"/>
      <c r="F1178" s="42"/>
      <c r="G1178" s="173"/>
      <c r="H1178" s="42"/>
      <c r="I1178" s="42"/>
      <c r="J1178" s="173"/>
      <c r="K1178" s="348"/>
      <c r="L1178" s="155"/>
      <c r="M1178" s="42"/>
      <c r="N1178" s="42"/>
      <c r="O1178" s="45"/>
      <c r="P1178" s="45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</row>
    <row r="1179" spans="1:43" ht="15" x14ac:dyDescent="0.25">
      <c r="A1179" s="42"/>
      <c r="B1179" s="42"/>
      <c r="C1179" s="42"/>
      <c r="D1179" s="42"/>
      <c r="E1179" s="42"/>
      <c r="F1179" s="42"/>
      <c r="G1179" s="173"/>
      <c r="H1179" s="42"/>
      <c r="I1179" s="42"/>
      <c r="J1179" s="173"/>
      <c r="K1179" s="348"/>
      <c r="L1179" s="155"/>
      <c r="M1179" s="42"/>
      <c r="N1179" s="42"/>
      <c r="O1179" s="45"/>
      <c r="P1179" s="45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</row>
    <row r="1180" spans="1:43" ht="15" x14ac:dyDescent="0.25">
      <c r="A1180" s="42"/>
      <c r="B1180" s="42"/>
      <c r="C1180" s="42"/>
      <c r="D1180" s="42"/>
      <c r="E1180" s="42"/>
      <c r="F1180" s="42"/>
      <c r="G1180" s="173"/>
      <c r="H1180" s="42"/>
      <c r="I1180" s="42"/>
      <c r="J1180" s="173"/>
      <c r="K1180" s="348"/>
      <c r="L1180" s="155"/>
      <c r="M1180" s="42"/>
      <c r="N1180" s="42"/>
      <c r="O1180" s="45"/>
      <c r="P1180" s="45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</row>
    <row r="1181" spans="1:43" ht="15" x14ac:dyDescent="0.25">
      <c r="A1181" s="42"/>
      <c r="B1181" s="42"/>
      <c r="C1181" s="42"/>
      <c r="D1181" s="42"/>
      <c r="E1181" s="42"/>
      <c r="F1181" s="42"/>
      <c r="G1181" s="173"/>
      <c r="H1181" s="42"/>
      <c r="I1181" s="42"/>
      <c r="J1181" s="173"/>
      <c r="K1181" s="348"/>
      <c r="L1181" s="155"/>
      <c r="M1181" s="42"/>
      <c r="N1181" s="42"/>
      <c r="O1181" s="45"/>
      <c r="P1181" s="45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</row>
    <row r="1182" spans="1:43" ht="15" x14ac:dyDescent="0.25">
      <c r="A1182" s="42"/>
      <c r="B1182" s="42"/>
      <c r="C1182" s="42"/>
      <c r="D1182" s="42"/>
      <c r="E1182" s="42"/>
      <c r="F1182" s="42"/>
      <c r="G1182" s="173"/>
      <c r="H1182" s="42"/>
      <c r="I1182" s="42"/>
      <c r="J1182" s="173"/>
      <c r="K1182" s="348"/>
      <c r="L1182" s="155"/>
      <c r="M1182" s="42"/>
      <c r="N1182" s="42"/>
      <c r="O1182" s="45"/>
      <c r="P1182" s="45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</row>
    <row r="1183" spans="1:43" ht="15" x14ac:dyDescent="0.25">
      <c r="A1183" s="42"/>
      <c r="B1183" s="42"/>
      <c r="C1183" s="42"/>
      <c r="D1183" s="42"/>
      <c r="E1183" s="42"/>
      <c r="F1183" s="42"/>
      <c r="G1183" s="173"/>
      <c r="H1183" s="42"/>
      <c r="I1183" s="42"/>
      <c r="J1183" s="173"/>
      <c r="K1183" s="348"/>
      <c r="L1183" s="155"/>
      <c r="M1183" s="42"/>
      <c r="N1183" s="42"/>
      <c r="O1183" s="45"/>
      <c r="P1183" s="45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</row>
    <row r="1184" spans="1:43" ht="15" x14ac:dyDescent="0.25">
      <c r="A1184" s="42"/>
      <c r="B1184" s="42"/>
      <c r="C1184" s="42"/>
      <c r="D1184" s="42"/>
      <c r="E1184" s="42"/>
      <c r="F1184" s="42"/>
      <c r="G1184" s="173"/>
      <c r="H1184" s="42"/>
      <c r="I1184" s="42"/>
      <c r="J1184" s="173"/>
      <c r="K1184" s="348"/>
      <c r="L1184" s="155"/>
      <c r="M1184" s="42"/>
      <c r="N1184" s="42"/>
      <c r="O1184" s="45"/>
      <c r="P1184" s="45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</row>
    <row r="1185" spans="1:43" ht="15" x14ac:dyDescent="0.25">
      <c r="A1185" s="42"/>
      <c r="B1185" s="42"/>
      <c r="C1185" s="42"/>
      <c r="D1185" s="42"/>
      <c r="E1185" s="42"/>
      <c r="F1185" s="42"/>
      <c r="G1185" s="173"/>
      <c r="H1185" s="42"/>
      <c r="I1185" s="42"/>
      <c r="J1185" s="173"/>
      <c r="K1185" s="348"/>
      <c r="L1185" s="155"/>
      <c r="M1185" s="42"/>
      <c r="N1185" s="42"/>
      <c r="O1185" s="45"/>
      <c r="P1185" s="45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</row>
    <row r="1186" spans="1:43" ht="15" x14ac:dyDescent="0.25">
      <c r="A1186" s="42"/>
      <c r="B1186" s="42"/>
      <c r="C1186" s="42"/>
      <c r="D1186" s="42"/>
      <c r="E1186" s="42"/>
      <c r="F1186" s="42"/>
      <c r="G1186" s="173"/>
      <c r="H1186" s="42"/>
      <c r="I1186" s="42"/>
      <c r="J1186" s="173"/>
      <c r="K1186" s="348"/>
      <c r="L1186" s="155"/>
      <c r="M1186" s="42"/>
      <c r="N1186" s="42"/>
      <c r="O1186" s="45"/>
      <c r="P1186" s="45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</row>
    <row r="1187" spans="1:43" ht="15" x14ac:dyDescent="0.25">
      <c r="A1187" s="42"/>
      <c r="B1187" s="42"/>
      <c r="C1187" s="42"/>
      <c r="D1187" s="42"/>
      <c r="E1187" s="42"/>
      <c r="F1187" s="42"/>
      <c r="G1187" s="173"/>
      <c r="H1187" s="42"/>
      <c r="I1187" s="42"/>
      <c r="J1187" s="173"/>
      <c r="K1187" s="348"/>
      <c r="L1187" s="155"/>
      <c r="M1187" s="42"/>
      <c r="N1187" s="42"/>
      <c r="O1187" s="45"/>
      <c r="P1187" s="45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</row>
    <row r="1188" spans="1:43" ht="15" x14ac:dyDescent="0.25">
      <c r="A1188" s="42"/>
      <c r="B1188" s="42"/>
      <c r="C1188" s="42"/>
      <c r="D1188" s="42"/>
      <c r="E1188" s="42"/>
      <c r="F1188" s="42"/>
      <c r="G1188" s="173"/>
      <c r="H1188" s="42"/>
      <c r="I1188" s="42"/>
      <c r="J1188" s="173"/>
      <c r="K1188" s="348"/>
      <c r="L1188" s="155"/>
      <c r="M1188" s="42"/>
      <c r="N1188" s="42"/>
      <c r="O1188" s="45"/>
      <c r="P1188" s="45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</row>
    <row r="1189" spans="1:43" ht="15" x14ac:dyDescent="0.25">
      <c r="A1189" s="42"/>
      <c r="B1189" s="42"/>
      <c r="C1189" s="42"/>
      <c r="D1189" s="42"/>
      <c r="E1189" s="42"/>
      <c r="F1189" s="42"/>
      <c r="G1189" s="173"/>
      <c r="H1189" s="42"/>
      <c r="I1189" s="42"/>
      <c r="J1189" s="173"/>
      <c r="K1189" s="348"/>
      <c r="L1189" s="155"/>
      <c r="M1189" s="42"/>
      <c r="N1189" s="42"/>
      <c r="O1189" s="45"/>
      <c r="P1189" s="45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</row>
    <row r="1190" spans="1:43" ht="15" x14ac:dyDescent="0.25">
      <c r="A1190" s="42"/>
      <c r="B1190" s="42"/>
      <c r="C1190" s="42"/>
      <c r="D1190" s="42"/>
      <c r="E1190" s="42"/>
      <c r="F1190" s="42"/>
      <c r="G1190" s="173"/>
      <c r="H1190" s="42"/>
      <c r="I1190" s="42"/>
      <c r="J1190" s="173"/>
      <c r="K1190" s="348"/>
      <c r="L1190" s="155"/>
      <c r="M1190" s="42"/>
      <c r="N1190" s="42"/>
      <c r="O1190" s="45"/>
      <c r="P1190" s="45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</row>
    <row r="1191" spans="1:43" ht="15" x14ac:dyDescent="0.25">
      <c r="A1191" s="42"/>
      <c r="B1191" s="42"/>
      <c r="C1191" s="42"/>
      <c r="D1191" s="42"/>
      <c r="E1191" s="42"/>
      <c r="F1191" s="42"/>
      <c r="G1191" s="173"/>
      <c r="H1191" s="42"/>
      <c r="I1191" s="42"/>
      <c r="J1191" s="173"/>
      <c r="K1191" s="348"/>
      <c r="L1191" s="155"/>
      <c r="M1191" s="42"/>
      <c r="N1191" s="42"/>
      <c r="O1191" s="45"/>
      <c r="P1191" s="45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</row>
    <row r="1192" spans="1:43" ht="15" x14ac:dyDescent="0.25">
      <c r="A1192" s="42"/>
      <c r="B1192" s="42"/>
      <c r="C1192" s="42"/>
      <c r="D1192" s="42"/>
      <c r="E1192" s="42"/>
      <c r="F1192" s="42"/>
      <c r="G1192" s="173"/>
      <c r="H1192" s="42"/>
      <c r="I1192" s="42"/>
      <c r="J1192" s="173"/>
      <c r="K1192" s="348"/>
      <c r="L1192" s="155"/>
      <c r="M1192" s="42"/>
      <c r="N1192" s="42"/>
      <c r="O1192" s="45"/>
      <c r="P1192" s="45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</row>
    <row r="1193" spans="1:43" ht="15" x14ac:dyDescent="0.25">
      <c r="A1193" s="42"/>
      <c r="B1193" s="42"/>
      <c r="C1193" s="42"/>
      <c r="D1193" s="42"/>
      <c r="E1193" s="42"/>
      <c r="F1193" s="42"/>
      <c r="G1193" s="173"/>
      <c r="H1193" s="42"/>
      <c r="I1193" s="42"/>
      <c r="J1193" s="173"/>
      <c r="K1193" s="348"/>
      <c r="L1193" s="155"/>
      <c r="M1193" s="42"/>
      <c r="N1193" s="42"/>
      <c r="O1193" s="45"/>
      <c r="P1193" s="45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</row>
    <row r="1194" spans="1:43" ht="15" x14ac:dyDescent="0.25">
      <c r="A1194" s="42"/>
      <c r="B1194" s="42"/>
      <c r="C1194" s="42"/>
      <c r="D1194" s="42"/>
      <c r="E1194" s="42"/>
      <c r="F1194" s="42"/>
      <c r="G1194" s="173"/>
      <c r="H1194" s="42"/>
      <c r="I1194" s="42"/>
      <c r="J1194" s="173"/>
      <c r="K1194" s="348"/>
      <c r="L1194" s="155"/>
      <c r="M1194" s="42"/>
      <c r="N1194" s="42"/>
      <c r="O1194" s="45"/>
      <c r="P1194" s="45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</row>
    <row r="1195" spans="1:43" ht="15" x14ac:dyDescent="0.25">
      <c r="A1195" s="42"/>
      <c r="B1195" s="42"/>
      <c r="C1195" s="42"/>
      <c r="D1195" s="42"/>
      <c r="E1195" s="42"/>
      <c r="F1195" s="42"/>
      <c r="G1195" s="173"/>
      <c r="H1195" s="42"/>
      <c r="I1195" s="42"/>
      <c r="J1195" s="173"/>
      <c r="K1195" s="348"/>
      <c r="L1195" s="155"/>
      <c r="M1195" s="42"/>
      <c r="N1195" s="42"/>
      <c r="O1195" s="45"/>
      <c r="P1195" s="45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</row>
    <row r="1196" spans="1:43" ht="15" x14ac:dyDescent="0.25">
      <c r="A1196" s="42"/>
      <c r="B1196" s="42"/>
      <c r="C1196" s="42"/>
      <c r="D1196" s="42"/>
      <c r="E1196" s="42"/>
      <c r="F1196" s="42"/>
      <c r="G1196" s="173"/>
      <c r="H1196" s="42"/>
      <c r="I1196" s="42"/>
      <c r="J1196" s="173"/>
      <c r="K1196" s="348"/>
      <c r="L1196" s="155"/>
      <c r="M1196" s="42"/>
      <c r="N1196" s="42"/>
      <c r="O1196" s="45"/>
      <c r="P1196" s="45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</row>
    <row r="1197" spans="1:43" ht="15" x14ac:dyDescent="0.25">
      <c r="A1197" s="42"/>
      <c r="B1197" s="42"/>
      <c r="C1197" s="42"/>
      <c r="D1197" s="42"/>
      <c r="E1197" s="42"/>
      <c r="F1197" s="42"/>
      <c r="G1197" s="173"/>
      <c r="H1197" s="42"/>
      <c r="I1197" s="42"/>
      <c r="J1197" s="173"/>
      <c r="K1197" s="348"/>
      <c r="L1197" s="155"/>
      <c r="M1197" s="42"/>
      <c r="N1197" s="42"/>
      <c r="O1197" s="45"/>
      <c r="P1197" s="45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</row>
    <row r="1198" spans="1:43" ht="15" x14ac:dyDescent="0.25">
      <c r="A1198" s="42"/>
      <c r="B1198" s="42"/>
      <c r="C1198" s="42"/>
      <c r="D1198" s="42"/>
      <c r="E1198" s="42"/>
      <c r="F1198" s="42"/>
      <c r="G1198" s="173"/>
      <c r="H1198" s="42"/>
      <c r="I1198" s="42"/>
      <c r="J1198" s="173"/>
      <c r="K1198" s="348"/>
      <c r="L1198" s="155"/>
      <c r="M1198" s="42"/>
      <c r="N1198" s="42"/>
      <c r="O1198" s="45"/>
      <c r="P1198" s="45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</row>
    <row r="1199" spans="1:43" ht="15" x14ac:dyDescent="0.25">
      <c r="A1199" s="42"/>
      <c r="B1199" s="42"/>
      <c r="C1199" s="42"/>
      <c r="D1199" s="42"/>
      <c r="E1199" s="42"/>
      <c r="F1199" s="42"/>
      <c r="G1199" s="173"/>
      <c r="H1199" s="42"/>
      <c r="I1199" s="42"/>
      <c r="J1199" s="173"/>
      <c r="K1199" s="348"/>
      <c r="L1199" s="155"/>
      <c r="M1199" s="42"/>
      <c r="N1199" s="42"/>
      <c r="O1199" s="45"/>
      <c r="P1199" s="45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</row>
    <row r="1200" spans="1:43" ht="15" x14ac:dyDescent="0.25">
      <c r="A1200" s="42"/>
      <c r="B1200" s="42"/>
      <c r="C1200" s="42"/>
      <c r="D1200" s="42"/>
      <c r="E1200" s="42"/>
      <c r="F1200" s="42"/>
      <c r="G1200" s="173"/>
      <c r="H1200" s="42"/>
      <c r="I1200" s="42"/>
      <c r="J1200" s="173"/>
      <c r="K1200" s="348"/>
      <c r="L1200" s="155"/>
      <c r="M1200" s="42"/>
      <c r="N1200" s="42"/>
      <c r="O1200" s="45"/>
      <c r="P1200" s="45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</row>
    <row r="1201" spans="1:43" ht="15" x14ac:dyDescent="0.25">
      <c r="A1201" s="42"/>
      <c r="B1201" s="42"/>
      <c r="C1201" s="42"/>
      <c r="D1201" s="42"/>
      <c r="E1201" s="42"/>
      <c r="F1201" s="42"/>
      <c r="G1201" s="173"/>
      <c r="H1201" s="42"/>
      <c r="I1201" s="42"/>
      <c r="J1201" s="173"/>
      <c r="K1201" s="348"/>
      <c r="L1201" s="155"/>
      <c r="M1201" s="42"/>
      <c r="N1201" s="42"/>
      <c r="O1201" s="45"/>
      <c r="P1201" s="45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</row>
    <row r="1202" spans="1:43" ht="15" x14ac:dyDescent="0.25">
      <c r="A1202" s="42"/>
      <c r="B1202" s="42"/>
      <c r="C1202" s="42"/>
      <c r="D1202" s="42"/>
      <c r="E1202" s="42"/>
      <c r="F1202" s="42"/>
      <c r="G1202" s="173"/>
      <c r="H1202" s="42"/>
      <c r="I1202" s="42"/>
      <c r="J1202" s="173"/>
      <c r="K1202" s="348"/>
      <c r="L1202" s="155"/>
      <c r="M1202" s="42"/>
      <c r="N1202" s="42"/>
      <c r="O1202" s="45"/>
      <c r="P1202" s="45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</row>
    <row r="1203" spans="1:43" ht="15" x14ac:dyDescent="0.25">
      <c r="A1203" s="42"/>
      <c r="B1203" s="42"/>
      <c r="C1203" s="42"/>
      <c r="D1203" s="42"/>
      <c r="E1203" s="42"/>
      <c r="F1203" s="42"/>
      <c r="G1203" s="173"/>
      <c r="H1203" s="42"/>
      <c r="I1203" s="42"/>
      <c r="J1203" s="173"/>
      <c r="K1203" s="348"/>
      <c r="L1203" s="155"/>
      <c r="M1203" s="42"/>
      <c r="N1203" s="42"/>
      <c r="O1203" s="45"/>
      <c r="P1203" s="45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</row>
    <row r="1204" spans="1:43" ht="15" x14ac:dyDescent="0.25">
      <c r="A1204" s="42"/>
      <c r="B1204" s="42"/>
      <c r="C1204" s="42"/>
      <c r="D1204" s="42"/>
      <c r="E1204" s="42"/>
      <c r="F1204" s="42"/>
      <c r="G1204" s="173"/>
      <c r="H1204" s="42"/>
      <c r="I1204" s="42"/>
      <c r="J1204" s="173"/>
      <c r="K1204" s="348"/>
      <c r="L1204" s="155"/>
      <c r="M1204" s="42"/>
      <c r="N1204" s="42"/>
      <c r="O1204" s="45"/>
      <c r="P1204" s="45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</row>
    <row r="1205" spans="1:43" ht="15" x14ac:dyDescent="0.25">
      <c r="A1205" s="42"/>
      <c r="B1205" s="42"/>
      <c r="C1205" s="42"/>
      <c r="D1205" s="42"/>
      <c r="E1205" s="42"/>
      <c r="F1205" s="42"/>
      <c r="G1205" s="173"/>
      <c r="H1205" s="42"/>
      <c r="I1205" s="42"/>
      <c r="J1205" s="173"/>
      <c r="K1205" s="348"/>
      <c r="L1205" s="155"/>
      <c r="M1205" s="42"/>
      <c r="N1205" s="42"/>
      <c r="O1205" s="45"/>
      <c r="P1205" s="45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</row>
    <row r="1206" spans="1:43" ht="15" x14ac:dyDescent="0.25">
      <c r="A1206" s="42"/>
      <c r="B1206" s="42"/>
      <c r="C1206" s="42"/>
      <c r="D1206" s="42"/>
      <c r="E1206" s="42"/>
      <c r="F1206" s="42"/>
      <c r="G1206" s="173"/>
      <c r="H1206" s="42"/>
      <c r="I1206" s="42"/>
      <c r="J1206" s="173"/>
      <c r="K1206" s="348"/>
      <c r="L1206" s="155"/>
      <c r="M1206" s="42"/>
      <c r="N1206" s="42"/>
      <c r="O1206" s="45"/>
      <c r="P1206" s="45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</row>
    <row r="1207" spans="1:43" ht="15" x14ac:dyDescent="0.25">
      <c r="A1207" s="42"/>
      <c r="B1207" s="42"/>
      <c r="C1207" s="42"/>
      <c r="D1207" s="42"/>
      <c r="E1207" s="42"/>
      <c r="F1207" s="42"/>
      <c r="G1207" s="173"/>
      <c r="H1207" s="42"/>
      <c r="I1207" s="42"/>
      <c r="J1207" s="173"/>
      <c r="K1207" s="348"/>
      <c r="L1207" s="155"/>
      <c r="M1207" s="42"/>
      <c r="N1207" s="42"/>
      <c r="O1207" s="45"/>
      <c r="P1207" s="45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</row>
    <row r="1208" spans="1:43" ht="15" x14ac:dyDescent="0.25">
      <c r="A1208" s="42"/>
      <c r="B1208" s="42"/>
      <c r="C1208" s="42"/>
      <c r="D1208" s="42"/>
      <c r="E1208" s="42"/>
      <c r="F1208" s="42"/>
      <c r="G1208" s="173"/>
      <c r="H1208" s="42"/>
      <c r="I1208" s="42"/>
      <c r="J1208" s="173"/>
      <c r="K1208" s="348"/>
      <c r="L1208" s="155"/>
      <c r="M1208" s="42"/>
      <c r="N1208" s="42"/>
      <c r="O1208" s="45"/>
      <c r="P1208" s="45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</row>
    <row r="1209" spans="1:43" ht="15" x14ac:dyDescent="0.25">
      <c r="A1209" s="42"/>
      <c r="B1209" s="42"/>
      <c r="C1209" s="42"/>
      <c r="D1209" s="42"/>
      <c r="E1209" s="42"/>
      <c r="F1209" s="42"/>
      <c r="G1209" s="173"/>
      <c r="H1209" s="42"/>
      <c r="I1209" s="42"/>
      <c r="J1209" s="173"/>
      <c r="K1209" s="348"/>
      <c r="L1209" s="155"/>
      <c r="M1209" s="42"/>
      <c r="N1209" s="42"/>
      <c r="O1209" s="45"/>
      <c r="P1209" s="45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</row>
    <row r="1210" spans="1:43" ht="15" x14ac:dyDescent="0.25">
      <c r="A1210" s="42"/>
      <c r="B1210" s="42"/>
      <c r="C1210" s="42"/>
      <c r="D1210" s="42"/>
      <c r="E1210" s="42"/>
      <c r="F1210" s="42"/>
      <c r="G1210" s="173"/>
      <c r="H1210" s="42"/>
      <c r="I1210" s="42"/>
      <c r="J1210" s="173"/>
      <c r="K1210" s="348"/>
      <c r="L1210" s="155"/>
      <c r="M1210" s="42"/>
      <c r="N1210" s="42"/>
      <c r="O1210" s="45"/>
      <c r="P1210" s="45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</row>
    <row r="1211" spans="1:43" ht="15" x14ac:dyDescent="0.25">
      <c r="A1211" s="42"/>
      <c r="B1211" s="42"/>
      <c r="C1211" s="42"/>
      <c r="D1211" s="42"/>
      <c r="E1211" s="42"/>
      <c r="F1211" s="42"/>
      <c r="G1211" s="173"/>
      <c r="H1211" s="42"/>
      <c r="I1211" s="42"/>
      <c r="J1211" s="173"/>
      <c r="K1211" s="348"/>
      <c r="L1211" s="155"/>
      <c r="M1211" s="42"/>
      <c r="N1211" s="42"/>
      <c r="O1211" s="45"/>
      <c r="P1211" s="45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</row>
    <row r="1212" spans="1:43" ht="15" x14ac:dyDescent="0.25">
      <c r="A1212" s="42"/>
      <c r="B1212" s="42"/>
      <c r="C1212" s="42"/>
      <c r="D1212" s="42"/>
      <c r="E1212" s="42"/>
      <c r="F1212" s="42"/>
      <c r="G1212" s="173"/>
      <c r="H1212" s="42"/>
      <c r="I1212" s="42"/>
      <c r="J1212" s="173"/>
      <c r="K1212" s="348"/>
      <c r="L1212" s="155"/>
      <c r="M1212" s="42"/>
      <c r="N1212" s="42"/>
      <c r="O1212" s="45"/>
      <c r="P1212" s="45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</row>
    <row r="1213" spans="1:43" ht="15" x14ac:dyDescent="0.25">
      <c r="A1213" s="42"/>
      <c r="B1213" s="42"/>
      <c r="C1213" s="42"/>
      <c r="D1213" s="42"/>
      <c r="E1213" s="42"/>
      <c r="F1213" s="42"/>
      <c r="G1213" s="173"/>
      <c r="H1213" s="42"/>
      <c r="I1213" s="42"/>
      <c r="J1213" s="173"/>
      <c r="K1213" s="348"/>
      <c r="L1213" s="155"/>
      <c r="M1213" s="42"/>
      <c r="N1213" s="42"/>
      <c r="O1213" s="45"/>
      <c r="P1213" s="45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</row>
    <row r="1214" spans="1:43" ht="15" x14ac:dyDescent="0.25">
      <c r="A1214" s="42"/>
      <c r="B1214" s="42"/>
      <c r="C1214" s="42"/>
      <c r="D1214" s="42"/>
      <c r="E1214" s="42"/>
      <c r="F1214" s="42"/>
      <c r="G1214" s="173"/>
      <c r="H1214" s="42"/>
      <c r="I1214" s="42"/>
      <c r="J1214" s="173"/>
      <c r="K1214" s="348"/>
      <c r="L1214" s="155"/>
      <c r="M1214" s="42"/>
      <c r="N1214" s="42"/>
      <c r="O1214" s="45"/>
      <c r="P1214" s="45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</row>
    <row r="1215" spans="1:43" ht="15" x14ac:dyDescent="0.25">
      <c r="A1215" s="42"/>
      <c r="B1215" s="42"/>
      <c r="C1215" s="42"/>
      <c r="D1215" s="42"/>
      <c r="E1215" s="42"/>
      <c r="F1215" s="42"/>
      <c r="G1215" s="173"/>
      <c r="H1215" s="42"/>
      <c r="I1215" s="42"/>
      <c r="J1215" s="173"/>
      <c r="K1215" s="348"/>
      <c r="L1215" s="155"/>
      <c r="M1215" s="42"/>
      <c r="N1215" s="42"/>
      <c r="O1215" s="45"/>
      <c r="P1215" s="45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</row>
    <row r="1216" spans="1:43" ht="15" x14ac:dyDescent="0.25">
      <c r="A1216" s="42"/>
      <c r="B1216" s="42"/>
      <c r="C1216" s="42"/>
      <c r="D1216" s="42"/>
      <c r="E1216" s="42"/>
      <c r="F1216" s="42"/>
      <c r="G1216" s="173"/>
      <c r="H1216" s="42"/>
      <c r="I1216" s="42"/>
      <c r="J1216" s="173"/>
      <c r="K1216" s="348"/>
      <c r="L1216" s="155"/>
      <c r="M1216" s="42"/>
      <c r="N1216" s="42"/>
      <c r="O1216" s="45"/>
      <c r="P1216" s="45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</row>
    <row r="1217" spans="1:43" ht="15" x14ac:dyDescent="0.25">
      <c r="A1217" s="42"/>
      <c r="B1217" s="42"/>
      <c r="C1217" s="42"/>
      <c r="D1217" s="42"/>
      <c r="E1217" s="42"/>
      <c r="F1217" s="42"/>
      <c r="G1217" s="173"/>
      <c r="H1217" s="42"/>
      <c r="I1217" s="42"/>
      <c r="J1217" s="173"/>
      <c r="K1217" s="348"/>
      <c r="L1217" s="155"/>
      <c r="M1217" s="42"/>
      <c r="N1217" s="42"/>
      <c r="O1217" s="45"/>
      <c r="P1217" s="45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</row>
    <row r="1218" spans="1:43" ht="15" x14ac:dyDescent="0.25">
      <c r="A1218" s="42"/>
      <c r="B1218" s="42"/>
      <c r="C1218" s="42"/>
      <c r="D1218" s="42"/>
      <c r="E1218" s="42"/>
      <c r="F1218" s="42"/>
      <c r="G1218" s="173"/>
      <c r="H1218" s="42"/>
      <c r="I1218" s="42"/>
      <c r="J1218" s="173"/>
      <c r="K1218" s="348"/>
      <c r="L1218" s="155"/>
      <c r="M1218" s="42"/>
      <c r="N1218" s="42"/>
      <c r="O1218" s="45"/>
      <c r="P1218" s="45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2"/>
      <c r="AE1218" s="42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</row>
    <row r="1219" spans="1:43" ht="15" x14ac:dyDescent="0.25">
      <c r="A1219" s="42"/>
      <c r="B1219" s="42"/>
      <c r="C1219" s="42"/>
      <c r="D1219" s="42"/>
      <c r="E1219" s="42"/>
      <c r="F1219" s="42"/>
      <c r="G1219" s="173"/>
      <c r="H1219" s="42"/>
      <c r="I1219" s="42"/>
      <c r="J1219" s="173"/>
      <c r="K1219" s="348"/>
      <c r="L1219" s="155"/>
      <c r="M1219" s="42"/>
      <c r="N1219" s="42"/>
      <c r="O1219" s="45"/>
      <c r="P1219" s="45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2"/>
      <c r="AE1219" s="42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</row>
    <row r="1220" spans="1:43" ht="15" x14ac:dyDescent="0.25">
      <c r="A1220" s="42"/>
      <c r="B1220" s="42"/>
      <c r="C1220" s="42"/>
      <c r="D1220" s="42"/>
      <c r="E1220" s="42"/>
      <c r="F1220" s="42"/>
      <c r="G1220" s="173"/>
      <c r="H1220" s="42"/>
      <c r="I1220" s="42"/>
      <c r="J1220" s="173"/>
      <c r="K1220" s="348"/>
      <c r="L1220" s="155"/>
      <c r="M1220" s="42"/>
      <c r="N1220" s="42"/>
      <c r="O1220" s="45"/>
      <c r="P1220" s="45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</row>
    <row r="1221" spans="1:43" ht="15" x14ac:dyDescent="0.25">
      <c r="A1221" s="42"/>
      <c r="B1221" s="42"/>
      <c r="C1221" s="42"/>
      <c r="D1221" s="42"/>
      <c r="E1221" s="42"/>
      <c r="F1221" s="42"/>
      <c r="G1221" s="173"/>
      <c r="H1221" s="42"/>
      <c r="I1221" s="42"/>
      <c r="J1221" s="173"/>
      <c r="K1221" s="348"/>
      <c r="L1221" s="155"/>
      <c r="M1221" s="42"/>
      <c r="N1221" s="42"/>
      <c r="O1221" s="45"/>
      <c r="P1221" s="45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</row>
    <row r="1222" spans="1:43" ht="15" x14ac:dyDescent="0.25">
      <c r="A1222" s="42"/>
      <c r="B1222" s="42"/>
      <c r="C1222" s="42"/>
      <c r="D1222" s="42"/>
      <c r="E1222" s="42"/>
      <c r="F1222" s="42"/>
      <c r="G1222" s="173"/>
      <c r="H1222" s="42"/>
      <c r="I1222" s="42"/>
      <c r="J1222" s="173"/>
      <c r="K1222" s="348"/>
      <c r="L1222" s="155"/>
      <c r="M1222" s="42"/>
      <c r="N1222" s="42"/>
      <c r="O1222" s="45"/>
      <c r="P1222" s="45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</row>
    <row r="1223" spans="1:43" ht="15" x14ac:dyDescent="0.25">
      <c r="A1223" s="42"/>
      <c r="B1223" s="42"/>
      <c r="C1223" s="42"/>
      <c r="D1223" s="42"/>
      <c r="E1223" s="42"/>
      <c r="F1223" s="42"/>
      <c r="G1223" s="173"/>
      <c r="H1223" s="42"/>
      <c r="I1223" s="42"/>
      <c r="J1223" s="173"/>
      <c r="K1223" s="348"/>
      <c r="L1223" s="155"/>
      <c r="M1223" s="42"/>
      <c r="N1223" s="42"/>
      <c r="O1223" s="45"/>
      <c r="P1223" s="45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</row>
    <row r="1224" spans="1:43" ht="15" x14ac:dyDescent="0.25">
      <c r="A1224" s="42"/>
      <c r="B1224" s="42"/>
      <c r="C1224" s="42"/>
      <c r="D1224" s="42"/>
      <c r="E1224" s="42"/>
      <c r="F1224" s="42"/>
      <c r="G1224" s="173"/>
      <c r="H1224" s="42"/>
      <c r="I1224" s="42"/>
      <c r="J1224" s="173"/>
      <c r="K1224" s="348"/>
      <c r="L1224" s="155"/>
      <c r="M1224" s="42"/>
      <c r="N1224" s="42"/>
      <c r="O1224" s="45"/>
      <c r="P1224" s="45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</row>
    <row r="1225" spans="1:43" ht="15" x14ac:dyDescent="0.25">
      <c r="A1225" s="42"/>
      <c r="B1225" s="42"/>
      <c r="C1225" s="42"/>
      <c r="D1225" s="42"/>
      <c r="E1225" s="42"/>
      <c r="F1225" s="42"/>
      <c r="G1225" s="173"/>
      <c r="H1225" s="42"/>
      <c r="I1225" s="42"/>
      <c r="J1225" s="173"/>
      <c r="K1225" s="348"/>
      <c r="L1225" s="155"/>
      <c r="M1225" s="42"/>
      <c r="N1225" s="42"/>
      <c r="O1225" s="45"/>
      <c r="P1225" s="45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</row>
    <row r="1226" spans="1:43" ht="15" x14ac:dyDescent="0.25">
      <c r="A1226" s="42"/>
      <c r="B1226" s="42"/>
      <c r="C1226" s="42"/>
      <c r="D1226" s="42"/>
      <c r="E1226" s="42"/>
      <c r="F1226" s="42"/>
      <c r="G1226" s="173"/>
      <c r="H1226" s="42"/>
      <c r="I1226" s="42"/>
      <c r="J1226" s="173"/>
      <c r="K1226" s="348"/>
      <c r="L1226" s="155"/>
      <c r="M1226" s="42"/>
      <c r="N1226" s="42"/>
      <c r="O1226" s="45"/>
      <c r="P1226" s="45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</row>
    <row r="1227" spans="1:43" ht="15" x14ac:dyDescent="0.25">
      <c r="A1227" s="42"/>
      <c r="B1227" s="42"/>
      <c r="C1227" s="42"/>
      <c r="D1227" s="42"/>
      <c r="E1227" s="42"/>
      <c r="F1227" s="42"/>
      <c r="G1227" s="173"/>
      <c r="H1227" s="42"/>
      <c r="I1227" s="42"/>
      <c r="J1227" s="173"/>
      <c r="K1227" s="348"/>
      <c r="L1227" s="155"/>
      <c r="M1227" s="42"/>
      <c r="N1227" s="42"/>
      <c r="O1227" s="45"/>
      <c r="P1227" s="45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</row>
    <row r="1228" spans="1:43" ht="15" x14ac:dyDescent="0.25">
      <c r="A1228" s="42"/>
      <c r="B1228" s="42"/>
      <c r="C1228" s="42"/>
      <c r="D1228" s="42"/>
      <c r="E1228" s="42"/>
      <c r="F1228" s="42"/>
      <c r="G1228" s="173"/>
      <c r="H1228" s="42"/>
      <c r="I1228" s="42"/>
      <c r="J1228" s="173"/>
      <c r="K1228" s="348"/>
      <c r="L1228" s="155"/>
      <c r="M1228" s="42"/>
      <c r="N1228" s="42"/>
      <c r="O1228" s="45"/>
      <c r="P1228" s="45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2"/>
      <c r="AE1228" s="42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</row>
    <row r="1229" spans="1:43" ht="15" x14ac:dyDescent="0.25">
      <c r="A1229" s="42"/>
      <c r="B1229" s="42"/>
      <c r="C1229" s="42"/>
      <c r="D1229" s="42"/>
      <c r="E1229" s="42"/>
      <c r="F1229" s="42"/>
      <c r="G1229" s="173"/>
      <c r="H1229" s="42"/>
      <c r="I1229" s="42"/>
      <c r="J1229" s="173"/>
      <c r="K1229" s="348"/>
      <c r="L1229" s="155"/>
      <c r="M1229" s="42"/>
      <c r="N1229" s="42"/>
      <c r="O1229" s="45"/>
      <c r="P1229" s="45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</row>
    <row r="1230" spans="1:43" ht="15" x14ac:dyDescent="0.25">
      <c r="A1230" s="42"/>
      <c r="B1230" s="42"/>
      <c r="C1230" s="42"/>
      <c r="D1230" s="42"/>
      <c r="E1230" s="42"/>
      <c r="F1230" s="42"/>
      <c r="G1230" s="173"/>
      <c r="H1230" s="42"/>
      <c r="I1230" s="42"/>
      <c r="J1230" s="173"/>
      <c r="K1230" s="348"/>
      <c r="L1230" s="155"/>
      <c r="M1230" s="42"/>
      <c r="N1230" s="42"/>
      <c r="O1230" s="45"/>
      <c r="P1230" s="45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</row>
    <row r="1231" spans="1:43" ht="15" x14ac:dyDescent="0.25">
      <c r="A1231" s="42"/>
      <c r="B1231" s="42"/>
      <c r="C1231" s="42"/>
      <c r="D1231" s="42"/>
      <c r="E1231" s="42"/>
      <c r="F1231" s="42"/>
      <c r="G1231" s="173"/>
      <c r="H1231" s="42"/>
      <c r="I1231" s="42"/>
      <c r="J1231" s="173"/>
      <c r="K1231" s="348"/>
      <c r="L1231" s="155"/>
      <c r="M1231" s="42"/>
      <c r="N1231" s="42"/>
      <c r="O1231" s="45"/>
      <c r="P1231" s="45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</row>
    <row r="1232" spans="1:43" ht="15" x14ac:dyDescent="0.25">
      <c r="A1232" s="42"/>
      <c r="B1232" s="42"/>
      <c r="C1232" s="42"/>
      <c r="D1232" s="42"/>
      <c r="E1232" s="42"/>
      <c r="F1232" s="42"/>
      <c r="G1232" s="173"/>
      <c r="H1232" s="42"/>
      <c r="I1232" s="42"/>
      <c r="J1232" s="173"/>
      <c r="K1232" s="348"/>
      <c r="L1232" s="155"/>
      <c r="M1232" s="42"/>
      <c r="N1232" s="42"/>
      <c r="O1232" s="45"/>
      <c r="P1232" s="45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</row>
    <row r="1233" spans="1:43" ht="15" x14ac:dyDescent="0.25">
      <c r="A1233" s="42"/>
      <c r="B1233" s="42"/>
      <c r="C1233" s="42"/>
      <c r="D1233" s="42"/>
      <c r="E1233" s="42"/>
      <c r="F1233" s="42"/>
      <c r="G1233" s="173"/>
      <c r="H1233" s="42"/>
      <c r="I1233" s="42"/>
      <c r="J1233" s="173"/>
      <c r="K1233" s="348"/>
      <c r="L1233" s="155"/>
      <c r="M1233" s="42"/>
      <c r="N1233" s="42"/>
      <c r="O1233" s="45"/>
      <c r="P1233" s="45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</row>
    <row r="1234" spans="1:43" ht="15" x14ac:dyDescent="0.25">
      <c r="A1234" s="42"/>
      <c r="B1234" s="42"/>
      <c r="C1234" s="42"/>
      <c r="D1234" s="42"/>
      <c r="E1234" s="42"/>
      <c r="F1234" s="42"/>
      <c r="G1234" s="173"/>
      <c r="H1234" s="42"/>
      <c r="I1234" s="42"/>
      <c r="J1234" s="173"/>
      <c r="K1234" s="348"/>
      <c r="L1234" s="155"/>
      <c r="M1234" s="42"/>
      <c r="N1234" s="42"/>
      <c r="O1234" s="45"/>
      <c r="P1234" s="45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</row>
    <row r="1235" spans="1:43" ht="15" x14ac:dyDescent="0.25">
      <c r="A1235" s="42"/>
      <c r="B1235" s="42"/>
      <c r="C1235" s="42"/>
      <c r="D1235" s="42"/>
      <c r="E1235" s="42"/>
      <c r="F1235" s="42"/>
      <c r="G1235" s="173"/>
      <c r="H1235" s="42"/>
      <c r="I1235" s="42"/>
      <c r="J1235" s="173"/>
      <c r="K1235" s="348"/>
      <c r="L1235" s="155"/>
      <c r="M1235" s="42"/>
      <c r="N1235" s="42"/>
      <c r="O1235" s="45"/>
      <c r="P1235" s="45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</row>
    <row r="1236" spans="1:43" ht="15" x14ac:dyDescent="0.25">
      <c r="A1236" s="42"/>
      <c r="B1236" s="42"/>
      <c r="C1236" s="42"/>
      <c r="D1236" s="42"/>
      <c r="E1236" s="42"/>
      <c r="F1236" s="42"/>
      <c r="G1236" s="173"/>
      <c r="H1236" s="42"/>
      <c r="I1236" s="42"/>
      <c r="J1236" s="173"/>
      <c r="K1236" s="348"/>
      <c r="L1236" s="155"/>
      <c r="M1236" s="42"/>
      <c r="N1236" s="42"/>
      <c r="O1236" s="45"/>
      <c r="P1236" s="45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</row>
    <row r="1237" spans="1:43" ht="15" x14ac:dyDescent="0.25">
      <c r="A1237" s="42"/>
      <c r="B1237" s="42"/>
      <c r="C1237" s="42"/>
      <c r="D1237" s="42"/>
      <c r="E1237" s="42"/>
      <c r="F1237" s="42"/>
      <c r="G1237" s="173"/>
      <c r="H1237" s="42"/>
      <c r="I1237" s="42"/>
      <c r="J1237" s="173"/>
      <c r="K1237" s="348"/>
      <c r="L1237" s="155"/>
      <c r="M1237" s="42"/>
      <c r="N1237" s="42"/>
      <c r="O1237" s="45"/>
      <c r="P1237" s="45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</row>
    <row r="1238" spans="1:43" ht="15" x14ac:dyDescent="0.25">
      <c r="A1238" s="42"/>
      <c r="B1238" s="42"/>
      <c r="C1238" s="42"/>
      <c r="D1238" s="42"/>
      <c r="E1238" s="42"/>
      <c r="F1238" s="42"/>
      <c r="G1238" s="173"/>
      <c r="H1238" s="42"/>
      <c r="I1238" s="42"/>
      <c r="J1238" s="173"/>
      <c r="K1238" s="348"/>
      <c r="L1238" s="155"/>
      <c r="M1238" s="42"/>
      <c r="N1238" s="42"/>
      <c r="O1238" s="45"/>
      <c r="P1238" s="45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</row>
    <row r="1239" spans="1:43" ht="15" x14ac:dyDescent="0.25">
      <c r="A1239" s="42"/>
      <c r="B1239" s="42"/>
      <c r="C1239" s="42"/>
      <c r="D1239" s="42"/>
      <c r="E1239" s="42"/>
      <c r="F1239" s="42"/>
      <c r="G1239" s="173"/>
      <c r="H1239" s="42"/>
      <c r="I1239" s="42"/>
      <c r="J1239" s="173"/>
      <c r="K1239" s="348"/>
      <c r="L1239" s="155"/>
      <c r="M1239" s="42"/>
      <c r="N1239" s="42"/>
      <c r="O1239" s="45"/>
      <c r="P1239" s="45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</row>
    <row r="1240" spans="1:43" ht="15" x14ac:dyDescent="0.25">
      <c r="A1240" s="42"/>
      <c r="B1240" s="42"/>
      <c r="C1240" s="42"/>
      <c r="D1240" s="42"/>
      <c r="E1240" s="42"/>
      <c r="F1240" s="42"/>
      <c r="G1240" s="173"/>
      <c r="H1240" s="42"/>
      <c r="I1240" s="42"/>
      <c r="J1240" s="173"/>
      <c r="K1240" s="348"/>
      <c r="L1240" s="155"/>
      <c r="M1240" s="42"/>
      <c r="N1240" s="42"/>
      <c r="O1240" s="45"/>
      <c r="P1240" s="45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</row>
    <row r="1241" spans="1:43" ht="15" x14ac:dyDescent="0.25">
      <c r="A1241" s="42"/>
      <c r="B1241" s="42"/>
      <c r="C1241" s="42"/>
      <c r="D1241" s="42"/>
      <c r="E1241" s="42"/>
      <c r="F1241" s="42"/>
      <c r="G1241" s="173"/>
      <c r="H1241" s="42"/>
      <c r="I1241" s="42"/>
      <c r="J1241" s="173"/>
      <c r="K1241" s="348"/>
      <c r="L1241" s="155"/>
      <c r="M1241" s="42"/>
      <c r="N1241" s="42"/>
      <c r="O1241" s="45"/>
      <c r="P1241" s="45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</row>
    <row r="1242" spans="1:43" ht="15" x14ac:dyDescent="0.25">
      <c r="A1242" s="42"/>
      <c r="B1242" s="42"/>
      <c r="C1242" s="42"/>
      <c r="D1242" s="42"/>
      <c r="E1242" s="42"/>
      <c r="F1242" s="42"/>
      <c r="G1242" s="173"/>
      <c r="H1242" s="42"/>
      <c r="I1242" s="42"/>
      <c r="J1242" s="173"/>
      <c r="K1242" s="348"/>
      <c r="L1242" s="155"/>
      <c r="M1242" s="42"/>
      <c r="N1242" s="42"/>
      <c r="O1242" s="45"/>
      <c r="P1242" s="45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</row>
    <row r="1243" spans="1:43" ht="15" x14ac:dyDescent="0.25">
      <c r="A1243" s="42"/>
      <c r="B1243" s="42"/>
      <c r="C1243" s="42"/>
      <c r="D1243" s="42"/>
      <c r="E1243" s="42"/>
      <c r="F1243" s="42"/>
      <c r="G1243" s="173"/>
      <c r="H1243" s="42"/>
      <c r="I1243" s="42"/>
      <c r="J1243" s="173"/>
      <c r="K1243" s="348"/>
      <c r="L1243" s="155"/>
      <c r="M1243" s="42"/>
      <c r="N1243" s="42"/>
      <c r="O1243" s="45"/>
      <c r="P1243" s="45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</row>
    <row r="1244" spans="1:43" ht="15" x14ac:dyDescent="0.25">
      <c r="A1244" s="42"/>
      <c r="B1244" s="42"/>
      <c r="C1244" s="42"/>
      <c r="D1244" s="42"/>
      <c r="E1244" s="42"/>
      <c r="F1244" s="42"/>
      <c r="G1244" s="173"/>
      <c r="H1244" s="42"/>
      <c r="I1244" s="42"/>
      <c r="J1244" s="173"/>
      <c r="K1244" s="348"/>
      <c r="L1244" s="155"/>
      <c r="M1244" s="42"/>
      <c r="N1244" s="42"/>
      <c r="O1244" s="45"/>
      <c r="P1244" s="45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</row>
    <row r="1245" spans="1:43" ht="15" x14ac:dyDescent="0.25">
      <c r="A1245" s="42"/>
      <c r="B1245" s="42"/>
      <c r="C1245" s="42"/>
      <c r="D1245" s="42"/>
      <c r="E1245" s="42"/>
      <c r="F1245" s="42"/>
      <c r="G1245" s="173"/>
      <c r="H1245" s="42"/>
      <c r="I1245" s="42"/>
      <c r="J1245" s="173"/>
      <c r="K1245" s="348"/>
      <c r="L1245" s="155"/>
      <c r="M1245" s="42"/>
      <c r="N1245" s="42"/>
      <c r="O1245" s="45"/>
      <c r="P1245" s="45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</row>
    <row r="1246" spans="1:43" ht="15" x14ac:dyDescent="0.25">
      <c r="A1246" s="42"/>
      <c r="B1246" s="42"/>
      <c r="C1246" s="42"/>
      <c r="D1246" s="42"/>
      <c r="E1246" s="42"/>
      <c r="F1246" s="42"/>
      <c r="G1246" s="173"/>
      <c r="H1246" s="42"/>
      <c r="I1246" s="42"/>
      <c r="J1246" s="173"/>
      <c r="K1246" s="348"/>
      <c r="L1246" s="155"/>
      <c r="M1246" s="42"/>
      <c r="N1246" s="42"/>
      <c r="O1246" s="45"/>
      <c r="P1246" s="45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</row>
    <row r="1247" spans="1:43" ht="15" x14ac:dyDescent="0.25">
      <c r="A1247" s="42"/>
      <c r="B1247" s="42"/>
      <c r="C1247" s="42"/>
      <c r="D1247" s="42"/>
      <c r="E1247" s="42"/>
      <c r="F1247" s="42"/>
      <c r="G1247" s="173"/>
      <c r="H1247" s="42"/>
      <c r="I1247" s="42"/>
      <c r="J1247" s="173"/>
      <c r="K1247" s="348"/>
      <c r="L1247" s="155"/>
      <c r="M1247" s="42"/>
      <c r="N1247" s="42"/>
      <c r="O1247" s="45"/>
      <c r="P1247" s="45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</row>
    <row r="1248" spans="1:43" ht="15" x14ac:dyDescent="0.25">
      <c r="A1248" s="42"/>
      <c r="B1248" s="42"/>
      <c r="C1248" s="42"/>
      <c r="D1248" s="42"/>
      <c r="E1248" s="42"/>
      <c r="F1248" s="42"/>
      <c r="G1248" s="173"/>
      <c r="H1248" s="42"/>
      <c r="I1248" s="42"/>
      <c r="J1248" s="173"/>
      <c r="K1248" s="348"/>
      <c r="L1248" s="155"/>
      <c r="M1248" s="42"/>
      <c r="N1248" s="42"/>
      <c r="O1248" s="45"/>
      <c r="P1248" s="45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</row>
    <row r="1249" spans="1:43" ht="15" x14ac:dyDescent="0.25">
      <c r="A1249" s="42"/>
      <c r="B1249" s="42"/>
      <c r="C1249" s="42"/>
      <c r="D1249" s="42"/>
      <c r="E1249" s="42"/>
      <c r="F1249" s="42"/>
      <c r="G1249" s="173"/>
      <c r="H1249" s="42"/>
      <c r="I1249" s="42"/>
      <c r="J1249" s="173"/>
      <c r="K1249" s="348"/>
      <c r="L1249" s="155"/>
      <c r="M1249" s="42"/>
      <c r="N1249" s="42"/>
      <c r="O1249" s="45"/>
      <c r="P1249" s="45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</row>
    <row r="1250" spans="1:43" ht="15" x14ac:dyDescent="0.25">
      <c r="A1250" s="42"/>
      <c r="B1250" s="42"/>
      <c r="C1250" s="42"/>
      <c r="D1250" s="42"/>
      <c r="E1250" s="42"/>
      <c r="F1250" s="42"/>
      <c r="G1250" s="173"/>
      <c r="H1250" s="42"/>
      <c r="I1250" s="42"/>
      <c r="J1250" s="173"/>
      <c r="K1250" s="348"/>
      <c r="L1250" s="155"/>
      <c r="M1250" s="42"/>
      <c r="N1250" s="42"/>
      <c r="O1250" s="45"/>
      <c r="P1250" s="45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</row>
    <row r="1251" spans="1:43" ht="15" x14ac:dyDescent="0.25">
      <c r="A1251" s="42"/>
      <c r="B1251" s="42"/>
      <c r="C1251" s="42"/>
      <c r="D1251" s="42"/>
      <c r="E1251" s="42"/>
      <c r="F1251" s="42"/>
      <c r="G1251" s="173"/>
      <c r="H1251" s="42"/>
      <c r="I1251" s="42"/>
      <c r="J1251" s="173"/>
      <c r="K1251" s="348"/>
      <c r="L1251" s="155"/>
      <c r="M1251" s="42"/>
      <c r="N1251" s="42"/>
      <c r="O1251" s="45"/>
      <c r="P1251" s="45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</row>
    <row r="1252" spans="1:43" ht="15" x14ac:dyDescent="0.25">
      <c r="A1252" s="42"/>
      <c r="B1252" s="42"/>
      <c r="C1252" s="42"/>
      <c r="D1252" s="42"/>
      <c r="E1252" s="42"/>
      <c r="F1252" s="42"/>
      <c r="G1252" s="173"/>
      <c r="H1252" s="42"/>
      <c r="I1252" s="42"/>
      <c r="J1252" s="173"/>
      <c r="K1252" s="348"/>
      <c r="L1252" s="155"/>
      <c r="M1252" s="42"/>
      <c r="N1252" s="42"/>
      <c r="O1252" s="45"/>
      <c r="P1252" s="45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</row>
    <row r="1253" spans="1:43" ht="15" x14ac:dyDescent="0.25">
      <c r="A1253" s="42"/>
      <c r="B1253" s="42"/>
      <c r="C1253" s="42"/>
      <c r="D1253" s="42"/>
      <c r="E1253" s="42"/>
      <c r="F1253" s="42"/>
      <c r="G1253" s="173"/>
      <c r="H1253" s="42"/>
      <c r="I1253" s="42"/>
      <c r="J1253" s="173"/>
      <c r="K1253" s="348"/>
      <c r="L1253" s="155"/>
      <c r="M1253" s="42"/>
      <c r="N1253" s="42"/>
      <c r="O1253" s="45"/>
      <c r="P1253" s="45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</row>
    <row r="1254" spans="1:43" ht="15" x14ac:dyDescent="0.25">
      <c r="A1254" s="42"/>
      <c r="B1254" s="42"/>
      <c r="C1254" s="42"/>
      <c r="D1254" s="42"/>
      <c r="E1254" s="42"/>
      <c r="F1254" s="42"/>
      <c r="G1254" s="173"/>
      <c r="H1254" s="42"/>
      <c r="I1254" s="42"/>
      <c r="J1254" s="173"/>
      <c r="K1254" s="348"/>
      <c r="L1254" s="155"/>
      <c r="M1254" s="42"/>
      <c r="N1254" s="42"/>
      <c r="O1254" s="45"/>
      <c r="P1254" s="45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</row>
    <row r="1255" spans="1:43" ht="15" x14ac:dyDescent="0.25">
      <c r="A1255" s="42"/>
      <c r="B1255" s="42"/>
      <c r="C1255" s="42"/>
      <c r="D1255" s="42"/>
      <c r="E1255" s="42"/>
      <c r="F1255" s="42"/>
      <c r="G1255" s="173"/>
      <c r="H1255" s="42"/>
      <c r="I1255" s="42"/>
      <c r="J1255" s="173"/>
      <c r="K1255" s="348"/>
      <c r="L1255" s="155"/>
      <c r="M1255" s="42"/>
      <c r="N1255" s="42"/>
      <c r="O1255" s="45"/>
      <c r="P1255" s="45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</row>
    <row r="1256" spans="1:43" ht="15" x14ac:dyDescent="0.25">
      <c r="A1256" s="42"/>
      <c r="B1256" s="42"/>
      <c r="C1256" s="42"/>
      <c r="D1256" s="42"/>
      <c r="E1256" s="42"/>
      <c r="F1256" s="42"/>
      <c r="G1256" s="173"/>
      <c r="H1256" s="42"/>
      <c r="I1256" s="42"/>
      <c r="J1256" s="173"/>
      <c r="K1256" s="348"/>
      <c r="L1256" s="155"/>
      <c r="M1256" s="42"/>
      <c r="N1256" s="42"/>
      <c r="O1256" s="45"/>
      <c r="P1256" s="45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</row>
    <row r="1257" spans="1:43" ht="15" x14ac:dyDescent="0.25">
      <c r="A1257" s="42"/>
      <c r="B1257" s="42"/>
      <c r="C1257" s="42"/>
      <c r="D1257" s="42"/>
      <c r="E1257" s="42"/>
      <c r="F1257" s="42"/>
      <c r="G1257" s="173"/>
      <c r="H1257" s="42"/>
      <c r="I1257" s="42"/>
      <c r="J1257" s="173"/>
      <c r="K1257" s="348"/>
      <c r="L1257" s="155"/>
      <c r="M1257" s="42"/>
      <c r="N1257" s="42"/>
      <c r="O1257" s="45"/>
      <c r="P1257" s="45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</row>
    <row r="1258" spans="1:43" ht="15" x14ac:dyDescent="0.25">
      <c r="A1258" s="42"/>
      <c r="B1258" s="42"/>
      <c r="C1258" s="42"/>
      <c r="D1258" s="42"/>
      <c r="E1258" s="42"/>
      <c r="F1258" s="42"/>
      <c r="G1258" s="173"/>
      <c r="H1258" s="42"/>
      <c r="I1258" s="42"/>
      <c r="J1258" s="173"/>
      <c r="K1258" s="348"/>
      <c r="L1258" s="155"/>
      <c r="M1258" s="42"/>
      <c r="N1258" s="42"/>
      <c r="O1258" s="45"/>
      <c r="P1258" s="45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</row>
    <row r="1259" spans="1:43" ht="15" x14ac:dyDescent="0.25">
      <c r="A1259" s="42"/>
      <c r="B1259" s="42"/>
      <c r="C1259" s="42"/>
      <c r="D1259" s="42"/>
      <c r="E1259" s="42"/>
      <c r="F1259" s="42"/>
      <c r="G1259" s="173"/>
      <c r="H1259" s="42"/>
      <c r="I1259" s="42"/>
      <c r="J1259" s="173"/>
      <c r="K1259" s="348"/>
      <c r="L1259" s="155"/>
      <c r="M1259" s="42"/>
      <c r="N1259" s="42"/>
      <c r="O1259" s="45"/>
      <c r="P1259" s="45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</row>
    <row r="1260" spans="1:43" ht="15" x14ac:dyDescent="0.25">
      <c r="A1260" s="42"/>
      <c r="B1260" s="42"/>
      <c r="C1260" s="42"/>
      <c r="D1260" s="42"/>
      <c r="E1260" s="42"/>
      <c r="F1260" s="42"/>
      <c r="G1260" s="173"/>
      <c r="H1260" s="42"/>
      <c r="I1260" s="42"/>
      <c r="J1260" s="173"/>
      <c r="K1260" s="348"/>
      <c r="L1260" s="155"/>
      <c r="M1260" s="42"/>
      <c r="N1260" s="42"/>
      <c r="O1260" s="45"/>
      <c r="P1260" s="45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</row>
    <row r="1261" spans="1:43" ht="15" x14ac:dyDescent="0.25">
      <c r="A1261" s="42"/>
      <c r="B1261" s="42"/>
      <c r="C1261" s="42"/>
      <c r="D1261" s="42"/>
      <c r="E1261" s="42"/>
      <c r="F1261" s="42"/>
      <c r="G1261" s="173"/>
      <c r="H1261" s="42"/>
      <c r="I1261" s="42"/>
      <c r="J1261" s="173"/>
      <c r="K1261" s="348"/>
      <c r="L1261" s="155"/>
      <c r="M1261" s="42"/>
      <c r="N1261" s="42"/>
      <c r="O1261" s="45"/>
      <c r="P1261" s="45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</row>
    <row r="1262" spans="1:43" ht="15" x14ac:dyDescent="0.25">
      <c r="A1262" s="42"/>
      <c r="B1262" s="42"/>
      <c r="C1262" s="42"/>
      <c r="D1262" s="42"/>
      <c r="E1262" s="42"/>
      <c r="F1262" s="42"/>
      <c r="G1262" s="173"/>
      <c r="H1262" s="42"/>
      <c r="I1262" s="42"/>
      <c r="J1262" s="173"/>
      <c r="K1262" s="348"/>
      <c r="L1262" s="155"/>
      <c r="M1262" s="42"/>
      <c r="N1262" s="42"/>
      <c r="O1262" s="45"/>
      <c r="P1262" s="45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</row>
    <row r="1263" spans="1:43" ht="15" x14ac:dyDescent="0.25">
      <c r="A1263" s="42"/>
      <c r="B1263" s="42"/>
      <c r="C1263" s="42"/>
      <c r="D1263" s="42"/>
      <c r="E1263" s="42"/>
      <c r="F1263" s="42"/>
      <c r="G1263" s="173"/>
      <c r="H1263" s="42"/>
      <c r="I1263" s="42"/>
      <c r="J1263" s="173"/>
      <c r="K1263" s="348"/>
      <c r="L1263" s="155"/>
      <c r="M1263" s="42"/>
      <c r="N1263" s="42"/>
      <c r="O1263" s="45"/>
      <c r="P1263" s="45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2"/>
      <c r="AE1263" s="42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</row>
    <row r="1264" spans="1:43" ht="15" x14ac:dyDescent="0.25">
      <c r="A1264" s="42"/>
      <c r="B1264" s="42"/>
      <c r="C1264" s="42"/>
      <c r="D1264" s="42"/>
      <c r="E1264" s="42"/>
      <c r="F1264" s="42"/>
      <c r="G1264" s="173"/>
      <c r="H1264" s="42"/>
      <c r="I1264" s="42"/>
      <c r="J1264" s="173"/>
      <c r="K1264" s="348"/>
      <c r="L1264" s="155"/>
      <c r="M1264" s="42"/>
      <c r="N1264" s="42"/>
      <c r="O1264" s="45"/>
      <c r="P1264" s="45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</row>
    <row r="1265" spans="1:43" ht="15" x14ac:dyDescent="0.25">
      <c r="A1265" s="42"/>
      <c r="B1265" s="42"/>
      <c r="C1265" s="42"/>
      <c r="D1265" s="42"/>
      <c r="E1265" s="42"/>
      <c r="F1265" s="42"/>
      <c r="G1265" s="173"/>
      <c r="H1265" s="42"/>
      <c r="I1265" s="42"/>
      <c r="J1265" s="173"/>
      <c r="K1265" s="348"/>
      <c r="L1265" s="155"/>
      <c r="M1265" s="42"/>
      <c r="N1265" s="42"/>
      <c r="O1265" s="45"/>
      <c r="P1265" s="45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</row>
    <row r="1266" spans="1:43" ht="15" x14ac:dyDescent="0.25">
      <c r="A1266" s="42"/>
      <c r="B1266" s="42"/>
      <c r="C1266" s="42"/>
      <c r="D1266" s="42"/>
      <c r="E1266" s="42"/>
      <c r="F1266" s="42"/>
      <c r="G1266" s="173"/>
      <c r="H1266" s="42"/>
      <c r="I1266" s="42"/>
      <c r="J1266" s="173"/>
      <c r="K1266" s="348"/>
      <c r="L1266" s="155"/>
      <c r="M1266" s="42"/>
      <c r="N1266" s="42"/>
      <c r="O1266" s="45"/>
      <c r="P1266" s="45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</row>
    <row r="1267" spans="1:43" ht="15" x14ac:dyDescent="0.25">
      <c r="A1267" s="42"/>
      <c r="B1267" s="42"/>
      <c r="C1267" s="42"/>
      <c r="D1267" s="42"/>
      <c r="E1267" s="42"/>
      <c r="F1267" s="42"/>
      <c r="G1267" s="173"/>
      <c r="H1267" s="42"/>
      <c r="I1267" s="42"/>
      <c r="J1267" s="173"/>
      <c r="K1267" s="348"/>
      <c r="L1267" s="155"/>
      <c r="M1267" s="42"/>
      <c r="N1267" s="42"/>
      <c r="O1267" s="45"/>
      <c r="P1267" s="45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2"/>
      <c r="AE1267" s="42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</row>
    <row r="1268" spans="1:43" ht="15" x14ac:dyDescent="0.25">
      <c r="A1268" s="42"/>
      <c r="B1268" s="42"/>
      <c r="C1268" s="42"/>
      <c r="D1268" s="42"/>
      <c r="E1268" s="42"/>
      <c r="F1268" s="42"/>
      <c r="G1268" s="173"/>
      <c r="H1268" s="42"/>
      <c r="I1268" s="42"/>
      <c r="J1268" s="173"/>
      <c r="K1268" s="348"/>
      <c r="L1268" s="155"/>
      <c r="M1268" s="42"/>
      <c r="N1268" s="42"/>
      <c r="O1268" s="45"/>
      <c r="P1268" s="45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</row>
    <row r="1269" spans="1:43" ht="15" x14ac:dyDescent="0.25">
      <c r="A1269" s="42"/>
      <c r="B1269" s="42"/>
      <c r="C1269" s="42"/>
      <c r="D1269" s="42"/>
      <c r="E1269" s="42"/>
      <c r="F1269" s="42"/>
      <c r="G1269" s="173"/>
      <c r="H1269" s="42"/>
      <c r="I1269" s="42"/>
      <c r="J1269" s="173"/>
      <c r="K1269" s="348"/>
      <c r="L1269" s="155"/>
      <c r="M1269" s="42"/>
      <c r="N1269" s="42"/>
      <c r="O1269" s="45"/>
      <c r="P1269" s="45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</row>
    <row r="1270" spans="1:43" ht="15" x14ac:dyDescent="0.25">
      <c r="A1270" s="42"/>
      <c r="B1270" s="42"/>
      <c r="C1270" s="42"/>
      <c r="D1270" s="42"/>
      <c r="E1270" s="42"/>
      <c r="F1270" s="42"/>
      <c r="G1270" s="173"/>
      <c r="H1270" s="42"/>
      <c r="I1270" s="42"/>
      <c r="J1270" s="173"/>
      <c r="K1270" s="348"/>
      <c r="L1270" s="155"/>
      <c r="M1270" s="42"/>
      <c r="N1270" s="42"/>
      <c r="O1270" s="45"/>
      <c r="P1270" s="45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</row>
    <row r="1271" spans="1:43" ht="15" x14ac:dyDescent="0.25">
      <c r="A1271" s="42"/>
      <c r="B1271" s="42"/>
      <c r="C1271" s="42"/>
      <c r="D1271" s="42"/>
      <c r="E1271" s="42"/>
      <c r="F1271" s="42"/>
      <c r="G1271" s="173"/>
      <c r="H1271" s="42"/>
      <c r="I1271" s="42"/>
      <c r="J1271" s="173"/>
      <c r="K1271" s="348"/>
      <c r="L1271" s="155"/>
      <c r="M1271" s="42"/>
      <c r="N1271" s="42"/>
      <c r="O1271" s="45"/>
      <c r="P1271" s="45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</row>
    <row r="1272" spans="1:43" ht="15" x14ac:dyDescent="0.25">
      <c r="A1272" s="42"/>
      <c r="B1272" s="42"/>
      <c r="C1272" s="42"/>
      <c r="D1272" s="42"/>
      <c r="E1272" s="42"/>
      <c r="F1272" s="42"/>
      <c r="G1272" s="173"/>
      <c r="H1272" s="42"/>
      <c r="I1272" s="42"/>
      <c r="J1272" s="173"/>
      <c r="K1272" s="348"/>
      <c r="L1272" s="155"/>
      <c r="M1272" s="42"/>
      <c r="N1272" s="42"/>
      <c r="O1272" s="45"/>
      <c r="P1272" s="45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</row>
    <row r="1273" spans="1:43" ht="15.75" x14ac:dyDescent="0.25">
      <c r="A1273" s="42"/>
      <c r="B1273" s="59"/>
      <c r="C1273" s="59"/>
      <c r="D1273" s="59"/>
      <c r="E1273" s="59"/>
      <c r="F1273" s="59"/>
      <c r="G1273" s="49"/>
      <c r="H1273" s="59"/>
      <c r="I1273" s="59"/>
      <c r="J1273" s="49"/>
      <c r="K1273" s="325"/>
      <c r="L1273" s="205"/>
      <c r="M1273" s="59"/>
      <c r="N1273" s="59"/>
      <c r="O1273" s="206"/>
      <c r="P1273" s="206"/>
      <c r="Q1273" s="59"/>
      <c r="R1273" s="59"/>
      <c r="S1273" s="59"/>
      <c r="T1273" s="59"/>
      <c r="U1273" s="59"/>
      <c r="V1273" s="59"/>
      <c r="W1273" s="59"/>
      <c r="X1273" s="59"/>
      <c r="Y1273" s="59"/>
      <c r="Z1273" s="59"/>
      <c r="AA1273" s="59"/>
      <c r="AB1273" s="59"/>
      <c r="AC1273" s="59"/>
      <c r="AD1273" s="59"/>
      <c r="AE1273" s="59"/>
      <c r="AF1273" s="60"/>
      <c r="AG1273" s="60"/>
      <c r="AH1273" s="60"/>
      <c r="AI1273" s="60"/>
      <c r="AJ1273" s="60"/>
      <c r="AK1273" s="60"/>
      <c r="AL1273" s="60"/>
      <c r="AM1273" s="60"/>
      <c r="AN1273" s="60"/>
      <c r="AO1273" s="60"/>
      <c r="AP1273" s="60"/>
      <c r="AQ1273" s="60"/>
    </row>
    <row r="1274" spans="1:43" ht="15.75" x14ac:dyDescent="0.25">
      <c r="A1274" s="42"/>
      <c r="B1274" s="59"/>
      <c r="C1274" s="59"/>
      <c r="D1274" s="59"/>
      <c r="E1274" s="59"/>
      <c r="F1274" s="59"/>
      <c r="G1274" s="49"/>
      <c r="H1274" s="59"/>
      <c r="I1274" s="59"/>
      <c r="J1274" s="49"/>
      <c r="K1274" s="325"/>
      <c r="L1274" s="205"/>
      <c r="M1274" s="59"/>
      <c r="N1274" s="59"/>
      <c r="O1274" s="206"/>
      <c r="P1274" s="206"/>
      <c r="Q1274" s="59"/>
      <c r="R1274" s="59"/>
      <c r="S1274" s="59"/>
      <c r="T1274" s="59"/>
      <c r="U1274" s="59"/>
      <c r="V1274" s="59"/>
      <c r="W1274" s="59"/>
      <c r="X1274" s="59"/>
      <c r="Y1274" s="59"/>
      <c r="Z1274" s="59"/>
      <c r="AA1274" s="59"/>
      <c r="AB1274" s="59"/>
      <c r="AC1274" s="59"/>
      <c r="AD1274" s="59"/>
      <c r="AE1274" s="59"/>
      <c r="AF1274" s="60"/>
      <c r="AG1274" s="60"/>
      <c r="AH1274" s="60"/>
      <c r="AI1274" s="60"/>
      <c r="AJ1274" s="60"/>
      <c r="AK1274" s="60"/>
      <c r="AL1274" s="60"/>
      <c r="AM1274" s="60"/>
      <c r="AN1274" s="60"/>
      <c r="AO1274" s="60"/>
      <c r="AP1274" s="60"/>
      <c r="AQ1274" s="60"/>
    </row>
    <row r="1275" spans="1:43" ht="15.75" x14ac:dyDescent="0.25">
      <c r="A1275" s="42"/>
      <c r="B1275" s="59"/>
      <c r="C1275" s="59"/>
      <c r="D1275" s="59"/>
      <c r="E1275" s="59"/>
      <c r="F1275" s="59"/>
      <c r="G1275" s="49"/>
      <c r="H1275" s="59"/>
      <c r="I1275" s="59"/>
      <c r="J1275" s="49"/>
      <c r="K1275" s="325"/>
      <c r="L1275" s="205"/>
      <c r="M1275" s="59"/>
      <c r="N1275" s="59"/>
      <c r="O1275" s="206"/>
      <c r="P1275" s="206"/>
      <c r="Q1275" s="59"/>
      <c r="R1275" s="59"/>
      <c r="S1275" s="59"/>
      <c r="T1275" s="59"/>
      <c r="U1275" s="59"/>
      <c r="V1275" s="59"/>
      <c r="W1275" s="59"/>
      <c r="X1275" s="59"/>
      <c r="Y1275" s="59"/>
      <c r="Z1275" s="59"/>
      <c r="AA1275" s="59"/>
      <c r="AB1275" s="59"/>
      <c r="AC1275" s="59"/>
      <c r="AD1275" s="59"/>
      <c r="AE1275" s="59"/>
      <c r="AF1275" s="60"/>
      <c r="AG1275" s="60"/>
      <c r="AH1275" s="60"/>
      <c r="AI1275" s="60"/>
      <c r="AJ1275" s="60"/>
      <c r="AK1275" s="60"/>
      <c r="AL1275" s="60"/>
      <c r="AM1275" s="60"/>
      <c r="AN1275" s="60"/>
      <c r="AO1275" s="60"/>
      <c r="AP1275" s="60"/>
      <c r="AQ1275" s="60"/>
    </row>
    <row r="1276" spans="1:43" ht="15.75" x14ac:dyDescent="0.25">
      <c r="A1276" s="42"/>
      <c r="B1276" s="59"/>
      <c r="C1276" s="59"/>
      <c r="D1276" s="59"/>
      <c r="E1276" s="59"/>
      <c r="F1276" s="59"/>
      <c r="G1276" s="49"/>
      <c r="H1276" s="59"/>
      <c r="I1276" s="59"/>
      <c r="J1276" s="49"/>
      <c r="K1276" s="325"/>
      <c r="L1276" s="205"/>
      <c r="M1276" s="59"/>
      <c r="N1276" s="59"/>
      <c r="O1276" s="206"/>
      <c r="P1276" s="206"/>
      <c r="Q1276" s="59"/>
      <c r="R1276" s="59"/>
      <c r="S1276" s="59"/>
      <c r="T1276" s="59"/>
      <c r="U1276" s="59"/>
      <c r="V1276" s="59"/>
      <c r="W1276" s="59"/>
      <c r="X1276" s="59"/>
      <c r="Y1276" s="59"/>
      <c r="Z1276" s="59"/>
      <c r="AA1276" s="59"/>
      <c r="AB1276" s="59"/>
      <c r="AC1276" s="59"/>
      <c r="AD1276" s="59"/>
      <c r="AE1276" s="59"/>
      <c r="AF1276" s="60"/>
      <c r="AG1276" s="60"/>
      <c r="AH1276" s="60"/>
      <c r="AI1276" s="60"/>
      <c r="AJ1276" s="60"/>
      <c r="AK1276" s="60"/>
      <c r="AL1276" s="60"/>
      <c r="AM1276" s="60"/>
      <c r="AN1276" s="60"/>
      <c r="AO1276" s="60"/>
      <c r="AP1276" s="60"/>
      <c r="AQ1276" s="60"/>
    </row>
    <row r="1277" spans="1:43" ht="15.75" x14ac:dyDescent="0.25">
      <c r="A1277" s="42"/>
      <c r="B1277" s="59"/>
      <c r="C1277" s="59"/>
      <c r="D1277" s="59"/>
      <c r="E1277" s="59"/>
      <c r="F1277" s="59"/>
      <c r="G1277" s="49"/>
      <c r="H1277" s="59"/>
      <c r="I1277" s="59"/>
      <c r="J1277" s="49"/>
      <c r="K1277" s="325"/>
      <c r="L1277" s="205"/>
      <c r="M1277" s="59"/>
      <c r="N1277" s="59"/>
      <c r="O1277" s="206"/>
      <c r="P1277" s="206"/>
      <c r="Q1277" s="59"/>
      <c r="R1277" s="59"/>
      <c r="S1277" s="59"/>
      <c r="T1277" s="59"/>
      <c r="U1277" s="59"/>
      <c r="V1277" s="59"/>
      <c r="W1277" s="59"/>
      <c r="X1277" s="59"/>
      <c r="Y1277" s="59"/>
      <c r="Z1277" s="59"/>
      <c r="AA1277" s="59"/>
      <c r="AB1277" s="59"/>
      <c r="AC1277" s="59"/>
      <c r="AD1277" s="59"/>
      <c r="AE1277" s="59"/>
      <c r="AF1277" s="60"/>
      <c r="AG1277" s="60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</row>
    <row r="1278" spans="1:43" ht="15.75" x14ac:dyDescent="0.25">
      <c r="A1278" s="42"/>
      <c r="B1278" s="59"/>
      <c r="C1278" s="59"/>
      <c r="D1278" s="59"/>
      <c r="E1278" s="59"/>
      <c r="F1278" s="59"/>
      <c r="G1278" s="49"/>
      <c r="H1278" s="59"/>
      <c r="I1278" s="59"/>
      <c r="J1278" s="49"/>
      <c r="K1278" s="325"/>
      <c r="L1278" s="205"/>
      <c r="M1278" s="59"/>
      <c r="N1278" s="59"/>
      <c r="O1278" s="206"/>
      <c r="P1278" s="206"/>
      <c r="Q1278" s="59"/>
      <c r="R1278" s="59"/>
      <c r="S1278" s="59"/>
      <c r="T1278" s="59"/>
      <c r="U1278" s="59"/>
      <c r="V1278" s="59"/>
      <c r="W1278" s="59"/>
      <c r="X1278" s="59"/>
      <c r="Y1278" s="59"/>
      <c r="Z1278" s="59"/>
      <c r="AA1278" s="59"/>
      <c r="AB1278" s="59"/>
      <c r="AC1278" s="59"/>
      <c r="AD1278" s="59"/>
      <c r="AE1278" s="59"/>
      <c r="AF1278" s="60"/>
      <c r="AG1278" s="60"/>
      <c r="AH1278" s="60"/>
      <c r="AI1278" s="60"/>
      <c r="AJ1278" s="60"/>
      <c r="AK1278" s="60"/>
      <c r="AL1278" s="60"/>
      <c r="AM1278" s="60"/>
      <c r="AN1278" s="60"/>
      <c r="AO1278" s="60"/>
      <c r="AP1278" s="60"/>
      <c r="AQ1278" s="60"/>
    </row>
    <row r="1279" spans="1:43" ht="15.75" x14ac:dyDescent="0.25">
      <c r="A1279" s="42"/>
      <c r="B1279" s="59"/>
      <c r="C1279" s="59"/>
      <c r="D1279" s="59"/>
      <c r="E1279" s="59"/>
      <c r="F1279" s="59"/>
      <c r="G1279" s="49"/>
      <c r="H1279" s="59"/>
      <c r="I1279" s="59"/>
      <c r="J1279" s="49"/>
      <c r="K1279" s="325"/>
      <c r="L1279" s="205"/>
      <c r="M1279" s="59"/>
      <c r="N1279" s="59"/>
      <c r="O1279" s="206"/>
      <c r="P1279" s="206"/>
      <c r="Q1279" s="59"/>
      <c r="R1279" s="59"/>
      <c r="S1279" s="59"/>
      <c r="T1279" s="59"/>
      <c r="U1279" s="59"/>
      <c r="V1279" s="59"/>
      <c r="W1279" s="59"/>
      <c r="X1279" s="59"/>
      <c r="Y1279" s="59"/>
      <c r="Z1279" s="59"/>
      <c r="AA1279" s="59"/>
      <c r="AB1279" s="59"/>
      <c r="AC1279" s="59"/>
      <c r="AD1279" s="59"/>
      <c r="AE1279" s="59"/>
      <c r="AF1279" s="60"/>
      <c r="AG1279" s="60"/>
      <c r="AH1279" s="60"/>
      <c r="AI1279" s="60"/>
      <c r="AJ1279" s="60"/>
      <c r="AK1279" s="60"/>
      <c r="AL1279" s="60"/>
      <c r="AM1279" s="60"/>
      <c r="AN1279" s="60"/>
      <c r="AO1279" s="60"/>
      <c r="AP1279" s="60"/>
      <c r="AQ1279" s="60"/>
    </row>
    <row r="1280" spans="1:43" ht="15.75" x14ac:dyDescent="0.25">
      <c r="A1280" s="42"/>
      <c r="B1280" s="59"/>
      <c r="C1280" s="59"/>
      <c r="D1280" s="59"/>
      <c r="E1280" s="59"/>
      <c r="F1280" s="59"/>
      <c r="G1280" s="49"/>
      <c r="H1280" s="59"/>
      <c r="I1280" s="59"/>
      <c r="J1280" s="49"/>
      <c r="K1280" s="325"/>
      <c r="L1280" s="205"/>
      <c r="M1280" s="59"/>
      <c r="N1280" s="59"/>
      <c r="O1280" s="206"/>
      <c r="P1280" s="206"/>
      <c r="Q1280" s="59"/>
      <c r="R1280" s="59"/>
      <c r="S1280" s="59"/>
      <c r="T1280" s="59"/>
      <c r="U1280" s="59"/>
      <c r="V1280" s="59"/>
      <c r="W1280" s="59"/>
      <c r="X1280" s="59"/>
      <c r="Y1280" s="59"/>
      <c r="Z1280" s="59"/>
      <c r="AA1280" s="59"/>
      <c r="AB1280" s="59"/>
      <c r="AC1280" s="59"/>
      <c r="AD1280" s="59"/>
      <c r="AE1280" s="59"/>
      <c r="AF1280" s="60"/>
      <c r="AG1280" s="60"/>
      <c r="AH1280" s="60"/>
      <c r="AI1280" s="60"/>
      <c r="AJ1280" s="60"/>
      <c r="AK1280" s="60"/>
      <c r="AL1280" s="60"/>
      <c r="AM1280" s="60"/>
      <c r="AN1280" s="60"/>
      <c r="AO1280" s="60"/>
      <c r="AP1280" s="60"/>
      <c r="AQ1280" s="60"/>
    </row>
    <row r="1281" spans="1:43" ht="15.75" x14ac:dyDescent="0.25">
      <c r="A1281" s="42"/>
      <c r="B1281" s="59"/>
      <c r="C1281" s="59"/>
      <c r="D1281" s="59"/>
      <c r="E1281" s="59"/>
      <c r="F1281" s="59"/>
      <c r="G1281" s="49"/>
      <c r="H1281" s="59"/>
      <c r="I1281" s="59"/>
      <c r="J1281" s="49"/>
      <c r="K1281" s="325"/>
      <c r="L1281" s="205"/>
      <c r="M1281" s="59"/>
      <c r="N1281" s="59"/>
      <c r="O1281" s="206"/>
      <c r="P1281" s="206"/>
      <c r="Q1281" s="59"/>
      <c r="R1281" s="59"/>
      <c r="S1281" s="59"/>
      <c r="T1281" s="59"/>
      <c r="U1281" s="59"/>
      <c r="V1281" s="59"/>
      <c r="W1281" s="59"/>
      <c r="X1281" s="59"/>
      <c r="Y1281" s="59"/>
      <c r="Z1281" s="59"/>
      <c r="AA1281" s="59"/>
      <c r="AB1281" s="59"/>
      <c r="AC1281" s="59"/>
      <c r="AD1281" s="59"/>
      <c r="AE1281" s="59"/>
      <c r="AF1281" s="60"/>
      <c r="AG1281" s="60"/>
      <c r="AH1281" s="60"/>
      <c r="AI1281" s="60"/>
      <c r="AJ1281" s="60"/>
      <c r="AK1281" s="60"/>
      <c r="AL1281" s="60"/>
      <c r="AM1281" s="60"/>
      <c r="AN1281" s="60"/>
      <c r="AO1281" s="60"/>
      <c r="AP1281" s="60"/>
      <c r="AQ1281" s="60"/>
    </row>
    <row r="1282" spans="1:43" ht="15.75" x14ac:dyDescent="0.25">
      <c r="A1282" s="42"/>
      <c r="B1282" s="59"/>
      <c r="C1282" s="59"/>
      <c r="D1282" s="59"/>
      <c r="E1282" s="59"/>
      <c r="F1282" s="59"/>
      <c r="G1282" s="49"/>
      <c r="H1282" s="59"/>
      <c r="I1282" s="59"/>
      <c r="J1282" s="49"/>
      <c r="K1282" s="325"/>
      <c r="L1282" s="205"/>
      <c r="M1282" s="59"/>
      <c r="N1282" s="59"/>
      <c r="O1282" s="206"/>
      <c r="P1282" s="206"/>
      <c r="Q1282" s="59"/>
      <c r="R1282" s="59"/>
      <c r="S1282" s="59"/>
      <c r="T1282" s="59"/>
      <c r="U1282" s="59"/>
      <c r="V1282" s="59"/>
      <c r="W1282" s="59"/>
      <c r="X1282" s="59"/>
      <c r="Y1282" s="59"/>
      <c r="Z1282" s="59"/>
      <c r="AA1282" s="59"/>
      <c r="AB1282" s="59"/>
      <c r="AC1282" s="59"/>
      <c r="AD1282" s="59"/>
      <c r="AE1282" s="59"/>
      <c r="AF1282" s="60"/>
      <c r="AG1282" s="60"/>
      <c r="AH1282" s="60"/>
      <c r="AI1282" s="60"/>
      <c r="AJ1282" s="60"/>
      <c r="AK1282" s="60"/>
      <c r="AL1282" s="60"/>
      <c r="AM1282" s="60"/>
      <c r="AN1282" s="60"/>
      <c r="AO1282" s="60"/>
      <c r="AP1282" s="60"/>
      <c r="AQ1282" s="60"/>
    </row>
    <row r="1283" spans="1:43" ht="15.75" x14ac:dyDescent="0.25">
      <c r="A1283" s="42"/>
      <c r="B1283" s="59"/>
      <c r="C1283" s="59"/>
      <c r="D1283" s="59"/>
      <c r="E1283" s="59"/>
      <c r="F1283" s="59"/>
      <c r="G1283" s="49"/>
      <c r="H1283" s="59"/>
      <c r="I1283" s="59"/>
      <c r="J1283" s="49"/>
      <c r="K1283" s="325"/>
      <c r="L1283" s="205"/>
      <c r="M1283" s="59"/>
      <c r="N1283" s="59"/>
      <c r="O1283" s="206"/>
      <c r="P1283" s="206"/>
      <c r="Q1283" s="59"/>
      <c r="R1283" s="59"/>
      <c r="S1283" s="59"/>
      <c r="T1283" s="59"/>
      <c r="U1283" s="59"/>
      <c r="V1283" s="59"/>
      <c r="W1283" s="59"/>
      <c r="X1283" s="59"/>
      <c r="Y1283" s="59"/>
      <c r="Z1283" s="59"/>
      <c r="AA1283" s="59"/>
      <c r="AB1283" s="59"/>
      <c r="AC1283" s="59"/>
      <c r="AD1283" s="59"/>
      <c r="AE1283" s="59"/>
      <c r="AF1283" s="60"/>
      <c r="AG1283" s="60"/>
      <c r="AH1283" s="60"/>
      <c r="AI1283" s="60"/>
      <c r="AJ1283" s="60"/>
      <c r="AK1283" s="60"/>
      <c r="AL1283" s="60"/>
      <c r="AM1283" s="60"/>
      <c r="AN1283" s="60"/>
      <c r="AO1283" s="60"/>
      <c r="AP1283" s="60"/>
      <c r="AQ1283" s="60"/>
    </row>
    <row r="1284" spans="1:43" ht="15.75" x14ac:dyDescent="0.25">
      <c r="A1284" s="42"/>
      <c r="B1284" s="59"/>
      <c r="C1284" s="59"/>
      <c r="D1284" s="59"/>
      <c r="E1284" s="59"/>
      <c r="F1284" s="59"/>
      <c r="G1284" s="49"/>
      <c r="H1284" s="59"/>
      <c r="I1284" s="59"/>
      <c r="J1284" s="49"/>
      <c r="K1284" s="325"/>
      <c r="L1284" s="205"/>
      <c r="M1284" s="59"/>
      <c r="N1284" s="59"/>
      <c r="O1284" s="206"/>
      <c r="P1284" s="206"/>
      <c r="Q1284" s="59"/>
      <c r="R1284" s="59"/>
      <c r="S1284" s="59"/>
      <c r="T1284" s="59"/>
      <c r="U1284" s="59"/>
      <c r="V1284" s="59"/>
      <c r="W1284" s="59"/>
      <c r="X1284" s="59"/>
      <c r="Y1284" s="59"/>
      <c r="Z1284" s="59"/>
      <c r="AA1284" s="59"/>
      <c r="AB1284" s="59"/>
      <c r="AC1284" s="59"/>
      <c r="AD1284" s="59"/>
      <c r="AE1284" s="59"/>
      <c r="AF1284" s="60"/>
      <c r="AG1284" s="60"/>
      <c r="AH1284" s="60"/>
      <c r="AI1284" s="60"/>
      <c r="AJ1284" s="60"/>
      <c r="AK1284" s="60"/>
      <c r="AL1284" s="60"/>
      <c r="AM1284" s="60"/>
      <c r="AN1284" s="60"/>
      <c r="AO1284" s="60"/>
      <c r="AP1284" s="60"/>
      <c r="AQ1284" s="60"/>
    </row>
    <row r="1285" spans="1:43" ht="15.75" x14ac:dyDescent="0.25">
      <c r="A1285" s="42"/>
      <c r="B1285" s="59"/>
      <c r="C1285" s="59"/>
      <c r="D1285" s="59"/>
      <c r="E1285" s="59"/>
      <c r="F1285" s="59"/>
      <c r="G1285" s="49"/>
      <c r="H1285" s="59"/>
      <c r="I1285" s="59"/>
      <c r="J1285" s="49"/>
      <c r="K1285" s="325"/>
      <c r="L1285" s="205"/>
      <c r="M1285" s="59"/>
      <c r="N1285" s="59"/>
      <c r="O1285" s="206"/>
      <c r="P1285" s="206"/>
      <c r="Q1285" s="59"/>
      <c r="R1285" s="59"/>
      <c r="S1285" s="59"/>
      <c r="T1285" s="59"/>
      <c r="U1285" s="59"/>
      <c r="V1285" s="59"/>
      <c r="W1285" s="59"/>
      <c r="X1285" s="59"/>
      <c r="Y1285" s="59"/>
      <c r="Z1285" s="59"/>
      <c r="AA1285" s="59"/>
      <c r="AB1285" s="59"/>
      <c r="AC1285" s="59"/>
      <c r="AD1285" s="59"/>
      <c r="AE1285" s="59"/>
      <c r="AF1285" s="60"/>
      <c r="AG1285" s="60"/>
      <c r="AH1285" s="60"/>
      <c r="AI1285" s="60"/>
      <c r="AJ1285" s="60"/>
      <c r="AK1285" s="60"/>
      <c r="AL1285" s="60"/>
      <c r="AM1285" s="60"/>
      <c r="AN1285" s="60"/>
      <c r="AO1285" s="60"/>
      <c r="AP1285" s="60"/>
      <c r="AQ1285" s="60"/>
    </row>
    <row r="1286" spans="1:43" ht="15.75" x14ac:dyDescent="0.25">
      <c r="A1286" s="42"/>
      <c r="B1286" s="59"/>
      <c r="C1286" s="59"/>
      <c r="D1286" s="59"/>
      <c r="E1286" s="59"/>
      <c r="F1286" s="59"/>
      <c r="G1286" s="49"/>
      <c r="H1286" s="59"/>
      <c r="I1286" s="59"/>
      <c r="J1286" s="49"/>
      <c r="K1286" s="325"/>
      <c r="L1286" s="205"/>
      <c r="M1286" s="59"/>
      <c r="N1286" s="59"/>
      <c r="O1286" s="206"/>
      <c r="P1286" s="206"/>
      <c r="Q1286" s="59"/>
      <c r="R1286" s="59"/>
      <c r="S1286" s="59"/>
      <c r="T1286" s="59"/>
      <c r="U1286" s="59"/>
      <c r="V1286" s="59"/>
      <c r="W1286" s="59"/>
      <c r="X1286" s="59"/>
      <c r="Y1286" s="59"/>
      <c r="Z1286" s="59"/>
      <c r="AA1286" s="59"/>
      <c r="AB1286" s="59"/>
      <c r="AC1286" s="59"/>
      <c r="AD1286" s="59"/>
      <c r="AE1286" s="59"/>
      <c r="AF1286" s="60"/>
      <c r="AG1286" s="60"/>
      <c r="AH1286" s="60"/>
      <c r="AI1286" s="60"/>
      <c r="AJ1286" s="60"/>
      <c r="AK1286" s="60"/>
      <c r="AL1286" s="60"/>
      <c r="AM1286" s="60"/>
      <c r="AN1286" s="60"/>
      <c r="AO1286" s="60"/>
      <c r="AP1286" s="60"/>
      <c r="AQ1286" s="60"/>
    </row>
    <row r="1287" spans="1:43" ht="15.75" x14ac:dyDescent="0.25">
      <c r="A1287" s="42"/>
      <c r="B1287" s="59"/>
      <c r="C1287" s="59"/>
      <c r="D1287" s="59"/>
      <c r="E1287" s="59"/>
      <c r="F1287" s="59"/>
      <c r="G1287" s="49"/>
      <c r="H1287" s="59"/>
      <c r="I1287" s="59"/>
      <c r="J1287" s="49"/>
      <c r="K1287" s="325"/>
      <c r="L1287" s="205"/>
      <c r="M1287" s="59"/>
      <c r="N1287" s="59"/>
      <c r="O1287" s="206"/>
      <c r="P1287" s="206"/>
      <c r="Q1287" s="59"/>
      <c r="R1287" s="59"/>
      <c r="S1287" s="59"/>
      <c r="T1287" s="59"/>
      <c r="U1287" s="59"/>
      <c r="V1287" s="59"/>
      <c r="W1287" s="59"/>
      <c r="X1287" s="59"/>
      <c r="Y1287" s="59"/>
      <c r="Z1287" s="59"/>
      <c r="AA1287" s="59"/>
      <c r="AB1287" s="59"/>
      <c r="AC1287" s="59"/>
      <c r="AD1287" s="59"/>
      <c r="AE1287" s="59"/>
      <c r="AF1287" s="60"/>
      <c r="AG1287" s="60"/>
      <c r="AH1287" s="60"/>
      <c r="AI1287" s="60"/>
      <c r="AJ1287" s="60"/>
      <c r="AK1287" s="60"/>
      <c r="AL1287" s="60"/>
      <c r="AM1287" s="60"/>
      <c r="AN1287" s="60"/>
      <c r="AO1287" s="60"/>
      <c r="AP1287" s="60"/>
      <c r="AQ1287" s="60"/>
    </row>
    <row r="1288" spans="1:43" ht="15.75" x14ac:dyDescent="0.25">
      <c r="A1288" s="42"/>
      <c r="B1288" s="59"/>
      <c r="C1288" s="59"/>
      <c r="D1288" s="59"/>
      <c r="E1288" s="59"/>
      <c r="F1288" s="59"/>
      <c r="G1288" s="49"/>
      <c r="H1288" s="59"/>
      <c r="I1288" s="59"/>
      <c r="J1288" s="49"/>
      <c r="K1288" s="325"/>
      <c r="L1288" s="205"/>
      <c r="M1288" s="59"/>
      <c r="N1288" s="59"/>
      <c r="O1288" s="206"/>
      <c r="P1288" s="206"/>
      <c r="Q1288" s="59"/>
      <c r="R1288" s="59"/>
      <c r="S1288" s="59"/>
      <c r="T1288" s="59"/>
      <c r="U1288" s="59"/>
      <c r="V1288" s="59"/>
      <c r="W1288" s="59"/>
      <c r="X1288" s="59"/>
      <c r="Y1288" s="59"/>
      <c r="Z1288" s="59"/>
      <c r="AA1288" s="59"/>
      <c r="AB1288" s="59"/>
      <c r="AC1288" s="59"/>
      <c r="AD1288" s="59"/>
      <c r="AE1288" s="59"/>
      <c r="AF1288" s="60"/>
      <c r="AG1288" s="60"/>
      <c r="AH1288" s="60"/>
      <c r="AI1288" s="60"/>
      <c r="AJ1288" s="60"/>
      <c r="AK1288" s="60"/>
      <c r="AL1288" s="60"/>
      <c r="AM1288" s="60"/>
      <c r="AN1288" s="60"/>
      <c r="AO1288" s="60"/>
      <c r="AP1288" s="60"/>
      <c r="AQ1288" s="60"/>
    </row>
    <row r="1289" spans="1:43" ht="15.75" x14ac:dyDescent="0.25">
      <c r="A1289" s="42"/>
      <c r="B1289" s="59"/>
      <c r="C1289" s="59"/>
      <c r="D1289" s="59"/>
      <c r="E1289" s="59"/>
      <c r="F1289" s="59"/>
      <c r="G1289" s="49"/>
      <c r="H1289" s="59"/>
      <c r="I1289" s="59"/>
      <c r="J1289" s="49"/>
      <c r="K1289" s="325"/>
      <c r="L1289" s="205"/>
      <c r="M1289" s="59"/>
      <c r="N1289" s="59"/>
      <c r="O1289" s="206"/>
      <c r="P1289" s="206"/>
      <c r="Q1289" s="59"/>
      <c r="R1289" s="59"/>
      <c r="S1289" s="59"/>
      <c r="T1289" s="59"/>
      <c r="U1289" s="59"/>
      <c r="V1289" s="59"/>
      <c r="W1289" s="59"/>
      <c r="X1289" s="59"/>
      <c r="Y1289" s="59"/>
      <c r="Z1289" s="59"/>
      <c r="AA1289" s="59"/>
      <c r="AB1289" s="59"/>
      <c r="AC1289" s="59"/>
      <c r="AD1289" s="59"/>
      <c r="AE1289" s="59"/>
      <c r="AF1289" s="60"/>
      <c r="AG1289" s="60"/>
      <c r="AH1289" s="60"/>
      <c r="AI1289" s="60"/>
      <c r="AJ1289" s="60"/>
      <c r="AK1289" s="60"/>
      <c r="AL1289" s="60"/>
      <c r="AM1289" s="60"/>
      <c r="AN1289" s="60"/>
      <c r="AO1289" s="60"/>
      <c r="AP1289" s="60"/>
      <c r="AQ1289" s="60"/>
    </row>
    <row r="1290" spans="1:43" ht="15.75" x14ac:dyDescent="0.25">
      <c r="A1290" s="42"/>
      <c r="B1290" s="59"/>
      <c r="C1290" s="59"/>
      <c r="D1290" s="59"/>
      <c r="E1290" s="59"/>
      <c r="F1290" s="59"/>
      <c r="G1290" s="49"/>
      <c r="H1290" s="59"/>
      <c r="I1290" s="59"/>
      <c r="J1290" s="49"/>
      <c r="K1290" s="325"/>
      <c r="L1290" s="205"/>
      <c r="M1290" s="59"/>
      <c r="N1290" s="59"/>
      <c r="O1290" s="206"/>
      <c r="P1290" s="206"/>
      <c r="Q1290" s="59"/>
      <c r="R1290" s="59"/>
      <c r="S1290" s="59"/>
      <c r="T1290" s="59"/>
      <c r="U1290" s="59"/>
      <c r="V1290" s="59"/>
      <c r="W1290" s="59"/>
      <c r="X1290" s="59"/>
      <c r="Y1290" s="59"/>
      <c r="Z1290" s="59"/>
      <c r="AA1290" s="59"/>
      <c r="AB1290" s="59"/>
      <c r="AC1290" s="59"/>
      <c r="AD1290" s="59"/>
      <c r="AE1290" s="59"/>
      <c r="AF1290" s="60"/>
      <c r="AG1290" s="60"/>
      <c r="AH1290" s="60"/>
      <c r="AI1290" s="60"/>
      <c r="AJ1290" s="60"/>
      <c r="AK1290" s="60"/>
      <c r="AL1290" s="60"/>
      <c r="AM1290" s="60"/>
      <c r="AN1290" s="60"/>
      <c r="AO1290" s="60"/>
      <c r="AP1290" s="60"/>
      <c r="AQ1290" s="60"/>
    </row>
    <row r="1291" spans="1:43" ht="15.75" x14ac:dyDescent="0.25">
      <c r="A1291" s="42"/>
      <c r="B1291" s="59"/>
      <c r="C1291" s="59"/>
      <c r="D1291" s="59"/>
      <c r="E1291" s="59"/>
      <c r="F1291" s="59"/>
      <c r="G1291" s="49"/>
      <c r="H1291" s="59"/>
      <c r="I1291" s="59"/>
      <c r="J1291" s="49"/>
      <c r="K1291" s="325"/>
      <c r="L1291" s="205"/>
      <c r="M1291" s="59"/>
      <c r="N1291" s="59"/>
      <c r="O1291" s="206"/>
      <c r="P1291" s="206"/>
      <c r="Q1291" s="59"/>
      <c r="R1291" s="59"/>
      <c r="S1291" s="59"/>
      <c r="T1291" s="59"/>
      <c r="U1291" s="59"/>
      <c r="V1291" s="59"/>
      <c r="W1291" s="59"/>
      <c r="X1291" s="59"/>
      <c r="Y1291" s="59"/>
      <c r="Z1291" s="59"/>
      <c r="AA1291" s="59"/>
      <c r="AB1291" s="59"/>
      <c r="AC1291" s="59"/>
      <c r="AD1291" s="59"/>
      <c r="AE1291" s="59"/>
      <c r="AF1291" s="60"/>
      <c r="AG1291" s="60"/>
      <c r="AH1291" s="60"/>
      <c r="AI1291" s="60"/>
      <c r="AJ1291" s="60"/>
      <c r="AK1291" s="60"/>
      <c r="AL1291" s="60"/>
      <c r="AM1291" s="60"/>
      <c r="AN1291" s="60"/>
      <c r="AO1291" s="60"/>
      <c r="AP1291" s="60"/>
      <c r="AQ1291" s="60"/>
    </row>
    <row r="1292" spans="1:43" ht="15.75" x14ac:dyDescent="0.25">
      <c r="A1292" s="42"/>
      <c r="B1292" s="59"/>
      <c r="C1292" s="59"/>
      <c r="D1292" s="59"/>
      <c r="E1292" s="59"/>
      <c r="F1292" s="59"/>
      <c r="G1292" s="49"/>
      <c r="H1292" s="59"/>
      <c r="I1292" s="59"/>
      <c r="J1292" s="49"/>
      <c r="K1292" s="325"/>
      <c r="L1292" s="205"/>
      <c r="M1292" s="59"/>
      <c r="N1292" s="59"/>
      <c r="O1292" s="206"/>
      <c r="P1292" s="206"/>
      <c r="Q1292" s="59"/>
      <c r="R1292" s="59"/>
      <c r="S1292" s="59"/>
      <c r="T1292" s="59"/>
      <c r="U1292" s="59"/>
      <c r="V1292" s="59"/>
      <c r="W1292" s="59"/>
      <c r="X1292" s="59"/>
      <c r="Y1292" s="59"/>
      <c r="Z1292" s="59"/>
      <c r="AA1292" s="59"/>
      <c r="AB1292" s="59"/>
      <c r="AC1292" s="59"/>
      <c r="AD1292" s="59"/>
      <c r="AE1292" s="59"/>
      <c r="AF1292" s="60"/>
      <c r="AG1292" s="60"/>
      <c r="AH1292" s="60"/>
      <c r="AI1292" s="60"/>
      <c r="AJ1292" s="60"/>
      <c r="AK1292" s="60"/>
      <c r="AL1292" s="60"/>
      <c r="AM1292" s="60"/>
      <c r="AN1292" s="60"/>
      <c r="AO1292" s="60"/>
      <c r="AP1292" s="60"/>
      <c r="AQ1292" s="60"/>
    </row>
    <row r="1293" spans="1:43" ht="15.75" x14ac:dyDescent="0.25">
      <c r="A1293" s="42"/>
      <c r="B1293" s="59"/>
      <c r="C1293" s="59"/>
      <c r="D1293" s="59"/>
      <c r="E1293" s="59"/>
      <c r="F1293" s="59"/>
      <c r="G1293" s="49"/>
      <c r="H1293" s="59"/>
      <c r="I1293" s="59"/>
      <c r="J1293" s="49"/>
      <c r="K1293" s="325"/>
      <c r="L1293" s="205"/>
      <c r="M1293" s="59"/>
      <c r="N1293" s="59"/>
      <c r="O1293" s="206"/>
      <c r="P1293" s="206"/>
      <c r="Q1293" s="59"/>
      <c r="R1293" s="59"/>
      <c r="S1293" s="59"/>
      <c r="T1293" s="59"/>
      <c r="U1293" s="59"/>
      <c r="V1293" s="59"/>
      <c r="W1293" s="59"/>
      <c r="X1293" s="59"/>
      <c r="Y1293" s="59"/>
      <c r="Z1293" s="59"/>
      <c r="AA1293" s="59"/>
      <c r="AB1293" s="59"/>
      <c r="AC1293" s="59"/>
      <c r="AD1293" s="59"/>
      <c r="AE1293" s="59"/>
      <c r="AF1293" s="60"/>
      <c r="AG1293" s="60"/>
      <c r="AH1293" s="60"/>
      <c r="AI1293" s="60"/>
      <c r="AJ1293" s="60"/>
      <c r="AK1293" s="60"/>
      <c r="AL1293" s="60"/>
      <c r="AM1293" s="60"/>
      <c r="AN1293" s="60"/>
      <c r="AO1293" s="60"/>
      <c r="AP1293" s="60"/>
      <c r="AQ1293" s="60"/>
    </row>
    <row r="1294" spans="1:43" ht="15.75" x14ac:dyDescent="0.25">
      <c r="A1294" s="42"/>
      <c r="B1294" s="59"/>
      <c r="C1294" s="59"/>
      <c r="D1294" s="59"/>
      <c r="E1294" s="59"/>
      <c r="F1294" s="59"/>
      <c r="G1294" s="49"/>
      <c r="H1294" s="59"/>
      <c r="I1294" s="59"/>
      <c r="J1294" s="49"/>
      <c r="K1294" s="325"/>
      <c r="L1294" s="205"/>
      <c r="M1294" s="59"/>
      <c r="N1294" s="59"/>
      <c r="O1294" s="206"/>
      <c r="P1294" s="206"/>
      <c r="Q1294" s="59"/>
      <c r="R1294" s="59"/>
      <c r="S1294" s="59"/>
      <c r="T1294" s="59"/>
      <c r="U1294" s="59"/>
      <c r="V1294" s="59"/>
      <c r="W1294" s="59"/>
      <c r="X1294" s="59"/>
      <c r="Y1294" s="59"/>
      <c r="Z1294" s="59"/>
      <c r="AA1294" s="59"/>
      <c r="AB1294" s="59"/>
      <c r="AC1294" s="59"/>
      <c r="AD1294" s="59"/>
      <c r="AE1294" s="59"/>
      <c r="AF1294" s="60"/>
      <c r="AG1294" s="60"/>
      <c r="AH1294" s="60"/>
      <c r="AI1294" s="60"/>
      <c r="AJ1294" s="60"/>
      <c r="AK1294" s="60"/>
      <c r="AL1294" s="60"/>
      <c r="AM1294" s="60"/>
      <c r="AN1294" s="60"/>
      <c r="AO1294" s="60"/>
      <c r="AP1294" s="60"/>
      <c r="AQ1294" s="60"/>
    </row>
    <row r="1295" spans="1:43" ht="15.75" x14ac:dyDescent="0.25">
      <c r="A1295" s="42"/>
      <c r="B1295" s="59"/>
      <c r="C1295" s="59"/>
      <c r="D1295" s="59"/>
      <c r="E1295" s="59"/>
      <c r="F1295" s="59"/>
      <c r="G1295" s="49"/>
      <c r="H1295" s="59"/>
      <c r="I1295" s="59"/>
      <c r="J1295" s="49"/>
      <c r="K1295" s="325"/>
      <c r="L1295" s="205"/>
      <c r="M1295" s="59"/>
      <c r="N1295" s="59"/>
      <c r="O1295" s="206"/>
      <c r="P1295" s="206"/>
      <c r="Q1295" s="59"/>
      <c r="R1295" s="59"/>
      <c r="S1295" s="59"/>
      <c r="T1295" s="59"/>
      <c r="U1295" s="59"/>
      <c r="V1295" s="59"/>
      <c r="W1295" s="59"/>
      <c r="X1295" s="59"/>
      <c r="Y1295" s="59"/>
      <c r="Z1295" s="59"/>
      <c r="AA1295" s="59"/>
      <c r="AB1295" s="59"/>
      <c r="AC1295" s="59"/>
      <c r="AD1295" s="59"/>
      <c r="AE1295" s="59"/>
      <c r="AF1295" s="60"/>
      <c r="AG1295" s="60"/>
      <c r="AH1295" s="60"/>
      <c r="AI1295" s="60"/>
      <c r="AJ1295" s="60"/>
      <c r="AK1295" s="60"/>
      <c r="AL1295" s="60"/>
      <c r="AM1295" s="60"/>
      <c r="AN1295" s="60"/>
      <c r="AO1295" s="60"/>
      <c r="AP1295" s="60"/>
      <c r="AQ1295" s="60"/>
    </row>
    <row r="1296" spans="1:43" ht="15.75" x14ac:dyDescent="0.25">
      <c r="A1296" s="42"/>
      <c r="B1296" s="59"/>
      <c r="C1296" s="59"/>
      <c r="D1296" s="59"/>
      <c r="E1296" s="59"/>
      <c r="F1296" s="59"/>
      <c r="G1296" s="49"/>
      <c r="H1296" s="59"/>
      <c r="I1296" s="59"/>
      <c r="J1296" s="49"/>
      <c r="K1296" s="325"/>
      <c r="L1296" s="205"/>
      <c r="M1296" s="59"/>
      <c r="N1296" s="59"/>
      <c r="O1296" s="206"/>
      <c r="P1296" s="206"/>
      <c r="Q1296" s="59"/>
      <c r="R1296" s="59"/>
      <c r="S1296" s="59"/>
      <c r="T1296" s="59"/>
      <c r="U1296" s="59"/>
      <c r="V1296" s="59"/>
      <c r="W1296" s="59"/>
      <c r="X1296" s="59"/>
      <c r="Y1296" s="59"/>
      <c r="Z1296" s="59"/>
      <c r="AA1296" s="59"/>
      <c r="AB1296" s="59"/>
      <c r="AC1296" s="59"/>
      <c r="AD1296" s="59"/>
      <c r="AE1296" s="59"/>
      <c r="AF1296" s="60"/>
      <c r="AG1296" s="60"/>
      <c r="AH1296" s="60"/>
      <c r="AI1296" s="60"/>
      <c r="AJ1296" s="60"/>
      <c r="AK1296" s="60"/>
      <c r="AL1296" s="60"/>
      <c r="AM1296" s="60"/>
      <c r="AN1296" s="60"/>
      <c r="AO1296" s="60"/>
      <c r="AP1296" s="60"/>
      <c r="AQ1296" s="60"/>
    </row>
    <row r="1297" spans="1:43" ht="15.75" x14ac:dyDescent="0.25">
      <c r="A1297" s="42"/>
      <c r="B1297" s="59"/>
      <c r="C1297" s="59"/>
      <c r="D1297" s="59"/>
      <c r="E1297" s="59"/>
      <c r="F1297" s="59"/>
      <c r="G1297" s="49"/>
      <c r="H1297" s="59"/>
      <c r="I1297" s="59"/>
      <c r="J1297" s="49"/>
      <c r="K1297" s="325"/>
      <c r="L1297" s="205"/>
      <c r="M1297" s="59"/>
      <c r="N1297" s="59"/>
      <c r="O1297" s="206"/>
      <c r="P1297" s="206"/>
      <c r="Q1297" s="59"/>
      <c r="R1297" s="59"/>
      <c r="S1297" s="59"/>
      <c r="T1297" s="59"/>
      <c r="U1297" s="59"/>
      <c r="V1297" s="59"/>
      <c r="W1297" s="59"/>
      <c r="X1297" s="59"/>
      <c r="Y1297" s="59"/>
      <c r="Z1297" s="59"/>
      <c r="AA1297" s="59"/>
      <c r="AB1297" s="59"/>
      <c r="AC1297" s="59"/>
      <c r="AD1297" s="59"/>
      <c r="AE1297" s="59"/>
      <c r="AF1297" s="60"/>
      <c r="AG1297" s="60"/>
      <c r="AH1297" s="60"/>
      <c r="AI1297" s="60"/>
      <c r="AJ1297" s="60"/>
      <c r="AK1297" s="60"/>
      <c r="AL1297" s="60"/>
      <c r="AM1297" s="60"/>
      <c r="AN1297" s="60"/>
      <c r="AO1297" s="60"/>
      <c r="AP1297" s="60"/>
      <c r="AQ1297" s="60"/>
    </row>
    <row r="1298" spans="1:43" ht="15.75" x14ac:dyDescent="0.25">
      <c r="A1298" s="42"/>
      <c r="B1298" s="59"/>
      <c r="C1298" s="59"/>
      <c r="D1298" s="59"/>
      <c r="E1298" s="59"/>
      <c r="F1298" s="59"/>
      <c r="G1298" s="49"/>
      <c r="H1298" s="59"/>
      <c r="I1298" s="59"/>
      <c r="J1298" s="49"/>
      <c r="K1298" s="325"/>
      <c r="L1298" s="205"/>
      <c r="M1298" s="59"/>
      <c r="N1298" s="59"/>
      <c r="O1298" s="206"/>
      <c r="P1298" s="206"/>
      <c r="Q1298" s="59"/>
      <c r="R1298" s="59"/>
      <c r="S1298" s="59"/>
      <c r="T1298" s="59"/>
      <c r="U1298" s="59"/>
      <c r="V1298" s="59"/>
      <c r="W1298" s="59"/>
      <c r="X1298" s="59"/>
      <c r="Y1298" s="59"/>
      <c r="Z1298" s="59"/>
      <c r="AA1298" s="59"/>
      <c r="AB1298" s="59"/>
      <c r="AC1298" s="59"/>
      <c r="AD1298" s="59"/>
      <c r="AE1298" s="59"/>
      <c r="AF1298" s="60"/>
      <c r="AG1298" s="60"/>
      <c r="AH1298" s="60"/>
      <c r="AI1298" s="60"/>
      <c r="AJ1298" s="60"/>
      <c r="AK1298" s="60"/>
      <c r="AL1298" s="60"/>
      <c r="AM1298" s="60"/>
      <c r="AN1298" s="60"/>
      <c r="AO1298" s="60"/>
      <c r="AP1298" s="60"/>
      <c r="AQ1298" s="60"/>
    </row>
    <row r="1299" spans="1:43" ht="15.75" x14ac:dyDescent="0.25">
      <c r="A1299" s="42"/>
      <c r="B1299" s="59"/>
      <c r="C1299" s="59"/>
      <c r="D1299" s="59"/>
      <c r="E1299" s="59"/>
      <c r="F1299" s="59"/>
      <c r="G1299" s="49"/>
      <c r="H1299" s="59"/>
      <c r="I1299" s="59"/>
      <c r="J1299" s="49"/>
      <c r="K1299" s="325"/>
      <c r="L1299" s="205"/>
      <c r="M1299" s="59"/>
      <c r="N1299" s="59"/>
      <c r="O1299" s="206"/>
      <c r="P1299" s="206"/>
      <c r="Q1299" s="59"/>
      <c r="R1299" s="59"/>
      <c r="S1299" s="59"/>
      <c r="T1299" s="59"/>
      <c r="U1299" s="59"/>
      <c r="V1299" s="59"/>
      <c r="W1299" s="59"/>
      <c r="X1299" s="59"/>
      <c r="Y1299" s="59"/>
      <c r="Z1299" s="59"/>
      <c r="AA1299" s="59"/>
      <c r="AB1299" s="59"/>
      <c r="AC1299" s="59"/>
      <c r="AD1299" s="59"/>
      <c r="AE1299" s="59"/>
      <c r="AF1299" s="60"/>
      <c r="AG1299" s="60"/>
      <c r="AH1299" s="60"/>
      <c r="AI1299" s="60"/>
      <c r="AJ1299" s="60"/>
      <c r="AK1299" s="60"/>
      <c r="AL1299" s="60"/>
      <c r="AM1299" s="60"/>
      <c r="AN1299" s="60"/>
      <c r="AO1299" s="60"/>
      <c r="AP1299" s="60"/>
      <c r="AQ1299" s="60"/>
    </row>
    <row r="1300" spans="1:43" ht="15.75" x14ac:dyDescent="0.25">
      <c r="A1300" s="42"/>
      <c r="B1300" s="59"/>
      <c r="C1300" s="59"/>
      <c r="D1300" s="59"/>
      <c r="E1300" s="59"/>
      <c r="F1300" s="59"/>
      <c r="G1300" s="49"/>
      <c r="H1300" s="59"/>
      <c r="I1300" s="59"/>
      <c r="J1300" s="49"/>
      <c r="K1300" s="325"/>
      <c r="L1300" s="205"/>
      <c r="M1300" s="59"/>
      <c r="N1300" s="59"/>
      <c r="O1300" s="206"/>
      <c r="P1300" s="206"/>
      <c r="Q1300" s="59"/>
      <c r="R1300" s="59"/>
      <c r="S1300" s="59"/>
      <c r="T1300" s="59"/>
      <c r="U1300" s="59"/>
      <c r="V1300" s="59"/>
      <c r="W1300" s="59"/>
      <c r="X1300" s="59"/>
      <c r="Y1300" s="59"/>
      <c r="Z1300" s="59"/>
      <c r="AA1300" s="59"/>
      <c r="AB1300" s="59"/>
      <c r="AC1300" s="59"/>
      <c r="AD1300" s="59"/>
      <c r="AE1300" s="59"/>
      <c r="AF1300" s="60"/>
      <c r="AG1300" s="60"/>
      <c r="AH1300" s="60"/>
      <c r="AI1300" s="60"/>
      <c r="AJ1300" s="60"/>
      <c r="AK1300" s="60"/>
      <c r="AL1300" s="60"/>
      <c r="AM1300" s="60"/>
      <c r="AN1300" s="60"/>
      <c r="AO1300" s="60"/>
      <c r="AP1300" s="60"/>
      <c r="AQ1300" s="60"/>
    </row>
    <row r="1301" spans="1:43" ht="15.75" x14ac:dyDescent="0.25">
      <c r="A1301" s="42"/>
      <c r="B1301" s="59"/>
      <c r="C1301" s="59"/>
      <c r="D1301" s="59"/>
      <c r="E1301" s="59"/>
      <c r="F1301" s="59"/>
      <c r="G1301" s="49"/>
      <c r="H1301" s="59"/>
      <c r="I1301" s="59"/>
      <c r="J1301" s="49"/>
      <c r="K1301" s="325"/>
      <c r="L1301" s="205"/>
      <c r="M1301" s="59"/>
      <c r="N1301" s="59"/>
      <c r="O1301" s="206"/>
      <c r="P1301" s="206"/>
      <c r="Q1301" s="59"/>
      <c r="R1301" s="59"/>
      <c r="S1301" s="59"/>
      <c r="T1301" s="59"/>
      <c r="U1301" s="59"/>
      <c r="V1301" s="59"/>
      <c r="W1301" s="59"/>
      <c r="X1301" s="59"/>
      <c r="Y1301" s="59"/>
      <c r="Z1301" s="59"/>
      <c r="AA1301" s="59"/>
      <c r="AB1301" s="59"/>
      <c r="AC1301" s="59"/>
      <c r="AD1301" s="59"/>
      <c r="AE1301" s="59"/>
      <c r="AF1301" s="60"/>
      <c r="AG1301" s="60"/>
      <c r="AH1301" s="60"/>
      <c r="AI1301" s="60"/>
      <c r="AJ1301" s="60"/>
      <c r="AK1301" s="60"/>
      <c r="AL1301" s="60"/>
      <c r="AM1301" s="60"/>
      <c r="AN1301" s="60"/>
      <c r="AO1301" s="60"/>
      <c r="AP1301" s="60"/>
      <c r="AQ1301" s="60"/>
    </row>
    <row r="1302" spans="1:43" ht="15.75" x14ac:dyDescent="0.25">
      <c r="A1302" s="42"/>
      <c r="B1302" s="59"/>
      <c r="C1302" s="59"/>
      <c r="D1302" s="59"/>
      <c r="E1302" s="59"/>
      <c r="F1302" s="59"/>
      <c r="G1302" s="49"/>
      <c r="H1302" s="59"/>
      <c r="I1302" s="59"/>
      <c r="J1302" s="49"/>
      <c r="K1302" s="325"/>
      <c r="L1302" s="205"/>
      <c r="M1302" s="59"/>
      <c r="N1302" s="59"/>
      <c r="O1302" s="206"/>
      <c r="P1302" s="206"/>
      <c r="Q1302" s="59"/>
      <c r="R1302" s="59"/>
      <c r="S1302" s="59"/>
      <c r="T1302" s="59"/>
      <c r="U1302" s="59"/>
      <c r="V1302" s="59"/>
      <c r="W1302" s="59"/>
      <c r="X1302" s="59"/>
      <c r="Y1302" s="59"/>
      <c r="Z1302" s="59"/>
      <c r="AA1302" s="59"/>
      <c r="AB1302" s="59"/>
      <c r="AC1302" s="59"/>
      <c r="AD1302" s="59"/>
      <c r="AE1302" s="59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60"/>
      <c r="AP1302" s="60"/>
      <c r="AQ1302" s="60"/>
    </row>
    <row r="1303" spans="1:43" ht="15.75" x14ac:dyDescent="0.25">
      <c r="A1303" s="42"/>
      <c r="B1303" s="59"/>
      <c r="C1303" s="59"/>
      <c r="D1303" s="59"/>
      <c r="E1303" s="59"/>
      <c r="F1303" s="59"/>
      <c r="G1303" s="49"/>
      <c r="H1303" s="59"/>
      <c r="I1303" s="59"/>
      <c r="J1303" s="49"/>
      <c r="K1303" s="325"/>
      <c r="L1303" s="205"/>
      <c r="M1303" s="59"/>
      <c r="N1303" s="59"/>
      <c r="O1303" s="206"/>
      <c r="P1303" s="206"/>
      <c r="Q1303" s="59"/>
      <c r="R1303" s="59"/>
      <c r="S1303" s="59"/>
      <c r="T1303" s="59"/>
      <c r="U1303" s="59"/>
      <c r="V1303" s="59"/>
      <c r="W1303" s="59"/>
      <c r="X1303" s="59"/>
      <c r="Y1303" s="59"/>
      <c r="Z1303" s="59"/>
      <c r="AA1303" s="59"/>
      <c r="AB1303" s="59"/>
      <c r="AC1303" s="59"/>
      <c r="AD1303" s="59"/>
      <c r="AE1303" s="59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60"/>
      <c r="AP1303" s="60"/>
      <c r="AQ1303" s="60"/>
    </row>
    <row r="1304" spans="1:43" ht="15.75" x14ac:dyDescent="0.25">
      <c r="A1304" s="42"/>
      <c r="B1304" s="59"/>
      <c r="C1304" s="59"/>
      <c r="D1304" s="59"/>
      <c r="E1304" s="59"/>
      <c r="F1304" s="59"/>
      <c r="G1304" s="49"/>
      <c r="H1304" s="59"/>
      <c r="I1304" s="59"/>
      <c r="J1304" s="49"/>
      <c r="K1304" s="325"/>
      <c r="L1304" s="205"/>
      <c r="M1304" s="59"/>
      <c r="N1304" s="59"/>
      <c r="O1304" s="206"/>
      <c r="P1304" s="206"/>
      <c r="Q1304" s="59"/>
      <c r="R1304" s="59"/>
      <c r="S1304" s="59"/>
      <c r="T1304" s="59"/>
      <c r="U1304" s="59"/>
      <c r="V1304" s="59"/>
      <c r="W1304" s="59"/>
      <c r="X1304" s="59"/>
      <c r="Y1304" s="59"/>
      <c r="Z1304" s="59"/>
      <c r="AA1304" s="59"/>
      <c r="AB1304" s="59"/>
      <c r="AC1304" s="59"/>
      <c r="AD1304" s="59"/>
      <c r="AE1304" s="59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60"/>
      <c r="AP1304" s="60"/>
      <c r="AQ1304" s="60"/>
    </row>
    <row r="1305" spans="1:43" ht="15.75" x14ac:dyDescent="0.25">
      <c r="A1305" s="42"/>
      <c r="B1305" s="59"/>
      <c r="C1305" s="59"/>
      <c r="D1305" s="59"/>
      <c r="E1305" s="59"/>
      <c r="F1305" s="59"/>
      <c r="G1305" s="49"/>
      <c r="H1305" s="59"/>
      <c r="I1305" s="59"/>
      <c r="J1305" s="49"/>
      <c r="K1305" s="325"/>
      <c r="L1305" s="205"/>
      <c r="M1305" s="59"/>
      <c r="N1305" s="59"/>
      <c r="O1305" s="206"/>
      <c r="P1305" s="206"/>
      <c r="Q1305" s="59"/>
      <c r="R1305" s="59"/>
      <c r="S1305" s="59"/>
      <c r="T1305" s="59"/>
      <c r="U1305" s="59"/>
      <c r="V1305" s="59"/>
      <c r="W1305" s="59"/>
      <c r="X1305" s="59"/>
      <c r="Y1305" s="59"/>
      <c r="Z1305" s="59"/>
      <c r="AA1305" s="59"/>
      <c r="AB1305" s="59"/>
      <c r="AC1305" s="59"/>
      <c r="AD1305" s="59"/>
      <c r="AE1305" s="59"/>
      <c r="AF1305" s="60"/>
      <c r="AG1305" s="60"/>
      <c r="AH1305" s="60"/>
      <c r="AI1305" s="60"/>
      <c r="AJ1305" s="60"/>
      <c r="AK1305" s="60"/>
      <c r="AL1305" s="60"/>
      <c r="AM1305" s="60"/>
      <c r="AN1305" s="60"/>
      <c r="AO1305" s="60"/>
      <c r="AP1305" s="60"/>
      <c r="AQ1305" s="60"/>
    </row>
    <row r="1306" spans="1:43" ht="15.75" x14ac:dyDescent="0.25">
      <c r="A1306" s="42"/>
      <c r="B1306" s="59"/>
      <c r="C1306" s="59"/>
      <c r="D1306" s="59"/>
      <c r="E1306" s="59"/>
      <c r="F1306" s="59"/>
      <c r="G1306" s="49"/>
      <c r="H1306" s="59"/>
      <c r="I1306" s="59"/>
      <c r="J1306" s="49"/>
      <c r="K1306" s="325"/>
      <c r="L1306" s="205"/>
      <c r="M1306" s="59"/>
      <c r="N1306" s="59"/>
      <c r="O1306" s="206"/>
      <c r="P1306" s="206"/>
      <c r="Q1306" s="59"/>
      <c r="R1306" s="59"/>
      <c r="S1306" s="59"/>
      <c r="T1306" s="59"/>
      <c r="U1306" s="59"/>
      <c r="V1306" s="59"/>
      <c r="W1306" s="59"/>
      <c r="X1306" s="59"/>
      <c r="Y1306" s="59"/>
      <c r="Z1306" s="59"/>
      <c r="AA1306" s="59"/>
      <c r="AB1306" s="59"/>
      <c r="AC1306" s="59"/>
      <c r="AD1306" s="59"/>
      <c r="AE1306" s="59"/>
      <c r="AF1306" s="60"/>
      <c r="AG1306" s="60"/>
      <c r="AH1306" s="60"/>
      <c r="AI1306" s="60"/>
      <c r="AJ1306" s="60"/>
      <c r="AK1306" s="60"/>
      <c r="AL1306" s="60"/>
      <c r="AM1306" s="60"/>
      <c r="AN1306" s="60"/>
      <c r="AO1306" s="60"/>
      <c r="AP1306" s="60"/>
      <c r="AQ1306" s="60"/>
    </row>
    <row r="1307" spans="1:43" ht="15.75" x14ac:dyDescent="0.25">
      <c r="A1307" s="42"/>
      <c r="B1307" s="59"/>
      <c r="C1307" s="59"/>
      <c r="D1307" s="59"/>
      <c r="E1307" s="59"/>
      <c r="F1307" s="59"/>
      <c r="G1307" s="49"/>
      <c r="H1307" s="59"/>
      <c r="I1307" s="59"/>
      <c r="J1307" s="49"/>
      <c r="K1307" s="325"/>
      <c r="L1307" s="205"/>
      <c r="M1307" s="59"/>
      <c r="N1307" s="59"/>
      <c r="O1307" s="206"/>
      <c r="P1307" s="206"/>
      <c r="Q1307" s="59"/>
      <c r="R1307" s="59"/>
      <c r="S1307" s="59"/>
      <c r="T1307" s="59"/>
      <c r="U1307" s="59"/>
      <c r="V1307" s="59"/>
      <c r="W1307" s="59"/>
      <c r="X1307" s="59"/>
      <c r="Y1307" s="59"/>
      <c r="Z1307" s="59"/>
      <c r="AA1307" s="59"/>
      <c r="AB1307" s="59"/>
      <c r="AC1307" s="59"/>
      <c r="AD1307" s="59"/>
      <c r="AE1307" s="59"/>
      <c r="AF1307" s="60"/>
      <c r="AG1307" s="60"/>
      <c r="AH1307" s="60"/>
      <c r="AI1307" s="60"/>
      <c r="AJ1307" s="60"/>
      <c r="AK1307" s="60"/>
      <c r="AL1307" s="60"/>
      <c r="AM1307" s="60"/>
      <c r="AN1307" s="60"/>
      <c r="AO1307" s="60"/>
      <c r="AP1307" s="60"/>
      <c r="AQ1307" s="60"/>
    </row>
    <row r="1308" spans="1:43" ht="15.75" x14ac:dyDescent="0.25">
      <c r="A1308" s="42"/>
      <c r="B1308" s="59"/>
      <c r="C1308" s="59"/>
      <c r="D1308" s="59"/>
      <c r="E1308" s="59"/>
      <c r="F1308" s="59"/>
      <c r="G1308" s="49"/>
      <c r="H1308" s="59"/>
      <c r="I1308" s="59"/>
      <c r="J1308" s="49"/>
      <c r="K1308" s="325"/>
      <c r="L1308" s="205"/>
      <c r="M1308" s="59"/>
      <c r="N1308" s="59"/>
      <c r="O1308" s="206"/>
      <c r="P1308" s="206"/>
      <c r="Q1308" s="59"/>
      <c r="R1308" s="59"/>
      <c r="S1308" s="59"/>
      <c r="T1308" s="59"/>
      <c r="U1308" s="59"/>
      <c r="V1308" s="59"/>
      <c r="W1308" s="59"/>
      <c r="X1308" s="59"/>
      <c r="Y1308" s="59"/>
      <c r="Z1308" s="59"/>
      <c r="AA1308" s="59"/>
      <c r="AB1308" s="59"/>
      <c r="AC1308" s="59"/>
      <c r="AD1308" s="59"/>
      <c r="AE1308" s="59"/>
      <c r="AF1308" s="60"/>
      <c r="AG1308" s="60"/>
      <c r="AH1308" s="60"/>
      <c r="AI1308" s="60"/>
      <c r="AJ1308" s="60"/>
      <c r="AK1308" s="60"/>
      <c r="AL1308" s="60"/>
      <c r="AM1308" s="60"/>
      <c r="AN1308" s="60"/>
      <c r="AO1308" s="60"/>
      <c r="AP1308" s="60"/>
      <c r="AQ1308" s="60"/>
    </row>
    <row r="1309" spans="1:43" ht="15.75" x14ac:dyDescent="0.25">
      <c r="A1309" s="42"/>
      <c r="B1309" s="59"/>
      <c r="C1309" s="59"/>
      <c r="D1309" s="59"/>
      <c r="E1309" s="59"/>
      <c r="F1309" s="59"/>
      <c r="G1309" s="49"/>
      <c r="H1309" s="59"/>
      <c r="I1309" s="59"/>
      <c r="J1309" s="49"/>
      <c r="K1309" s="325"/>
      <c r="L1309" s="205"/>
      <c r="M1309" s="59"/>
      <c r="N1309" s="59"/>
      <c r="O1309" s="206"/>
      <c r="P1309" s="206"/>
      <c r="Q1309" s="59"/>
      <c r="R1309" s="59"/>
      <c r="S1309" s="59"/>
      <c r="T1309" s="59"/>
      <c r="U1309" s="59"/>
      <c r="V1309" s="59"/>
      <c r="W1309" s="59"/>
      <c r="X1309" s="59"/>
      <c r="Y1309" s="59"/>
      <c r="Z1309" s="59"/>
      <c r="AA1309" s="59"/>
      <c r="AB1309" s="59"/>
      <c r="AC1309" s="59"/>
      <c r="AD1309" s="59"/>
      <c r="AE1309" s="59"/>
      <c r="AF1309" s="60"/>
      <c r="AG1309" s="60"/>
      <c r="AH1309" s="60"/>
      <c r="AI1309" s="60"/>
      <c r="AJ1309" s="60"/>
      <c r="AK1309" s="60"/>
      <c r="AL1309" s="60"/>
      <c r="AM1309" s="60"/>
      <c r="AN1309" s="60"/>
      <c r="AO1309" s="60"/>
      <c r="AP1309" s="60"/>
      <c r="AQ1309" s="60"/>
    </row>
    <row r="1310" spans="1:43" ht="15.75" x14ac:dyDescent="0.25">
      <c r="A1310" s="42"/>
      <c r="B1310" s="59"/>
      <c r="C1310" s="59"/>
      <c r="D1310" s="59"/>
      <c r="E1310" s="59"/>
      <c r="F1310" s="59"/>
      <c r="G1310" s="49"/>
      <c r="H1310" s="59"/>
      <c r="I1310" s="59"/>
      <c r="J1310" s="49"/>
      <c r="K1310" s="325"/>
      <c r="L1310" s="205"/>
      <c r="M1310" s="59"/>
      <c r="N1310" s="59"/>
      <c r="O1310" s="206"/>
      <c r="P1310" s="206"/>
      <c r="Q1310" s="59"/>
      <c r="R1310" s="59"/>
      <c r="S1310" s="59"/>
      <c r="T1310" s="59"/>
      <c r="U1310" s="59"/>
      <c r="V1310" s="59"/>
      <c r="W1310" s="59"/>
      <c r="X1310" s="59"/>
      <c r="Y1310" s="59"/>
      <c r="Z1310" s="59"/>
      <c r="AA1310" s="59"/>
      <c r="AB1310" s="59"/>
      <c r="AC1310" s="59"/>
      <c r="AD1310" s="59"/>
      <c r="AE1310" s="59"/>
      <c r="AF1310" s="60"/>
      <c r="AG1310" s="60"/>
      <c r="AH1310" s="60"/>
      <c r="AI1310" s="60"/>
      <c r="AJ1310" s="60"/>
      <c r="AK1310" s="60"/>
      <c r="AL1310" s="60"/>
      <c r="AM1310" s="60"/>
      <c r="AN1310" s="60"/>
      <c r="AO1310" s="60"/>
      <c r="AP1310" s="60"/>
      <c r="AQ1310" s="60"/>
    </row>
    <row r="1311" spans="1:43" ht="15.75" x14ac:dyDescent="0.25">
      <c r="A1311" s="42"/>
      <c r="B1311" s="59"/>
      <c r="C1311" s="59"/>
      <c r="D1311" s="59"/>
      <c r="E1311" s="59"/>
      <c r="F1311" s="59"/>
      <c r="G1311" s="49"/>
      <c r="H1311" s="59"/>
      <c r="I1311" s="59"/>
      <c r="J1311" s="49"/>
      <c r="K1311" s="325"/>
      <c r="L1311" s="205"/>
      <c r="M1311" s="59"/>
      <c r="N1311" s="59"/>
      <c r="O1311" s="206"/>
      <c r="P1311" s="206"/>
      <c r="Q1311" s="59"/>
      <c r="R1311" s="59"/>
      <c r="S1311" s="59"/>
      <c r="T1311" s="59"/>
      <c r="U1311" s="59"/>
      <c r="V1311" s="59"/>
      <c r="W1311" s="59"/>
      <c r="X1311" s="59"/>
      <c r="Y1311" s="59"/>
      <c r="Z1311" s="59"/>
      <c r="AA1311" s="59"/>
      <c r="AB1311" s="59"/>
      <c r="AC1311" s="59"/>
      <c r="AD1311" s="59"/>
      <c r="AE1311" s="59"/>
      <c r="AF1311" s="60"/>
      <c r="AG1311" s="60"/>
      <c r="AH1311" s="60"/>
      <c r="AI1311" s="60"/>
      <c r="AJ1311" s="60"/>
      <c r="AK1311" s="60"/>
      <c r="AL1311" s="60"/>
      <c r="AM1311" s="60"/>
      <c r="AN1311" s="60"/>
      <c r="AO1311" s="60"/>
      <c r="AP1311" s="60"/>
      <c r="AQ1311" s="60"/>
    </row>
    <row r="1312" spans="1:43" ht="15.75" x14ac:dyDescent="0.25">
      <c r="A1312" s="42"/>
      <c r="B1312" s="59"/>
      <c r="C1312" s="59"/>
      <c r="D1312" s="59"/>
      <c r="E1312" s="59"/>
      <c r="F1312" s="59"/>
      <c r="G1312" s="49"/>
      <c r="H1312" s="59"/>
      <c r="I1312" s="59"/>
      <c r="J1312" s="49"/>
      <c r="K1312" s="325"/>
      <c r="L1312" s="205"/>
      <c r="M1312" s="59"/>
      <c r="N1312" s="59"/>
      <c r="O1312" s="206"/>
      <c r="P1312" s="206"/>
      <c r="Q1312" s="59"/>
      <c r="R1312" s="59"/>
      <c r="S1312" s="59"/>
      <c r="T1312" s="59"/>
      <c r="U1312" s="59"/>
      <c r="V1312" s="59"/>
      <c r="W1312" s="59"/>
      <c r="X1312" s="59"/>
      <c r="Y1312" s="59"/>
      <c r="Z1312" s="59"/>
      <c r="AA1312" s="59"/>
      <c r="AB1312" s="59"/>
      <c r="AC1312" s="59"/>
      <c r="AD1312" s="59"/>
      <c r="AE1312" s="59"/>
      <c r="AF1312" s="60"/>
      <c r="AG1312" s="60"/>
      <c r="AH1312" s="60"/>
      <c r="AI1312" s="60"/>
      <c r="AJ1312" s="60"/>
      <c r="AK1312" s="60"/>
      <c r="AL1312" s="60"/>
      <c r="AM1312" s="60"/>
      <c r="AN1312" s="60"/>
      <c r="AO1312" s="60"/>
      <c r="AP1312" s="60"/>
      <c r="AQ1312" s="60"/>
    </row>
    <row r="1313" spans="1:43" ht="15.75" x14ac:dyDescent="0.25">
      <c r="A1313" s="42"/>
      <c r="B1313" s="59"/>
      <c r="C1313" s="59"/>
      <c r="D1313" s="59"/>
      <c r="E1313" s="59"/>
      <c r="F1313" s="59"/>
      <c r="G1313" s="49"/>
      <c r="H1313" s="59"/>
      <c r="I1313" s="59"/>
      <c r="J1313" s="49"/>
      <c r="K1313" s="325"/>
      <c r="L1313" s="205"/>
      <c r="M1313" s="59"/>
      <c r="N1313" s="59"/>
      <c r="O1313" s="206"/>
      <c r="P1313" s="206"/>
      <c r="Q1313" s="59"/>
      <c r="R1313" s="59"/>
      <c r="S1313" s="59"/>
      <c r="T1313" s="59"/>
      <c r="U1313" s="59"/>
      <c r="V1313" s="59"/>
      <c r="W1313" s="59"/>
      <c r="X1313" s="59"/>
      <c r="Y1313" s="59"/>
      <c r="Z1313" s="59"/>
      <c r="AA1313" s="59"/>
      <c r="AB1313" s="59"/>
      <c r="AC1313" s="59"/>
      <c r="AD1313" s="59"/>
      <c r="AE1313" s="59"/>
      <c r="AF1313" s="60"/>
      <c r="AG1313" s="60"/>
      <c r="AH1313" s="60"/>
      <c r="AI1313" s="60"/>
      <c r="AJ1313" s="60"/>
      <c r="AK1313" s="60"/>
      <c r="AL1313" s="60"/>
      <c r="AM1313" s="60"/>
      <c r="AN1313" s="60"/>
      <c r="AO1313" s="60"/>
      <c r="AP1313" s="60"/>
      <c r="AQ1313" s="60"/>
    </row>
    <row r="1314" spans="1:43" ht="15.75" x14ac:dyDescent="0.25">
      <c r="A1314" s="42"/>
      <c r="B1314" s="59"/>
      <c r="C1314" s="59"/>
      <c r="D1314" s="59"/>
      <c r="E1314" s="59"/>
      <c r="F1314" s="59"/>
      <c r="G1314" s="49"/>
      <c r="H1314" s="59"/>
      <c r="I1314" s="59"/>
      <c r="J1314" s="49"/>
      <c r="K1314" s="325"/>
      <c r="L1314" s="205"/>
      <c r="M1314" s="59"/>
      <c r="N1314" s="59"/>
      <c r="O1314" s="206"/>
      <c r="P1314" s="206"/>
      <c r="Q1314" s="59"/>
      <c r="R1314" s="59"/>
      <c r="S1314" s="59"/>
      <c r="T1314" s="59"/>
      <c r="U1314" s="59"/>
      <c r="V1314" s="59"/>
      <c r="W1314" s="59"/>
      <c r="X1314" s="59"/>
      <c r="Y1314" s="59"/>
      <c r="Z1314" s="59"/>
      <c r="AA1314" s="59"/>
      <c r="AB1314" s="59"/>
      <c r="AC1314" s="59"/>
      <c r="AD1314" s="59"/>
      <c r="AE1314" s="59"/>
      <c r="AF1314" s="60"/>
      <c r="AG1314" s="60"/>
      <c r="AH1314" s="60"/>
      <c r="AI1314" s="60"/>
      <c r="AJ1314" s="60"/>
      <c r="AK1314" s="60"/>
      <c r="AL1314" s="60"/>
      <c r="AM1314" s="60"/>
      <c r="AN1314" s="60"/>
      <c r="AO1314" s="60"/>
      <c r="AP1314" s="60"/>
      <c r="AQ1314" s="60"/>
    </row>
    <row r="1315" spans="1:43" ht="15.75" x14ac:dyDescent="0.25">
      <c r="A1315" s="42"/>
      <c r="B1315" s="59"/>
      <c r="C1315" s="59"/>
      <c r="D1315" s="59"/>
      <c r="E1315" s="59"/>
      <c r="F1315" s="59"/>
      <c r="G1315" s="49"/>
      <c r="H1315" s="59"/>
      <c r="I1315" s="59"/>
      <c r="J1315" s="49"/>
      <c r="K1315" s="325"/>
      <c r="L1315" s="205"/>
      <c r="M1315" s="59"/>
      <c r="N1315" s="59"/>
      <c r="O1315" s="206"/>
      <c r="P1315" s="206"/>
      <c r="Q1315" s="59"/>
      <c r="R1315" s="59"/>
      <c r="S1315" s="59"/>
      <c r="T1315" s="59"/>
      <c r="U1315" s="59"/>
      <c r="V1315" s="59"/>
      <c r="W1315" s="59"/>
      <c r="X1315" s="59"/>
      <c r="Y1315" s="59"/>
      <c r="Z1315" s="59"/>
      <c r="AA1315" s="59"/>
      <c r="AB1315" s="59"/>
      <c r="AC1315" s="59"/>
      <c r="AD1315" s="59"/>
      <c r="AE1315" s="59"/>
      <c r="AF1315" s="60"/>
      <c r="AG1315" s="60"/>
      <c r="AH1315" s="60"/>
      <c r="AI1315" s="60"/>
      <c r="AJ1315" s="60"/>
      <c r="AK1315" s="60"/>
      <c r="AL1315" s="60"/>
      <c r="AM1315" s="60"/>
      <c r="AN1315" s="60"/>
      <c r="AO1315" s="60"/>
      <c r="AP1315" s="60"/>
      <c r="AQ1315" s="60"/>
    </row>
    <row r="1316" spans="1:43" ht="15.75" x14ac:dyDescent="0.25">
      <c r="A1316" s="42"/>
      <c r="B1316" s="59"/>
      <c r="C1316" s="59"/>
      <c r="D1316" s="59"/>
      <c r="E1316" s="59"/>
      <c r="F1316" s="59"/>
      <c r="G1316" s="49"/>
      <c r="H1316" s="59"/>
      <c r="I1316" s="59"/>
      <c r="J1316" s="49"/>
      <c r="K1316" s="325"/>
      <c r="L1316" s="205"/>
      <c r="M1316" s="59"/>
      <c r="N1316" s="59"/>
      <c r="O1316" s="206"/>
      <c r="P1316" s="206"/>
      <c r="Q1316" s="59"/>
      <c r="R1316" s="59"/>
      <c r="S1316" s="59"/>
      <c r="T1316" s="59"/>
      <c r="U1316" s="59"/>
      <c r="V1316" s="59"/>
      <c r="W1316" s="59"/>
      <c r="X1316" s="59"/>
      <c r="Y1316" s="59"/>
      <c r="Z1316" s="59"/>
      <c r="AA1316" s="59"/>
      <c r="AB1316" s="59"/>
      <c r="AC1316" s="59"/>
      <c r="AD1316" s="59"/>
      <c r="AE1316" s="59"/>
      <c r="AF1316" s="60"/>
      <c r="AG1316" s="60"/>
      <c r="AH1316" s="60"/>
      <c r="AI1316" s="60"/>
      <c r="AJ1316" s="60"/>
      <c r="AK1316" s="60"/>
      <c r="AL1316" s="60"/>
      <c r="AM1316" s="60"/>
      <c r="AN1316" s="60"/>
      <c r="AO1316" s="60"/>
      <c r="AP1316" s="60"/>
      <c r="AQ1316" s="60"/>
    </row>
    <row r="1317" spans="1:43" ht="15.75" x14ac:dyDescent="0.25">
      <c r="A1317" s="42"/>
      <c r="B1317" s="59"/>
      <c r="C1317" s="59"/>
      <c r="D1317" s="59"/>
      <c r="E1317" s="59"/>
      <c r="F1317" s="59"/>
      <c r="G1317" s="49"/>
      <c r="H1317" s="59"/>
      <c r="I1317" s="59"/>
      <c r="J1317" s="49"/>
      <c r="K1317" s="325"/>
      <c r="L1317" s="205"/>
      <c r="M1317" s="59"/>
      <c r="N1317" s="59"/>
      <c r="O1317" s="206"/>
      <c r="P1317" s="206"/>
      <c r="Q1317" s="59"/>
      <c r="R1317" s="59"/>
      <c r="S1317" s="59"/>
      <c r="T1317" s="59"/>
      <c r="U1317" s="59"/>
      <c r="V1317" s="59"/>
      <c r="W1317" s="59"/>
      <c r="X1317" s="59"/>
      <c r="Y1317" s="59"/>
      <c r="Z1317" s="59"/>
      <c r="AA1317" s="59"/>
      <c r="AB1317" s="59"/>
      <c r="AC1317" s="59"/>
      <c r="AD1317" s="59"/>
      <c r="AE1317" s="59"/>
      <c r="AF1317" s="60"/>
      <c r="AG1317" s="60"/>
      <c r="AH1317" s="60"/>
      <c r="AI1317" s="60"/>
      <c r="AJ1317" s="60"/>
      <c r="AK1317" s="60"/>
      <c r="AL1317" s="60"/>
      <c r="AM1317" s="60"/>
      <c r="AN1317" s="60"/>
      <c r="AO1317" s="60"/>
      <c r="AP1317" s="60"/>
      <c r="AQ1317" s="60"/>
    </row>
    <row r="1318" spans="1:43" ht="15.75" x14ac:dyDescent="0.25">
      <c r="A1318" s="42"/>
      <c r="B1318" s="59"/>
      <c r="C1318" s="59"/>
      <c r="D1318" s="59"/>
      <c r="E1318" s="59"/>
      <c r="F1318" s="59"/>
      <c r="G1318" s="49"/>
      <c r="H1318" s="59"/>
      <c r="I1318" s="59"/>
      <c r="J1318" s="49"/>
      <c r="K1318" s="325"/>
      <c r="L1318" s="205"/>
      <c r="M1318" s="59"/>
      <c r="N1318" s="59"/>
      <c r="O1318" s="206"/>
      <c r="P1318" s="206"/>
      <c r="Q1318" s="59"/>
      <c r="R1318" s="59"/>
      <c r="S1318" s="59"/>
      <c r="T1318" s="59"/>
      <c r="U1318" s="59"/>
      <c r="V1318" s="59"/>
      <c r="W1318" s="59"/>
      <c r="X1318" s="59"/>
      <c r="Y1318" s="59"/>
      <c r="Z1318" s="59"/>
      <c r="AA1318" s="59"/>
      <c r="AB1318" s="59"/>
      <c r="AC1318" s="59"/>
      <c r="AD1318" s="59"/>
      <c r="AE1318" s="59"/>
      <c r="AF1318" s="60"/>
      <c r="AG1318" s="60"/>
      <c r="AH1318" s="60"/>
      <c r="AI1318" s="60"/>
      <c r="AJ1318" s="60"/>
      <c r="AK1318" s="60"/>
      <c r="AL1318" s="60"/>
      <c r="AM1318" s="60"/>
      <c r="AN1318" s="60"/>
      <c r="AO1318" s="60"/>
      <c r="AP1318" s="60"/>
      <c r="AQ1318" s="60"/>
    </row>
    <row r="1319" spans="1:43" ht="15.75" x14ac:dyDescent="0.25">
      <c r="A1319" s="42"/>
      <c r="B1319" s="59"/>
      <c r="C1319" s="59"/>
      <c r="D1319" s="59"/>
      <c r="E1319" s="59"/>
      <c r="F1319" s="59"/>
      <c r="G1319" s="49"/>
      <c r="H1319" s="59"/>
      <c r="I1319" s="59"/>
      <c r="J1319" s="49"/>
      <c r="K1319" s="325"/>
      <c r="L1319" s="205"/>
      <c r="M1319" s="59"/>
      <c r="N1319" s="59"/>
      <c r="O1319" s="206"/>
      <c r="P1319" s="206"/>
      <c r="Q1319" s="59"/>
      <c r="R1319" s="59"/>
      <c r="S1319" s="59"/>
      <c r="T1319" s="59"/>
      <c r="U1319" s="59"/>
      <c r="V1319" s="59"/>
      <c r="W1319" s="59"/>
      <c r="X1319" s="59"/>
      <c r="Y1319" s="59"/>
      <c r="Z1319" s="59"/>
      <c r="AA1319" s="59"/>
      <c r="AB1319" s="59"/>
      <c r="AC1319" s="59"/>
      <c r="AD1319" s="59"/>
      <c r="AE1319" s="59"/>
      <c r="AF1319" s="60"/>
      <c r="AG1319" s="60"/>
      <c r="AH1319" s="60"/>
      <c r="AI1319" s="60"/>
      <c r="AJ1319" s="60"/>
      <c r="AK1319" s="60"/>
      <c r="AL1319" s="60"/>
      <c r="AM1319" s="60"/>
      <c r="AN1319" s="60"/>
      <c r="AO1319" s="60"/>
      <c r="AP1319" s="60"/>
      <c r="AQ1319" s="60"/>
    </row>
    <row r="1320" spans="1:43" ht="15.75" x14ac:dyDescent="0.25">
      <c r="A1320" s="42"/>
      <c r="B1320" s="59"/>
      <c r="C1320" s="59"/>
      <c r="D1320" s="59"/>
      <c r="E1320" s="59"/>
      <c r="F1320" s="59"/>
      <c r="G1320" s="49"/>
      <c r="H1320" s="59"/>
      <c r="I1320" s="59"/>
      <c r="J1320" s="49"/>
      <c r="K1320" s="325"/>
      <c r="L1320" s="205"/>
      <c r="M1320" s="59"/>
      <c r="N1320" s="59"/>
      <c r="O1320" s="206"/>
      <c r="P1320" s="206"/>
      <c r="Q1320" s="59"/>
      <c r="R1320" s="59"/>
      <c r="S1320" s="59"/>
      <c r="T1320" s="59"/>
      <c r="U1320" s="59"/>
      <c r="V1320" s="59"/>
      <c r="W1320" s="59"/>
      <c r="X1320" s="59"/>
      <c r="Y1320" s="59"/>
      <c r="Z1320" s="59"/>
      <c r="AA1320" s="59"/>
      <c r="AB1320" s="59"/>
      <c r="AC1320" s="59"/>
      <c r="AD1320" s="59"/>
      <c r="AE1320" s="59"/>
      <c r="AF1320" s="60"/>
      <c r="AG1320" s="60"/>
      <c r="AH1320" s="60"/>
      <c r="AI1320" s="60"/>
      <c r="AJ1320" s="60"/>
      <c r="AK1320" s="60"/>
      <c r="AL1320" s="60"/>
      <c r="AM1320" s="60"/>
      <c r="AN1320" s="60"/>
      <c r="AO1320" s="60"/>
      <c r="AP1320" s="60"/>
      <c r="AQ1320" s="60"/>
    </row>
    <row r="1321" spans="1:43" ht="15.75" x14ac:dyDescent="0.25">
      <c r="A1321" s="42"/>
      <c r="B1321" s="59"/>
      <c r="C1321" s="59"/>
      <c r="D1321" s="59"/>
      <c r="E1321" s="59"/>
      <c r="F1321" s="59"/>
      <c r="G1321" s="49"/>
      <c r="H1321" s="59"/>
      <c r="I1321" s="59"/>
      <c r="J1321" s="49"/>
      <c r="K1321" s="325"/>
      <c r="L1321" s="205"/>
      <c r="M1321" s="59"/>
      <c r="N1321" s="59"/>
      <c r="O1321" s="206"/>
      <c r="P1321" s="206"/>
      <c r="Q1321" s="59"/>
      <c r="R1321" s="59"/>
      <c r="S1321" s="59"/>
      <c r="T1321" s="59"/>
      <c r="U1321" s="59"/>
      <c r="V1321" s="59"/>
      <c r="W1321" s="59"/>
      <c r="X1321" s="59"/>
      <c r="Y1321" s="59"/>
      <c r="Z1321" s="59"/>
      <c r="AA1321" s="59"/>
      <c r="AB1321" s="59"/>
      <c r="AC1321" s="59"/>
      <c r="AD1321" s="59"/>
      <c r="AE1321" s="59"/>
      <c r="AF1321" s="60"/>
      <c r="AG1321" s="60"/>
      <c r="AH1321" s="60"/>
      <c r="AI1321" s="60"/>
      <c r="AJ1321" s="60"/>
      <c r="AK1321" s="60"/>
      <c r="AL1321" s="60"/>
      <c r="AM1321" s="60"/>
      <c r="AN1321" s="60"/>
      <c r="AO1321" s="60"/>
      <c r="AP1321" s="60"/>
      <c r="AQ1321" s="60"/>
    </row>
    <row r="1322" spans="1:43" ht="15.75" x14ac:dyDescent="0.25">
      <c r="A1322" s="42"/>
      <c r="B1322" s="59"/>
      <c r="C1322" s="59"/>
      <c r="D1322" s="59"/>
      <c r="E1322" s="59"/>
      <c r="F1322" s="59"/>
      <c r="G1322" s="49"/>
      <c r="H1322" s="59"/>
      <c r="I1322" s="59"/>
      <c r="J1322" s="49"/>
      <c r="K1322" s="325"/>
      <c r="L1322" s="205"/>
      <c r="M1322" s="59"/>
      <c r="N1322" s="59"/>
      <c r="O1322" s="206"/>
      <c r="P1322" s="206"/>
      <c r="Q1322" s="59"/>
      <c r="R1322" s="59"/>
      <c r="S1322" s="59"/>
      <c r="T1322" s="59"/>
      <c r="U1322" s="59"/>
      <c r="V1322" s="59"/>
      <c r="W1322" s="59"/>
      <c r="X1322" s="59"/>
      <c r="Y1322" s="59"/>
      <c r="Z1322" s="59"/>
      <c r="AA1322" s="59"/>
      <c r="AB1322" s="59"/>
      <c r="AC1322" s="59"/>
      <c r="AD1322" s="59"/>
      <c r="AE1322" s="59"/>
      <c r="AF1322" s="60"/>
      <c r="AG1322" s="60"/>
      <c r="AH1322" s="60"/>
      <c r="AI1322" s="60"/>
      <c r="AJ1322" s="60"/>
      <c r="AK1322" s="60"/>
      <c r="AL1322" s="60"/>
      <c r="AM1322" s="60"/>
      <c r="AN1322" s="60"/>
      <c r="AO1322" s="60"/>
      <c r="AP1322" s="60"/>
      <c r="AQ1322" s="60"/>
    </row>
    <row r="1323" spans="1:43" ht="15.75" x14ac:dyDescent="0.25">
      <c r="A1323" s="42"/>
      <c r="B1323" s="59"/>
      <c r="C1323" s="59"/>
      <c r="D1323" s="59"/>
      <c r="E1323" s="59"/>
      <c r="F1323" s="59"/>
      <c r="G1323" s="49"/>
      <c r="H1323" s="59"/>
      <c r="I1323" s="59"/>
      <c r="J1323" s="49"/>
      <c r="K1323" s="325"/>
      <c r="L1323" s="205"/>
      <c r="M1323" s="59"/>
      <c r="N1323" s="59"/>
      <c r="O1323" s="206"/>
      <c r="P1323" s="206"/>
      <c r="Q1323" s="59"/>
      <c r="R1323" s="59"/>
      <c r="S1323" s="59"/>
      <c r="T1323" s="59"/>
      <c r="U1323" s="59"/>
      <c r="V1323" s="59"/>
      <c r="W1323" s="59"/>
      <c r="X1323" s="59"/>
      <c r="Y1323" s="59"/>
      <c r="Z1323" s="59"/>
      <c r="AA1323" s="59"/>
      <c r="AB1323" s="59"/>
      <c r="AC1323" s="59"/>
      <c r="AD1323" s="59"/>
      <c r="AE1323" s="59"/>
      <c r="AF1323" s="60"/>
      <c r="AG1323" s="60"/>
      <c r="AH1323" s="60"/>
      <c r="AI1323" s="60"/>
      <c r="AJ1323" s="60"/>
      <c r="AK1323" s="60"/>
      <c r="AL1323" s="60"/>
      <c r="AM1323" s="60"/>
      <c r="AN1323" s="60"/>
      <c r="AO1323" s="60"/>
      <c r="AP1323" s="60"/>
      <c r="AQ1323" s="60"/>
    </row>
    <row r="1324" spans="1:43" ht="15.75" x14ac:dyDescent="0.25">
      <c r="A1324" s="42"/>
      <c r="B1324" s="59"/>
      <c r="C1324" s="59"/>
      <c r="D1324" s="59"/>
      <c r="E1324" s="59"/>
      <c r="F1324" s="59"/>
      <c r="G1324" s="49"/>
      <c r="H1324" s="59"/>
      <c r="I1324" s="59"/>
      <c r="J1324" s="49"/>
      <c r="K1324" s="325"/>
      <c r="L1324" s="205"/>
      <c r="M1324" s="59"/>
      <c r="N1324" s="59"/>
      <c r="O1324" s="206"/>
      <c r="P1324" s="206"/>
      <c r="Q1324" s="59"/>
      <c r="R1324" s="59"/>
      <c r="S1324" s="59"/>
      <c r="T1324" s="59"/>
      <c r="U1324" s="59"/>
      <c r="V1324" s="59"/>
      <c r="W1324" s="59"/>
      <c r="X1324" s="59"/>
      <c r="Y1324" s="59"/>
      <c r="Z1324" s="59"/>
      <c r="AA1324" s="59"/>
      <c r="AB1324" s="59"/>
      <c r="AC1324" s="59"/>
      <c r="AD1324" s="59"/>
      <c r="AE1324" s="59"/>
      <c r="AF1324" s="60"/>
      <c r="AG1324" s="60"/>
      <c r="AH1324" s="60"/>
      <c r="AI1324" s="60"/>
      <c r="AJ1324" s="60"/>
      <c r="AK1324" s="60"/>
      <c r="AL1324" s="60"/>
      <c r="AM1324" s="60"/>
      <c r="AN1324" s="60"/>
      <c r="AO1324" s="60"/>
      <c r="AP1324" s="60"/>
      <c r="AQ1324" s="60"/>
    </row>
    <row r="1325" spans="1:43" ht="15.75" x14ac:dyDescent="0.25">
      <c r="A1325" s="42"/>
      <c r="B1325" s="59"/>
      <c r="C1325" s="59"/>
      <c r="D1325" s="59"/>
      <c r="E1325" s="59"/>
      <c r="F1325" s="59"/>
      <c r="G1325" s="49"/>
      <c r="H1325" s="59"/>
      <c r="I1325" s="59"/>
      <c r="J1325" s="49"/>
      <c r="K1325" s="325"/>
      <c r="L1325" s="205"/>
      <c r="M1325" s="59"/>
      <c r="N1325" s="59"/>
      <c r="O1325" s="206"/>
      <c r="P1325" s="206"/>
      <c r="Q1325" s="59"/>
      <c r="R1325" s="59"/>
      <c r="S1325" s="59"/>
      <c r="T1325" s="59"/>
      <c r="U1325" s="59"/>
      <c r="V1325" s="59"/>
      <c r="W1325" s="59"/>
      <c r="X1325" s="59"/>
      <c r="Y1325" s="59"/>
      <c r="Z1325" s="59"/>
      <c r="AA1325" s="59"/>
      <c r="AB1325" s="59"/>
      <c r="AC1325" s="59"/>
      <c r="AD1325" s="59"/>
      <c r="AE1325" s="59"/>
      <c r="AF1325" s="60"/>
      <c r="AG1325" s="60"/>
      <c r="AH1325" s="60"/>
      <c r="AI1325" s="60"/>
      <c r="AJ1325" s="60"/>
      <c r="AK1325" s="60"/>
      <c r="AL1325" s="60"/>
      <c r="AM1325" s="60"/>
      <c r="AN1325" s="60"/>
      <c r="AO1325" s="60"/>
      <c r="AP1325" s="60"/>
      <c r="AQ1325" s="60"/>
    </row>
    <row r="1326" spans="1:43" ht="15.75" x14ac:dyDescent="0.25">
      <c r="A1326" s="42"/>
      <c r="B1326" s="59"/>
      <c r="C1326" s="59"/>
      <c r="D1326" s="59"/>
      <c r="E1326" s="59"/>
      <c r="F1326" s="59"/>
      <c r="G1326" s="49"/>
      <c r="H1326" s="59"/>
      <c r="I1326" s="59"/>
      <c r="J1326" s="49"/>
      <c r="K1326" s="325"/>
      <c r="L1326" s="205"/>
      <c r="M1326" s="59"/>
      <c r="N1326" s="59"/>
      <c r="O1326" s="206"/>
      <c r="P1326" s="206"/>
      <c r="Q1326" s="59"/>
      <c r="R1326" s="59"/>
      <c r="S1326" s="59"/>
      <c r="T1326" s="59"/>
      <c r="U1326" s="59"/>
      <c r="V1326" s="59"/>
      <c r="W1326" s="59"/>
      <c r="X1326" s="59"/>
      <c r="Y1326" s="59"/>
      <c r="Z1326" s="59"/>
      <c r="AA1326" s="59"/>
      <c r="AB1326" s="59"/>
      <c r="AC1326" s="59"/>
      <c r="AD1326" s="59"/>
      <c r="AE1326" s="59"/>
      <c r="AF1326" s="60"/>
      <c r="AG1326" s="60"/>
      <c r="AH1326" s="60"/>
      <c r="AI1326" s="60"/>
      <c r="AJ1326" s="60"/>
      <c r="AK1326" s="60"/>
      <c r="AL1326" s="60"/>
      <c r="AM1326" s="60"/>
      <c r="AN1326" s="60"/>
      <c r="AO1326" s="60"/>
      <c r="AP1326" s="60"/>
      <c r="AQ1326" s="60"/>
    </row>
    <row r="1327" spans="1:43" ht="15.75" x14ac:dyDescent="0.25">
      <c r="A1327" s="42"/>
      <c r="B1327" s="59"/>
      <c r="C1327" s="59"/>
      <c r="D1327" s="59"/>
      <c r="E1327" s="59"/>
      <c r="F1327" s="59"/>
      <c r="G1327" s="49"/>
      <c r="H1327" s="59"/>
      <c r="I1327" s="59"/>
      <c r="J1327" s="49"/>
      <c r="K1327" s="325"/>
      <c r="L1327" s="205"/>
      <c r="M1327" s="59"/>
      <c r="N1327" s="59"/>
      <c r="O1327" s="206"/>
      <c r="P1327" s="206"/>
      <c r="Q1327" s="59"/>
      <c r="R1327" s="59"/>
      <c r="S1327" s="59"/>
      <c r="T1327" s="59"/>
      <c r="U1327" s="59"/>
      <c r="V1327" s="59"/>
      <c r="W1327" s="59"/>
      <c r="X1327" s="59"/>
      <c r="Y1327" s="59"/>
      <c r="Z1327" s="59"/>
      <c r="AA1327" s="59"/>
      <c r="AB1327" s="59"/>
      <c r="AC1327" s="59"/>
      <c r="AD1327" s="59"/>
      <c r="AE1327" s="59"/>
      <c r="AF1327" s="60"/>
      <c r="AG1327" s="60"/>
      <c r="AH1327" s="60"/>
      <c r="AI1327" s="60"/>
      <c r="AJ1327" s="60"/>
      <c r="AK1327" s="60"/>
      <c r="AL1327" s="60"/>
      <c r="AM1327" s="60"/>
      <c r="AN1327" s="60"/>
      <c r="AO1327" s="60"/>
      <c r="AP1327" s="60"/>
      <c r="AQ1327" s="60"/>
    </row>
    <row r="1328" spans="1:43" ht="15.75" x14ac:dyDescent="0.25">
      <c r="A1328" s="42"/>
      <c r="B1328" s="59"/>
      <c r="C1328" s="59"/>
      <c r="D1328" s="59"/>
      <c r="E1328" s="59"/>
      <c r="F1328" s="59"/>
      <c r="G1328" s="49"/>
      <c r="H1328" s="59"/>
      <c r="I1328" s="59"/>
      <c r="J1328" s="49"/>
      <c r="K1328" s="325"/>
      <c r="L1328" s="205"/>
      <c r="M1328" s="59"/>
      <c r="N1328" s="59"/>
      <c r="O1328" s="206"/>
      <c r="P1328" s="206"/>
      <c r="Q1328" s="59"/>
      <c r="R1328" s="59"/>
      <c r="S1328" s="59"/>
      <c r="T1328" s="59"/>
      <c r="U1328" s="59"/>
      <c r="V1328" s="59"/>
      <c r="W1328" s="59"/>
      <c r="X1328" s="59"/>
      <c r="Y1328" s="59"/>
      <c r="Z1328" s="59"/>
      <c r="AA1328" s="59"/>
      <c r="AB1328" s="59"/>
      <c r="AC1328" s="59"/>
      <c r="AD1328" s="59"/>
      <c r="AE1328" s="59"/>
      <c r="AF1328" s="60"/>
      <c r="AG1328" s="60"/>
      <c r="AH1328" s="60"/>
      <c r="AI1328" s="60"/>
      <c r="AJ1328" s="60"/>
      <c r="AK1328" s="60"/>
      <c r="AL1328" s="60"/>
      <c r="AM1328" s="60"/>
      <c r="AN1328" s="60"/>
      <c r="AO1328" s="60"/>
      <c r="AP1328" s="60"/>
      <c r="AQ1328" s="60"/>
    </row>
    <row r="1329" spans="1:43" ht="15.75" x14ac:dyDescent="0.25">
      <c r="A1329" s="42"/>
      <c r="B1329" s="59"/>
      <c r="C1329" s="59"/>
      <c r="D1329" s="59"/>
      <c r="E1329" s="59"/>
      <c r="F1329" s="59"/>
      <c r="G1329" s="49"/>
      <c r="H1329" s="59"/>
      <c r="I1329" s="59"/>
      <c r="J1329" s="49"/>
      <c r="K1329" s="325"/>
      <c r="L1329" s="205"/>
      <c r="M1329" s="59"/>
      <c r="N1329" s="59"/>
      <c r="O1329" s="206"/>
      <c r="P1329" s="206"/>
      <c r="Q1329" s="59"/>
      <c r="R1329" s="59"/>
      <c r="S1329" s="59"/>
      <c r="T1329" s="59"/>
      <c r="U1329" s="59"/>
      <c r="V1329" s="59"/>
      <c r="W1329" s="59"/>
      <c r="X1329" s="59"/>
      <c r="Y1329" s="59"/>
      <c r="Z1329" s="59"/>
      <c r="AA1329" s="59"/>
      <c r="AB1329" s="59"/>
      <c r="AC1329" s="59"/>
      <c r="AD1329" s="59"/>
      <c r="AE1329" s="59"/>
      <c r="AF1329" s="60"/>
      <c r="AG1329" s="60"/>
      <c r="AH1329" s="60"/>
      <c r="AI1329" s="60"/>
      <c r="AJ1329" s="60"/>
      <c r="AK1329" s="60"/>
      <c r="AL1329" s="60"/>
      <c r="AM1329" s="60"/>
      <c r="AN1329" s="60"/>
      <c r="AO1329" s="60"/>
      <c r="AP1329" s="60"/>
      <c r="AQ1329" s="60"/>
    </row>
    <row r="1330" spans="1:43" ht="15.75" x14ac:dyDescent="0.25">
      <c r="A1330" s="42"/>
      <c r="B1330" s="59"/>
      <c r="C1330" s="59"/>
      <c r="D1330" s="59"/>
      <c r="E1330" s="59"/>
      <c r="F1330" s="59"/>
      <c r="G1330" s="49"/>
      <c r="H1330" s="59"/>
      <c r="I1330" s="59"/>
      <c r="J1330" s="49"/>
      <c r="K1330" s="325"/>
      <c r="L1330" s="205"/>
      <c r="M1330" s="59"/>
      <c r="N1330" s="59"/>
      <c r="O1330" s="206"/>
      <c r="P1330" s="206"/>
      <c r="Q1330" s="59"/>
      <c r="R1330" s="59"/>
      <c r="S1330" s="59"/>
      <c r="T1330" s="59"/>
      <c r="U1330" s="59"/>
      <c r="V1330" s="59"/>
      <c r="W1330" s="59"/>
      <c r="X1330" s="59"/>
      <c r="Y1330" s="59"/>
      <c r="Z1330" s="59"/>
      <c r="AA1330" s="59"/>
      <c r="AB1330" s="59"/>
      <c r="AC1330" s="59"/>
      <c r="AD1330" s="59"/>
      <c r="AE1330" s="59"/>
      <c r="AF1330" s="60"/>
      <c r="AG1330" s="60"/>
      <c r="AH1330" s="60"/>
      <c r="AI1330" s="60"/>
      <c r="AJ1330" s="60"/>
      <c r="AK1330" s="60"/>
      <c r="AL1330" s="60"/>
      <c r="AM1330" s="60"/>
      <c r="AN1330" s="60"/>
      <c r="AO1330" s="60"/>
      <c r="AP1330" s="60"/>
      <c r="AQ1330" s="60"/>
    </row>
    <row r="1331" spans="1:43" ht="15.75" x14ac:dyDescent="0.25">
      <c r="A1331" s="42"/>
      <c r="B1331" s="59"/>
      <c r="C1331" s="59"/>
      <c r="D1331" s="59"/>
      <c r="E1331" s="59"/>
      <c r="F1331" s="59"/>
      <c r="G1331" s="49"/>
      <c r="H1331" s="59"/>
      <c r="I1331" s="59"/>
      <c r="J1331" s="49"/>
      <c r="K1331" s="325"/>
      <c r="L1331" s="205"/>
      <c r="M1331" s="59"/>
      <c r="N1331" s="59"/>
      <c r="O1331" s="206"/>
      <c r="P1331" s="206"/>
      <c r="Q1331" s="59"/>
      <c r="R1331" s="59"/>
      <c r="S1331" s="59"/>
      <c r="T1331" s="59"/>
      <c r="U1331" s="59"/>
      <c r="V1331" s="59"/>
      <c r="W1331" s="59"/>
      <c r="X1331" s="59"/>
      <c r="Y1331" s="59"/>
      <c r="Z1331" s="59"/>
      <c r="AA1331" s="59"/>
      <c r="AB1331" s="59"/>
      <c r="AC1331" s="59"/>
      <c r="AD1331" s="59"/>
      <c r="AE1331" s="59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0"/>
    </row>
    <row r="1332" spans="1:43" ht="15.75" x14ac:dyDescent="0.25">
      <c r="A1332" s="42"/>
      <c r="B1332" s="59"/>
      <c r="C1332" s="59"/>
      <c r="D1332" s="59"/>
      <c r="E1332" s="59"/>
      <c r="F1332" s="59"/>
      <c r="G1332" s="49"/>
      <c r="H1332" s="59"/>
      <c r="I1332" s="59"/>
      <c r="J1332" s="49"/>
      <c r="K1332" s="325"/>
      <c r="L1332" s="205"/>
      <c r="M1332" s="59"/>
      <c r="N1332" s="59"/>
      <c r="O1332" s="206"/>
      <c r="P1332" s="206"/>
      <c r="Q1332" s="59"/>
      <c r="R1332" s="59"/>
      <c r="S1332" s="59"/>
      <c r="T1332" s="59"/>
      <c r="U1332" s="59"/>
      <c r="V1332" s="59"/>
      <c r="W1332" s="59"/>
      <c r="X1332" s="59"/>
      <c r="Y1332" s="59"/>
      <c r="Z1332" s="59"/>
      <c r="AA1332" s="59"/>
      <c r="AB1332" s="59"/>
      <c r="AC1332" s="59"/>
      <c r="AD1332" s="59"/>
      <c r="AE1332" s="59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</row>
    <row r="1333" spans="1:43" ht="15.75" x14ac:dyDescent="0.25">
      <c r="A1333" s="42"/>
      <c r="B1333" s="59"/>
      <c r="C1333" s="59"/>
      <c r="D1333" s="59"/>
      <c r="E1333" s="59"/>
      <c r="F1333" s="59"/>
      <c r="G1333" s="49"/>
      <c r="H1333" s="59"/>
      <c r="I1333" s="59"/>
      <c r="J1333" s="49"/>
      <c r="K1333" s="325"/>
      <c r="L1333" s="205"/>
      <c r="M1333" s="59"/>
      <c r="N1333" s="59"/>
      <c r="O1333" s="206"/>
      <c r="P1333" s="206"/>
      <c r="Q1333" s="59"/>
      <c r="R1333" s="59"/>
      <c r="S1333" s="59"/>
      <c r="T1333" s="59"/>
      <c r="U1333" s="59"/>
      <c r="V1333" s="59"/>
      <c r="W1333" s="59"/>
      <c r="X1333" s="59"/>
      <c r="Y1333" s="59"/>
      <c r="Z1333" s="59"/>
      <c r="AA1333" s="59"/>
      <c r="AB1333" s="59"/>
      <c r="AC1333" s="59"/>
      <c r="AD1333" s="59"/>
      <c r="AE1333" s="59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60"/>
      <c r="AP1333" s="60"/>
      <c r="AQ1333" s="60"/>
    </row>
    <row r="1334" spans="1:43" ht="15.75" x14ac:dyDescent="0.25">
      <c r="A1334" s="42"/>
      <c r="B1334" s="59"/>
      <c r="C1334" s="59"/>
      <c r="D1334" s="59"/>
      <c r="E1334" s="59"/>
      <c r="F1334" s="59"/>
      <c r="G1334" s="49"/>
      <c r="H1334" s="59"/>
      <c r="I1334" s="59"/>
      <c r="J1334" s="49"/>
      <c r="K1334" s="325"/>
      <c r="L1334" s="205"/>
      <c r="M1334" s="59"/>
      <c r="N1334" s="59"/>
      <c r="O1334" s="206"/>
      <c r="P1334" s="206"/>
      <c r="Q1334" s="59"/>
      <c r="R1334" s="59"/>
      <c r="S1334" s="59"/>
      <c r="T1334" s="59"/>
      <c r="U1334" s="59"/>
      <c r="V1334" s="59"/>
      <c r="W1334" s="59"/>
      <c r="X1334" s="59"/>
      <c r="Y1334" s="59"/>
      <c r="Z1334" s="59"/>
      <c r="AA1334" s="59"/>
      <c r="AB1334" s="59"/>
      <c r="AC1334" s="59"/>
      <c r="AD1334" s="59"/>
      <c r="AE1334" s="59"/>
      <c r="AF1334" s="60"/>
      <c r="AG1334" s="60"/>
      <c r="AH1334" s="60"/>
      <c r="AI1334" s="60"/>
      <c r="AJ1334" s="60"/>
      <c r="AK1334" s="60"/>
      <c r="AL1334" s="60"/>
      <c r="AM1334" s="60"/>
      <c r="AN1334" s="60"/>
      <c r="AO1334" s="60"/>
      <c r="AP1334" s="60"/>
      <c r="AQ1334" s="60"/>
    </row>
    <row r="1335" spans="1:43" ht="15.75" x14ac:dyDescent="0.25">
      <c r="A1335" s="42"/>
      <c r="B1335" s="59"/>
      <c r="C1335" s="59"/>
      <c r="D1335" s="59"/>
      <c r="E1335" s="59"/>
      <c r="F1335" s="59"/>
      <c r="G1335" s="49"/>
      <c r="H1335" s="59"/>
      <c r="I1335" s="59"/>
      <c r="J1335" s="49"/>
      <c r="K1335" s="325"/>
      <c r="L1335" s="205"/>
      <c r="M1335" s="59"/>
      <c r="N1335" s="59"/>
      <c r="O1335" s="206"/>
      <c r="P1335" s="206"/>
      <c r="Q1335" s="59"/>
      <c r="R1335" s="59"/>
      <c r="S1335" s="59"/>
      <c r="T1335" s="59"/>
      <c r="U1335" s="59"/>
      <c r="V1335" s="59"/>
      <c r="W1335" s="59"/>
      <c r="X1335" s="59"/>
      <c r="Y1335" s="59"/>
      <c r="Z1335" s="59"/>
      <c r="AA1335" s="59"/>
      <c r="AB1335" s="59"/>
      <c r="AC1335" s="59"/>
      <c r="AD1335" s="59"/>
      <c r="AE1335" s="59"/>
      <c r="AF1335" s="60"/>
      <c r="AG1335" s="60"/>
      <c r="AH1335" s="60"/>
      <c r="AI1335" s="60"/>
      <c r="AJ1335" s="60"/>
      <c r="AK1335" s="60"/>
      <c r="AL1335" s="60"/>
      <c r="AM1335" s="60"/>
      <c r="AN1335" s="60"/>
      <c r="AO1335" s="60"/>
      <c r="AP1335" s="60"/>
      <c r="AQ1335" s="60"/>
    </row>
    <row r="1336" spans="1:43" ht="15.75" x14ac:dyDescent="0.25">
      <c r="A1336" s="42"/>
      <c r="B1336" s="59"/>
      <c r="C1336" s="59"/>
      <c r="D1336" s="59"/>
      <c r="E1336" s="59"/>
      <c r="F1336" s="59"/>
      <c r="G1336" s="49"/>
      <c r="H1336" s="59"/>
      <c r="I1336" s="59"/>
      <c r="J1336" s="49"/>
      <c r="K1336" s="325"/>
      <c r="L1336" s="205"/>
      <c r="M1336" s="59"/>
      <c r="N1336" s="59"/>
      <c r="O1336" s="206"/>
      <c r="P1336" s="206"/>
      <c r="Q1336" s="59"/>
      <c r="R1336" s="59"/>
      <c r="S1336" s="59"/>
      <c r="T1336" s="59"/>
      <c r="U1336" s="59"/>
      <c r="V1336" s="59"/>
      <c r="W1336" s="59"/>
      <c r="X1336" s="59"/>
      <c r="Y1336" s="59"/>
      <c r="Z1336" s="59"/>
      <c r="AA1336" s="59"/>
      <c r="AB1336" s="59"/>
      <c r="AC1336" s="59"/>
      <c r="AD1336" s="59"/>
      <c r="AE1336" s="59"/>
      <c r="AF1336" s="60"/>
      <c r="AG1336" s="60"/>
      <c r="AH1336" s="60"/>
      <c r="AI1336" s="60"/>
      <c r="AJ1336" s="60"/>
      <c r="AK1336" s="60"/>
      <c r="AL1336" s="60"/>
      <c r="AM1336" s="60"/>
      <c r="AN1336" s="60"/>
      <c r="AO1336" s="60"/>
      <c r="AP1336" s="60"/>
      <c r="AQ1336" s="60"/>
    </row>
    <row r="1337" spans="1:43" ht="15.75" x14ac:dyDescent="0.25">
      <c r="A1337" s="42"/>
      <c r="B1337" s="59"/>
      <c r="C1337" s="59"/>
      <c r="D1337" s="59"/>
      <c r="E1337" s="59"/>
      <c r="F1337" s="59"/>
      <c r="G1337" s="49"/>
      <c r="H1337" s="59"/>
      <c r="I1337" s="59"/>
      <c r="J1337" s="49"/>
      <c r="K1337" s="325"/>
      <c r="L1337" s="205"/>
      <c r="M1337" s="59"/>
      <c r="N1337" s="59"/>
      <c r="O1337" s="206"/>
      <c r="P1337" s="206"/>
      <c r="Q1337" s="59"/>
      <c r="R1337" s="59"/>
      <c r="S1337" s="59"/>
      <c r="T1337" s="59"/>
      <c r="U1337" s="59"/>
      <c r="V1337" s="59"/>
      <c r="W1337" s="59"/>
      <c r="X1337" s="59"/>
      <c r="Y1337" s="59"/>
      <c r="Z1337" s="59"/>
      <c r="AA1337" s="59"/>
      <c r="AB1337" s="59"/>
      <c r="AC1337" s="59"/>
      <c r="AD1337" s="59"/>
      <c r="AE1337" s="59"/>
      <c r="AF1337" s="60"/>
      <c r="AG1337" s="60"/>
      <c r="AH1337" s="60"/>
      <c r="AI1337" s="60"/>
      <c r="AJ1337" s="60"/>
      <c r="AK1337" s="60"/>
      <c r="AL1337" s="60"/>
      <c r="AM1337" s="60"/>
      <c r="AN1337" s="60"/>
      <c r="AO1337" s="60"/>
      <c r="AP1337" s="60"/>
      <c r="AQ1337" s="60"/>
    </row>
    <row r="1338" spans="1:43" ht="15.75" x14ac:dyDescent="0.25">
      <c r="A1338" s="42"/>
      <c r="B1338" s="59"/>
      <c r="C1338" s="59"/>
      <c r="D1338" s="59"/>
      <c r="E1338" s="59"/>
      <c r="F1338" s="59"/>
      <c r="G1338" s="49"/>
      <c r="H1338" s="59"/>
      <c r="I1338" s="59"/>
      <c r="J1338" s="49"/>
      <c r="K1338" s="325"/>
      <c r="L1338" s="205"/>
      <c r="M1338" s="59"/>
      <c r="N1338" s="59"/>
      <c r="O1338" s="206"/>
      <c r="P1338" s="206"/>
      <c r="Q1338" s="59"/>
      <c r="R1338" s="59"/>
      <c r="S1338" s="59"/>
      <c r="T1338" s="59"/>
      <c r="U1338" s="59"/>
      <c r="V1338" s="59"/>
      <c r="W1338" s="59"/>
      <c r="X1338" s="59"/>
      <c r="Y1338" s="59"/>
      <c r="Z1338" s="59"/>
      <c r="AA1338" s="59"/>
      <c r="AB1338" s="59"/>
      <c r="AC1338" s="59"/>
      <c r="AD1338" s="59"/>
      <c r="AE1338" s="59"/>
      <c r="AF1338" s="60"/>
      <c r="AG1338" s="60"/>
      <c r="AH1338" s="60"/>
      <c r="AI1338" s="60"/>
      <c r="AJ1338" s="60"/>
      <c r="AK1338" s="60"/>
      <c r="AL1338" s="60"/>
      <c r="AM1338" s="60"/>
      <c r="AN1338" s="60"/>
      <c r="AO1338" s="60"/>
      <c r="AP1338" s="60"/>
      <c r="AQ1338" s="60"/>
    </row>
    <row r="1339" spans="1:43" ht="15.75" x14ac:dyDescent="0.25">
      <c r="A1339" s="42"/>
      <c r="B1339" s="59"/>
      <c r="C1339" s="59"/>
      <c r="D1339" s="59"/>
      <c r="E1339" s="59"/>
      <c r="F1339" s="59"/>
      <c r="G1339" s="49"/>
      <c r="H1339" s="59"/>
      <c r="I1339" s="59"/>
      <c r="J1339" s="49"/>
      <c r="K1339" s="325"/>
      <c r="L1339" s="205"/>
      <c r="M1339" s="59"/>
      <c r="N1339" s="59"/>
      <c r="O1339" s="206"/>
      <c r="P1339" s="206"/>
      <c r="Q1339" s="59"/>
      <c r="R1339" s="59"/>
      <c r="S1339" s="59"/>
      <c r="T1339" s="59"/>
      <c r="U1339" s="59"/>
      <c r="V1339" s="59"/>
      <c r="W1339" s="59"/>
      <c r="X1339" s="59"/>
      <c r="Y1339" s="59"/>
      <c r="Z1339" s="59"/>
      <c r="AA1339" s="59"/>
      <c r="AB1339" s="59"/>
      <c r="AC1339" s="59"/>
      <c r="AD1339" s="59"/>
      <c r="AE1339" s="59"/>
      <c r="AF1339" s="60"/>
      <c r="AG1339" s="60"/>
      <c r="AH1339" s="60"/>
      <c r="AI1339" s="60"/>
      <c r="AJ1339" s="60"/>
      <c r="AK1339" s="60"/>
      <c r="AL1339" s="60"/>
      <c r="AM1339" s="60"/>
      <c r="AN1339" s="60"/>
      <c r="AO1339" s="60"/>
      <c r="AP1339" s="60"/>
      <c r="AQ1339" s="60"/>
    </row>
    <row r="1340" spans="1:43" ht="15.75" x14ac:dyDescent="0.25">
      <c r="A1340" s="42"/>
      <c r="B1340" s="59"/>
      <c r="C1340" s="59"/>
      <c r="D1340" s="59"/>
      <c r="E1340" s="59"/>
      <c r="F1340" s="59"/>
      <c r="G1340" s="49"/>
      <c r="H1340" s="59"/>
      <c r="I1340" s="59"/>
      <c r="J1340" s="49"/>
      <c r="K1340" s="325"/>
      <c r="L1340" s="205"/>
      <c r="M1340" s="59"/>
      <c r="N1340" s="59"/>
      <c r="O1340" s="206"/>
      <c r="P1340" s="206"/>
      <c r="Q1340" s="59"/>
      <c r="R1340" s="59"/>
      <c r="S1340" s="59"/>
      <c r="T1340" s="59"/>
      <c r="U1340" s="59"/>
      <c r="V1340" s="59"/>
      <c r="W1340" s="59"/>
      <c r="X1340" s="59"/>
      <c r="Y1340" s="59"/>
      <c r="Z1340" s="59"/>
      <c r="AA1340" s="59"/>
      <c r="AB1340" s="59"/>
      <c r="AC1340" s="59"/>
      <c r="AD1340" s="59"/>
      <c r="AE1340" s="59"/>
      <c r="AF1340" s="60"/>
      <c r="AG1340" s="60"/>
      <c r="AH1340" s="60"/>
      <c r="AI1340" s="60"/>
      <c r="AJ1340" s="60"/>
      <c r="AK1340" s="60"/>
      <c r="AL1340" s="60"/>
      <c r="AM1340" s="60"/>
      <c r="AN1340" s="60"/>
      <c r="AO1340" s="60"/>
      <c r="AP1340" s="60"/>
      <c r="AQ1340" s="60"/>
    </row>
    <row r="1341" spans="1:43" ht="15.75" x14ac:dyDescent="0.25">
      <c r="A1341" s="42"/>
      <c r="B1341" s="59"/>
      <c r="C1341" s="59"/>
      <c r="D1341" s="59"/>
      <c r="E1341" s="59"/>
      <c r="F1341" s="59"/>
      <c r="G1341" s="49"/>
      <c r="H1341" s="59"/>
      <c r="I1341" s="59"/>
      <c r="J1341" s="49"/>
      <c r="K1341" s="325"/>
      <c r="L1341" s="205"/>
      <c r="M1341" s="59"/>
      <c r="N1341" s="59"/>
      <c r="O1341" s="206"/>
      <c r="P1341" s="206"/>
      <c r="Q1341" s="59"/>
      <c r="R1341" s="59"/>
      <c r="S1341" s="59"/>
      <c r="T1341" s="59"/>
      <c r="U1341" s="59"/>
      <c r="V1341" s="59"/>
      <c r="W1341" s="59"/>
      <c r="X1341" s="59"/>
      <c r="Y1341" s="59"/>
      <c r="Z1341" s="59"/>
      <c r="AA1341" s="59"/>
      <c r="AB1341" s="59"/>
      <c r="AC1341" s="59"/>
      <c r="AD1341" s="59"/>
      <c r="AE1341" s="59"/>
      <c r="AF1341" s="60"/>
      <c r="AG1341" s="60"/>
      <c r="AH1341" s="60"/>
      <c r="AI1341" s="60"/>
      <c r="AJ1341" s="60"/>
      <c r="AK1341" s="60"/>
      <c r="AL1341" s="60"/>
      <c r="AM1341" s="60"/>
      <c r="AN1341" s="60"/>
      <c r="AO1341" s="60"/>
      <c r="AP1341" s="60"/>
      <c r="AQ1341" s="60"/>
    </row>
    <row r="1342" spans="1:43" ht="15.75" x14ac:dyDescent="0.25">
      <c r="A1342" s="42"/>
      <c r="B1342" s="59"/>
      <c r="C1342" s="59"/>
      <c r="D1342" s="59"/>
      <c r="E1342" s="59"/>
      <c r="F1342" s="59"/>
      <c r="G1342" s="49"/>
      <c r="H1342" s="59"/>
      <c r="I1342" s="59"/>
      <c r="J1342" s="49"/>
      <c r="K1342" s="325"/>
      <c r="L1342" s="205"/>
      <c r="M1342" s="59"/>
      <c r="N1342" s="59"/>
      <c r="O1342" s="206"/>
      <c r="P1342" s="206"/>
      <c r="Q1342" s="59"/>
      <c r="R1342" s="59"/>
      <c r="S1342" s="59"/>
      <c r="T1342" s="59"/>
      <c r="U1342" s="59"/>
      <c r="V1342" s="59"/>
      <c r="W1342" s="59"/>
      <c r="X1342" s="59"/>
      <c r="Y1342" s="59"/>
      <c r="Z1342" s="59"/>
      <c r="AA1342" s="59"/>
      <c r="AB1342" s="59"/>
      <c r="AC1342" s="59"/>
      <c r="AD1342" s="59"/>
      <c r="AE1342" s="59"/>
      <c r="AF1342" s="60"/>
      <c r="AG1342" s="60"/>
      <c r="AH1342" s="60"/>
      <c r="AI1342" s="60"/>
      <c r="AJ1342" s="60"/>
      <c r="AK1342" s="60"/>
      <c r="AL1342" s="60"/>
      <c r="AM1342" s="60"/>
      <c r="AN1342" s="60"/>
      <c r="AO1342" s="60"/>
      <c r="AP1342" s="60"/>
      <c r="AQ1342" s="60"/>
    </row>
    <row r="1343" spans="1:43" ht="15.75" x14ac:dyDescent="0.25">
      <c r="A1343" s="42"/>
      <c r="B1343" s="59"/>
      <c r="C1343" s="59"/>
      <c r="D1343" s="59"/>
      <c r="E1343" s="59"/>
      <c r="F1343" s="59"/>
      <c r="G1343" s="49"/>
      <c r="H1343" s="59"/>
      <c r="I1343" s="59"/>
      <c r="J1343" s="49"/>
      <c r="K1343" s="325"/>
      <c r="L1343" s="205"/>
      <c r="M1343" s="59"/>
      <c r="N1343" s="59"/>
      <c r="O1343" s="206"/>
      <c r="P1343" s="206"/>
      <c r="Q1343" s="59"/>
      <c r="R1343" s="59"/>
      <c r="S1343" s="59"/>
      <c r="T1343" s="59"/>
      <c r="U1343" s="59"/>
      <c r="V1343" s="59"/>
      <c r="W1343" s="59"/>
      <c r="X1343" s="59"/>
      <c r="Y1343" s="59"/>
      <c r="Z1343" s="59"/>
      <c r="AA1343" s="59"/>
      <c r="AB1343" s="59"/>
      <c r="AC1343" s="59"/>
      <c r="AD1343" s="59"/>
      <c r="AE1343" s="59"/>
      <c r="AF1343" s="60"/>
      <c r="AG1343" s="60"/>
      <c r="AH1343" s="60"/>
      <c r="AI1343" s="60"/>
      <c r="AJ1343" s="60"/>
      <c r="AK1343" s="60"/>
      <c r="AL1343" s="60"/>
      <c r="AM1343" s="60"/>
      <c r="AN1343" s="60"/>
      <c r="AO1343" s="60"/>
      <c r="AP1343" s="60"/>
      <c r="AQ1343" s="60"/>
    </row>
    <row r="1344" spans="1:43" ht="15.75" x14ac:dyDescent="0.25">
      <c r="A1344" s="42"/>
      <c r="B1344" s="59"/>
      <c r="C1344" s="59"/>
      <c r="D1344" s="59"/>
      <c r="E1344" s="59"/>
      <c r="F1344" s="59"/>
      <c r="G1344" s="49"/>
      <c r="H1344" s="59"/>
      <c r="I1344" s="59"/>
      <c r="J1344" s="49"/>
      <c r="K1344" s="325"/>
      <c r="L1344" s="205"/>
      <c r="M1344" s="59"/>
      <c r="N1344" s="59"/>
      <c r="O1344" s="206"/>
      <c r="P1344" s="206"/>
      <c r="Q1344" s="59"/>
      <c r="R1344" s="59"/>
      <c r="S1344" s="59"/>
      <c r="T1344" s="59"/>
      <c r="U1344" s="59"/>
      <c r="V1344" s="59"/>
      <c r="W1344" s="59"/>
      <c r="X1344" s="59"/>
      <c r="Y1344" s="59"/>
      <c r="Z1344" s="59"/>
      <c r="AA1344" s="59"/>
      <c r="AB1344" s="59"/>
      <c r="AC1344" s="59"/>
      <c r="AD1344" s="59"/>
      <c r="AE1344" s="59"/>
      <c r="AF1344" s="60"/>
      <c r="AG1344" s="60"/>
      <c r="AH1344" s="60"/>
      <c r="AI1344" s="60"/>
      <c r="AJ1344" s="60"/>
      <c r="AK1344" s="60"/>
      <c r="AL1344" s="60"/>
      <c r="AM1344" s="60"/>
      <c r="AN1344" s="60"/>
      <c r="AO1344" s="60"/>
      <c r="AP1344" s="60"/>
      <c r="AQ1344" s="60"/>
    </row>
    <row r="1345" spans="1:43" ht="15.75" x14ac:dyDescent="0.25">
      <c r="A1345" s="42"/>
      <c r="B1345" s="59"/>
      <c r="C1345" s="59"/>
      <c r="D1345" s="59"/>
      <c r="E1345" s="59"/>
      <c r="F1345" s="59"/>
      <c r="G1345" s="49"/>
      <c r="H1345" s="59"/>
      <c r="I1345" s="59"/>
      <c r="J1345" s="49"/>
      <c r="K1345" s="325"/>
      <c r="L1345" s="205"/>
      <c r="M1345" s="59"/>
      <c r="N1345" s="59"/>
      <c r="O1345" s="206"/>
      <c r="P1345" s="206"/>
      <c r="Q1345" s="59"/>
      <c r="R1345" s="59"/>
      <c r="S1345" s="59"/>
      <c r="T1345" s="59"/>
      <c r="U1345" s="59"/>
      <c r="V1345" s="59"/>
      <c r="W1345" s="59"/>
      <c r="X1345" s="59"/>
      <c r="Y1345" s="59"/>
      <c r="Z1345" s="59"/>
      <c r="AA1345" s="59"/>
      <c r="AB1345" s="59"/>
      <c r="AC1345" s="59"/>
      <c r="AD1345" s="59"/>
      <c r="AE1345" s="59"/>
      <c r="AF1345" s="60"/>
      <c r="AG1345" s="60"/>
      <c r="AH1345" s="60"/>
      <c r="AI1345" s="60"/>
      <c r="AJ1345" s="60"/>
      <c r="AK1345" s="60"/>
      <c r="AL1345" s="60"/>
      <c r="AM1345" s="60"/>
      <c r="AN1345" s="60"/>
      <c r="AO1345" s="60"/>
      <c r="AP1345" s="60"/>
      <c r="AQ1345" s="60"/>
    </row>
    <row r="1346" spans="1:43" ht="15.75" x14ac:dyDescent="0.25">
      <c r="A1346" s="42"/>
      <c r="B1346" s="59"/>
      <c r="C1346" s="59"/>
      <c r="D1346" s="59"/>
      <c r="E1346" s="59"/>
      <c r="F1346" s="59"/>
      <c r="G1346" s="49"/>
      <c r="H1346" s="59"/>
      <c r="I1346" s="59"/>
      <c r="J1346" s="49"/>
      <c r="K1346" s="325"/>
      <c r="L1346" s="205"/>
      <c r="M1346" s="59"/>
      <c r="N1346" s="59"/>
      <c r="O1346" s="206"/>
      <c r="P1346" s="206"/>
      <c r="Q1346" s="59"/>
      <c r="R1346" s="59"/>
      <c r="S1346" s="59"/>
      <c r="T1346" s="59"/>
      <c r="U1346" s="59"/>
      <c r="V1346" s="59"/>
      <c r="W1346" s="59"/>
      <c r="X1346" s="59"/>
      <c r="Y1346" s="59"/>
      <c r="Z1346" s="59"/>
      <c r="AA1346" s="59"/>
      <c r="AB1346" s="59"/>
      <c r="AC1346" s="59"/>
      <c r="AD1346" s="59"/>
      <c r="AE1346" s="59"/>
      <c r="AF1346" s="60"/>
      <c r="AG1346" s="60"/>
      <c r="AH1346" s="60"/>
      <c r="AI1346" s="60"/>
      <c r="AJ1346" s="60"/>
      <c r="AK1346" s="60"/>
      <c r="AL1346" s="60"/>
      <c r="AM1346" s="60"/>
      <c r="AN1346" s="60"/>
      <c r="AO1346" s="60"/>
      <c r="AP1346" s="60"/>
      <c r="AQ1346" s="60"/>
    </row>
    <row r="1347" spans="1:43" ht="15.75" x14ac:dyDescent="0.25">
      <c r="A1347" s="42"/>
      <c r="B1347" s="59"/>
      <c r="C1347" s="59"/>
      <c r="D1347" s="59"/>
      <c r="E1347" s="59"/>
      <c r="F1347" s="59"/>
      <c r="G1347" s="49"/>
      <c r="H1347" s="59"/>
      <c r="I1347" s="59"/>
      <c r="J1347" s="49"/>
      <c r="K1347" s="325"/>
      <c r="L1347" s="205"/>
      <c r="M1347" s="59"/>
      <c r="N1347" s="59"/>
      <c r="O1347" s="206"/>
      <c r="P1347" s="206"/>
      <c r="Q1347" s="59"/>
      <c r="R1347" s="59"/>
      <c r="S1347" s="59"/>
      <c r="T1347" s="59"/>
      <c r="U1347" s="59"/>
      <c r="V1347" s="59"/>
      <c r="W1347" s="59"/>
      <c r="X1347" s="59"/>
      <c r="Y1347" s="59"/>
      <c r="Z1347" s="59"/>
      <c r="AA1347" s="59"/>
      <c r="AB1347" s="59"/>
      <c r="AC1347" s="59"/>
      <c r="AD1347" s="59"/>
      <c r="AE1347" s="59"/>
      <c r="AF1347" s="60"/>
      <c r="AG1347" s="60"/>
      <c r="AH1347" s="60"/>
      <c r="AI1347" s="60"/>
      <c r="AJ1347" s="60"/>
      <c r="AK1347" s="60"/>
      <c r="AL1347" s="60"/>
      <c r="AM1347" s="60"/>
      <c r="AN1347" s="60"/>
      <c r="AO1347" s="60"/>
      <c r="AP1347" s="60"/>
      <c r="AQ1347" s="60"/>
    </row>
    <row r="1348" spans="1:43" ht="15.75" x14ac:dyDescent="0.25">
      <c r="A1348" s="42"/>
      <c r="B1348" s="59"/>
      <c r="C1348" s="59"/>
      <c r="D1348" s="59"/>
      <c r="E1348" s="59"/>
      <c r="F1348" s="59"/>
      <c r="G1348" s="49"/>
      <c r="H1348" s="59"/>
      <c r="I1348" s="59"/>
      <c r="J1348" s="49"/>
      <c r="K1348" s="325"/>
      <c r="L1348" s="205"/>
      <c r="M1348" s="59"/>
      <c r="N1348" s="59"/>
      <c r="O1348" s="206"/>
      <c r="P1348" s="206"/>
      <c r="Q1348" s="59"/>
      <c r="R1348" s="59"/>
      <c r="S1348" s="59"/>
      <c r="T1348" s="59"/>
      <c r="U1348" s="59"/>
      <c r="V1348" s="59"/>
      <c r="W1348" s="59"/>
      <c r="X1348" s="59"/>
      <c r="Y1348" s="59"/>
      <c r="Z1348" s="59"/>
      <c r="AA1348" s="59"/>
      <c r="AB1348" s="59"/>
      <c r="AC1348" s="59"/>
      <c r="AD1348" s="59"/>
      <c r="AE1348" s="59"/>
      <c r="AF1348" s="60"/>
      <c r="AG1348" s="60"/>
      <c r="AH1348" s="60"/>
      <c r="AI1348" s="60"/>
      <c r="AJ1348" s="60"/>
      <c r="AK1348" s="60"/>
      <c r="AL1348" s="60"/>
      <c r="AM1348" s="60"/>
      <c r="AN1348" s="60"/>
      <c r="AO1348" s="60"/>
      <c r="AP1348" s="60"/>
      <c r="AQ1348" s="60"/>
    </row>
    <row r="1349" spans="1:43" ht="15.75" x14ac:dyDescent="0.25">
      <c r="A1349" s="42"/>
      <c r="B1349" s="59"/>
      <c r="C1349" s="59"/>
      <c r="D1349" s="59"/>
      <c r="E1349" s="59"/>
      <c r="F1349" s="59"/>
      <c r="G1349" s="49"/>
      <c r="H1349" s="59"/>
      <c r="I1349" s="59"/>
      <c r="J1349" s="49"/>
      <c r="K1349" s="325"/>
      <c r="L1349" s="205"/>
      <c r="M1349" s="59"/>
      <c r="N1349" s="59"/>
      <c r="O1349" s="206"/>
      <c r="P1349" s="206"/>
      <c r="Q1349" s="59"/>
      <c r="R1349" s="59"/>
      <c r="S1349" s="59"/>
      <c r="T1349" s="59"/>
      <c r="U1349" s="59"/>
      <c r="V1349" s="59"/>
      <c r="W1349" s="59"/>
      <c r="X1349" s="59"/>
      <c r="Y1349" s="59"/>
      <c r="Z1349" s="59"/>
      <c r="AA1349" s="59"/>
      <c r="AB1349" s="59"/>
      <c r="AC1349" s="59"/>
      <c r="AD1349" s="59"/>
      <c r="AE1349" s="59"/>
      <c r="AF1349" s="60"/>
      <c r="AG1349" s="60"/>
      <c r="AH1349" s="60"/>
      <c r="AI1349" s="60"/>
      <c r="AJ1349" s="60"/>
      <c r="AK1349" s="60"/>
      <c r="AL1349" s="60"/>
      <c r="AM1349" s="60"/>
      <c r="AN1349" s="60"/>
      <c r="AO1349" s="60"/>
      <c r="AP1349" s="60"/>
      <c r="AQ1349" s="60"/>
    </row>
    <row r="1350" spans="1:43" ht="15.75" x14ac:dyDescent="0.25">
      <c r="A1350" s="42"/>
      <c r="B1350" s="59"/>
      <c r="C1350" s="59"/>
      <c r="D1350" s="59"/>
      <c r="E1350" s="59"/>
      <c r="F1350" s="59"/>
      <c r="G1350" s="49"/>
      <c r="H1350" s="59"/>
      <c r="I1350" s="59"/>
      <c r="J1350" s="49"/>
      <c r="K1350" s="325"/>
      <c r="L1350" s="205"/>
      <c r="M1350" s="59"/>
      <c r="N1350" s="59"/>
      <c r="O1350" s="206"/>
      <c r="P1350" s="206"/>
      <c r="Q1350" s="59"/>
      <c r="R1350" s="59"/>
      <c r="S1350" s="59"/>
      <c r="T1350" s="59"/>
      <c r="U1350" s="59"/>
      <c r="V1350" s="59"/>
      <c r="W1350" s="59"/>
      <c r="X1350" s="59"/>
      <c r="Y1350" s="59"/>
      <c r="Z1350" s="59"/>
      <c r="AA1350" s="59"/>
      <c r="AB1350" s="59"/>
      <c r="AC1350" s="59"/>
      <c r="AD1350" s="59"/>
      <c r="AE1350" s="59"/>
      <c r="AF1350" s="60"/>
      <c r="AG1350" s="60"/>
      <c r="AH1350" s="60"/>
      <c r="AI1350" s="60"/>
      <c r="AJ1350" s="60"/>
      <c r="AK1350" s="60"/>
      <c r="AL1350" s="60"/>
      <c r="AM1350" s="60"/>
      <c r="AN1350" s="60"/>
      <c r="AO1350" s="60"/>
      <c r="AP1350" s="60"/>
      <c r="AQ1350" s="60"/>
    </row>
    <row r="1351" spans="1:43" ht="15.75" x14ac:dyDescent="0.25">
      <c r="A1351" s="42"/>
      <c r="B1351" s="59"/>
      <c r="C1351" s="59"/>
      <c r="D1351" s="59"/>
      <c r="E1351" s="59"/>
      <c r="F1351" s="59"/>
      <c r="G1351" s="49"/>
      <c r="H1351" s="59"/>
      <c r="I1351" s="59"/>
      <c r="J1351" s="49"/>
      <c r="K1351" s="325"/>
      <c r="L1351" s="205"/>
      <c r="M1351" s="59"/>
      <c r="N1351" s="59"/>
      <c r="O1351" s="206"/>
      <c r="P1351" s="206"/>
      <c r="Q1351" s="59"/>
      <c r="R1351" s="59"/>
      <c r="S1351" s="59"/>
      <c r="T1351" s="59"/>
      <c r="U1351" s="59"/>
      <c r="V1351" s="59"/>
      <c r="W1351" s="59"/>
      <c r="X1351" s="59"/>
      <c r="Y1351" s="59"/>
      <c r="Z1351" s="59"/>
      <c r="AA1351" s="59"/>
      <c r="AB1351" s="59"/>
      <c r="AC1351" s="59"/>
      <c r="AD1351" s="59"/>
      <c r="AE1351" s="59"/>
      <c r="AF1351" s="60"/>
      <c r="AG1351" s="60"/>
      <c r="AH1351" s="60"/>
      <c r="AI1351" s="60"/>
      <c r="AJ1351" s="60"/>
      <c r="AK1351" s="60"/>
      <c r="AL1351" s="60"/>
      <c r="AM1351" s="60"/>
      <c r="AN1351" s="60"/>
      <c r="AO1351" s="60"/>
      <c r="AP1351" s="60"/>
      <c r="AQ1351" s="60"/>
    </row>
    <row r="1352" spans="1:43" ht="15.75" x14ac:dyDescent="0.25">
      <c r="A1352" s="42"/>
      <c r="B1352" s="59"/>
      <c r="C1352" s="59"/>
      <c r="D1352" s="59"/>
      <c r="E1352" s="59"/>
      <c r="F1352" s="59"/>
      <c r="G1352" s="49"/>
      <c r="H1352" s="59"/>
      <c r="I1352" s="59"/>
      <c r="J1352" s="49"/>
      <c r="K1352" s="325"/>
      <c r="L1352" s="205"/>
      <c r="M1352" s="59"/>
      <c r="N1352" s="59"/>
      <c r="O1352" s="206"/>
      <c r="P1352" s="206"/>
      <c r="Q1352" s="59"/>
      <c r="R1352" s="59"/>
      <c r="S1352" s="59"/>
      <c r="T1352" s="59"/>
      <c r="U1352" s="59"/>
      <c r="V1352" s="59"/>
      <c r="W1352" s="59"/>
      <c r="X1352" s="59"/>
      <c r="Y1352" s="59"/>
      <c r="Z1352" s="59"/>
      <c r="AA1352" s="59"/>
      <c r="AB1352" s="59"/>
      <c r="AC1352" s="59"/>
      <c r="AD1352" s="59"/>
      <c r="AE1352" s="59"/>
      <c r="AF1352" s="60"/>
      <c r="AG1352" s="60"/>
      <c r="AH1352" s="60"/>
      <c r="AI1352" s="60"/>
      <c r="AJ1352" s="60"/>
      <c r="AK1352" s="60"/>
      <c r="AL1352" s="60"/>
      <c r="AM1352" s="60"/>
      <c r="AN1352" s="60"/>
      <c r="AO1352" s="60"/>
      <c r="AP1352" s="60"/>
      <c r="AQ1352" s="60"/>
    </row>
    <row r="1353" spans="1:43" ht="15.75" x14ac:dyDescent="0.25">
      <c r="A1353" s="42"/>
      <c r="B1353" s="59"/>
      <c r="C1353" s="59"/>
      <c r="D1353" s="59"/>
      <c r="E1353" s="59"/>
      <c r="F1353" s="59"/>
      <c r="G1353" s="49"/>
      <c r="H1353" s="59"/>
      <c r="I1353" s="59"/>
      <c r="J1353" s="49"/>
      <c r="K1353" s="325"/>
      <c r="L1353" s="205"/>
      <c r="M1353" s="59"/>
      <c r="N1353" s="59"/>
      <c r="O1353" s="206"/>
      <c r="P1353" s="206"/>
      <c r="Q1353" s="59"/>
      <c r="R1353" s="59"/>
      <c r="S1353" s="59"/>
      <c r="T1353" s="59"/>
      <c r="U1353" s="59"/>
      <c r="V1353" s="59"/>
      <c r="W1353" s="59"/>
      <c r="X1353" s="59"/>
      <c r="Y1353" s="59"/>
      <c r="Z1353" s="59"/>
      <c r="AA1353" s="59"/>
      <c r="AB1353" s="59"/>
      <c r="AC1353" s="59"/>
      <c r="AD1353" s="59"/>
      <c r="AE1353" s="59"/>
      <c r="AF1353" s="60"/>
      <c r="AG1353" s="60"/>
      <c r="AH1353" s="60"/>
      <c r="AI1353" s="60"/>
      <c r="AJ1353" s="60"/>
      <c r="AK1353" s="60"/>
      <c r="AL1353" s="60"/>
      <c r="AM1353" s="60"/>
      <c r="AN1353" s="60"/>
      <c r="AO1353" s="60"/>
      <c r="AP1353" s="60"/>
      <c r="AQ1353" s="60"/>
    </row>
    <row r="1354" spans="1:43" ht="15.75" x14ac:dyDescent="0.25">
      <c r="A1354" s="42"/>
      <c r="B1354" s="59"/>
      <c r="C1354" s="59"/>
      <c r="D1354" s="59"/>
      <c r="E1354" s="59"/>
      <c r="F1354" s="59"/>
      <c r="G1354" s="49"/>
      <c r="H1354" s="59"/>
      <c r="I1354" s="59"/>
      <c r="J1354" s="49"/>
      <c r="K1354" s="325"/>
      <c r="L1354" s="205"/>
      <c r="M1354" s="59"/>
      <c r="N1354" s="59"/>
      <c r="O1354" s="206"/>
      <c r="P1354" s="206"/>
      <c r="Q1354" s="59"/>
      <c r="R1354" s="59"/>
      <c r="S1354" s="59"/>
      <c r="T1354" s="59"/>
      <c r="U1354" s="59"/>
      <c r="V1354" s="59"/>
      <c r="W1354" s="59"/>
      <c r="X1354" s="59"/>
      <c r="Y1354" s="59"/>
      <c r="Z1354" s="59"/>
      <c r="AA1354" s="59"/>
      <c r="AB1354" s="59"/>
      <c r="AC1354" s="59"/>
      <c r="AD1354" s="59"/>
      <c r="AE1354" s="59"/>
      <c r="AF1354" s="60"/>
      <c r="AG1354" s="60"/>
      <c r="AH1354" s="60"/>
      <c r="AI1354" s="60"/>
      <c r="AJ1354" s="60"/>
      <c r="AK1354" s="60"/>
      <c r="AL1354" s="60"/>
      <c r="AM1354" s="60"/>
      <c r="AN1354" s="60"/>
      <c r="AO1354" s="60"/>
      <c r="AP1354" s="60"/>
      <c r="AQ1354" s="60"/>
    </row>
    <row r="1355" spans="1:43" ht="15.75" x14ac:dyDescent="0.25">
      <c r="A1355" s="42"/>
      <c r="B1355" s="59"/>
      <c r="C1355" s="59"/>
      <c r="D1355" s="59"/>
      <c r="E1355" s="59"/>
      <c r="F1355" s="59"/>
      <c r="G1355" s="49"/>
      <c r="H1355" s="59"/>
      <c r="I1355" s="59"/>
      <c r="J1355" s="49"/>
      <c r="K1355" s="325"/>
      <c r="L1355" s="205"/>
      <c r="M1355" s="59"/>
      <c r="N1355" s="59"/>
      <c r="O1355" s="206"/>
      <c r="P1355" s="206"/>
      <c r="Q1355" s="59"/>
      <c r="R1355" s="59"/>
      <c r="S1355" s="59"/>
      <c r="T1355" s="59"/>
      <c r="U1355" s="59"/>
      <c r="V1355" s="59"/>
      <c r="W1355" s="59"/>
      <c r="X1355" s="59"/>
      <c r="Y1355" s="59"/>
      <c r="Z1355" s="59"/>
      <c r="AA1355" s="59"/>
      <c r="AB1355" s="59"/>
      <c r="AC1355" s="59"/>
      <c r="AD1355" s="59"/>
      <c r="AE1355" s="59"/>
      <c r="AF1355" s="60"/>
      <c r="AG1355" s="60"/>
      <c r="AH1355" s="60"/>
      <c r="AI1355" s="60"/>
      <c r="AJ1355" s="60"/>
      <c r="AK1355" s="60"/>
      <c r="AL1355" s="60"/>
      <c r="AM1355" s="60"/>
      <c r="AN1355" s="60"/>
      <c r="AO1355" s="60"/>
      <c r="AP1355" s="60"/>
      <c r="AQ1355" s="60"/>
    </row>
    <row r="1356" spans="1:43" ht="15.75" x14ac:dyDescent="0.25">
      <c r="A1356" s="42"/>
      <c r="B1356" s="59"/>
      <c r="C1356" s="59"/>
      <c r="D1356" s="59"/>
      <c r="E1356" s="59"/>
      <c r="F1356" s="59"/>
      <c r="G1356" s="49"/>
      <c r="H1356" s="59"/>
      <c r="I1356" s="59"/>
      <c r="J1356" s="49"/>
      <c r="K1356" s="325"/>
      <c r="L1356" s="205"/>
      <c r="M1356" s="59"/>
      <c r="N1356" s="59"/>
      <c r="O1356" s="206"/>
      <c r="P1356" s="206"/>
      <c r="Q1356" s="59"/>
      <c r="R1356" s="59"/>
      <c r="S1356" s="59"/>
      <c r="T1356" s="59"/>
      <c r="U1356" s="59"/>
      <c r="V1356" s="59"/>
      <c r="W1356" s="59"/>
      <c r="X1356" s="59"/>
      <c r="Y1356" s="59"/>
      <c r="Z1356" s="59"/>
      <c r="AA1356" s="59"/>
      <c r="AB1356" s="59"/>
      <c r="AC1356" s="59"/>
      <c r="AD1356" s="59"/>
      <c r="AE1356" s="59"/>
      <c r="AF1356" s="60"/>
      <c r="AG1356" s="60"/>
      <c r="AH1356" s="60"/>
      <c r="AI1356" s="60"/>
      <c r="AJ1356" s="60"/>
      <c r="AK1356" s="60"/>
      <c r="AL1356" s="60"/>
      <c r="AM1356" s="60"/>
      <c r="AN1356" s="60"/>
      <c r="AO1356" s="60"/>
      <c r="AP1356" s="60"/>
      <c r="AQ1356" s="60"/>
    </row>
    <row r="1357" spans="1:43" ht="15.75" x14ac:dyDescent="0.25">
      <c r="A1357" s="42"/>
      <c r="B1357" s="59"/>
      <c r="C1357" s="59"/>
      <c r="D1357" s="59"/>
      <c r="E1357" s="59"/>
      <c r="F1357" s="59"/>
      <c r="G1357" s="49"/>
      <c r="H1357" s="59"/>
      <c r="I1357" s="59"/>
      <c r="J1357" s="49"/>
      <c r="K1357" s="325"/>
      <c r="L1357" s="205"/>
      <c r="M1357" s="59"/>
      <c r="N1357" s="59"/>
      <c r="O1357" s="206"/>
      <c r="P1357" s="206"/>
      <c r="Q1357" s="59"/>
      <c r="R1357" s="59"/>
      <c r="S1357" s="59"/>
      <c r="T1357" s="59"/>
      <c r="U1357" s="59"/>
      <c r="V1357" s="59"/>
      <c r="W1357" s="59"/>
      <c r="X1357" s="59"/>
      <c r="Y1357" s="59"/>
      <c r="Z1357" s="59"/>
      <c r="AA1357" s="59"/>
      <c r="AB1357" s="59"/>
      <c r="AC1357" s="59"/>
      <c r="AD1357" s="59"/>
      <c r="AE1357" s="59"/>
      <c r="AF1357" s="60"/>
      <c r="AG1357" s="60"/>
      <c r="AH1357" s="60"/>
      <c r="AI1357" s="60"/>
      <c r="AJ1357" s="60"/>
      <c r="AK1357" s="60"/>
      <c r="AL1357" s="60"/>
      <c r="AM1357" s="60"/>
      <c r="AN1357" s="60"/>
      <c r="AO1357" s="60"/>
      <c r="AP1357" s="60"/>
      <c r="AQ1357" s="60"/>
    </row>
    <row r="1358" spans="1:43" ht="15.75" x14ac:dyDescent="0.25">
      <c r="A1358" s="42"/>
      <c r="B1358" s="59"/>
      <c r="C1358" s="59"/>
      <c r="D1358" s="59"/>
      <c r="E1358" s="59"/>
      <c r="F1358" s="59"/>
      <c r="G1358" s="49"/>
      <c r="H1358" s="59"/>
      <c r="I1358" s="59"/>
      <c r="J1358" s="49"/>
      <c r="K1358" s="325"/>
      <c r="L1358" s="205"/>
      <c r="M1358" s="59"/>
      <c r="N1358" s="59"/>
      <c r="O1358" s="206"/>
      <c r="P1358" s="206"/>
      <c r="Q1358" s="59"/>
      <c r="R1358" s="59"/>
      <c r="S1358" s="59"/>
      <c r="T1358" s="59"/>
      <c r="U1358" s="59"/>
      <c r="V1358" s="59"/>
      <c r="W1358" s="59"/>
      <c r="X1358" s="59"/>
      <c r="Y1358" s="59"/>
      <c r="Z1358" s="59"/>
      <c r="AA1358" s="59"/>
      <c r="AB1358" s="59"/>
      <c r="AC1358" s="59"/>
      <c r="AD1358" s="59"/>
      <c r="AE1358" s="59"/>
      <c r="AF1358" s="60"/>
      <c r="AG1358" s="60"/>
      <c r="AH1358" s="60"/>
      <c r="AI1358" s="60"/>
      <c r="AJ1358" s="60"/>
      <c r="AK1358" s="60"/>
      <c r="AL1358" s="60"/>
      <c r="AM1358" s="60"/>
      <c r="AN1358" s="60"/>
      <c r="AO1358" s="60"/>
      <c r="AP1358" s="60"/>
      <c r="AQ1358" s="60"/>
    </row>
    <row r="1359" spans="1:43" ht="15.75" x14ac:dyDescent="0.25">
      <c r="A1359" s="42"/>
      <c r="B1359" s="59"/>
      <c r="C1359" s="59"/>
      <c r="D1359" s="59"/>
      <c r="E1359" s="59"/>
      <c r="F1359" s="59"/>
      <c r="G1359" s="49"/>
      <c r="H1359" s="59"/>
      <c r="I1359" s="59"/>
      <c r="J1359" s="49"/>
      <c r="K1359" s="325"/>
      <c r="L1359" s="205"/>
      <c r="M1359" s="59"/>
      <c r="N1359" s="59"/>
      <c r="O1359" s="206"/>
      <c r="P1359" s="206"/>
      <c r="Q1359" s="59"/>
      <c r="R1359" s="59"/>
      <c r="S1359" s="59"/>
      <c r="T1359" s="59"/>
      <c r="U1359" s="59"/>
      <c r="V1359" s="59"/>
      <c r="W1359" s="59"/>
      <c r="X1359" s="59"/>
      <c r="Y1359" s="59"/>
      <c r="Z1359" s="59"/>
      <c r="AA1359" s="59"/>
      <c r="AB1359" s="59"/>
      <c r="AC1359" s="59"/>
      <c r="AD1359" s="59"/>
      <c r="AE1359" s="59"/>
      <c r="AF1359" s="60"/>
      <c r="AG1359" s="60"/>
      <c r="AH1359" s="60"/>
      <c r="AI1359" s="60"/>
      <c r="AJ1359" s="60"/>
      <c r="AK1359" s="60"/>
      <c r="AL1359" s="60"/>
      <c r="AM1359" s="60"/>
      <c r="AN1359" s="60"/>
      <c r="AO1359" s="60"/>
      <c r="AP1359" s="60"/>
      <c r="AQ1359" s="60"/>
    </row>
    <row r="1360" spans="1:43" ht="15.75" x14ac:dyDescent="0.25">
      <c r="A1360" s="42"/>
      <c r="B1360" s="59"/>
      <c r="C1360" s="59"/>
      <c r="D1360" s="59"/>
      <c r="E1360" s="59"/>
      <c r="F1360" s="59"/>
      <c r="G1360" s="49"/>
      <c r="H1360" s="59"/>
      <c r="I1360" s="59"/>
      <c r="J1360" s="49"/>
      <c r="K1360" s="325"/>
      <c r="L1360" s="205"/>
      <c r="M1360" s="59"/>
      <c r="N1360" s="59"/>
      <c r="O1360" s="206"/>
      <c r="P1360" s="206"/>
      <c r="Q1360" s="59"/>
      <c r="R1360" s="59"/>
      <c r="S1360" s="59"/>
      <c r="T1360" s="59"/>
      <c r="U1360" s="59"/>
      <c r="V1360" s="59"/>
      <c r="W1360" s="59"/>
      <c r="X1360" s="59"/>
      <c r="Y1360" s="59"/>
      <c r="Z1360" s="59"/>
      <c r="AA1360" s="59"/>
      <c r="AB1360" s="59"/>
      <c r="AC1360" s="59"/>
      <c r="AD1360" s="59"/>
      <c r="AE1360" s="59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60"/>
      <c r="AP1360" s="60"/>
      <c r="AQ1360" s="60"/>
    </row>
    <row r="1361" spans="1:43" ht="15.75" x14ac:dyDescent="0.25">
      <c r="A1361" s="42"/>
      <c r="B1361" s="59"/>
      <c r="C1361" s="59"/>
      <c r="D1361" s="59"/>
      <c r="E1361" s="59"/>
      <c r="F1361" s="59"/>
      <c r="G1361" s="49"/>
      <c r="H1361" s="59"/>
      <c r="I1361" s="59"/>
      <c r="J1361" s="49"/>
      <c r="K1361" s="325"/>
      <c r="L1361" s="205"/>
      <c r="M1361" s="59"/>
      <c r="N1361" s="59"/>
      <c r="O1361" s="206"/>
      <c r="P1361" s="206"/>
      <c r="Q1361" s="59"/>
      <c r="R1361" s="59"/>
      <c r="S1361" s="59"/>
      <c r="T1361" s="59"/>
      <c r="U1361" s="59"/>
      <c r="V1361" s="59"/>
      <c r="W1361" s="59"/>
      <c r="X1361" s="59"/>
      <c r="Y1361" s="59"/>
      <c r="Z1361" s="59"/>
      <c r="AA1361" s="59"/>
      <c r="AB1361" s="59"/>
      <c r="AC1361" s="59"/>
      <c r="AD1361" s="59"/>
      <c r="AE1361" s="59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60"/>
      <c r="AP1361" s="60"/>
      <c r="AQ1361" s="60"/>
    </row>
    <row r="1362" spans="1:43" ht="15.75" x14ac:dyDescent="0.25">
      <c r="A1362" s="42"/>
      <c r="B1362" s="59"/>
      <c r="C1362" s="59"/>
      <c r="D1362" s="59"/>
      <c r="E1362" s="59"/>
      <c r="F1362" s="59"/>
      <c r="G1362" s="49"/>
      <c r="H1362" s="59"/>
      <c r="I1362" s="59"/>
      <c r="J1362" s="49"/>
      <c r="K1362" s="325"/>
      <c r="L1362" s="205"/>
      <c r="M1362" s="59"/>
      <c r="N1362" s="59"/>
      <c r="O1362" s="206"/>
      <c r="P1362" s="206"/>
      <c r="Q1362" s="59"/>
      <c r="R1362" s="59"/>
      <c r="S1362" s="59"/>
      <c r="T1362" s="59"/>
      <c r="U1362" s="59"/>
      <c r="V1362" s="59"/>
      <c r="W1362" s="59"/>
      <c r="X1362" s="59"/>
      <c r="Y1362" s="59"/>
      <c r="Z1362" s="59"/>
      <c r="AA1362" s="59"/>
      <c r="AB1362" s="59"/>
      <c r="AC1362" s="59"/>
      <c r="AD1362" s="59"/>
      <c r="AE1362" s="59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60"/>
      <c r="AP1362" s="60"/>
      <c r="AQ1362" s="60"/>
    </row>
    <row r="1363" spans="1:43" ht="15.75" x14ac:dyDescent="0.25">
      <c r="A1363" s="42"/>
      <c r="B1363" s="59"/>
      <c r="C1363" s="59"/>
      <c r="D1363" s="59"/>
      <c r="E1363" s="59"/>
      <c r="F1363" s="59"/>
      <c r="G1363" s="49"/>
      <c r="H1363" s="59"/>
      <c r="I1363" s="59"/>
      <c r="J1363" s="49"/>
      <c r="K1363" s="325"/>
      <c r="L1363" s="205"/>
      <c r="M1363" s="59"/>
      <c r="N1363" s="59"/>
      <c r="O1363" s="206"/>
      <c r="P1363" s="206"/>
      <c r="Q1363" s="59"/>
      <c r="R1363" s="59"/>
      <c r="S1363" s="59"/>
      <c r="T1363" s="59"/>
      <c r="U1363" s="59"/>
      <c r="V1363" s="59"/>
      <c r="W1363" s="59"/>
      <c r="X1363" s="59"/>
      <c r="Y1363" s="59"/>
      <c r="Z1363" s="59"/>
      <c r="AA1363" s="59"/>
      <c r="AB1363" s="59"/>
      <c r="AC1363" s="59"/>
      <c r="AD1363" s="59"/>
      <c r="AE1363" s="59"/>
      <c r="AF1363" s="60"/>
      <c r="AG1363" s="60"/>
      <c r="AH1363" s="60"/>
      <c r="AI1363" s="60"/>
      <c r="AJ1363" s="60"/>
      <c r="AK1363" s="60"/>
      <c r="AL1363" s="60"/>
      <c r="AM1363" s="60"/>
      <c r="AN1363" s="60"/>
      <c r="AO1363" s="60"/>
      <c r="AP1363" s="60"/>
      <c r="AQ1363" s="60"/>
    </row>
    <row r="1364" spans="1:43" ht="15.75" x14ac:dyDescent="0.25">
      <c r="A1364" s="42"/>
      <c r="B1364" s="59"/>
      <c r="C1364" s="59"/>
      <c r="D1364" s="59"/>
      <c r="E1364" s="59"/>
      <c r="F1364" s="59"/>
      <c r="G1364" s="49"/>
      <c r="H1364" s="59"/>
      <c r="I1364" s="59"/>
      <c r="J1364" s="49"/>
      <c r="K1364" s="325"/>
      <c r="L1364" s="205"/>
      <c r="M1364" s="59"/>
      <c r="N1364" s="59"/>
      <c r="O1364" s="206"/>
      <c r="P1364" s="206"/>
      <c r="Q1364" s="59"/>
      <c r="R1364" s="59"/>
      <c r="S1364" s="59"/>
      <c r="T1364" s="59"/>
      <c r="U1364" s="59"/>
      <c r="V1364" s="59"/>
      <c r="W1364" s="59"/>
      <c r="X1364" s="59"/>
      <c r="Y1364" s="59"/>
      <c r="Z1364" s="59"/>
      <c r="AA1364" s="59"/>
      <c r="AB1364" s="59"/>
      <c r="AC1364" s="59"/>
      <c r="AD1364" s="59"/>
      <c r="AE1364" s="59"/>
      <c r="AF1364" s="60"/>
      <c r="AG1364" s="60"/>
      <c r="AH1364" s="60"/>
      <c r="AI1364" s="60"/>
      <c r="AJ1364" s="60"/>
      <c r="AK1364" s="60"/>
      <c r="AL1364" s="60"/>
      <c r="AM1364" s="60"/>
      <c r="AN1364" s="60"/>
      <c r="AO1364" s="60"/>
      <c r="AP1364" s="60"/>
      <c r="AQ1364" s="60"/>
    </row>
    <row r="1365" spans="1:43" ht="15.75" x14ac:dyDescent="0.25">
      <c r="A1365" s="42"/>
      <c r="B1365" s="59"/>
      <c r="C1365" s="59"/>
      <c r="D1365" s="59"/>
      <c r="E1365" s="59"/>
      <c r="F1365" s="59"/>
      <c r="G1365" s="49"/>
      <c r="H1365" s="59"/>
      <c r="I1365" s="59"/>
      <c r="J1365" s="49"/>
      <c r="K1365" s="325"/>
      <c r="L1365" s="205"/>
      <c r="M1365" s="59"/>
      <c r="N1365" s="59"/>
      <c r="O1365" s="206"/>
      <c r="P1365" s="206"/>
      <c r="Q1365" s="59"/>
      <c r="R1365" s="59"/>
      <c r="S1365" s="59"/>
      <c r="T1365" s="59"/>
      <c r="U1365" s="59"/>
      <c r="V1365" s="59"/>
      <c r="W1365" s="59"/>
      <c r="X1365" s="59"/>
      <c r="Y1365" s="59"/>
      <c r="Z1365" s="59"/>
      <c r="AA1365" s="59"/>
      <c r="AB1365" s="59"/>
      <c r="AC1365" s="59"/>
      <c r="AD1365" s="59"/>
      <c r="AE1365" s="59"/>
      <c r="AF1365" s="60"/>
      <c r="AG1365" s="60"/>
      <c r="AH1365" s="60"/>
      <c r="AI1365" s="60"/>
      <c r="AJ1365" s="60"/>
      <c r="AK1365" s="60"/>
      <c r="AL1365" s="60"/>
      <c r="AM1365" s="60"/>
      <c r="AN1365" s="60"/>
      <c r="AO1365" s="60"/>
      <c r="AP1365" s="60"/>
      <c r="AQ1365" s="60"/>
    </row>
    <row r="1366" spans="1:43" ht="15.75" x14ac:dyDescent="0.25">
      <c r="A1366" s="42"/>
      <c r="B1366" s="59"/>
      <c r="C1366" s="59"/>
      <c r="D1366" s="59"/>
      <c r="E1366" s="59"/>
      <c r="F1366" s="59"/>
      <c r="G1366" s="49"/>
      <c r="H1366" s="59"/>
      <c r="I1366" s="59"/>
      <c r="J1366" s="49"/>
      <c r="K1366" s="325"/>
      <c r="L1366" s="205"/>
      <c r="M1366" s="59"/>
      <c r="N1366" s="59"/>
      <c r="O1366" s="206"/>
      <c r="P1366" s="206"/>
      <c r="Q1366" s="59"/>
      <c r="R1366" s="59"/>
      <c r="S1366" s="59"/>
      <c r="T1366" s="59"/>
      <c r="U1366" s="59"/>
      <c r="V1366" s="59"/>
      <c r="W1366" s="59"/>
      <c r="X1366" s="59"/>
      <c r="Y1366" s="59"/>
      <c r="Z1366" s="59"/>
      <c r="AA1366" s="59"/>
      <c r="AB1366" s="59"/>
      <c r="AC1366" s="59"/>
      <c r="AD1366" s="59"/>
      <c r="AE1366" s="59"/>
      <c r="AF1366" s="60"/>
      <c r="AG1366" s="60"/>
      <c r="AH1366" s="60"/>
      <c r="AI1366" s="60"/>
      <c r="AJ1366" s="60"/>
      <c r="AK1366" s="60"/>
      <c r="AL1366" s="60"/>
      <c r="AM1366" s="60"/>
      <c r="AN1366" s="60"/>
      <c r="AO1366" s="60"/>
      <c r="AP1366" s="60"/>
      <c r="AQ1366" s="60"/>
    </row>
    <row r="1367" spans="1:43" ht="15.75" x14ac:dyDescent="0.25">
      <c r="A1367" s="42"/>
      <c r="B1367" s="59"/>
      <c r="C1367" s="59"/>
      <c r="D1367" s="59"/>
      <c r="E1367" s="59"/>
      <c r="F1367" s="59"/>
      <c r="G1367" s="49"/>
      <c r="H1367" s="59"/>
      <c r="I1367" s="59"/>
      <c r="J1367" s="49"/>
      <c r="K1367" s="325"/>
      <c r="L1367" s="205"/>
      <c r="M1367" s="59"/>
      <c r="N1367" s="59"/>
      <c r="O1367" s="206"/>
      <c r="P1367" s="206"/>
      <c r="Q1367" s="59"/>
      <c r="R1367" s="59"/>
      <c r="S1367" s="59"/>
      <c r="T1367" s="59"/>
      <c r="U1367" s="59"/>
      <c r="V1367" s="59"/>
      <c r="W1367" s="59"/>
      <c r="X1367" s="59"/>
      <c r="Y1367" s="59"/>
      <c r="Z1367" s="59"/>
      <c r="AA1367" s="59"/>
      <c r="AB1367" s="59"/>
      <c r="AC1367" s="59"/>
      <c r="AD1367" s="59"/>
      <c r="AE1367" s="59"/>
      <c r="AF1367" s="60"/>
      <c r="AG1367" s="60"/>
      <c r="AH1367" s="60"/>
      <c r="AI1367" s="60"/>
      <c r="AJ1367" s="60"/>
      <c r="AK1367" s="60"/>
      <c r="AL1367" s="60"/>
      <c r="AM1367" s="60"/>
      <c r="AN1367" s="60"/>
      <c r="AO1367" s="60"/>
      <c r="AP1367" s="60"/>
      <c r="AQ1367" s="60"/>
    </row>
    <row r="1368" spans="1:43" ht="15.75" x14ac:dyDescent="0.25">
      <c r="A1368" s="42"/>
      <c r="B1368" s="59"/>
      <c r="C1368" s="59"/>
      <c r="D1368" s="59"/>
      <c r="E1368" s="59"/>
      <c r="F1368" s="59"/>
      <c r="G1368" s="49"/>
      <c r="H1368" s="59"/>
      <c r="I1368" s="59"/>
      <c r="J1368" s="49"/>
      <c r="K1368" s="325"/>
      <c r="L1368" s="205"/>
      <c r="M1368" s="59"/>
      <c r="N1368" s="59"/>
      <c r="O1368" s="206"/>
      <c r="P1368" s="206"/>
      <c r="Q1368" s="59"/>
      <c r="R1368" s="59"/>
      <c r="S1368" s="59"/>
      <c r="T1368" s="59"/>
      <c r="U1368" s="59"/>
      <c r="V1368" s="59"/>
      <c r="W1368" s="59"/>
      <c r="X1368" s="59"/>
      <c r="Y1368" s="59"/>
      <c r="Z1368" s="59"/>
      <c r="AA1368" s="59"/>
      <c r="AB1368" s="59"/>
      <c r="AC1368" s="59"/>
      <c r="AD1368" s="59"/>
      <c r="AE1368" s="59"/>
      <c r="AF1368" s="60"/>
      <c r="AG1368" s="60"/>
      <c r="AH1368" s="60"/>
      <c r="AI1368" s="60"/>
      <c r="AJ1368" s="60"/>
      <c r="AK1368" s="60"/>
      <c r="AL1368" s="60"/>
      <c r="AM1368" s="60"/>
      <c r="AN1368" s="60"/>
      <c r="AO1368" s="60"/>
      <c r="AP1368" s="60"/>
      <c r="AQ1368" s="60"/>
    </row>
    <row r="1369" spans="1:43" ht="15.75" x14ac:dyDescent="0.25">
      <c r="A1369" s="42"/>
      <c r="B1369" s="59"/>
      <c r="C1369" s="59"/>
      <c r="D1369" s="59"/>
      <c r="E1369" s="59"/>
      <c r="F1369" s="59"/>
      <c r="G1369" s="49"/>
      <c r="H1369" s="59"/>
      <c r="I1369" s="59"/>
      <c r="J1369" s="49"/>
      <c r="K1369" s="325"/>
      <c r="L1369" s="205"/>
      <c r="M1369" s="59"/>
      <c r="N1369" s="59"/>
      <c r="O1369" s="206"/>
      <c r="P1369" s="206"/>
      <c r="Q1369" s="59"/>
      <c r="R1369" s="59"/>
      <c r="S1369" s="59"/>
      <c r="T1369" s="59"/>
      <c r="U1369" s="59"/>
      <c r="V1369" s="59"/>
      <c r="W1369" s="59"/>
      <c r="X1369" s="59"/>
      <c r="Y1369" s="59"/>
      <c r="Z1369" s="59"/>
      <c r="AA1369" s="59"/>
      <c r="AB1369" s="59"/>
      <c r="AC1369" s="59"/>
      <c r="AD1369" s="59"/>
      <c r="AE1369" s="59"/>
      <c r="AF1369" s="60"/>
      <c r="AG1369" s="60"/>
      <c r="AH1369" s="60"/>
      <c r="AI1369" s="60"/>
      <c r="AJ1369" s="60"/>
      <c r="AK1369" s="60"/>
      <c r="AL1369" s="60"/>
      <c r="AM1369" s="60"/>
      <c r="AN1369" s="60"/>
      <c r="AO1369" s="60"/>
      <c r="AP1369" s="60"/>
      <c r="AQ1369" s="60"/>
    </row>
    <row r="1370" spans="1:43" ht="15.75" x14ac:dyDescent="0.25">
      <c r="A1370" s="42"/>
      <c r="B1370" s="59"/>
      <c r="C1370" s="59"/>
      <c r="D1370" s="59"/>
      <c r="E1370" s="59"/>
      <c r="F1370" s="59"/>
      <c r="G1370" s="49"/>
      <c r="H1370" s="59"/>
      <c r="I1370" s="59"/>
      <c r="J1370" s="49"/>
      <c r="K1370" s="325"/>
      <c r="L1370" s="205"/>
      <c r="M1370" s="59"/>
      <c r="N1370" s="59"/>
      <c r="O1370" s="206"/>
      <c r="P1370" s="206"/>
      <c r="Q1370" s="59"/>
      <c r="R1370" s="59"/>
      <c r="S1370" s="59"/>
      <c r="T1370" s="59"/>
      <c r="U1370" s="59"/>
      <c r="V1370" s="59"/>
      <c r="W1370" s="59"/>
      <c r="X1370" s="59"/>
      <c r="Y1370" s="59"/>
      <c r="Z1370" s="59"/>
      <c r="AA1370" s="59"/>
      <c r="AB1370" s="59"/>
      <c r="AC1370" s="59"/>
      <c r="AD1370" s="59"/>
      <c r="AE1370" s="59"/>
      <c r="AF1370" s="60"/>
      <c r="AG1370" s="60"/>
      <c r="AH1370" s="60"/>
      <c r="AI1370" s="60"/>
      <c r="AJ1370" s="60"/>
      <c r="AK1370" s="60"/>
      <c r="AL1370" s="60"/>
      <c r="AM1370" s="60"/>
      <c r="AN1370" s="60"/>
      <c r="AO1370" s="60"/>
      <c r="AP1370" s="60"/>
      <c r="AQ1370" s="60"/>
    </row>
    <row r="1371" spans="1:43" ht="15.75" x14ac:dyDescent="0.25">
      <c r="A1371" s="42"/>
      <c r="B1371" s="59"/>
      <c r="C1371" s="59"/>
      <c r="D1371" s="59"/>
      <c r="E1371" s="59"/>
      <c r="F1371" s="59"/>
      <c r="G1371" s="49"/>
      <c r="H1371" s="59"/>
      <c r="I1371" s="59"/>
      <c r="J1371" s="49"/>
      <c r="K1371" s="325"/>
      <c r="L1371" s="205"/>
      <c r="M1371" s="59"/>
      <c r="N1371" s="59"/>
      <c r="O1371" s="206"/>
      <c r="P1371" s="206"/>
      <c r="Q1371" s="59"/>
      <c r="R1371" s="59"/>
      <c r="S1371" s="59"/>
      <c r="T1371" s="59"/>
      <c r="U1371" s="59"/>
      <c r="V1371" s="59"/>
      <c r="W1371" s="59"/>
      <c r="X1371" s="59"/>
      <c r="Y1371" s="59"/>
      <c r="Z1371" s="59"/>
      <c r="AA1371" s="59"/>
      <c r="AB1371" s="59"/>
      <c r="AC1371" s="59"/>
      <c r="AD1371" s="59"/>
      <c r="AE1371" s="59"/>
      <c r="AF1371" s="60"/>
      <c r="AG1371" s="60"/>
      <c r="AH1371" s="60"/>
      <c r="AI1371" s="60"/>
      <c r="AJ1371" s="60"/>
      <c r="AK1371" s="60"/>
      <c r="AL1371" s="60"/>
      <c r="AM1371" s="60"/>
      <c r="AN1371" s="60"/>
      <c r="AO1371" s="60"/>
      <c r="AP1371" s="60"/>
      <c r="AQ1371" s="60"/>
    </row>
    <row r="1372" spans="1:43" ht="15.75" x14ac:dyDescent="0.25">
      <c r="A1372" s="42"/>
      <c r="B1372" s="59"/>
      <c r="C1372" s="59"/>
      <c r="D1372" s="59"/>
      <c r="E1372" s="59"/>
      <c r="F1372" s="59"/>
      <c r="G1372" s="49"/>
      <c r="H1372" s="59"/>
      <c r="I1372" s="59"/>
      <c r="J1372" s="49"/>
      <c r="K1372" s="325"/>
      <c r="L1372" s="205"/>
      <c r="M1372" s="59"/>
      <c r="N1372" s="59"/>
      <c r="O1372" s="206"/>
      <c r="P1372" s="206"/>
      <c r="Q1372" s="59"/>
      <c r="R1372" s="59"/>
      <c r="S1372" s="59"/>
      <c r="T1372" s="59"/>
      <c r="U1372" s="59"/>
      <c r="V1372" s="59"/>
      <c r="W1372" s="59"/>
      <c r="X1372" s="59"/>
      <c r="Y1372" s="59"/>
      <c r="Z1372" s="59"/>
      <c r="AA1372" s="59"/>
      <c r="AB1372" s="59"/>
      <c r="AC1372" s="59"/>
      <c r="AD1372" s="59"/>
      <c r="AE1372" s="59"/>
      <c r="AF1372" s="60"/>
      <c r="AG1372" s="60"/>
      <c r="AH1372" s="60"/>
      <c r="AI1372" s="60"/>
      <c r="AJ1372" s="60"/>
      <c r="AK1372" s="60"/>
      <c r="AL1372" s="60"/>
      <c r="AM1372" s="60"/>
      <c r="AN1372" s="60"/>
      <c r="AO1372" s="60"/>
      <c r="AP1372" s="60"/>
      <c r="AQ1372" s="60"/>
    </row>
    <row r="1373" spans="1:43" ht="15.75" x14ac:dyDescent="0.25">
      <c r="A1373" s="42"/>
      <c r="B1373" s="59"/>
      <c r="C1373" s="59"/>
      <c r="D1373" s="59"/>
      <c r="E1373" s="59"/>
      <c r="F1373" s="59"/>
      <c r="G1373" s="49"/>
      <c r="H1373" s="59"/>
      <c r="I1373" s="59"/>
      <c r="J1373" s="49"/>
      <c r="K1373" s="325"/>
      <c r="L1373" s="205"/>
      <c r="M1373" s="59"/>
      <c r="N1373" s="59"/>
      <c r="O1373" s="206"/>
      <c r="P1373" s="206"/>
      <c r="Q1373" s="59"/>
      <c r="R1373" s="59"/>
      <c r="S1373" s="59"/>
      <c r="T1373" s="59"/>
      <c r="U1373" s="59"/>
      <c r="V1373" s="59"/>
      <c r="W1373" s="59"/>
      <c r="X1373" s="59"/>
      <c r="Y1373" s="59"/>
      <c r="Z1373" s="59"/>
      <c r="AA1373" s="59"/>
      <c r="AB1373" s="59"/>
      <c r="AC1373" s="59"/>
      <c r="AD1373" s="59"/>
      <c r="AE1373" s="59"/>
      <c r="AF1373" s="60"/>
      <c r="AG1373" s="60"/>
      <c r="AH1373" s="60"/>
      <c r="AI1373" s="60"/>
      <c r="AJ1373" s="60"/>
      <c r="AK1373" s="60"/>
      <c r="AL1373" s="60"/>
      <c r="AM1373" s="60"/>
      <c r="AN1373" s="60"/>
      <c r="AO1373" s="60"/>
      <c r="AP1373" s="60"/>
      <c r="AQ1373" s="60"/>
    </row>
    <row r="1374" spans="1:43" ht="15.75" x14ac:dyDescent="0.25">
      <c r="A1374" s="42"/>
      <c r="B1374" s="59"/>
      <c r="C1374" s="59"/>
      <c r="D1374" s="59"/>
      <c r="E1374" s="59"/>
      <c r="F1374" s="59"/>
      <c r="G1374" s="49"/>
      <c r="H1374" s="59"/>
      <c r="I1374" s="59"/>
      <c r="J1374" s="49"/>
      <c r="K1374" s="325"/>
      <c r="L1374" s="205"/>
      <c r="M1374" s="59"/>
      <c r="N1374" s="59"/>
      <c r="O1374" s="206"/>
      <c r="P1374" s="206"/>
      <c r="Q1374" s="59"/>
      <c r="R1374" s="59"/>
      <c r="S1374" s="59"/>
      <c r="T1374" s="59"/>
      <c r="U1374" s="59"/>
      <c r="V1374" s="59"/>
      <c r="W1374" s="59"/>
      <c r="X1374" s="59"/>
      <c r="Y1374" s="59"/>
      <c r="Z1374" s="59"/>
      <c r="AA1374" s="59"/>
      <c r="AB1374" s="59"/>
      <c r="AC1374" s="59"/>
      <c r="AD1374" s="59"/>
      <c r="AE1374" s="59"/>
      <c r="AF1374" s="60"/>
      <c r="AG1374" s="60"/>
      <c r="AH1374" s="60"/>
      <c r="AI1374" s="60"/>
      <c r="AJ1374" s="60"/>
      <c r="AK1374" s="60"/>
      <c r="AL1374" s="60"/>
      <c r="AM1374" s="60"/>
      <c r="AN1374" s="60"/>
      <c r="AO1374" s="60"/>
      <c r="AP1374" s="60"/>
      <c r="AQ1374" s="60"/>
    </row>
    <row r="1375" spans="1:43" ht="15.75" x14ac:dyDescent="0.25">
      <c r="A1375" s="42"/>
      <c r="B1375" s="59"/>
      <c r="C1375" s="59"/>
      <c r="D1375" s="59"/>
      <c r="E1375" s="59"/>
      <c r="F1375" s="59"/>
      <c r="G1375" s="49"/>
      <c r="H1375" s="59"/>
      <c r="I1375" s="59"/>
      <c r="J1375" s="49"/>
      <c r="K1375" s="325"/>
      <c r="L1375" s="205"/>
      <c r="M1375" s="59"/>
      <c r="N1375" s="59"/>
      <c r="O1375" s="206"/>
      <c r="P1375" s="206"/>
      <c r="Q1375" s="59"/>
      <c r="R1375" s="59"/>
      <c r="S1375" s="59"/>
      <c r="T1375" s="59"/>
      <c r="U1375" s="59"/>
      <c r="V1375" s="59"/>
      <c r="W1375" s="59"/>
      <c r="X1375" s="59"/>
      <c r="Y1375" s="59"/>
      <c r="Z1375" s="59"/>
      <c r="AA1375" s="59"/>
      <c r="AB1375" s="59"/>
      <c r="AC1375" s="59"/>
      <c r="AD1375" s="59"/>
      <c r="AE1375" s="59"/>
      <c r="AF1375" s="60"/>
      <c r="AG1375" s="60"/>
      <c r="AH1375" s="60"/>
      <c r="AI1375" s="60"/>
      <c r="AJ1375" s="60"/>
      <c r="AK1375" s="60"/>
      <c r="AL1375" s="60"/>
      <c r="AM1375" s="60"/>
      <c r="AN1375" s="60"/>
      <c r="AO1375" s="60"/>
      <c r="AP1375" s="60"/>
      <c r="AQ1375" s="60"/>
    </row>
    <row r="1376" spans="1:43" ht="15.75" x14ac:dyDescent="0.25">
      <c r="A1376" s="42"/>
      <c r="B1376" s="59"/>
      <c r="C1376" s="59"/>
      <c r="D1376" s="59"/>
      <c r="E1376" s="59"/>
      <c r="F1376" s="59"/>
      <c r="G1376" s="49"/>
      <c r="H1376" s="59"/>
      <c r="I1376" s="59"/>
      <c r="J1376" s="49"/>
      <c r="K1376" s="325"/>
      <c r="L1376" s="205"/>
      <c r="M1376" s="59"/>
      <c r="N1376" s="59"/>
      <c r="O1376" s="206"/>
      <c r="P1376" s="206"/>
      <c r="Q1376" s="59"/>
      <c r="R1376" s="59"/>
      <c r="S1376" s="59"/>
      <c r="T1376" s="59"/>
      <c r="U1376" s="59"/>
      <c r="V1376" s="59"/>
      <c r="W1376" s="59"/>
      <c r="X1376" s="59"/>
      <c r="Y1376" s="59"/>
      <c r="Z1376" s="59"/>
      <c r="AA1376" s="59"/>
      <c r="AB1376" s="59"/>
      <c r="AC1376" s="59"/>
      <c r="AD1376" s="59"/>
      <c r="AE1376" s="59"/>
      <c r="AF1376" s="60"/>
      <c r="AG1376" s="60"/>
      <c r="AH1376" s="60"/>
      <c r="AI1376" s="60"/>
      <c r="AJ1376" s="60"/>
      <c r="AK1376" s="60"/>
      <c r="AL1376" s="60"/>
      <c r="AM1376" s="60"/>
      <c r="AN1376" s="60"/>
      <c r="AO1376" s="60"/>
      <c r="AP1376" s="60"/>
      <c r="AQ1376" s="60"/>
    </row>
    <row r="1377" spans="1:43" ht="15.75" x14ac:dyDescent="0.25">
      <c r="A1377" s="42"/>
      <c r="B1377" s="59"/>
      <c r="C1377" s="59"/>
      <c r="D1377" s="59"/>
      <c r="E1377" s="59"/>
      <c r="F1377" s="59"/>
      <c r="G1377" s="49"/>
      <c r="H1377" s="59"/>
      <c r="I1377" s="59"/>
      <c r="J1377" s="49"/>
      <c r="K1377" s="325"/>
      <c r="L1377" s="205"/>
      <c r="M1377" s="59"/>
      <c r="N1377" s="59"/>
      <c r="O1377" s="206"/>
      <c r="P1377" s="206"/>
      <c r="Q1377" s="59"/>
      <c r="R1377" s="59"/>
      <c r="S1377" s="59"/>
      <c r="T1377" s="59"/>
      <c r="U1377" s="59"/>
      <c r="V1377" s="59"/>
      <c r="W1377" s="59"/>
      <c r="X1377" s="59"/>
      <c r="Y1377" s="59"/>
      <c r="Z1377" s="59"/>
      <c r="AA1377" s="59"/>
      <c r="AB1377" s="59"/>
      <c r="AC1377" s="59"/>
      <c r="AD1377" s="59"/>
      <c r="AE1377" s="59"/>
      <c r="AF1377" s="60"/>
      <c r="AG1377" s="60"/>
      <c r="AH1377" s="60"/>
      <c r="AI1377" s="60"/>
      <c r="AJ1377" s="60"/>
      <c r="AK1377" s="60"/>
      <c r="AL1377" s="60"/>
      <c r="AM1377" s="60"/>
      <c r="AN1377" s="60"/>
      <c r="AO1377" s="60"/>
      <c r="AP1377" s="60"/>
      <c r="AQ1377" s="60"/>
    </row>
    <row r="1378" spans="1:43" ht="15.75" x14ac:dyDescent="0.25">
      <c r="A1378" s="42"/>
      <c r="B1378" s="59"/>
      <c r="C1378" s="59"/>
      <c r="D1378" s="59"/>
      <c r="E1378" s="59"/>
      <c r="F1378" s="59"/>
      <c r="G1378" s="49"/>
      <c r="H1378" s="59"/>
      <c r="I1378" s="59"/>
      <c r="J1378" s="49"/>
      <c r="K1378" s="325"/>
      <c r="L1378" s="205"/>
      <c r="M1378" s="59"/>
      <c r="N1378" s="59"/>
      <c r="O1378" s="206"/>
      <c r="P1378" s="206"/>
      <c r="Q1378" s="59"/>
      <c r="R1378" s="59"/>
      <c r="S1378" s="59"/>
      <c r="T1378" s="59"/>
      <c r="U1378" s="59"/>
      <c r="V1378" s="59"/>
      <c r="W1378" s="59"/>
      <c r="X1378" s="59"/>
      <c r="Y1378" s="59"/>
      <c r="Z1378" s="59"/>
      <c r="AA1378" s="59"/>
      <c r="AB1378" s="59"/>
      <c r="AC1378" s="59"/>
      <c r="AD1378" s="59"/>
      <c r="AE1378" s="59"/>
      <c r="AF1378" s="60"/>
      <c r="AG1378" s="60"/>
      <c r="AH1378" s="60"/>
      <c r="AI1378" s="60"/>
      <c r="AJ1378" s="60"/>
      <c r="AK1378" s="60"/>
      <c r="AL1378" s="60"/>
      <c r="AM1378" s="60"/>
      <c r="AN1378" s="60"/>
      <c r="AO1378" s="60"/>
      <c r="AP1378" s="60"/>
      <c r="AQ1378" s="60"/>
    </row>
    <row r="1379" spans="1:43" ht="15.75" x14ac:dyDescent="0.25">
      <c r="A1379" s="42"/>
      <c r="B1379" s="59"/>
      <c r="C1379" s="59"/>
      <c r="D1379" s="59"/>
      <c r="E1379" s="59"/>
      <c r="F1379" s="59"/>
      <c r="G1379" s="49"/>
      <c r="H1379" s="59"/>
      <c r="I1379" s="59"/>
      <c r="J1379" s="49"/>
      <c r="K1379" s="325"/>
      <c r="L1379" s="205"/>
      <c r="M1379" s="59"/>
      <c r="N1379" s="59"/>
      <c r="O1379" s="206"/>
      <c r="P1379" s="206"/>
      <c r="Q1379" s="59"/>
      <c r="R1379" s="59"/>
      <c r="S1379" s="59"/>
      <c r="T1379" s="59"/>
      <c r="U1379" s="59"/>
      <c r="V1379" s="59"/>
      <c r="W1379" s="59"/>
      <c r="X1379" s="59"/>
      <c r="Y1379" s="59"/>
      <c r="Z1379" s="59"/>
      <c r="AA1379" s="59"/>
      <c r="AB1379" s="59"/>
      <c r="AC1379" s="59"/>
      <c r="AD1379" s="59"/>
      <c r="AE1379" s="59"/>
      <c r="AF1379" s="60"/>
      <c r="AG1379" s="60"/>
      <c r="AH1379" s="60"/>
      <c r="AI1379" s="60"/>
      <c r="AJ1379" s="60"/>
      <c r="AK1379" s="60"/>
      <c r="AL1379" s="60"/>
      <c r="AM1379" s="60"/>
      <c r="AN1379" s="60"/>
      <c r="AO1379" s="60"/>
      <c r="AP1379" s="60"/>
      <c r="AQ1379" s="60"/>
    </row>
    <row r="1380" spans="1:43" ht="15.75" x14ac:dyDescent="0.25">
      <c r="A1380" s="42"/>
      <c r="B1380" s="59"/>
      <c r="C1380" s="59"/>
      <c r="D1380" s="59"/>
      <c r="E1380" s="59"/>
      <c r="F1380" s="59"/>
      <c r="G1380" s="49"/>
      <c r="H1380" s="59"/>
      <c r="I1380" s="59"/>
      <c r="J1380" s="49"/>
      <c r="K1380" s="325"/>
      <c r="L1380" s="205"/>
      <c r="M1380" s="59"/>
      <c r="N1380" s="59"/>
      <c r="O1380" s="206"/>
      <c r="P1380" s="206"/>
      <c r="Q1380" s="59"/>
      <c r="R1380" s="59"/>
      <c r="S1380" s="59"/>
      <c r="T1380" s="59"/>
      <c r="U1380" s="59"/>
      <c r="V1380" s="59"/>
      <c r="W1380" s="59"/>
      <c r="X1380" s="59"/>
      <c r="Y1380" s="59"/>
      <c r="Z1380" s="59"/>
      <c r="AA1380" s="59"/>
      <c r="AB1380" s="59"/>
      <c r="AC1380" s="59"/>
      <c r="AD1380" s="59"/>
      <c r="AE1380" s="59"/>
      <c r="AF1380" s="60"/>
      <c r="AG1380" s="60"/>
      <c r="AH1380" s="60"/>
      <c r="AI1380" s="60"/>
      <c r="AJ1380" s="60"/>
      <c r="AK1380" s="60"/>
      <c r="AL1380" s="60"/>
      <c r="AM1380" s="60"/>
      <c r="AN1380" s="60"/>
      <c r="AO1380" s="60"/>
      <c r="AP1380" s="60"/>
      <c r="AQ1380" s="60"/>
    </row>
    <row r="1381" spans="1:43" ht="15.75" x14ac:dyDescent="0.25">
      <c r="A1381" s="42"/>
      <c r="B1381" s="59"/>
      <c r="C1381" s="59"/>
      <c r="D1381" s="59"/>
      <c r="E1381" s="59"/>
      <c r="F1381" s="59"/>
      <c r="G1381" s="49"/>
      <c r="H1381" s="59"/>
      <c r="I1381" s="59"/>
      <c r="J1381" s="49"/>
      <c r="K1381" s="325"/>
      <c r="L1381" s="205"/>
      <c r="M1381" s="59"/>
      <c r="N1381" s="59"/>
      <c r="O1381" s="206"/>
      <c r="P1381" s="206"/>
      <c r="Q1381" s="59"/>
      <c r="R1381" s="59"/>
      <c r="S1381" s="59"/>
      <c r="T1381" s="59"/>
      <c r="U1381" s="59"/>
      <c r="V1381" s="59"/>
      <c r="W1381" s="59"/>
      <c r="X1381" s="59"/>
      <c r="Y1381" s="59"/>
      <c r="Z1381" s="59"/>
      <c r="AA1381" s="59"/>
      <c r="AB1381" s="59"/>
      <c r="AC1381" s="59"/>
      <c r="AD1381" s="59"/>
      <c r="AE1381" s="59"/>
      <c r="AF1381" s="60"/>
      <c r="AG1381" s="60"/>
      <c r="AH1381" s="60"/>
      <c r="AI1381" s="60"/>
      <c r="AJ1381" s="60"/>
      <c r="AK1381" s="60"/>
      <c r="AL1381" s="60"/>
      <c r="AM1381" s="60"/>
      <c r="AN1381" s="60"/>
      <c r="AO1381" s="60"/>
      <c r="AP1381" s="60"/>
      <c r="AQ1381" s="60"/>
    </row>
    <row r="1382" spans="1:43" ht="15.75" x14ac:dyDescent="0.25">
      <c r="A1382" s="42"/>
      <c r="B1382" s="59"/>
      <c r="C1382" s="59"/>
      <c r="D1382" s="59"/>
      <c r="E1382" s="59"/>
      <c r="F1382" s="59"/>
      <c r="G1382" s="49"/>
      <c r="H1382" s="59"/>
      <c r="I1382" s="59"/>
      <c r="J1382" s="49"/>
      <c r="K1382" s="325"/>
      <c r="L1382" s="205"/>
      <c r="M1382" s="59"/>
      <c r="N1382" s="59"/>
      <c r="O1382" s="206"/>
      <c r="P1382" s="206"/>
      <c r="Q1382" s="59"/>
      <c r="R1382" s="59"/>
      <c r="S1382" s="59"/>
      <c r="T1382" s="59"/>
      <c r="U1382" s="59"/>
      <c r="V1382" s="59"/>
      <c r="W1382" s="59"/>
      <c r="X1382" s="59"/>
      <c r="Y1382" s="59"/>
      <c r="Z1382" s="59"/>
      <c r="AA1382" s="59"/>
      <c r="AB1382" s="59"/>
      <c r="AC1382" s="59"/>
      <c r="AD1382" s="59"/>
      <c r="AE1382" s="59"/>
      <c r="AF1382" s="60"/>
      <c r="AG1382" s="60"/>
      <c r="AH1382" s="60"/>
      <c r="AI1382" s="60"/>
      <c r="AJ1382" s="60"/>
      <c r="AK1382" s="60"/>
      <c r="AL1382" s="60"/>
      <c r="AM1382" s="60"/>
      <c r="AN1382" s="60"/>
      <c r="AO1382" s="60"/>
      <c r="AP1382" s="60"/>
      <c r="AQ1382" s="60"/>
    </row>
    <row r="1383" spans="1:43" ht="15.75" x14ac:dyDescent="0.25">
      <c r="A1383" s="42"/>
      <c r="B1383" s="59"/>
      <c r="C1383" s="59"/>
      <c r="D1383" s="59"/>
      <c r="E1383" s="59"/>
      <c r="F1383" s="59"/>
      <c r="G1383" s="49"/>
      <c r="H1383" s="59"/>
      <c r="I1383" s="59"/>
      <c r="J1383" s="49"/>
      <c r="K1383" s="325"/>
      <c r="L1383" s="205"/>
      <c r="M1383" s="59"/>
      <c r="N1383" s="59"/>
      <c r="O1383" s="206"/>
      <c r="P1383" s="206"/>
      <c r="Q1383" s="59"/>
      <c r="R1383" s="59"/>
      <c r="S1383" s="59"/>
      <c r="T1383" s="59"/>
      <c r="U1383" s="59"/>
      <c r="V1383" s="59"/>
      <c r="W1383" s="59"/>
      <c r="X1383" s="59"/>
      <c r="Y1383" s="59"/>
      <c r="Z1383" s="59"/>
      <c r="AA1383" s="59"/>
      <c r="AB1383" s="59"/>
      <c r="AC1383" s="59"/>
      <c r="AD1383" s="59"/>
      <c r="AE1383" s="59"/>
      <c r="AF1383" s="60"/>
      <c r="AG1383" s="60"/>
      <c r="AH1383" s="60"/>
      <c r="AI1383" s="60"/>
      <c r="AJ1383" s="60"/>
      <c r="AK1383" s="60"/>
      <c r="AL1383" s="60"/>
      <c r="AM1383" s="60"/>
      <c r="AN1383" s="60"/>
      <c r="AO1383" s="60"/>
      <c r="AP1383" s="60"/>
      <c r="AQ1383" s="60"/>
    </row>
    <row r="1384" spans="1:43" ht="15.75" x14ac:dyDescent="0.25">
      <c r="A1384" s="42"/>
      <c r="B1384" s="59"/>
      <c r="C1384" s="59"/>
      <c r="D1384" s="59"/>
      <c r="E1384" s="59"/>
      <c r="F1384" s="59"/>
      <c r="G1384" s="49"/>
      <c r="H1384" s="59"/>
      <c r="I1384" s="59"/>
      <c r="J1384" s="49"/>
      <c r="K1384" s="325"/>
      <c r="L1384" s="205"/>
      <c r="M1384" s="59"/>
      <c r="N1384" s="59"/>
      <c r="O1384" s="206"/>
      <c r="P1384" s="206"/>
      <c r="Q1384" s="59"/>
      <c r="R1384" s="59"/>
      <c r="S1384" s="59"/>
      <c r="T1384" s="59"/>
      <c r="U1384" s="59"/>
      <c r="V1384" s="59"/>
      <c r="W1384" s="59"/>
      <c r="X1384" s="59"/>
      <c r="Y1384" s="59"/>
      <c r="Z1384" s="59"/>
      <c r="AA1384" s="59"/>
      <c r="AB1384" s="59"/>
      <c r="AC1384" s="59"/>
      <c r="AD1384" s="59"/>
      <c r="AE1384" s="59"/>
      <c r="AF1384" s="60"/>
      <c r="AG1384" s="60"/>
      <c r="AH1384" s="60"/>
      <c r="AI1384" s="60"/>
      <c r="AJ1384" s="60"/>
      <c r="AK1384" s="60"/>
      <c r="AL1384" s="60"/>
      <c r="AM1384" s="60"/>
      <c r="AN1384" s="60"/>
      <c r="AO1384" s="60"/>
      <c r="AP1384" s="60"/>
      <c r="AQ1384" s="60"/>
    </row>
    <row r="1385" spans="1:43" ht="15.75" x14ac:dyDescent="0.25">
      <c r="A1385" s="42"/>
      <c r="B1385" s="59"/>
      <c r="C1385" s="59"/>
      <c r="D1385" s="59"/>
      <c r="E1385" s="59"/>
      <c r="F1385" s="59"/>
      <c r="G1385" s="49"/>
      <c r="H1385" s="59"/>
      <c r="I1385" s="59"/>
      <c r="J1385" s="49"/>
      <c r="K1385" s="325"/>
      <c r="L1385" s="205"/>
      <c r="M1385" s="59"/>
      <c r="N1385" s="59"/>
      <c r="O1385" s="206"/>
      <c r="P1385" s="206"/>
      <c r="Q1385" s="59"/>
      <c r="R1385" s="59"/>
      <c r="S1385" s="59"/>
      <c r="T1385" s="59"/>
      <c r="U1385" s="59"/>
      <c r="V1385" s="59"/>
      <c r="W1385" s="59"/>
      <c r="X1385" s="59"/>
      <c r="Y1385" s="59"/>
      <c r="Z1385" s="59"/>
      <c r="AA1385" s="59"/>
      <c r="AB1385" s="59"/>
      <c r="AC1385" s="59"/>
      <c r="AD1385" s="59"/>
      <c r="AE1385" s="59"/>
      <c r="AF1385" s="60"/>
      <c r="AG1385" s="60"/>
      <c r="AH1385" s="60"/>
      <c r="AI1385" s="60"/>
      <c r="AJ1385" s="60"/>
      <c r="AK1385" s="60"/>
      <c r="AL1385" s="60"/>
      <c r="AM1385" s="60"/>
      <c r="AN1385" s="60"/>
      <c r="AO1385" s="60"/>
      <c r="AP1385" s="60"/>
      <c r="AQ1385" s="60"/>
    </row>
    <row r="1386" spans="1:43" ht="15.75" x14ac:dyDescent="0.25">
      <c r="A1386" s="42"/>
      <c r="B1386" s="59"/>
      <c r="C1386" s="59"/>
      <c r="D1386" s="59"/>
      <c r="E1386" s="59"/>
      <c r="F1386" s="59"/>
      <c r="G1386" s="49"/>
      <c r="H1386" s="59"/>
      <c r="I1386" s="59"/>
      <c r="J1386" s="49"/>
      <c r="K1386" s="325"/>
      <c r="L1386" s="205"/>
      <c r="M1386" s="59"/>
      <c r="N1386" s="59"/>
      <c r="O1386" s="206"/>
      <c r="P1386" s="206"/>
      <c r="Q1386" s="59"/>
      <c r="R1386" s="59"/>
      <c r="S1386" s="59"/>
      <c r="T1386" s="59"/>
      <c r="U1386" s="59"/>
      <c r="V1386" s="59"/>
      <c r="W1386" s="59"/>
      <c r="X1386" s="59"/>
      <c r="Y1386" s="59"/>
      <c r="Z1386" s="59"/>
      <c r="AA1386" s="59"/>
      <c r="AB1386" s="59"/>
      <c r="AC1386" s="59"/>
      <c r="AD1386" s="59"/>
      <c r="AE1386" s="59"/>
      <c r="AF1386" s="60"/>
      <c r="AG1386" s="60"/>
      <c r="AH1386" s="60"/>
      <c r="AI1386" s="60"/>
      <c r="AJ1386" s="60"/>
      <c r="AK1386" s="60"/>
      <c r="AL1386" s="60"/>
      <c r="AM1386" s="60"/>
      <c r="AN1386" s="60"/>
      <c r="AO1386" s="60"/>
      <c r="AP1386" s="60"/>
      <c r="AQ1386" s="60"/>
    </row>
    <row r="1387" spans="1:43" ht="15.75" x14ac:dyDescent="0.25">
      <c r="A1387" s="42"/>
      <c r="B1387" s="59"/>
      <c r="C1387" s="59"/>
      <c r="D1387" s="59"/>
      <c r="E1387" s="59"/>
      <c r="F1387" s="59"/>
      <c r="G1387" s="49"/>
      <c r="H1387" s="59"/>
      <c r="I1387" s="59"/>
      <c r="J1387" s="49"/>
      <c r="K1387" s="325"/>
      <c r="L1387" s="205"/>
      <c r="M1387" s="59"/>
      <c r="N1387" s="59"/>
      <c r="O1387" s="206"/>
      <c r="P1387" s="206"/>
      <c r="Q1387" s="59"/>
      <c r="R1387" s="59"/>
      <c r="S1387" s="59"/>
      <c r="T1387" s="59"/>
      <c r="U1387" s="59"/>
      <c r="V1387" s="59"/>
      <c r="W1387" s="59"/>
      <c r="X1387" s="59"/>
      <c r="Y1387" s="59"/>
      <c r="Z1387" s="59"/>
      <c r="AA1387" s="59"/>
      <c r="AB1387" s="59"/>
      <c r="AC1387" s="59"/>
      <c r="AD1387" s="59"/>
      <c r="AE1387" s="59"/>
      <c r="AF1387" s="60"/>
      <c r="AG1387" s="60"/>
      <c r="AH1387" s="60"/>
      <c r="AI1387" s="60"/>
      <c r="AJ1387" s="60"/>
      <c r="AK1387" s="60"/>
      <c r="AL1387" s="60"/>
      <c r="AM1387" s="60"/>
      <c r="AN1387" s="60"/>
      <c r="AO1387" s="60"/>
      <c r="AP1387" s="60"/>
      <c r="AQ1387" s="60"/>
    </row>
    <row r="1388" spans="1:43" ht="15.75" x14ac:dyDescent="0.25">
      <c r="A1388" s="42"/>
      <c r="B1388" s="59"/>
      <c r="C1388" s="59"/>
      <c r="D1388" s="59"/>
      <c r="E1388" s="59"/>
      <c r="F1388" s="59"/>
      <c r="G1388" s="49"/>
      <c r="H1388" s="59"/>
      <c r="I1388" s="59"/>
      <c r="J1388" s="49"/>
      <c r="K1388" s="325"/>
      <c r="L1388" s="205"/>
      <c r="M1388" s="59"/>
      <c r="N1388" s="59"/>
      <c r="O1388" s="206"/>
      <c r="P1388" s="206"/>
      <c r="Q1388" s="59"/>
      <c r="R1388" s="59"/>
      <c r="S1388" s="59"/>
      <c r="T1388" s="59"/>
      <c r="U1388" s="59"/>
      <c r="V1388" s="59"/>
      <c r="W1388" s="59"/>
      <c r="X1388" s="59"/>
      <c r="Y1388" s="59"/>
      <c r="Z1388" s="59"/>
      <c r="AA1388" s="59"/>
      <c r="AB1388" s="59"/>
      <c r="AC1388" s="59"/>
      <c r="AD1388" s="59"/>
      <c r="AE1388" s="59"/>
      <c r="AF1388" s="60"/>
      <c r="AG1388" s="60"/>
      <c r="AH1388" s="60"/>
      <c r="AI1388" s="60"/>
      <c r="AJ1388" s="60"/>
      <c r="AK1388" s="60"/>
      <c r="AL1388" s="60"/>
      <c r="AM1388" s="60"/>
      <c r="AN1388" s="60"/>
      <c r="AO1388" s="60"/>
      <c r="AP1388" s="60"/>
      <c r="AQ1388" s="60"/>
    </row>
    <row r="1389" spans="1:43" ht="15.75" x14ac:dyDescent="0.25">
      <c r="A1389" s="42"/>
      <c r="B1389" s="59"/>
      <c r="C1389" s="59"/>
      <c r="D1389" s="59"/>
      <c r="E1389" s="59"/>
      <c r="F1389" s="59"/>
      <c r="G1389" s="49"/>
      <c r="H1389" s="59"/>
      <c r="I1389" s="59"/>
      <c r="J1389" s="49"/>
      <c r="K1389" s="325"/>
      <c r="L1389" s="205"/>
      <c r="M1389" s="59"/>
      <c r="N1389" s="59"/>
      <c r="O1389" s="206"/>
      <c r="P1389" s="206"/>
      <c r="Q1389" s="59"/>
      <c r="R1389" s="59"/>
      <c r="S1389" s="59"/>
      <c r="T1389" s="59"/>
      <c r="U1389" s="59"/>
      <c r="V1389" s="59"/>
      <c r="W1389" s="59"/>
      <c r="X1389" s="59"/>
      <c r="Y1389" s="59"/>
      <c r="Z1389" s="59"/>
      <c r="AA1389" s="59"/>
      <c r="AB1389" s="59"/>
      <c r="AC1389" s="59"/>
      <c r="AD1389" s="59"/>
      <c r="AE1389" s="59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60"/>
      <c r="AP1389" s="60"/>
      <c r="AQ1389" s="60"/>
    </row>
    <row r="1390" spans="1:43" ht="15.75" x14ac:dyDescent="0.25">
      <c r="A1390" s="42"/>
      <c r="B1390" s="59"/>
      <c r="C1390" s="59"/>
      <c r="D1390" s="59"/>
      <c r="E1390" s="59"/>
      <c r="F1390" s="59"/>
      <c r="G1390" s="49"/>
      <c r="H1390" s="59"/>
      <c r="I1390" s="59"/>
      <c r="J1390" s="49"/>
      <c r="K1390" s="325"/>
      <c r="L1390" s="205"/>
      <c r="M1390" s="59"/>
      <c r="N1390" s="59"/>
      <c r="O1390" s="206"/>
      <c r="P1390" s="206"/>
      <c r="Q1390" s="59"/>
      <c r="R1390" s="59"/>
      <c r="S1390" s="59"/>
      <c r="T1390" s="59"/>
      <c r="U1390" s="59"/>
      <c r="V1390" s="59"/>
      <c r="W1390" s="59"/>
      <c r="X1390" s="59"/>
      <c r="Y1390" s="59"/>
      <c r="Z1390" s="59"/>
      <c r="AA1390" s="59"/>
      <c r="AB1390" s="59"/>
      <c r="AC1390" s="59"/>
      <c r="AD1390" s="59"/>
      <c r="AE1390" s="59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60"/>
      <c r="AP1390" s="60"/>
      <c r="AQ1390" s="60"/>
    </row>
    <row r="1391" spans="1:43" ht="15.75" x14ac:dyDescent="0.25">
      <c r="A1391" s="42"/>
      <c r="B1391" s="59"/>
      <c r="C1391" s="59"/>
      <c r="D1391" s="59"/>
      <c r="E1391" s="59"/>
      <c r="F1391" s="59"/>
      <c r="G1391" s="49"/>
      <c r="H1391" s="59"/>
      <c r="I1391" s="59"/>
      <c r="J1391" s="49"/>
      <c r="K1391" s="325"/>
      <c r="L1391" s="205"/>
      <c r="M1391" s="59"/>
      <c r="N1391" s="59"/>
      <c r="O1391" s="206"/>
      <c r="P1391" s="206"/>
      <c r="Q1391" s="59"/>
      <c r="R1391" s="59"/>
      <c r="S1391" s="59"/>
      <c r="T1391" s="59"/>
      <c r="U1391" s="59"/>
      <c r="V1391" s="59"/>
      <c r="W1391" s="59"/>
      <c r="X1391" s="59"/>
      <c r="Y1391" s="59"/>
      <c r="Z1391" s="59"/>
      <c r="AA1391" s="59"/>
      <c r="AB1391" s="59"/>
      <c r="AC1391" s="59"/>
      <c r="AD1391" s="59"/>
      <c r="AE1391" s="59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60"/>
      <c r="AP1391" s="60"/>
      <c r="AQ1391" s="60"/>
    </row>
    <row r="1392" spans="1:43" ht="15.75" x14ac:dyDescent="0.25">
      <c r="A1392" s="42"/>
      <c r="B1392" s="59"/>
      <c r="C1392" s="59"/>
      <c r="D1392" s="59"/>
      <c r="E1392" s="59"/>
      <c r="F1392" s="59"/>
      <c r="G1392" s="49"/>
      <c r="H1392" s="59"/>
      <c r="I1392" s="59"/>
      <c r="J1392" s="49"/>
      <c r="K1392" s="325"/>
      <c r="L1392" s="205"/>
      <c r="M1392" s="59"/>
      <c r="N1392" s="59"/>
      <c r="O1392" s="206"/>
      <c r="P1392" s="206"/>
      <c r="Q1392" s="59"/>
      <c r="R1392" s="59"/>
      <c r="S1392" s="59"/>
      <c r="T1392" s="59"/>
      <c r="U1392" s="59"/>
      <c r="V1392" s="59"/>
      <c r="W1392" s="59"/>
      <c r="X1392" s="59"/>
      <c r="Y1392" s="59"/>
      <c r="Z1392" s="59"/>
      <c r="AA1392" s="59"/>
      <c r="AB1392" s="59"/>
      <c r="AC1392" s="59"/>
      <c r="AD1392" s="59"/>
      <c r="AE1392" s="59"/>
      <c r="AF1392" s="60"/>
      <c r="AG1392" s="60"/>
      <c r="AH1392" s="60"/>
      <c r="AI1392" s="60"/>
      <c r="AJ1392" s="60"/>
      <c r="AK1392" s="60"/>
      <c r="AL1392" s="60"/>
      <c r="AM1392" s="60"/>
      <c r="AN1392" s="60"/>
      <c r="AO1392" s="60"/>
      <c r="AP1392" s="60"/>
      <c r="AQ1392" s="60"/>
    </row>
    <row r="1393" spans="1:31" ht="15" x14ac:dyDescent="0.25">
      <c r="A1393" s="42"/>
      <c r="B1393" s="43"/>
      <c r="C1393" s="43"/>
      <c r="D1393" s="43"/>
      <c r="E1393" s="43"/>
      <c r="F1393" s="43"/>
      <c r="G1393" s="44"/>
      <c r="H1393" s="43"/>
      <c r="I1393" s="43"/>
      <c r="J1393" s="44"/>
      <c r="K1393" s="347"/>
      <c r="L1393" s="207"/>
      <c r="M1393" s="43"/>
      <c r="N1393" s="43"/>
      <c r="O1393" s="199"/>
      <c r="P1393" s="199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</row>
    <row r="1394" spans="1:31" ht="15" x14ac:dyDescent="0.25">
      <c r="A1394" s="42"/>
      <c r="B1394" s="43"/>
      <c r="C1394" s="43"/>
      <c r="D1394" s="43"/>
      <c r="E1394" s="43"/>
      <c r="F1394" s="43"/>
      <c r="G1394" s="44"/>
      <c r="H1394" s="43"/>
      <c r="I1394" s="43"/>
      <c r="J1394" s="44"/>
      <c r="K1394" s="347"/>
      <c r="L1394" s="207"/>
      <c r="M1394" s="43"/>
      <c r="N1394" s="43"/>
      <c r="O1394" s="199"/>
      <c r="P1394" s="199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</row>
    <row r="1395" spans="1:31" ht="15" x14ac:dyDescent="0.25">
      <c r="A1395" s="42"/>
      <c r="B1395" s="43"/>
      <c r="C1395" s="43"/>
      <c r="D1395" s="43"/>
      <c r="E1395" s="43"/>
      <c r="F1395" s="43"/>
      <c r="G1395" s="44"/>
      <c r="H1395" s="43"/>
      <c r="I1395" s="43"/>
      <c r="J1395" s="44"/>
      <c r="K1395" s="347"/>
      <c r="L1395" s="207"/>
      <c r="M1395" s="43"/>
      <c r="N1395" s="43"/>
      <c r="O1395" s="199"/>
      <c r="P1395" s="199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</row>
    <row r="1396" spans="1:31" ht="15" x14ac:dyDescent="0.25">
      <c r="A1396" s="42"/>
      <c r="B1396" s="43"/>
      <c r="C1396" s="43"/>
      <c r="D1396" s="43"/>
      <c r="E1396" s="43"/>
      <c r="F1396" s="43"/>
      <c r="G1396" s="44"/>
      <c r="H1396" s="43"/>
      <c r="I1396" s="43"/>
      <c r="J1396" s="44"/>
      <c r="K1396" s="347"/>
      <c r="L1396" s="207"/>
      <c r="M1396" s="43"/>
      <c r="N1396" s="43"/>
      <c r="O1396" s="199"/>
      <c r="P1396" s="199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</row>
    <row r="1397" spans="1:31" ht="15" x14ac:dyDescent="0.25">
      <c r="A1397" s="42"/>
      <c r="B1397" s="43"/>
      <c r="C1397" s="43"/>
      <c r="D1397" s="43"/>
      <c r="E1397" s="43"/>
      <c r="F1397" s="43"/>
      <c r="G1397" s="44"/>
      <c r="H1397" s="43"/>
      <c r="I1397" s="43"/>
      <c r="J1397" s="44"/>
      <c r="K1397" s="347"/>
      <c r="L1397" s="207"/>
      <c r="M1397" s="43"/>
      <c r="N1397" s="43"/>
      <c r="O1397" s="199"/>
      <c r="P1397" s="199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</row>
    <row r="1398" spans="1:31" ht="15" x14ac:dyDescent="0.25">
      <c r="A1398" s="42"/>
      <c r="B1398" s="43"/>
      <c r="C1398" s="43"/>
      <c r="D1398" s="43"/>
      <c r="E1398" s="43"/>
      <c r="F1398" s="43"/>
      <c r="G1398" s="44"/>
      <c r="H1398" s="43"/>
      <c r="I1398" s="43"/>
      <c r="J1398" s="44"/>
      <c r="K1398" s="347"/>
      <c r="L1398" s="207"/>
      <c r="M1398" s="43"/>
      <c r="N1398" s="43"/>
      <c r="O1398" s="199"/>
      <c r="P1398" s="199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</row>
    <row r="1399" spans="1:31" ht="15" x14ac:dyDescent="0.25">
      <c r="A1399" s="42"/>
      <c r="B1399" s="43"/>
      <c r="C1399" s="43"/>
      <c r="D1399" s="43"/>
      <c r="E1399" s="43"/>
      <c r="F1399" s="43"/>
      <c r="G1399" s="44"/>
      <c r="H1399" s="43"/>
      <c r="I1399" s="43"/>
      <c r="J1399" s="44"/>
      <c r="K1399" s="347"/>
      <c r="L1399" s="207"/>
      <c r="M1399" s="43"/>
      <c r="N1399" s="43"/>
      <c r="O1399" s="199"/>
      <c r="P1399" s="199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</row>
    <row r="1400" spans="1:31" ht="15" x14ac:dyDescent="0.25">
      <c r="A1400" s="42"/>
      <c r="B1400" s="43"/>
      <c r="C1400" s="43"/>
      <c r="D1400" s="43"/>
      <c r="E1400" s="43"/>
      <c r="F1400" s="43"/>
      <c r="G1400" s="44"/>
      <c r="H1400" s="43"/>
      <c r="I1400" s="43"/>
      <c r="J1400" s="44"/>
      <c r="K1400" s="347"/>
      <c r="L1400" s="207"/>
      <c r="M1400" s="43"/>
      <c r="N1400" s="43"/>
      <c r="O1400" s="199"/>
      <c r="P1400" s="199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</row>
    <row r="1401" spans="1:31" ht="15" x14ac:dyDescent="0.25">
      <c r="A1401" s="42"/>
      <c r="B1401" s="43"/>
      <c r="C1401" s="43"/>
      <c r="D1401" s="43"/>
      <c r="E1401" s="43"/>
      <c r="F1401" s="43"/>
      <c r="G1401" s="44"/>
      <c r="H1401" s="43"/>
      <c r="I1401" s="43"/>
      <c r="J1401" s="44"/>
      <c r="K1401" s="347"/>
      <c r="L1401" s="207"/>
      <c r="M1401" s="43"/>
      <c r="N1401" s="43"/>
      <c r="O1401" s="199"/>
      <c r="P1401" s="199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</row>
    <row r="1402" spans="1:31" ht="15" x14ac:dyDescent="0.25">
      <c r="A1402" s="42"/>
      <c r="B1402" s="43"/>
      <c r="C1402" s="43"/>
      <c r="D1402" s="43"/>
      <c r="E1402" s="43"/>
      <c r="F1402" s="43"/>
      <c r="G1402" s="44"/>
      <c r="H1402" s="43"/>
      <c r="I1402" s="43"/>
      <c r="J1402" s="44"/>
      <c r="K1402" s="347"/>
      <c r="L1402" s="207"/>
      <c r="M1402" s="43"/>
      <c r="N1402" s="43"/>
      <c r="O1402" s="199"/>
      <c r="P1402" s="199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</row>
    <row r="1403" spans="1:31" ht="15" x14ac:dyDescent="0.25">
      <c r="A1403" s="42"/>
      <c r="B1403" s="43"/>
      <c r="C1403" s="43"/>
      <c r="D1403" s="43"/>
      <c r="E1403" s="43"/>
      <c r="F1403" s="43"/>
      <c r="G1403" s="44"/>
      <c r="H1403" s="43"/>
      <c r="I1403" s="43"/>
      <c r="J1403" s="44"/>
      <c r="K1403" s="347"/>
      <c r="L1403" s="207"/>
      <c r="M1403" s="43"/>
      <c r="N1403" s="43"/>
      <c r="O1403" s="199"/>
      <c r="P1403" s="199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</row>
    <row r="1404" spans="1:31" ht="15" x14ac:dyDescent="0.25">
      <c r="A1404" s="42"/>
      <c r="B1404" s="43"/>
      <c r="C1404" s="43"/>
      <c r="D1404" s="43"/>
      <c r="E1404" s="43"/>
      <c r="F1404" s="43"/>
      <c r="G1404" s="44"/>
      <c r="H1404" s="43"/>
      <c r="I1404" s="43"/>
      <c r="J1404" s="44"/>
      <c r="K1404" s="347"/>
      <c r="L1404" s="207"/>
      <c r="M1404" s="43"/>
      <c r="N1404" s="43"/>
      <c r="O1404" s="199"/>
      <c r="P1404" s="199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</row>
    <row r="1405" spans="1:31" ht="15" x14ac:dyDescent="0.25">
      <c r="A1405" s="42"/>
      <c r="B1405" s="43"/>
      <c r="C1405" s="43"/>
      <c r="D1405" s="43"/>
      <c r="E1405" s="43"/>
      <c r="F1405" s="43"/>
      <c r="G1405" s="44"/>
      <c r="H1405" s="43"/>
      <c r="I1405" s="43"/>
      <c r="J1405" s="44"/>
      <c r="K1405" s="347"/>
      <c r="L1405" s="207"/>
      <c r="M1405" s="43"/>
      <c r="N1405" s="43"/>
      <c r="O1405" s="199"/>
      <c r="P1405" s="199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</row>
    <row r="1406" spans="1:31" ht="15" x14ac:dyDescent="0.25">
      <c r="A1406" s="42"/>
      <c r="B1406" s="43"/>
      <c r="C1406" s="43"/>
      <c r="D1406" s="43"/>
      <c r="E1406" s="43"/>
      <c r="F1406" s="43"/>
      <c r="G1406" s="44"/>
      <c r="H1406" s="43"/>
      <c r="I1406" s="43"/>
      <c r="J1406" s="44"/>
      <c r="K1406" s="347"/>
      <c r="L1406" s="207"/>
      <c r="M1406" s="43"/>
      <c r="N1406" s="43"/>
      <c r="O1406" s="199"/>
      <c r="P1406" s="199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</row>
    <row r="1407" spans="1:31" ht="15" x14ac:dyDescent="0.25">
      <c r="A1407" s="42"/>
      <c r="B1407" s="43"/>
      <c r="C1407" s="43"/>
      <c r="D1407" s="43"/>
      <c r="E1407" s="43"/>
      <c r="F1407" s="43"/>
      <c r="G1407" s="44"/>
      <c r="H1407" s="43"/>
      <c r="I1407" s="43"/>
      <c r="J1407" s="44"/>
      <c r="K1407" s="347"/>
      <c r="L1407" s="207"/>
      <c r="M1407" s="43"/>
      <c r="N1407" s="43"/>
      <c r="O1407" s="199"/>
      <c r="P1407" s="199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</row>
    <row r="1408" spans="1:31" ht="15" x14ac:dyDescent="0.25">
      <c r="A1408" s="42"/>
      <c r="B1408" s="43"/>
      <c r="C1408" s="43"/>
      <c r="D1408" s="43"/>
      <c r="E1408" s="43"/>
      <c r="F1408" s="43"/>
      <c r="G1408" s="44"/>
      <c r="H1408" s="43"/>
      <c r="I1408" s="43"/>
      <c r="J1408" s="44"/>
      <c r="K1408" s="347"/>
      <c r="L1408" s="207"/>
      <c r="M1408" s="43"/>
      <c r="N1408" s="43"/>
      <c r="O1408" s="199"/>
      <c r="P1408" s="199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</row>
    <row r="1409" spans="1:31" ht="15" x14ac:dyDescent="0.25">
      <c r="A1409" s="42"/>
      <c r="B1409" s="43"/>
      <c r="C1409" s="43"/>
      <c r="D1409" s="43"/>
      <c r="E1409" s="43"/>
      <c r="F1409" s="43"/>
      <c r="G1409" s="44"/>
      <c r="H1409" s="43"/>
      <c r="I1409" s="43"/>
      <c r="J1409" s="44"/>
      <c r="K1409" s="347"/>
      <c r="L1409" s="207"/>
      <c r="M1409" s="43"/>
      <c r="N1409" s="43"/>
      <c r="O1409" s="199"/>
      <c r="P1409" s="199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</row>
    <row r="1410" spans="1:31" ht="15" x14ac:dyDescent="0.25">
      <c r="A1410" s="42"/>
      <c r="B1410" s="43"/>
      <c r="C1410" s="43"/>
      <c r="D1410" s="43"/>
      <c r="E1410" s="43"/>
      <c r="F1410" s="43"/>
      <c r="G1410" s="44"/>
      <c r="H1410" s="43"/>
      <c r="I1410" s="43"/>
      <c r="J1410" s="44"/>
      <c r="K1410" s="347"/>
      <c r="L1410" s="207"/>
      <c r="M1410" s="43"/>
      <c r="N1410" s="43"/>
      <c r="O1410" s="199"/>
      <c r="P1410" s="199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</row>
    <row r="1411" spans="1:31" ht="15" x14ac:dyDescent="0.25">
      <c r="A1411" s="42"/>
      <c r="B1411" s="43"/>
      <c r="C1411" s="43"/>
      <c r="D1411" s="43"/>
      <c r="E1411" s="43"/>
      <c r="F1411" s="43"/>
      <c r="G1411" s="44"/>
      <c r="H1411" s="43"/>
      <c r="I1411" s="43"/>
      <c r="J1411" s="44"/>
      <c r="K1411" s="347"/>
      <c r="L1411" s="207"/>
      <c r="M1411" s="43"/>
      <c r="N1411" s="43"/>
      <c r="O1411" s="199"/>
      <c r="P1411" s="199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</row>
    <row r="1412" spans="1:31" ht="15" x14ac:dyDescent="0.25">
      <c r="A1412" s="42"/>
      <c r="B1412" s="43"/>
      <c r="C1412" s="43"/>
      <c r="D1412" s="43"/>
      <c r="E1412" s="43"/>
      <c r="F1412" s="43"/>
      <c r="G1412" s="44"/>
      <c r="H1412" s="43"/>
      <c r="I1412" s="43"/>
      <c r="J1412" s="44"/>
      <c r="K1412" s="347"/>
      <c r="L1412" s="207"/>
      <c r="M1412" s="43"/>
      <c r="N1412" s="43"/>
      <c r="O1412" s="199"/>
      <c r="P1412" s="199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</row>
    <row r="1413" spans="1:31" ht="15" x14ac:dyDescent="0.25">
      <c r="A1413" s="42"/>
      <c r="B1413" s="43"/>
      <c r="C1413" s="43"/>
      <c r="D1413" s="43"/>
      <c r="E1413" s="43"/>
      <c r="F1413" s="43"/>
      <c r="G1413" s="44"/>
      <c r="H1413" s="43"/>
      <c r="I1413" s="43"/>
      <c r="J1413" s="44"/>
      <c r="K1413" s="347"/>
      <c r="L1413" s="207"/>
      <c r="M1413" s="43"/>
      <c r="N1413" s="43"/>
      <c r="O1413" s="199"/>
      <c r="P1413" s="199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</row>
    <row r="1414" spans="1:31" ht="15" x14ac:dyDescent="0.25">
      <c r="A1414" s="42"/>
      <c r="B1414" s="43"/>
      <c r="C1414" s="43"/>
      <c r="D1414" s="43"/>
      <c r="E1414" s="43"/>
      <c r="F1414" s="43"/>
      <c r="G1414" s="44"/>
      <c r="H1414" s="43"/>
      <c r="I1414" s="43"/>
      <c r="J1414" s="44"/>
      <c r="K1414" s="347"/>
      <c r="L1414" s="207"/>
      <c r="M1414" s="43"/>
      <c r="N1414" s="43"/>
      <c r="O1414" s="199"/>
      <c r="P1414" s="199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</row>
    <row r="1415" spans="1:31" ht="15" x14ac:dyDescent="0.25">
      <c r="A1415" s="42"/>
      <c r="B1415" s="43"/>
      <c r="C1415" s="43"/>
      <c r="D1415" s="43"/>
      <c r="E1415" s="43"/>
      <c r="F1415" s="43"/>
      <c r="G1415" s="44"/>
      <c r="H1415" s="43"/>
      <c r="I1415" s="43"/>
      <c r="J1415" s="44"/>
      <c r="K1415" s="347"/>
      <c r="L1415" s="207"/>
      <c r="M1415" s="43"/>
      <c r="N1415" s="43"/>
      <c r="O1415" s="199"/>
      <c r="P1415" s="199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</row>
    <row r="1416" spans="1:31" ht="15" x14ac:dyDescent="0.25">
      <c r="A1416" s="42"/>
      <c r="B1416" s="43"/>
      <c r="C1416" s="43"/>
      <c r="D1416" s="43"/>
      <c r="E1416" s="43"/>
      <c r="F1416" s="43"/>
      <c r="G1416" s="44"/>
      <c r="H1416" s="43"/>
      <c r="I1416" s="43"/>
      <c r="J1416" s="44"/>
      <c r="K1416" s="347"/>
      <c r="L1416" s="207"/>
      <c r="M1416" s="43"/>
      <c r="N1416" s="43"/>
      <c r="O1416" s="199"/>
      <c r="P1416" s="199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</row>
    <row r="1417" spans="1:31" ht="15" x14ac:dyDescent="0.25">
      <c r="A1417" s="42"/>
      <c r="B1417" s="43"/>
      <c r="C1417" s="43"/>
      <c r="D1417" s="43"/>
      <c r="E1417" s="43"/>
      <c r="F1417" s="43"/>
      <c r="G1417" s="44"/>
      <c r="H1417" s="43"/>
      <c r="I1417" s="43"/>
      <c r="J1417" s="44"/>
      <c r="K1417" s="347"/>
      <c r="L1417" s="207"/>
      <c r="M1417" s="43"/>
      <c r="N1417" s="43"/>
      <c r="O1417" s="199"/>
      <c r="P1417" s="199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</row>
    <row r="1418" spans="1:31" ht="15" x14ac:dyDescent="0.25">
      <c r="A1418" s="42"/>
      <c r="B1418" s="43"/>
      <c r="C1418" s="43"/>
      <c r="D1418" s="43"/>
      <c r="E1418" s="43"/>
      <c r="F1418" s="43"/>
      <c r="G1418" s="44"/>
      <c r="H1418" s="43"/>
      <c r="I1418" s="43"/>
      <c r="J1418" s="44"/>
      <c r="K1418" s="347"/>
      <c r="L1418" s="207"/>
      <c r="M1418" s="43"/>
      <c r="N1418" s="43"/>
      <c r="O1418" s="199"/>
      <c r="P1418" s="199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</row>
    <row r="1419" spans="1:31" ht="15" x14ac:dyDescent="0.25">
      <c r="A1419" s="42"/>
      <c r="B1419" s="43"/>
      <c r="C1419" s="43"/>
      <c r="D1419" s="43"/>
      <c r="E1419" s="43"/>
      <c r="F1419" s="43"/>
      <c r="G1419" s="44"/>
      <c r="H1419" s="43"/>
      <c r="I1419" s="43"/>
      <c r="J1419" s="44"/>
      <c r="K1419" s="347"/>
      <c r="L1419" s="207"/>
      <c r="M1419" s="43"/>
      <c r="N1419" s="43"/>
      <c r="O1419" s="199"/>
      <c r="P1419" s="199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</row>
    <row r="1420" spans="1:31" ht="15" x14ac:dyDescent="0.25">
      <c r="A1420" s="42"/>
      <c r="B1420" s="43"/>
      <c r="C1420" s="43"/>
      <c r="D1420" s="43"/>
      <c r="E1420" s="43"/>
      <c r="F1420" s="43"/>
      <c r="G1420" s="44"/>
      <c r="H1420" s="43"/>
      <c r="I1420" s="43"/>
      <c r="J1420" s="44"/>
      <c r="K1420" s="347"/>
      <c r="L1420" s="207"/>
      <c r="M1420" s="43"/>
      <c r="N1420" s="43"/>
      <c r="O1420" s="199"/>
      <c r="P1420" s="199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</row>
    <row r="1421" spans="1:31" ht="15" x14ac:dyDescent="0.25">
      <c r="A1421" s="42"/>
      <c r="B1421" s="43"/>
      <c r="C1421" s="43"/>
      <c r="D1421" s="43"/>
      <c r="E1421" s="43"/>
      <c r="F1421" s="43"/>
      <c r="G1421" s="44"/>
      <c r="H1421" s="43"/>
      <c r="I1421" s="43"/>
      <c r="J1421" s="44"/>
      <c r="K1421" s="347"/>
      <c r="L1421" s="207"/>
      <c r="M1421" s="43"/>
      <c r="N1421" s="43"/>
      <c r="O1421" s="199"/>
      <c r="P1421" s="199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</row>
    <row r="1422" spans="1:31" ht="15" x14ac:dyDescent="0.25">
      <c r="A1422" s="42"/>
      <c r="B1422" s="43"/>
      <c r="C1422" s="43"/>
      <c r="D1422" s="43"/>
      <c r="E1422" s="43"/>
      <c r="F1422" s="43"/>
      <c r="G1422" s="44"/>
      <c r="H1422" s="43"/>
      <c r="I1422" s="43"/>
      <c r="J1422" s="44"/>
      <c r="K1422" s="347"/>
      <c r="L1422" s="207"/>
      <c r="M1422" s="43"/>
      <c r="N1422" s="43"/>
      <c r="O1422" s="199"/>
      <c r="P1422" s="199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</row>
    <row r="1423" spans="1:31" ht="15" x14ac:dyDescent="0.25">
      <c r="A1423" s="42"/>
      <c r="B1423" s="43"/>
      <c r="C1423" s="43"/>
      <c r="D1423" s="43"/>
      <c r="E1423" s="43"/>
      <c r="F1423" s="43"/>
      <c r="G1423" s="44"/>
      <c r="H1423" s="43"/>
      <c r="I1423" s="43"/>
      <c r="J1423" s="44"/>
      <c r="K1423" s="347"/>
      <c r="L1423" s="207"/>
      <c r="M1423" s="43"/>
      <c r="N1423" s="43"/>
      <c r="O1423" s="199"/>
      <c r="P1423" s="199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</row>
    <row r="1424" spans="1:31" ht="15" x14ac:dyDescent="0.25">
      <c r="A1424" s="42"/>
      <c r="B1424" s="43"/>
      <c r="C1424" s="43"/>
      <c r="D1424" s="43"/>
      <c r="E1424" s="43"/>
      <c r="F1424" s="43"/>
      <c r="G1424" s="44"/>
      <c r="H1424" s="43"/>
      <c r="I1424" s="43"/>
      <c r="J1424" s="44"/>
      <c r="K1424" s="347"/>
      <c r="L1424" s="207"/>
      <c r="M1424" s="43"/>
      <c r="N1424" s="43"/>
      <c r="O1424" s="199"/>
      <c r="P1424" s="199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</row>
    <row r="1425" spans="1:31" ht="15" x14ac:dyDescent="0.25">
      <c r="A1425" s="42"/>
      <c r="B1425" s="43"/>
      <c r="C1425" s="43"/>
      <c r="D1425" s="43"/>
      <c r="E1425" s="43"/>
      <c r="F1425" s="43"/>
      <c r="G1425" s="44"/>
      <c r="H1425" s="43"/>
      <c r="I1425" s="43"/>
      <c r="J1425" s="44"/>
      <c r="K1425" s="347"/>
      <c r="L1425" s="207"/>
      <c r="M1425" s="43"/>
      <c r="N1425" s="43"/>
      <c r="O1425" s="199"/>
      <c r="P1425" s="199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</row>
    <row r="1426" spans="1:31" ht="15" x14ac:dyDescent="0.25">
      <c r="A1426" s="42"/>
      <c r="B1426" s="43"/>
      <c r="C1426" s="43"/>
      <c r="D1426" s="43"/>
      <c r="E1426" s="43"/>
      <c r="F1426" s="43"/>
      <c r="G1426" s="44"/>
      <c r="H1426" s="43"/>
      <c r="I1426" s="43"/>
      <c r="J1426" s="44"/>
      <c r="K1426" s="347"/>
      <c r="L1426" s="207"/>
      <c r="M1426" s="43"/>
      <c r="N1426" s="43"/>
      <c r="O1426" s="199"/>
      <c r="P1426" s="199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</row>
    <row r="1427" spans="1:31" ht="15" x14ac:dyDescent="0.25">
      <c r="A1427" s="42"/>
      <c r="B1427" s="43"/>
      <c r="C1427" s="43"/>
      <c r="D1427" s="43"/>
      <c r="E1427" s="43"/>
      <c r="F1427" s="43"/>
      <c r="G1427" s="44"/>
      <c r="H1427" s="43"/>
      <c r="I1427" s="43"/>
      <c r="J1427" s="44"/>
      <c r="K1427" s="347"/>
      <c r="L1427" s="207"/>
      <c r="M1427" s="43"/>
      <c r="N1427" s="43"/>
      <c r="O1427" s="199"/>
      <c r="P1427" s="199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</row>
    <row r="1428" spans="1:31" ht="15" x14ac:dyDescent="0.25">
      <c r="A1428" s="42"/>
      <c r="B1428" s="43"/>
      <c r="C1428" s="43"/>
      <c r="D1428" s="43"/>
      <c r="E1428" s="43"/>
      <c r="F1428" s="43"/>
      <c r="G1428" s="44"/>
      <c r="H1428" s="43"/>
      <c r="I1428" s="43"/>
      <c r="J1428" s="44"/>
      <c r="K1428" s="347"/>
      <c r="L1428" s="207"/>
      <c r="M1428" s="43"/>
      <c r="N1428" s="43"/>
      <c r="O1428" s="199"/>
      <c r="P1428" s="199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</row>
    <row r="1429" spans="1:31" ht="15" x14ac:dyDescent="0.25">
      <c r="A1429" s="42"/>
      <c r="B1429" s="43"/>
      <c r="C1429" s="43"/>
      <c r="D1429" s="43"/>
      <c r="E1429" s="43"/>
      <c r="F1429" s="43"/>
      <c r="G1429" s="44"/>
      <c r="H1429" s="43"/>
      <c r="I1429" s="43"/>
      <c r="J1429" s="44"/>
      <c r="K1429" s="347"/>
      <c r="L1429" s="207"/>
      <c r="M1429" s="43"/>
      <c r="N1429" s="43"/>
      <c r="O1429" s="199"/>
      <c r="P1429" s="199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</row>
    <row r="1430" spans="1:31" ht="15" x14ac:dyDescent="0.25">
      <c r="A1430" s="42"/>
      <c r="B1430" s="43"/>
      <c r="C1430" s="43"/>
      <c r="D1430" s="43"/>
      <c r="E1430" s="43"/>
      <c r="F1430" s="43"/>
      <c r="G1430" s="44"/>
      <c r="H1430" s="43"/>
      <c r="I1430" s="43"/>
      <c r="J1430" s="44"/>
      <c r="K1430" s="347"/>
      <c r="L1430" s="207"/>
      <c r="M1430" s="43"/>
      <c r="N1430" s="43"/>
      <c r="O1430" s="199"/>
      <c r="P1430" s="199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</row>
    <row r="1431" spans="1:31" ht="15" x14ac:dyDescent="0.25">
      <c r="A1431" s="42"/>
      <c r="B1431" s="43"/>
      <c r="C1431" s="43"/>
      <c r="D1431" s="43"/>
      <c r="E1431" s="43"/>
      <c r="F1431" s="43"/>
      <c r="G1431" s="44"/>
      <c r="H1431" s="43"/>
      <c r="I1431" s="43"/>
      <c r="J1431" s="44"/>
      <c r="K1431" s="347"/>
      <c r="L1431" s="207"/>
      <c r="M1431" s="43"/>
      <c r="N1431" s="43"/>
      <c r="O1431" s="199"/>
      <c r="P1431" s="199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</row>
    <row r="1432" spans="1:31" ht="15" x14ac:dyDescent="0.25">
      <c r="A1432" s="42"/>
      <c r="B1432" s="43"/>
      <c r="C1432" s="43"/>
      <c r="D1432" s="43"/>
      <c r="E1432" s="43"/>
      <c r="F1432" s="43"/>
      <c r="G1432" s="44"/>
      <c r="H1432" s="43"/>
      <c r="I1432" s="43"/>
      <c r="J1432" s="44"/>
      <c r="K1432" s="347"/>
      <c r="L1432" s="207"/>
      <c r="M1432" s="43"/>
      <c r="N1432" s="43"/>
      <c r="O1432" s="199"/>
      <c r="P1432" s="199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</row>
    <row r="1433" spans="1:31" ht="15" x14ac:dyDescent="0.25">
      <c r="A1433" s="42"/>
      <c r="B1433" s="43"/>
      <c r="C1433" s="43"/>
      <c r="D1433" s="43"/>
      <c r="E1433" s="43"/>
      <c r="F1433" s="43"/>
      <c r="G1433" s="44"/>
      <c r="H1433" s="43"/>
      <c r="I1433" s="43"/>
      <c r="J1433" s="44"/>
      <c r="K1433" s="347"/>
      <c r="L1433" s="207"/>
      <c r="M1433" s="43"/>
      <c r="N1433" s="43"/>
      <c r="O1433" s="199"/>
      <c r="P1433" s="199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</row>
    <row r="1434" spans="1:31" ht="15" x14ac:dyDescent="0.25">
      <c r="A1434" s="42"/>
      <c r="B1434" s="43"/>
      <c r="C1434" s="43"/>
      <c r="D1434" s="43"/>
      <c r="E1434" s="43"/>
      <c r="F1434" s="43"/>
      <c r="G1434" s="44"/>
      <c r="H1434" s="43"/>
      <c r="I1434" s="43"/>
      <c r="J1434" s="44"/>
      <c r="K1434" s="347"/>
      <c r="L1434" s="207"/>
      <c r="M1434" s="43"/>
      <c r="N1434" s="43"/>
      <c r="O1434" s="199"/>
      <c r="P1434" s="199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</row>
    <row r="1435" spans="1:31" ht="15" x14ac:dyDescent="0.25">
      <c r="A1435" s="42"/>
      <c r="B1435" s="43"/>
      <c r="C1435" s="43"/>
      <c r="D1435" s="43"/>
      <c r="E1435" s="43"/>
      <c r="F1435" s="43"/>
      <c r="G1435" s="44"/>
      <c r="H1435" s="43"/>
      <c r="I1435" s="43"/>
      <c r="J1435" s="44"/>
      <c r="K1435" s="347"/>
      <c r="L1435" s="207"/>
      <c r="M1435" s="43"/>
      <c r="N1435" s="43"/>
      <c r="O1435" s="199"/>
      <c r="P1435" s="199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</row>
    <row r="1436" spans="1:31" ht="15" x14ac:dyDescent="0.25">
      <c r="A1436" s="42"/>
      <c r="B1436" s="43"/>
      <c r="C1436" s="43"/>
      <c r="D1436" s="43"/>
      <c r="E1436" s="43"/>
      <c r="F1436" s="43"/>
      <c r="G1436" s="44"/>
      <c r="H1436" s="43"/>
      <c r="I1436" s="43"/>
      <c r="J1436" s="44"/>
      <c r="K1436" s="347"/>
      <c r="L1436" s="207"/>
      <c r="M1436" s="43"/>
      <c r="N1436" s="43"/>
      <c r="O1436" s="199"/>
      <c r="P1436" s="199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</row>
    <row r="1437" spans="1:31" ht="15" x14ac:dyDescent="0.25">
      <c r="A1437" s="42"/>
      <c r="B1437" s="43"/>
      <c r="C1437" s="43"/>
      <c r="D1437" s="43"/>
      <c r="E1437" s="43"/>
      <c r="F1437" s="43"/>
      <c r="G1437" s="44"/>
      <c r="H1437" s="43"/>
      <c r="I1437" s="43"/>
      <c r="J1437" s="44"/>
      <c r="K1437" s="347"/>
      <c r="L1437" s="207"/>
      <c r="M1437" s="43"/>
      <c r="N1437" s="43"/>
      <c r="O1437" s="199"/>
      <c r="P1437" s="199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</row>
    <row r="1438" spans="1:31" ht="15" x14ac:dyDescent="0.25">
      <c r="A1438" s="42"/>
      <c r="B1438" s="43"/>
      <c r="C1438" s="43"/>
      <c r="D1438" s="43"/>
      <c r="E1438" s="43"/>
      <c r="F1438" s="43"/>
      <c r="G1438" s="44"/>
      <c r="H1438" s="43"/>
      <c r="I1438" s="43"/>
      <c r="J1438" s="44"/>
      <c r="K1438" s="347"/>
      <c r="L1438" s="207"/>
      <c r="M1438" s="43"/>
      <c r="N1438" s="43"/>
      <c r="O1438" s="199"/>
      <c r="P1438" s="199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</row>
    <row r="1439" spans="1:31" ht="15" x14ac:dyDescent="0.25">
      <c r="A1439" s="42"/>
      <c r="B1439" s="43"/>
      <c r="C1439" s="43"/>
      <c r="D1439" s="43"/>
      <c r="E1439" s="43"/>
      <c r="F1439" s="43"/>
      <c r="G1439" s="44"/>
      <c r="H1439" s="43"/>
      <c r="I1439" s="43"/>
      <c r="J1439" s="44"/>
      <c r="K1439" s="347"/>
      <c r="L1439" s="207"/>
      <c r="M1439" s="43"/>
      <c r="N1439" s="43"/>
      <c r="O1439" s="199"/>
      <c r="P1439" s="199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</row>
    <row r="1440" spans="1:31" ht="15" x14ac:dyDescent="0.25">
      <c r="A1440" s="42"/>
      <c r="B1440" s="43"/>
      <c r="C1440" s="43"/>
      <c r="D1440" s="43"/>
      <c r="E1440" s="43"/>
      <c r="F1440" s="43"/>
      <c r="G1440" s="44"/>
      <c r="H1440" s="43"/>
      <c r="I1440" s="43"/>
      <c r="J1440" s="44"/>
      <c r="K1440" s="347"/>
      <c r="L1440" s="207"/>
      <c r="M1440" s="43"/>
      <c r="N1440" s="43"/>
      <c r="O1440" s="199"/>
      <c r="P1440" s="199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</row>
    <row r="1441" spans="1:31" ht="15" x14ac:dyDescent="0.25">
      <c r="A1441" s="42"/>
      <c r="B1441" s="43"/>
      <c r="C1441" s="43"/>
      <c r="D1441" s="43"/>
      <c r="E1441" s="43"/>
      <c r="F1441" s="43"/>
      <c r="G1441" s="44"/>
      <c r="H1441" s="43"/>
      <c r="I1441" s="43"/>
      <c r="J1441" s="44"/>
      <c r="K1441" s="347"/>
      <c r="L1441" s="207"/>
      <c r="M1441" s="43"/>
      <c r="N1441" s="43"/>
      <c r="O1441" s="199"/>
      <c r="P1441" s="199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</row>
    <row r="1442" spans="1:31" ht="15" x14ac:dyDescent="0.25">
      <c r="A1442" s="42"/>
      <c r="B1442" s="43"/>
      <c r="C1442" s="43"/>
      <c r="D1442" s="43"/>
      <c r="E1442" s="43"/>
      <c r="F1442" s="43"/>
      <c r="G1442" s="44"/>
      <c r="H1442" s="43"/>
      <c r="I1442" s="43"/>
      <c r="J1442" s="44"/>
      <c r="K1442" s="347"/>
      <c r="L1442" s="207"/>
      <c r="M1442" s="43"/>
      <c r="N1442" s="43"/>
      <c r="O1442" s="199"/>
      <c r="P1442" s="199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</row>
    <row r="1443" spans="1:31" ht="15" x14ac:dyDescent="0.25">
      <c r="A1443" s="42"/>
      <c r="B1443" s="43"/>
      <c r="C1443" s="43"/>
      <c r="D1443" s="43"/>
      <c r="E1443" s="43"/>
      <c r="F1443" s="43"/>
      <c r="G1443" s="44"/>
      <c r="H1443" s="43"/>
      <c r="I1443" s="43"/>
      <c r="J1443" s="44"/>
      <c r="K1443" s="347"/>
      <c r="L1443" s="207"/>
      <c r="M1443" s="43"/>
      <c r="N1443" s="43"/>
      <c r="O1443" s="199"/>
      <c r="P1443" s="199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</row>
    <row r="1444" spans="1:31" ht="15" x14ac:dyDescent="0.25">
      <c r="A1444" s="42"/>
      <c r="B1444" s="43"/>
      <c r="C1444" s="43"/>
      <c r="D1444" s="43"/>
      <c r="E1444" s="43"/>
      <c r="F1444" s="43"/>
      <c r="G1444" s="44"/>
      <c r="H1444" s="43"/>
      <c r="I1444" s="43"/>
      <c r="J1444" s="44"/>
      <c r="K1444" s="347"/>
      <c r="L1444" s="207"/>
      <c r="M1444" s="43"/>
      <c r="N1444" s="43"/>
      <c r="O1444" s="199"/>
      <c r="P1444" s="199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</row>
    <row r="1445" spans="1:31" ht="15" x14ac:dyDescent="0.25">
      <c r="A1445" s="42"/>
      <c r="B1445" s="43"/>
      <c r="C1445" s="43"/>
      <c r="D1445" s="43"/>
      <c r="E1445" s="43"/>
      <c r="F1445" s="43"/>
      <c r="G1445" s="44"/>
      <c r="H1445" s="43"/>
      <c r="I1445" s="43"/>
      <c r="J1445" s="44"/>
      <c r="K1445" s="347"/>
      <c r="L1445" s="207"/>
      <c r="M1445" s="43"/>
      <c r="N1445" s="43"/>
      <c r="O1445" s="199"/>
      <c r="P1445" s="199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</row>
    <row r="1446" spans="1:31" ht="15" x14ac:dyDescent="0.25">
      <c r="A1446" s="42"/>
      <c r="B1446" s="43"/>
      <c r="C1446" s="43"/>
      <c r="D1446" s="43"/>
      <c r="E1446" s="43"/>
      <c r="F1446" s="43"/>
      <c r="G1446" s="44"/>
      <c r="H1446" s="43"/>
      <c r="I1446" s="43"/>
      <c r="J1446" s="44"/>
      <c r="K1446" s="347"/>
      <c r="L1446" s="207"/>
      <c r="M1446" s="43"/>
      <c r="N1446" s="43"/>
      <c r="O1446" s="199"/>
      <c r="P1446" s="199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</row>
    <row r="1447" spans="1:31" ht="15" x14ac:dyDescent="0.25">
      <c r="A1447" s="42"/>
      <c r="B1447" s="43"/>
      <c r="C1447" s="43"/>
      <c r="D1447" s="43"/>
      <c r="E1447" s="43"/>
      <c r="F1447" s="43"/>
      <c r="G1447" s="44"/>
      <c r="H1447" s="43"/>
      <c r="I1447" s="43"/>
      <c r="J1447" s="44"/>
      <c r="K1447" s="347"/>
      <c r="L1447" s="207"/>
      <c r="M1447" s="43"/>
      <c r="N1447" s="43"/>
      <c r="O1447" s="199"/>
      <c r="P1447" s="199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</row>
    <row r="1448" spans="1:31" ht="15" x14ac:dyDescent="0.25">
      <c r="A1448" s="42"/>
      <c r="B1448" s="43"/>
      <c r="C1448" s="43"/>
      <c r="D1448" s="43"/>
      <c r="E1448" s="43"/>
      <c r="F1448" s="43"/>
      <c r="G1448" s="44"/>
      <c r="H1448" s="43"/>
      <c r="I1448" s="43"/>
      <c r="J1448" s="44"/>
      <c r="K1448" s="347"/>
      <c r="L1448" s="207"/>
      <c r="M1448" s="43"/>
      <c r="N1448" s="43"/>
      <c r="O1448" s="199"/>
      <c r="P1448" s="199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</row>
    <row r="1449" spans="1:31" ht="15" x14ac:dyDescent="0.25">
      <c r="A1449" s="42"/>
      <c r="B1449" s="43"/>
      <c r="C1449" s="43"/>
      <c r="D1449" s="43"/>
      <c r="E1449" s="43"/>
      <c r="F1449" s="43"/>
      <c r="G1449" s="44"/>
      <c r="H1449" s="43"/>
      <c r="I1449" s="43"/>
      <c r="J1449" s="44"/>
      <c r="K1449" s="347"/>
      <c r="L1449" s="207"/>
      <c r="M1449" s="43"/>
      <c r="N1449" s="43"/>
      <c r="O1449" s="199"/>
      <c r="P1449" s="199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</row>
    <row r="1450" spans="1:31" ht="15" x14ac:dyDescent="0.25">
      <c r="A1450" s="42"/>
      <c r="B1450" s="43"/>
      <c r="C1450" s="43"/>
      <c r="D1450" s="43"/>
      <c r="E1450" s="43"/>
      <c r="F1450" s="43"/>
      <c r="G1450" s="44"/>
      <c r="H1450" s="43"/>
      <c r="I1450" s="43"/>
      <c r="J1450" s="44"/>
      <c r="K1450" s="347"/>
      <c r="L1450" s="207"/>
      <c r="M1450" s="43"/>
      <c r="N1450" s="43"/>
      <c r="O1450" s="199"/>
      <c r="P1450" s="199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</row>
    <row r="1451" spans="1:31" ht="15" x14ac:dyDescent="0.25">
      <c r="A1451" s="42"/>
      <c r="B1451" s="43"/>
      <c r="C1451" s="43"/>
      <c r="D1451" s="43"/>
      <c r="E1451" s="43"/>
      <c r="F1451" s="43"/>
      <c r="G1451" s="44"/>
      <c r="H1451" s="43"/>
      <c r="I1451" s="43"/>
      <c r="J1451" s="44"/>
      <c r="K1451" s="347"/>
      <c r="L1451" s="207"/>
      <c r="M1451" s="43"/>
      <c r="N1451" s="43"/>
      <c r="O1451" s="199"/>
      <c r="P1451" s="199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</row>
    <row r="1452" spans="1:31" ht="15" x14ac:dyDescent="0.25">
      <c r="A1452" s="42"/>
      <c r="B1452" s="43"/>
      <c r="C1452" s="43"/>
      <c r="D1452" s="43"/>
      <c r="E1452" s="43"/>
      <c r="F1452" s="43"/>
      <c r="G1452" s="44"/>
      <c r="H1452" s="43"/>
      <c r="I1452" s="43"/>
      <c r="J1452" s="44"/>
      <c r="K1452" s="347"/>
      <c r="L1452" s="207"/>
      <c r="M1452" s="43"/>
      <c r="N1452" s="43"/>
      <c r="O1452" s="199"/>
      <c r="P1452" s="199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</row>
    <row r="1453" spans="1:31" ht="15" x14ac:dyDescent="0.25">
      <c r="A1453" s="42"/>
      <c r="B1453" s="43"/>
      <c r="C1453" s="43"/>
      <c r="D1453" s="43"/>
      <c r="E1453" s="43"/>
      <c r="F1453" s="43"/>
      <c r="G1453" s="44"/>
      <c r="H1453" s="43"/>
      <c r="I1453" s="43"/>
      <c r="J1453" s="44"/>
      <c r="K1453" s="347"/>
      <c r="L1453" s="207"/>
      <c r="M1453" s="43"/>
      <c r="N1453" s="43"/>
      <c r="O1453" s="199"/>
      <c r="P1453" s="199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</row>
    <row r="1454" spans="1:31" ht="15" x14ac:dyDescent="0.25">
      <c r="A1454" s="42"/>
      <c r="B1454" s="43"/>
      <c r="C1454" s="43"/>
      <c r="D1454" s="43"/>
      <c r="E1454" s="43"/>
      <c r="F1454" s="43"/>
      <c r="G1454" s="44"/>
      <c r="H1454" s="43"/>
      <c r="I1454" s="43"/>
      <c r="J1454" s="44"/>
      <c r="K1454" s="347"/>
      <c r="L1454" s="207"/>
      <c r="M1454" s="43"/>
      <c r="N1454" s="43"/>
      <c r="O1454" s="199"/>
      <c r="P1454" s="199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</row>
    <row r="1455" spans="1:31" ht="15" x14ac:dyDescent="0.25">
      <c r="A1455" s="42"/>
      <c r="B1455" s="43"/>
      <c r="C1455" s="43"/>
      <c r="D1455" s="43"/>
      <c r="E1455" s="43"/>
      <c r="F1455" s="43"/>
      <c r="G1455" s="44"/>
      <c r="H1455" s="43"/>
      <c r="I1455" s="43"/>
      <c r="J1455" s="44"/>
      <c r="K1455" s="347"/>
      <c r="L1455" s="207"/>
      <c r="M1455" s="43"/>
      <c r="N1455" s="43"/>
      <c r="O1455" s="199"/>
      <c r="P1455" s="199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</row>
    <row r="1456" spans="1:31" ht="15" x14ac:dyDescent="0.25">
      <c r="A1456" s="42"/>
      <c r="B1456" s="43"/>
      <c r="C1456" s="43"/>
      <c r="D1456" s="43"/>
      <c r="E1456" s="43"/>
      <c r="F1456" s="43"/>
      <c r="G1456" s="44"/>
      <c r="H1456" s="43"/>
      <c r="I1456" s="43"/>
      <c r="J1456" s="44"/>
      <c r="K1456" s="347"/>
      <c r="L1456" s="207"/>
      <c r="M1456" s="43"/>
      <c r="N1456" s="43"/>
      <c r="O1456" s="199"/>
      <c r="P1456" s="199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</row>
    <row r="1457" spans="1:31" ht="15" x14ac:dyDescent="0.25">
      <c r="A1457" s="42"/>
      <c r="B1457" s="43"/>
      <c r="C1457" s="43"/>
      <c r="D1457" s="43"/>
      <c r="E1457" s="43"/>
      <c r="F1457" s="43"/>
      <c r="G1457" s="44"/>
      <c r="H1457" s="43"/>
      <c r="I1457" s="43"/>
      <c r="J1457" s="44"/>
      <c r="K1457" s="347"/>
      <c r="L1457" s="207"/>
      <c r="M1457" s="43"/>
      <c r="N1457" s="43"/>
      <c r="O1457" s="199"/>
      <c r="P1457" s="199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</row>
    <row r="1458" spans="1:31" ht="15" x14ac:dyDescent="0.25">
      <c r="A1458" s="42"/>
      <c r="B1458" s="43"/>
      <c r="C1458" s="43"/>
      <c r="D1458" s="43"/>
      <c r="E1458" s="43"/>
      <c r="F1458" s="43"/>
      <c r="G1458" s="44"/>
      <c r="H1458" s="43"/>
      <c r="I1458" s="43"/>
      <c r="J1458" s="44"/>
      <c r="K1458" s="347"/>
      <c r="L1458" s="207"/>
      <c r="M1458" s="43"/>
      <c r="N1458" s="43"/>
      <c r="O1458" s="199"/>
      <c r="P1458" s="199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</row>
    <row r="1459" spans="1:31" ht="15" x14ac:dyDescent="0.25">
      <c r="A1459" s="42"/>
      <c r="B1459" s="43"/>
      <c r="C1459" s="43"/>
      <c r="D1459" s="43"/>
      <c r="E1459" s="43"/>
      <c r="F1459" s="43"/>
      <c r="G1459" s="44"/>
      <c r="H1459" s="43"/>
      <c r="I1459" s="43"/>
      <c r="J1459" s="44"/>
      <c r="K1459" s="347"/>
      <c r="L1459" s="207"/>
      <c r="M1459" s="43"/>
      <c r="N1459" s="43"/>
      <c r="O1459" s="199"/>
      <c r="P1459" s="199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</row>
    <row r="1460" spans="1:31" ht="15" x14ac:dyDescent="0.25">
      <c r="A1460" s="42"/>
      <c r="B1460" s="43"/>
      <c r="C1460" s="43"/>
      <c r="D1460" s="43"/>
      <c r="E1460" s="43"/>
      <c r="F1460" s="43"/>
      <c r="G1460" s="44"/>
      <c r="H1460" s="43"/>
      <c r="I1460" s="43"/>
      <c r="J1460" s="44"/>
      <c r="K1460" s="347"/>
      <c r="L1460" s="207"/>
      <c r="M1460" s="43"/>
      <c r="N1460" s="43"/>
      <c r="O1460" s="199"/>
      <c r="P1460" s="199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</row>
    <row r="1461" spans="1:31" ht="15" x14ac:dyDescent="0.25">
      <c r="A1461" s="42"/>
      <c r="B1461" s="43"/>
      <c r="C1461" s="43"/>
      <c r="D1461" s="43"/>
      <c r="E1461" s="43"/>
      <c r="F1461" s="43"/>
      <c r="G1461" s="44"/>
      <c r="H1461" s="43"/>
      <c r="I1461" s="43"/>
      <c r="J1461" s="44"/>
      <c r="K1461" s="347"/>
      <c r="L1461" s="207"/>
      <c r="M1461" s="43"/>
      <c r="N1461" s="43"/>
      <c r="O1461" s="199"/>
      <c r="P1461" s="199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</row>
    <row r="1462" spans="1:31" ht="15" x14ac:dyDescent="0.25">
      <c r="A1462" s="42"/>
      <c r="B1462" s="43"/>
      <c r="C1462" s="43"/>
      <c r="D1462" s="43"/>
      <c r="E1462" s="43"/>
      <c r="F1462" s="43"/>
      <c r="G1462" s="44"/>
      <c r="H1462" s="43"/>
      <c r="I1462" s="43"/>
      <c r="J1462" s="44"/>
      <c r="K1462" s="347"/>
      <c r="L1462" s="207"/>
      <c r="M1462" s="43"/>
      <c r="N1462" s="43"/>
      <c r="O1462" s="199"/>
      <c r="P1462" s="199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</row>
    <row r="1463" spans="1:31" ht="15" x14ac:dyDescent="0.25">
      <c r="A1463" s="42"/>
      <c r="B1463" s="43"/>
      <c r="C1463" s="43"/>
      <c r="D1463" s="43"/>
      <c r="E1463" s="43"/>
      <c r="F1463" s="43"/>
      <c r="G1463" s="44"/>
      <c r="H1463" s="43"/>
      <c r="I1463" s="43"/>
      <c r="J1463" s="44"/>
      <c r="K1463" s="347"/>
      <c r="L1463" s="207"/>
      <c r="M1463" s="43"/>
      <c r="N1463" s="43"/>
      <c r="O1463" s="199"/>
      <c r="P1463" s="199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</row>
    <row r="1464" spans="1:31" ht="15" x14ac:dyDescent="0.25">
      <c r="A1464" s="42"/>
      <c r="B1464" s="43"/>
      <c r="C1464" s="43"/>
      <c r="D1464" s="43"/>
      <c r="E1464" s="43"/>
      <c r="F1464" s="43"/>
      <c r="G1464" s="44"/>
      <c r="H1464" s="43"/>
      <c r="I1464" s="43"/>
      <c r="J1464" s="44"/>
      <c r="K1464" s="347"/>
      <c r="L1464" s="207"/>
      <c r="M1464" s="43"/>
      <c r="N1464" s="43"/>
      <c r="O1464" s="199"/>
      <c r="P1464" s="199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</row>
    <row r="1465" spans="1:31" ht="15" x14ac:dyDescent="0.25">
      <c r="A1465" s="42"/>
      <c r="B1465" s="43"/>
      <c r="C1465" s="43"/>
      <c r="D1465" s="43"/>
      <c r="E1465" s="43"/>
      <c r="F1465" s="43"/>
      <c r="G1465" s="44"/>
      <c r="H1465" s="43"/>
      <c r="I1465" s="43"/>
      <c r="J1465" s="44"/>
      <c r="K1465" s="347"/>
      <c r="L1465" s="207"/>
      <c r="M1465" s="43"/>
      <c r="N1465" s="43"/>
      <c r="O1465" s="199"/>
      <c r="P1465" s="199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</row>
    <row r="1466" spans="1:31" ht="15" x14ac:dyDescent="0.25">
      <c r="A1466" s="42"/>
      <c r="B1466" s="43"/>
      <c r="C1466" s="43"/>
      <c r="D1466" s="43"/>
      <c r="E1466" s="43"/>
      <c r="F1466" s="43"/>
      <c r="G1466" s="44"/>
      <c r="H1466" s="43"/>
      <c r="I1466" s="43"/>
      <c r="J1466" s="44"/>
      <c r="K1466" s="347"/>
      <c r="L1466" s="207"/>
      <c r="M1466" s="43"/>
      <c r="N1466" s="43"/>
      <c r="O1466" s="199"/>
      <c r="P1466" s="199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</row>
    <row r="1467" spans="1:31" ht="15" x14ac:dyDescent="0.25">
      <c r="A1467" s="42"/>
      <c r="B1467" s="43"/>
      <c r="C1467" s="43"/>
      <c r="D1467" s="43"/>
      <c r="E1467" s="43"/>
      <c r="F1467" s="43"/>
      <c r="G1467" s="44"/>
      <c r="H1467" s="43"/>
      <c r="I1467" s="43"/>
      <c r="J1467" s="44"/>
      <c r="K1467" s="347"/>
      <c r="L1467" s="207"/>
      <c r="M1467" s="43"/>
      <c r="N1467" s="43"/>
      <c r="O1467" s="199"/>
      <c r="P1467" s="199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</row>
    <row r="1468" spans="1:31" ht="15" x14ac:dyDescent="0.25">
      <c r="A1468" s="42"/>
      <c r="B1468" s="43"/>
      <c r="C1468" s="43"/>
      <c r="D1468" s="43"/>
      <c r="E1468" s="43"/>
      <c r="F1468" s="43"/>
      <c r="G1468" s="44"/>
      <c r="H1468" s="43"/>
      <c r="I1468" s="43"/>
      <c r="J1468" s="44"/>
      <c r="K1468" s="347"/>
      <c r="L1468" s="207"/>
      <c r="M1468" s="43"/>
      <c r="N1468" s="43"/>
      <c r="O1468" s="199"/>
      <c r="P1468" s="199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</row>
    <row r="1469" spans="1:31" ht="15" x14ac:dyDescent="0.25">
      <c r="A1469" s="42"/>
      <c r="B1469" s="43"/>
      <c r="C1469" s="43"/>
      <c r="D1469" s="43"/>
      <c r="E1469" s="43"/>
      <c r="F1469" s="43"/>
      <c r="G1469" s="44"/>
      <c r="H1469" s="43"/>
      <c r="I1469" s="43"/>
      <c r="J1469" s="44"/>
      <c r="K1469" s="347"/>
      <c r="L1469" s="207"/>
      <c r="M1469" s="43"/>
      <c r="N1469" s="43"/>
      <c r="O1469" s="199"/>
      <c r="P1469" s="199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</row>
    <row r="1470" spans="1:31" ht="15" x14ac:dyDescent="0.25">
      <c r="A1470" s="42"/>
      <c r="B1470" s="43"/>
      <c r="C1470" s="43"/>
      <c r="D1470" s="43"/>
      <c r="E1470" s="43"/>
      <c r="F1470" s="43"/>
      <c r="G1470" s="44"/>
      <c r="H1470" s="43"/>
      <c r="I1470" s="43"/>
      <c r="J1470" s="44"/>
      <c r="K1470" s="347"/>
      <c r="L1470" s="207"/>
      <c r="M1470" s="43"/>
      <c r="N1470" s="43"/>
      <c r="O1470" s="199"/>
      <c r="P1470" s="199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</row>
    <row r="1471" spans="1:31" ht="15" x14ac:dyDescent="0.25">
      <c r="A1471" s="42"/>
      <c r="B1471" s="43"/>
      <c r="C1471" s="43"/>
      <c r="D1471" s="43"/>
      <c r="E1471" s="43"/>
      <c r="F1471" s="43"/>
      <c r="G1471" s="44"/>
      <c r="H1471" s="43"/>
      <c r="I1471" s="43"/>
      <c r="J1471" s="44"/>
      <c r="K1471" s="347"/>
      <c r="L1471" s="207"/>
      <c r="M1471" s="43"/>
      <c r="N1471" s="43"/>
      <c r="O1471" s="199"/>
      <c r="P1471" s="199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</row>
    <row r="1472" spans="1:31" ht="15" x14ac:dyDescent="0.25">
      <c r="A1472" s="42"/>
      <c r="B1472" s="43"/>
      <c r="C1472" s="43"/>
      <c r="D1472" s="43"/>
      <c r="E1472" s="43"/>
      <c r="F1472" s="43"/>
      <c r="G1472" s="44"/>
      <c r="H1472" s="43"/>
      <c r="I1472" s="43"/>
      <c r="J1472" s="44"/>
      <c r="K1472" s="347"/>
      <c r="L1472" s="207"/>
      <c r="M1472" s="43"/>
      <c r="N1472" s="43"/>
      <c r="O1472" s="199"/>
      <c r="P1472" s="199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</row>
    <row r="1473" spans="1:31" ht="15" x14ac:dyDescent="0.25">
      <c r="A1473" s="42"/>
      <c r="B1473" s="43"/>
      <c r="C1473" s="43"/>
      <c r="D1473" s="43"/>
      <c r="E1473" s="43"/>
      <c r="F1473" s="43"/>
      <c r="G1473" s="44"/>
      <c r="H1473" s="43"/>
      <c r="I1473" s="43"/>
      <c r="J1473" s="44"/>
      <c r="K1473" s="347"/>
      <c r="L1473" s="207"/>
      <c r="M1473" s="43"/>
      <c r="N1473" s="43"/>
      <c r="O1473" s="199"/>
      <c r="P1473" s="199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</row>
    <row r="1474" spans="1:31" ht="15" x14ac:dyDescent="0.25">
      <c r="A1474" s="42"/>
      <c r="B1474" s="43"/>
      <c r="C1474" s="43"/>
      <c r="D1474" s="43"/>
      <c r="E1474" s="43"/>
      <c r="F1474" s="43"/>
      <c r="G1474" s="44"/>
      <c r="H1474" s="43"/>
      <c r="I1474" s="43"/>
      <c r="J1474" s="44"/>
      <c r="K1474" s="347"/>
      <c r="L1474" s="207"/>
      <c r="M1474" s="43"/>
      <c r="N1474" s="43"/>
      <c r="O1474" s="199"/>
      <c r="P1474" s="199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</row>
    <row r="1475" spans="1:31" ht="15" x14ac:dyDescent="0.25">
      <c r="A1475" s="42"/>
      <c r="B1475" s="43"/>
      <c r="C1475" s="43"/>
      <c r="D1475" s="43"/>
      <c r="E1475" s="43"/>
      <c r="F1475" s="43"/>
      <c r="G1475" s="44"/>
      <c r="H1475" s="43"/>
      <c r="I1475" s="43"/>
      <c r="J1475" s="44"/>
      <c r="K1475" s="347"/>
      <c r="L1475" s="207"/>
      <c r="M1475" s="43"/>
      <c r="N1475" s="43"/>
      <c r="O1475" s="199"/>
      <c r="P1475" s="199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</row>
    <row r="1476" spans="1:31" ht="15" x14ac:dyDescent="0.25">
      <c r="A1476" s="42"/>
      <c r="B1476" s="43"/>
      <c r="C1476" s="43"/>
      <c r="D1476" s="43"/>
      <c r="E1476" s="43"/>
      <c r="F1476" s="43"/>
      <c r="G1476" s="44"/>
      <c r="H1476" s="43"/>
      <c r="I1476" s="43"/>
      <c r="J1476" s="44"/>
      <c r="K1476" s="347"/>
      <c r="L1476" s="207"/>
      <c r="M1476" s="43"/>
      <c r="N1476" s="43"/>
      <c r="O1476" s="199"/>
      <c r="P1476" s="199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</row>
    <row r="1477" spans="1:31" ht="15" x14ac:dyDescent="0.25">
      <c r="A1477" s="42"/>
      <c r="B1477" s="43"/>
      <c r="C1477" s="43"/>
      <c r="D1477" s="43"/>
      <c r="E1477" s="43"/>
      <c r="F1477" s="43"/>
      <c r="G1477" s="44"/>
      <c r="H1477" s="43"/>
      <c r="I1477" s="43"/>
      <c r="J1477" s="44"/>
      <c r="K1477" s="347"/>
      <c r="L1477" s="207"/>
      <c r="M1477" s="43"/>
      <c r="N1477" s="43"/>
      <c r="O1477" s="199"/>
      <c r="P1477" s="199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</row>
    <row r="1478" spans="1:31" ht="15" x14ac:dyDescent="0.25">
      <c r="A1478" s="42"/>
      <c r="B1478" s="43"/>
      <c r="C1478" s="43"/>
      <c r="D1478" s="43"/>
      <c r="E1478" s="43"/>
      <c r="F1478" s="43"/>
      <c r="G1478" s="44"/>
      <c r="H1478" s="43"/>
      <c r="I1478" s="43"/>
      <c r="J1478" s="44"/>
      <c r="K1478" s="347"/>
      <c r="L1478" s="207"/>
      <c r="M1478" s="43"/>
      <c r="N1478" s="43"/>
      <c r="O1478" s="199"/>
      <c r="P1478" s="199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</row>
    <row r="1479" spans="1:31" ht="15" x14ac:dyDescent="0.25">
      <c r="A1479" s="42"/>
      <c r="B1479" s="43"/>
      <c r="C1479" s="43"/>
      <c r="D1479" s="43"/>
      <c r="E1479" s="43"/>
      <c r="F1479" s="43"/>
      <c r="G1479" s="44"/>
      <c r="H1479" s="43"/>
      <c r="I1479" s="43"/>
      <c r="J1479" s="44"/>
      <c r="K1479" s="347"/>
      <c r="L1479" s="207"/>
      <c r="M1479" s="43"/>
      <c r="N1479" s="43"/>
      <c r="O1479" s="199"/>
      <c r="P1479" s="199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</row>
    <row r="1480" spans="1:31" ht="15" x14ac:dyDescent="0.25">
      <c r="A1480" s="42"/>
      <c r="B1480" s="43"/>
      <c r="C1480" s="43"/>
      <c r="D1480" s="43"/>
      <c r="E1480" s="43"/>
      <c r="F1480" s="43"/>
      <c r="G1480" s="44"/>
      <c r="H1480" s="43"/>
      <c r="I1480" s="43"/>
      <c r="J1480" s="44"/>
      <c r="K1480" s="347"/>
      <c r="L1480" s="207"/>
      <c r="M1480" s="43"/>
      <c r="N1480" s="43"/>
      <c r="O1480" s="199"/>
      <c r="P1480" s="199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</row>
    <row r="1481" spans="1:31" ht="15" x14ac:dyDescent="0.25">
      <c r="A1481" s="42"/>
      <c r="B1481" s="43"/>
      <c r="C1481" s="43"/>
      <c r="D1481" s="43"/>
      <c r="E1481" s="43"/>
      <c r="F1481" s="43"/>
      <c r="G1481" s="44"/>
      <c r="H1481" s="43"/>
      <c r="I1481" s="43"/>
      <c r="J1481" s="44"/>
      <c r="K1481" s="347"/>
      <c r="L1481" s="207"/>
      <c r="M1481" s="43"/>
      <c r="N1481" s="43"/>
      <c r="O1481" s="199"/>
      <c r="P1481" s="199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</row>
    <row r="1482" spans="1:31" ht="15" x14ac:dyDescent="0.25">
      <c r="A1482" s="42"/>
      <c r="B1482" s="43"/>
      <c r="C1482" s="43"/>
      <c r="D1482" s="43"/>
      <c r="E1482" s="43"/>
      <c r="F1482" s="43"/>
      <c r="G1482" s="44"/>
      <c r="H1482" s="43"/>
      <c r="I1482" s="43"/>
      <c r="J1482" s="44"/>
      <c r="K1482" s="347"/>
      <c r="L1482" s="207"/>
      <c r="M1482" s="43"/>
      <c r="N1482" s="43"/>
      <c r="O1482" s="199"/>
      <c r="P1482" s="199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</row>
    <row r="1483" spans="1:31" ht="15" x14ac:dyDescent="0.25">
      <c r="A1483" s="42"/>
      <c r="B1483" s="43"/>
      <c r="C1483" s="43"/>
      <c r="D1483" s="43"/>
      <c r="E1483" s="43"/>
      <c r="F1483" s="43"/>
      <c r="G1483" s="44"/>
      <c r="H1483" s="43"/>
      <c r="I1483" s="43"/>
      <c r="J1483" s="44"/>
      <c r="K1483" s="347"/>
      <c r="L1483" s="207"/>
      <c r="M1483" s="43"/>
      <c r="N1483" s="43"/>
      <c r="O1483" s="199"/>
      <c r="P1483" s="199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</row>
    <row r="1484" spans="1:31" ht="15" x14ac:dyDescent="0.25">
      <c r="A1484" s="42"/>
      <c r="B1484" s="43"/>
      <c r="C1484" s="43"/>
      <c r="D1484" s="43"/>
      <c r="E1484" s="43"/>
      <c r="F1484" s="43"/>
      <c r="G1484" s="44"/>
      <c r="H1484" s="43"/>
      <c r="I1484" s="43"/>
      <c r="J1484" s="44"/>
      <c r="K1484" s="347"/>
      <c r="L1484" s="207"/>
      <c r="M1484" s="43"/>
      <c r="N1484" s="43"/>
      <c r="O1484" s="199"/>
      <c r="P1484" s="199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</row>
    <row r="1485" spans="1:31" ht="15" x14ac:dyDescent="0.25">
      <c r="A1485" s="42"/>
      <c r="B1485" s="43"/>
      <c r="C1485" s="43"/>
      <c r="D1485" s="43"/>
      <c r="E1485" s="43"/>
      <c r="F1485" s="43"/>
      <c r="G1485" s="44"/>
      <c r="H1485" s="43"/>
      <c r="I1485" s="43"/>
      <c r="J1485" s="44"/>
      <c r="K1485" s="347"/>
      <c r="L1485" s="207"/>
      <c r="M1485" s="43"/>
      <c r="N1485" s="43"/>
      <c r="O1485" s="199"/>
      <c r="P1485" s="199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</row>
    <row r="1486" spans="1:31" ht="15" x14ac:dyDescent="0.25">
      <c r="A1486" s="42"/>
      <c r="B1486" s="43"/>
      <c r="C1486" s="43"/>
      <c r="D1486" s="43"/>
      <c r="E1486" s="43"/>
      <c r="F1486" s="43"/>
      <c r="G1486" s="44"/>
      <c r="H1486" s="43"/>
      <c r="I1486" s="43"/>
      <c r="J1486" s="44"/>
      <c r="K1486" s="347"/>
      <c r="L1486" s="207"/>
      <c r="M1486" s="43"/>
      <c r="N1486" s="43"/>
      <c r="O1486" s="199"/>
      <c r="P1486" s="199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</row>
    <row r="1487" spans="1:31" ht="15" x14ac:dyDescent="0.25">
      <c r="A1487" s="42"/>
      <c r="B1487" s="43"/>
      <c r="C1487" s="43"/>
      <c r="D1487" s="43"/>
      <c r="E1487" s="43"/>
      <c r="F1487" s="43"/>
      <c r="G1487" s="44"/>
      <c r="H1487" s="43"/>
      <c r="I1487" s="43"/>
      <c r="J1487" s="44"/>
      <c r="K1487" s="347"/>
      <c r="L1487" s="207"/>
      <c r="M1487" s="43"/>
      <c r="N1487" s="43"/>
      <c r="O1487" s="199"/>
      <c r="P1487" s="199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</row>
    <row r="1488" spans="1:31" ht="15" x14ac:dyDescent="0.25">
      <c r="A1488" s="42"/>
      <c r="B1488" s="43"/>
      <c r="C1488" s="43"/>
      <c r="D1488" s="43"/>
      <c r="E1488" s="43"/>
      <c r="F1488" s="43"/>
      <c r="G1488" s="44"/>
      <c r="H1488" s="43"/>
      <c r="I1488" s="43"/>
      <c r="J1488" s="44"/>
      <c r="K1488" s="347"/>
      <c r="L1488" s="207"/>
      <c r="M1488" s="43"/>
      <c r="N1488" s="43"/>
      <c r="O1488" s="199"/>
      <c r="P1488" s="199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</row>
    <row r="1489" spans="1:31" ht="15" x14ac:dyDescent="0.25">
      <c r="A1489" s="42"/>
      <c r="B1489" s="43"/>
      <c r="C1489" s="43"/>
      <c r="D1489" s="43"/>
      <c r="E1489" s="43"/>
      <c r="F1489" s="43"/>
      <c r="G1489" s="44"/>
      <c r="H1489" s="43"/>
      <c r="I1489" s="43"/>
      <c r="J1489" s="44"/>
      <c r="K1489" s="347"/>
      <c r="L1489" s="207"/>
      <c r="M1489" s="43"/>
      <c r="N1489" s="43"/>
      <c r="O1489" s="199"/>
      <c r="P1489" s="199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</row>
    <row r="1490" spans="1:31" ht="15" x14ac:dyDescent="0.25">
      <c r="A1490" s="42"/>
      <c r="B1490" s="43"/>
      <c r="C1490" s="43"/>
      <c r="D1490" s="43"/>
      <c r="E1490" s="43"/>
      <c r="F1490" s="43"/>
      <c r="G1490" s="44"/>
      <c r="H1490" s="43"/>
      <c r="I1490" s="43"/>
      <c r="J1490" s="44"/>
      <c r="K1490" s="347"/>
      <c r="L1490" s="207"/>
      <c r="M1490" s="43"/>
      <c r="N1490" s="43"/>
      <c r="O1490" s="199"/>
      <c r="P1490" s="199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</row>
    <row r="1491" spans="1:31" ht="15" x14ac:dyDescent="0.25">
      <c r="A1491" s="42"/>
      <c r="B1491" s="43"/>
      <c r="C1491" s="43"/>
      <c r="D1491" s="43"/>
      <c r="E1491" s="43"/>
      <c r="F1491" s="43"/>
      <c r="G1491" s="44"/>
      <c r="H1491" s="43"/>
      <c r="I1491" s="43"/>
      <c r="J1491" s="44"/>
      <c r="K1491" s="347"/>
      <c r="L1491" s="207"/>
      <c r="M1491" s="43"/>
      <c r="N1491" s="43"/>
      <c r="O1491" s="199"/>
      <c r="P1491" s="199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</row>
    <row r="1492" spans="1:31" ht="15" x14ac:dyDescent="0.25">
      <c r="A1492" s="42"/>
      <c r="B1492" s="43"/>
      <c r="C1492" s="43"/>
      <c r="D1492" s="43"/>
      <c r="E1492" s="43"/>
      <c r="F1492" s="43"/>
      <c r="G1492" s="44"/>
      <c r="H1492" s="43"/>
      <c r="I1492" s="43"/>
      <c r="J1492" s="44"/>
      <c r="K1492" s="347"/>
      <c r="L1492" s="207"/>
      <c r="M1492" s="43"/>
      <c r="N1492" s="43"/>
      <c r="O1492" s="199"/>
      <c r="P1492" s="199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</row>
    <row r="1493" spans="1:31" ht="15" x14ac:dyDescent="0.25">
      <c r="A1493" s="42"/>
      <c r="B1493" s="43"/>
      <c r="C1493" s="43"/>
      <c r="D1493" s="43"/>
      <c r="E1493" s="43"/>
      <c r="F1493" s="43"/>
      <c r="G1493" s="44"/>
      <c r="H1493" s="43"/>
      <c r="I1493" s="43"/>
      <c r="J1493" s="44"/>
      <c r="K1493" s="347"/>
      <c r="L1493" s="207"/>
      <c r="M1493" s="43"/>
      <c r="N1493" s="43"/>
      <c r="O1493" s="199"/>
      <c r="P1493" s="199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</row>
    <row r="1494" spans="1:31" ht="15" x14ac:dyDescent="0.25">
      <c r="A1494" s="42"/>
      <c r="B1494" s="43"/>
      <c r="C1494" s="43"/>
      <c r="D1494" s="43"/>
      <c r="E1494" s="43"/>
      <c r="F1494" s="43"/>
      <c r="G1494" s="44"/>
      <c r="H1494" s="43"/>
      <c r="I1494" s="43"/>
      <c r="J1494" s="44"/>
      <c r="K1494" s="347"/>
      <c r="L1494" s="207"/>
      <c r="M1494" s="43"/>
      <c r="N1494" s="43"/>
      <c r="O1494" s="199"/>
      <c r="P1494" s="199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</row>
    <row r="1495" spans="1:31" ht="15" x14ac:dyDescent="0.25">
      <c r="A1495" s="42"/>
      <c r="B1495" s="43"/>
      <c r="C1495" s="43"/>
      <c r="D1495" s="43"/>
      <c r="E1495" s="43"/>
      <c r="F1495" s="43"/>
      <c r="G1495" s="44"/>
      <c r="H1495" s="43"/>
      <c r="I1495" s="43"/>
      <c r="J1495" s="44"/>
      <c r="K1495" s="347"/>
      <c r="L1495" s="207"/>
      <c r="M1495" s="43"/>
      <c r="N1495" s="43"/>
      <c r="O1495" s="199"/>
      <c r="P1495" s="199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</row>
    <row r="1496" spans="1:31" ht="15" x14ac:dyDescent="0.25">
      <c r="A1496" s="42"/>
      <c r="B1496" s="43"/>
      <c r="C1496" s="43"/>
      <c r="D1496" s="43"/>
      <c r="E1496" s="43"/>
      <c r="F1496" s="43"/>
      <c r="G1496" s="44"/>
      <c r="H1496" s="43"/>
      <c r="I1496" s="43"/>
      <c r="J1496" s="44"/>
      <c r="K1496" s="347"/>
      <c r="L1496" s="207"/>
      <c r="M1496" s="43"/>
      <c r="N1496" s="43"/>
      <c r="O1496" s="199"/>
      <c r="P1496" s="199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</row>
    <row r="1497" spans="1:31" ht="15" x14ac:dyDescent="0.25">
      <c r="A1497" s="42"/>
      <c r="B1497" s="43"/>
      <c r="C1497" s="43"/>
      <c r="D1497" s="43"/>
      <c r="E1497" s="43"/>
      <c r="F1497" s="43"/>
      <c r="G1497" s="44"/>
      <c r="H1497" s="43"/>
      <c r="I1497" s="43"/>
      <c r="J1497" s="44"/>
      <c r="K1497" s="347"/>
      <c r="L1497" s="207"/>
      <c r="M1497" s="43"/>
      <c r="N1497" s="43"/>
      <c r="O1497" s="199"/>
      <c r="P1497" s="199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</row>
    <row r="1498" spans="1:31" ht="15" x14ac:dyDescent="0.25">
      <c r="A1498" s="42"/>
      <c r="B1498" s="43"/>
      <c r="C1498" s="43"/>
      <c r="D1498" s="43"/>
      <c r="E1498" s="43"/>
      <c r="F1498" s="43"/>
      <c r="G1498" s="44"/>
      <c r="H1498" s="43"/>
      <c r="I1498" s="43"/>
      <c r="J1498" s="44"/>
      <c r="K1498" s="347"/>
      <c r="L1498" s="207"/>
      <c r="M1498" s="43"/>
      <c r="N1498" s="43"/>
      <c r="O1498" s="199"/>
      <c r="P1498" s="199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</row>
    <row r="1499" spans="1:31" ht="15" x14ac:dyDescent="0.25">
      <c r="A1499" s="42"/>
      <c r="B1499" s="43"/>
      <c r="C1499" s="43"/>
      <c r="D1499" s="43"/>
      <c r="E1499" s="43"/>
      <c r="F1499" s="43"/>
      <c r="G1499" s="44"/>
      <c r="H1499" s="43"/>
      <c r="I1499" s="43"/>
      <c r="J1499" s="44"/>
      <c r="K1499" s="347"/>
      <c r="L1499" s="207"/>
      <c r="M1499" s="43"/>
      <c r="N1499" s="43"/>
      <c r="O1499" s="199"/>
      <c r="P1499" s="199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</row>
    <row r="1500" spans="1:31" ht="15" x14ac:dyDescent="0.25">
      <c r="A1500" s="42"/>
      <c r="B1500" s="43"/>
      <c r="C1500" s="43"/>
      <c r="D1500" s="43"/>
      <c r="E1500" s="43"/>
      <c r="F1500" s="43"/>
      <c r="G1500" s="44"/>
      <c r="H1500" s="43"/>
      <c r="I1500" s="43"/>
      <c r="J1500" s="44"/>
      <c r="K1500" s="347"/>
      <c r="L1500" s="207"/>
      <c r="M1500" s="43"/>
      <c r="N1500" s="43"/>
      <c r="O1500" s="199"/>
      <c r="P1500" s="199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</row>
    <row r="1501" spans="1:31" ht="15" x14ac:dyDescent="0.25">
      <c r="A1501" s="42"/>
      <c r="B1501" s="43"/>
      <c r="C1501" s="43"/>
      <c r="D1501" s="43"/>
      <c r="E1501" s="43"/>
      <c r="F1501" s="43"/>
      <c r="G1501" s="44"/>
      <c r="H1501" s="43"/>
      <c r="I1501" s="43"/>
      <c r="J1501" s="44"/>
      <c r="K1501" s="347"/>
      <c r="L1501" s="207"/>
      <c r="M1501" s="43"/>
      <c r="N1501" s="43"/>
      <c r="O1501" s="199"/>
      <c r="P1501" s="199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</row>
    <row r="1502" spans="1:31" ht="15" x14ac:dyDescent="0.25">
      <c r="A1502" s="42"/>
      <c r="B1502" s="43"/>
      <c r="C1502" s="43"/>
      <c r="D1502" s="43"/>
      <c r="E1502" s="43"/>
      <c r="F1502" s="43"/>
      <c r="G1502" s="44"/>
      <c r="H1502" s="43"/>
      <c r="I1502" s="43"/>
      <c r="J1502" s="44"/>
      <c r="K1502" s="347"/>
      <c r="L1502" s="207"/>
      <c r="M1502" s="43"/>
      <c r="N1502" s="43"/>
      <c r="O1502" s="199"/>
      <c r="P1502" s="199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</row>
    <row r="1503" spans="1:31" ht="15" x14ac:dyDescent="0.25">
      <c r="A1503" s="42"/>
      <c r="B1503" s="43"/>
      <c r="C1503" s="43"/>
      <c r="D1503" s="43"/>
      <c r="E1503" s="43"/>
      <c r="F1503" s="43"/>
      <c r="G1503" s="44"/>
      <c r="H1503" s="43"/>
      <c r="I1503" s="43"/>
      <c r="J1503" s="44"/>
      <c r="K1503" s="347"/>
      <c r="L1503" s="207"/>
      <c r="M1503" s="43"/>
      <c r="N1503" s="43"/>
      <c r="O1503" s="199"/>
      <c r="P1503" s="199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</row>
    <row r="1504" spans="1:31" ht="15" x14ac:dyDescent="0.25">
      <c r="A1504" s="42"/>
      <c r="B1504" s="43"/>
      <c r="C1504" s="43"/>
      <c r="D1504" s="43"/>
      <c r="E1504" s="43"/>
      <c r="F1504" s="43"/>
      <c r="G1504" s="44"/>
      <c r="H1504" s="43"/>
      <c r="I1504" s="43"/>
      <c r="J1504" s="44"/>
      <c r="K1504" s="347"/>
      <c r="L1504" s="207"/>
      <c r="M1504" s="43"/>
      <c r="N1504" s="43"/>
      <c r="O1504" s="199"/>
      <c r="P1504" s="199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</row>
    <row r="1505" spans="1:31" ht="15" x14ac:dyDescent="0.25">
      <c r="A1505" s="42"/>
      <c r="B1505" s="43"/>
      <c r="C1505" s="43"/>
      <c r="D1505" s="43"/>
      <c r="E1505" s="43"/>
      <c r="F1505" s="43"/>
      <c r="G1505" s="44"/>
      <c r="H1505" s="43"/>
      <c r="I1505" s="43"/>
      <c r="J1505" s="44"/>
      <c r="K1505" s="347"/>
      <c r="L1505" s="207"/>
      <c r="M1505" s="43"/>
      <c r="N1505" s="43"/>
      <c r="O1505" s="199"/>
      <c r="P1505" s="199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</row>
    <row r="1506" spans="1:31" ht="15" x14ac:dyDescent="0.25">
      <c r="A1506" s="42"/>
      <c r="B1506" s="43"/>
      <c r="C1506" s="43"/>
      <c r="D1506" s="43"/>
      <c r="E1506" s="43"/>
      <c r="F1506" s="43"/>
      <c r="G1506" s="44"/>
      <c r="H1506" s="43"/>
      <c r="I1506" s="43"/>
      <c r="J1506" s="44"/>
      <c r="K1506" s="347"/>
      <c r="L1506" s="207"/>
      <c r="M1506" s="43"/>
      <c r="N1506" s="43"/>
      <c r="O1506" s="199"/>
      <c r="P1506" s="199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</row>
    <row r="1507" spans="1:31" ht="15" x14ac:dyDescent="0.25">
      <c r="A1507" s="42"/>
      <c r="B1507" s="43"/>
      <c r="C1507" s="43"/>
      <c r="D1507" s="43"/>
      <c r="E1507" s="43"/>
      <c r="F1507" s="43"/>
      <c r="G1507" s="44"/>
      <c r="H1507" s="43"/>
      <c r="I1507" s="43"/>
      <c r="J1507" s="44"/>
      <c r="K1507" s="347"/>
      <c r="L1507" s="207"/>
      <c r="M1507" s="43"/>
      <c r="N1507" s="43"/>
      <c r="O1507" s="199"/>
      <c r="P1507" s="199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</row>
    <row r="1508" spans="1:31" ht="15" x14ac:dyDescent="0.25">
      <c r="A1508" s="42"/>
      <c r="B1508" s="43"/>
      <c r="C1508" s="43"/>
      <c r="D1508" s="43"/>
      <c r="E1508" s="43"/>
      <c r="F1508" s="43"/>
      <c r="G1508" s="44"/>
      <c r="H1508" s="43"/>
      <c r="I1508" s="43"/>
      <c r="J1508" s="44"/>
      <c r="K1508" s="347"/>
      <c r="L1508" s="207"/>
      <c r="M1508" s="43"/>
      <c r="N1508" s="43"/>
      <c r="O1508" s="199"/>
      <c r="P1508" s="199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</row>
    <row r="1509" spans="1:31" ht="15" x14ac:dyDescent="0.25">
      <c r="A1509" s="42"/>
      <c r="B1509" s="43"/>
      <c r="C1509" s="43"/>
      <c r="D1509" s="43"/>
      <c r="E1509" s="43"/>
      <c r="F1509" s="43"/>
      <c r="G1509" s="44"/>
      <c r="H1509" s="43"/>
      <c r="I1509" s="43"/>
      <c r="J1509" s="44"/>
      <c r="K1509" s="347"/>
      <c r="L1509" s="207"/>
      <c r="M1509" s="43"/>
      <c r="N1509" s="43"/>
      <c r="O1509" s="199"/>
      <c r="P1509" s="199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</row>
    <row r="1510" spans="1:31" ht="15" x14ac:dyDescent="0.25">
      <c r="A1510" s="42"/>
      <c r="B1510" s="43"/>
      <c r="C1510" s="43"/>
      <c r="D1510" s="43"/>
      <c r="E1510" s="43"/>
      <c r="F1510" s="43"/>
      <c r="G1510" s="44"/>
      <c r="H1510" s="43"/>
      <c r="I1510" s="43"/>
      <c r="J1510" s="44"/>
      <c r="K1510" s="347"/>
      <c r="L1510" s="207"/>
      <c r="M1510" s="43"/>
      <c r="N1510" s="43"/>
      <c r="O1510" s="199"/>
      <c r="P1510" s="199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</row>
    <row r="1511" spans="1:31" ht="15" x14ac:dyDescent="0.25">
      <c r="A1511" s="42"/>
      <c r="B1511" s="43"/>
      <c r="C1511" s="43"/>
      <c r="D1511" s="43"/>
      <c r="E1511" s="43"/>
      <c r="F1511" s="43"/>
      <c r="G1511" s="44"/>
      <c r="H1511" s="43"/>
      <c r="I1511" s="43"/>
      <c r="J1511" s="44"/>
      <c r="K1511" s="347"/>
      <c r="L1511" s="207"/>
      <c r="M1511" s="43"/>
      <c r="N1511" s="43"/>
      <c r="O1511" s="199"/>
      <c r="P1511" s="199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</row>
    <row r="1512" spans="1:31" ht="15" x14ac:dyDescent="0.25">
      <c r="A1512" s="42"/>
      <c r="B1512" s="43"/>
      <c r="C1512" s="43"/>
      <c r="D1512" s="43"/>
      <c r="E1512" s="43"/>
      <c r="F1512" s="43"/>
      <c r="G1512" s="44"/>
      <c r="H1512" s="43"/>
      <c r="I1512" s="43"/>
      <c r="J1512" s="44"/>
      <c r="K1512" s="347"/>
      <c r="L1512" s="207"/>
      <c r="M1512" s="43"/>
      <c r="N1512" s="43"/>
      <c r="O1512" s="199"/>
      <c r="P1512" s="199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</row>
    <row r="1513" spans="1:31" ht="15" x14ac:dyDescent="0.25">
      <c r="A1513" s="42"/>
      <c r="B1513" s="43"/>
      <c r="C1513" s="43"/>
      <c r="D1513" s="43"/>
      <c r="E1513" s="43"/>
      <c r="F1513" s="43"/>
      <c r="G1513" s="44"/>
      <c r="H1513" s="43"/>
      <c r="I1513" s="43"/>
      <c r="J1513" s="44"/>
      <c r="K1513" s="347"/>
      <c r="L1513" s="207"/>
      <c r="M1513" s="43"/>
      <c r="N1513" s="43"/>
      <c r="O1513" s="199"/>
      <c r="P1513" s="199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</row>
    <row r="1514" spans="1:31" ht="15" x14ac:dyDescent="0.25">
      <c r="A1514" s="42"/>
      <c r="B1514" s="43"/>
      <c r="C1514" s="43"/>
      <c r="D1514" s="43"/>
      <c r="E1514" s="43"/>
      <c r="F1514" s="43"/>
      <c r="G1514" s="44"/>
      <c r="H1514" s="43"/>
      <c r="I1514" s="43"/>
      <c r="J1514" s="44"/>
      <c r="K1514" s="347"/>
      <c r="L1514" s="207"/>
      <c r="M1514" s="43"/>
      <c r="N1514" s="43"/>
      <c r="O1514" s="199"/>
      <c r="P1514" s="199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</row>
    <row r="1515" spans="1:31" ht="15" x14ac:dyDescent="0.25">
      <c r="A1515" s="42"/>
      <c r="B1515" s="43"/>
      <c r="C1515" s="43"/>
      <c r="D1515" s="43"/>
      <c r="E1515" s="43"/>
      <c r="F1515" s="43"/>
      <c r="G1515" s="44"/>
      <c r="H1515" s="43"/>
      <c r="I1515" s="43"/>
      <c r="J1515" s="44"/>
      <c r="K1515" s="347"/>
      <c r="L1515" s="207"/>
      <c r="M1515" s="43"/>
      <c r="N1515" s="43"/>
      <c r="O1515" s="199"/>
      <c r="P1515" s="199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</row>
    <row r="1516" spans="1:31" ht="15" x14ac:dyDescent="0.25">
      <c r="A1516" s="42"/>
      <c r="B1516" s="43"/>
      <c r="C1516" s="43"/>
      <c r="D1516" s="43"/>
      <c r="E1516" s="43"/>
      <c r="F1516" s="43"/>
      <c r="G1516" s="44"/>
      <c r="H1516" s="43"/>
      <c r="I1516" s="43"/>
      <c r="J1516" s="44"/>
      <c r="K1516" s="347"/>
      <c r="L1516" s="207"/>
      <c r="M1516" s="43"/>
      <c r="N1516" s="43"/>
      <c r="O1516" s="199"/>
      <c r="P1516" s="199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</row>
    <row r="1517" spans="1:31" ht="15" x14ac:dyDescent="0.25">
      <c r="A1517" s="42"/>
      <c r="B1517" s="43"/>
      <c r="C1517" s="43"/>
      <c r="D1517" s="43"/>
      <c r="E1517" s="43"/>
      <c r="F1517" s="43"/>
      <c r="G1517" s="44"/>
      <c r="H1517" s="43"/>
      <c r="I1517" s="43"/>
      <c r="J1517" s="44"/>
      <c r="K1517" s="347"/>
      <c r="L1517" s="207"/>
      <c r="M1517" s="43"/>
      <c r="N1517" s="43"/>
      <c r="O1517" s="199"/>
      <c r="P1517" s="199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</row>
    <row r="1518" spans="1:31" ht="15" x14ac:dyDescent="0.25">
      <c r="A1518" s="42"/>
      <c r="B1518" s="43"/>
      <c r="C1518" s="43"/>
      <c r="D1518" s="43"/>
      <c r="E1518" s="43"/>
      <c r="F1518" s="43"/>
      <c r="G1518" s="44"/>
      <c r="H1518" s="43"/>
      <c r="I1518" s="43"/>
      <c r="J1518" s="44"/>
      <c r="K1518" s="347"/>
      <c r="L1518" s="207"/>
      <c r="M1518" s="43"/>
      <c r="N1518" s="43"/>
      <c r="O1518" s="199"/>
      <c r="P1518" s="199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</row>
    <row r="1519" spans="1:31" ht="15" x14ac:dyDescent="0.25">
      <c r="A1519" s="42"/>
      <c r="B1519" s="43"/>
      <c r="C1519" s="43"/>
      <c r="D1519" s="43"/>
      <c r="E1519" s="43"/>
      <c r="F1519" s="43"/>
      <c r="G1519" s="44"/>
      <c r="H1519" s="43"/>
      <c r="I1519" s="43"/>
      <c r="J1519" s="44"/>
      <c r="K1519" s="347"/>
      <c r="L1519" s="207"/>
      <c r="M1519" s="43"/>
      <c r="N1519" s="43"/>
      <c r="O1519" s="199"/>
      <c r="P1519" s="199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</row>
    <row r="1520" spans="1:31" ht="15" x14ac:dyDescent="0.25">
      <c r="A1520" s="42"/>
      <c r="B1520" s="43"/>
      <c r="C1520" s="43"/>
      <c r="D1520" s="43"/>
      <c r="E1520" s="43"/>
      <c r="F1520" s="43"/>
      <c r="G1520" s="44"/>
      <c r="H1520" s="43"/>
      <c r="I1520" s="43"/>
      <c r="J1520" s="44"/>
      <c r="K1520" s="347"/>
      <c r="L1520" s="207"/>
      <c r="M1520" s="43"/>
      <c r="N1520" s="43"/>
      <c r="O1520" s="199"/>
      <c r="P1520" s="199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</row>
    <row r="1521" spans="1:31" ht="15" x14ac:dyDescent="0.25">
      <c r="A1521" s="42"/>
      <c r="B1521" s="43"/>
      <c r="C1521" s="43"/>
      <c r="D1521" s="43"/>
      <c r="E1521" s="43"/>
      <c r="F1521" s="43"/>
      <c r="G1521" s="44"/>
      <c r="H1521" s="43"/>
      <c r="I1521" s="43"/>
      <c r="J1521" s="44"/>
      <c r="K1521" s="347"/>
      <c r="L1521" s="207"/>
      <c r="M1521" s="43"/>
      <c r="N1521" s="43"/>
      <c r="O1521" s="199"/>
      <c r="P1521" s="199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</row>
    <row r="1522" spans="1:31" ht="15" x14ac:dyDescent="0.25">
      <c r="A1522" s="42"/>
      <c r="B1522" s="43"/>
      <c r="C1522" s="43"/>
      <c r="D1522" s="43"/>
      <c r="E1522" s="43"/>
      <c r="F1522" s="43"/>
      <c r="G1522" s="44"/>
      <c r="H1522" s="43"/>
      <c r="I1522" s="43"/>
      <c r="J1522" s="44"/>
      <c r="K1522" s="347"/>
      <c r="L1522" s="207"/>
      <c r="M1522" s="43"/>
      <c r="N1522" s="43"/>
      <c r="O1522" s="199"/>
      <c r="P1522" s="199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</row>
    <row r="1523" spans="1:31" ht="15" x14ac:dyDescent="0.25">
      <c r="A1523" s="42"/>
      <c r="B1523" s="43"/>
      <c r="C1523" s="43"/>
      <c r="D1523" s="43"/>
      <c r="E1523" s="43"/>
      <c r="F1523" s="43"/>
      <c r="G1523" s="44"/>
      <c r="H1523" s="43"/>
      <c r="I1523" s="43"/>
      <c r="J1523" s="44"/>
      <c r="K1523" s="347"/>
      <c r="L1523" s="207"/>
      <c r="M1523" s="43"/>
      <c r="N1523" s="43"/>
      <c r="O1523" s="199"/>
      <c r="P1523" s="199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</row>
    <row r="1524" spans="1:31" ht="15" x14ac:dyDescent="0.25">
      <c r="A1524" s="42"/>
      <c r="B1524" s="43"/>
      <c r="C1524" s="43"/>
      <c r="D1524" s="43"/>
      <c r="E1524" s="43"/>
      <c r="F1524" s="43"/>
      <c r="G1524" s="44"/>
      <c r="H1524" s="43"/>
      <c r="I1524" s="43"/>
      <c r="J1524" s="44"/>
      <c r="K1524" s="347"/>
      <c r="L1524" s="207"/>
      <c r="M1524" s="43"/>
      <c r="N1524" s="43"/>
      <c r="O1524" s="199"/>
      <c r="P1524" s="199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</row>
    <row r="1525" spans="1:31" ht="15" x14ac:dyDescent="0.25">
      <c r="A1525" s="42"/>
      <c r="B1525" s="43"/>
      <c r="C1525" s="43"/>
      <c r="D1525" s="43"/>
      <c r="E1525" s="43"/>
      <c r="F1525" s="43"/>
      <c r="G1525" s="44"/>
      <c r="H1525" s="43"/>
      <c r="I1525" s="43"/>
      <c r="J1525" s="44"/>
      <c r="K1525" s="347"/>
      <c r="L1525" s="207"/>
      <c r="M1525" s="43"/>
      <c r="N1525" s="43"/>
      <c r="O1525" s="199"/>
      <c r="P1525" s="199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</row>
    <row r="1526" spans="1:31" ht="15" x14ac:dyDescent="0.25">
      <c r="A1526" s="42"/>
      <c r="B1526" s="43"/>
      <c r="C1526" s="43"/>
      <c r="D1526" s="43"/>
      <c r="E1526" s="43"/>
      <c r="F1526" s="43"/>
      <c r="G1526" s="44"/>
      <c r="H1526" s="43"/>
      <c r="I1526" s="43"/>
      <c r="J1526" s="44"/>
      <c r="K1526" s="347"/>
      <c r="L1526" s="207"/>
      <c r="M1526" s="43"/>
      <c r="N1526" s="43"/>
      <c r="O1526" s="199"/>
      <c r="P1526" s="199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</row>
    <row r="1527" spans="1:31" ht="15" x14ac:dyDescent="0.25">
      <c r="A1527" s="42"/>
      <c r="B1527" s="43"/>
      <c r="C1527" s="43"/>
      <c r="D1527" s="43"/>
      <c r="E1527" s="43"/>
      <c r="F1527" s="43"/>
      <c r="G1527" s="44"/>
      <c r="H1527" s="43"/>
      <c r="I1527" s="43"/>
      <c r="J1527" s="44"/>
      <c r="K1527" s="347"/>
      <c r="L1527" s="207"/>
      <c r="M1527" s="43"/>
      <c r="N1527" s="43"/>
      <c r="O1527" s="199"/>
      <c r="P1527" s="199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</row>
    <row r="1528" spans="1:31" ht="15" x14ac:dyDescent="0.25">
      <c r="A1528" s="42"/>
      <c r="B1528" s="43"/>
      <c r="C1528" s="43"/>
      <c r="D1528" s="43"/>
      <c r="E1528" s="43"/>
      <c r="F1528" s="43"/>
      <c r="G1528" s="44"/>
      <c r="H1528" s="43"/>
      <c r="I1528" s="43"/>
      <c r="J1528" s="44"/>
      <c r="K1528" s="347"/>
      <c r="L1528" s="207"/>
      <c r="M1528" s="43"/>
      <c r="N1528" s="43"/>
      <c r="O1528" s="199"/>
      <c r="P1528" s="199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</row>
    <row r="1529" spans="1:31" ht="15" x14ac:dyDescent="0.25">
      <c r="A1529" s="42"/>
      <c r="B1529" s="43"/>
      <c r="C1529" s="43"/>
      <c r="D1529" s="43"/>
      <c r="E1529" s="43"/>
      <c r="F1529" s="43"/>
      <c r="G1529" s="44"/>
      <c r="H1529" s="43"/>
      <c r="I1529" s="43"/>
      <c r="J1529" s="44"/>
      <c r="K1529" s="347"/>
      <c r="L1529" s="207"/>
      <c r="M1529" s="43"/>
      <c r="N1529" s="43"/>
      <c r="O1529" s="199"/>
      <c r="P1529" s="199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</row>
    <row r="1530" spans="1:31" ht="15" x14ac:dyDescent="0.25">
      <c r="A1530" s="42"/>
      <c r="B1530" s="43"/>
      <c r="C1530" s="43"/>
      <c r="D1530" s="43"/>
      <c r="E1530" s="43"/>
      <c r="F1530" s="43"/>
      <c r="G1530" s="44"/>
      <c r="H1530" s="43"/>
      <c r="I1530" s="43"/>
      <c r="J1530" s="44"/>
      <c r="K1530" s="347"/>
      <c r="L1530" s="207"/>
      <c r="M1530" s="43"/>
      <c r="N1530" s="43"/>
      <c r="O1530" s="199"/>
      <c r="P1530" s="199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</row>
    <row r="1531" spans="1:31" ht="15" x14ac:dyDescent="0.25">
      <c r="A1531" s="42"/>
      <c r="B1531" s="43"/>
      <c r="C1531" s="43"/>
      <c r="D1531" s="43"/>
      <c r="E1531" s="43"/>
      <c r="F1531" s="43"/>
      <c r="G1531" s="44"/>
      <c r="H1531" s="43"/>
      <c r="I1531" s="43"/>
      <c r="J1531" s="44"/>
      <c r="K1531" s="347"/>
      <c r="L1531" s="207"/>
      <c r="M1531" s="43"/>
      <c r="N1531" s="43"/>
      <c r="O1531" s="199"/>
      <c r="P1531" s="199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</row>
    <row r="1532" spans="1:31" ht="15" x14ac:dyDescent="0.25">
      <c r="A1532" s="42"/>
      <c r="B1532" s="43"/>
      <c r="C1532" s="43"/>
      <c r="D1532" s="43"/>
      <c r="E1532" s="43"/>
      <c r="F1532" s="43"/>
      <c r="G1532" s="44"/>
      <c r="H1532" s="43"/>
      <c r="I1532" s="43"/>
      <c r="J1532" s="44"/>
      <c r="K1532" s="347"/>
      <c r="L1532" s="207"/>
      <c r="M1532" s="43"/>
      <c r="N1532" s="43"/>
      <c r="O1532" s="199"/>
      <c r="P1532" s="199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</row>
    <row r="1533" spans="1:31" ht="15" x14ac:dyDescent="0.25">
      <c r="A1533" s="42"/>
      <c r="B1533" s="43"/>
      <c r="C1533" s="43"/>
      <c r="D1533" s="43"/>
      <c r="E1533" s="43"/>
      <c r="F1533" s="43"/>
      <c r="G1533" s="44"/>
      <c r="H1533" s="43"/>
      <c r="I1533" s="43"/>
      <c r="J1533" s="44"/>
      <c r="K1533" s="347"/>
      <c r="L1533" s="207"/>
      <c r="M1533" s="43"/>
      <c r="N1533" s="43"/>
      <c r="O1533" s="199"/>
      <c r="P1533" s="199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</row>
    <row r="1534" spans="1:31" ht="15" x14ac:dyDescent="0.25">
      <c r="A1534" s="42"/>
      <c r="B1534" s="43"/>
      <c r="C1534" s="43"/>
      <c r="D1534" s="43"/>
      <c r="E1534" s="43"/>
      <c r="F1534" s="43"/>
      <c r="G1534" s="44"/>
      <c r="H1534" s="43"/>
      <c r="I1534" s="43"/>
      <c r="J1534" s="44"/>
      <c r="K1534" s="347"/>
      <c r="L1534" s="207"/>
      <c r="M1534" s="43"/>
      <c r="N1534" s="43"/>
      <c r="O1534" s="199"/>
      <c r="P1534" s="199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</row>
    <row r="1535" spans="1:31" ht="15" x14ac:dyDescent="0.25">
      <c r="A1535" s="42"/>
      <c r="B1535" s="43"/>
      <c r="C1535" s="43"/>
      <c r="D1535" s="43"/>
      <c r="E1535" s="43"/>
      <c r="F1535" s="43"/>
      <c r="G1535" s="44"/>
      <c r="H1535" s="43"/>
      <c r="I1535" s="43"/>
      <c r="J1535" s="44"/>
      <c r="K1535" s="347"/>
      <c r="L1535" s="207"/>
      <c r="M1535" s="43"/>
      <c r="N1535" s="43"/>
      <c r="O1535" s="199"/>
      <c r="P1535" s="199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</row>
    <row r="1536" spans="1:31" ht="15" x14ac:dyDescent="0.25">
      <c r="A1536" s="42"/>
      <c r="B1536" s="43"/>
      <c r="C1536" s="43"/>
      <c r="D1536" s="43"/>
      <c r="E1536" s="43"/>
      <c r="F1536" s="43"/>
      <c r="G1536" s="44"/>
      <c r="H1536" s="43"/>
      <c r="I1536" s="43"/>
      <c r="J1536" s="44"/>
      <c r="K1536" s="347"/>
      <c r="L1536" s="207"/>
      <c r="M1536" s="43"/>
      <c r="N1536" s="43"/>
      <c r="O1536" s="199"/>
      <c r="P1536" s="199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</row>
    <row r="1537" spans="1:31" ht="15" x14ac:dyDescent="0.25">
      <c r="A1537" s="42"/>
      <c r="B1537" s="43"/>
      <c r="C1537" s="43"/>
      <c r="D1537" s="43"/>
      <c r="E1537" s="43"/>
      <c r="F1537" s="43"/>
      <c r="G1537" s="44"/>
      <c r="H1537" s="43"/>
      <c r="I1537" s="43"/>
      <c r="J1537" s="44"/>
      <c r="K1537" s="347"/>
      <c r="L1537" s="207"/>
      <c r="M1537" s="43"/>
      <c r="N1537" s="43"/>
      <c r="O1537" s="199"/>
      <c r="P1537" s="199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</row>
    <row r="1538" spans="1:31" ht="15" x14ac:dyDescent="0.25">
      <c r="A1538" s="42"/>
      <c r="B1538" s="43"/>
      <c r="C1538" s="43"/>
      <c r="D1538" s="43"/>
      <c r="E1538" s="43"/>
      <c r="F1538" s="43"/>
      <c r="G1538" s="44"/>
      <c r="H1538" s="43"/>
      <c r="I1538" s="43"/>
      <c r="J1538" s="44"/>
      <c r="K1538" s="347"/>
      <c r="L1538" s="207"/>
      <c r="M1538" s="43"/>
      <c r="N1538" s="43"/>
      <c r="O1538" s="199"/>
      <c r="P1538" s="199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</row>
    <row r="1539" spans="1:31" ht="15" x14ac:dyDescent="0.25">
      <c r="A1539" s="42"/>
      <c r="B1539" s="43"/>
      <c r="C1539" s="43"/>
      <c r="D1539" s="43"/>
      <c r="E1539" s="43"/>
      <c r="F1539" s="43"/>
      <c r="G1539" s="44"/>
      <c r="H1539" s="43"/>
      <c r="I1539" s="43"/>
      <c r="J1539" s="44"/>
      <c r="K1539" s="347"/>
      <c r="L1539" s="207"/>
      <c r="M1539" s="43"/>
      <c r="N1539" s="43"/>
      <c r="O1539" s="199"/>
      <c r="P1539" s="199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</row>
    <row r="1540" spans="1:31" ht="15" x14ac:dyDescent="0.25">
      <c r="A1540" s="42"/>
      <c r="B1540" s="43"/>
      <c r="C1540" s="43"/>
      <c r="D1540" s="43"/>
      <c r="E1540" s="43"/>
      <c r="F1540" s="43"/>
      <c r="G1540" s="44"/>
      <c r="H1540" s="43"/>
      <c r="I1540" s="43"/>
      <c r="J1540" s="44"/>
      <c r="K1540" s="347"/>
      <c r="L1540" s="207"/>
      <c r="M1540" s="43"/>
      <c r="N1540" s="43"/>
      <c r="O1540" s="199"/>
      <c r="P1540" s="199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</row>
    <row r="1541" spans="1:31" ht="15" x14ac:dyDescent="0.25">
      <c r="A1541" s="42"/>
      <c r="B1541" s="43"/>
      <c r="C1541" s="43"/>
      <c r="D1541" s="43"/>
      <c r="E1541" s="43"/>
      <c r="F1541" s="43"/>
      <c r="G1541" s="44"/>
      <c r="H1541" s="43"/>
      <c r="I1541" s="43"/>
      <c r="J1541" s="44"/>
      <c r="K1541" s="347"/>
      <c r="L1541" s="207"/>
      <c r="M1541" s="43"/>
      <c r="N1541" s="43"/>
      <c r="O1541" s="199"/>
      <c r="P1541" s="199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</row>
    <row r="1542" spans="1:31" ht="15" x14ac:dyDescent="0.25">
      <c r="A1542" s="42"/>
      <c r="B1542" s="43"/>
      <c r="C1542" s="43"/>
      <c r="D1542" s="43"/>
      <c r="E1542" s="43"/>
      <c r="F1542" s="43"/>
      <c r="G1542" s="44"/>
      <c r="H1542" s="43"/>
      <c r="I1542" s="43"/>
      <c r="J1542" s="44"/>
      <c r="K1542" s="347"/>
      <c r="L1542" s="207"/>
      <c r="M1542" s="43"/>
      <c r="N1542" s="43"/>
      <c r="O1542" s="199"/>
      <c r="P1542" s="199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</row>
    <row r="1543" spans="1:31" ht="15" x14ac:dyDescent="0.25">
      <c r="A1543" s="42"/>
      <c r="B1543" s="43"/>
      <c r="C1543" s="43"/>
      <c r="D1543" s="43"/>
      <c r="E1543" s="43"/>
      <c r="F1543" s="43"/>
      <c r="G1543" s="44"/>
      <c r="H1543" s="43"/>
      <c r="I1543" s="43"/>
      <c r="J1543" s="44"/>
      <c r="K1543" s="347"/>
      <c r="L1543" s="207"/>
      <c r="M1543" s="43"/>
      <c r="N1543" s="43"/>
      <c r="O1543" s="199"/>
      <c r="P1543" s="199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</row>
    <row r="1544" spans="1:31" ht="15" x14ac:dyDescent="0.25">
      <c r="A1544" s="42"/>
      <c r="B1544" s="43"/>
      <c r="C1544" s="43"/>
      <c r="D1544" s="43"/>
      <c r="E1544" s="43"/>
      <c r="F1544" s="43"/>
      <c r="G1544" s="44"/>
      <c r="H1544" s="43"/>
      <c r="I1544" s="43"/>
      <c r="J1544" s="44"/>
      <c r="K1544" s="347"/>
      <c r="L1544" s="207"/>
      <c r="M1544" s="43"/>
      <c r="N1544" s="43"/>
      <c r="O1544" s="199"/>
      <c r="P1544" s="199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</row>
    <row r="1545" spans="1:31" ht="15" x14ac:dyDescent="0.25">
      <c r="A1545" s="42"/>
      <c r="B1545" s="43"/>
      <c r="C1545" s="43"/>
      <c r="D1545" s="43"/>
      <c r="E1545" s="43"/>
      <c r="F1545" s="43"/>
      <c r="G1545" s="44"/>
      <c r="H1545" s="43"/>
      <c r="I1545" s="43"/>
      <c r="J1545" s="44"/>
      <c r="K1545" s="347"/>
      <c r="L1545" s="207"/>
      <c r="M1545" s="43"/>
      <c r="N1545" s="43"/>
      <c r="O1545" s="199"/>
      <c r="P1545" s="199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</row>
    <row r="1546" spans="1:31" ht="15" x14ac:dyDescent="0.25">
      <c r="A1546" s="42"/>
      <c r="B1546" s="43"/>
      <c r="C1546" s="43"/>
      <c r="D1546" s="43"/>
      <c r="E1546" s="43"/>
      <c r="F1546" s="43"/>
      <c r="G1546" s="44"/>
      <c r="H1546" s="43"/>
      <c r="I1546" s="43"/>
      <c r="J1546" s="44"/>
      <c r="K1546" s="347"/>
      <c r="L1546" s="207"/>
      <c r="M1546" s="43"/>
      <c r="N1546" s="43"/>
      <c r="O1546" s="199"/>
      <c r="P1546" s="199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</row>
    <row r="1547" spans="1:31" ht="15" x14ac:dyDescent="0.25">
      <c r="A1547" s="42"/>
      <c r="B1547" s="43"/>
      <c r="C1547" s="43"/>
      <c r="D1547" s="43"/>
      <c r="E1547" s="43"/>
      <c r="F1547" s="43"/>
      <c r="G1547" s="44"/>
      <c r="H1547" s="43"/>
      <c r="I1547" s="43"/>
      <c r="J1547" s="44"/>
      <c r="K1547" s="347"/>
      <c r="L1547" s="207"/>
      <c r="M1547" s="43"/>
      <c r="N1547" s="43"/>
      <c r="O1547" s="199"/>
      <c r="P1547" s="199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</row>
    <row r="1548" spans="1:31" ht="15" x14ac:dyDescent="0.25">
      <c r="A1548" s="42"/>
      <c r="B1548" s="43"/>
      <c r="C1548" s="43"/>
      <c r="D1548" s="43"/>
      <c r="E1548" s="43"/>
      <c r="F1548" s="43"/>
      <c r="G1548" s="44"/>
      <c r="H1548" s="43"/>
      <c r="I1548" s="43"/>
      <c r="J1548" s="44"/>
      <c r="K1548" s="347"/>
      <c r="L1548" s="207"/>
      <c r="M1548" s="43"/>
      <c r="N1548" s="43"/>
      <c r="O1548" s="199"/>
      <c r="P1548" s="199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</row>
    <row r="1549" spans="1:31" ht="15" x14ac:dyDescent="0.25">
      <c r="A1549" s="42"/>
      <c r="B1549" s="43"/>
      <c r="C1549" s="43"/>
      <c r="D1549" s="43"/>
      <c r="E1549" s="43"/>
      <c r="F1549" s="43"/>
      <c r="G1549" s="44"/>
      <c r="H1549" s="43"/>
      <c r="I1549" s="43"/>
      <c r="J1549" s="44"/>
      <c r="K1549" s="347"/>
      <c r="L1549" s="207"/>
      <c r="M1549" s="43"/>
      <c r="N1549" s="43"/>
      <c r="O1549" s="199"/>
      <c r="P1549" s="199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</row>
    <row r="1550" spans="1:31" ht="15" x14ac:dyDescent="0.25">
      <c r="A1550" s="42"/>
      <c r="B1550" s="43"/>
      <c r="C1550" s="43"/>
      <c r="D1550" s="43"/>
      <c r="E1550" s="43"/>
      <c r="F1550" s="43"/>
      <c r="G1550" s="44"/>
      <c r="H1550" s="43"/>
      <c r="I1550" s="43"/>
      <c r="J1550" s="44"/>
      <c r="K1550" s="347"/>
      <c r="L1550" s="207"/>
      <c r="M1550" s="43"/>
      <c r="N1550" s="43"/>
      <c r="O1550" s="199"/>
      <c r="P1550" s="199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</row>
    <row r="1551" spans="1:31" ht="15" x14ac:dyDescent="0.25">
      <c r="A1551" s="42"/>
      <c r="B1551" s="43"/>
      <c r="C1551" s="43"/>
      <c r="D1551" s="43"/>
      <c r="E1551" s="43"/>
      <c r="F1551" s="43"/>
      <c r="G1551" s="44"/>
      <c r="H1551" s="43"/>
      <c r="I1551" s="43"/>
      <c r="J1551" s="44"/>
      <c r="K1551" s="347"/>
      <c r="L1551" s="207"/>
      <c r="M1551" s="43"/>
      <c r="N1551" s="43"/>
      <c r="O1551" s="199"/>
      <c r="P1551" s="199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</row>
    <row r="1552" spans="1:31" ht="15" x14ac:dyDescent="0.25">
      <c r="A1552" s="42"/>
      <c r="B1552" s="43"/>
      <c r="C1552" s="43"/>
      <c r="D1552" s="43"/>
      <c r="E1552" s="43"/>
      <c r="F1552" s="43"/>
      <c r="G1552" s="44"/>
      <c r="H1552" s="43"/>
      <c r="I1552" s="43"/>
      <c r="J1552" s="44"/>
      <c r="K1552" s="347"/>
      <c r="L1552" s="207"/>
      <c r="M1552" s="43"/>
      <c r="N1552" s="43"/>
      <c r="O1552" s="199"/>
      <c r="P1552" s="199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</row>
    <row r="1553" spans="1:31" ht="15" x14ac:dyDescent="0.25">
      <c r="A1553" s="42"/>
      <c r="B1553" s="43"/>
      <c r="C1553" s="43"/>
      <c r="D1553" s="43"/>
      <c r="E1553" s="43"/>
      <c r="F1553" s="43"/>
      <c r="G1553" s="44"/>
      <c r="H1553" s="43"/>
      <c r="I1553" s="43"/>
      <c r="J1553" s="44"/>
      <c r="K1553" s="347"/>
      <c r="L1553" s="207"/>
      <c r="M1553" s="43"/>
      <c r="N1553" s="43"/>
      <c r="O1553" s="199"/>
      <c r="P1553" s="199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</row>
    <row r="1554" spans="1:31" ht="15" x14ac:dyDescent="0.25">
      <c r="A1554" s="42"/>
      <c r="B1554" s="43"/>
      <c r="C1554" s="43"/>
      <c r="D1554" s="43"/>
      <c r="E1554" s="43"/>
      <c r="F1554" s="43"/>
      <c r="G1554" s="44"/>
      <c r="H1554" s="43"/>
      <c r="I1554" s="43"/>
      <c r="J1554" s="44"/>
      <c r="K1554" s="347"/>
      <c r="L1554" s="207"/>
      <c r="M1554" s="43"/>
      <c r="N1554" s="43"/>
      <c r="O1554" s="199"/>
      <c r="P1554" s="199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</row>
    <row r="1555" spans="1:31" ht="15" x14ac:dyDescent="0.25">
      <c r="A1555" s="42"/>
      <c r="B1555" s="43"/>
      <c r="C1555" s="43"/>
      <c r="D1555" s="43"/>
      <c r="E1555" s="43"/>
      <c r="F1555" s="43"/>
      <c r="G1555" s="44"/>
      <c r="H1555" s="43"/>
      <c r="I1555" s="43"/>
      <c r="J1555" s="44"/>
      <c r="K1555" s="347"/>
      <c r="L1555" s="207"/>
      <c r="M1555" s="43"/>
      <c r="N1555" s="43"/>
      <c r="O1555" s="199"/>
      <c r="P1555" s="199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</row>
    <row r="1556" spans="1:31" ht="15" x14ac:dyDescent="0.25">
      <c r="A1556" s="42"/>
      <c r="B1556" s="43"/>
      <c r="C1556" s="43"/>
      <c r="D1556" s="43"/>
      <c r="E1556" s="43"/>
      <c r="F1556" s="43"/>
      <c r="G1556" s="44"/>
      <c r="H1556" s="43"/>
      <c r="I1556" s="43"/>
      <c r="J1556" s="44"/>
      <c r="K1556" s="347"/>
      <c r="L1556" s="207"/>
      <c r="M1556" s="43"/>
      <c r="N1556" s="43"/>
      <c r="O1556" s="199"/>
      <c r="P1556" s="199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</row>
    <row r="1557" spans="1:31" ht="15" x14ac:dyDescent="0.25">
      <c r="A1557" s="42"/>
      <c r="B1557" s="43"/>
      <c r="C1557" s="43"/>
      <c r="D1557" s="43"/>
      <c r="E1557" s="43"/>
      <c r="F1557" s="43"/>
      <c r="G1557" s="44"/>
      <c r="H1557" s="43"/>
      <c r="I1557" s="43"/>
      <c r="J1557" s="44"/>
      <c r="K1557" s="347"/>
      <c r="L1557" s="207"/>
      <c r="M1557" s="43"/>
      <c r="N1557" s="43"/>
      <c r="O1557" s="199"/>
      <c r="P1557" s="199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</row>
    <row r="1558" spans="1:31" ht="15" x14ac:dyDescent="0.25">
      <c r="A1558" s="42"/>
      <c r="B1558" s="43"/>
      <c r="C1558" s="43"/>
      <c r="D1558" s="43"/>
      <c r="E1558" s="43"/>
      <c r="F1558" s="43"/>
      <c r="G1558" s="44"/>
      <c r="H1558" s="43"/>
      <c r="I1558" s="43"/>
      <c r="J1558" s="44"/>
      <c r="K1558" s="347"/>
      <c r="L1558" s="207"/>
      <c r="M1558" s="43"/>
      <c r="N1558" s="43"/>
      <c r="O1558" s="199"/>
      <c r="P1558" s="199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</row>
    <row r="1559" spans="1:31" ht="15" x14ac:dyDescent="0.25">
      <c r="A1559" s="42"/>
      <c r="B1559" s="43"/>
      <c r="C1559" s="43"/>
      <c r="D1559" s="43"/>
      <c r="E1559" s="43"/>
      <c r="F1559" s="43"/>
      <c r="G1559" s="44"/>
      <c r="H1559" s="43"/>
      <c r="I1559" s="43"/>
      <c r="J1559" s="44"/>
      <c r="K1559" s="347"/>
      <c r="L1559" s="207"/>
      <c r="M1559" s="43"/>
      <c r="N1559" s="43"/>
      <c r="O1559" s="199"/>
      <c r="P1559" s="199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</row>
    <row r="1560" spans="1:31" ht="15" x14ac:dyDescent="0.25">
      <c r="A1560" s="42"/>
      <c r="B1560" s="43"/>
      <c r="C1560" s="43"/>
      <c r="D1560" s="43"/>
      <c r="E1560" s="43"/>
      <c r="F1560" s="43"/>
      <c r="G1560" s="44"/>
      <c r="H1560" s="43"/>
      <c r="I1560" s="43"/>
      <c r="J1560" s="44"/>
      <c r="K1560" s="347"/>
      <c r="L1560" s="207"/>
      <c r="M1560" s="43"/>
      <c r="N1560" s="43"/>
      <c r="O1560" s="199"/>
      <c r="P1560" s="199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</row>
    <row r="1561" spans="1:31" ht="15" x14ac:dyDescent="0.25">
      <c r="A1561" s="42"/>
      <c r="B1561" s="43"/>
      <c r="C1561" s="43"/>
      <c r="D1561" s="43"/>
      <c r="E1561" s="43"/>
      <c r="F1561" s="43"/>
      <c r="G1561" s="44"/>
      <c r="H1561" s="43"/>
      <c r="I1561" s="43"/>
      <c r="J1561" s="44"/>
      <c r="K1561" s="347"/>
      <c r="L1561" s="207"/>
      <c r="M1561" s="43"/>
      <c r="N1561" s="43"/>
      <c r="O1561" s="199"/>
      <c r="P1561" s="199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</row>
    <row r="1562" spans="1:31" ht="15" x14ac:dyDescent="0.25">
      <c r="A1562" s="42"/>
      <c r="B1562" s="43"/>
      <c r="C1562" s="43"/>
      <c r="D1562" s="43"/>
      <c r="E1562" s="43"/>
      <c r="F1562" s="43"/>
      <c r="G1562" s="44"/>
      <c r="H1562" s="43"/>
      <c r="I1562" s="43"/>
      <c r="J1562" s="44"/>
      <c r="K1562" s="347"/>
      <c r="L1562" s="207"/>
      <c r="M1562" s="43"/>
      <c r="N1562" s="43"/>
      <c r="O1562" s="199"/>
      <c r="P1562" s="199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</row>
    <row r="1563" spans="1:31" ht="15" x14ac:dyDescent="0.25">
      <c r="A1563" s="42"/>
      <c r="B1563" s="43"/>
      <c r="C1563" s="43"/>
      <c r="D1563" s="43"/>
      <c r="E1563" s="43"/>
      <c r="F1563" s="43"/>
      <c r="G1563" s="44"/>
      <c r="H1563" s="43"/>
      <c r="I1563" s="43"/>
      <c r="J1563" s="44"/>
      <c r="K1563" s="347"/>
      <c r="L1563" s="207"/>
      <c r="M1563" s="43"/>
      <c r="N1563" s="43"/>
      <c r="O1563" s="199"/>
      <c r="P1563" s="199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</row>
    <row r="1564" spans="1:31" ht="15" x14ac:dyDescent="0.25">
      <c r="A1564" s="42"/>
      <c r="B1564" s="43"/>
      <c r="C1564" s="43"/>
      <c r="D1564" s="43"/>
      <c r="E1564" s="43"/>
      <c r="F1564" s="43"/>
      <c r="G1564" s="44"/>
      <c r="H1564" s="43"/>
      <c r="I1564" s="43"/>
      <c r="J1564" s="44"/>
      <c r="K1564" s="347"/>
      <c r="L1564" s="207"/>
      <c r="M1564" s="43"/>
      <c r="N1564" s="43"/>
      <c r="O1564" s="199"/>
      <c r="P1564" s="199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</row>
    <row r="1565" spans="1:31" ht="15" x14ac:dyDescent="0.25">
      <c r="A1565" s="42"/>
      <c r="B1565" s="43"/>
      <c r="C1565" s="43"/>
      <c r="D1565" s="43"/>
      <c r="E1565" s="43"/>
      <c r="F1565" s="43"/>
      <c r="G1565" s="44"/>
      <c r="H1565" s="43"/>
      <c r="I1565" s="43"/>
      <c r="J1565" s="44"/>
      <c r="K1565" s="347"/>
      <c r="L1565" s="207"/>
      <c r="M1565" s="43"/>
      <c r="N1565" s="43"/>
      <c r="O1565" s="199"/>
      <c r="P1565" s="199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</row>
    <row r="1566" spans="1:31" ht="15" x14ac:dyDescent="0.25">
      <c r="A1566" s="42"/>
      <c r="B1566" s="43"/>
      <c r="C1566" s="43"/>
      <c r="D1566" s="43"/>
      <c r="E1566" s="43"/>
      <c r="F1566" s="43"/>
      <c r="G1566" s="44"/>
      <c r="H1566" s="43"/>
      <c r="I1566" s="43"/>
      <c r="J1566" s="44"/>
      <c r="K1566" s="347"/>
      <c r="L1566" s="207"/>
      <c r="M1566" s="43"/>
      <c r="N1566" s="43"/>
      <c r="O1566" s="199"/>
      <c r="P1566" s="199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</row>
    <row r="1567" spans="1:31" ht="15" x14ac:dyDescent="0.25">
      <c r="A1567" s="42"/>
      <c r="B1567" s="43"/>
      <c r="C1567" s="43"/>
      <c r="D1567" s="43"/>
      <c r="E1567" s="43"/>
      <c r="F1567" s="43"/>
      <c r="G1567" s="44"/>
      <c r="H1567" s="43"/>
      <c r="I1567" s="43"/>
      <c r="J1567" s="44"/>
      <c r="K1567" s="347"/>
      <c r="L1567" s="207"/>
      <c r="M1567" s="43"/>
      <c r="N1567" s="43"/>
      <c r="O1567" s="199"/>
      <c r="P1567" s="199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</row>
    <row r="1568" spans="1:31" ht="15" x14ac:dyDescent="0.25">
      <c r="A1568" s="42"/>
      <c r="B1568" s="43"/>
      <c r="C1568" s="43"/>
      <c r="D1568" s="43"/>
      <c r="E1568" s="43"/>
      <c r="F1568" s="43"/>
      <c r="G1568" s="44"/>
      <c r="H1568" s="43"/>
      <c r="I1568" s="43"/>
      <c r="J1568" s="44"/>
      <c r="K1568" s="347"/>
      <c r="L1568" s="207"/>
      <c r="M1568" s="43"/>
      <c r="N1568" s="43"/>
      <c r="O1568" s="199"/>
      <c r="P1568" s="199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</row>
    <row r="1569" spans="1:31" ht="15" x14ac:dyDescent="0.25">
      <c r="A1569" s="42"/>
      <c r="B1569" s="43"/>
      <c r="C1569" s="43"/>
      <c r="D1569" s="43"/>
      <c r="E1569" s="43"/>
      <c r="F1569" s="43"/>
      <c r="G1569" s="44"/>
      <c r="H1569" s="43"/>
      <c r="I1569" s="43"/>
      <c r="J1569" s="44"/>
      <c r="K1569" s="347"/>
      <c r="L1569" s="207"/>
      <c r="M1569" s="43"/>
      <c r="N1569" s="43"/>
      <c r="O1569" s="199"/>
      <c r="P1569" s="199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</row>
    <row r="1570" spans="1:31" ht="15" x14ac:dyDescent="0.25">
      <c r="A1570" s="42"/>
      <c r="B1570" s="43"/>
      <c r="C1570" s="43"/>
      <c r="D1570" s="43"/>
      <c r="E1570" s="43"/>
      <c r="F1570" s="43"/>
      <c r="G1570" s="44"/>
      <c r="H1570" s="43"/>
      <c r="I1570" s="43"/>
      <c r="J1570" s="44"/>
      <c r="K1570" s="347"/>
      <c r="L1570" s="207"/>
      <c r="M1570" s="43"/>
      <c r="N1570" s="43"/>
      <c r="O1570" s="199"/>
      <c r="P1570" s="199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</row>
    <row r="1571" spans="1:31" ht="15" x14ac:dyDescent="0.25">
      <c r="A1571" s="42"/>
      <c r="B1571" s="43"/>
      <c r="C1571" s="43"/>
      <c r="D1571" s="43"/>
      <c r="E1571" s="43"/>
      <c r="F1571" s="43"/>
      <c r="G1571" s="44"/>
      <c r="H1571" s="43"/>
      <c r="I1571" s="43"/>
      <c r="J1571" s="44"/>
      <c r="K1571" s="347"/>
      <c r="L1571" s="207"/>
      <c r="M1571" s="43"/>
      <c r="N1571" s="43"/>
      <c r="O1571" s="199"/>
      <c r="P1571" s="199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</row>
    <row r="1572" spans="1:31" ht="15" x14ac:dyDescent="0.25">
      <c r="A1572" s="42"/>
      <c r="B1572" s="43"/>
      <c r="C1572" s="43"/>
      <c r="D1572" s="43"/>
      <c r="E1572" s="43"/>
      <c r="F1572" s="43"/>
      <c r="G1572" s="44"/>
      <c r="H1572" s="43"/>
      <c r="I1572" s="43"/>
      <c r="J1572" s="44"/>
      <c r="K1572" s="347"/>
      <c r="L1572" s="207"/>
      <c r="M1572" s="43"/>
      <c r="N1572" s="43"/>
      <c r="O1572" s="199"/>
      <c r="P1572" s="199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</row>
    <row r="1573" spans="1:31" ht="15" x14ac:dyDescent="0.25">
      <c r="A1573" s="42"/>
      <c r="B1573" s="43"/>
      <c r="C1573" s="43"/>
      <c r="D1573" s="43"/>
      <c r="E1573" s="43"/>
      <c r="F1573" s="43"/>
      <c r="G1573" s="44"/>
      <c r="H1573" s="43"/>
      <c r="I1573" s="43"/>
      <c r="J1573" s="44"/>
      <c r="K1573" s="347"/>
      <c r="L1573" s="207"/>
      <c r="M1573" s="43"/>
      <c r="N1573" s="43"/>
      <c r="O1573" s="199"/>
      <c r="P1573" s="199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</row>
    <row r="1574" spans="1:31" ht="15" x14ac:dyDescent="0.25">
      <c r="A1574" s="42"/>
      <c r="B1574" s="43"/>
      <c r="C1574" s="43"/>
      <c r="D1574" s="43"/>
      <c r="E1574" s="43"/>
      <c r="F1574" s="43"/>
      <c r="G1574" s="44"/>
      <c r="H1574" s="43"/>
      <c r="I1574" s="43"/>
      <c r="J1574" s="44"/>
      <c r="K1574" s="347"/>
      <c r="L1574" s="207"/>
      <c r="M1574" s="43"/>
      <c r="N1574" s="43"/>
      <c r="O1574" s="199"/>
      <c r="P1574" s="199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</row>
    <row r="1575" spans="1:31" ht="15" x14ac:dyDescent="0.25">
      <c r="A1575" s="42"/>
      <c r="B1575" s="43"/>
      <c r="C1575" s="43"/>
      <c r="D1575" s="43"/>
      <c r="E1575" s="43"/>
      <c r="F1575" s="43"/>
      <c r="G1575" s="44"/>
      <c r="H1575" s="43"/>
      <c r="I1575" s="43"/>
      <c r="J1575" s="44"/>
      <c r="K1575" s="347"/>
      <c r="L1575" s="207"/>
      <c r="M1575" s="43"/>
      <c r="N1575" s="43"/>
      <c r="O1575" s="199"/>
      <c r="P1575" s="199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</row>
    <row r="1576" spans="1:31" ht="15" x14ac:dyDescent="0.25">
      <c r="A1576" s="42"/>
      <c r="B1576" s="43"/>
      <c r="C1576" s="43"/>
      <c r="D1576" s="43"/>
      <c r="E1576" s="43"/>
      <c r="F1576" s="43"/>
      <c r="G1576" s="44"/>
      <c r="H1576" s="43"/>
      <c r="I1576" s="43"/>
      <c r="J1576" s="44"/>
      <c r="K1576" s="347"/>
      <c r="L1576" s="207"/>
      <c r="M1576" s="43"/>
      <c r="N1576" s="43"/>
      <c r="O1576" s="199"/>
      <c r="P1576" s="199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</row>
    <row r="1577" spans="1:31" ht="15" x14ac:dyDescent="0.25">
      <c r="A1577" s="42"/>
      <c r="B1577" s="43"/>
      <c r="C1577" s="43"/>
      <c r="D1577" s="43"/>
      <c r="E1577" s="43"/>
      <c r="F1577" s="43"/>
      <c r="G1577" s="44"/>
      <c r="H1577" s="43"/>
      <c r="I1577" s="43"/>
      <c r="J1577" s="44"/>
      <c r="K1577" s="347"/>
      <c r="L1577" s="207"/>
      <c r="M1577" s="43"/>
      <c r="N1577" s="43"/>
      <c r="O1577" s="199"/>
      <c r="P1577" s="199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</row>
    <row r="1578" spans="1:31" ht="15" x14ac:dyDescent="0.25">
      <c r="A1578" s="42"/>
      <c r="B1578" s="43"/>
      <c r="C1578" s="43"/>
      <c r="D1578" s="43"/>
      <c r="E1578" s="43"/>
      <c r="F1578" s="43"/>
      <c r="G1578" s="44"/>
      <c r="H1578" s="43"/>
      <c r="I1578" s="43"/>
      <c r="J1578" s="44"/>
      <c r="K1578" s="347"/>
      <c r="L1578" s="207"/>
      <c r="M1578" s="43"/>
      <c r="N1578" s="43"/>
      <c r="O1578" s="199"/>
      <c r="P1578" s="199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</row>
    <row r="1579" spans="1:31" ht="15" x14ac:dyDescent="0.25">
      <c r="A1579" s="42"/>
      <c r="B1579" s="43"/>
      <c r="C1579" s="43"/>
      <c r="D1579" s="43"/>
      <c r="E1579" s="43"/>
      <c r="F1579" s="43"/>
      <c r="G1579" s="44"/>
      <c r="H1579" s="43"/>
      <c r="I1579" s="43"/>
      <c r="J1579" s="44"/>
      <c r="K1579" s="347"/>
      <c r="L1579" s="207"/>
      <c r="M1579" s="43"/>
      <c r="N1579" s="43"/>
      <c r="O1579" s="199"/>
      <c r="P1579" s="199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</row>
    <row r="1580" spans="1:31" ht="15" x14ac:dyDescent="0.25">
      <c r="A1580" s="42"/>
      <c r="B1580" s="43"/>
      <c r="C1580" s="43"/>
      <c r="D1580" s="43"/>
      <c r="E1580" s="43"/>
      <c r="F1580" s="43"/>
      <c r="G1580" s="44"/>
      <c r="H1580" s="43"/>
      <c r="I1580" s="43"/>
      <c r="J1580" s="44"/>
      <c r="K1580" s="347"/>
      <c r="L1580" s="207"/>
      <c r="M1580" s="43"/>
      <c r="N1580" s="43"/>
      <c r="O1580" s="199"/>
      <c r="P1580" s="199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</row>
    <row r="1581" spans="1:31" ht="15" x14ac:dyDescent="0.25">
      <c r="A1581" s="42"/>
      <c r="B1581" s="43"/>
      <c r="C1581" s="43"/>
      <c r="D1581" s="43"/>
      <c r="E1581" s="43"/>
      <c r="F1581" s="43"/>
      <c r="G1581" s="44"/>
      <c r="H1581" s="43"/>
      <c r="I1581" s="43"/>
      <c r="J1581" s="44"/>
      <c r="K1581" s="347"/>
      <c r="L1581" s="207"/>
      <c r="M1581" s="43"/>
      <c r="N1581" s="43"/>
      <c r="O1581" s="199"/>
      <c r="P1581" s="199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</row>
    <row r="1582" spans="1:31" ht="15" x14ac:dyDescent="0.25">
      <c r="A1582" s="42"/>
      <c r="B1582" s="43"/>
      <c r="C1582" s="43"/>
      <c r="D1582" s="43"/>
      <c r="E1582" s="43"/>
      <c r="F1582" s="43"/>
      <c r="G1582" s="44"/>
      <c r="H1582" s="43"/>
      <c r="I1582" s="43"/>
      <c r="J1582" s="44"/>
      <c r="K1582" s="347"/>
      <c r="L1582" s="207"/>
      <c r="M1582" s="43"/>
      <c r="N1582" s="43"/>
      <c r="O1582" s="199"/>
      <c r="P1582" s="199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</row>
    <row r="1583" spans="1:31" ht="15" x14ac:dyDescent="0.25">
      <c r="A1583" s="42"/>
      <c r="B1583" s="43"/>
      <c r="C1583" s="43"/>
      <c r="D1583" s="43"/>
      <c r="E1583" s="43"/>
      <c r="F1583" s="43"/>
      <c r="G1583" s="44"/>
      <c r="H1583" s="43"/>
      <c r="I1583" s="43"/>
      <c r="J1583" s="44"/>
      <c r="K1583" s="347"/>
      <c r="L1583" s="207"/>
      <c r="M1583" s="43"/>
      <c r="N1583" s="43"/>
      <c r="O1583" s="199"/>
      <c r="P1583" s="199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</row>
    <row r="1584" spans="1:31" ht="15" x14ac:dyDescent="0.25">
      <c r="A1584" s="42"/>
      <c r="B1584" s="43"/>
      <c r="C1584" s="43"/>
      <c r="D1584" s="43"/>
      <c r="E1584" s="43"/>
      <c r="F1584" s="43"/>
      <c r="G1584" s="44"/>
      <c r="H1584" s="43"/>
      <c r="I1584" s="43"/>
      <c r="J1584" s="44"/>
      <c r="K1584" s="347"/>
      <c r="L1584" s="207"/>
      <c r="M1584" s="43"/>
      <c r="N1584" s="43"/>
      <c r="O1584" s="199"/>
      <c r="P1584" s="199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</row>
    <row r="1585" spans="1:31" ht="15" x14ac:dyDescent="0.25">
      <c r="A1585" s="42"/>
      <c r="B1585" s="43"/>
      <c r="C1585" s="43"/>
      <c r="D1585" s="43"/>
      <c r="E1585" s="43"/>
      <c r="F1585" s="43"/>
      <c r="G1585" s="44"/>
      <c r="H1585" s="43"/>
      <c r="I1585" s="43"/>
      <c r="J1585" s="44"/>
      <c r="K1585" s="347"/>
      <c r="L1585" s="207"/>
      <c r="M1585" s="43"/>
      <c r="N1585" s="43"/>
      <c r="O1585" s="199"/>
      <c r="P1585" s="199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</row>
    <row r="1586" spans="1:31" ht="15" x14ac:dyDescent="0.25">
      <c r="A1586" s="42"/>
      <c r="B1586" s="43"/>
      <c r="C1586" s="43"/>
      <c r="D1586" s="43"/>
      <c r="E1586" s="43"/>
      <c r="F1586" s="43"/>
      <c r="G1586" s="44"/>
      <c r="H1586" s="43"/>
      <c r="I1586" s="43"/>
      <c r="J1586" s="44"/>
      <c r="K1586" s="347"/>
      <c r="L1586" s="207"/>
      <c r="M1586" s="43"/>
      <c r="N1586" s="43"/>
      <c r="O1586" s="199"/>
      <c r="P1586" s="199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</row>
    <row r="1587" spans="1:31" ht="15" x14ac:dyDescent="0.25">
      <c r="A1587" s="42"/>
      <c r="B1587" s="43"/>
      <c r="C1587" s="43"/>
      <c r="D1587" s="43"/>
      <c r="E1587" s="43"/>
      <c r="F1587" s="43"/>
      <c r="G1587" s="44"/>
      <c r="H1587" s="43"/>
      <c r="I1587" s="43"/>
      <c r="J1587" s="44"/>
      <c r="K1587" s="347"/>
      <c r="L1587" s="207"/>
      <c r="M1587" s="43"/>
      <c r="N1587" s="43"/>
      <c r="O1587" s="199"/>
      <c r="P1587" s="199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</row>
    <row r="1588" spans="1:31" ht="15" x14ac:dyDescent="0.25">
      <c r="A1588" s="42"/>
      <c r="B1588" s="43"/>
      <c r="C1588" s="43"/>
      <c r="D1588" s="43"/>
      <c r="E1588" s="43"/>
      <c r="F1588" s="43"/>
      <c r="G1588" s="44"/>
      <c r="H1588" s="43"/>
      <c r="I1588" s="43"/>
      <c r="J1588" s="44"/>
      <c r="K1588" s="347"/>
      <c r="L1588" s="207"/>
      <c r="M1588" s="43"/>
      <c r="N1588" s="43"/>
      <c r="O1588" s="199"/>
      <c r="P1588" s="199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</row>
    <row r="1589" spans="1:31" ht="15" x14ac:dyDescent="0.25">
      <c r="A1589" s="42"/>
      <c r="B1589" s="43"/>
      <c r="C1589" s="43"/>
      <c r="D1589" s="43"/>
      <c r="E1589" s="43"/>
      <c r="F1589" s="43"/>
      <c r="G1589" s="44"/>
      <c r="H1589" s="43"/>
      <c r="I1589" s="43"/>
      <c r="J1589" s="44"/>
      <c r="K1589" s="347"/>
      <c r="L1589" s="207"/>
      <c r="M1589" s="43"/>
      <c r="N1589" s="43"/>
      <c r="O1589" s="199"/>
      <c r="P1589" s="199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</row>
    <row r="1590" spans="1:31" ht="15" x14ac:dyDescent="0.25">
      <c r="A1590" s="42"/>
      <c r="B1590" s="43"/>
      <c r="C1590" s="43"/>
      <c r="D1590" s="43"/>
      <c r="E1590" s="43"/>
      <c r="F1590" s="43"/>
      <c r="G1590" s="44"/>
      <c r="H1590" s="43"/>
      <c r="I1590" s="43"/>
      <c r="J1590" s="44"/>
      <c r="K1590" s="347"/>
      <c r="L1590" s="207"/>
      <c r="M1590" s="43"/>
      <c r="N1590" s="43"/>
      <c r="O1590" s="199"/>
      <c r="P1590" s="199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</row>
    <row r="1591" spans="1:31" ht="15" x14ac:dyDescent="0.25">
      <c r="A1591" s="42"/>
      <c r="B1591" s="43"/>
      <c r="C1591" s="43"/>
      <c r="D1591" s="43"/>
      <c r="E1591" s="43"/>
      <c r="F1591" s="43"/>
      <c r="G1591" s="44"/>
      <c r="H1591" s="43"/>
      <c r="I1591" s="43"/>
      <c r="J1591" s="44"/>
      <c r="K1591" s="347"/>
      <c r="L1591" s="207"/>
      <c r="M1591" s="43"/>
      <c r="N1591" s="43"/>
      <c r="O1591" s="199"/>
      <c r="P1591" s="199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</row>
    <row r="1592" spans="1:31" ht="15" x14ac:dyDescent="0.25">
      <c r="A1592" s="42"/>
      <c r="B1592" s="43"/>
      <c r="C1592" s="43"/>
      <c r="D1592" s="43"/>
      <c r="E1592" s="43"/>
      <c r="F1592" s="43"/>
      <c r="G1592" s="44"/>
      <c r="H1592" s="43"/>
      <c r="I1592" s="43"/>
      <c r="J1592" s="44"/>
      <c r="K1592" s="347"/>
      <c r="L1592" s="207"/>
      <c r="M1592" s="43"/>
      <c r="N1592" s="43"/>
      <c r="O1592" s="199"/>
      <c r="P1592" s="199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</row>
    <row r="1593" spans="1:31" ht="15" x14ac:dyDescent="0.25">
      <c r="A1593" s="42"/>
      <c r="B1593" s="43"/>
      <c r="C1593" s="43"/>
      <c r="D1593" s="43"/>
      <c r="E1593" s="43"/>
      <c r="F1593" s="43"/>
      <c r="G1593" s="44"/>
      <c r="H1593" s="43"/>
      <c r="I1593" s="43"/>
      <c r="J1593" s="44"/>
      <c r="K1593" s="347"/>
      <c r="L1593" s="207"/>
      <c r="M1593" s="43"/>
      <c r="N1593" s="43"/>
      <c r="O1593" s="199"/>
      <c r="P1593" s="199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</row>
    <row r="1594" spans="1:31" ht="15" x14ac:dyDescent="0.25">
      <c r="A1594" s="42"/>
      <c r="B1594" s="43"/>
      <c r="C1594" s="43"/>
      <c r="D1594" s="43"/>
      <c r="E1594" s="43"/>
      <c r="F1594" s="43"/>
      <c r="G1594" s="44"/>
      <c r="H1594" s="43"/>
      <c r="I1594" s="43"/>
      <c r="J1594" s="44"/>
      <c r="K1594" s="347"/>
      <c r="L1594" s="207"/>
      <c r="M1594" s="43"/>
      <c r="N1594" s="43"/>
      <c r="O1594" s="199"/>
      <c r="P1594" s="199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</row>
    <row r="1595" spans="1:31" ht="15" x14ac:dyDescent="0.25">
      <c r="A1595" s="42"/>
      <c r="B1595" s="43"/>
      <c r="C1595" s="43"/>
      <c r="D1595" s="43"/>
      <c r="E1595" s="43"/>
      <c r="F1595" s="43"/>
      <c r="G1595" s="44"/>
      <c r="H1595" s="43"/>
      <c r="I1595" s="43"/>
      <c r="J1595" s="44"/>
      <c r="K1595" s="347"/>
      <c r="L1595" s="207"/>
      <c r="M1595" s="43"/>
      <c r="N1595" s="43"/>
      <c r="O1595" s="199"/>
      <c r="P1595" s="199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</row>
    <row r="1596" spans="1:31" ht="15" x14ac:dyDescent="0.25">
      <c r="A1596" s="42"/>
      <c r="B1596" s="43"/>
      <c r="C1596" s="43"/>
      <c r="D1596" s="43"/>
      <c r="E1596" s="43"/>
      <c r="F1596" s="43"/>
      <c r="G1596" s="44"/>
      <c r="H1596" s="43"/>
      <c r="I1596" s="43"/>
      <c r="J1596" s="44"/>
      <c r="K1596" s="347"/>
      <c r="L1596" s="207"/>
      <c r="M1596" s="43"/>
      <c r="N1596" s="43"/>
      <c r="O1596" s="199"/>
      <c r="P1596" s="199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</row>
    <row r="1597" spans="1:31" ht="15" x14ac:dyDescent="0.25">
      <c r="A1597" s="42"/>
      <c r="B1597" s="43"/>
      <c r="C1597" s="43"/>
      <c r="D1597" s="43"/>
      <c r="E1597" s="43"/>
      <c r="F1597" s="43"/>
      <c r="G1597" s="44"/>
      <c r="H1597" s="43"/>
      <c r="I1597" s="43"/>
      <c r="J1597" s="44"/>
      <c r="K1597" s="347"/>
      <c r="L1597" s="207"/>
      <c r="M1597" s="43"/>
      <c r="N1597" s="43"/>
      <c r="O1597" s="199"/>
      <c r="P1597" s="199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</row>
    <row r="1598" spans="1:31" ht="15" x14ac:dyDescent="0.25">
      <c r="A1598" s="42"/>
      <c r="B1598" s="43"/>
      <c r="C1598" s="43"/>
      <c r="D1598" s="43"/>
      <c r="E1598" s="43"/>
      <c r="F1598" s="43"/>
      <c r="G1598" s="44"/>
      <c r="H1598" s="43"/>
      <c r="I1598" s="43"/>
      <c r="J1598" s="44"/>
      <c r="K1598" s="347"/>
      <c r="L1598" s="207"/>
      <c r="M1598" s="43"/>
      <c r="N1598" s="43"/>
      <c r="O1598" s="199"/>
      <c r="P1598" s="199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</row>
    <row r="1599" spans="1:31" ht="15" x14ac:dyDescent="0.25">
      <c r="A1599" s="42"/>
      <c r="B1599" s="43"/>
      <c r="C1599" s="43"/>
      <c r="D1599" s="43"/>
      <c r="E1599" s="43"/>
      <c r="F1599" s="43"/>
      <c r="G1599" s="44"/>
      <c r="H1599" s="43"/>
      <c r="I1599" s="43"/>
      <c r="J1599" s="44"/>
      <c r="K1599" s="347"/>
      <c r="L1599" s="207"/>
      <c r="M1599" s="43"/>
      <c r="N1599" s="43"/>
      <c r="O1599" s="199"/>
      <c r="P1599" s="199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</row>
    <row r="1600" spans="1:31" ht="15" x14ac:dyDescent="0.25">
      <c r="A1600" s="42"/>
      <c r="B1600" s="43"/>
      <c r="C1600" s="43"/>
      <c r="D1600" s="43"/>
      <c r="E1600" s="43"/>
      <c r="F1600" s="43"/>
      <c r="G1600" s="44"/>
      <c r="H1600" s="43"/>
      <c r="I1600" s="43"/>
      <c r="J1600" s="44"/>
      <c r="K1600" s="347"/>
      <c r="L1600" s="207"/>
      <c r="M1600" s="43"/>
      <c r="N1600" s="43"/>
      <c r="O1600" s="199"/>
      <c r="P1600" s="199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</row>
    <row r="1601" spans="1:31" ht="15" x14ac:dyDescent="0.25">
      <c r="A1601" s="42"/>
      <c r="B1601" s="43"/>
      <c r="C1601" s="43"/>
      <c r="D1601" s="43"/>
      <c r="E1601" s="43"/>
      <c r="F1601" s="43"/>
      <c r="G1601" s="44"/>
      <c r="H1601" s="43"/>
      <c r="I1601" s="43"/>
      <c r="J1601" s="44"/>
      <c r="K1601" s="347"/>
      <c r="L1601" s="207"/>
      <c r="M1601" s="43"/>
      <c r="N1601" s="43"/>
      <c r="O1601" s="199"/>
      <c r="P1601" s="199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</row>
    <row r="1602" spans="1:31" ht="15" x14ac:dyDescent="0.25">
      <c r="A1602" s="42"/>
      <c r="B1602" s="43"/>
      <c r="C1602" s="43"/>
      <c r="D1602" s="43"/>
      <c r="E1602" s="43"/>
      <c r="F1602" s="43"/>
      <c r="G1602" s="44"/>
      <c r="H1602" s="43"/>
      <c r="I1602" s="43"/>
      <c r="J1602" s="44"/>
      <c r="K1602" s="347"/>
      <c r="L1602" s="207"/>
      <c r="M1602" s="43"/>
      <c r="N1602" s="43"/>
      <c r="O1602" s="199"/>
      <c r="P1602" s="199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</row>
    <row r="1603" spans="1:31" ht="15" x14ac:dyDescent="0.25">
      <c r="A1603" s="42"/>
      <c r="B1603" s="43"/>
      <c r="C1603" s="43"/>
      <c r="D1603" s="43"/>
      <c r="E1603" s="43"/>
      <c r="F1603" s="43"/>
      <c r="G1603" s="44"/>
      <c r="H1603" s="43"/>
      <c r="I1603" s="43"/>
      <c r="J1603" s="44"/>
      <c r="K1603" s="347"/>
      <c r="L1603" s="207"/>
      <c r="M1603" s="43"/>
      <c r="N1603" s="43"/>
      <c r="O1603" s="199"/>
      <c r="P1603" s="199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</row>
    <row r="1604" spans="1:31" ht="15" x14ac:dyDescent="0.25">
      <c r="A1604" s="42"/>
      <c r="B1604" s="43"/>
      <c r="C1604" s="43"/>
      <c r="D1604" s="43"/>
      <c r="E1604" s="43"/>
      <c r="F1604" s="43"/>
      <c r="G1604" s="44"/>
      <c r="H1604" s="43"/>
      <c r="I1604" s="43"/>
      <c r="J1604" s="44"/>
      <c r="K1604" s="347"/>
      <c r="L1604" s="207"/>
      <c r="M1604" s="43"/>
      <c r="N1604" s="43"/>
      <c r="O1604" s="199"/>
      <c r="P1604" s="199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</row>
    <row r="1605" spans="1:31" ht="15" x14ac:dyDescent="0.25">
      <c r="A1605" s="42"/>
      <c r="B1605" s="43"/>
      <c r="C1605" s="43"/>
      <c r="D1605" s="43"/>
      <c r="E1605" s="43"/>
      <c r="F1605" s="43"/>
      <c r="G1605" s="44"/>
      <c r="H1605" s="43"/>
      <c r="I1605" s="43"/>
      <c r="J1605" s="44"/>
      <c r="K1605" s="347"/>
      <c r="L1605" s="207"/>
      <c r="M1605" s="43"/>
      <c r="N1605" s="43"/>
      <c r="O1605" s="199"/>
      <c r="P1605" s="199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</row>
    <row r="1606" spans="1:31" ht="15" x14ac:dyDescent="0.25">
      <c r="A1606" s="42"/>
      <c r="B1606" s="43"/>
      <c r="C1606" s="43"/>
      <c r="D1606" s="43"/>
      <c r="E1606" s="43"/>
      <c r="F1606" s="43"/>
      <c r="G1606" s="44"/>
      <c r="H1606" s="43"/>
      <c r="I1606" s="43"/>
      <c r="J1606" s="44"/>
      <c r="K1606" s="347"/>
      <c r="L1606" s="207"/>
      <c r="M1606" s="43"/>
      <c r="N1606" s="43"/>
      <c r="O1606" s="199"/>
      <c r="P1606" s="199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</row>
    <row r="1607" spans="1:31" ht="15" x14ac:dyDescent="0.25">
      <c r="A1607" s="42"/>
      <c r="B1607" s="43"/>
      <c r="C1607" s="43"/>
      <c r="D1607" s="43"/>
      <c r="E1607" s="43"/>
      <c r="F1607" s="43"/>
      <c r="G1607" s="44"/>
      <c r="H1607" s="43"/>
      <c r="I1607" s="43"/>
      <c r="J1607" s="44"/>
      <c r="K1607" s="347"/>
      <c r="L1607" s="207"/>
      <c r="M1607" s="43"/>
      <c r="N1607" s="43"/>
      <c r="O1607" s="199"/>
      <c r="P1607" s="199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</row>
    <row r="1608" spans="1:31" ht="15" x14ac:dyDescent="0.25">
      <c r="A1608" s="42"/>
      <c r="B1608" s="43"/>
      <c r="C1608" s="43"/>
      <c r="D1608" s="43"/>
      <c r="E1608" s="43"/>
      <c r="F1608" s="43"/>
      <c r="G1608" s="44"/>
      <c r="H1608" s="43"/>
      <c r="I1608" s="43"/>
      <c r="J1608" s="44"/>
      <c r="K1608" s="347"/>
      <c r="L1608" s="207"/>
      <c r="M1608" s="43"/>
      <c r="N1608" s="43"/>
      <c r="O1608" s="199"/>
      <c r="P1608" s="199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</row>
    <row r="1609" spans="1:31" ht="15" x14ac:dyDescent="0.25">
      <c r="A1609" s="42"/>
      <c r="B1609" s="43"/>
      <c r="C1609" s="43"/>
      <c r="D1609" s="43"/>
      <c r="E1609" s="43"/>
      <c r="F1609" s="43"/>
      <c r="G1609" s="44"/>
      <c r="H1609" s="43"/>
      <c r="I1609" s="43"/>
      <c r="J1609" s="44"/>
      <c r="K1609" s="347"/>
      <c r="L1609" s="207"/>
      <c r="M1609" s="43"/>
      <c r="N1609" s="43"/>
      <c r="O1609" s="199"/>
      <c r="P1609" s="199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</row>
    <row r="1610" spans="1:31" ht="15" x14ac:dyDescent="0.25">
      <c r="A1610" s="42"/>
      <c r="B1610" s="43"/>
      <c r="C1610" s="43"/>
      <c r="D1610" s="43"/>
      <c r="E1610" s="43"/>
      <c r="F1610" s="43"/>
      <c r="G1610" s="44"/>
      <c r="H1610" s="43"/>
      <c r="I1610" s="43"/>
      <c r="J1610" s="44"/>
      <c r="K1610" s="347"/>
      <c r="L1610" s="207"/>
      <c r="M1610" s="43"/>
      <c r="N1610" s="43"/>
      <c r="O1610" s="199"/>
      <c r="P1610" s="199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</row>
    <row r="1611" spans="1:31" ht="15" x14ac:dyDescent="0.25">
      <c r="A1611" s="42"/>
      <c r="B1611" s="43"/>
      <c r="C1611" s="43"/>
      <c r="D1611" s="43"/>
      <c r="E1611" s="43"/>
      <c r="F1611" s="43"/>
      <c r="G1611" s="44"/>
      <c r="H1611" s="43"/>
      <c r="I1611" s="43"/>
      <c r="J1611" s="44"/>
      <c r="K1611" s="347"/>
      <c r="L1611" s="207"/>
      <c r="M1611" s="43"/>
      <c r="N1611" s="43"/>
      <c r="O1611" s="199"/>
      <c r="P1611" s="199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</row>
    <row r="1612" spans="1:31" ht="15" x14ac:dyDescent="0.25">
      <c r="A1612" s="42"/>
      <c r="B1612" s="43"/>
      <c r="C1612" s="43"/>
      <c r="D1612" s="43"/>
      <c r="E1612" s="43"/>
      <c r="F1612" s="43"/>
      <c r="G1612" s="44"/>
      <c r="H1612" s="43"/>
      <c r="I1612" s="43"/>
      <c r="J1612" s="44"/>
      <c r="K1612" s="347"/>
      <c r="L1612" s="207"/>
      <c r="M1612" s="43"/>
      <c r="N1612" s="43"/>
      <c r="O1612" s="199"/>
      <c r="P1612" s="199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</row>
    <row r="1613" spans="1:31" ht="15" x14ac:dyDescent="0.25">
      <c r="A1613" s="42"/>
      <c r="B1613" s="43"/>
      <c r="C1613" s="43"/>
      <c r="D1613" s="43"/>
      <c r="E1613" s="43"/>
      <c r="F1613" s="43"/>
      <c r="G1613" s="44"/>
      <c r="H1613" s="43"/>
      <c r="I1613" s="43"/>
      <c r="J1613" s="44"/>
      <c r="K1613" s="347"/>
      <c r="L1613" s="207"/>
      <c r="M1613" s="43"/>
      <c r="N1613" s="43"/>
      <c r="O1613" s="199"/>
      <c r="P1613" s="199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</row>
    <row r="1614" spans="1:31" ht="15" x14ac:dyDescent="0.25">
      <c r="A1614" s="42"/>
      <c r="B1614" s="43"/>
      <c r="C1614" s="43"/>
      <c r="D1614" s="43"/>
      <c r="E1614" s="43"/>
      <c r="F1614" s="43"/>
      <c r="G1614" s="44"/>
      <c r="H1614" s="43"/>
      <c r="I1614" s="43"/>
      <c r="J1614" s="44"/>
      <c r="K1614" s="347"/>
      <c r="L1614" s="207"/>
      <c r="M1614" s="43"/>
      <c r="N1614" s="43"/>
      <c r="O1614" s="199"/>
      <c r="P1614" s="199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</row>
    <row r="1615" spans="1:31" ht="15" x14ac:dyDescent="0.25">
      <c r="A1615" s="42"/>
      <c r="B1615" s="43"/>
      <c r="C1615" s="43"/>
      <c r="D1615" s="43"/>
      <c r="E1615" s="43"/>
      <c r="F1615" s="43"/>
      <c r="G1615" s="44"/>
      <c r="H1615" s="43"/>
      <c r="I1615" s="43"/>
      <c r="J1615" s="44"/>
      <c r="K1615" s="347"/>
      <c r="L1615" s="207"/>
      <c r="M1615" s="43"/>
      <c r="N1615" s="43"/>
      <c r="O1615" s="199"/>
      <c r="P1615" s="199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</row>
    <row r="1616" spans="1:31" ht="15" x14ac:dyDescent="0.25">
      <c r="A1616" s="42"/>
      <c r="B1616" s="43"/>
      <c r="C1616" s="43"/>
      <c r="D1616" s="43"/>
      <c r="E1616" s="43"/>
      <c r="F1616" s="43"/>
      <c r="G1616" s="44"/>
      <c r="H1616" s="43"/>
      <c r="I1616" s="43"/>
      <c r="J1616" s="44"/>
      <c r="K1616" s="347"/>
      <c r="L1616" s="207"/>
      <c r="M1616" s="43"/>
      <c r="N1616" s="43"/>
      <c r="O1616" s="199"/>
      <c r="P1616" s="199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</row>
    <row r="1617" spans="1:31" ht="15" x14ac:dyDescent="0.25">
      <c r="A1617" s="42"/>
      <c r="B1617" s="43"/>
      <c r="C1617" s="43"/>
      <c r="D1617" s="43"/>
      <c r="E1617" s="43"/>
      <c r="F1617" s="43"/>
      <c r="G1617" s="44"/>
      <c r="H1617" s="43"/>
      <c r="I1617" s="43"/>
      <c r="J1617" s="44"/>
      <c r="K1617" s="347"/>
      <c r="L1617" s="207"/>
      <c r="M1617" s="43"/>
      <c r="N1617" s="43"/>
      <c r="O1617" s="199"/>
      <c r="P1617" s="199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</row>
  </sheetData>
  <autoFilter ref="A5:AQ543"/>
  <sortState caseSensitive="1" ref="G19:AH40">
    <sortCondition ref="S19:S40"/>
  </sortState>
  <mergeCells count="7">
    <mergeCell ref="Z4:AE4"/>
    <mergeCell ref="A42:G42"/>
    <mergeCell ref="A536:H536"/>
    <mergeCell ref="A56:G56"/>
    <mergeCell ref="A63:G63"/>
    <mergeCell ref="S4:W4"/>
    <mergeCell ref="X4:Y4"/>
  </mergeCells>
  <pageMargins left="0.5" right="0.15748031496062992" top="0.43307086614173229" bottom="0.6692913385826772" header="0" footer="0.31496062992125984"/>
  <pageSetup paperSize="131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5"/>
  <sheetViews>
    <sheetView zoomScale="80" zoomScaleNormal="80" workbookViewId="0">
      <pane xSplit="2" ySplit="7" topLeftCell="C11" activePane="bottomRight" state="frozen"/>
      <selection pane="topRight" activeCell="D1" sqref="D1"/>
      <selection pane="bottomLeft" activeCell="A6" sqref="A6"/>
      <selection pane="bottomRight" activeCell="A5" sqref="A5:D5"/>
    </sheetView>
  </sheetViews>
  <sheetFormatPr baseColWidth="10" defaultRowHeight="12.75" x14ac:dyDescent="0.2"/>
  <cols>
    <col min="1" max="1" width="12.85546875" style="13" customWidth="1"/>
    <col min="2" max="2" width="51.5703125" style="13" customWidth="1"/>
    <col min="3" max="3" width="14" style="13" customWidth="1"/>
    <col min="4" max="4" width="19.42578125" style="13" customWidth="1"/>
    <col min="5" max="5" width="2.28515625" style="13" customWidth="1"/>
    <col min="6" max="6" width="16.5703125" style="13" bestFit="1" customWidth="1"/>
    <col min="7" max="7" width="11.42578125" style="13"/>
    <col min="8" max="8" width="14.140625" style="13" bestFit="1" customWidth="1"/>
    <col min="9" max="9" width="19.5703125" style="13" bestFit="1" customWidth="1"/>
    <col min="10" max="16384" width="11.42578125" style="13"/>
  </cols>
  <sheetData>
    <row r="1" spans="1:9" s="4" customFormat="1" ht="29.25" customHeight="1" x14ac:dyDescent="0.25">
      <c r="A1" s="366" t="s">
        <v>690</v>
      </c>
      <c r="B1" s="366"/>
      <c r="C1" s="366"/>
      <c r="D1" s="366"/>
    </row>
    <row r="2" spans="1:9" s="4" customFormat="1" ht="22.5" customHeight="1" x14ac:dyDescent="0.25">
      <c r="A2" s="5"/>
      <c r="B2" s="370">
        <v>42825</v>
      </c>
      <c r="C2" s="371"/>
      <c r="D2" s="5"/>
    </row>
    <row r="3" spans="1:9" s="4" customFormat="1" ht="18" x14ac:dyDescent="0.25">
      <c r="A3" s="366" t="s">
        <v>988</v>
      </c>
      <c r="B3" s="366"/>
      <c r="C3" s="366"/>
      <c r="D3" s="366"/>
    </row>
    <row r="4" spans="1:9" s="4" customFormat="1" ht="18" x14ac:dyDescent="0.25">
      <c r="A4" s="367" t="s">
        <v>1861</v>
      </c>
      <c r="B4" s="367"/>
      <c r="C4" s="367"/>
      <c r="D4" s="367"/>
    </row>
    <row r="5" spans="1:9" s="4" customFormat="1" ht="18" x14ac:dyDescent="0.25">
      <c r="A5" s="368" t="s">
        <v>1008</v>
      </c>
      <c r="B5" s="368"/>
      <c r="C5" s="368"/>
      <c r="D5" s="368"/>
    </row>
    <row r="6" spans="1:9" s="4" customFormat="1" ht="18" x14ac:dyDescent="0.25">
      <c r="A6" s="369"/>
      <c r="B6" s="369"/>
      <c r="C6" s="369"/>
      <c r="D6" s="369"/>
    </row>
    <row r="7" spans="1:9" s="6" customFormat="1" ht="33" customHeight="1" x14ac:dyDescent="0.25">
      <c r="A7" s="46" t="s">
        <v>1009</v>
      </c>
      <c r="B7" s="46" t="s">
        <v>1010</v>
      </c>
      <c r="C7" s="46" t="s">
        <v>1011</v>
      </c>
      <c r="D7" s="46" t="s">
        <v>1012</v>
      </c>
      <c r="E7" s="15"/>
    </row>
    <row r="8" spans="1:9" s="9" customFormat="1" ht="21" customHeight="1" x14ac:dyDescent="0.2">
      <c r="A8" s="7">
        <v>1131</v>
      </c>
      <c r="B8" s="8" t="s">
        <v>1013</v>
      </c>
      <c r="C8" s="88">
        <f>'MARZO 2017'!S543</f>
        <v>8509582.6999999993</v>
      </c>
      <c r="D8" s="89">
        <f>C8*12</f>
        <v>102114992.39999999</v>
      </c>
    </row>
    <row r="9" spans="1:9" s="9" customFormat="1" ht="21" customHeight="1" x14ac:dyDescent="0.2">
      <c r="A9" s="7">
        <v>1131</v>
      </c>
      <c r="B9" s="8" t="s">
        <v>1014</v>
      </c>
      <c r="C9" s="89">
        <v>0</v>
      </c>
      <c r="D9" s="88">
        <v>0</v>
      </c>
    </row>
    <row r="10" spans="1:9" s="9" customFormat="1" ht="21" customHeight="1" x14ac:dyDescent="0.2">
      <c r="A10" s="7">
        <v>1211</v>
      </c>
      <c r="B10" s="10" t="s">
        <v>1015</v>
      </c>
      <c r="C10" s="88">
        <v>0</v>
      </c>
      <c r="D10" s="88">
        <v>0</v>
      </c>
    </row>
    <row r="11" spans="1:9" s="9" customFormat="1" ht="21" customHeight="1" x14ac:dyDescent="0.2">
      <c r="A11" s="7">
        <v>1221</v>
      </c>
      <c r="B11" s="10" t="s">
        <v>1016</v>
      </c>
      <c r="C11" s="88">
        <f>D11/12</f>
        <v>129166.66666666667</v>
      </c>
      <c r="D11" s="88">
        <f>'MARZO 2017'!AK543</f>
        <v>1550000</v>
      </c>
      <c r="H11" s="96"/>
    </row>
    <row r="12" spans="1:9" s="9" customFormat="1" ht="21" customHeight="1" x14ac:dyDescent="0.2">
      <c r="A12" s="7">
        <v>1232</v>
      </c>
      <c r="B12" s="8" t="s">
        <v>1017</v>
      </c>
      <c r="C12" s="88">
        <v>0</v>
      </c>
      <c r="D12" s="88">
        <v>0</v>
      </c>
    </row>
    <row r="13" spans="1:9" s="9" customFormat="1" ht="26.25" customHeight="1" x14ac:dyDescent="0.35">
      <c r="A13" s="7">
        <v>1311</v>
      </c>
      <c r="B13" s="11" t="s">
        <v>1018</v>
      </c>
      <c r="C13" s="88">
        <f>'MARZO 2017'!W543</f>
        <v>107304.47999999998</v>
      </c>
      <c r="D13" s="90">
        <f>C13*12</f>
        <v>1287653.7599999998</v>
      </c>
      <c r="F13" s="17"/>
      <c r="I13" s="92"/>
    </row>
    <row r="14" spans="1:9" s="9" customFormat="1" ht="21.75" customHeight="1" x14ac:dyDescent="0.2">
      <c r="A14" s="7">
        <v>1321</v>
      </c>
      <c r="B14" s="10" t="s">
        <v>1019</v>
      </c>
      <c r="C14" s="88">
        <f>D14/12</f>
        <v>137629.17152777771</v>
      </c>
      <c r="D14" s="88">
        <f>'MARZO 2017'!X543</f>
        <v>1651550.0583333327</v>
      </c>
      <c r="H14" s="95"/>
    </row>
    <row r="15" spans="1:9" s="9" customFormat="1" ht="21.75" customHeight="1" x14ac:dyDescent="0.3">
      <c r="A15" s="7">
        <v>1321</v>
      </c>
      <c r="B15" s="8" t="s">
        <v>1020</v>
      </c>
      <c r="C15" s="88">
        <f>D15/12</f>
        <v>20342.866666666665</v>
      </c>
      <c r="D15" s="88">
        <f>'MARZO 2017'!AL543</f>
        <v>244114.4</v>
      </c>
      <c r="I15" s="93"/>
    </row>
    <row r="16" spans="1:9" s="9" customFormat="1" ht="21.75" customHeight="1" x14ac:dyDescent="0.2">
      <c r="A16" s="7">
        <v>1322</v>
      </c>
      <c r="B16" s="10" t="s">
        <v>1021</v>
      </c>
      <c r="C16" s="88">
        <f>D16/12</f>
        <v>1376291.7152777773</v>
      </c>
      <c r="D16" s="88">
        <f>'MARZO 2017'!Y543</f>
        <v>16515500.583333327</v>
      </c>
      <c r="I16" s="94"/>
    </row>
    <row r="17" spans="1:6" s="9" customFormat="1" ht="21.75" customHeight="1" x14ac:dyDescent="0.2">
      <c r="A17" s="7">
        <v>1411</v>
      </c>
      <c r="B17" s="12" t="s">
        <v>1022</v>
      </c>
      <c r="C17" s="88">
        <f>'MARZO 2017'!AB543</f>
        <v>449560.06750000006</v>
      </c>
      <c r="D17" s="88">
        <f>C17*12</f>
        <v>5394720.8100000005</v>
      </c>
    </row>
    <row r="18" spans="1:6" s="9" customFormat="1" ht="21.75" customHeight="1" x14ac:dyDescent="0.2">
      <c r="A18" s="7">
        <v>1421</v>
      </c>
      <c r="B18" s="8" t="s">
        <v>1023</v>
      </c>
      <c r="C18" s="88">
        <f>'MARZO 2017'!AA543</f>
        <v>269736.0405</v>
      </c>
      <c r="D18" s="88">
        <f>C18*12</f>
        <v>3236832.486</v>
      </c>
    </row>
    <row r="19" spans="1:6" s="9" customFormat="1" ht="21.75" customHeight="1" x14ac:dyDescent="0.2">
      <c r="A19" s="7">
        <v>1431</v>
      </c>
      <c r="B19" s="8" t="s">
        <v>1024</v>
      </c>
      <c r="C19" s="88">
        <f>'MARZO 2017'!Z543</f>
        <v>1573114.63625</v>
      </c>
      <c r="D19" s="88">
        <f>C19*12</f>
        <v>18877375.634999998</v>
      </c>
    </row>
    <row r="20" spans="1:6" s="9" customFormat="1" ht="26.25" customHeight="1" x14ac:dyDescent="0.2">
      <c r="A20" s="7">
        <v>1432</v>
      </c>
      <c r="B20" s="12" t="s">
        <v>1025</v>
      </c>
      <c r="C20" s="88">
        <f>'MARZO 2017'!AC543</f>
        <v>179824.02700000003</v>
      </c>
      <c r="D20" s="88">
        <f>C20*12</f>
        <v>2157888.3240000005</v>
      </c>
    </row>
    <row r="21" spans="1:6" s="9" customFormat="1" ht="21.75" customHeight="1" x14ac:dyDescent="0.2">
      <c r="A21" s="7">
        <v>1441</v>
      </c>
      <c r="B21" s="8" t="s">
        <v>1026</v>
      </c>
      <c r="C21" s="88">
        <f>D21/12</f>
        <v>25170.540833333333</v>
      </c>
      <c r="D21" s="88">
        <f>'MARZO 2017'!AM543</f>
        <v>302046.49</v>
      </c>
    </row>
    <row r="22" spans="1:6" s="9" customFormat="1" ht="26.25" customHeight="1" x14ac:dyDescent="0.2">
      <c r="A22" s="7">
        <v>1521</v>
      </c>
      <c r="B22" s="11" t="s">
        <v>1027</v>
      </c>
      <c r="C22" s="88">
        <f>D22/12</f>
        <v>37500</v>
      </c>
      <c r="D22" s="88">
        <f>'MARZO 2017'!AN543</f>
        <v>450000</v>
      </c>
    </row>
    <row r="23" spans="1:6" s="9" customFormat="1" ht="21.75" customHeight="1" x14ac:dyDescent="0.2">
      <c r="A23" s="7">
        <v>1523</v>
      </c>
      <c r="B23" s="8" t="s">
        <v>1028</v>
      </c>
      <c r="C23" s="88">
        <f>'MARZO 2017'!U543</f>
        <v>109995.45000000008</v>
      </c>
      <c r="D23" s="88">
        <f>C23*12</f>
        <v>1319945.4000000011</v>
      </c>
    </row>
    <row r="24" spans="1:6" s="9" customFormat="1" ht="21.75" customHeight="1" x14ac:dyDescent="0.2">
      <c r="A24" s="7">
        <v>1531</v>
      </c>
      <c r="B24" s="10" t="s">
        <v>1029</v>
      </c>
      <c r="C24" s="88">
        <f>D24/12</f>
        <v>0</v>
      </c>
      <c r="D24" s="88">
        <f>'MARZO 2017'!AP543</f>
        <v>0</v>
      </c>
    </row>
    <row r="25" spans="1:6" s="9" customFormat="1" ht="21.75" customHeight="1" x14ac:dyDescent="0.2">
      <c r="A25" s="7">
        <v>1592</v>
      </c>
      <c r="B25" s="8" t="s">
        <v>1030</v>
      </c>
      <c r="C25" s="88">
        <f>'MARZO 2017'!T543</f>
        <v>371823.20000000042</v>
      </c>
      <c r="D25" s="88">
        <f>C25*12</f>
        <v>4461878.400000005</v>
      </c>
    </row>
    <row r="26" spans="1:6" s="9" customFormat="1" ht="21.75" customHeight="1" x14ac:dyDescent="0.2">
      <c r="A26" s="7">
        <v>1611</v>
      </c>
      <c r="B26" s="8" t="s">
        <v>1031</v>
      </c>
      <c r="C26" s="88">
        <f>D26/12</f>
        <v>0</v>
      </c>
      <c r="D26" s="88">
        <f>'MARZO 2017'!AI543</f>
        <v>0</v>
      </c>
    </row>
    <row r="27" spans="1:6" s="9" customFormat="1" ht="21.75" customHeight="1" x14ac:dyDescent="0.2">
      <c r="A27" s="7">
        <v>1712</v>
      </c>
      <c r="B27" s="8" t="s">
        <v>1032</v>
      </c>
      <c r="C27" s="88">
        <f>'MARZO 2017'!AD543</f>
        <v>555930</v>
      </c>
      <c r="D27" s="88">
        <f>C27*12</f>
        <v>6671160</v>
      </c>
    </row>
    <row r="28" spans="1:6" s="9" customFormat="1" ht="21.75" customHeight="1" x14ac:dyDescent="0.2">
      <c r="A28" s="7">
        <v>1713</v>
      </c>
      <c r="B28" s="8" t="s">
        <v>1033</v>
      </c>
      <c r="C28" s="88">
        <f>'MARZO 2017'!AE543</f>
        <v>362169</v>
      </c>
      <c r="D28" s="88">
        <f>C28*12</f>
        <v>4346028</v>
      </c>
    </row>
    <row r="29" spans="1:6" s="9" customFormat="1" ht="21.75" customHeight="1" x14ac:dyDescent="0.2">
      <c r="A29" s="7">
        <v>1715</v>
      </c>
      <c r="B29" s="12" t="s">
        <v>1034</v>
      </c>
      <c r="C29" s="88">
        <f>D29/12</f>
        <v>349734.59791666642</v>
      </c>
      <c r="D29" s="88">
        <f>'MARZO 2017'!AF543</f>
        <v>4196815.174999997</v>
      </c>
    </row>
    <row r="30" spans="1:6" ht="21.75" customHeight="1" x14ac:dyDescent="0.2">
      <c r="A30" s="7">
        <v>1719</v>
      </c>
      <c r="B30" s="10" t="s">
        <v>1035</v>
      </c>
      <c r="C30" s="88">
        <f>D30/12</f>
        <v>140442.51583333334</v>
      </c>
      <c r="D30" s="88">
        <f>'MARZO 2017'!AQ543</f>
        <v>1685310.19</v>
      </c>
      <c r="F30" s="136"/>
    </row>
    <row r="31" spans="1:6" ht="21.75" customHeight="1" x14ac:dyDescent="0.2">
      <c r="A31" s="14"/>
      <c r="B31" s="47" t="s">
        <v>718</v>
      </c>
      <c r="C31" s="91">
        <f>SUM(C8:C30)</f>
        <v>14705317.675972223</v>
      </c>
      <c r="D31" s="91">
        <f>SUM(D8:D30)</f>
        <v>176463812.11166668</v>
      </c>
      <c r="F31" s="87"/>
    </row>
    <row r="33" spans="3:7" x14ac:dyDescent="0.2">
      <c r="G33" s="98"/>
    </row>
    <row r="35" spans="3:7" x14ac:dyDescent="0.2">
      <c r="C35" s="136"/>
    </row>
  </sheetData>
  <mergeCells count="6">
    <mergeCell ref="A1:D1"/>
    <mergeCell ref="A3:D3"/>
    <mergeCell ref="A4:D4"/>
    <mergeCell ref="A5:D5"/>
    <mergeCell ref="A6:D6"/>
    <mergeCell ref="B2:C2"/>
  </mergeCells>
  <printOptions horizontalCentered="1" verticalCentered="1"/>
  <pageMargins left="0.23622047244094491" right="0.19685039370078741" top="0.23622047244094491" bottom="0.78740157480314965" header="0.15748031496062992" footer="0.55118110236220474"/>
  <pageSetup paperSize="5" scale="80" fitToWidth="2" orientation="landscape" r:id="rId1"/>
  <headerFooter>
    <oddFooter>&amp;LABRIL 2013</oddFooter>
  </headerFooter>
  <ignoredErrors>
    <ignoredError sqref="D24 C23 D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Portada plantilla</vt:lpstr>
      <vt:lpstr>MARZO 2017</vt:lpstr>
      <vt:lpstr>Resumen por partida</vt:lpstr>
      <vt:lpstr>'MARZO 2017'!Área_de_impresión</vt:lpstr>
      <vt:lpstr>'Portada plantilla'!Área_de_impresión</vt:lpstr>
      <vt:lpstr>'Resumen por partida'!Área_de_impresión</vt:lpstr>
      <vt:lpstr>'MARZO 2017'!Títulos_a_imprimir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Comisiòn Estatal del Agua de Jalisco</dc:creator>
  <cp:lastModifiedBy>Laura Nayerli Pacheco Casillas</cp:lastModifiedBy>
  <cp:lastPrinted>2016-10-25T21:12:55Z</cp:lastPrinted>
  <dcterms:created xsi:type="dcterms:W3CDTF">2009-06-15T14:00:20Z</dcterms:created>
  <dcterms:modified xsi:type="dcterms:W3CDTF">2017-06-15T14:30:44Z</dcterms:modified>
</cp:coreProperties>
</file>