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AGOSTO EVENTUAL " sheetId="2" r:id="rId1"/>
    <sheet name="AGOSTO BASE  " sheetId="1" r:id="rId2"/>
  </sheets>
  <externalReferences>
    <externalReference r:id="rId3"/>
    <externalReference r:id="rId4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H15" i="1"/>
  <c r="I15" i="1"/>
  <c r="J15" i="1"/>
  <c r="K15" i="1"/>
  <c r="N15" i="1"/>
  <c r="O15" i="1"/>
  <c r="P15" i="1"/>
  <c r="Q15" i="1"/>
  <c r="V15" i="1"/>
  <c r="W15" i="1"/>
  <c r="W42" i="1"/>
  <c r="G37" i="1"/>
  <c r="H37" i="1"/>
  <c r="I37" i="1"/>
  <c r="J37" i="1"/>
  <c r="K37" i="1"/>
  <c r="N37" i="1"/>
  <c r="O37" i="1"/>
  <c r="P37" i="1"/>
  <c r="Q37" i="1"/>
  <c r="W37" i="1"/>
  <c r="H10" i="2"/>
  <c r="I10" i="2"/>
  <c r="J10" i="2"/>
  <c r="M10" i="2"/>
  <c r="N10" i="2"/>
  <c r="O10" i="2"/>
  <c r="P10" i="2"/>
  <c r="G10" i="2"/>
  <c r="R79" i="1" l="1"/>
  <c r="U79" i="1"/>
  <c r="X79" i="1" s="1"/>
  <c r="N42" i="1" l="1"/>
  <c r="V42" i="1"/>
  <c r="U8" i="1" l="1"/>
  <c r="R58" i="1" l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5" i="1"/>
  <c r="R76" i="1"/>
  <c r="R77" i="1"/>
  <c r="R78" i="1"/>
  <c r="R80" i="1"/>
  <c r="R81" i="1"/>
  <c r="R57" i="1"/>
  <c r="R46" i="1"/>
  <c r="R47" i="1"/>
  <c r="R48" i="1"/>
  <c r="R49" i="1"/>
  <c r="R15" i="1" s="1"/>
  <c r="R50" i="1"/>
  <c r="R51" i="1"/>
  <c r="R45" i="1"/>
  <c r="R38" i="1"/>
  <c r="R37" i="1" s="1"/>
  <c r="R40" i="1"/>
  <c r="R36" i="1"/>
  <c r="R31" i="1"/>
  <c r="R26" i="1"/>
  <c r="R25" i="1"/>
  <c r="R14" i="1"/>
  <c r="R16" i="1"/>
  <c r="R17" i="1"/>
  <c r="R18" i="1"/>
  <c r="R19" i="1"/>
  <c r="R20" i="1"/>
  <c r="R21" i="1"/>
  <c r="R13" i="1"/>
  <c r="R7" i="1"/>
  <c r="R8" i="1"/>
  <c r="R9" i="1"/>
  <c r="R6" i="1"/>
  <c r="N82" i="1"/>
  <c r="N53" i="1"/>
  <c r="N33" i="1"/>
  <c r="N28" i="1"/>
  <c r="N23" i="1"/>
  <c r="N11" i="1"/>
  <c r="P8" i="2"/>
  <c r="K7" i="2"/>
  <c r="K10" i="2" s="1"/>
  <c r="N84" i="1" l="1"/>
  <c r="K14" i="2"/>
  <c r="K12" i="2"/>
  <c r="K13" i="2"/>
  <c r="N88" i="2" l="1"/>
  <c r="J88" i="2"/>
  <c r="I88" i="2"/>
  <c r="H88" i="2"/>
  <c r="G88" i="2"/>
  <c r="K85" i="2"/>
  <c r="P85" i="2" s="1"/>
  <c r="K84" i="2"/>
  <c r="P84" i="2" s="1"/>
  <c r="P88" i="2" s="1"/>
  <c r="N81" i="2"/>
  <c r="J81" i="2"/>
  <c r="I81" i="2"/>
  <c r="H81" i="2"/>
  <c r="G81" i="2"/>
  <c r="K79" i="2"/>
  <c r="K81" i="2" s="1"/>
  <c r="P77" i="2"/>
  <c r="N77" i="2"/>
  <c r="K77" i="2"/>
  <c r="J77" i="2"/>
  <c r="I77" i="2"/>
  <c r="H77" i="2"/>
  <c r="G77" i="2"/>
  <c r="W82" i="1"/>
  <c r="V82" i="1"/>
  <c r="U81" i="1"/>
  <c r="X81" i="1" s="1"/>
  <c r="L81" i="1"/>
  <c r="U80" i="1"/>
  <c r="X80" i="1" s="1"/>
  <c r="L80" i="1"/>
  <c r="L79" i="1"/>
  <c r="Y79" i="1" s="1"/>
  <c r="U78" i="1"/>
  <c r="X78" i="1" s="1"/>
  <c r="L78" i="1"/>
  <c r="U77" i="1"/>
  <c r="X77" i="1" s="1"/>
  <c r="L77" i="1"/>
  <c r="U76" i="1"/>
  <c r="X76" i="1" s="1"/>
  <c r="L76" i="1"/>
  <c r="U75" i="1"/>
  <c r="X75" i="1" s="1"/>
  <c r="L75" i="1"/>
  <c r="Q74" i="1"/>
  <c r="Q82" i="1" s="1"/>
  <c r="P74" i="1"/>
  <c r="O74" i="1"/>
  <c r="K74" i="1"/>
  <c r="K82" i="1" s="1"/>
  <c r="J74" i="1"/>
  <c r="J82" i="1" s="1"/>
  <c r="I74" i="1"/>
  <c r="I82" i="1" s="1"/>
  <c r="H74" i="1"/>
  <c r="H82" i="1" s="1"/>
  <c r="G74" i="1"/>
  <c r="U74" i="1" s="1"/>
  <c r="U73" i="1"/>
  <c r="L73" i="1"/>
  <c r="U72" i="1"/>
  <c r="X72" i="1" s="1"/>
  <c r="L72" i="1"/>
  <c r="U71" i="1"/>
  <c r="X71" i="1" s="1"/>
  <c r="Y71" i="1" s="1"/>
  <c r="L71" i="1"/>
  <c r="U70" i="1"/>
  <c r="X70" i="1" s="1"/>
  <c r="L70" i="1"/>
  <c r="X69" i="1"/>
  <c r="L69" i="1"/>
  <c r="X68" i="1"/>
  <c r="L68" i="1"/>
  <c r="X67" i="1"/>
  <c r="L67" i="1"/>
  <c r="X66" i="1"/>
  <c r="L66" i="1"/>
  <c r="X65" i="1"/>
  <c r="L65" i="1"/>
  <c r="X64" i="1"/>
  <c r="L64" i="1"/>
  <c r="X63" i="1"/>
  <c r="L63" i="1"/>
  <c r="X62" i="1"/>
  <c r="L62" i="1"/>
  <c r="X61" i="1"/>
  <c r="L61" i="1"/>
  <c r="X60" i="1"/>
  <c r="L60" i="1"/>
  <c r="X59" i="1"/>
  <c r="L59" i="1"/>
  <c r="U58" i="1"/>
  <c r="L58" i="1"/>
  <c r="U57" i="1"/>
  <c r="L57" i="1"/>
  <c r="W53" i="1"/>
  <c r="V53" i="1"/>
  <c r="Q53" i="1"/>
  <c r="P53" i="1"/>
  <c r="O53" i="1"/>
  <c r="K53" i="1"/>
  <c r="J53" i="1"/>
  <c r="I53" i="1"/>
  <c r="H53" i="1"/>
  <c r="G53" i="1"/>
  <c r="U51" i="1"/>
  <c r="L51" i="1"/>
  <c r="U50" i="1"/>
  <c r="L50" i="1"/>
  <c r="X49" i="1"/>
  <c r="X15" i="1" s="1"/>
  <c r="U49" i="1"/>
  <c r="U15" i="1" s="1"/>
  <c r="L49" i="1"/>
  <c r="L15" i="1" s="1"/>
  <c r="U48" i="1"/>
  <c r="L48" i="1"/>
  <c r="U47" i="1"/>
  <c r="X47" i="1" s="1"/>
  <c r="L47" i="1"/>
  <c r="U46" i="1"/>
  <c r="L46" i="1"/>
  <c r="U45" i="1"/>
  <c r="L45" i="1"/>
  <c r="U40" i="1"/>
  <c r="X40" i="1" s="1"/>
  <c r="L40" i="1"/>
  <c r="Q39" i="1"/>
  <c r="Q42" i="1" s="1"/>
  <c r="P39" i="1"/>
  <c r="P42" i="1" s="1"/>
  <c r="O39" i="1"/>
  <c r="O42" i="1" s="1"/>
  <c r="K39" i="1"/>
  <c r="K42" i="1" s="1"/>
  <c r="J39" i="1"/>
  <c r="J42" i="1" s="1"/>
  <c r="I39" i="1"/>
  <c r="I42" i="1" s="1"/>
  <c r="H39" i="1"/>
  <c r="H42" i="1" s="1"/>
  <c r="G39" i="1"/>
  <c r="U38" i="1"/>
  <c r="U37" i="1" s="1"/>
  <c r="L38" i="1"/>
  <c r="L37" i="1" s="1"/>
  <c r="U36" i="1"/>
  <c r="L36" i="1"/>
  <c r="W33" i="1"/>
  <c r="V33" i="1"/>
  <c r="Q33" i="1"/>
  <c r="P33" i="1"/>
  <c r="O33" i="1"/>
  <c r="K33" i="1"/>
  <c r="J33" i="1"/>
  <c r="I33" i="1"/>
  <c r="H33" i="1"/>
  <c r="G33" i="1"/>
  <c r="U31" i="1"/>
  <c r="U33" i="1" s="1"/>
  <c r="R33" i="1"/>
  <c r="L31" i="1"/>
  <c r="L33" i="1" s="1"/>
  <c r="W28" i="1"/>
  <c r="V28" i="1"/>
  <c r="Q28" i="1"/>
  <c r="P28" i="1"/>
  <c r="O28" i="1"/>
  <c r="K28" i="1"/>
  <c r="J28" i="1"/>
  <c r="I28" i="1"/>
  <c r="H28" i="1"/>
  <c r="G28" i="1"/>
  <c r="X27" i="1"/>
  <c r="Y27" i="1" s="1"/>
  <c r="U26" i="1"/>
  <c r="L26" i="1"/>
  <c r="U25" i="1"/>
  <c r="X25" i="1" s="1"/>
  <c r="R28" i="1"/>
  <c r="L25" i="1"/>
  <c r="L28" i="1" s="1"/>
  <c r="W23" i="1"/>
  <c r="V23" i="1"/>
  <c r="Q23" i="1"/>
  <c r="P23" i="1"/>
  <c r="O23" i="1"/>
  <c r="K23" i="1"/>
  <c r="J23" i="1"/>
  <c r="I23" i="1"/>
  <c r="H23" i="1"/>
  <c r="G23" i="1"/>
  <c r="X22" i="1"/>
  <c r="Y22" i="1" s="1"/>
  <c r="U21" i="1"/>
  <c r="X21" i="1" s="1"/>
  <c r="L21" i="1"/>
  <c r="U20" i="1"/>
  <c r="L20" i="1"/>
  <c r="U19" i="1"/>
  <c r="X19" i="1" s="1"/>
  <c r="L19" i="1"/>
  <c r="U18" i="1"/>
  <c r="L18" i="1"/>
  <c r="U17" i="1"/>
  <c r="X17" i="1" s="1"/>
  <c r="L17" i="1"/>
  <c r="U16" i="1"/>
  <c r="L16" i="1"/>
  <c r="U14" i="1"/>
  <c r="L14" i="1"/>
  <c r="U13" i="1"/>
  <c r="L13" i="1"/>
  <c r="W11" i="1"/>
  <c r="V11" i="1"/>
  <c r="Q11" i="1"/>
  <c r="P11" i="1"/>
  <c r="O11" i="1"/>
  <c r="K11" i="1"/>
  <c r="J11" i="1"/>
  <c r="I11" i="1"/>
  <c r="H11" i="1"/>
  <c r="G11" i="1"/>
  <c r="X10" i="1"/>
  <c r="Y10" i="1" s="1"/>
  <c r="U9" i="1"/>
  <c r="X9" i="1" s="1"/>
  <c r="L9" i="1"/>
  <c r="X8" i="1"/>
  <c r="L8" i="1"/>
  <c r="U7" i="1"/>
  <c r="X7" i="1" s="1"/>
  <c r="L7" i="1"/>
  <c r="U6" i="1"/>
  <c r="L6" i="1"/>
  <c r="U11" i="1" l="1"/>
  <c r="Y81" i="1"/>
  <c r="U53" i="1"/>
  <c r="X53" i="1" s="1"/>
  <c r="Y66" i="1"/>
  <c r="U39" i="1"/>
  <c r="X39" i="1" s="1"/>
  <c r="G42" i="1"/>
  <c r="V84" i="1"/>
  <c r="R39" i="1"/>
  <c r="R42" i="1" s="1"/>
  <c r="X45" i="1"/>
  <c r="Y45" i="1" s="1"/>
  <c r="Y75" i="1"/>
  <c r="L11" i="1"/>
  <c r="O82" i="1"/>
  <c r="O84" i="1" s="1"/>
  <c r="R74" i="1"/>
  <c r="R82" i="1" s="1"/>
  <c r="Y77" i="1"/>
  <c r="X73" i="1"/>
  <c r="Y73" i="1" s="1"/>
  <c r="Y25" i="1"/>
  <c r="X31" i="1"/>
  <c r="X33" i="1" s="1"/>
  <c r="R52" i="1"/>
  <c r="Y60" i="1"/>
  <c r="X16" i="1"/>
  <c r="Y16" i="1" s="1"/>
  <c r="X51" i="1"/>
  <c r="Y51" i="1" s="1"/>
  <c r="Y61" i="1"/>
  <c r="Y68" i="1"/>
  <c r="X18" i="1"/>
  <c r="Y18" i="1" s="1"/>
  <c r="X20" i="1"/>
  <c r="Y20" i="1" s="1"/>
  <c r="Y59" i="1"/>
  <c r="W84" i="1"/>
  <c r="X13" i="1"/>
  <c r="Y13" i="1" s="1"/>
  <c r="X26" i="1"/>
  <c r="Y26" i="1" s="1"/>
  <c r="R34" i="1"/>
  <c r="Y40" i="1"/>
  <c r="Y62" i="1"/>
  <c r="X57" i="1"/>
  <c r="Y57" i="1" s="1"/>
  <c r="H84" i="1"/>
  <c r="Y63" i="1"/>
  <c r="X14" i="1"/>
  <c r="X58" i="1"/>
  <c r="Y58" i="1" s="1"/>
  <c r="R23" i="1"/>
  <c r="Y8" i="1"/>
  <c r="Y17" i="1"/>
  <c r="R11" i="1"/>
  <c r="Y19" i="1"/>
  <c r="X46" i="1"/>
  <c r="Y46" i="1" s="1"/>
  <c r="X48" i="1"/>
  <c r="Y48" i="1" s="1"/>
  <c r="X50" i="1"/>
  <c r="Y50" i="1" s="1"/>
  <c r="Y67" i="1"/>
  <c r="I84" i="1"/>
  <c r="Y21" i="1"/>
  <c r="X38" i="1"/>
  <c r="H90" i="2"/>
  <c r="K88" i="2"/>
  <c r="K90" i="2" s="1"/>
  <c r="G90" i="2"/>
  <c r="I90" i="2"/>
  <c r="P79" i="2"/>
  <c r="P81" i="2" s="1"/>
  <c r="N90" i="2"/>
  <c r="J90" i="2"/>
  <c r="P90" i="2"/>
  <c r="Y70" i="1"/>
  <c r="Y72" i="1"/>
  <c r="U82" i="1"/>
  <c r="X82" i="1" s="1"/>
  <c r="X74" i="1"/>
  <c r="X11" i="1"/>
  <c r="Y64" i="1"/>
  <c r="Y7" i="1"/>
  <c r="Y9" i="1"/>
  <c r="J84" i="1"/>
  <c r="Y14" i="1"/>
  <c r="Y47" i="1"/>
  <c r="Y49" i="1"/>
  <c r="Y15" i="1" s="1"/>
  <c r="Y65" i="1"/>
  <c r="Y69" i="1"/>
  <c r="Y76" i="1"/>
  <c r="Y78" i="1"/>
  <c r="Y80" i="1"/>
  <c r="K84" i="1"/>
  <c r="U23" i="1"/>
  <c r="X23" i="1" s="1"/>
  <c r="U28" i="1"/>
  <c r="X28" i="1" s="1"/>
  <c r="Y28" i="1" s="1"/>
  <c r="X36" i="1"/>
  <c r="L74" i="1"/>
  <c r="X6" i="1"/>
  <c r="Y6" i="1" s="1"/>
  <c r="L23" i="1"/>
  <c r="R53" i="1"/>
  <c r="L82" i="1"/>
  <c r="L39" i="1"/>
  <c r="L42" i="1" s="1"/>
  <c r="G82" i="1"/>
  <c r="P82" i="1"/>
  <c r="P84" i="1" s="1"/>
  <c r="L53" i="1"/>
  <c r="Q84" i="1"/>
  <c r="U42" i="1" l="1"/>
  <c r="U84" i="1" s="1"/>
  <c r="X42" i="1"/>
  <c r="X84" i="1" s="1"/>
  <c r="Q89" i="1" s="1"/>
  <c r="Y39" i="1"/>
  <c r="Y38" i="1"/>
  <c r="Y37" i="1" s="1"/>
  <c r="X37" i="1"/>
  <c r="R43" i="1"/>
  <c r="Y31" i="1"/>
  <c r="Y34" i="1" s="1"/>
  <c r="Y82" i="1"/>
  <c r="X34" i="1"/>
  <c r="Y74" i="1"/>
  <c r="G84" i="1"/>
  <c r="R84" i="1"/>
  <c r="Y23" i="1"/>
  <c r="X43" i="1"/>
  <c r="Y11" i="1"/>
  <c r="Y36" i="1"/>
  <c r="Y53" i="1"/>
  <c r="Y43" i="1" l="1"/>
  <c r="Y42" i="1"/>
  <c r="Y33" i="1"/>
  <c r="L84" i="1"/>
  <c r="Q88" i="1" s="1"/>
  <c r="Y84" i="1" l="1"/>
  <c r="Q90" i="1" s="1"/>
</calcChain>
</file>

<file path=xl/sharedStrings.xml><?xml version="1.0" encoding="utf-8"?>
<sst xmlns="http://schemas.openxmlformats.org/spreadsheetml/2006/main" count="295" uniqueCount="137">
  <si>
    <t>PERCEPCIONES                                                                                                                                                                           OBLIGACIONES PATRONALES</t>
  </si>
  <si>
    <t>DEDUCCIONES</t>
  </si>
  <si>
    <t>NOMBRE</t>
  </si>
  <si>
    <t>PUESTO</t>
  </si>
  <si>
    <t>STATUS</t>
  </si>
  <si>
    <t>SEXO</t>
  </si>
  <si>
    <t>NIV</t>
  </si>
  <si>
    <t>SUELDO</t>
  </si>
  <si>
    <t>DESPENSA</t>
  </si>
  <si>
    <t>PASAJE</t>
  </si>
  <si>
    <t>AGUINALDO MENSUAL</t>
  </si>
  <si>
    <t>PRIMA VACACIONAL MENSUAL</t>
  </si>
  <si>
    <t>ESTIMADO COSTO MENSUAL IMSS</t>
  </si>
  <si>
    <t>TOTAL DE PERCEPCIONES</t>
  </si>
  <si>
    <t>SEDAR</t>
  </si>
  <si>
    <t>VIVIENDA</t>
  </si>
  <si>
    <t>PENSIONES</t>
  </si>
  <si>
    <t>TOTAL OBLIGACIONES PATRONALES</t>
  </si>
  <si>
    <t>APORTACIÓN FONDO DE AHORRO</t>
  </si>
  <si>
    <t>PRESTAMOS PENSIONES</t>
  </si>
  <si>
    <t>ISR A CARGO DEL TRABAJADOR</t>
  </si>
  <si>
    <t>TOTAL DEDUCCIONES</t>
  </si>
  <si>
    <t>TOTAL LIQUIDO MENSUAL</t>
  </si>
  <si>
    <t>AGUSTIN SILVA GUERRERO</t>
  </si>
  <si>
    <t>DIRECTOR GENERAL</t>
  </si>
  <si>
    <t>BASE / ASIMILADO A SALARIO</t>
  </si>
  <si>
    <t>M</t>
  </si>
  <si>
    <t>VANESSA CARDENAS MARQUEZ</t>
  </si>
  <si>
    <t>VINCULACIÓN DE LA AEEJ IP</t>
  </si>
  <si>
    <t>F</t>
  </si>
  <si>
    <t>MIRIAM AZUCENA MEZA LÓPEZ</t>
  </si>
  <si>
    <t>ASISTENTE DIRECCIÓN</t>
  </si>
  <si>
    <t>OSCAR PADILLA RAMIREZ</t>
  </si>
  <si>
    <t>MENSAJERO</t>
  </si>
  <si>
    <t>AGUSTIN RAMIREZ ALDANA</t>
  </si>
  <si>
    <t>DIRECCIÓN DE ADMINISTRACIÓN</t>
  </si>
  <si>
    <t>MALENA GORDILLO ROCHA</t>
  </si>
  <si>
    <t>GERENTE RH</t>
  </si>
  <si>
    <t>DIANA YADIRA GUZMAN QUEZADA</t>
  </si>
  <si>
    <t>AUXILIAR RH</t>
  </si>
  <si>
    <t>JOSE REFUGIO ARRIAGA HERNANDEZ</t>
  </si>
  <si>
    <t>GERENTE CONTABILIDAD</t>
  </si>
  <si>
    <t>ROSA MARGARITA AVILA BRAVO</t>
  </si>
  <si>
    <t>AUXILIAR CONTABLE</t>
  </si>
  <si>
    <t>ROBERTO BARRANCO CASAS</t>
  </si>
  <si>
    <t>MIGUEL ANGEL TALANCON LANGARICA</t>
  </si>
  <si>
    <t>GERENTE DE COMPRAS</t>
  </si>
  <si>
    <t>EDGAR FABRICIO GONZALEZ SOTELO</t>
  </si>
  <si>
    <t>AUXILIAR COMPRAS</t>
  </si>
  <si>
    <t>RAUL GUERRERO FLORES</t>
  </si>
  <si>
    <t>ELIZABETH REYES MEDINA</t>
  </si>
  <si>
    <t>JURÍDICO</t>
  </si>
  <si>
    <t>AIDA ARTEMISA VERDUZCO AMBRIZ</t>
  </si>
  <si>
    <t>AUXILIAR JURIDICO</t>
  </si>
  <si>
    <t>JORGE EDUARDO ALCANTAR SOLANO</t>
  </si>
  <si>
    <t>ORGANO DE CONTROL</t>
  </si>
  <si>
    <t>DIRECCIÓN COMERCIAL</t>
  </si>
  <si>
    <t>ALEJANDRA RODRIGUEZ CAMACHO</t>
  </si>
  <si>
    <t>COORDINACION DE EXPOSITORES</t>
  </si>
  <si>
    <t>BERTHA ALICIA MARMOLEJO ESPINOSA</t>
  </si>
  <si>
    <t>AUXILIAR DE EXPOSITORES</t>
  </si>
  <si>
    <t>PALOMA DEL CARMEN HINOJOSA CARBALLIDO</t>
  </si>
  <si>
    <t>GERENTE DE PUBLICIDAD</t>
  </si>
  <si>
    <t>MARIO JAVIER BARRIGA MORENO</t>
  </si>
  <si>
    <t>DIRECTOR DE CONTENIDOS</t>
  </si>
  <si>
    <t>ALEXA LIMBEROPULOS FORTES</t>
  </si>
  <si>
    <t>COORDINACIÓN ARTÍSTICA</t>
  </si>
  <si>
    <t>YADEL CITLALLI ARECHIGA GONZALEZ</t>
  </si>
  <si>
    <t>COORDINADOR CULTURAL</t>
  </si>
  <si>
    <t>ANDREA LOPEZ ROCHIN</t>
  </si>
  <si>
    <t>AUXILIAR EVENTOS ARTÍSTICOS</t>
  </si>
  <si>
    <t>CARLOS MIGUEL GARCIA AGUAYO</t>
  </si>
  <si>
    <t>AUXILIAR EVENTOS CULTURALES</t>
  </si>
  <si>
    <t>IVAN FRANCISCO ROMERO GONZALEZ</t>
  </si>
  <si>
    <t>COORDINADOR DEPORTIVO</t>
  </si>
  <si>
    <t>MOISES SANTANA ROSAS</t>
  </si>
  <si>
    <t>AUXILIAR DE EVENTOS DEPORTIVOS</t>
  </si>
  <si>
    <t>JOSE DOMINGO MORALES BARAJAS</t>
  </si>
  <si>
    <t>DIRECTOR DE OPERACIONES</t>
  </si>
  <si>
    <t>CARLOS FERNANDO MARTINEZ MACIAS</t>
  </si>
  <si>
    <t>JEFE DE SEGURIDAD</t>
  </si>
  <si>
    <t>ALVARO QUEZADA IBARRA</t>
  </si>
  <si>
    <t>VIGILANTE</t>
  </si>
  <si>
    <t>CRISTIAN EDUARDO MARTINEZ MARTINEZ</t>
  </si>
  <si>
    <t>MARIA GUADALUPE SANCHEZ ESCORCIA</t>
  </si>
  <si>
    <t>ISIDRO ANTONIO JUAREZ BECERRA</t>
  </si>
  <si>
    <t>ANTONIO CASTILLO ARTEAGA</t>
  </si>
  <si>
    <t>JULIAN ALEXIS GARCIA RORIGUEZ</t>
  </si>
  <si>
    <t>LUIS FRANCISCO RUIZ DIAZ</t>
  </si>
  <si>
    <t>DAVID BELTRAN RODRIGUEZ</t>
  </si>
  <si>
    <t>ULISES EDUARDO PEREZ MAGALLANES</t>
  </si>
  <si>
    <t>ANDRES ROBERTO SANTOS ALCOCER</t>
  </si>
  <si>
    <t>CRUZ ANTONIO MARQUEZ LOPEZ</t>
  </si>
  <si>
    <t>FRANCISCO ZARCO VALENCIA</t>
  </si>
  <si>
    <t>JEFE DE MANTENIMIENTO Y LIMPIEZA</t>
  </si>
  <si>
    <t>JUAN PABLO COVARRUBIAS GONZALEZ</t>
  </si>
  <si>
    <t>JEFE DE MANTENIMIENTO</t>
  </si>
  <si>
    <t>JUAN BARBOSA MAGAÑA</t>
  </si>
  <si>
    <t>AYUDANTE GENERAL</t>
  </si>
  <si>
    <t>RAMON PEREZ GUTIERREZ</t>
  </si>
  <si>
    <t>MIGUEL BARBOSA MAGAÑA</t>
  </si>
  <si>
    <t>SUPERVISOR DE INTENDENCIA</t>
  </si>
  <si>
    <t>LOERA LOPEZ JOSE LUIS</t>
  </si>
  <si>
    <t>ESCAREÑO GARCIA JORGE ANTONIO</t>
  </si>
  <si>
    <t>VERONICA DE LA CERDA RUVALCABA</t>
  </si>
  <si>
    <t>BERTA AGUILAR DIAZ</t>
  </si>
  <si>
    <t>JOSE FERNANDO ALBANES GARCIA</t>
  </si>
  <si>
    <t>JEFE DE PRODUCCION</t>
  </si>
  <si>
    <t>MURILLO CRUZ REFUGIO</t>
  </si>
  <si>
    <t>CUZ CADENA SERGIO ARTURO</t>
  </si>
  <si>
    <t>TOTAL BRUTO</t>
  </si>
  <si>
    <t>PERCEPCIONES</t>
  </si>
  <si>
    <t>OBLIGACIONES PATRONALES</t>
  </si>
  <si>
    <t xml:space="preserve"> VACACIONES</t>
  </si>
  <si>
    <t>I.M.S.S PATRONAL</t>
  </si>
  <si>
    <t>EVENTUAL / ASIMILADO A SALARIO</t>
  </si>
  <si>
    <t>Departamento 11  Gerencia de Publicidad</t>
  </si>
  <si>
    <t>Martínez Rojas Alejandro</t>
  </si>
  <si>
    <t>Auxiliar de Publicidad</t>
  </si>
  <si>
    <t>Soltero Torres Jorge Luis</t>
  </si>
  <si>
    <t>Departamento 20 Jefatura de Mantto. Y Limpieza</t>
  </si>
  <si>
    <t>Aguila Castillo Mario</t>
  </si>
  <si>
    <t>Jefe de Mantenimiento</t>
  </si>
  <si>
    <t>Departamento 21 Jefatura de Producción</t>
  </si>
  <si>
    <t>García Treviño Alejandra</t>
  </si>
  <si>
    <t>Asistente de Producción</t>
  </si>
  <si>
    <t>Rivas Rodriguez Magyc Diego</t>
  </si>
  <si>
    <t>Stage Managger</t>
  </si>
  <si>
    <t>Gama Hurtado Marco Antonio</t>
  </si>
  <si>
    <t>Fotografo A</t>
  </si>
  <si>
    <t>Gama Hutado Daniel Fernando</t>
  </si>
  <si>
    <t>SOTO GARCIA JUAN CARLOS</t>
  </si>
  <si>
    <t>COORD. DE ALIMENTOS Y BEBIDAS</t>
  </si>
  <si>
    <t xml:space="preserve"> </t>
  </si>
  <si>
    <t>ADA TORREBLANCA DE LA HIDALGA</t>
  </si>
  <si>
    <t>NOMINA DEL 01 DE AGOSTO AL 31 DE AGOSTO DE 2020</t>
  </si>
  <si>
    <t>NOMINA DEL 01 DE AGOSTO AL 31 DE AGOSTO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</si>
</sst>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2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90">
    <xf numFmtId="0" fontId="0" fillId="0" borderId="0" xfId="0"/>
    <xf numFmtId="0" fontId="8" fillId="2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3" borderId="1" xfId="0" applyFill="1" applyBorder="1"/>
    <xf numFmtId="0" fontId="0" fillId="0" borderId="1" xfId="0" applyBorder="1"/>
    <xf numFmtId="0" fontId="9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43" fontId="0" fillId="0" borderId="1" xfId="1" applyFont="1" applyBorder="1"/>
    <xf numFmtId="43" fontId="0" fillId="0" borderId="0" xfId="1" applyFont="1" applyBorder="1"/>
    <xf numFmtId="43" fontId="0" fillId="0" borderId="0" xfId="1" applyFont="1"/>
    <xf numFmtId="0" fontId="0" fillId="0" borderId="1" xfId="0" applyFill="1" applyBorder="1" applyAlignment="1">
      <alignment horizontal="center"/>
    </xf>
    <xf numFmtId="43" fontId="6" fillId="0" borderId="0" xfId="1" applyFont="1"/>
    <xf numFmtId="43" fontId="10" fillId="0" borderId="0" xfId="1" applyFont="1" applyBorder="1"/>
    <xf numFmtId="43" fontId="6" fillId="0" borderId="0" xfId="1" applyFont="1" applyBorder="1"/>
    <xf numFmtId="43" fontId="7" fillId="0" borderId="1" xfId="1" applyFont="1" applyBorder="1"/>
    <xf numFmtId="43" fontId="6" fillId="0" borderId="1" xfId="1" applyFont="1" applyBorder="1"/>
    <xf numFmtId="43" fontId="10" fillId="0" borderId="0" xfId="1" applyFont="1"/>
    <xf numFmtId="43" fontId="7" fillId="0" borderId="0" xfId="1" applyFont="1"/>
    <xf numFmtId="43" fontId="8" fillId="0" borderId="0" xfId="1" applyFont="1" applyBorder="1"/>
    <xf numFmtId="43" fontId="8" fillId="0" borderId="0" xfId="1" applyFont="1"/>
    <xf numFmtId="43" fontId="0" fillId="0" borderId="2" xfId="1" applyFont="1" applyBorder="1"/>
    <xf numFmtId="0" fontId="0" fillId="0" borderId="0" xfId="0" applyBorder="1"/>
    <xf numFmtId="43" fontId="7" fillId="0" borderId="0" xfId="1" applyFont="1" applyBorder="1"/>
    <xf numFmtId="43" fontId="0" fillId="0" borderId="3" xfId="1" applyFont="1" applyBorder="1"/>
    <xf numFmtId="43" fontId="0" fillId="0" borderId="4" xfId="1" applyFont="1" applyBorder="1"/>
    <xf numFmtId="43" fontId="0" fillId="0" borderId="0" xfId="1" applyFont="1" applyFill="1" applyBorder="1"/>
    <xf numFmtId="43" fontId="0" fillId="0" borderId="5" xfId="1" applyFont="1" applyBorder="1"/>
    <xf numFmtId="0" fontId="0" fillId="0" borderId="1" xfId="0" applyFill="1" applyBorder="1"/>
    <xf numFmtId="44" fontId="0" fillId="0" borderId="0" xfId="0" applyNumberFormat="1" applyFont="1" applyBorder="1"/>
    <xf numFmtId="0" fontId="0" fillId="3" borderId="0" xfId="0" applyFill="1" applyBorder="1"/>
    <xf numFmtId="0" fontId="0" fillId="0" borderId="0" xfId="0" applyFill="1" applyBorder="1"/>
    <xf numFmtId="0" fontId="9" fillId="0" borderId="0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43" fontId="0" fillId="0" borderId="6" xfId="1" applyFont="1" applyBorder="1"/>
    <xf numFmtId="0" fontId="1" fillId="3" borderId="1" xfId="0" applyFont="1" applyFill="1" applyBorder="1"/>
    <xf numFmtId="0" fontId="0" fillId="3" borderId="1" xfId="0" applyFont="1" applyFill="1" applyBorder="1"/>
    <xf numFmtId="43" fontId="0" fillId="0" borderId="0" xfId="0" applyNumberFormat="1"/>
    <xf numFmtId="43" fontId="7" fillId="0" borderId="7" xfId="1" applyFont="1" applyBorder="1"/>
    <xf numFmtId="43" fontId="7" fillId="0" borderId="8" xfId="1" applyFont="1" applyBorder="1"/>
    <xf numFmtId="43" fontId="7" fillId="0" borderId="9" xfId="1" applyFont="1" applyBorder="1"/>
    <xf numFmtId="43" fontId="7" fillId="0" borderId="10" xfId="1" applyFont="1" applyBorder="1" applyAlignment="1">
      <alignment wrapText="1"/>
    </xf>
    <xf numFmtId="43" fontId="7" fillId="0" borderId="11" xfId="1" applyFont="1" applyBorder="1"/>
    <xf numFmtId="43" fontId="7" fillId="0" borderId="12" xfId="1" applyFont="1" applyBorder="1" applyAlignment="1">
      <alignment wrapText="1"/>
    </xf>
    <xf numFmtId="43" fontId="7" fillId="0" borderId="13" xfId="1" applyFont="1" applyBorder="1"/>
    <xf numFmtId="43" fontId="7" fillId="0" borderId="14" xfId="1" applyFont="1" applyBorder="1"/>
    <xf numFmtId="0" fontId="7" fillId="0" borderId="0" xfId="0" applyFont="1" applyAlignment="1">
      <alignment wrapText="1"/>
    </xf>
    <xf numFmtId="0" fontId="8" fillId="3" borderId="0" xfId="0" applyFont="1" applyFill="1" applyAlignment="1">
      <alignment horizontal="center" vertical="center" wrapText="1"/>
    </xf>
    <xf numFmtId="0" fontId="2" fillId="4" borderId="15" xfId="0" applyFont="1" applyFill="1" applyBorder="1" applyAlignment="1">
      <alignment horizontal="center" wrapText="1"/>
    </xf>
    <xf numFmtId="0" fontId="8" fillId="4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0" fillId="0" borderId="1" xfId="0" applyFont="1" applyBorder="1"/>
    <xf numFmtId="44" fontId="0" fillId="0" borderId="1" xfId="0" applyNumberFormat="1" applyFont="1" applyBorder="1"/>
    <xf numFmtId="0" fontId="3" fillId="0" borderId="0" xfId="0" applyFont="1"/>
    <xf numFmtId="0" fontId="1" fillId="0" borderId="0" xfId="0" applyFont="1"/>
    <xf numFmtId="0" fontId="0" fillId="0" borderId="0" xfId="0" applyFont="1" applyFill="1" applyBorder="1"/>
    <xf numFmtId="43" fontId="11" fillId="0" borderId="1" xfId="1" applyFont="1" applyBorder="1"/>
    <xf numFmtId="43" fontId="11" fillId="0" borderId="0" xfId="1" applyFont="1" applyBorder="1"/>
    <xf numFmtId="0" fontId="4" fillId="3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44" fontId="0" fillId="0" borderId="1" xfId="2" applyFont="1" applyBorder="1"/>
    <xf numFmtId="44" fontId="11" fillId="3" borderId="0" xfId="0" applyNumberFormat="1" applyFont="1" applyFill="1" applyAlignment="1">
      <alignment horizontal="center" vertical="center" wrapText="1"/>
    </xf>
    <xf numFmtId="0" fontId="0" fillId="3" borderId="0" xfId="0" applyFont="1" applyFill="1" applyAlignment="1">
      <alignment horizontal="right" vertical="center" wrapText="1"/>
    </xf>
    <xf numFmtId="43" fontId="11" fillId="3" borderId="0" xfId="0" applyNumberFormat="1" applyFont="1" applyFill="1" applyAlignment="1">
      <alignment horizontal="center" vertical="center" wrapText="1"/>
    </xf>
    <xf numFmtId="0" fontId="0" fillId="0" borderId="0" xfId="0" applyFont="1" applyBorder="1"/>
    <xf numFmtId="0" fontId="0" fillId="0" borderId="16" xfId="0" applyBorder="1"/>
    <xf numFmtId="43" fontId="0" fillId="0" borderId="1" xfId="1" applyFont="1" applyFill="1" applyBorder="1"/>
    <xf numFmtId="0" fontId="0" fillId="3" borderId="17" xfId="0" applyFill="1" applyBorder="1"/>
    <xf numFmtId="44" fontId="0" fillId="0" borderId="0" xfId="2" applyFont="1" applyBorder="1"/>
    <xf numFmtId="0" fontId="0" fillId="0" borderId="17" xfId="0" applyFont="1" applyBorder="1"/>
    <xf numFmtId="43" fontId="7" fillId="0" borderId="16" xfId="1" applyFont="1" applyBorder="1"/>
    <xf numFmtId="43" fontId="7" fillId="0" borderId="16" xfId="1" applyFont="1" applyBorder="1" applyAlignment="1">
      <alignment wrapText="1"/>
    </xf>
    <xf numFmtId="43" fontId="0" fillId="0" borderId="18" xfId="1" applyFont="1" applyBorder="1"/>
    <xf numFmtId="43" fontId="11" fillId="3" borderId="1" xfId="0" applyNumberFormat="1" applyFont="1" applyFill="1" applyBorder="1" applyAlignment="1">
      <alignment horizontal="center" vertical="center" wrapText="1"/>
    </xf>
    <xf numFmtId="43" fontId="7" fillId="0" borderId="1" xfId="1" applyFont="1" applyBorder="1" applyAlignment="1">
      <alignment wrapText="1"/>
    </xf>
    <xf numFmtId="0" fontId="0" fillId="3" borderId="0" xfId="0" applyFill="1"/>
    <xf numFmtId="0" fontId="9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3" fontId="0" fillId="3" borderId="1" xfId="1" applyFont="1" applyFill="1" applyBorder="1"/>
    <xf numFmtId="43" fontId="0" fillId="3" borderId="0" xfId="1" applyFont="1" applyFill="1" applyBorder="1"/>
    <xf numFmtId="43" fontId="0" fillId="3" borderId="0" xfId="1" applyFont="1" applyFill="1"/>
    <xf numFmtId="4" fontId="0" fillId="0" borderId="1" xfId="3" applyNumberFormat="1" applyFont="1" applyBorder="1"/>
    <xf numFmtId="4" fontId="0" fillId="0" borderId="1" xfId="1" applyNumberFormat="1" applyFont="1" applyBorder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</cellXfs>
  <cellStyles count="4">
    <cellStyle name="Millares" xfId="1" builtinId="3"/>
    <cellStyle name="Moneda" xfId="3" builtinId="4"/>
    <cellStyle name="Moned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Valerie%20Hernandez\Desktop\AEEJ\2019\PLANTILLA%20MENSUAL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Valerie%20Hernandez\Desktop\AEEJ\2019\PLANTILLA%20CON%20NOMB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 ORIGINAL"/>
      <sheetName val="CALCULO DIARIO"/>
      <sheetName val="CALCULO QUINCENAL"/>
      <sheetName val="ISR"/>
      <sheetName val="APORT. PENSIONES"/>
      <sheetName val="PLANTILLA ACTUAL "/>
    </sheetNames>
    <sheetDataSet>
      <sheetData sheetId="0"/>
      <sheetData sheetId="1"/>
      <sheetData sheetId="2"/>
      <sheetData sheetId="3"/>
      <sheetData sheetId="4"/>
      <sheetData sheetId="5">
        <row r="32">
          <cell r="E32">
            <v>16246</v>
          </cell>
          <cell r="F32">
            <v>1128</v>
          </cell>
          <cell r="G32">
            <v>703</v>
          </cell>
          <cell r="M32">
            <v>2256.3888888888891</v>
          </cell>
          <cell r="N32">
            <v>225.63888888888889</v>
          </cell>
          <cell r="S32">
            <v>324.92</v>
          </cell>
          <cell r="T32">
            <v>487.38</v>
          </cell>
          <cell r="U32">
            <v>2843.0499999999997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 (2)"/>
      <sheetName val="Hoja1"/>
    </sheetNames>
    <sheetDataSet>
      <sheetData sheetId="0">
        <row r="75">
          <cell r="G75">
            <v>13087</v>
          </cell>
          <cell r="I75">
            <v>957</v>
          </cell>
          <cell r="K75">
            <v>661</v>
          </cell>
          <cell r="R75">
            <v>1817.64</v>
          </cell>
          <cell r="S75">
            <v>181.76</v>
          </cell>
          <cell r="X75">
            <v>261.74</v>
          </cell>
          <cell r="Y75">
            <v>392.61</v>
          </cell>
          <cell r="Z75">
            <v>2290.23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7"/>
  <sheetViews>
    <sheetView tabSelected="1" workbookViewId="0">
      <pane xSplit="3" ySplit="4" topLeftCell="D5" activePane="bottomRight" state="frozen"/>
      <selection pane="topRight" activeCell="C1" sqref="C1"/>
      <selection pane="bottomLeft" activeCell="A3" sqref="A3"/>
      <selection pane="bottomRight" activeCell="P14" sqref="P14"/>
    </sheetView>
  </sheetViews>
  <sheetFormatPr baseColWidth="10" defaultColWidth="10.875" defaultRowHeight="15.75" x14ac:dyDescent="0.25"/>
  <cols>
    <col min="1" max="1" width="4.625" customWidth="1"/>
    <col min="2" max="2" width="32.125" customWidth="1"/>
    <col min="3" max="3" width="38.375" bestFit="1" customWidth="1"/>
    <col min="4" max="4" width="19.5" customWidth="1"/>
    <col min="5" max="5" width="8.875" customWidth="1"/>
    <col min="6" max="6" width="4.125" bestFit="1" customWidth="1"/>
    <col min="7" max="7" width="13.625" bestFit="1" customWidth="1"/>
    <col min="8" max="9" width="13" customWidth="1"/>
    <col min="10" max="10" width="13.25" customWidth="1"/>
    <col min="11" max="11" width="13.5" customWidth="1"/>
    <col min="12" max="12" width="3.75" customWidth="1"/>
    <col min="13" max="13" width="13.375" customWidth="1"/>
    <col min="14" max="15" width="12.875" customWidth="1"/>
    <col min="16" max="16" width="15" customWidth="1"/>
    <col min="17" max="17" width="2.125" customWidth="1"/>
    <col min="18" max="18" width="2.625" customWidth="1"/>
    <col min="19" max="19" width="13" bestFit="1" customWidth="1"/>
    <col min="20" max="20" width="14" bestFit="1" customWidth="1"/>
  </cols>
  <sheetData>
    <row r="1" spans="1:18" x14ac:dyDescent="0.25">
      <c r="B1" s="88" t="s">
        <v>136</v>
      </c>
      <c r="C1" s="88"/>
      <c r="D1" s="88"/>
      <c r="E1" s="88"/>
      <c r="F1" s="88"/>
      <c r="G1" s="88"/>
      <c r="H1" s="88"/>
      <c r="I1" s="88"/>
      <c r="J1" s="88"/>
      <c r="K1" s="88"/>
    </row>
    <row r="3" spans="1:18" ht="48" thickBot="1" x14ac:dyDescent="0.3">
      <c r="E3" s="86" t="s">
        <v>111</v>
      </c>
      <c r="F3" s="86"/>
      <c r="G3" s="86"/>
      <c r="H3" s="86"/>
      <c r="I3" s="86"/>
      <c r="J3" s="86"/>
      <c r="K3" s="3"/>
      <c r="M3" s="49" t="s">
        <v>112</v>
      </c>
      <c r="N3" s="87" t="s">
        <v>1</v>
      </c>
      <c r="O3" s="87"/>
      <c r="P3" s="49"/>
    </row>
    <row r="4" spans="1:18" ht="63" customHeight="1" thickBot="1" x14ac:dyDescent="0.3"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10</v>
      </c>
      <c r="I4" s="1" t="s">
        <v>113</v>
      </c>
      <c r="J4" s="1" t="s">
        <v>11</v>
      </c>
      <c r="K4" s="1" t="s">
        <v>13</v>
      </c>
      <c r="L4" s="50"/>
      <c r="M4" s="51" t="s">
        <v>114</v>
      </c>
      <c r="N4" s="1" t="s">
        <v>20</v>
      </c>
      <c r="O4" s="52" t="s">
        <v>21</v>
      </c>
      <c r="P4" s="1" t="s">
        <v>22</v>
      </c>
      <c r="Q4" s="2"/>
    </row>
    <row r="5" spans="1:18" ht="15.75" customHeight="1" x14ac:dyDescent="0.25">
      <c r="B5" s="53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2"/>
    </row>
    <row r="6" spans="1:18" ht="15.75" customHeight="1" x14ac:dyDescent="0.25">
      <c r="A6" s="57"/>
      <c r="B6" s="56" t="s">
        <v>120</v>
      </c>
      <c r="C6" s="61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2"/>
    </row>
    <row r="7" spans="1:18" ht="15.75" customHeight="1" x14ac:dyDescent="0.25">
      <c r="A7" s="57">
        <v>14</v>
      </c>
      <c r="B7" s="62" t="s">
        <v>121</v>
      </c>
      <c r="C7" s="6" t="s">
        <v>122</v>
      </c>
      <c r="D7" s="7" t="s">
        <v>115</v>
      </c>
      <c r="E7" s="8" t="s">
        <v>26</v>
      </c>
      <c r="F7" s="8">
        <v>15</v>
      </c>
      <c r="G7" s="63">
        <v>20271.939999999999</v>
      </c>
      <c r="H7" s="63">
        <v>822.12</v>
      </c>
      <c r="I7" s="63">
        <v>328.12</v>
      </c>
      <c r="J7" s="9">
        <v>82.2</v>
      </c>
      <c r="K7" s="9">
        <f>SUM(G7:J7)</f>
        <v>21504.379999999997</v>
      </c>
      <c r="L7" s="10"/>
      <c r="M7" s="9">
        <v>926.36</v>
      </c>
      <c r="N7" s="9">
        <v>3316.98</v>
      </c>
      <c r="O7" s="9">
        <v>3316.98</v>
      </c>
      <c r="P7" s="9">
        <v>18187.400000000001</v>
      </c>
      <c r="Q7" s="2"/>
    </row>
    <row r="8" spans="1:18" ht="15.75" customHeight="1" x14ac:dyDescent="0.25">
      <c r="B8" s="50"/>
      <c r="C8" s="50"/>
      <c r="D8" s="50"/>
      <c r="E8" s="50"/>
      <c r="F8" s="50"/>
      <c r="G8" s="64"/>
      <c r="H8" s="64"/>
      <c r="I8" s="64"/>
      <c r="J8" s="64"/>
      <c r="K8" s="64"/>
      <c r="L8" s="50"/>
      <c r="M8" s="65"/>
      <c r="N8" s="66"/>
      <c r="O8" s="66"/>
      <c r="P8" s="76">
        <f>SUM(P7)</f>
        <v>18187.400000000001</v>
      </c>
      <c r="Q8" s="2"/>
    </row>
    <row r="9" spans="1:18" x14ac:dyDescent="0.25">
      <c r="B9" s="67"/>
      <c r="C9" s="58"/>
      <c r="D9" s="33"/>
      <c r="E9" s="34"/>
      <c r="F9" s="4"/>
      <c r="G9" s="10"/>
      <c r="H9" s="10"/>
      <c r="I9" s="10"/>
      <c r="J9" s="10"/>
      <c r="K9" s="10"/>
      <c r="L9" s="10"/>
      <c r="M9" s="10"/>
      <c r="N9" s="10"/>
      <c r="O9" s="10"/>
      <c r="P9" s="60"/>
      <c r="Q9" s="11"/>
      <c r="R9" s="11"/>
    </row>
    <row r="10" spans="1:18" x14ac:dyDescent="0.25">
      <c r="B10" s="67"/>
      <c r="C10" s="58"/>
      <c r="D10" s="33"/>
      <c r="E10" s="34"/>
      <c r="F10" s="4"/>
      <c r="G10" s="10">
        <f>+G7</f>
        <v>20271.939999999999</v>
      </c>
      <c r="H10" s="10">
        <f t="shared" ref="H10:P10" si="0">+H7</f>
        <v>822.12</v>
      </c>
      <c r="I10" s="10">
        <f t="shared" si="0"/>
        <v>328.12</v>
      </c>
      <c r="J10" s="10">
        <f t="shared" si="0"/>
        <v>82.2</v>
      </c>
      <c r="K10" s="10">
        <f t="shared" si="0"/>
        <v>21504.379999999997</v>
      </c>
      <c r="L10" s="10"/>
      <c r="M10" s="10">
        <f t="shared" si="0"/>
        <v>926.36</v>
      </c>
      <c r="N10" s="10">
        <f t="shared" si="0"/>
        <v>3316.98</v>
      </c>
      <c r="O10" s="10">
        <f t="shared" si="0"/>
        <v>3316.98</v>
      </c>
      <c r="P10" s="10">
        <f t="shared" si="0"/>
        <v>18187.400000000001</v>
      </c>
      <c r="Q10" s="11"/>
      <c r="R10" s="11"/>
    </row>
    <row r="11" spans="1:18" x14ac:dyDescent="0.25">
      <c r="B11" s="67"/>
      <c r="C11" s="58"/>
      <c r="D11" s="33"/>
      <c r="E11" s="34"/>
      <c r="F11" s="4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1"/>
      <c r="R11" s="11"/>
    </row>
    <row r="12" spans="1:18" x14ac:dyDescent="0.25">
      <c r="B12" s="67"/>
      <c r="C12" s="58"/>
      <c r="D12" s="33"/>
      <c r="E12" s="34"/>
      <c r="F12" s="4"/>
      <c r="G12" s="10"/>
      <c r="H12" s="10"/>
      <c r="I12" s="10"/>
      <c r="J12" s="16" t="s">
        <v>110</v>
      </c>
      <c r="K12" s="9">
        <f>+K10+M10</f>
        <v>22430.739999999998</v>
      </c>
      <c r="L12" s="10"/>
      <c r="M12" s="10"/>
      <c r="N12" s="10"/>
      <c r="O12" s="10"/>
      <c r="P12" s="60"/>
      <c r="Q12" s="11"/>
      <c r="R12" s="11"/>
    </row>
    <row r="13" spans="1:18" ht="31.5" x14ac:dyDescent="0.25">
      <c r="B13" s="67"/>
      <c r="C13" s="58"/>
      <c r="D13" s="33"/>
      <c r="E13" s="34"/>
      <c r="F13" s="4"/>
      <c r="G13" s="10"/>
      <c r="H13" s="10"/>
      <c r="I13" s="10"/>
      <c r="J13" s="77" t="s">
        <v>21</v>
      </c>
      <c r="K13" s="9">
        <f>+O10</f>
        <v>3316.98</v>
      </c>
      <c r="L13" s="10"/>
      <c r="M13" s="10"/>
      <c r="N13" s="10"/>
      <c r="O13" s="10"/>
      <c r="P13" s="60"/>
      <c r="Q13" s="11"/>
      <c r="R13" s="11"/>
    </row>
    <row r="14" spans="1:18" ht="47.25" x14ac:dyDescent="0.25">
      <c r="B14" s="67"/>
      <c r="C14" s="58"/>
      <c r="D14" s="33"/>
      <c r="E14" s="34"/>
      <c r="F14" s="4"/>
      <c r="G14" s="10"/>
      <c r="H14" s="10"/>
      <c r="I14" s="10"/>
      <c r="J14" s="77" t="s">
        <v>22</v>
      </c>
      <c r="K14" s="9">
        <f>+P10</f>
        <v>18187.400000000001</v>
      </c>
      <c r="L14" s="10"/>
      <c r="M14" s="10"/>
      <c r="N14" s="10"/>
      <c r="O14" s="10"/>
      <c r="P14" s="60"/>
      <c r="Q14" s="11"/>
      <c r="R14" s="11"/>
    </row>
    <row r="15" spans="1:18" x14ac:dyDescent="0.25">
      <c r="B15" s="67"/>
      <c r="C15" s="58"/>
      <c r="D15" s="33"/>
      <c r="E15" s="34"/>
      <c r="F15" s="4"/>
      <c r="G15" s="10"/>
      <c r="H15" s="10"/>
      <c r="I15" s="10"/>
      <c r="J15" s="10"/>
      <c r="K15" s="10"/>
      <c r="L15" s="10"/>
      <c r="M15" s="10"/>
      <c r="N15" s="10"/>
      <c r="O15" s="10"/>
      <c r="P15" s="60"/>
      <c r="Q15" s="11"/>
      <c r="R15" s="11"/>
    </row>
    <row r="16" spans="1:18" x14ac:dyDescent="0.25">
      <c r="B16" s="67"/>
      <c r="C16" s="58"/>
      <c r="D16" s="33"/>
      <c r="E16" s="34"/>
      <c r="F16" s="4"/>
      <c r="G16" s="10"/>
      <c r="H16" s="10"/>
      <c r="I16" s="10"/>
      <c r="J16" s="10"/>
      <c r="K16" s="10"/>
      <c r="L16" s="10"/>
      <c r="M16" s="10"/>
      <c r="N16" s="10"/>
      <c r="O16" s="10"/>
      <c r="P16" s="60"/>
      <c r="Q16" s="11"/>
      <c r="R16" s="11"/>
    </row>
    <row r="17" spans="2:18" x14ac:dyDescent="0.25">
      <c r="B17" s="67"/>
      <c r="C17" s="58"/>
      <c r="D17" s="33"/>
      <c r="E17" s="34"/>
      <c r="F17" s="4"/>
      <c r="G17" s="10"/>
      <c r="H17" s="10"/>
      <c r="I17" s="10"/>
      <c r="J17" s="10"/>
      <c r="K17" s="10"/>
      <c r="L17" s="10"/>
      <c r="M17" s="10"/>
      <c r="N17" s="10"/>
      <c r="O17" s="10"/>
      <c r="P17" s="60"/>
      <c r="Q17" s="11"/>
      <c r="R17" s="11"/>
    </row>
    <row r="18" spans="2:18" x14ac:dyDescent="0.25">
      <c r="B18" s="67"/>
      <c r="C18" s="58"/>
      <c r="D18" s="33"/>
      <c r="E18" s="34"/>
      <c r="F18" s="4"/>
      <c r="G18" s="10"/>
      <c r="H18" s="10"/>
      <c r="I18" s="10"/>
      <c r="J18" s="10"/>
      <c r="K18" s="10"/>
      <c r="L18" s="10"/>
      <c r="M18" s="10"/>
      <c r="N18" s="10"/>
      <c r="O18" s="10"/>
      <c r="P18" s="60"/>
      <c r="Q18" s="11"/>
      <c r="R18" s="11"/>
    </row>
    <row r="19" spans="2:18" x14ac:dyDescent="0.25">
      <c r="B19" s="67"/>
      <c r="C19" s="58"/>
      <c r="D19" s="33"/>
      <c r="E19" s="34"/>
      <c r="F19" s="4"/>
      <c r="G19" s="10"/>
      <c r="H19" s="10"/>
      <c r="I19" s="10"/>
      <c r="J19" s="10"/>
      <c r="K19" s="10"/>
      <c r="L19" s="10"/>
      <c r="M19" s="10"/>
      <c r="N19" s="10"/>
      <c r="O19" s="10"/>
      <c r="P19" s="60"/>
      <c r="Q19" s="11"/>
      <c r="R19" s="11"/>
    </row>
    <row r="20" spans="2:18" x14ac:dyDescent="0.25">
      <c r="B20" s="67"/>
      <c r="C20" s="58"/>
      <c r="D20" s="33"/>
      <c r="E20" s="34"/>
      <c r="F20" s="4"/>
      <c r="G20" s="10"/>
      <c r="H20" s="10"/>
      <c r="I20" s="10"/>
      <c r="J20" s="10"/>
      <c r="K20" s="10"/>
      <c r="L20" s="10"/>
      <c r="M20" s="10"/>
      <c r="N20" s="10"/>
      <c r="O20" s="10"/>
      <c r="P20" s="60"/>
      <c r="Q20" s="11"/>
      <c r="R20" s="11"/>
    </row>
    <row r="21" spans="2:18" x14ac:dyDescent="0.25">
      <c r="B21" s="67"/>
      <c r="C21" s="58"/>
      <c r="D21" s="33"/>
      <c r="E21" s="34"/>
      <c r="F21" s="4"/>
      <c r="G21" s="10"/>
      <c r="H21" s="10"/>
      <c r="I21" s="10"/>
      <c r="J21" s="10"/>
      <c r="K21" s="10"/>
      <c r="L21" s="10"/>
      <c r="M21" s="10"/>
      <c r="N21" s="10"/>
      <c r="O21" s="10"/>
      <c r="P21" s="60"/>
      <c r="Q21" s="11"/>
      <c r="R21" s="11"/>
    </row>
    <row r="22" spans="2:18" x14ac:dyDescent="0.25">
      <c r="B22" s="67"/>
      <c r="C22" s="58"/>
      <c r="D22" s="33"/>
      <c r="E22" s="34"/>
      <c r="F22" s="4"/>
      <c r="G22" s="10"/>
      <c r="H22" s="10"/>
      <c r="I22" s="10"/>
      <c r="J22" s="10"/>
      <c r="K22" s="10"/>
      <c r="L22" s="10"/>
      <c r="M22" s="10"/>
      <c r="N22" s="10"/>
      <c r="O22" s="10"/>
      <c r="P22" s="60"/>
      <c r="Q22" s="11"/>
      <c r="R22" s="11"/>
    </row>
    <row r="23" spans="2:18" x14ac:dyDescent="0.25">
      <c r="B23" s="67"/>
      <c r="C23" s="58"/>
      <c r="D23" s="33"/>
      <c r="E23" s="34"/>
      <c r="F23" s="4"/>
      <c r="G23" s="10"/>
      <c r="H23" s="10"/>
      <c r="I23" s="10"/>
      <c r="J23" s="10"/>
      <c r="K23" s="10"/>
      <c r="L23" s="10"/>
      <c r="M23" s="10"/>
      <c r="N23" s="10"/>
      <c r="O23" s="10"/>
      <c r="P23" s="60"/>
      <c r="Q23" s="11"/>
      <c r="R23" s="11"/>
    </row>
    <row r="24" spans="2:18" x14ac:dyDescent="0.25">
      <c r="B24" s="67"/>
      <c r="C24" s="58"/>
      <c r="D24" s="33"/>
      <c r="E24" s="34"/>
      <c r="F24" s="4"/>
      <c r="G24" s="10"/>
      <c r="H24" s="10"/>
      <c r="I24" s="10"/>
      <c r="J24" s="10"/>
      <c r="K24" s="10"/>
      <c r="L24" s="10"/>
      <c r="M24" s="10"/>
      <c r="N24" s="10"/>
      <c r="O24" s="10"/>
      <c r="P24" s="60"/>
      <c r="Q24" s="11"/>
      <c r="R24" s="11"/>
    </row>
    <row r="25" spans="2:18" x14ac:dyDescent="0.25">
      <c r="B25" s="67"/>
      <c r="C25" s="58"/>
      <c r="D25" s="33"/>
      <c r="E25" s="34"/>
      <c r="F25" s="4"/>
      <c r="G25" s="10"/>
      <c r="H25" s="10"/>
      <c r="I25" s="10"/>
      <c r="J25" s="10"/>
      <c r="K25" s="10"/>
      <c r="L25" s="10"/>
      <c r="M25" s="10"/>
      <c r="N25" s="10"/>
      <c r="O25" s="10"/>
      <c r="P25" s="60"/>
      <c r="Q25" s="11"/>
      <c r="R25" s="11"/>
    </row>
    <row r="26" spans="2:18" x14ac:dyDescent="0.25">
      <c r="B26" s="67"/>
      <c r="C26" s="58"/>
      <c r="D26" s="33"/>
      <c r="E26" s="34"/>
      <c r="F26" s="4"/>
      <c r="G26" s="10"/>
      <c r="H26" s="10"/>
      <c r="I26" s="10"/>
      <c r="J26" s="10"/>
      <c r="K26" s="10"/>
      <c r="L26" s="10"/>
      <c r="M26" s="10"/>
      <c r="N26" s="10"/>
      <c r="O26" s="10"/>
      <c r="P26" s="60"/>
      <c r="Q26" s="11"/>
      <c r="R26" s="11"/>
    </row>
    <row r="27" spans="2:18" x14ac:dyDescent="0.25">
      <c r="B27" s="67"/>
      <c r="C27" s="58"/>
      <c r="D27" s="33"/>
      <c r="E27" s="34"/>
      <c r="F27" s="4"/>
      <c r="G27" s="10"/>
      <c r="H27" s="10"/>
      <c r="I27" s="10"/>
      <c r="J27" s="10"/>
      <c r="K27" s="10"/>
      <c r="L27" s="10"/>
      <c r="M27" s="10"/>
      <c r="N27" s="10"/>
      <c r="O27" s="10"/>
      <c r="P27" s="60"/>
      <c r="Q27" s="11"/>
      <c r="R27" s="11"/>
    </row>
    <row r="28" spans="2:18" x14ac:dyDescent="0.25">
      <c r="B28" s="67"/>
      <c r="C28" s="58"/>
      <c r="D28" s="33"/>
      <c r="E28" s="34"/>
      <c r="F28" s="4"/>
      <c r="G28" s="10"/>
      <c r="H28" s="10"/>
      <c r="I28" s="10"/>
      <c r="J28" s="10"/>
      <c r="K28" s="10"/>
      <c r="L28" s="10"/>
      <c r="M28" s="10"/>
      <c r="N28" s="10"/>
      <c r="O28" s="10"/>
      <c r="P28" s="60"/>
      <c r="Q28" s="11"/>
      <c r="R28" s="11"/>
    </row>
    <row r="29" spans="2:18" x14ac:dyDescent="0.25">
      <c r="B29" s="67"/>
      <c r="C29" s="58"/>
      <c r="D29" s="33"/>
      <c r="E29" s="34"/>
      <c r="F29" s="4"/>
      <c r="G29" s="10"/>
      <c r="H29" s="10"/>
      <c r="I29" s="10"/>
      <c r="J29" s="10"/>
      <c r="K29" s="10"/>
      <c r="L29" s="10"/>
      <c r="M29" s="10"/>
      <c r="N29" s="10"/>
      <c r="O29" s="10"/>
      <c r="P29" s="60"/>
      <c r="Q29" s="11"/>
      <c r="R29" s="11"/>
    </row>
    <row r="30" spans="2:18" x14ac:dyDescent="0.25">
      <c r="B30" s="67"/>
      <c r="C30" s="58"/>
      <c r="D30" s="33"/>
      <c r="E30" s="34"/>
      <c r="F30" s="4"/>
      <c r="G30" s="10"/>
      <c r="H30" s="10"/>
      <c r="I30" s="10"/>
      <c r="J30" s="10"/>
      <c r="K30" s="10"/>
      <c r="L30" s="10"/>
      <c r="M30" s="10"/>
      <c r="N30" s="10"/>
      <c r="O30" s="10"/>
      <c r="P30" s="60"/>
      <c r="Q30" s="11"/>
      <c r="R30" s="11"/>
    </row>
    <row r="31" spans="2:18" x14ac:dyDescent="0.25">
      <c r="B31" s="67"/>
      <c r="C31" s="58"/>
      <c r="D31" s="33"/>
      <c r="E31" s="34"/>
      <c r="F31" s="4"/>
      <c r="G31" s="10"/>
      <c r="H31" s="10"/>
      <c r="I31" s="10"/>
      <c r="J31" s="10"/>
      <c r="K31" s="10"/>
      <c r="L31" s="10"/>
      <c r="M31" s="10"/>
      <c r="N31" s="10"/>
      <c r="O31" s="10"/>
      <c r="P31" s="60"/>
      <c r="Q31" s="11"/>
      <c r="R31" s="11"/>
    </row>
    <row r="32" spans="2:18" x14ac:dyDescent="0.25">
      <c r="B32" s="67"/>
      <c r="C32" s="58"/>
      <c r="D32" s="33"/>
      <c r="E32" s="34"/>
      <c r="F32" s="4"/>
      <c r="G32" s="10"/>
      <c r="H32" s="10"/>
      <c r="I32" s="10"/>
      <c r="J32" s="10"/>
      <c r="K32" s="10"/>
      <c r="L32" s="10"/>
      <c r="M32" s="10"/>
      <c r="N32" s="10"/>
      <c r="O32" s="10"/>
      <c r="P32" s="60"/>
      <c r="Q32" s="11"/>
      <c r="R32" s="11"/>
    </row>
    <row r="33" spans="2:18" x14ac:dyDescent="0.25">
      <c r="B33" s="67"/>
      <c r="C33" s="58"/>
      <c r="D33" s="33"/>
      <c r="E33" s="34"/>
      <c r="F33" s="4"/>
      <c r="G33" s="10"/>
      <c r="H33" s="10"/>
      <c r="I33" s="10"/>
      <c r="J33" s="10"/>
      <c r="K33" s="10"/>
      <c r="L33" s="10"/>
      <c r="M33" s="10"/>
      <c r="N33" s="10"/>
      <c r="O33" s="10"/>
      <c r="P33" s="60"/>
      <c r="Q33" s="11"/>
      <c r="R33" s="11"/>
    </row>
    <row r="34" spans="2:18" x14ac:dyDescent="0.25">
      <c r="B34" s="67"/>
      <c r="C34" s="58"/>
      <c r="D34" s="33"/>
      <c r="E34" s="34"/>
      <c r="F34" s="4"/>
      <c r="G34" s="10"/>
      <c r="H34" s="10"/>
      <c r="I34" s="10"/>
      <c r="J34" s="10"/>
      <c r="K34" s="10"/>
      <c r="L34" s="10"/>
      <c r="M34" s="10"/>
      <c r="N34" s="10"/>
      <c r="O34" s="10"/>
      <c r="P34" s="60"/>
      <c r="Q34" s="11"/>
      <c r="R34" s="11"/>
    </row>
    <row r="35" spans="2:18" x14ac:dyDescent="0.25">
      <c r="B35" s="67"/>
      <c r="C35" s="58"/>
      <c r="D35" s="33"/>
      <c r="E35" s="34"/>
      <c r="F35" s="4"/>
      <c r="G35" s="10"/>
      <c r="H35" s="10"/>
      <c r="I35" s="10"/>
      <c r="J35" s="10"/>
      <c r="K35" s="10"/>
      <c r="L35" s="10"/>
      <c r="M35" s="10"/>
      <c r="N35" s="10"/>
      <c r="O35" s="10"/>
      <c r="P35" s="60"/>
      <c r="Q35" s="11"/>
      <c r="R35" s="11"/>
    </row>
    <row r="36" spans="2:18" x14ac:dyDescent="0.25">
      <c r="B36" s="67"/>
      <c r="C36" s="58"/>
      <c r="D36" s="33"/>
      <c r="E36" s="34"/>
      <c r="F36" s="4"/>
      <c r="G36" s="10"/>
      <c r="H36" s="10"/>
      <c r="I36" s="10"/>
      <c r="J36" s="10"/>
      <c r="K36" s="10"/>
      <c r="L36" s="10"/>
      <c r="M36" s="10"/>
      <c r="N36" s="10"/>
      <c r="O36" s="10"/>
      <c r="P36" s="60"/>
      <c r="Q36" s="11"/>
      <c r="R36" s="11"/>
    </row>
    <row r="37" spans="2:18" x14ac:dyDescent="0.25">
      <c r="B37" s="67"/>
      <c r="C37" s="58"/>
      <c r="D37" s="33"/>
      <c r="E37" s="34"/>
      <c r="F37" s="4"/>
      <c r="G37" s="10"/>
      <c r="H37" s="10"/>
      <c r="I37" s="10"/>
      <c r="J37" s="10"/>
      <c r="K37" s="10"/>
      <c r="L37" s="10"/>
      <c r="M37" s="10"/>
      <c r="N37" s="10"/>
      <c r="O37" s="10"/>
      <c r="P37" s="60"/>
      <c r="Q37" s="11"/>
      <c r="R37" s="11"/>
    </row>
    <row r="38" spans="2:18" x14ac:dyDescent="0.25">
      <c r="B38" s="67"/>
      <c r="C38" s="58"/>
      <c r="D38" s="33"/>
      <c r="E38" s="34"/>
      <c r="F38" s="4"/>
      <c r="G38" s="10"/>
      <c r="H38" s="10"/>
      <c r="I38" s="10"/>
      <c r="J38" s="10"/>
      <c r="K38" s="10"/>
      <c r="L38" s="10"/>
      <c r="M38" s="10"/>
      <c r="N38" s="10"/>
      <c r="O38" s="10"/>
      <c r="P38" s="60"/>
      <c r="Q38" s="11"/>
      <c r="R38" s="11"/>
    </row>
    <row r="39" spans="2:18" x14ac:dyDescent="0.25">
      <c r="B39" s="67"/>
      <c r="C39" s="58"/>
      <c r="D39" s="33"/>
      <c r="E39" s="34"/>
      <c r="F39" s="4"/>
      <c r="G39" s="10"/>
      <c r="H39" s="10"/>
      <c r="I39" s="10"/>
      <c r="J39" s="10"/>
      <c r="K39" s="10"/>
      <c r="L39" s="10"/>
      <c r="M39" s="10"/>
      <c r="N39" s="10"/>
      <c r="O39" s="10"/>
      <c r="P39" s="60"/>
      <c r="Q39" s="11"/>
      <c r="R39" s="11"/>
    </row>
    <row r="40" spans="2:18" x14ac:dyDescent="0.25">
      <c r="B40" s="67"/>
      <c r="C40" s="58"/>
      <c r="D40" s="33"/>
      <c r="E40" s="34"/>
      <c r="F40" s="4"/>
      <c r="G40" s="10"/>
      <c r="H40" s="10"/>
      <c r="I40" s="10"/>
      <c r="J40" s="10"/>
      <c r="K40" s="10"/>
      <c r="L40" s="10"/>
      <c r="M40" s="10"/>
      <c r="N40" s="10"/>
      <c r="O40" s="10"/>
      <c r="P40" s="60"/>
      <c r="Q40" s="11"/>
      <c r="R40" s="11"/>
    </row>
    <row r="41" spans="2:18" x14ac:dyDescent="0.25">
      <c r="B41" s="67"/>
      <c r="C41" s="58"/>
      <c r="D41" s="33"/>
      <c r="E41" s="34"/>
      <c r="F41" s="4"/>
      <c r="G41" s="10"/>
      <c r="H41" s="10"/>
      <c r="I41" s="10"/>
      <c r="J41" s="10"/>
      <c r="K41" s="10"/>
      <c r="L41" s="10"/>
      <c r="M41" s="10"/>
      <c r="N41" s="10"/>
      <c r="O41" s="10"/>
      <c r="P41" s="60"/>
      <c r="Q41" s="11"/>
      <c r="R41" s="11"/>
    </row>
    <row r="42" spans="2:18" x14ac:dyDescent="0.25">
      <c r="B42" s="67"/>
      <c r="C42" s="58"/>
      <c r="D42" s="33"/>
      <c r="E42" s="34"/>
      <c r="F42" s="4"/>
      <c r="G42" s="10"/>
      <c r="H42" s="10"/>
      <c r="I42" s="10"/>
      <c r="J42" s="10"/>
      <c r="K42" s="10"/>
      <c r="L42" s="10"/>
      <c r="M42" s="10"/>
      <c r="N42" s="10"/>
      <c r="O42" s="10"/>
      <c r="P42" s="60"/>
      <c r="Q42" s="11"/>
      <c r="R42" s="11"/>
    </row>
    <row r="43" spans="2:18" x14ac:dyDescent="0.25">
      <c r="B43" s="67"/>
      <c r="C43" s="58"/>
      <c r="D43" s="33"/>
      <c r="E43" s="34"/>
      <c r="F43" s="4"/>
      <c r="G43" s="10"/>
      <c r="H43" s="10"/>
      <c r="I43" s="10"/>
      <c r="J43" s="10"/>
      <c r="K43" s="10"/>
      <c r="L43" s="10"/>
      <c r="M43" s="10"/>
      <c r="N43" s="10"/>
      <c r="O43" s="10"/>
      <c r="P43" s="60"/>
      <c r="Q43" s="11"/>
      <c r="R43" s="11"/>
    </row>
    <row r="44" spans="2:18" x14ac:dyDescent="0.25">
      <c r="B44" s="67"/>
      <c r="C44" s="58"/>
      <c r="D44" s="33"/>
      <c r="E44" s="34"/>
      <c r="F44" s="4"/>
      <c r="G44" s="10"/>
      <c r="H44" s="10"/>
      <c r="I44" s="10"/>
      <c r="J44" s="10"/>
      <c r="K44" s="10"/>
      <c r="L44" s="10"/>
      <c r="M44" s="10"/>
      <c r="N44" s="10"/>
      <c r="O44" s="10"/>
      <c r="P44" s="60"/>
      <c r="Q44" s="11"/>
      <c r="R44" s="11"/>
    </row>
    <row r="45" spans="2:18" x14ac:dyDescent="0.25">
      <c r="B45" s="67"/>
      <c r="C45" s="58"/>
      <c r="D45" s="33"/>
      <c r="E45" s="34"/>
      <c r="F45" s="4"/>
      <c r="G45" s="10"/>
      <c r="H45" s="10"/>
      <c r="I45" s="10"/>
      <c r="J45" s="10"/>
      <c r="K45" s="10"/>
      <c r="L45" s="10"/>
      <c r="M45" s="10"/>
      <c r="N45" s="10"/>
      <c r="O45" s="10"/>
      <c r="P45" s="60"/>
      <c r="Q45" s="11"/>
      <c r="R45" s="11"/>
    </row>
    <row r="46" spans="2:18" x14ac:dyDescent="0.25">
      <c r="B46" s="67"/>
      <c r="C46" s="58"/>
      <c r="D46" s="33"/>
      <c r="E46" s="34"/>
      <c r="F46" s="4"/>
      <c r="G46" s="10"/>
      <c r="H46" s="10"/>
      <c r="I46" s="10"/>
      <c r="J46" s="10"/>
      <c r="K46" s="10"/>
      <c r="L46" s="10"/>
      <c r="M46" s="10"/>
      <c r="N46" s="10"/>
      <c r="O46" s="10"/>
      <c r="P46" s="60"/>
      <c r="Q46" s="11"/>
      <c r="R46" s="11"/>
    </row>
    <row r="47" spans="2:18" x14ac:dyDescent="0.25">
      <c r="B47" s="67"/>
      <c r="C47" s="58"/>
      <c r="D47" s="33"/>
      <c r="E47" s="34"/>
      <c r="F47" s="4"/>
      <c r="G47" s="10"/>
      <c r="H47" s="10"/>
      <c r="I47" s="10"/>
      <c r="J47" s="10"/>
      <c r="K47" s="10"/>
      <c r="L47" s="10"/>
      <c r="M47" s="10"/>
      <c r="N47" s="10"/>
      <c r="O47" s="10"/>
      <c r="P47" s="60"/>
      <c r="Q47" s="11"/>
      <c r="R47" s="11"/>
    </row>
    <row r="48" spans="2:18" x14ac:dyDescent="0.25">
      <c r="B48" s="67"/>
      <c r="C48" s="58"/>
      <c r="D48" s="33"/>
      <c r="E48" s="34"/>
      <c r="F48" s="4"/>
      <c r="G48" s="10"/>
      <c r="H48" s="10"/>
      <c r="I48" s="10"/>
      <c r="J48" s="10"/>
      <c r="K48" s="10"/>
      <c r="L48" s="10"/>
      <c r="M48" s="10"/>
      <c r="N48" s="10"/>
      <c r="O48" s="10"/>
      <c r="P48" s="60"/>
      <c r="Q48" s="11"/>
      <c r="R48" s="11"/>
    </row>
    <row r="49" spans="2:18" x14ac:dyDescent="0.25">
      <c r="B49" s="67"/>
      <c r="C49" s="58"/>
      <c r="D49" s="33"/>
      <c r="E49" s="34"/>
      <c r="F49" s="4"/>
      <c r="G49" s="10"/>
      <c r="H49" s="10"/>
      <c r="I49" s="10"/>
      <c r="J49" s="10"/>
      <c r="K49" s="10"/>
      <c r="L49" s="10"/>
      <c r="M49" s="10"/>
      <c r="N49" s="10"/>
      <c r="O49" s="10"/>
      <c r="P49" s="60"/>
      <c r="Q49" s="11"/>
      <c r="R49" s="11"/>
    </row>
    <row r="50" spans="2:18" x14ac:dyDescent="0.25">
      <c r="B50" s="67"/>
      <c r="C50" s="58"/>
      <c r="D50" s="33"/>
      <c r="E50" s="34"/>
      <c r="F50" s="4"/>
      <c r="G50" s="10"/>
      <c r="H50" s="10"/>
      <c r="I50" s="10"/>
      <c r="J50" s="10"/>
      <c r="K50" s="10"/>
      <c r="L50" s="10"/>
      <c r="M50" s="10"/>
      <c r="N50" s="10"/>
      <c r="O50" s="10"/>
      <c r="P50" s="60"/>
      <c r="Q50" s="11"/>
      <c r="R50" s="11"/>
    </row>
    <row r="51" spans="2:18" x14ac:dyDescent="0.25">
      <c r="B51" s="67"/>
      <c r="C51" s="58"/>
      <c r="D51" s="33"/>
      <c r="E51" s="34"/>
      <c r="F51" s="4"/>
      <c r="G51" s="10"/>
      <c r="H51" s="10"/>
      <c r="I51" s="10"/>
      <c r="J51" s="10"/>
      <c r="K51" s="10"/>
      <c r="L51" s="10"/>
      <c r="M51" s="10"/>
      <c r="N51" s="10"/>
      <c r="O51" s="10"/>
      <c r="P51" s="60"/>
      <c r="Q51" s="11"/>
      <c r="R51" s="11"/>
    </row>
    <row r="52" spans="2:18" x14ac:dyDescent="0.25">
      <c r="B52" s="67"/>
      <c r="C52" s="58"/>
      <c r="D52" s="33"/>
      <c r="E52" s="34"/>
      <c r="F52" s="4"/>
      <c r="G52" s="10"/>
      <c r="H52" s="10"/>
      <c r="I52" s="10"/>
      <c r="J52" s="10"/>
      <c r="K52" s="10"/>
      <c r="L52" s="10"/>
      <c r="M52" s="10"/>
      <c r="N52" s="10"/>
      <c r="O52" s="10"/>
      <c r="P52" s="60"/>
      <c r="Q52" s="11"/>
      <c r="R52" s="11"/>
    </row>
    <row r="53" spans="2:18" x14ac:dyDescent="0.25">
      <c r="B53" s="67"/>
      <c r="C53" s="58"/>
      <c r="D53" s="33"/>
      <c r="E53" s="34"/>
      <c r="F53" s="4"/>
      <c r="G53" s="10"/>
      <c r="H53" s="10"/>
      <c r="I53" s="10"/>
      <c r="J53" s="10"/>
      <c r="K53" s="10"/>
      <c r="L53" s="10"/>
      <c r="M53" s="10"/>
      <c r="N53" s="10"/>
      <c r="O53" s="10"/>
      <c r="P53" s="60"/>
      <c r="Q53" s="11"/>
      <c r="R53" s="11"/>
    </row>
    <row r="54" spans="2:18" x14ac:dyDescent="0.25">
      <c r="B54" s="67"/>
      <c r="C54" s="58"/>
      <c r="D54" s="33"/>
      <c r="E54" s="34"/>
      <c r="F54" s="4"/>
      <c r="G54" s="10"/>
      <c r="H54" s="10"/>
      <c r="I54" s="10"/>
      <c r="J54" s="10"/>
      <c r="K54" s="10"/>
      <c r="L54" s="10"/>
      <c r="M54" s="10"/>
      <c r="N54" s="10"/>
      <c r="O54" s="10"/>
      <c r="P54" s="60"/>
      <c r="Q54" s="11"/>
      <c r="R54" s="11"/>
    </row>
    <row r="55" spans="2:18" x14ac:dyDescent="0.25">
      <c r="B55" s="67"/>
      <c r="C55" s="58"/>
      <c r="D55" s="33"/>
      <c r="E55" s="34"/>
      <c r="F55" s="4"/>
      <c r="G55" s="10"/>
      <c r="H55" s="10"/>
      <c r="I55" s="10"/>
      <c r="J55" s="10"/>
      <c r="K55" s="10"/>
      <c r="L55" s="10"/>
      <c r="M55" s="10"/>
      <c r="N55" s="10"/>
      <c r="O55" s="10"/>
      <c r="P55" s="60"/>
      <c r="Q55" s="11"/>
      <c r="R55" s="11"/>
    </row>
    <row r="56" spans="2:18" x14ac:dyDescent="0.25">
      <c r="B56" s="67"/>
      <c r="C56" s="58"/>
      <c r="D56" s="33"/>
      <c r="E56" s="34"/>
      <c r="F56" s="4"/>
      <c r="G56" s="10"/>
      <c r="H56" s="10"/>
      <c r="I56" s="10"/>
      <c r="J56" s="10"/>
      <c r="K56" s="10"/>
      <c r="L56" s="10"/>
      <c r="M56" s="10"/>
      <c r="N56" s="10"/>
      <c r="O56" s="10"/>
      <c r="P56" s="60"/>
      <c r="Q56" s="11"/>
      <c r="R56" s="11"/>
    </row>
    <row r="57" spans="2:18" x14ac:dyDescent="0.25">
      <c r="B57" s="67"/>
      <c r="C57" s="58"/>
      <c r="D57" s="33"/>
      <c r="E57" s="34"/>
      <c r="F57" s="4"/>
      <c r="G57" s="10"/>
      <c r="H57" s="10"/>
      <c r="I57" s="10"/>
      <c r="J57" s="10"/>
      <c r="K57" s="10"/>
      <c r="L57" s="10"/>
      <c r="M57" s="10"/>
      <c r="N57" s="10"/>
      <c r="O57" s="10"/>
      <c r="P57" s="60"/>
      <c r="Q57" s="11"/>
      <c r="R57" s="11"/>
    </row>
    <row r="58" spans="2:18" x14ac:dyDescent="0.25">
      <c r="B58" s="67"/>
      <c r="C58" s="58"/>
      <c r="D58" s="33"/>
      <c r="E58" s="34"/>
      <c r="F58" s="4"/>
      <c r="G58" s="10"/>
      <c r="H58" s="10"/>
      <c r="I58" s="10"/>
      <c r="J58" s="10"/>
      <c r="K58" s="10"/>
      <c r="L58" s="10"/>
      <c r="M58" s="10"/>
      <c r="N58" s="10"/>
      <c r="O58" s="10"/>
      <c r="P58" s="60"/>
      <c r="Q58" s="11"/>
      <c r="R58" s="11"/>
    </row>
    <row r="59" spans="2:18" x14ac:dyDescent="0.25">
      <c r="B59" s="67"/>
      <c r="C59" s="58"/>
      <c r="D59" s="33"/>
      <c r="E59" s="34"/>
      <c r="F59" s="4"/>
      <c r="G59" s="10"/>
      <c r="H59" s="10"/>
      <c r="I59" s="10"/>
      <c r="J59" s="10"/>
      <c r="K59" s="10"/>
      <c r="L59" s="10"/>
      <c r="M59" s="10"/>
      <c r="N59" s="10"/>
      <c r="O59" s="10"/>
      <c r="P59" s="60"/>
      <c r="Q59" s="11"/>
      <c r="R59" s="11"/>
    </row>
    <row r="60" spans="2:18" x14ac:dyDescent="0.25">
      <c r="B60" s="67"/>
      <c r="C60" s="58"/>
      <c r="D60" s="33"/>
      <c r="E60" s="34"/>
      <c r="F60" s="4"/>
      <c r="G60" s="10"/>
      <c r="H60" s="10"/>
      <c r="I60" s="10"/>
      <c r="J60" s="10"/>
      <c r="K60" s="10"/>
      <c r="L60" s="10"/>
      <c r="M60" s="10"/>
      <c r="N60" s="10"/>
      <c r="O60" s="10"/>
      <c r="P60" s="60"/>
      <c r="Q60" s="11"/>
      <c r="R60" s="11"/>
    </row>
    <row r="61" spans="2:18" x14ac:dyDescent="0.25">
      <c r="B61" s="67"/>
      <c r="C61" s="58"/>
      <c r="D61" s="33"/>
      <c r="E61" s="34"/>
      <c r="F61" s="4"/>
      <c r="G61" s="10"/>
      <c r="H61" s="10"/>
      <c r="I61" s="10"/>
      <c r="J61" s="10"/>
      <c r="K61" s="10"/>
      <c r="L61" s="10"/>
      <c r="M61" s="10"/>
      <c r="N61" s="10"/>
      <c r="O61" s="10"/>
      <c r="P61" s="60"/>
      <c r="Q61" s="11"/>
      <c r="R61" s="11"/>
    </row>
    <row r="62" spans="2:18" x14ac:dyDescent="0.25">
      <c r="B62" s="67"/>
      <c r="C62" s="58"/>
      <c r="D62" s="33"/>
      <c r="E62" s="34"/>
      <c r="F62" s="4"/>
      <c r="G62" s="10"/>
      <c r="H62" s="10"/>
      <c r="I62" s="10"/>
      <c r="J62" s="10"/>
      <c r="K62" s="10"/>
      <c r="L62" s="10"/>
      <c r="M62" s="10"/>
      <c r="N62" s="10"/>
      <c r="O62" s="10"/>
      <c r="P62" s="60"/>
      <c r="Q62" s="11"/>
      <c r="R62" s="11"/>
    </row>
    <row r="63" spans="2:18" x14ac:dyDescent="0.25">
      <c r="B63" s="67"/>
      <c r="C63" s="58"/>
      <c r="D63" s="33"/>
      <c r="E63" s="34"/>
      <c r="F63" s="4"/>
      <c r="G63" s="10"/>
      <c r="H63" s="10"/>
      <c r="I63" s="10"/>
      <c r="J63" s="10"/>
      <c r="K63" s="10"/>
      <c r="L63" s="10"/>
      <c r="M63" s="10"/>
      <c r="N63" s="10"/>
      <c r="O63" s="10"/>
      <c r="P63" s="60"/>
      <c r="Q63" s="11"/>
      <c r="R63" s="11"/>
    </row>
    <row r="64" spans="2:18" x14ac:dyDescent="0.25">
      <c r="B64" s="67"/>
      <c r="C64" s="58"/>
      <c r="D64" s="33"/>
      <c r="E64" s="34"/>
      <c r="F64" s="4"/>
      <c r="G64" s="10"/>
      <c r="H64" s="10"/>
      <c r="I64" s="10"/>
      <c r="J64" s="10"/>
      <c r="K64" s="10"/>
      <c r="L64" s="10"/>
      <c r="M64" s="10"/>
      <c r="N64" s="10"/>
      <c r="O64" s="10"/>
      <c r="P64" s="60"/>
      <c r="Q64" s="11"/>
      <c r="R64" s="11"/>
    </row>
    <row r="65" spans="1:18" x14ac:dyDescent="0.25">
      <c r="B65" s="67"/>
      <c r="C65" s="58"/>
      <c r="D65" s="33"/>
      <c r="E65" s="34"/>
      <c r="F65" s="4"/>
      <c r="G65" s="10"/>
      <c r="H65" s="10"/>
      <c r="I65" s="10"/>
      <c r="J65" s="10"/>
      <c r="K65" s="10"/>
      <c r="L65" s="10"/>
      <c r="M65" s="10"/>
      <c r="N65" s="10"/>
      <c r="O65" s="10"/>
      <c r="P65" s="60"/>
      <c r="Q65" s="11"/>
      <c r="R65" s="11"/>
    </row>
    <row r="66" spans="1:18" x14ac:dyDescent="0.25">
      <c r="B66" s="67"/>
      <c r="C66" s="58"/>
      <c r="D66" s="33"/>
      <c r="E66" s="34"/>
      <c r="F66" s="4"/>
      <c r="G66" s="10"/>
      <c r="H66" s="10"/>
      <c r="I66" s="10"/>
      <c r="J66" s="10"/>
      <c r="K66" s="10"/>
      <c r="L66" s="10"/>
      <c r="M66" s="10"/>
      <c r="N66" s="10"/>
      <c r="O66" s="10"/>
      <c r="P66" s="60"/>
      <c r="Q66" s="11"/>
      <c r="R66" s="11"/>
    </row>
    <row r="67" spans="1:18" x14ac:dyDescent="0.25">
      <c r="B67" s="67"/>
      <c r="C67" s="58"/>
      <c r="D67" s="33"/>
      <c r="E67" s="34"/>
      <c r="F67" s="4"/>
      <c r="G67" s="10"/>
      <c r="H67" s="10"/>
      <c r="I67" s="10"/>
      <c r="J67" s="10"/>
      <c r="K67" s="10"/>
      <c r="L67" s="10"/>
      <c r="M67" s="10"/>
      <c r="N67" s="10"/>
      <c r="O67" s="10"/>
      <c r="P67" s="60"/>
      <c r="Q67" s="11"/>
      <c r="R67" s="11"/>
    </row>
    <row r="68" spans="1:18" x14ac:dyDescent="0.25">
      <c r="B68" s="67"/>
      <c r="C68" s="58"/>
      <c r="D68" s="33"/>
      <c r="E68" s="34"/>
      <c r="F68" s="4"/>
      <c r="G68" s="10"/>
      <c r="H68" s="10"/>
      <c r="I68" s="10"/>
      <c r="J68" s="10"/>
      <c r="K68" s="10"/>
      <c r="L68" s="10"/>
      <c r="M68" s="10"/>
      <c r="N68" s="10"/>
      <c r="O68" s="10"/>
      <c r="P68" s="60"/>
      <c r="Q68" s="11"/>
      <c r="R68" s="11"/>
    </row>
    <row r="69" spans="1:18" x14ac:dyDescent="0.25">
      <c r="B69" s="67"/>
      <c r="C69" s="58"/>
      <c r="D69" s="33"/>
      <c r="E69" s="34"/>
      <c r="F69" s="4"/>
      <c r="G69" s="10"/>
      <c r="H69" s="10"/>
      <c r="I69" s="10"/>
      <c r="J69" s="10"/>
      <c r="K69" s="10"/>
      <c r="L69" s="10"/>
      <c r="M69" s="10"/>
      <c r="N69" s="10"/>
      <c r="O69" s="10"/>
      <c r="P69" s="60"/>
      <c r="Q69" s="11"/>
      <c r="R69" s="11"/>
    </row>
    <row r="70" spans="1:18" x14ac:dyDescent="0.25">
      <c r="B70" s="67"/>
      <c r="C70" s="58"/>
      <c r="D70" s="33"/>
      <c r="E70" s="34"/>
      <c r="F70" s="4"/>
      <c r="G70" s="10"/>
      <c r="H70" s="10"/>
      <c r="I70" s="10"/>
      <c r="J70" s="10"/>
      <c r="K70" s="10"/>
      <c r="L70" s="10"/>
      <c r="M70" s="10"/>
      <c r="N70" s="10"/>
      <c r="O70" s="10"/>
      <c r="P70" s="60"/>
      <c r="Q70" s="11"/>
      <c r="R70" s="11"/>
    </row>
    <row r="71" spans="1:18" x14ac:dyDescent="0.25">
      <c r="B71" s="67"/>
      <c r="C71" s="58"/>
      <c r="D71" s="33"/>
      <c r="E71" s="34"/>
      <c r="F71" s="4"/>
      <c r="G71" s="10"/>
      <c r="H71" s="10"/>
      <c r="I71" s="10"/>
      <c r="J71" s="10"/>
      <c r="K71" s="10"/>
      <c r="L71" s="10"/>
      <c r="M71" s="10"/>
      <c r="N71" s="10"/>
      <c r="O71" s="10"/>
      <c r="P71" s="60"/>
      <c r="Q71" s="11"/>
      <c r="R71" s="11"/>
    </row>
    <row r="72" spans="1:18" x14ac:dyDescent="0.25">
      <c r="B72" s="67"/>
      <c r="C72" s="58"/>
      <c r="D72" s="33"/>
      <c r="E72" s="34"/>
      <c r="F72" s="4"/>
      <c r="G72" s="10"/>
      <c r="H72" s="10"/>
      <c r="I72" s="10"/>
      <c r="J72" s="10"/>
      <c r="K72" s="10"/>
      <c r="L72" s="10"/>
      <c r="M72" s="10"/>
      <c r="N72" s="10"/>
      <c r="O72" s="10"/>
      <c r="P72" s="60"/>
      <c r="Q72" s="11"/>
      <c r="R72" s="11"/>
    </row>
    <row r="73" spans="1:18" x14ac:dyDescent="0.25">
      <c r="B73" s="67"/>
      <c r="C73" s="58"/>
      <c r="D73" s="33"/>
      <c r="E73" s="34"/>
      <c r="F73" s="4"/>
      <c r="G73" s="10"/>
      <c r="H73" s="10"/>
      <c r="I73" s="10"/>
      <c r="J73" s="10"/>
      <c r="K73" s="10"/>
      <c r="L73" s="10"/>
      <c r="M73" s="10"/>
      <c r="N73" s="10"/>
      <c r="O73" s="10"/>
      <c r="P73" s="60"/>
      <c r="Q73" s="11"/>
      <c r="R73" s="11"/>
    </row>
    <row r="74" spans="1:18" x14ac:dyDescent="0.25">
      <c r="B74" s="67"/>
      <c r="C74" s="58"/>
      <c r="D74" s="33"/>
      <c r="E74" s="34"/>
      <c r="F74" s="4"/>
      <c r="G74" s="10"/>
      <c r="H74" s="10"/>
      <c r="I74" s="10"/>
      <c r="J74" s="10"/>
      <c r="K74" s="10"/>
      <c r="L74" s="10"/>
      <c r="M74" s="10"/>
      <c r="N74" s="10"/>
      <c r="O74" s="10"/>
      <c r="P74" s="60"/>
      <c r="Q74" s="11"/>
      <c r="R74" s="11"/>
    </row>
    <row r="75" spans="1:18" x14ac:dyDescent="0.25">
      <c r="B75" s="67"/>
      <c r="C75" s="58"/>
      <c r="D75" s="33"/>
      <c r="E75" s="34"/>
      <c r="F75" s="4"/>
      <c r="G75" s="10"/>
      <c r="H75" s="10"/>
      <c r="I75" s="10"/>
      <c r="J75" s="10"/>
      <c r="K75" s="10"/>
      <c r="L75" s="10"/>
      <c r="M75" s="10"/>
      <c r="N75" s="10"/>
      <c r="O75" s="10"/>
      <c r="P75" s="60"/>
      <c r="Q75" s="11"/>
      <c r="R75" s="11"/>
    </row>
    <row r="76" spans="1:18" x14ac:dyDescent="0.25">
      <c r="B76" s="67"/>
      <c r="C76" s="58"/>
      <c r="D76" s="33"/>
      <c r="E76" s="34"/>
      <c r="F76" s="4"/>
      <c r="G76" s="10"/>
      <c r="H76" s="10"/>
      <c r="I76" s="10"/>
      <c r="J76" s="10"/>
      <c r="K76" s="10"/>
      <c r="L76" s="10"/>
      <c r="M76" s="10"/>
      <c r="N76" s="10"/>
      <c r="O76" s="10"/>
      <c r="P76" s="60"/>
      <c r="Q76" s="11"/>
      <c r="R76" s="11"/>
    </row>
    <row r="77" spans="1:18" x14ac:dyDescent="0.25">
      <c r="B77" s="31"/>
      <c r="C77" s="23"/>
      <c r="D77" s="33"/>
      <c r="E77" s="34"/>
      <c r="F77" s="4"/>
      <c r="G77" s="10" t="e">
        <f>SUM(#REF!)</f>
        <v>#REF!</v>
      </c>
      <c r="H77" s="10" t="e">
        <f>SUM(#REF!)</f>
        <v>#REF!</v>
      </c>
      <c r="I77" s="10" t="e">
        <f>SUM(#REF!)</f>
        <v>#REF!</v>
      </c>
      <c r="J77" s="10" t="e">
        <f>SUM(#REF!)</f>
        <v>#REF!</v>
      </c>
      <c r="K77" s="10" t="e">
        <f>SUM(#REF!)</f>
        <v>#REF!</v>
      </c>
      <c r="L77" s="10"/>
      <c r="M77" s="10"/>
      <c r="N77" s="10" t="e">
        <f>SUM(#REF!)</f>
        <v>#REF!</v>
      </c>
      <c r="O77" s="10"/>
      <c r="P77" s="10" t="e">
        <f>SUM(#REF!)</f>
        <v>#REF!</v>
      </c>
      <c r="Q77" s="11"/>
      <c r="R77" s="11"/>
    </row>
    <row r="78" spans="1:18" ht="16.5" thickBot="1" x14ac:dyDescent="0.3">
      <c r="B78" s="56" t="s">
        <v>123</v>
      </c>
      <c r="C78" s="23"/>
      <c r="D78" s="33"/>
      <c r="E78" s="34"/>
      <c r="F78" s="4"/>
      <c r="G78" s="10"/>
      <c r="H78" s="10"/>
      <c r="I78" s="10"/>
      <c r="J78" s="10"/>
      <c r="K78" s="10"/>
      <c r="L78" s="10"/>
      <c r="M78" s="10"/>
      <c r="N78" s="10"/>
      <c r="O78" s="10"/>
      <c r="P78" s="60"/>
      <c r="Q78" s="11"/>
      <c r="R78" s="11"/>
    </row>
    <row r="79" spans="1:18" ht="16.5" thickBot="1" x14ac:dyDescent="0.3">
      <c r="A79" s="68">
        <v>31</v>
      </c>
      <c r="B79" s="6" t="s">
        <v>124</v>
      </c>
      <c r="C79" s="6" t="s">
        <v>125</v>
      </c>
      <c r="D79" s="7" t="s">
        <v>115</v>
      </c>
      <c r="E79" s="12" t="s">
        <v>29</v>
      </c>
      <c r="F79" s="8">
        <v>15</v>
      </c>
      <c r="G79" s="9">
        <v>24999.9</v>
      </c>
      <c r="H79" s="69">
        <v>1027.3800000000001</v>
      </c>
      <c r="I79" s="9">
        <v>410.94</v>
      </c>
      <c r="J79" s="9">
        <v>102.72</v>
      </c>
      <c r="K79" s="9">
        <f>SUM(G79:J79)</f>
        <v>26540.940000000002</v>
      </c>
      <c r="L79" s="10"/>
      <c r="M79" s="10"/>
      <c r="N79" s="9">
        <v>4749.46</v>
      </c>
      <c r="O79" s="9"/>
      <c r="P79" s="59">
        <f>+K79-N79</f>
        <v>21791.480000000003</v>
      </c>
      <c r="Q79" s="11"/>
      <c r="R79" s="11"/>
    </row>
    <row r="80" spans="1:18" ht="16.5" thickBot="1" x14ac:dyDescent="0.3">
      <c r="A80" s="23"/>
      <c r="B80" s="70" t="s">
        <v>126</v>
      </c>
      <c r="C80" s="70" t="s">
        <v>127</v>
      </c>
      <c r="D80" s="7" t="s">
        <v>115</v>
      </c>
      <c r="E80" s="34" t="s">
        <v>26</v>
      </c>
      <c r="F80" s="4"/>
      <c r="G80" s="10"/>
      <c r="H80" s="27"/>
      <c r="I80" s="10"/>
      <c r="J80" s="10"/>
      <c r="K80" s="10"/>
      <c r="L80" s="10"/>
      <c r="M80" s="10"/>
      <c r="N80" s="10"/>
      <c r="O80" s="10"/>
      <c r="P80" s="60"/>
      <c r="Q80" s="11"/>
      <c r="R80" s="11"/>
    </row>
    <row r="81" spans="1:18" ht="18" customHeight="1" x14ac:dyDescent="0.25">
      <c r="A81" s="23"/>
      <c r="B81" s="23"/>
      <c r="C81" s="23"/>
      <c r="D81" s="33"/>
      <c r="E81" s="34"/>
      <c r="F81" s="4"/>
      <c r="G81" s="10">
        <f>+G79</f>
        <v>24999.9</v>
      </c>
      <c r="H81" s="10">
        <f t="shared" ref="H81:K81" si="1">+H79</f>
        <v>1027.3800000000001</v>
      </c>
      <c r="I81" s="10">
        <f t="shared" si="1"/>
        <v>410.94</v>
      </c>
      <c r="J81" s="10">
        <f t="shared" si="1"/>
        <v>102.72</v>
      </c>
      <c r="K81" s="10">
        <f t="shared" si="1"/>
        <v>26540.940000000002</v>
      </c>
      <c r="L81" s="10"/>
      <c r="M81" s="10"/>
      <c r="N81" s="10">
        <f>+N79</f>
        <v>4749.46</v>
      </c>
      <c r="O81" s="10"/>
      <c r="P81" s="10">
        <f>+P79</f>
        <v>21791.480000000003</v>
      </c>
      <c r="Q81" s="11"/>
      <c r="R81" s="11"/>
    </row>
    <row r="82" spans="1:18" x14ac:dyDescent="0.25">
      <c r="B82" s="31"/>
      <c r="C82" s="23"/>
      <c r="D82" s="33"/>
      <c r="E82" s="34"/>
      <c r="F82" s="4"/>
      <c r="G82" s="10"/>
      <c r="H82" s="10"/>
      <c r="I82" s="10"/>
      <c r="J82" s="10"/>
      <c r="K82" s="10"/>
      <c r="L82" s="10"/>
      <c r="M82" s="10"/>
      <c r="N82" s="10"/>
      <c r="O82" s="10"/>
      <c r="P82" s="60"/>
      <c r="Q82" s="11"/>
      <c r="R82" s="11"/>
    </row>
    <row r="83" spans="1:18" x14ac:dyDescent="0.25">
      <c r="B83" s="53" t="s">
        <v>116</v>
      </c>
      <c r="C83" s="56"/>
      <c r="D83" s="33"/>
      <c r="E83" s="34"/>
      <c r="F83" s="4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1"/>
      <c r="R83" s="11"/>
    </row>
    <row r="84" spans="1:18" x14ac:dyDescent="0.25">
      <c r="A84">
        <v>32</v>
      </c>
      <c r="B84" s="54" t="s">
        <v>117</v>
      </c>
      <c r="C84" s="54" t="s">
        <v>118</v>
      </c>
      <c r="D84" s="7" t="s">
        <v>115</v>
      </c>
      <c r="E84" s="12" t="s">
        <v>26</v>
      </c>
      <c r="F84" s="8">
        <v>15</v>
      </c>
      <c r="G84" s="55">
        <v>19934</v>
      </c>
      <c r="H84" s="63">
        <v>819.2</v>
      </c>
      <c r="I84" s="63">
        <v>327.68</v>
      </c>
      <c r="J84" s="63">
        <v>81.42</v>
      </c>
      <c r="K84" s="63">
        <f>SUM(G84:J84)</f>
        <v>21162.3</v>
      </c>
      <c r="L84" s="10"/>
      <c r="M84" s="10"/>
      <c r="N84" s="63">
        <v>3480.28</v>
      </c>
      <c r="O84" s="63"/>
      <c r="P84" s="63">
        <f>+K84-N84</f>
        <v>17682.02</v>
      </c>
      <c r="Q84" s="11"/>
      <c r="R84" s="11"/>
    </row>
    <row r="85" spans="1:18" x14ac:dyDescent="0.25">
      <c r="A85">
        <v>33</v>
      </c>
      <c r="B85" s="54" t="s">
        <v>119</v>
      </c>
      <c r="C85" s="54" t="s">
        <v>118</v>
      </c>
      <c r="D85" s="7" t="s">
        <v>115</v>
      </c>
      <c r="E85" s="12" t="s">
        <v>26</v>
      </c>
      <c r="F85" s="8">
        <v>15</v>
      </c>
      <c r="G85" s="55">
        <v>19934</v>
      </c>
      <c r="H85" s="63">
        <v>819.2</v>
      </c>
      <c r="I85" s="63">
        <v>327.68</v>
      </c>
      <c r="J85" s="63">
        <v>81.42</v>
      </c>
      <c r="K85" s="63">
        <f>SUM(G85:J85)</f>
        <v>21162.3</v>
      </c>
      <c r="L85" s="10"/>
      <c r="M85" s="10"/>
      <c r="N85" s="63">
        <v>3480.28</v>
      </c>
      <c r="O85" s="63"/>
      <c r="P85" s="63">
        <f>+K85-N85</f>
        <v>17682.02</v>
      </c>
      <c r="Q85" s="11"/>
      <c r="R85" s="11"/>
    </row>
    <row r="86" spans="1:18" x14ac:dyDescent="0.25">
      <c r="B86" s="67" t="s">
        <v>128</v>
      </c>
      <c r="C86" s="67" t="s">
        <v>129</v>
      </c>
      <c r="D86" s="7" t="s">
        <v>115</v>
      </c>
      <c r="E86" s="34" t="s">
        <v>26</v>
      </c>
      <c r="F86" s="4">
        <v>14</v>
      </c>
      <c r="G86" s="30"/>
      <c r="H86" s="71"/>
      <c r="I86" s="71"/>
      <c r="J86" s="71"/>
      <c r="K86" s="71"/>
      <c r="L86" s="10"/>
      <c r="M86" s="10"/>
      <c r="N86" s="71"/>
      <c r="O86" s="71"/>
      <c r="P86" s="71"/>
      <c r="Q86" s="11"/>
      <c r="R86" s="11"/>
    </row>
    <row r="87" spans="1:18" ht="16.5" thickBot="1" x14ac:dyDescent="0.3">
      <c r="B87" s="72" t="s">
        <v>130</v>
      </c>
      <c r="C87" s="72" t="s">
        <v>129</v>
      </c>
      <c r="D87" s="7" t="s">
        <v>115</v>
      </c>
      <c r="E87" s="34" t="s">
        <v>26</v>
      </c>
      <c r="F87" s="4">
        <v>14</v>
      </c>
      <c r="G87" s="30"/>
      <c r="H87" s="71"/>
      <c r="I87" s="71"/>
      <c r="J87" s="71"/>
      <c r="K87" s="71"/>
      <c r="L87" s="10"/>
      <c r="M87" s="10"/>
      <c r="N87" s="71"/>
      <c r="O87" s="71"/>
      <c r="P87" s="71"/>
      <c r="Q87" s="11"/>
      <c r="R87" s="11"/>
    </row>
    <row r="88" spans="1:18" x14ac:dyDescent="0.25">
      <c r="B88" s="31"/>
      <c r="C88" s="23"/>
      <c r="D88" s="33"/>
      <c r="E88" s="34"/>
      <c r="F88" s="4"/>
      <c r="G88" s="10">
        <f>SUM(G84:G85)</f>
        <v>39868</v>
      </c>
      <c r="H88" s="10">
        <f t="shared" ref="H88:K88" si="2">SUM(H84:H85)</f>
        <v>1638.4</v>
      </c>
      <c r="I88" s="10">
        <f t="shared" si="2"/>
        <v>655.36</v>
      </c>
      <c r="J88" s="10">
        <f t="shared" si="2"/>
        <v>162.84</v>
      </c>
      <c r="K88" s="10">
        <f t="shared" si="2"/>
        <v>42324.6</v>
      </c>
      <c r="L88" s="10"/>
      <c r="M88" s="10"/>
      <c r="N88" s="10">
        <f>SUM(N84:N85)</f>
        <v>6960.56</v>
      </c>
      <c r="O88" s="10"/>
      <c r="P88" s="10">
        <f>SUM(P84:P85)</f>
        <v>35364.04</v>
      </c>
      <c r="Q88" s="11"/>
      <c r="R88" s="11"/>
    </row>
    <row r="89" spans="1:18" x14ac:dyDescent="0.25">
      <c r="B89" s="31"/>
      <c r="C89" s="23"/>
      <c r="D89" s="33"/>
      <c r="E89" s="34"/>
      <c r="F89" s="4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1"/>
      <c r="R89" s="11"/>
    </row>
    <row r="90" spans="1:18" x14ac:dyDescent="0.25">
      <c r="B90" s="31"/>
      <c r="C90" s="23"/>
      <c r="D90" s="33"/>
      <c r="E90" s="34"/>
      <c r="F90" s="4"/>
      <c r="G90" s="10" t="e">
        <f>+#REF!+#REF!+#REF!+#REF!+#REF!+G77+G81+G88</f>
        <v>#REF!</v>
      </c>
      <c r="H90" s="10" t="e">
        <f>+#REF!+#REF!+#REF!+#REF!+#REF!+H77+H81+H88</f>
        <v>#REF!</v>
      </c>
      <c r="I90" s="10" t="e">
        <f>+#REF!+#REF!+#REF!+#REF!+#REF!+I77+I81+I88</f>
        <v>#REF!</v>
      </c>
      <c r="J90" s="10" t="e">
        <f>+#REF!+#REF!+#REF!+#REF!+#REF!+J77+J81+J88</f>
        <v>#REF!</v>
      </c>
      <c r="K90" s="10" t="e">
        <f>+#REF!+#REF!+#REF!+#REF!+#REF!+K77+K81+K88</f>
        <v>#REF!</v>
      </c>
      <c r="L90" s="10"/>
      <c r="M90" s="10"/>
      <c r="N90" s="10" t="e">
        <f>+#REF!+#REF!+#REF!+#REF!+#REF!+N77+N81+N88</f>
        <v>#REF!</v>
      </c>
      <c r="O90" s="10"/>
      <c r="P90" s="10" t="e">
        <f>+#REF!+#REF!+#REF!+#REF!+#REF!+P77+P81+P88</f>
        <v>#REF!</v>
      </c>
      <c r="Q90" s="11"/>
      <c r="R90" s="11"/>
    </row>
    <row r="91" spans="1:18" ht="6.95" customHeight="1" x14ac:dyDescent="0.25">
      <c r="B91" s="23"/>
      <c r="C91" s="23"/>
      <c r="D91" s="4"/>
      <c r="E91" s="4"/>
      <c r="F91" s="4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1"/>
      <c r="R91" s="11"/>
    </row>
    <row r="92" spans="1:18" x14ac:dyDescent="0.25">
      <c r="B92" s="23"/>
      <c r="C92" s="23"/>
      <c r="D92" s="4"/>
      <c r="E92" s="4"/>
      <c r="F92" s="4"/>
      <c r="G92" s="10"/>
      <c r="H92" s="10"/>
      <c r="I92" s="10"/>
      <c r="J92" s="10"/>
      <c r="K92" s="10"/>
      <c r="L92" s="10"/>
      <c r="M92" s="10"/>
      <c r="N92" s="10"/>
      <c r="O92" s="10"/>
      <c r="P92" s="60"/>
      <c r="Q92" s="11"/>
      <c r="R92" s="11"/>
    </row>
    <row r="93" spans="1:18" ht="6.95" customHeight="1" x14ac:dyDescent="0.25">
      <c r="B93" s="23"/>
      <c r="C93" s="23"/>
      <c r="D93" s="4"/>
      <c r="E93" s="4"/>
      <c r="F93" s="4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1"/>
      <c r="R93" s="11"/>
    </row>
    <row r="94" spans="1:18" ht="16.5" thickBot="1" x14ac:dyDescent="0.3">
      <c r="B94" s="31"/>
      <c r="C94" s="23"/>
      <c r="D94" s="33"/>
      <c r="E94" s="4"/>
      <c r="F94" s="4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1"/>
      <c r="R94" s="11"/>
    </row>
    <row r="95" spans="1:18" ht="22.5" customHeight="1" thickBot="1" x14ac:dyDescent="0.3">
      <c r="B95" s="31"/>
      <c r="C95" s="23"/>
      <c r="D95" s="33"/>
      <c r="E95" s="4"/>
      <c r="F95" s="4"/>
      <c r="G95" s="10"/>
      <c r="H95" s="10"/>
      <c r="I95" s="10"/>
      <c r="J95" s="73" t="s">
        <v>110</v>
      </c>
      <c r="K95" s="10"/>
      <c r="L95" s="10"/>
      <c r="M95" s="10"/>
      <c r="N95" s="10"/>
      <c r="O95" s="10"/>
      <c r="P95" s="10"/>
      <c r="Q95" s="11"/>
      <c r="R95" s="11"/>
    </row>
    <row r="96" spans="1:18" ht="21" customHeight="1" thickBot="1" x14ac:dyDescent="0.3">
      <c r="B96" s="23"/>
      <c r="C96" s="23"/>
      <c r="D96" s="4"/>
      <c r="E96" s="4"/>
      <c r="F96" s="4"/>
      <c r="G96" s="10"/>
      <c r="H96" s="10"/>
      <c r="I96" s="10"/>
      <c r="J96" s="74" t="s">
        <v>21</v>
      </c>
      <c r="K96" s="10"/>
      <c r="L96" s="10"/>
      <c r="M96" s="10"/>
      <c r="N96" s="10"/>
      <c r="O96" s="10"/>
      <c r="P96" s="10"/>
      <c r="Q96" s="11"/>
      <c r="R96" s="11"/>
    </row>
    <row r="97" spans="2:18" ht="21" customHeight="1" thickBot="1" x14ac:dyDescent="0.3">
      <c r="B97" s="23"/>
      <c r="C97" s="23"/>
      <c r="D97" s="4"/>
      <c r="E97" s="4"/>
      <c r="F97" s="4"/>
      <c r="G97" s="10"/>
      <c r="H97" s="10"/>
      <c r="I97" s="10"/>
      <c r="J97" s="74" t="s">
        <v>22</v>
      </c>
      <c r="K97" s="10"/>
      <c r="L97" s="10"/>
      <c r="M97" s="10"/>
      <c r="N97" s="10"/>
      <c r="O97" s="10"/>
      <c r="P97" s="10"/>
      <c r="Q97" s="11"/>
      <c r="R97" s="11"/>
    </row>
    <row r="98" spans="2:18" ht="16.5" customHeight="1" x14ac:dyDescent="0.25">
      <c r="B98" s="23"/>
      <c r="C98" s="23"/>
      <c r="D98" s="4"/>
      <c r="E98" s="4"/>
      <c r="F98" s="4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1"/>
      <c r="R98" s="11"/>
    </row>
    <row r="99" spans="2:18" x14ac:dyDescent="0.25">
      <c r="B99" s="31"/>
      <c r="C99" s="23"/>
      <c r="D99" s="33"/>
      <c r="E99" s="4"/>
      <c r="F99" s="4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1"/>
      <c r="R99" s="11"/>
    </row>
    <row r="100" spans="2:18" ht="5.45" customHeight="1" x14ac:dyDescent="0.25">
      <c r="B100" s="23"/>
      <c r="C100" s="23"/>
      <c r="D100" s="4"/>
      <c r="E100" s="4"/>
      <c r="F100" s="4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1"/>
      <c r="R100" s="11"/>
    </row>
    <row r="101" spans="2:18" x14ac:dyDescent="0.25">
      <c r="B101" s="23"/>
      <c r="C101" s="23"/>
      <c r="D101" s="4"/>
      <c r="E101" s="4"/>
      <c r="F101" s="4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1"/>
      <c r="R101" s="11"/>
    </row>
    <row r="102" spans="2:18" ht="6.95" customHeight="1" x14ac:dyDescent="0.25">
      <c r="B102" s="23"/>
      <c r="C102" s="23"/>
      <c r="D102" s="4"/>
      <c r="E102" s="4"/>
      <c r="F102" s="4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1"/>
      <c r="R102" s="11"/>
    </row>
    <row r="103" spans="2:18" x14ac:dyDescent="0.25">
      <c r="B103" s="31"/>
      <c r="C103" s="23"/>
      <c r="D103" s="33"/>
      <c r="E103" s="4"/>
      <c r="F103" s="4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22"/>
      <c r="R103" s="11"/>
    </row>
    <row r="104" spans="2:18" x14ac:dyDescent="0.25">
      <c r="B104" s="31"/>
      <c r="C104" s="23"/>
      <c r="D104" s="33"/>
      <c r="E104" s="4"/>
      <c r="F104" s="4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1"/>
      <c r="R104" s="11"/>
    </row>
    <row r="105" spans="2:18" x14ac:dyDescent="0.25">
      <c r="B105" s="31"/>
      <c r="C105" s="23"/>
      <c r="D105" s="33"/>
      <c r="E105" s="4"/>
      <c r="F105" s="4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1"/>
      <c r="R105" s="11"/>
    </row>
    <row r="106" spans="2:18" x14ac:dyDescent="0.25">
      <c r="B106" s="31"/>
      <c r="C106" s="23"/>
      <c r="D106" s="33"/>
      <c r="E106" s="34"/>
      <c r="F106" s="4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1"/>
      <c r="R106" s="11"/>
    </row>
    <row r="107" spans="2:18" x14ac:dyDescent="0.25">
      <c r="B107" s="31"/>
      <c r="C107" s="23"/>
      <c r="D107" s="33"/>
      <c r="E107" s="4"/>
      <c r="F107" s="4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28"/>
      <c r="R107" s="11"/>
    </row>
    <row r="108" spans="2:18" ht="6.95" customHeight="1" x14ac:dyDescent="0.25">
      <c r="B108" s="23"/>
      <c r="C108" s="23"/>
      <c r="D108" s="4"/>
      <c r="E108" s="4"/>
      <c r="F108" s="4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1"/>
      <c r="R108" s="11"/>
    </row>
    <row r="109" spans="2:18" x14ac:dyDescent="0.25">
      <c r="B109" s="23"/>
      <c r="C109" s="23"/>
      <c r="D109" s="4"/>
      <c r="E109" s="4"/>
      <c r="F109" s="4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1"/>
      <c r="R109" s="11"/>
    </row>
    <row r="110" spans="2:18" ht="6.95" customHeight="1" x14ac:dyDescent="0.25">
      <c r="B110" s="23"/>
      <c r="C110" s="23"/>
      <c r="D110" s="4"/>
      <c r="E110" s="4"/>
      <c r="F110" s="4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1"/>
      <c r="R110" s="11"/>
    </row>
    <row r="111" spans="2:18" x14ac:dyDescent="0.25">
      <c r="B111" s="31"/>
      <c r="C111" s="32"/>
      <c r="D111" s="33"/>
      <c r="E111" s="34"/>
      <c r="F111" s="34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1"/>
      <c r="R111" s="11"/>
    </row>
    <row r="112" spans="2:18" x14ac:dyDescent="0.25">
      <c r="B112" s="31"/>
      <c r="C112" s="32"/>
      <c r="D112" s="33"/>
      <c r="E112" s="34"/>
      <c r="F112" s="34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1"/>
      <c r="R112" s="11"/>
    </row>
    <row r="113" spans="2:20" x14ac:dyDescent="0.25">
      <c r="B113" s="31"/>
      <c r="C113" s="32"/>
      <c r="D113" s="33"/>
      <c r="E113" s="34"/>
      <c r="F113" s="34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1"/>
      <c r="R113" s="11"/>
    </row>
    <row r="114" spans="2:20" x14ac:dyDescent="0.25">
      <c r="B114" s="31"/>
      <c r="C114" s="32"/>
      <c r="D114" s="33"/>
      <c r="E114" s="34"/>
      <c r="F114" s="34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1"/>
      <c r="R114" s="11"/>
    </row>
    <row r="115" spans="2:20" x14ac:dyDescent="0.25">
      <c r="B115" s="31"/>
      <c r="C115" s="32"/>
      <c r="D115" s="33"/>
      <c r="E115" s="34"/>
      <c r="F115" s="34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1"/>
      <c r="R115" s="11"/>
    </row>
    <row r="116" spans="2:20" ht="6.95" customHeight="1" x14ac:dyDescent="0.25">
      <c r="B116" s="23"/>
      <c r="C116" s="32"/>
      <c r="D116" s="34"/>
      <c r="E116" s="34"/>
      <c r="F116" s="34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1"/>
      <c r="R116" s="11"/>
    </row>
    <row r="117" spans="2:20" x14ac:dyDescent="0.25">
      <c r="B117" s="23"/>
      <c r="C117" s="32"/>
      <c r="D117" s="34"/>
      <c r="E117" s="34"/>
      <c r="F117" s="34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1"/>
      <c r="R117" s="11"/>
    </row>
    <row r="118" spans="2:20" ht="6.95" customHeight="1" x14ac:dyDescent="0.25">
      <c r="B118" s="23"/>
      <c r="C118" s="32"/>
      <c r="D118" s="34"/>
      <c r="E118" s="34"/>
      <c r="F118" s="34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1"/>
      <c r="R118" s="11"/>
    </row>
    <row r="119" spans="2:20" x14ac:dyDescent="0.25">
      <c r="B119" s="31"/>
      <c r="C119" s="32"/>
      <c r="D119" s="33"/>
      <c r="E119" s="34"/>
      <c r="F119" s="34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75"/>
      <c r="R119" s="11"/>
    </row>
    <row r="120" spans="2:20" x14ac:dyDescent="0.25">
      <c r="B120" s="31"/>
      <c r="C120" s="32"/>
      <c r="D120" s="33"/>
      <c r="E120" s="34"/>
      <c r="F120" s="34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1"/>
      <c r="R120" s="11"/>
    </row>
    <row r="121" spans="2:20" x14ac:dyDescent="0.25">
      <c r="B121" s="31"/>
      <c r="C121" s="32"/>
      <c r="D121" s="33"/>
      <c r="E121" s="34"/>
      <c r="F121" s="34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1"/>
      <c r="R121" s="11"/>
    </row>
    <row r="122" spans="2:20" x14ac:dyDescent="0.25">
      <c r="B122" s="31"/>
      <c r="C122" s="32"/>
      <c r="D122" s="33"/>
      <c r="E122" s="34"/>
      <c r="F122" s="34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1"/>
      <c r="R122" s="11"/>
    </row>
    <row r="123" spans="2:20" x14ac:dyDescent="0.25">
      <c r="B123" s="31"/>
      <c r="C123" s="23"/>
      <c r="D123" s="33"/>
      <c r="E123" s="4"/>
      <c r="F123" s="4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1"/>
      <c r="R123" s="11"/>
    </row>
    <row r="124" spans="2:20" ht="6.95" customHeight="1" x14ac:dyDescent="0.25">
      <c r="B124" s="23"/>
      <c r="C124" s="23"/>
      <c r="D124" s="34"/>
      <c r="E124" s="4"/>
      <c r="F124" s="4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1"/>
      <c r="R124" s="11"/>
    </row>
    <row r="125" spans="2:20" x14ac:dyDescent="0.25">
      <c r="B125" s="23"/>
      <c r="C125" s="23"/>
      <c r="D125" s="4"/>
      <c r="E125" s="4"/>
      <c r="F125" s="4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1"/>
      <c r="R125" s="11"/>
    </row>
    <row r="126" spans="2:20" ht="6.95" customHeight="1" x14ac:dyDescent="0.25">
      <c r="B126" s="23"/>
      <c r="C126" s="23"/>
      <c r="D126" s="4"/>
      <c r="E126" s="4"/>
      <c r="F126" s="4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1"/>
      <c r="R126" s="11"/>
    </row>
    <row r="127" spans="2:20" x14ac:dyDescent="0.25">
      <c r="D127" s="3"/>
      <c r="E127" s="3"/>
      <c r="F127" s="3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40"/>
      <c r="T127" s="40"/>
    </row>
    <row r="128" spans="2:20" x14ac:dyDescent="0.25">
      <c r="D128" s="3"/>
      <c r="E128" s="3"/>
      <c r="F128" s="3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</row>
    <row r="129" spans="4:18" x14ac:dyDescent="0.25">
      <c r="D129" s="3"/>
      <c r="E129" s="3"/>
      <c r="F129" s="3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</row>
    <row r="130" spans="4:18" x14ac:dyDescent="0.25">
      <c r="D130" s="3"/>
      <c r="E130" s="3"/>
      <c r="F130" s="3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</row>
    <row r="131" spans="4:18" x14ac:dyDescent="0.25">
      <c r="D131" s="3"/>
      <c r="E131" s="3"/>
      <c r="F131" s="3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</row>
    <row r="132" spans="4:18" x14ac:dyDescent="0.25">
      <c r="D132" s="3"/>
      <c r="E132" s="3"/>
      <c r="F132" s="3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</row>
    <row r="133" spans="4:18" x14ac:dyDescent="0.25">
      <c r="D133" s="3"/>
      <c r="E133" s="3"/>
      <c r="F133" s="3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</row>
    <row r="134" spans="4:18" x14ac:dyDescent="0.25">
      <c r="D134" s="3"/>
      <c r="E134" s="3"/>
      <c r="F134" s="3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</row>
    <row r="135" spans="4:18" x14ac:dyDescent="0.25">
      <c r="D135" s="3"/>
      <c r="E135" s="3"/>
      <c r="F135" s="3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</row>
    <row r="136" spans="4:18" x14ac:dyDescent="0.25">
      <c r="D136" s="3"/>
      <c r="E136" s="3"/>
      <c r="F136" s="3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</row>
    <row r="137" spans="4:18" x14ac:dyDescent="0.25">
      <c r="D137" s="3"/>
      <c r="E137" s="3"/>
      <c r="F137" s="3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</row>
    <row r="138" spans="4:18" x14ac:dyDescent="0.25">
      <c r="D138" s="3"/>
      <c r="E138" s="3"/>
      <c r="F138" s="3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</row>
    <row r="139" spans="4:18" x14ac:dyDescent="0.25">
      <c r="D139" s="3"/>
      <c r="E139" s="3"/>
      <c r="F139" s="3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</row>
    <row r="140" spans="4:18" x14ac:dyDescent="0.25">
      <c r="D140" s="3"/>
      <c r="E140" s="3"/>
      <c r="F140" s="3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</row>
    <row r="141" spans="4:18" x14ac:dyDescent="0.25">
      <c r="D141" s="3"/>
      <c r="E141" s="3"/>
      <c r="F141" s="3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</row>
    <row r="142" spans="4:18" x14ac:dyDescent="0.25">
      <c r="D142" s="3"/>
      <c r="E142" s="3"/>
      <c r="F142" s="3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</row>
    <row r="143" spans="4:18" x14ac:dyDescent="0.25">
      <c r="D143" s="3"/>
      <c r="E143" s="3"/>
      <c r="F143" s="3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</row>
    <row r="144" spans="4:18" x14ac:dyDescent="0.25">
      <c r="D144" s="3"/>
      <c r="E144" s="3"/>
      <c r="F144" s="3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</row>
    <row r="145" spans="4:18" x14ac:dyDescent="0.25">
      <c r="D145" s="3"/>
      <c r="E145" s="3"/>
      <c r="F145" s="3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</row>
    <row r="146" spans="4:18" x14ac:dyDescent="0.25">
      <c r="D146" s="3"/>
      <c r="E146" s="3"/>
      <c r="F146" s="3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</row>
    <row r="147" spans="4:18" x14ac:dyDescent="0.25">
      <c r="D147" s="3"/>
      <c r="E147" s="3"/>
      <c r="F147" s="3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</row>
    <row r="148" spans="4:18" x14ac:dyDescent="0.25">
      <c r="D148" s="3"/>
      <c r="E148" s="3"/>
      <c r="F148" s="3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</row>
    <row r="149" spans="4:18" x14ac:dyDescent="0.25">
      <c r="D149" s="3"/>
      <c r="E149" s="3"/>
      <c r="F149" s="3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</row>
    <row r="150" spans="4:18" x14ac:dyDescent="0.25">
      <c r="D150" s="3"/>
      <c r="E150" s="3"/>
      <c r="F150" s="3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</row>
    <row r="151" spans="4:18" x14ac:dyDescent="0.25">
      <c r="D151" s="3"/>
      <c r="E151" s="3"/>
      <c r="F151" s="3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</row>
    <row r="152" spans="4:18" x14ac:dyDescent="0.25">
      <c r="D152" s="3"/>
      <c r="E152" s="3"/>
      <c r="F152" s="3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</row>
    <row r="153" spans="4:18" x14ac:dyDescent="0.25">
      <c r="D153" s="3"/>
      <c r="E153" s="3"/>
      <c r="F153" s="3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</row>
    <row r="154" spans="4:18" x14ac:dyDescent="0.25">
      <c r="D154" s="3"/>
      <c r="E154" s="3"/>
      <c r="F154" s="3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</row>
    <row r="155" spans="4:18" x14ac:dyDescent="0.25">
      <c r="D155" s="3"/>
      <c r="E155" s="3"/>
      <c r="F155" s="3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</row>
    <row r="156" spans="4:18" x14ac:dyDescent="0.25">
      <c r="D156" s="3"/>
      <c r="E156" s="3"/>
      <c r="F156" s="3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</row>
    <row r="157" spans="4:18" x14ac:dyDescent="0.25">
      <c r="D157" s="3"/>
      <c r="E157" s="3"/>
      <c r="F157" s="3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</row>
    <row r="158" spans="4:18" x14ac:dyDescent="0.25">
      <c r="D158" s="3"/>
      <c r="E158" s="3"/>
      <c r="F158" s="3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</row>
    <row r="159" spans="4:18" x14ac:dyDescent="0.25">
      <c r="D159" s="3"/>
      <c r="E159" s="3"/>
      <c r="F159" s="3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</row>
    <row r="160" spans="4:18" x14ac:dyDescent="0.25">
      <c r="D160" s="3"/>
      <c r="E160" s="3"/>
      <c r="F160" s="3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</row>
    <row r="161" spans="4:18" x14ac:dyDescent="0.25">
      <c r="D161" s="3"/>
      <c r="E161" s="3"/>
      <c r="F161" s="3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</row>
    <row r="162" spans="4:18" x14ac:dyDescent="0.25">
      <c r="D162" s="3"/>
      <c r="E162" s="3"/>
      <c r="F162" s="3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</row>
    <row r="163" spans="4:18" x14ac:dyDescent="0.25">
      <c r="D163" s="3"/>
      <c r="E163" s="3"/>
      <c r="F163" s="3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</row>
    <row r="164" spans="4:18" x14ac:dyDescent="0.25">
      <c r="D164" s="3"/>
      <c r="E164" s="3"/>
      <c r="F164" s="3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</row>
    <row r="165" spans="4:18" x14ac:dyDescent="0.25">
      <c r="D165" s="3"/>
      <c r="E165" s="3"/>
      <c r="F165" s="3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</row>
    <row r="166" spans="4:18" x14ac:dyDescent="0.25">
      <c r="D166" s="3"/>
      <c r="E166" s="3"/>
      <c r="F166" s="3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</row>
    <row r="167" spans="4:18" x14ac:dyDescent="0.25">
      <c r="D167" s="3"/>
      <c r="E167" s="3"/>
      <c r="F167" s="3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</row>
    <row r="168" spans="4:18" x14ac:dyDescent="0.25">
      <c r="D168" s="3"/>
      <c r="E168" s="3"/>
      <c r="F168" s="3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</row>
    <row r="169" spans="4:18" x14ac:dyDescent="0.25">
      <c r="F169" s="3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</row>
    <row r="170" spans="4:18" x14ac:dyDescent="0.25">
      <c r="F170" s="3"/>
      <c r="R170" s="11"/>
    </row>
    <row r="171" spans="4:18" x14ac:dyDescent="0.25">
      <c r="F171" s="3"/>
      <c r="R171" s="11"/>
    </row>
    <row r="172" spans="4:18" x14ac:dyDescent="0.25">
      <c r="F172" s="3"/>
      <c r="R172" s="11"/>
    </row>
    <row r="173" spans="4:18" x14ac:dyDescent="0.25">
      <c r="F173" s="3"/>
      <c r="R173" s="11"/>
    </row>
    <row r="174" spans="4:18" x14ac:dyDescent="0.25">
      <c r="F174" s="3"/>
      <c r="R174" s="11"/>
    </row>
    <row r="175" spans="4:18" x14ac:dyDescent="0.25">
      <c r="F175" s="3"/>
      <c r="R175" s="11"/>
    </row>
    <row r="176" spans="4:18" x14ac:dyDescent="0.25">
      <c r="F176" s="3"/>
      <c r="R176" s="11"/>
    </row>
    <row r="177" spans="6:18" x14ac:dyDescent="0.25">
      <c r="F177" s="3"/>
      <c r="R177" s="11"/>
    </row>
    <row r="178" spans="6:18" x14ac:dyDescent="0.25">
      <c r="F178" s="3"/>
      <c r="R178" s="11"/>
    </row>
    <row r="179" spans="6:18" x14ac:dyDescent="0.25">
      <c r="F179" s="3"/>
      <c r="R179" s="11"/>
    </row>
    <row r="180" spans="6:18" x14ac:dyDescent="0.25">
      <c r="F180" s="3"/>
      <c r="R180" s="11"/>
    </row>
    <row r="181" spans="6:18" x14ac:dyDescent="0.25">
      <c r="R181" s="11"/>
    </row>
    <row r="182" spans="6:18" x14ac:dyDescent="0.25">
      <c r="R182" s="11"/>
    </row>
    <row r="183" spans="6:18" x14ac:dyDescent="0.25">
      <c r="R183" s="11"/>
    </row>
    <row r="184" spans="6:18" x14ac:dyDescent="0.25">
      <c r="R184" s="11"/>
    </row>
    <row r="185" spans="6:18" x14ac:dyDescent="0.25">
      <c r="R185" s="11"/>
    </row>
    <row r="186" spans="6:18" x14ac:dyDescent="0.25">
      <c r="R186" s="11"/>
    </row>
    <row r="187" spans="6:18" x14ac:dyDescent="0.25">
      <c r="R187" s="11"/>
    </row>
  </sheetData>
  <sheetProtection password="D996" sheet="1" objects="1" scenarios="1" formatCells="0" formatColumns="0" formatRows="0" insertColumns="0" insertRows="0" insertHyperlinks="0" deleteColumns="0" deleteRows="0"/>
  <mergeCells count="3">
    <mergeCell ref="E3:J3"/>
    <mergeCell ref="N3:O3"/>
    <mergeCell ref="B1:K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147"/>
  <sheetViews>
    <sheetView workbookViewId="0">
      <pane xSplit="3" ySplit="4" topLeftCell="M5" activePane="bottomRight" state="frozen"/>
      <selection pane="topRight" activeCell="C1" sqref="C1"/>
      <selection pane="bottomLeft" activeCell="A3" sqref="A3"/>
      <selection pane="bottomRight" activeCell="C74" sqref="C74"/>
    </sheetView>
  </sheetViews>
  <sheetFormatPr baseColWidth="10" defaultColWidth="10.875" defaultRowHeight="15.75" x14ac:dyDescent="0.25"/>
  <cols>
    <col min="1" max="1" width="3.75" customWidth="1"/>
    <col min="2" max="2" width="40" customWidth="1"/>
    <col min="3" max="3" width="38.375" bestFit="1" customWidth="1"/>
    <col min="4" max="4" width="17.125" bestFit="1" customWidth="1"/>
    <col min="5" max="5" width="5.125" bestFit="1" customWidth="1"/>
    <col min="6" max="6" width="3.75" bestFit="1" customWidth="1"/>
    <col min="7" max="7" width="12.625" bestFit="1" customWidth="1"/>
    <col min="8" max="9" width="10.125" bestFit="1" customWidth="1"/>
    <col min="10" max="10" width="11.125" bestFit="1" customWidth="1"/>
    <col min="11" max="11" width="11.625" bestFit="1" customWidth="1"/>
    <col min="12" max="12" width="13.75" customWidth="1"/>
    <col min="13" max="13" width="3.875" customWidth="1"/>
    <col min="14" max="14" width="10.125" bestFit="1" customWidth="1"/>
    <col min="15" max="15" width="14" bestFit="1" customWidth="1"/>
    <col min="16" max="16" width="10.125" bestFit="1" customWidth="1"/>
    <col min="17" max="17" width="12.625" bestFit="1" customWidth="1"/>
    <col min="18" max="18" width="14" customWidth="1"/>
    <col min="19" max="19" width="3.625" customWidth="1"/>
    <col min="20" max="20" width="4.875" customWidth="1"/>
    <col min="21" max="21" width="11.875" bestFit="1" customWidth="1"/>
    <col min="22" max="22" width="10.125" bestFit="1" customWidth="1"/>
    <col min="23" max="23" width="11.875" bestFit="1" customWidth="1"/>
    <col min="24" max="24" width="12.875" customWidth="1"/>
    <col min="25" max="25" width="13.625" customWidth="1"/>
    <col min="26" max="26" width="2.125" customWidth="1"/>
    <col min="27" max="27" width="2.625" customWidth="1"/>
    <col min="28" max="28" width="13" bestFit="1" customWidth="1"/>
    <col min="29" max="29" width="14" bestFit="1" customWidth="1"/>
  </cols>
  <sheetData>
    <row r="2" spans="1:27" x14ac:dyDescent="0.25">
      <c r="B2" s="88" t="s">
        <v>135</v>
      </c>
      <c r="C2" s="88"/>
      <c r="D2" s="88"/>
      <c r="E2" s="88"/>
      <c r="F2" s="88"/>
      <c r="G2" s="88"/>
      <c r="H2" s="88"/>
      <c r="I2" s="88"/>
      <c r="J2" s="88"/>
      <c r="K2" s="88"/>
      <c r="L2" s="88"/>
    </row>
    <row r="3" spans="1:27" x14ac:dyDescent="0.25">
      <c r="E3" s="89" t="s">
        <v>0</v>
      </c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W3" s="86" t="s">
        <v>1</v>
      </c>
      <c r="X3" s="86"/>
      <c r="Y3" s="86"/>
    </row>
    <row r="4" spans="1:27" ht="63" customHeight="1" x14ac:dyDescent="0.25"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  <c r="K4" s="1" t="s">
        <v>11</v>
      </c>
      <c r="L4" s="1" t="s">
        <v>13</v>
      </c>
      <c r="M4" s="1"/>
      <c r="N4" s="1" t="s">
        <v>12</v>
      </c>
      <c r="O4" s="1" t="s">
        <v>14</v>
      </c>
      <c r="P4" s="1" t="s">
        <v>15</v>
      </c>
      <c r="Q4" s="1" t="s">
        <v>16</v>
      </c>
      <c r="R4" s="1" t="s">
        <v>17</v>
      </c>
      <c r="S4" s="1"/>
      <c r="T4" s="1"/>
      <c r="U4" s="1" t="s">
        <v>18</v>
      </c>
      <c r="V4" s="1" t="s">
        <v>19</v>
      </c>
      <c r="W4" s="1" t="s">
        <v>20</v>
      </c>
      <c r="X4" s="1" t="s">
        <v>21</v>
      </c>
      <c r="Y4" s="1" t="s">
        <v>22</v>
      </c>
      <c r="Z4" s="2"/>
    </row>
    <row r="5" spans="1:27" x14ac:dyDescent="0.25"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4"/>
      <c r="U5" s="4"/>
      <c r="V5" s="4"/>
      <c r="W5" s="3"/>
      <c r="X5" s="3"/>
      <c r="Y5" s="3"/>
      <c r="Z5" s="3"/>
    </row>
    <row r="6" spans="1:27" x14ac:dyDescent="0.25">
      <c r="A6">
        <v>1</v>
      </c>
      <c r="B6" s="5" t="s">
        <v>23</v>
      </c>
      <c r="C6" s="6" t="s">
        <v>24</v>
      </c>
      <c r="D6" s="7" t="s">
        <v>25</v>
      </c>
      <c r="E6" s="8" t="s">
        <v>26</v>
      </c>
      <c r="F6" s="8">
        <v>28</v>
      </c>
      <c r="G6" s="9">
        <v>84998</v>
      </c>
      <c r="H6" s="9">
        <v>3202</v>
      </c>
      <c r="I6" s="9">
        <v>2238</v>
      </c>
      <c r="J6" s="9">
        <v>11805.277777777779</v>
      </c>
      <c r="K6" s="9">
        <v>1180.5277777777778</v>
      </c>
      <c r="L6" s="9">
        <f>SUM(G6:K6)</f>
        <v>103423.80555555556</v>
      </c>
      <c r="M6" s="9"/>
      <c r="N6" s="9">
        <v>1861.02</v>
      </c>
      <c r="O6" s="9">
        <v>1699.96</v>
      </c>
      <c r="P6" s="9">
        <v>2549.94</v>
      </c>
      <c r="Q6" s="9">
        <v>14874.65</v>
      </c>
      <c r="R6" s="9">
        <f>SUM(N6:Q6)</f>
        <v>20985.57</v>
      </c>
      <c r="S6" s="10"/>
      <c r="T6" s="10"/>
      <c r="U6" s="9">
        <f>+G6*0.115</f>
        <v>9774.77</v>
      </c>
      <c r="V6" s="9"/>
      <c r="W6" s="9">
        <v>26687.040000000001</v>
      </c>
      <c r="X6" s="9">
        <f t="shared" ref="X6:X11" si="0">SUM(U6:W6)</f>
        <v>36461.81</v>
      </c>
      <c r="Y6" s="9">
        <f t="shared" ref="Y6:Y11" si="1">+L6-X6</f>
        <v>66961.995555555564</v>
      </c>
      <c r="Z6" s="11"/>
      <c r="AA6" s="11"/>
    </row>
    <row r="7" spans="1:27" x14ac:dyDescent="0.25">
      <c r="A7">
        <v>2</v>
      </c>
      <c r="B7" s="5" t="s">
        <v>27</v>
      </c>
      <c r="C7" s="6" t="s">
        <v>28</v>
      </c>
      <c r="D7" s="7" t="s">
        <v>25</v>
      </c>
      <c r="E7" s="8" t="s">
        <v>29</v>
      </c>
      <c r="F7" s="8">
        <v>25</v>
      </c>
      <c r="G7" s="9">
        <v>62968</v>
      </c>
      <c r="H7" s="9">
        <v>2288</v>
      </c>
      <c r="I7" s="9">
        <v>1617</v>
      </c>
      <c r="J7" s="9">
        <v>8745.5555555555566</v>
      </c>
      <c r="K7" s="9">
        <v>874.55555555555566</v>
      </c>
      <c r="L7" s="9">
        <f>SUM(G7:K7)</f>
        <v>76493.111111111124</v>
      </c>
      <c r="M7" s="9"/>
      <c r="N7" s="9">
        <v>1861.02</v>
      </c>
      <c r="O7" s="9">
        <v>1259.3600000000001</v>
      </c>
      <c r="P7" s="9">
        <v>1889.04</v>
      </c>
      <c r="Q7" s="9">
        <v>11019.4</v>
      </c>
      <c r="R7" s="9">
        <f t="shared" ref="R7:R9" si="2">SUM(N7:Q7)</f>
        <v>16028.82</v>
      </c>
      <c r="S7" s="10"/>
      <c r="T7" s="10"/>
      <c r="U7" s="9">
        <f>+G7*0.115</f>
        <v>7241.3200000000006</v>
      </c>
      <c r="V7" s="9"/>
      <c r="W7" s="9">
        <v>18072.98</v>
      </c>
      <c r="X7" s="9">
        <f t="shared" si="0"/>
        <v>25314.3</v>
      </c>
      <c r="Y7" s="9">
        <f t="shared" si="1"/>
        <v>51178.811111111121</v>
      </c>
      <c r="Z7" s="11"/>
      <c r="AA7" s="11"/>
    </row>
    <row r="8" spans="1:27" x14ac:dyDescent="0.25">
      <c r="A8">
        <v>3</v>
      </c>
      <c r="B8" s="5" t="s">
        <v>30</v>
      </c>
      <c r="C8" s="6" t="s">
        <v>31</v>
      </c>
      <c r="D8" s="7" t="s">
        <v>25</v>
      </c>
      <c r="E8" s="12" t="s">
        <v>29</v>
      </c>
      <c r="F8" s="8">
        <v>11</v>
      </c>
      <c r="G8" s="9">
        <v>14133</v>
      </c>
      <c r="H8" s="9">
        <v>1093</v>
      </c>
      <c r="I8" s="9">
        <v>679</v>
      </c>
      <c r="J8" s="9">
        <v>1962.916666666667</v>
      </c>
      <c r="K8" s="9">
        <v>196.29166666666669</v>
      </c>
      <c r="L8" s="9">
        <f>SUM(G8:K8)</f>
        <v>18064.208333333336</v>
      </c>
      <c r="M8" s="9"/>
      <c r="N8" s="9">
        <v>838.12</v>
      </c>
      <c r="O8" s="9">
        <v>282.66000000000003</v>
      </c>
      <c r="P8" s="9">
        <v>423.99</v>
      </c>
      <c r="Q8" s="9">
        <v>2473.2749999999996</v>
      </c>
      <c r="R8" s="9">
        <f t="shared" si="2"/>
        <v>4018.0449999999996</v>
      </c>
      <c r="S8" s="10"/>
      <c r="T8" s="10"/>
      <c r="U8" s="9">
        <f>+G8*0.115</f>
        <v>1625.2950000000001</v>
      </c>
      <c r="V8" s="9"/>
      <c r="W8" s="9">
        <v>2348.6999999999998</v>
      </c>
      <c r="X8" s="9">
        <f t="shared" si="0"/>
        <v>3973.9949999999999</v>
      </c>
      <c r="Y8" s="9">
        <f t="shared" si="1"/>
        <v>14090.213333333337</v>
      </c>
      <c r="Z8" s="11"/>
      <c r="AA8" s="11"/>
    </row>
    <row r="9" spans="1:27" x14ac:dyDescent="0.25">
      <c r="A9">
        <v>4</v>
      </c>
      <c r="B9" s="5" t="s">
        <v>32</v>
      </c>
      <c r="C9" s="6" t="s">
        <v>33</v>
      </c>
      <c r="D9" s="7" t="s">
        <v>25</v>
      </c>
      <c r="E9" s="8" t="s">
        <v>26</v>
      </c>
      <c r="F9" s="8">
        <v>2</v>
      </c>
      <c r="G9" s="9">
        <v>10079</v>
      </c>
      <c r="H9" s="9">
        <v>737</v>
      </c>
      <c r="I9" s="9">
        <v>455</v>
      </c>
      <c r="J9" s="9">
        <v>1399.8611111111111</v>
      </c>
      <c r="K9" s="9">
        <v>139.98611111111111</v>
      </c>
      <c r="L9" s="9">
        <f>SUM(G9:K9)</f>
        <v>12810.847222222223</v>
      </c>
      <c r="M9" s="9"/>
      <c r="N9" s="9">
        <v>707.68</v>
      </c>
      <c r="O9" s="9">
        <v>201.58</v>
      </c>
      <c r="P9" s="9">
        <v>302.37</v>
      </c>
      <c r="Q9" s="9">
        <v>1763.8249999999998</v>
      </c>
      <c r="R9" s="9">
        <f t="shared" si="2"/>
        <v>2975.4549999999999</v>
      </c>
      <c r="S9" s="10"/>
      <c r="T9" s="10"/>
      <c r="U9" s="9">
        <f>+G9*0.115</f>
        <v>1159.085</v>
      </c>
      <c r="V9" s="9">
        <v>5620</v>
      </c>
      <c r="W9" s="9">
        <v>1302.6199999999999</v>
      </c>
      <c r="X9" s="9">
        <f t="shared" si="0"/>
        <v>8081.7049999999999</v>
      </c>
      <c r="Y9" s="9">
        <f t="shared" si="1"/>
        <v>4729.1422222222227</v>
      </c>
      <c r="Z9" s="11"/>
      <c r="AA9" s="11"/>
    </row>
    <row r="10" spans="1:27" ht="6.95" customHeight="1" x14ac:dyDescent="0.25">
      <c r="D10" s="3"/>
      <c r="E10" s="3"/>
      <c r="F10" s="3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0"/>
      <c r="T10" s="10"/>
      <c r="U10" s="10"/>
      <c r="V10" s="10"/>
      <c r="W10" s="11"/>
      <c r="X10" s="9">
        <f t="shared" si="0"/>
        <v>0</v>
      </c>
      <c r="Y10" s="9">
        <f t="shared" si="1"/>
        <v>0</v>
      </c>
      <c r="Z10" s="11"/>
      <c r="AA10" s="11"/>
    </row>
    <row r="11" spans="1:27" x14ac:dyDescent="0.25">
      <c r="D11" s="3"/>
      <c r="E11" s="3"/>
      <c r="F11" s="3"/>
      <c r="G11" s="13">
        <f>SUM(G6:G10)</f>
        <v>172178</v>
      </c>
      <c r="H11" s="13">
        <f t="shared" ref="H11:Q11" si="3">SUM(H6:H10)</f>
        <v>7320</v>
      </c>
      <c r="I11" s="13">
        <f t="shared" si="3"/>
        <v>4989</v>
      </c>
      <c r="J11" s="13">
        <f t="shared" si="3"/>
        <v>23913.611111111113</v>
      </c>
      <c r="K11" s="13">
        <f t="shared" si="3"/>
        <v>2391.3611111111113</v>
      </c>
      <c r="L11" s="13">
        <f t="shared" si="3"/>
        <v>210791.97222222225</v>
      </c>
      <c r="M11" s="13"/>
      <c r="N11" s="13">
        <f t="shared" ref="N11" si="4">SUM(N6:N10)</f>
        <v>5267.84</v>
      </c>
      <c r="O11" s="13">
        <f t="shared" si="3"/>
        <v>3443.56</v>
      </c>
      <c r="P11" s="13">
        <f t="shared" si="3"/>
        <v>5165.3399999999992</v>
      </c>
      <c r="Q11" s="13">
        <f t="shared" si="3"/>
        <v>30131.149999999998</v>
      </c>
      <c r="R11" s="13">
        <f>SUM(R6:R9)</f>
        <v>44007.89</v>
      </c>
      <c r="S11" s="14"/>
      <c r="T11" s="14"/>
      <c r="U11" s="15">
        <f>SUM(U6:U10)</f>
        <v>19800.47</v>
      </c>
      <c r="V11" s="15">
        <f t="shared" ref="V11:W11" si="5">SUM(V6:V10)</f>
        <v>5620</v>
      </c>
      <c r="W11" s="15">
        <f t="shared" si="5"/>
        <v>48411.340000000004</v>
      </c>
      <c r="X11" s="16">
        <f t="shared" si="0"/>
        <v>73831.81</v>
      </c>
      <c r="Y11" s="17">
        <f t="shared" si="1"/>
        <v>136960.16222222225</v>
      </c>
      <c r="Z11" s="18"/>
      <c r="AA11" s="11"/>
    </row>
    <row r="12" spans="1:27" ht="6.95" customHeight="1" x14ac:dyDescent="0.25">
      <c r="D12" s="3"/>
      <c r="E12" s="3"/>
      <c r="F12" s="3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0"/>
      <c r="T12" s="10"/>
      <c r="U12" s="10"/>
      <c r="V12" s="10"/>
      <c r="W12" s="11"/>
      <c r="X12" s="11"/>
      <c r="Y12" s="11"/>
      <c r="Z12" s="11"/>
      <c r="AA12" s="11"/>
    </row>
    <row r="13" spans="1:27" x14ac:dyDescent="0.25">
      <c r="A13">
        <v>5</v>
      </c>
      <c r="B13" s="5" t="s">
        <v>34</v>
      </c>
      <c r="C13" s="6" t="s">
        <v>35</v>
      </c>
      <c r="D13" s="7" t="s">
        <v>25</v>
      </c>
      <c r="E13" s="8" t="s">
        <v>26</v>
      </c>
      <c r="F13" s="8">
        <v>25</v>
      </c>
      <c r="G13" s="9">
        <v>62968</v>
      </c>
      <c r="H13" s="9">
        <v>2288</v>
      </c>
      <c r="I13" s="9">
        <v>1617</v>
      </c>
      <c r="J13" s="9">
        <v>8745.5555555555566</v>
      </c>
      <c r="K13" s="9">
        <v>874.55555555555566</v>
      </c>
      <c r="L13" s="9">
        <f t="shared" ref="L13:L21" si="6">SUM(G13:K13)</f>
        <v>76493.111111111124</v>
      </c>
      <c r="M13" s="9"/>
      <c r="N13" s="9">
        <v>1861.02</v>
      </c>
      <c r="O13" s="9">
        <v>1259.3600000000001</v>
      </c>
      <c r="P13" s="9">
        <v>1889.04</v>
      </c>
      <c r="Q13" s="9">
        <v>11019.4</v>
      </c>
      <c r="R13" s="9">
        <f>SUM(N13:Q13)</f>
        <v>16028.82</v>
      </c>
      <c r="S13" s="10"/>
      <c r="T13" s="10"/>
      <c r="U13" s="9">
        <f t="shared" ref="U13:U21" si="7">+G13*0.115</f>
        <v>7241.3200000000006</v>
      </c>
      <c r="V13" s="9"/>
      <c r="W13" s="9">
        <v>18072.98</v>
      </c>
      <c r="X13" s="9">
        <f t="shared" ref="X13:X23" si="8">SUM(U13:W13)</f>
        <v>25314.3</v>
      </c>
      <c r="Y13" s="9">
        <f t="shared" ref="Y13:Y23" si="9">+L13-X13</f>
        <v>51178.811111111121</v>
      </c>
      <c r="Z13" s="11"/>
      <c r="AA13" s="11"/>
    </row>
    <row r="14" spans="1:27" x14ac:dyDescent="0.25">
      <c r="A14">
        <v>6</v>
      </c>
      <c r="B14" s="5" t="s">
        <v>36</v>
      </c>
      <c r="C14" s="6" t="s">
        <v>37</v>
      </c>
      <c r="D14" s="7" t="s">
        <v>25</v>
      </c>
      <c r="E14" s="8" t="s">
        <v>29</v>
      </c>
      <c r="F14" s="8">
        <v>19</v>
      </c>
      <c r="G14" s="9">
        <v>33470</v>
      </c>
      <c r="H14" s="9">
        <v>1549</v>
      </c>
      <c r="I14" s="9">
        <v>1016</v>
      </c>
      <c r="J14" s="9">
        <v>4648.6111111111113</v>
      </c>
      <c r="K14" s="9">
        <v>464.86111111111114</v>
      </c>
      <c r="L14" s="9">
        <f t="shared" si="6"/>
        <v>41148.472222222219</v>
      </c>
      <c r="M14" s="9"/>
      <c r="N14" s="9">
        <v>1411.1</v>
      </c>
      <c r="O14" s="9">
        <v>669.4</v>
      </c>
      <c r="P14" s="9">
        <v>1004.0999999999999</v>
      </c>
      <c r="Q14" s="9">
        <v>5857.25</v>
      </c>
      <c r="R14" s="9">
        <f t="shared" ref="R14:R21" si="10">SUM(N14:Q14)</f>
        <v>8941.85</v>
      </c>
      <c r="S14" s="10"/>
      <c r="T14" s="10"/>
      <c r="U14" s="9">
        <f t="shared" si="7"/>
        <v>3849.05</v>
      </c>
      <c r="V14" s="9">
        <v>8399.32</v>
      </c>
      <c r="W14" s="9">
        <v>7645.78</v>
      </c>
      <c r="X14" s="9">
        <f t="shared" si="8"/>
        <v>19894.149999999998</v>
      </c>
      <c r="Y14" s="9">
        <f t="shared" si="9"/>
        <v>21254.322222222221</v>
      </c>
      <c r="Z14" s="11"/>
      <c r="AA14" s="11"/>
    </row>
    <row r="15" spans="1:27" x14ac:dyDescent="0.25">
      <c r="A15">
        <v>7</v>
      </c>
      <c r="B15" s="5" t="s">
        <v>38</v>
      </c>
      <c r="C15" s="6" t="s">
        <v>39</v>
      </c>
      <c r="D15" s="7" t="s">
        <v>25</v>
      </c>
      <c r="E15" s="8" t="s">
        <v>29</v>
      </c>
      <c r="F15" s="8">
        <v>12</v>
      </c>
      <c r="G15" s="9">
        <f t="shared" ref="G15:Y15" si="11">G49</f>
        <v>15080</v>
      </c>
      <c r="H15" s="9">
        <f t="shared" si="11"/>
        <v>1099</v>
      </c>
      <c r="I15" s="9">
        <f t="shared" si="11"/>
        <v>689</v>
      </c>
      <c r="J15" s="9">
        <f t="shared" si="11"/>
        <v>2094.4444444444448</v>
      </c>
      <c r="K15" s="9">
        <f t="shared" si="11"/>
        <v>209.44444444444446</v>
      </c>
      <c r="L15" s="9">
        <f t="shared" si="11"/>
        <v>19171.888888888891</v>
      </c>
      <c r="M15" s="9"/>
      <c r="N15" s="9">
        <f t="shared" si="11"/>
        <v>865.6</v>
      </c>
      <c r="O15" s="9">
        <f t="shared" si="11"/>
        <v>301.60000000000002</v>
      </c>
      <c r="P15" s="9">
        <f t="shared" si="11"/>
        <v>452.4</v>
      </c>
      <c r="Q15" s="9">
        <f t="shared" si="11"/>
        <v>2639</v>
      </c>
      <c r="R15" s="9">
        <f t="shared" si="11"/>
        <v>4258.6000000000004</v>
      </c>
      <c r="S15" s="10"/>
      <c r="T15" s="10"/>
      <c r="U15" s="9">
        <f t="shared" si="11"/>
        <v>1734.2</v>
      </c>
      <c r="V15" s="9">
        <f t="shared" si="11"/>
        <v>0</v>
      </c>
      <c r="W15" s="9">
        <f t="shared" si="11"/>
        <v>2584</v>
      </c>
      <c r="X15" s="9">
        <f t="shared" si="11"/>
        <v>4318.2</v>
      </c>
      <c r="Y15" s="9">
        <f t="shared" si="11"/>
        <v>14853.68888888889</v>
      </c>
      <c r="Z15" s="11"/>
      <c r="AA15" s="11"/>
    </row>
    <row r="16" spans="1:27" x14ac:dyDescent="0.25">
      <c r="A16">
        <v>8</v>
      </c>
      <c r="B16" s="5" t="s">
        <v>40</v>
      </c>
      <c r="C16" s="6" t="s">
        <v>41</v>
      </c>
      <c r="D16" s="7" t="s">
        <v>25</v>
      </c>
      <c r="E16" s="12" t="s">
        <v>26</v>
      </c>
      <c r="F16" s="8">
        <v>19</v>
      </c>
      <c r="G16" s="9">
        <v>33470</v>
      </c>
      <c r="H16" s="9">
        <v>1549</v>
      </c>
      <c r="I16" s="9">
        <v>1016</v>
      </c>
      <c r="J16" s="9">
        <v>4648.6111111111113</v>
      </c>
      <c r="K16" s="9">
        <v>464.86111111111114</v>
      </c>
      <c r="L16" s="9">
        <f t="shared" si="6"/>
        <v>41148.472222222219</v>
      </c>
      <c r="M16" s="9"/>
      <c r="N16" s="9">
        <v>1411.1</v>
      </c>
      <c r="O16" s="9">
        <v>669.4</v>
      </c>
      <c r="P16" s="9">
        <v>1004.0999999999999</v>
      </c>
      <c r="Q16" s="9">
        <v>5857.25</v>
      </c>
      <c r="R16" s="9">
        <f t="shared" si="10"/>
        <v>8941.85</v>
      </c>
      <c r="S16" s="10"/>
      <c r="T16" s="10"/>
      <c r="U16" s="9">
        <f t="shared" si="7"/>
        <v>3849.05</v>
      </c>
      <c r="V16" s="9">
        <v>16736.72</v>
      </c>
      <c r="W16" s="9">
        <v>7645.78</v>
      </c>
      <c r="X16" s="9">
        <f t="shared" si="8"/>
        <v>28231.55</v>
      </c>
      <c r="Y16" s="9">
        <f t="shared" si="9"/>
        <v>12916.92222222222</v>
      </c>
      <c r="Z16" s="11"/>
      <c r="AA16" s="11"/>
    </row>
    <row r="17" spans="1:27" x14ac:dyDescent="0.25">
      <c r="A17">
        <v>9</v>
      </c>
      <c r="B17" s="5" t="s">
        <v>42</v>
      </c>
      <c r="C17" s="6" t="s">
        <v>43</v>
      </c>
      <c r="D17" s="7" t="s">
        <v>25</v>
      </c>
      <c r="E17" s="12" t="s">
        <v>29</v>
      </c>
      <c r="F17" s="8">
        <v>15</v>
      </c>
      <c r="G17" s="9">
        <v>20272</v>
      </c>
      <c r="H17" s="9">
        <v>1206</v>
      </c>
      <c r="I17" s="9">
        <v>755</v>
      </c>
      <c r="J17" s="9">
        <v>2815.5555555555557</v>
      </c>
      <c r="K17" s="9">
        <v>281.5555555555556</v>
      </c>
      <c r="L17" s="9">
        <f t="shared" si="6"/>
        <v>25330.111111111109</v>
      </c>
      <c r="M17" s="9"/>
      <c r="N17" s="9">
        <v>1018.46</v>
      </c>
      <c r="O17" s="9">
        <v>405.44</v>
      </c>
      <c r="P17" s="9">
        <v>608.16</v>
      </c>
      <c r="Q17" s="9">
        <v>3547.6</v>
      </c>
      <c r="R17" s="9">
        <f t="shared" si="10"/>
        <v>5579.66</v>
      </c>
      <c r="S17" s="10"/>
      <c r="T17" s="10"/>
      <c r="U17" s="9">
        <f t="shared" si="7"/>
        <v>2331.2800000000002</v>
      </c>
      <c r="V17" s="9">
        <v>9035.32</v>
      </c>
      <c r="W17" s="9">
        <v>3881.34</v>
      </c>
      <c r="X17" s="9">
        <f t="shared" si="8"/>
        <v>15247.94</v>
      </c>
      <c r="Y17" s="9">
        <f t="shared" si="9"/>
        <v>10082.171111111109</v>
      </c>
      <c r="Z17" s="11"/>
      <c r="AA17" s="11"/>
    </row>
    <row r="18" spans="1:27" x14ac:dyDescent="0.25">
      <c r="A18">
        <v>10</v>
      </c>
      <c r="B18" s="5" t="s">
        <v>44</v>
      </c>
      <c r="C18" s="6" t="s">
        <v>43</v>
      </c>
      <c r="D18" s="7" t="s">
        <v>25</v>
      </c>
      <c r="E18" s="12" t="s">
        <v>26</v>
      </c>
      <c r="F18" s="8">
        <v>11</v>
      </c>
      <c r="G18" s="9">
        <v>14133</v>
      </c>
      <c r="H18" s="9">
        <v>1093</v>
      </c>
      <c r="I18" s="9">
        <v>679</v>
      </c>
      <c r="J18" s="9">
        <v>1962.916666666667</v>
      </c>
      <c r="K18" s="9">
        <v>196.29166666666669</v>
      </c>
      <c r="L18" s="9">
        <f t="shared" si="6"/>
        <v>18064.208333333336</v>
      </c>
      <c r="M18" s="9"/>
      <c r="N18" s="9">
        <v>838.12</v>
      </c>
      <c r="O18" s="9">
        <v>282.66000000000003</v>
      </c>
      <c r="P18" s="9">
        <v>423.99</v>
      </c>
      <c r="Q18" s="9">
        <v>2473.2749999999996</v>
      </c>
      <c r="R18" s="9">
        <f t="shared" si="10"/>
        <v>4018.0449999999996</v>
      </c>
      <c r="S18" s="10"/>
      <c r="T18" s="10"/>
      <c r="U18" s="9">
        <f t="shared" si="7"/>
        <v>1625.2950000000001</v>
      </c>
      <c r="V18" s="9"/>
      <c r="W18" s="9">
        <v>2348.6999999999998</v>
      </c>
      <c r="X18" s="9">
        <f t="shared" si="8"/>
        <v>3973.9949999999999</v>
      </c>
      <c r="Y18" s="9">
        <f t="shared" si="9"/>
        <v>14090.213333333337</v>
      </c>
      <c r="Z18" s="11"/>
      <c r="AA18" s="11"/>
    </row>
    <row r="19" spans="1:27" x14ac:dyDescent="0.25">
      <c r="A19">
        <v>11</v>
      </c>
      <c r="B19" s="5" t="s">
        <v>45</v>
      </c>
      <c r="C19" s="6" t="s">
        <v>46</v>
      </c>
      <c r="D19" s="7" t="s">
        <v>25</v>
      </c>
      <c r="E19" s="12" t="s">
        <v>26</v>
      </c>
      <c r="F19" s="8">
        <v>19</v>
      </c>
      <c r="G19" s="9">
        <v>33470</v>
      </c>
      <c r="H19" s="9">
        <v>1549</v>
      </c>
      <c r="I19" s="9">
        <v>1016</v>
      </c>
      <c r="J19" s="9">
        <v>4648.6111111111113</v>
      </c>
      <c r="K19" s="9">
        <v>464.86111111111114</v>
      </c>
      <c r="L19" s="9">
        <f t="shared" si="6"/>
        <v>41148.472222222219</v>
      </c>
      <c r="M19" s="9"/>
      <c r="N19" s="9">
        <v>1411.1</v>
      </c>
      <c r="O19" s="9">
        <v>669.4</v>
      </c>
      <c r="P19" s="9">
        <v>1004.0999999999999</v>
      </c>
      <c r="Q19" s="9">
        <v>5857.25</v>
      </c>
      <c r="R19" s="9">
        <f t="shared" si="10"/>
        <v>8941.85</v>
      </c>
      <c r="S19" s="10"/>
      <c r="T19" s="10"/>
      <c r="U19" s="9">
        <f t="shared" si="7"/>
        <v>3849.05</v>
      </c>
      <c r="V19" s="9"/>
      <c r="W19" s="9">
        <v>7645.78</v>
      </c>
      <c r="X19" s="9">
        <f t="shared" si="8"/>
        <v>11494.83</v>
      </c>
      <c r="Y19" s="9">
        <f t="shared" si="9"/>
        <v>29653.642222222217</v>
      </c>
      <c r="Z19" s="11"/>
      <c r="AA19" s="11"/>
    </row>
    <row r="20" spans="1:27" x14ac:dyDescent="0.25">
      <c r="A20">
        <v>12</v>
      </c>
      <c r="B20" s="5" t="s">
        <v>47</v>
      </c>
      <c r="C20" s="6" t="s">
        <v>48</v>
      </c>
      <c r="D20" s="7" t="s">
        <v>25</v>
      </c>
      <c r="E20" s="12" t="s">
        <v>26</v>
      </c>
      <c r="F20" s="8">
        <v>10</v>
      </c>
      <c r="G20" s="9">
        <v>13405</v>
      </c>
      <c r="H20" s="9">
        <v>1046</v>
      </c>
      <c r="I20" s="9">
        <v>666</v>
      </c>
      <c r="J20" s="9">
        <v>1861.8055555555557</v>
      </c>
      <c r="K20" s="9">
        <v>186.18055555555554</v>
      </c>
      <c r="L20" s="9">
        <f t="shared" si="6"/>
        <v>17164.986111111109</v>
      </c>
      <c r="M20" s="9"/>
      <c r="N20" s="9">
        <v>815.8</v>
      </c>
      <c r="O20" s="9">
        <v>268.10000000000002</v>
      </c>
      <c r="P20" s="9">
        <v>402.15</v>
      </c>
      <c r="Q20" s="9">
        <v>2345.875</v>
      </c>
      <c r="R20" s="9">
        <f t="shared" si="10"/>
        <v>3831.9250000000002</v>
      </c>
      <c r="S20" s="10"/>
      <c r="T20" s="10"/>
      <c r="U20" s="9">
        <f t="shared" si="7"/>
        <v>1541.575</v>
      </c>
      <c r="V20" s="9">
        <v>6917.94</v>
      </c>
      <c r="W20" s="9">
        <v>2166.66</v>
      </c>
      <c r="X20" s="9">
        <f t="shared" si="8"/>
        <v>10626.174999999999</v>
      </c>
      <c r="Y20" s="9">
        <f t="shared" si="9"/>
        <v>6538.8111111111102</v>
      </c>
      <c r="Z20" s="11"/>
      <c r="AA20" s="11"/>
    </row>
    <row r="21" spans="1:27" x14ac:dyDescent="0.25">
      <c r="A21">
        <v>13</v>
      </c>
      <c r="B21" s="5" t="s">
        <v>49</v>
      </c>
      <c r="C21" s="6" t="s">
        <v>48</v>
      </c>
      <c r="D21" s="7" t="s">
        <v>25</v>
      </c>
      <c r="E21" s="12" t="s">
        <v>26</v>
      </c>
      <c r="F21" s="8">
        <v>10</v>
      </c>
      <c r="G21" s="9">
        <v>13405</v>
      </c>
      <c r="H21" s="9">
        <v>1046</v>
      </c>
      <c r="I21" s="9">
        <v>666</v>
      </c>
      <c r="J21" s="9">
        <v>1861.8055555555557</v>
      </c>
      <c r="K21" s="9">
        <v>186.18055555555554</v>
      </c>
      <c r="L21" s="9">
        <f t="shared" si="6"/>
        <v>17164.986111111109</v>
      </c>
      <c r="M21" s="9"/>
      <c r="N21" s="9">
        <v>815.8</v>
      </c>
      <c r="O21" s="9">
        <v>268.10000000000002</v>
      </c>
      <c r="P21" s="9">
        <v>402.15</v>
      </c>
      <c r="Q21" s="9">
        <v>2345.875</v>
      </c>
      <c r="R21" s="9">
        <f t="shared" si="10"/>
        <v>3831.9250000000002</v>
      </c>
      <c r="S21" s="10"/>
      <c r="T21" s="10"/>
      <c r="U21" s="9">
        <f t="shared" si="7"/>
        <v>1541.575</v>
      </c>
      <c r="V21" s="9"/>
      <c r="W21" s="9">
        <v>2166.66</v>
      </c>
      <c r="X21" s="9">
        <f t="shared" si="8"/>
        <v>3708.2349999999997</v>
      </c>
      <c r="Y21" s="9">
        <f t="shared" si="9"/>
        <v>13456.751111111109</v>
      </c>
      <c r="Z21" s="11"/>
      <c r="AA21" s="11"/>
    </row>
    <row r="22" spans="1:27" ht="6.95" customHeight="1" x14ac:dyDescent="0.25">
      <c r="D22" s="3"/>
      <c r="E22" s="3"/>
      <c r="F22" s="3"/>
      <c r="G22" s="11"/>
      <c r="H22" s="11"/>
      <c r="I22" s="11"/>
      <c r="J22" s="11"/>
      <c r="K22" s="11"/>
      <c r="L22" s="9"/>
      <c r="M22" s="10"/>
      <c r="N22" s="11"/>
      <c r="O22" s="11"/>
      <c r="P22" s="11"/>
      <c r="Q22" s="11"/>
      <c r="R22" s="11"/>
      <c r="S22" s="10"/>
      <c r="T22" s="11"/>
      <c r="U22" s="11"/>
      <c r="V22" s="11"/>
      <c r="W22" s="11"/>
      <c r="X22" s="9">
        <f t="shared" si="8"/>
        <v>0</v>
      </c>
      <c r="Y22" s="9">
        <f t="shared" si="9"/>
        <v>0</v>
      </c>
      <c r="Z22" s="11"/>
      <c r="AA22" s="11"/>
    </row>
    <row r="23" spans="1:27" x14ac:dyDescent="0.25">
      <c r="D23" s="3"/>
      <c r="E23" s="3"/>
      <c r="F23" s="3"/>
      <c r="G23" s="19">
        <f>SUM(G13:G22)</f>
        <v>239673</v>
      </c>
      <c r="H23" s="19">
        <f t="shared" ref="H23:Q23" si="12">SUM(H13:H22)</f>
        <v>12425</v>
      </c>
      <c r="I23" s="19">
        <f t="shared" si="12"/>
        <v>8120</v>
      </c>
      <c r="J23" s="19">
        <f t="shared" si="12"/>
        <v>33287.916666666672</v>
      </c>
      <c r="K23" s="19">
        <f t="shared" si="12"/>
        <v>3328.791666666667</v>
      </c>
      <c r="L23" s="19">
        <f t="shared" si="12"/>
        <v>296834.70833333337</v>
      </c>
      <c r="M23" s="19"/>
      <c r="N23" s="19">
        <f t="shared" ref="N23" si="13">SUM(N13:N22)</f>
        <v>10448.099999999999</v>
      </c>
      <c r="O23" s="19">
        <f t="shared" si="12"/>
        <v>4793.4600000000009</v>
      </c>
      <c r="P23" s="19">
        <f t="shared" si="12"/>
        <v>7190.1899999999987</v>
      </c>
      <c r="Q23" s="19">
        <f t="shared" si="12"/>
        <v>41942.775000000001</v>
      </c>
      <c r="R23" s="19">
        <f>SUM(R13:R21)</f>
        <v>64374.525000000001</v>
      </c>
      <c r="S23" s="20"/>
      <c r="T23" s="20"/>
      <c r="U23" s="13">
        <f>SUM(U13:U22)</f>
        <v>27562.395</v>
      </c>
      <c r="V23" s="13">
        <f t="shared" ref="V23:W23" si="14">SUM(V13:V22)</f>
        <v>41089.300000000003</v>
      </c>
      <c r="W23" s="13">
        <f t="shared" si="14"/>
        <v>54157.680000000008</v>
      </c>
      <c r="X23" s="16">
        <f t="shared" si="8"/>
        <v>122809.37500000001</v>
      </c>
      <c r="Y23" s="17">
        <f t="shared" si="9"/>
        <v>174025.33333333337</v>
      </c>
      <c r="Z23" s="11"/>
      <c r="AA23" s="11"/>
    </row>
    <row r="24" spans="1:27" ht="6.95" customHeight="1" x14ac:dyDescent="0.25">
      <c r="D24" s="3"/>
      <c r="E24" s="3"/>
      <c r="F24" s="3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21"/>
      <c r="S24" s="20"/>
      <c r="T24" s="20"/>
      <c r="U24" s="21"/>
      <c r="V24" s="21"/>
      <c r="W24" s="21"/>
      <c r="X24" s="21"/>
      <c r="Y24" s="21"/>
      <c r="Z24" s="11"/>
      <c r="AA24" s="11"/>
    </row>
    <row r="25" spans="1:27" x14ac:dyDescent="0.25">
      <c r="A25">
        <v>14</v>
      </c>
      <c r="B25" s="5" t="s">
        <v>50</v>
      </c>
      <c r="C25" s="6" t="s">
        <v>51</v>
      </c>
      <c r="D25" s="7" t="s">
        <v>25</v>
      </c>
      <c r="E25" s="8" t="s">
        <v>29</v>
      </c>
      <c r="F25" s="8">
        <v>21</v>
      </c>
      <c r="G25" s="9">
        <v>39023</v>
      </c>
      <c r="H25" s="9">
        <v>1808</v>
      </c>
      <c r="I25" s="9">
        <v>1299</v>
      </c>
      <c r="J25" s="9">
        <v>5419.8611111111113</v>
      </c>
      <c r="K25" s="9">
        <v>541.98611111111109</v>
      </c>
      <c r="L25" s="9">
        <f>SUM(G25:K25)</f>
        <v>48091.847222222219</v>
      </c>
      <c r="M25" s="9"/>
      <c r="N25" s="9">
        <v>1583.48</v>
      </c>
      <c r="O25" s="9">
        <v>780.46</v>
      </c>
      <c r="P25" s="9">
        <v>1170.69</v>
      </c>
      <c r="Q25" s="9">
        <v>6829.0249999999996</v>
      </c>
      <c r="R25" s="9">
        <f>SUM(N25:Q25)</f>
        <v>10363.654999999999</v>
      </c>
      <c r="S25" s="10"/>
      <c r="T25" s="10"/>
      <c r="U25" s="9">
        <f>+G25*0.115</f>
        <v>4487.6450000000004</v>
      </c>
      <c r="V25" s="9"/>
      <c r="W25" s="9">
        <v>9651.1</v>
      </c>
      <c r="X25" s="9">
        <f>SUM(U25:W25)</f>
        <v>14138.745000000001</v>
      </c>
      <c r="Y25" s="9">
        <f>+L25-X25</f>
        <v>33953.102222222216</v>
      </c>
      <c r="Z25" s="11"/>
      <c r="AA25" s="11"/>
    </row>
    <row r="26" spans="1:27" ht="18" customHeight="1" x14ac:dyDescent="0.25">
      <c r="A26">
        <v>15</v>
      </c>
      <c r="B26" s="5" t="s">
        <v>52</v>
      </c>
      <c r="C26" s="6" t="s">
        <v>53</v>
      </c>
      <c r="D26" s="7" t="s">
        <v>25</v>
      </c>
      <c r="E26" s="12" t="s">
        <v>29</v>
      </c>
      <c r="F26" s="8">
        <v>11</v>
      </c>
      <c r="G26" s="9">
        <v>14133</v>
      </c>
      <c r="H26" s="9">
        <v>1093</v>
      </c>
      <c r="I26" s="9">
        <v>679</v>
      </c>
      <c r="J26" s="9">
        <v>1962.916666666667</v>
      </c>
      <c r="K26" s="9">
        <v>196.29166666666669</v>
      </c>
      <c r="L26" s="9">
        <f>SUM(G26:K26)</f>
        <v>18064.208333333336</v>
      </c>
      <c r="M26" s="9"/>
      <c r="N26" s="9">
        <v>838.12</v>
      </c>
      <c r="O26" s="9">
        <v>282.66000000000003</v>
      </c>
      <c r="P26" s="9">
        <v>423.99</v>
      </c>
      <c r="Q26" s="9">
        <v>2473.2749999999996</v>
      </c>
      <c r="R26" s="9">
        <f>SUM(N26:Q26)</f>
        <v>4018.0449999999996</v>
      </c>
      <c r="S26" s="10"/>
      <c r="T26" s="10"/>
      <c r="U26" s="9">
        <f>+G26*0.115</f>
        <v>1625.2950000000001</v>
      </c>
      <c r="V26" s="9"/>
      <c r="W26" s="9">
        <v>2348.6999999999998</v>
      </c>
      <c r="X26" s="9">
        <f>SUM(U26:W26)</f>
        <v>3973.9949999999999</v>
      </c>
      <c r="Y26" s="9">
        <f>+L26-X26</f>
        <v>14090.213333333337</v>
      </c>
      <c r="Z26" s="11"/>
      <c r="AA26" s="11"/>
    </row>
    <row r="27" spans="1:27" ht="5.25" customHeight="1" x14ac:dyDescent="0.25">
      <c r="C27" s="23"/>
      <c r="D27" s="4"/>
      <c r="E27" s="4"/>
      <c r="F27" s="4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9">
        <f>SUM(U27:W27)</f>
        <v>0</v>
      </c>
      <c r="Y27" s="9">
        <f>+L27-X27</f>
        <v>0</v>
      </c>
      <c r="Z27" s="11"/>
      <c r="AA27" s="11"/>
    </row>
    <row r="28" spans="1:27" ht="16.5" customHeight="1" x14ac:dyDescent="0.25">
      <c r="C28" s="23"/>
      <c r="D28" s="4"/>
      <c r="E28" s="4"/>
      <c r="F28" s="4"/>
      <c r="G28" s="24">
        <f>SUM(G25:G27)</f>
        <v>53156</v>
      </c>
      <c r="H28" s="24">
        <f t="shared" ref="H28:Q28" si="15">SUM(H25:H27)</f>
        <v>2901</v>
      </c>
      <c r="I28" s="24">
        <f t="shared" si="15"/>
        <v>1978</v>
      </c>
      <c r="J28" s="24">
        <f t="shared" si="15"/>
        <v>7382.7777777777783</v>
      </c>
      <c r="K28" s="24">
        <f t="shared" si="15"/>
        <v>738.27777777777783</v>
      </c>
      <c r="L28" s="24">
        <f t="shared" si="15"/>
        <v>66156.055555555562</v>
      </c>
      <c r="M28" s="24"/>
      <c r="N28" s="24">
        <f t="shared" ref="N28" si="16">SUM(N25:N27)</f>
        <v>2421.6</v>
      </c>
      <c r="O28" s="24">
        <f t="shared" si="15"/>
        <v>1063.1200000000001</v>
      </c>
      <c r="P28" s="24">
        <f t="shared" si="15"/>
        <v>1594.68</v>
      </c>
      <c r="Q28" s="24">
        <f t="shared" si="15"/>
        <v>9302.2999999999993</v>
      </c>
      <c r="R28" s="24">
        <f>SUM(R25:R26)</f>
        <v>14381.699999999999</v>
      </c>
      <c r="S28" s="20"/>
      <c r="T28" s="20"/>
      <c r="U28" s="15">
        <f>SUM(U25:U27)</f>
        <v>6112.9400000000005</v>
      </c>
      <c r="V28" s="15">
        <f t="shared" ref="V28:W28" si="17">SUM(V25:V27)</f>
        <v>0</v>
      </c>
      <c r="W28" s="15">
        <f t="shared" si="17"/>
        <v>11999.8</v>
      </c>
      <c r="X28" s="16">
        <f>SUM(U28:W28)</f>
        <v>18112.739999999998</v>
      </c>
      <c r="Y28" s="16">
        <f>+L28-X28</f>
        <v>48043.315555555564</v>
      </c>
      <c r="Z28" s="11"/>
      <c r="AA28" s="11"/>
    </row>
    <row r="29" spans="1:27" ht="9.75" customHeight="1" x14ac:dyDescent="0.25">
      <c r="C29" s="23"/>
      <c r="D29" s="4"/>
      <c r="E29" s="4"/>
      <c r="F29" s="4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20"/>
      <c r="S29" s="20"/>
      <c r="T29" s="20"/>
      <c r="U29" s="20"/>
      <c r="V29" s="20"/>
      <c r="W29" s="20"/>
      <c r="X29" s="20"/>
      <c r="Y29" s="14"/>
      <c r="Z29" s="11"/>
      <c r="AA29" s="11"/>
    </row>
    <row r="30" spans="1:27" ht="6.95" customHeight="1" x14ac:dyDescent="0.25">
      <c r="D30" s="3"/>
      <c r="E30" s="3"/>
      <c r="F30" s="3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0"/>
      <c r="T30" s="10"/>
      <c r="U30" s="11"/>
      <c r="V30" s="11"/>
      <c r="W30" s="11"/>
      <c r="X30" s="11"/>
      <c r="Y30" s="11"/>
      <c r="Z30" s="11"/>
      <c r="AA30" s="11"/>
    </row>
    <row r="31" spans="1:27" x14ac:dyDescent="0.25">
      <c r="A31">
        <v>16</v>
      </c>
      <c r="B31" s="5" t="s">
        <v>54</v>
      </c>
      <c r="C31" s="6" t="s">
        <v>55</v>
      </c>
      <c r="D31" s="7" t="s">
        <v>25</v>
      </c>
      <c r="E31" s="8" t="s">
        <v>26</v>
      </c>
      <c r="F31" s="8">
        <v>21</v>
      </c>
      <c r="G31" s="9">
        <v>39023</v>
      </c>
      <c r="H31" s="9">
        <v>1808</v>
      </c>
      <c r="I31" s="9">
        <v>1299</v>
      </c>
      <c r="J31" s="9">
        <v>5419.8611111111113</v>
      </c>
      <c r="K31" s="9">
        <v>541.98611111111109</v>
      </c>
      <c r="L31" s="9">
        <f>SUM(G31:K31)</f>
        <v>48091.847222222219</v>
      </c>
      <c r="M31" s="9"/>
      <c r="N31" s="9">
        <v>1583.48</v>
      </c>
      <c r="O31" s="9">
        <v>780.46</v>
      </c>
      <c r="P31" s="9">
        <v>1170.69</v>
      </c>
      <c r="Q31" s="9">
        <v>6829.0249999999996</v>
      </c>
      <c r="R31" s="9">
        <f>SUM(N31:Q31)</f>
        <v>10363.654999999999</v>
      </c>
      <c r="S31" s="10"/>
      <c r="T31" s="10"/>
      <c r="U31" s="9">
        <f>+G31*0.115</f>
        <v>4487.6450000000004</v>
      </c>
      <c r="V31" s="25">
        <v>8172.6</v>
      </c>
      <c r="W31" s="25">
        <v>9651.1</v>
      </c>
      <c r="X31" s="25">
        <f>SUM(U31:W31)</f>
        <v>22311.345000000001</v>
      </c>
      <c r="Y31" s="26">
        <f>+L31-X31</f>
        <v>25780.502222222218</v>
      </c>
      <c r="Z31" s="11"/>
      <c r="AA31" s="11"/>
    </row>
    <row r="32" spans="1:27" ht="5.45" customHeight="1" x14ac:dyDescent="0.25">
      <c r="C32" s="23"/>
      <c r="D32" s="4"/>
      <c r="E32" s="4"/>
      <c r="F32" s="4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20"/>
      <c r="S32" s="20"/>
      <c r="T32" s="20"/>
      <c r="U32" s="20"/>
      <c r="V32" s="20"/>
      <c r="W32" s="20"/>
      <c r="X32" s="20"/>
      <c r="Y32" s="20"/>
      <c r="Z32" s="11"/>
      <c r="AA32" s="11"/>
    </row>
    <row r="33" spans="1:27" ht="18" customHeight="1" x14ac:dyDescent="0.25">
      <c r="C33" s="23"/>
      <c r="D33" s="4"/>
      <c r="E33" s="4"/>
      <c r="F33" s="4"/>
      <c r="G33" s="24">
        <f>+G31</f>
        <v>39023</v>
      </c>
      <c r="H33" s="24">
        <f t="shared" ref="H33:R33" si="18">+H31</f>
        <v>1808</v>
      </c>
      <c r="I33" s="24">
        <f t="shared" si="18"/>
        <v>1299</v>
      </c>
      <c r="J33" s="24">
        <f t="shared" si="18"/>
        <v>5419.8611111111113</v>
      </c>
      <c r="K33" s="24">
        <f t="shared" si="18"/>
        <v>541.98611111111109</v>
      </c>
      <c r="L33" s="24">
        <f t="shared" si="18"/>
        <v>48091.847222222219</v>
      </c>
      <c r="M33" s="24"/>
      <c r="N33" s="24">
        <f t="shared" ref="N33" si="19">+N31</f>
        <v>1583.48</v>
      </c>
      <c r="O33" s="24">
        <f t="shared" si="18"/>
        <v>780.46</v>
      </c>
      <c r="P33" s="24">
        <f t="shared" si="18"/>
        <v>1170.69</v>
      </c>
      <c r="Q33" s="24">
        <f t="shared" si="18"/>
        <v>6829.0249999999996</v>
      </c>
      <c r="R33" s="24">
        <f t="shared" si="18"/>
        <v>10363.654999999999</v>
      </c>
      <c r="S33" s="20"/>
      <c r="T33" s="20"/>
      <c r="U33" s="15">
        <f>SUM(U31:U32)</f>
        <v>4487.6450000000004</v>
      </c>
      <c r="V33" s="15">
        <f t="shared" ref="V33:Y33" si="20">SUM(V31:V32)</f>
        <v>8172.6</v>
      </c>
      <c r="W33" s="15">
        <f t="shared" si="20"/>
        <v>9651.1</v>
      </c>
      <c r="X33" s="15">
        <f t="shared" si="20"/>
        <v>22311.345000000001</v>
      </c>
      <c r="Y33" s="15">
        <f t="shared" si="20"/>
        <v>25780.502222222218</v>
      </c>
      <c r="Z33" s="11"/>
      <c r="AA33" s="11"/>
    </row>
    <row r="34" spans="1:27" x14ac:dyDescent="0.25">
      <c r="C34" s="23"/>
      <c r="D34" s="4"/>
      <c r="E34" s="4"/>
      <c r="F34" s="4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20">
        <f>+R31</f>
        <v>10363.654999999999</v>
      </c>
      <c r="S34" s="20"/>
      <c r="T34" s="20"/>
      <c r="U34" s="20"/>
      <c r="V34" s="20"/>
      <c r="W34" s="20"/>
      <c r="X34" s="20">
        <f>+X31</f>
        <v>22311.345000000001</v>
      </c>
      <c r="Y34" s="14">
        <f>SUM(Y31:Y32)</f>
        <v>25780.502222222218</v>
      </c>
      <c r="Z34" s="11"/>
      <c r="AA34" s="11"/>
    </row>
    <row r="35" spans="1:27" ht="6.95" customHeight="1" x14ac:dyDescent="0.25">
      <c r="D35" s="3"/>
      <c r="E35" s="3"/>
      <c r="F35" s="3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0"/>
      <c r="T35" s="10"/>
      <c r="U35" s="11"/>
      <c r="V35" s="11"/>
      <c r="W35" s="11"/>
      <c r="X35" s="11"/>
      <c r="Y35" s="11"/>
      <c r="Z35" s="11"/>
      <c r="AA35" s="11"/>
    </row>
    <row r="36" spans="1:27" s="78" customFormat="1" x14ac:dyDescent="0.25">
      <c r="A36" s="78">
        <v>17</v>
      </c>
      <c r="B36" s="5" t="s">
        <v>134</v>
      </c>
      <c r="C36" s="5" t="s">
        <v>56</v>
      </c>
      <c r="D36" s="79" t="s">
        <v>25</v>
      </c>
      <c r="E36" s="80" t="s">
        <v>26</v>
      </c>
      <c r="F36" s="80">
        <v>25</v>
      </c>
      <c r="G36" s="81">
        <v>31484</v>
      </c>
      <c r="H36" s="81">
        <v>1144</v>
      </c>
      <c r="I36" s="81">
        <v>808.5</v>
      </c>
      <c r="J36" s="81">
        <v>4372.78</v>
      </c>
      <c r="K36" s="81">
        <v>437.28</v>
      </c>
      <c r="L36" s="81">
        <f>SUM(G36:K36)</f>
        <v>38246.559999999998</v>
      </c>
      <c r="M36" s="81"/>
      <c r="N36" s="81">
        <v>930.51</v>
      </c>
      <c r="O36" s="81">
        <v>629.67999999999995</v>
      </c>
      <c r="P36" s="81">
        <v>944.52</v>
      </c>
      <c r="Q36" s="81">
        <v>5509.7</v>
      </c>
      <c r="R36" s="81">
        <f>SUM(N36:Q36)</f>
        <v>8014.41</v>
      </c>
      <c r="S36" s="82"/>
      <c r="T36" s="82"/>
      <c r="U36" s="81">
        <f>+G36*0.115</f>
        <v>3620.6600000000003</v>
      </c>
      <c r="V36" s="81"/>
      <c r="W36" s="81">
        <v>9036.49</v>
      </c>
      <c r="X36" s="81">
        <f>SUM(U36:W36)</f>
        <v>12657.15</v>
      </c>
      <c r="Y36" s="81">
        <f>+L36-X36</f>
        <v>25589.409999999996</v>
      </c>
      <c r="Z36" s="82"/>
      <c r="AA36" s="83"/>
    </row>
    <row r="37" spans="1:27" x14ac:dyDescent="0.25">
      <c r="A37">
        <v>18</v>
      </c>
      <c r="B37" s="54" t="s">
        <v>131</v>
      </c>
      <c r="C37" s="54" t="s">
        <v>132</v>
      </c>
      <c r="D37" s="7" t="s">
        <v>25</v>
      </c>
      <c r="E37" s="8" t="s">
        <v>26</v>
      </c>
      <c r="F37" s="8">
        <v>17</v>
      </c>
      <c r="G37" s="9">
        <f t="shared" ref="G37:Y37" si="21">G38</f>
        <v>25729</v>
      </c>
      <c r="H37" s="9">
        <f t="shared" si="21"/>
        <v>1286</v>
      </c>
      <c r="I37" s="9">
        <f t="shared" si="21"/>
        <v>857</v>
      </c>
      <c r="J37" s="9">
        <f t="shared" si="21"/>
        <v>3573.4722222222226</v>
      </c>
      <c r="K37" s="40">
        <f t="shared" si="21"/>
        <v>357.43</v>
      </c>
      <c r="L37" s="9">
        <f t="shared" si="21"/>
        <v>31802.902222222223</v>
      </c>
      <c r="M37" s="9"/>
      <c r="N37" s="84">
        <f t="shared" si="21"/>
        <v>1179.0999999999999</v>
      </c>
      <c r="O37" s="84">
        <f t="shared" si="21"/>
        <v>514.58000000000004</v>
      </c>
      <c r="P37" s="84">
        <f t="shared" si="21"/>
        <v>771.87</v>
      </c>
      <c r="Q37" s="85">
        <f t="shared" si="21"/>
        <v>4502.5749999999998</v>
      </c>
      <c r="R37" s="9">
        <f t="shared" si="21"/>
        <v>6968.125</v>
      </c>
      <c r="S37" s="10"/>
      <c r="T37" s="10"/>
      <c r="U37" s="9">
        <f t="shared" si="21"/>
        <v>2958.835</v>
      </c>
      <c r="V37" s="9"/>
      <c r="W37" s="9">
        <f t="shared" si="21"/>
        <v>5384.9</v>
      </c>
      <c r="X37" s="9">
        <f t="shared" si="21"/>
        <v>8343.7350000000006</v>
      </c>
      <c r="Y37" s="9">
        <f t="shared" si="21"/>
        <v>23459.167222222222</v>
      </c>
      <c r="Z37" s="10"/>
      <c r="AA37" s="11"/>
    </row>
    <row r="38" spans="1:27" x14ac:dyDescent="0.25">
      <c r="A38">
        <v>19</v>
      </c>
      <c r="B38" s="5" t="s">
        <v>57</v>
      </c>
      <c r="C38" s="6" t="s">
        <v>58</v>
      </c>
      <c r="D38" s="7" t="s">
        <v>25</v>
      </c>
      <c r="E38" s="12" t="s">
        <v>29</v>
      </c>
      <c r="F38" s="8">
        <v>17</v>
      </c>
      <c r="G38" s="9">
        <v>25729</v>
      </c>
      <c r="H38" s="9">
        <v>1286</v>
      </c>
      <c r="I38" s="9">
        <v>857</v>
      </c>
      <c r="J38" s="9">
        <v>3573.4722222222226</v>
      </c>
      <c r="K38" s="9">
        <v>357.43</v>
      </c>
      <c r="L38" s="9">
        <f>SUM(G38:K38)</f>
        <v>31802.902222222223</v>
      </c>
      <c r="M38" s="9"/>
      <c r="N38" s="9">
        <v>1179.0999999999999</v>
      </c>
      <c r="O38" s="9">
        <v>514.58000000000004</v>
      </c>
      <c r="P38" s="9">
        <v>771.87</v>
      </c>
      <c r="Q38" s="9">
        <v>4502.5749999999998</v>
      </c>
      <c r="R38" s="9">
        <f t="shared" ref="R38:R40" si="22">SUM(N38:Q38)</f>
        <v>6968.125</v>
      </c>
      <c r="S38" s="10"/>
      <c r="T38" s="11"/>
      <c r="U38" s="9">
        <f>+G38*0.115</f>
        <v>2958.835</v>
      </c>
      <c r="V38" s="9"/>
      <c r="W38" s="9">
        <v>5384.9</v>
      </c>
      <c r="X38" s="9">
        <f>SUM(U38:W38)</f>
        <v>8343.7350000000006</v>
      </c>
      <c r="Y38" s="9">
        <f>+L38-X38</f>
        <v>23459.167222222222</v>
      </c>
      <c r="Z38" s="10"/>
      <c r="AA38" s="11"/>
    </row>
    <row r="39" spans="1:27" x14ac:dyDescent="0.25">
      <c r="A39">
        <v>20</v>
      </c>
      <c r="B39" s="5" t="s">
        <v>59</v>
      </c>
      <c r="C39" s="6" t="s">
        <v>60</v>
      </c>
      <c r="D39" s="7" t="s">
        <v>25</v>
      </c>
      <c r="E39" s="12" t="s">
        <v>29</v>
      </c>
      <c r="F39" s="8">
        <v>13</v>
      </c>
      <c r="G39" s="9">
        <f>'[1]PLANTILLA ACTUAL '!E32</f>
        <v>16246</v>
      </c>
      <c r="H39" s="9">
        <f>'[1]PLANTILLA ACTUAL '!F32</f>
        <v>1128</v>
      </c>
      <c r="I39" s="9">
        <f>'[1]PLANTILLA ACTUAL '!G32</f>
        <v>703</v>
      </c>
      <c r="J39" s="9">
        <f>'[1]PLANTILLA ACTUAL '!$M$32</f>
        <v>2256.3888888888891</v>
      </c>
      <c r="K39" s="9">
        <f>'[1]PLANTILLA ACTUAL '!$N$32</f>
        <v>225.63888888888889</v>
      </c>
      <c r="L39" s="9">
        <f>SUM(G39:K39)</f>
        <v>20559.027777777781</v>
      </c>
      <c r="M39" s="9"/>
      <c r="N39" s="9">
        <v>900.04</v>
      </c>
      <c r="O39" s="9">
        <f>'[1]PLANTILLA ACTUAL '!S32</f>
        <v>324.92</v>
      </c>
      <c r="P39" s="9">
        <f>'[1]PLANTILLA ACTUAL '!T32</f>
        <v>487.38</v>
      </c>
      <c r="Q39" s="9">
        <f>'[1]PLANTILLA ACTUAL '!U32</f>
        <v>2843.0499999999997</v>
      </c>
      <c r="R39" s="9">
        <f t="shared" si="22"/>
        <v>4555.3899999999994</v>
      </c>
      <c r="S39" s="10"/>
      <c r="T39" s="11"/>
      <c r="U39" s="9">
        <f>+G39*0.115</f>
        <v>1868.2900000000002</v>
      </c>
      <c r="V39" s="9">
        <v>7844.4</v>
      </c>
      <c r="W39" s="9">
        <v>2874.12</v>
      </c>
      <c r="X39" s="9">
        <f>SUM(U39:W39)</f>
        <v>12586.810000000001</v>
      </c>
      <c r="Y39" s="9">
        <f>+L39-X39</f>
        <v>7972.2177777777797</v>
      </c>
      <c r="Z39" s="10"/>
      <c r="AA39" s="11"/>
    </row>
    <row r="40" spans="1:27" x14ac:dyDescent="0.25">
      <c r="A40">
        <v>21</v>
      </c>
      <c r="B40" s="5" t="s">
        <v>61</v>
      </c>
      <c r="C40" s="6" t="s">
        <v>62</v>
      </c>
      <c r="D40" s="7" t="s">
        <v>25</v>
      </c>
      <c r="E40" s="8" t="s">
        <v>29</v>
      </c>
      <c r="F40" s="8">
        <v>20</v>
      </c>
      <c r="G40" s="9">
        <v>35981</v>
      </c>
      <c r="H40" s="9">
        <v>1680</v>
      </c>
      <c r="I40" s="9">
        <v>1191</v>
      </c>
      <c r="J40" s="9">
        <v>4997.3611111111113</v>
      </c>
      <c r="K40" s="9">
        <v>499.73611111111109</v>
      </c>
      <c r="L40" s="9">
        <f>SUM(G40:K40)</f>
        <v>44349.097222222219</v>
      </c>
      <c r="M40" s="9"/>
      <c r="N40" s="9">
        <v>1490.46</v>
      </c>
      <c r="O40" s="9">
        <v>719.62</v>
      </c>
      <c r="P40" s="9">
        <v>1079.43</v>
      </c>
      <c r="Q40" s="9">
        <v>6296.6749999999993</v>
      </c>
      <c r="R40" s="9">
        <f t="shared" si="22"/>
        <v>9586.1849999999995</v>
      </c>
      <c r="S40" s="10"/>
      <c r="T40" s="10"/>
      <c r="U40" s="9">
        <f>+G40*0.115</f>
        <v>4137.8150000000005</v>
      </c>
      <c r="V40" s="9"/>
      <c r="W40" s="9">
        <v>8566.68</v>
      </c>
      <c r="X40" s="9">
        <f>SUM(U40:W40)</f>
        <v>12704.495000000001</v>
      </c>
      <c r="Y40" s="9">
        <f>+L40-X40</f>
        <v>31644.602222222216</v>
      </c>
      <c r="Z40" s="10"/>
      <c r="AA40" s="11"/>
    </row>
    <row r="41" spans="1:27" ht="6.95" customHeight="1" x14ac:dyDescent="0.25">
      <c r="D41" s="3"/>
      <c r="E41" s="3"/>
      <c r="F41" s="3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0"/>
      <c r="T41" s="10"/>
      <c r="U41" s="10"/>
      <c r="V41" s="10"/>
      <c r="W41" s="10"/>
      <c r="X41" s="10"/>
      <c r="Y41" s="10"/>
      <c r="Z41" s="10"/>
      <c r="AA41" s="11"/>
    </row>
    <row r="42" spans="1:27" ht="20.25" customHeight="1" x14ac:dyDescent="0.25">
      <c r="D42" s="3"/>
      <c r="E42" s="3"/>
      <c r="F42" s="3"/>
      <c r="G42" s="19">
        <f t="shared" ref="G42:L42" si="23">SUM(G36:G40)</f>
        <v>135169</v>
      </c>
      <c r="H42" s="19">
        <f t="shared" si="23"/>
        <v>6524</v>
      </c>
      <c r="I42" s="19">
        <f t="shared" si="23"/>
        <v>4416.5</v>
      </c>
      <c r="J42" s="19">
        <f t="shared" si="23"/>
        <v>18773.474444444444</v>
      </c>
      <c r="K42" s="19">
        <f t="shared" si="23"/>
        <v>1877.5150000000001</v>
      </c>
      <c r="L42" s="19">
        <f t="shared" si="23"/>
        <v>166760.48944444445</v>
      </c>
      <c r="M42" s="19"/>
      <c r="N42" s="19">
        <f>SUM(N36:N40)</f>
        <v>5679.21</v>
      </c>
      <c r="O42" s="19">
        <f>SUM(O36:O40)</f>
        <v>2703.38</v>
      </c>
      <c r="P42" s="19">
        <f>SUM(P36:P40)</f>
        <v>4055.0699999999997</v>
      </c>
      <c r="Q42" s="19">
        <f>SUM(Q36:Q40)</f>
        <v>23654.574999999997</v>
      </c>
      <c r="R42" s="19">
        <f>SUM(R36:R40)</f>
        <v>36092.235000000001</v>
      </c>
      <c r="S42" s="10"/>
      <c r="T42" s="10"/>
      <c r="U42" s="13">
        <f>SUM(U36:U41)</f>
        <v>15544.435000000003</v>
      </c>
      <c r="V42" s="13">
        <f>SUM(V36:V41)</f>
        <v>7844.4</v>
      </c>
      <c r="W42" s="13">
        <f>SUM(W36:W40)</f>
        <v>31247.09</v>
      </c>
      <c r="X42" s="13">
        <f>SUM(X36:X41)</f>
        <v>54635.92500000001</v>
      </c>
      <c r="Y42" s="13">
        <f>SUM(Y36:Y41)</f>
        <v>112124.56444444443</v>
      </c>
      <c r="Z42" s="11"/>
      <c r="AA42" s="11"/>
    </row>
    <row r="43" spans="1:27" x14ac:dyDescent="0.25">
      <c r="D43" s="3"/>
      <c r="E43" s="3"/>
      <c r="F43" s="3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21">
        <f>SUM(R36:R41)</f>
        <v>36092.235000000001</v>
      </c>
      <c r="S43" s="20"/>
      <c r="T43" s="20"/>
      <c r="U43" s="20"/>
      <c r="V43" s="20"/>
      <c r="W43" s="21"/>
      <c r="X43" s="21">
        <f>SUM(X36:X41)</f>
        <v>54635.92500000001</v>
      </c>
      <c r="Y43" s="18">
        <f>SUM(Y36:Y41)</f>
        <v>112124.56444444443</v>
      </c>
      <c r="Z43" s="21"/>
      <c r="AA43" s="11"/>
    </row>
    <row r="44" spans="1:27" ht="6.95" customHeight="1" x14ac:dyDescent="0.25">
      <c r="D44" s="3"/>
      <c r="E44" s="3"/>
      <c r="F44" s="3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0"/>
      <c r="T44" s="10"/>
      <c r="U44" s="10"/>
      <c r="V44" s="10"/>
      <c r="W44" s="11"/>
      <c r="X44" s="11"/>
      <c r="Y44" s="11"/>
      <c r="Z44" s="11"/>
      <c r="AA44" s="11"/>
    </row>
    <row r="45" spans="1:27" x14ac:dyDescent="0.25">
      <c r="A45">
        <v>22</v>
      </c>
      <c r="B45" s="5" t="s">
        <v>63</v>
      </c>
      <c r="C45" s="29" t="s">
        <v>64</v>
      </c>
      <c r="D45" s="7" t="s">
        <v>25</v>
      </c>
      <c r="E45" s="12" t="s">
        <v>26</v>
      </c>
      <c r="F45" s="12">
        <v>25</v>
      </c>
      <c r="G45" s="9">
        <v>62968</v>
      </c>
      <c r="H45" s="9">
        <v>2288</v>
      </c>
      <c r="I45" s="9">
        <v>1617</v>
      </c>
      <c r="J45" s="9">
        <v>8745.5555555555566</v>
      </c>
      <c r="K45" s="9">
        <v>874.55555555555566</v>
      </c>
      <c r="L45" s="9">
        <f t="shared" ref="L45:L51" si="24">SUM(G45:K45)</f>
        <v>76493.111111111124</v>
      </c>
      <c r="M45" s="9"/>
      <c r="N45" s="9">
        <v>1861.02</v>
      </c>
      <c r="O45" s="9">
        <v>1259.3600000000001</v>
      </c>
      <c r="P45" s="9">
        <v>1889.04</v>
      </c>
      <c r="Q45" s="9">
        <v>11019.4</v>
      </c>
      <c r="R45" s="9">
        <f>SUM(N45:Q45)</f>
        <v>16028.82</v>
      </c>
      <c r="S45" s="10"/>
      <c r="T45" s="10"/>
      <c r="U45" s="9">
        <f t="shared" ref="U45:U51" si="25">+G45*0.115</f>
        <v>7241.3200000000006</v>
      </c>
      <c r="V45" s="9"/>
      <c r="W45" s="9">
        <v>18072.98</v>
      </c>
      <c r="X45" s="9">
        <f t="shared" ref="X45:X51" si="26">SUM(U45:W45)</f>
        <v>25314.3</v>
      </c>
      <c r="Y45" s="9">
        <f t="shared" ref="Y45:Y51" si="27">+L45-X45</f>
        <v>51178.811111111121</v>
      </c>
      <c r="Z45" s="11"/>
      <c r="AA45" s="11"/>
    </row>
    <row r="46" spans="1:27" x14ac:dyDescent="0.25">
      <c r="A46">
        <v>23</v>
      </c>
      <c r="B46" s="5" t="s">
        <v>65</v>
      </c>
      <c r="C46" s="29" t="s">
        <v>66</v>
      </c>
      <c r="D46" s="7" t="s">
        <v>25</v>
      </c>
      <c r="E46" s="12" t="s">
        <v>29</v>
      </c>
      <c r="F46" s="12">
        <v>21</v>
      </c>
      <c r="G46" s="9">
        <v>39023</v>
      </c>
      <c r="H46" s="9">
        <v>1808</v>
      </c>
      <c r="I46" s="9">
        <v>1299</v>
      </c>
      <c r="J46" s="9">
        <v>5419.8611111111113</v>
      </c>
      <c r="K46" s="9">
        <v>541.98611111111109</v>
      </c>
      <c r="L46" s="9">
        <f t="shared" si="24"/>
        <v>48091.847222222219</v>
      </c>
      <c r="M46" s="9"/>
      <c r="N46" s="9">
        <v>1583.48</v>
      </c>
      <c r="O46" s="9">
        <v>780.46</v>
      </c>
      <c r="P46" s="9">
        <v>1170.69</v>
      </c>
      <c r="Q46" s="9">
        <v>6829.0249999999996</v>
      </c>
      <c r="R46" s="9">
        <f t="shared" ref="R46:R51" si="28">SUM(N46:Q46)</f>
        <v>10363.654999999999</v>
      </c>
      <c r="S46" s="10"/>
      <c r="T46" s="10"/>
      <c r="U46" s="9">
        <f t="shared" si="25"/>
        <v>4487.6450000000004</v>
      </c>
      <c r="V46" s="9"/>
      <c r="W46" s="9">
        <v>9651.1</v>
      </c>
      <c r="X46" s="9">
        <f t="shared" si="26"/>
        <v>14138.745000000001</v>
      </c>
      <c r="Y46" s="9">
        <f t="shared" si="27"/>
        <v>33953.102222222216</v>
      </c>
      <c r="Z46" s="11"/>
      <c r="AA46" s="11"/>
    </row>
    <row r="47" spans="1:27" x14ac:dyDescent="0.25">
      <c r="A47">
        <v>24</v>
      </c>
      <c r="B47" s="5" t="s">
        <v>67</v>
      </c>
      <c r="C47" s="29" t="s">
        <v>68</v>
      </c>
      <c r="D47" s="7" t="s">
        <v>25</v>
      </c>
      <c r="E47" s="12" t="s">
        <v>29</v>
      </c>
      <c r="F47" s="12">
        <v>21</v>
      </c>
      <c r="G47" s="9">
        <v>39023</v>
      </c>
      <c r="H47" s="9">
        <v>1808</v>
      </c>
      <c r="I47" s="9">
        <v>1299</v>
      </c>
      <c r="J47" s="9">
        <v>5419.8611111111113</v>
      </c>
      <c r="K47" s="9">
        <v>541.98611111111109</v>
      </c>
      <c r="L47" s="9">
        <f t="shared" si="24"/>
        <v>48091.847222222219</v>
      </c>
      <c r="M47" s="9"/>
      <c r="N47" s="9">
        <v>1583.48</v>
      </c>
      <c r="O47" s="9">
        <v>780.46</v>
      </c>
      <c r="P47" s="9">
        <v>1170.69</v>
      </c>
      <c r="Q47" s="9">
        <v>6829.0249999999996</v>
      </c>
      <c r="R47" s="9">
        <f t="shared" si="28"/>
        <v>10363.654999999999</v>
      </c>
      <c r="S47" s="10"/>
      <c r="T47" s="10"/>
      <c r="U47" s="9">
        <f t="shared" si="25"/>
        <v>4487.6450000000004</v>
      </c>
      <c r="V47" s="9">
        <v>8157.52</v>
      </c>
      <c r="W47" s="9">
        <v>9651.1</v>
      </c>
      <c r="X47" s="9">
        <f t="shared" si="26"/>
        <v>22296.264999999999</v>
      </c>
      <c r="Y47" s="9">
        <f t="shared" si="27"/>
        <v>25795.58222222222</v>
      </c>
      <c r="Z47" s="11"/>
      <c r="AA47" s="11"/>
    </row>
    <row r="48" spans="1:27" x14ac:dyDescent="0.25">
      <c r="A48">
        <v>25</v>
      </c>
      <c r="B48" s="5" t="s">
        <v>69</v>
      </c>
      <c r="C48" s="29" t="s">
        <v>70</v>
      </c>
      <c r="D48" s="7" t="s">
        <v>25</v>
      </c>
      <c r="E48" s="12" t="s">
        <v>29</v>
      </c>
      <c r="F48" s="12">
        <v>12</v>
      </c>
      <c r="G48" s="9">
        <v>15080</v>
      </c>
      <c r="H48" s="9">
        <v>1099</v>
      </c>
      <c r="I48" s="9">
        <v>689</v>
      </c>
      <c r="J48" s="9">
        <v>2094.4444444444448</v>
      </c>
      <c r="K48" s="9">
        <v>209.44444444444446</v>
      </c>
      <c r="L48" s="9">
        <f t="shared" si="24"/>
        <v>19171.888888888891</v>
      </c>
      <c r="M48" s="9"/>
      <c r="N48" s="9">
        <v>865.6</v>
      </c>
      <c r="O48" s="9">
        <v>301.60000000000002</v>
      </c>
      <c r="P48" s="9">
        <v>452.4</v>
      </c>
      <c r="Q48" s="9">
        <v>2639</v>
      </c>
      <c r="R48" s="9">
        <f t="shared" si="28"/>
        <v>4258.6000000000004</v>
      </c>
      <c r="S48" s="10"/>
      <c r="T48" s="10"/>
      <c r="U48" s="9">
        <f t="shared" si="25"/>
        <v>1734.2</v>
      </c>
      <c r="V48" s="9"/>
      <c r="W48" s="9">
        <v>2584</v>
      </c>
      <c r="X48" s="9">
        <f t="shared" si="26"/>
        <v>4318.2</v>
      </c>
      <c r="Y48" s="9">
        <f t="shared" si="27"/>
        <v>14853.68888888889</v>
      </c>
      <c r="Z48" s="11"/>
      <c r="AA48" s="11"/>
    </row>
    <row r="49" spans="1:27" x14ac:dyDescent="0.25">
      <c r="A49">
        <v>26</v>
      </c>
      <c r="B49" s="5" t="s">
        <v>71</v>
      </c>
      <c r="C49" s="29" t="s">
        <v>72</v>
      </c>
      <c r="D49" s="7" t="s">
        <v>25</v>
      </c>
      <c r="E49" s="12" t="s">
        <v>26</v>
      </c>
      <c r="F49" s="12">
        <v>12</v>
      </c>
      <c r="G49" s="9">
        <v>15080</v>
      </c>
      <c r="H49" s="9">
        <v>1099</v>
      </c>
      <c r="I49" s="9">
        <v>689</v>
      </c>
      <c r="J49" s="9">
        <v>2094.4444444444448</v>
      </c>
      <c r="K49" s="9">
        <v>209.44444444444446</v>
      </c>
      <c r="L49" s="9">
        <f t="shared" si="24"/>
        <v>19171.888888888891</v>
      </c>
      <c r="M49" s="9"/>
      <c r="N49" s="9">
        <v>865.6</v>
      </c>
      <c r="O49" s="9">
        <v>301.60000000000002</v>
      </c>
      <c r="P49" s="9">
        <v>452.4</v>
      </c>
      <c r="Q49" s="9">
        <v>2639</v>
      </c>
      <c r="R49" s="9">
        <f t="shared" si="28"/>
        <v>4258.6000000000004</v>
      </c>
      <c r="S49" s="10"/>
      <c r="T49" s="10"/>
      <c r="U49" s="9">
        <f t="shared" si="25"/>
        <v>1734.2</v>
      </c>
      <c r="V49" s="9"/>
      <c r="W49" s="9">
        <v>2584</v>
      </c>
      <c r="X49" s="9">
        <f t="shared" si="26"/>
        <v>4318.2</v>
      </c>
      <c r="Y49" s="9">
        <f t="shared" si="27"/>
        <v>14853.68888888889</v>
      </c>
      <c r="Z49" s="11"/>
      <c r="AA49" s="11"/>
    </row>
    <row r="50" spans="1:27" x14ac:dyDescent="0.25">
      <c r="A50">
        <v>27</v>
      </c>
      <c r="B50" s="5" t="s">
        <v>73</v>
      </c>
      <c r="C50" s="29" t="s">
        <v>74</v>
      </c>
      <c r="D50" s="7" t="s">
        <v>25</v>
      </c>
      <c r="E50" s="12" t="s">
        <v>26</v>
      </c>
      <c r="F50" s="12">
        <v>20</v>
      </c>
      <c r="G50" s="9">
        <v>35981</v>
      </c>
      <c r="H50" s="9">
        <v>1680</v>
      </c>
      <c r="I50" s="9">
        <v>1191</v>
      </c>
      <c r="J50" s="9">
        <v>4997.3611111111113</v>
      </c>
      <c r="K50" s="9">
        <v>499.73611111111109</v>
      </c>
      <c r="L50" s="9">
        <f t="shared" si="24"/>
        <v>44349.097222222219</v>
      </c>
      <c r="M50" s="9"/>
      <c r="N50" s="9">
        <v>1490.56</v>
      </c>
      <c r="O50" s="9">
        <v>719.62</v>
      </c>
      <c r="P50" s="9">
        <v>1079.43</v>
      </c>
      <c r="Q50" s="9">
        <v>6296.6749999999993</v>
      </c>
      <c r="R50" s="9">
        <f t="shared" si="28"/>
        <v>9586.2849999999999</v>
      </c>
      <c r="S50" s="10"/>
      <c r="T50" s="10"/>
      <c r="U50" s="9">
        <f t="shared" si="25"/>
        <v>4137.8150000000005</v>
      </c>
      <c r="V50" s="9"/>
      <c r="W50" s="9">
        <v>8566.68</v>
      </c>
      <c r="X50" s="9">
        <f t="shared" si="26"/>
        <v>12704.495000000001</v>
      </c>
      <c r="Y50" s="9">
        <f t="shared" si="27"/>
        <v>31644.602222222216</v>
      </c>
      <c r="Z50" s="11"/>
      <c r="AA50" s="11"/>
    </row>
    <row r="51" spans="1:27" x14ac:dyDescent="0.25">
      <c r="A51">
        <v>28</v>
      </c>
      <c r="B51" s="5" t="s">
        <v>75</v>
      </c>
      <c r="C51" s="29" t="s">
        <v>76</v>
      </c>
      <c r="D51" s="7" t="s">
        <v>25</v>
      </c>
      <c r="E51" s="12" t="s">
        <v>26</v>
      </c>
      <c r="F51" s="12">
        <v>11</v>
      </c>
      <c r="G51" s="9">
        <v>14133</v>
      </c>
      <c r="H51" s="9">
        <v>1093</v>
      </c>
      <c r="I51" s="9">
        <v>679</v>
      </c>
      <c r="J51" s="9">
        <v>1962.916666666667</v>
      </c>
      <c r="K51" s="9">
        <v>196.29166666666669</v>
      </c>
      <c r="L51" s="9">
        <f t="shared" si="24"/>
        <v>18064.208333333336</v>
      </c>
      <c r="M51" s="9"/>
      <c r="N51" s="9">
        <v>838.12</v>
      </c>
      <c r="O51" s="9">
        <v>282.66000000000003</v>
      </c>
      <c r="P51" s="9">
        <v>423.99</v>
      </c>
      <c r="Q51" s="9">
        <v>2473.2749999999996</v>
      </c>
      <c r="R51" s="9">
        <f t="shared" si="28"/>
        <v>4018.0449999999996</v>
      </c>
      <c r="S51" s="30"/>
      <c r="T51" s="10"/>
      <c r="U51" s="9">
        <f t="shared" si="25"/>
        <v>1625.2950000000001</v>
      </c>
      <c r="V51" s="9"/>
      <c r="W51" s="9">
        <v>2348.6999999999998</v>
      </c>
      <c r="X51" s="9">
        <f t="shared" si="26"/>
        <v>3973.9949999999999</v>
      </c>
      <c r="Y51" s="9">
        <f t="shared" si="27"/>
        <v>14090.213333333337</v>
      </c>
      <c r="Z51" s="11"/>
      <c r="AA51" s="11"/>
    </row>
    <row r="52" spans="1:27" x14ac:dyDescent="0.25">
      <c r="B52" s="31"/>
      <c r="C52" s="32"/>
      <c r="D52" s="33"/>
      <c r="E52" s="34"/>
      <c r="F52" s="34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20">
        <f>SUM(R45:R51)</f>
        <v>58877.659999999989</v>
      </c>
      <c r="S52" s="20"/>
      <c r="T52" s="20"/>
      <c r="U52" s="20"/>
      <c r="V52" s="20"/>
      <c r="W52" s="20"/>
      <c r="X52" s="10"/>
      <c r="Y52" s="10"/>
      <c r="Z52" s="21"/>
      <c r="AA52" s="11"/>
    </row>
    <row r="53" spans="1:27" x14ac:dyDescent="0.25">
      <c r="B53" s="31"/>
      <c r="C53" s="32"/>
      <c r="D53" s="33"/>
      <c r="E53" s="34"/>
      <c r="F53" s="34"/>
      <c r="G53" s="24">
        <f>SUM(G45:G52)</f>
        <v>221288</v>
      </c>
      <c r="H53" s="24">
        <f t="shared" ref="H53:Q53" si="29">SUM(H45:H52)</f>
        <v>10875</v>
      </c>
      <c r="I53" s="24">
        <f t="shared" si="29"/>
        <v>7463</v>
      </c>
      <c r="J53" s="24">
        <f t="shared" si="29"/>
        <v>30734.444444444449</v>
      </c>
      <c r="K53" s="24">
        <f t="shared" si="29"/>
        <v>3073.4444444444439</v>
      </c>
      <c r="L53" s="24">
        <f t="shared" si="29"/>
        <v>273433.88888888888</v>
      </c>
      <c r="M53" s="24"/>
      <c r="N53" s="24">
        <f t="shared" ref="N53" si="30">SUM(N45:N52)</f>
        <v>9087.86</v>
      </c>
      <c r="O53" s="24">
        <f t="shared" si="29"/>
        <v>4425.76</v>
      </c>
      <c r="P53" s="24">
        <f t="shared" si="29"/>
        <v>6638.6399999999994</v>
      </c>
      <c r="Q53" s="24">
        <f t="shared" si="29"/>
        <v>38725.4</v>
      </c>
      <c r="R53" s="24">
        <f>SUM(R45:R51)</f>
        <v>58877.659999999989</v>
      </c>
      <c r="S53" s="10"/>
      <c r="T53" s="10"/>
      <c r="U53" s="24">
        <f>SUM(U45:U52)</f>
        <v>25448.120000000003</v>
      </c>
      <c r="V53" s="24">
        <f t="shared" ref="V53:W53" si="31">SUM(V45:V52)</f>
        <v>8157.52</v>
      </c>
      <c r="W53" s="24">
        <f t="shared" si="31"/>
        <v>53458.559999999998</v>
      </c>
      <c r="X53" s="16">
        <f>SUM(U53:W53)</f>
        <v>87064.2</v>
      </c>
      <c r="Y53" s="16">
        <f>+L53-X53</f>
        <v>186369.68888888886</v>
      </c>
      <c r="Z53" s="11"/>
      <c r="AA53" s="11"/>
    </row>
    <row r="54" spans="1:27" ht="6.95" customHeight="1" x14ac:dyDescent="0.25">
      <c r="C54" s="35"/>
      <c r="D54" s="36"/>
      <c r="E54" s="36"/>
      <c r="F54" s="36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0"/>
      <c r="T54" s="11"/>
      <c r="U54" s="11"/>
      <c r="V54" s="11"/>
      <c r="W54" s="11"/>
      <c r="X54" s="11"/>
      <c r="Y54" s="11"/>
      <c r="Z54" s="11"/>
      <c r="AA54" s="11"/>
    </row>
    <row r="55" spans="1:27" x14ac:dyDescent="0.25">
      <c r="C55" s="35"/>
      <c r="D55" s="36"/>
      <c r="E55" s="36"/>
      <c r="F55" s="36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0"/>
      <c r="T55" s="11"/>
      <c r="U55" s="11"/>
      <c r="V55" s="11"/>
      <c r="W55" s="11"/>
      <c r="X55" s="11"/>
      <c r="Y55" s="11"/>
      <c r="Z55" s="11"/>
      <c r="AA55" s="11"/>
    </row>
    <row r="56" spans="1:27" ht="6.95" customHeight="1" x14ac:dyDescent="0.25">
      <c r="C56" s="35"/>
      <c r="D56" s="36"/>
      <c r="E56" s="36"/>
      <c r="F56" s="36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0"/>
      <c r="T56" s="11"/>
      <c r="U56" s="11"/>
      <c r="V56" s="11"/>
      <c r="W56" s="11"/>
      <c r="X56" s="11"/>
      <c r="Y56" s="11"/>
      <c r="Z56" s="11"/>
      <c r="AA56" s="11"/>
    </row>
    <row r="57" spans="1:27" x14ac:dyDescent="0.25">
      <c r="A57">
        <v>29</v>
      </c>
      <c r="B57" s="5" t="s">
        <v>77</v>
      </c>
      <c r="C57" s="29" t="s">
        <v>78</v>
      </c>
      <c r="D57" s="7" t="s">
        <v>25</v>
      </c>
      <c r="E57" s="12" t="s">
        <v>26</v>
      </c>
      <c r="F57" s="12">
        <v>23</v>
      </c>
      <c r="G57" s="9">
        <v>47094</v>
      </c>
      <c r="H57" s="9">
        <v>1920</v>
      </c>
      <c r="I57" s="9">
        <v>1376</v>
      </c>
      <c r="J57" s="9">
        <v>6540.8333333333339</v>
      </c>
      <c r="K57" s="9">
        <v>654.08333333333337</v>
      </c>
      <c r="L57" s="9">
        <f t="shared" ref="L57:L81" si="32">SUM(G57:K57)</f>
        <v>57584.916666666672</v>
      </c>
      <c r="M57" s="9"/>
      <c r="N57" s="9">
        <v>1819.08</v>
      </c>
      <c r="O57" s="9">
        <v>941.88</v>
      </c>
      <c r="P57" s="9">
        <v>1412.82</v>
      </c>
      <c r="Q57" s="9">
        <v>8241.4499999999989</v>
      </c>
      <c r="R57" s="9">
        <f>SUM(N57:Q57)</f>
        <v>12415.23</v>
      </c>
      <c r="S57" s="10"/>
      <c r="T57" s="10"/>
      <c r="U57" s="9">
        <f>+G57*0.115</f>
        <v>5415.81</v>
      </c>
      <c r="V57" s="9"/>
      <c r="W57" s="9">
        <v>12465.42</v>
      </c>
      <c r="X57" s="9">
        <f t="shared" ref="X57:X82" si="33">SUM(U57:W57)</f>
        <v>17881.23</v>
      </c>
      <c r="Y57" s="9">
        <f t="shared" ref="Y57:Y82" si="34">+L57-X57</f>
        <v>39703.686666666676</v>
      </c>
      <c r="Z57" s="37"/>
      <c r="AA57" s="10"/>
    </row>
    <row r="58" spans="1:27" x14ac:dyDescent="0.25">
      <c r="A58">
        <v>30</v>
      </c>
      <c r="B58" s="5" t="s">
        <v>79</v>
      </c>
      <c r="C58" s="29" t="s">
        <v>80</v>
      </c>
      <c r="D58" s="7" t="s">
        <v>25</v>
      </c>
      <c r="E58" s="12" t="s">
        <v>26</v>
      </c>
      <c r="F58" s="12">
        <v>19</v>
      </c>
      <c r="G58" s="9">
        <v>33470</v>
      </c>
      <c r="H58" s="9">
        <v>1549</v>
      </c>
      <c r="I58" s="9">
        <v>1016</v>
      </c>
      <c r="J58" s="9">
        <v>4648.6111111111113</v>
      </c>
      <c r="K58" s="9">
        <v>464.86111111111114</v>
      </c>
      <c r="L58" s="9">
        <f t="shared" si="32"/>
        <v>41148.472222222219</v>
      </c>
      <c r="M58" s="9"/>
      <c r="N58" s="9">
        <v>1411.1</v>
      </c>
      <c r="O58" s="9">
        <v>669.4</v>
      </c>
      <c r="P58" s="9">
        <v>1004.0999999999999</v>
      </c>
      <c r="Q58" s="9">
        <v>5857.25</v>
      </c>
      <c r="R58" s="9">
        <f t="shared" ref="R58:R81" si="35">SUM(N58:Q58)</f>
        <v>8941.85</v>
      </c>
      <c r="S58" s="10"/>
      <c r="T58" s="10"/>
      <c r="U58" s="9">
        <f>+G58*0.115</f>
        <v>3849.05</v>
      </c>
      <c r="V58" s="9"/>
      <c r="W58" s="9">
        <v>7645.78</v>
      </c>
      <c r="X58" s="9">
        <f t="shared" si="33"/>
        <v>11494.83</v>
      </c>
      <c r="Y58" s="9">
        <f t="shared" si="34"/>
        <v>29653.642222222217</v>
      </c>
      <c r="Z58" s="11"/>
      <c r="AA58" s="11"/>
    </row>
    <row r="59" spans="1:27" x14ac:dyDescent="0.25">
      <c r="A59">
        <v>31</v>
      </c>
      <c r="B59" s="38" t="s">
        <v>81</v>
      </c>
      <c r="C59" s="29" t="s">
        <v>82</v>
      </c>
      <c r="D59" s="7" t="s">
        <v>25</v>
      </c>
      <c r="E59" s="12" t="s">
        <v>26</v>
      </c>
      <c r="F59" s="12">
        <v>2</v>
      </c>
      <c r="G59" s="9">
        <v>10078.82</v>
      </c>
      <c r="H59" s="9">
        <v>737</v>
      </c>
      <c r="I59" s="9">
        <v>455</v>
      </c>
      <c r="J59" s="9">
        <v>1399.86</v>
      </c>
      <c r="K59" s="9">
        <v>139.97999999999999</v>
      </c>
      <c r="L59" s="9">
        <f t="shared" si="32"/>
        <v>12810.66</v>
      </c>
      <c r="M59" s="9"/>
      <c r="N59" s="9">
        <v>707.66</v>
      </c>
      <c r="O59" s="9">
        <v>201.58</v>
      </c>
      <c r="P59" s="9">
        <v>302.36</v>
      </c>
      <c r="Q59" s="9">
        <v>1763.82</v>
      </c>
      <c r="R59" s="9">
        <f t="shared" si="35"/>
        <v>2975.42</v>
      </c>
      <c r="S59" s="10"/>
      <c r="T59" s="10"/>
      <c r="U59" s="9">
        <v>1159.08</v>
      </c>
      <c r="V59" s="9"/>
      <c r="W59" s="9">
        <v>1302.58</v>
      </c>
      <c r="X59" s="9">
        <f t="shared" si="33"/>
        <v>2461.66</v>
      </c>
      <c r="Y59" s="9">
        <f t="shared" si="34"/>
        <v>10349</v>
      </c>
      <c r="Z59" s="11"/>
      <c r="AA59" s="11"/>
    </row>
    <row r="60" spans="1:27" x14ac:dyDescent="0.25">
      <c r="A60">
        <v>32</v>
      </c>
      <c r="B60" s="38" t="s">
        <v>83</v>
      </c>
      <c r="C60" s="29" t="s">
        <v>82</v>
      </c>
      <c r="D60" s="7" t="s">
        <v>25</v>
      </c>
      <c r="E60" s="12" t="s">
        <v>26</v>
      </c>
      <c r="F60" s="12">
        <v>2</v>
      </c>
      <c r="G60" s="9">
        <v>10078.82</v>
      </c>
      <c r="H60" s="9">
        <v>737</v>
      </c>
      <c r="I60" s="9">
        <v>455</v>
      </c>
      <c r="J60" s="9">
        <v>1399.86</v>
      </c>
      <c r="K60" s="9">
        <v>139.97999999999999</v>
      </c>
      <c r="L60" s="9">
        <f t="shared" si="32"/>
        <v>12810.66</v>
      </c>
      <c r="M60" s="9"/>
      <c r="N60" s="9">
        <v>707.66</v>
      </c>
      <c r="O60" s="9">
        <v>201.58</v>
      </c>
      <c r="P60" s="9">
        <v>302.36</v>
      </c>
      <c r="Q60" s="9">
        <v>1763.82</v>
      </c>
      <c r="R60" s="9">
        <f t="shared" si="35"/>
        <v>2975.42</v>
      </c>
      <c r="S60" s="10"/>
      <c r="T60" s="10"/>
      <c r="U60" s="9">
        <v>1159.08</v>
      </c>
      <c r="V60" s="9"/>
      <c r="W60" s="9">
        <v>1302.58</v>
      </c>
      <c r="X60" s="9">
        <f t="shared" si="33"/>
        <v>2461.66</v>
      </c>
      <c r="Y60" s="9">
        <f t="shared" si="34"/>
        <v>10349</v>
      </c>
      <c r="Z60" s="11"/>
      <c r="AA60" s="11"/>
    </row>
    <row r="61" spans="1:27" x14ac:dyDescent="0.25">
      <c r="A61">
        <v>33</v>
      </c>
      <c r="B61" s="38" t="s">
        <v>84</v>
      </c>
      <c r="C61" s="29" t="s">
        <v>82</v>
      </c>
      <c r="D61" s="7" t="s">
        <v>25</v>
      </c>
      <c r="E61" s="12" t="s">
        <v>29</v>
      </c>
      <c r="F61" s="12">
        <v>2</v>
      </c>
      <c r="G61" s="9">
        <v>10078.82</v>
      </c>
      <c r="H61" s="9">
        <v>737</v>
      </c>
      <c r="I61" s="9">
        <v>455</v>
      </c>
      <c r="J61" s="9">
        <v>1399.86</v>
      </c>
      <c r="K61" s="9">
        <v>139.97999999999999</v>
      </c>
      <c r="L61" s="9">
        <f t="shared" si="32"/>
        <v>12810.66</v>
      </c>
      <c r="M61" s="9"/>
      <c r="N61" s="9">
        <v>707.66</v>
      </c>
      <c r="O61" s="9">
        <v>201.58</v>
      </c>
      <c r="P61" s="9">
        <v>302.36</v>
      </c>
      <c r="Q61" s="9">
        <v>1763.82</v>
      </c>
      <c r="R61" s="9">
        <f t="shared" si="35"/>
        <v>2975.42</v>
      </c>
      <c r="S61" s="10"/>
      <c r="T61" s="10"/>
      <c r="U61" s="9">
        <v>1159.08</v>
      </c>
      <c r="V61" s="9"/>
      <c r="W61" s="9">
        <v>1302.58</v>
      </c>
      <c r="X61" s="9">
        <f t="shared" si="33"/>
        <v>2461.66</v>
      </c>
      <c r="Y61" s="9">
        <f t="shared" si="34"/>
        <v>10349</v>
      </c>
      <c r="Z61" s="11"/>
      <c r="AA61" s="11"/>
    </row>
    <row r="62" spans="1:27" x14ac:dyDescent="0.25">
      <c r="A62">
        <v>34</v>
      </c>
      <c r="B62" s="39" t="s">
        <v>85</v>
      </c>
      <c r="C62" s="29" t="s">
        <v>82</v>
      </c>
      <c r="D62" s="7" t="s">
        <v>25</v>
      </c>
      <c r="E62" s="12" t="s">
        <v>26</v>
      </c>
      <c r="F62" s="12">
        <v>2</v>
      </c>
      <c r="G62" s="9">
        <v>10078.82</v>
      </c>
      <c r="H62" s="9">
        <v>737</v>
      </c>
      <c r="I62" s="9">
        <v>455</v>
      </c>
      <c r="J62" s="9">
        <v>1399.86</v>
      </c>
      <c r="K62" s="9">
        <v>139.97999999999999</v>
      </c>
      <c r="L62" s="9">
        <f t="shared" si="32"/>
        <v>12810.66</v>
      </c>
      <c r="M62" s="9"/>
      <c r="N62" s="9">
        <v>707.66</v>
      </c>
      <c r="O62" s="9">
        <v>201.58</v>
      </c>
      <c r="P62" s="9">
        <v>302.36</v>
      </c>
      <c r="Q62" s="9">
        <v>1763.82</v>
      </c>
      <c r="R62" s="9">
        <f t="shared" si="35"/>
        <v>2975.42</v>
      </c>
      <c r="S62" s="10"/>
      <c r="T62" s="10"/>
      <c r="U62" s="9">
        <v>1159.08</v>
      </c>
      <c r="V62" s="9"/>
      <c r="W62" s="9">
        <v>1302.58</v>
      </c>
      <c r="X62" s="9">
        <f t="shared" si="33"/>
        <v>2461.66</v>
      </c>
      <c r="Y62" s="9">
        <f t="shared" si="34"/>
        <v>10349</v>
      </c>
      <c r="Z62" s="11"/>
      <c r="AA62" s="11"/>
    </row>
    <row r="63" spans="1:27" x14ac:dyDescent="0.25">
      <c r="A63">
        <v>35</v>
      </c>
      <c r="B63" s="39" t="s">
        <v>86</v>
      </c>
      <c r="C63" s="29" t="s">
        <v>82</v>
      </c>
      <c r="D63" s="7" t="s">
        <v>25</v>
      </c>
      <c r="E63" s="12" t="s">
        <v>26</v>
      </c>
      <c r="F63" s="12">
        <v>2</v>
      </c>
      <c r="G63" s="9">
        <v>10078.82</v>
      </c>
      <c r="H63" s="9">
        <v>737</v>
      </c>
      <c r="I63" s="9">
        <v>455</v>
      </c>
      <c r="J63" s="9">
        <v>1399.86</v>
      </c>
      <c r="K63" s="9">
        <v>139.97999999999999</v>
      </c>
      <c r="L63" s="9">
        <f t="shared" si="32"/>
        <v>12810.66</v>
      </c>
      <c r="M63" s="9"/>
      <c r="N63" s="9">
        <v>707.66</v>
      </c>
      <c r="O63" s="9">
        <v>201.58</v>
      </c>
      <c r="P63" s="9">
        <v>302.36</v>
      </c>
      <c r="Q63" s="9">
        <v>1763.82</v>
      </c>
      <c r="R63" s="9">
        <f t="shared" si="35"/>
        <v>2975.42</v>
      </c>
      <c r="S63" s="10"/>
      <c r="T63" s="10"/>
      <c r="U63" s="9">
        <v>1159.08</v>
      </c>
      <c r="V63" s="9"/>
      <c r="W63" s="9">
        <v>1302.58</v>
      </c>
      <c r="X63" s="9">
        <f t="shared" si="33"/>
        <v>2461.66</v>
      </c>
      <c r="Y63" s="9">
        <f t="shared" si="34"/>
        <v>10349</v>
      </c>
      <c r="Z63" s="11"/>
      <c r="AA63" s="11"/>
    </row>
    <row r="64" spans="1:27" x14ac:dyDescent="0.25">
      <c r="A64">
        <v>36</v>
      </c>
      <c r="B64" s="39" t="s">
        <v>87</v>
      </c>
      <c r="C64" s="29" t="s">
        <v>82</v>
      </c>
      <c r="D64" s="7" t="s">
        <v>25</v>
      </c>
      <c r="E64" s="12" t="s">
        <v>26</v>
      </c>
      <c r="F64" s="12">
        <v>2</v>
      </c>
      <c r="G64" s="9">
        <v>10078.82</v>
      </c>
      <c r="H64" s="9">
        <v>737</v>
      </c>
      <c r="I64" s="9">
        <v>455</v>
      </c>
      <c r="J64" s="9">
        <v>1399.86</v>
      </c>
      <c r="K64" s="9">
        <v>139.97999999999999</v>
      </c>
      <c r="L64" s="9">
        <f t="shared" si="32"/>
        <v>12810.66</v>
      </c>
      <c r="M64" s="9"/>
      <c r="N64" s="9">
        <v>707.66</v>
      </c>
      <c r="O64" s="9">
        <v>201.58</v>
      </c>
      <c r="P64" s="9">
        <v>302.36</v>
      </c>
      <c r="Q64" s="9">
        <v>1763.82</v>
      </c>
      <c r="R64" s="9">
        <f t="shared" si="35"/>
        <v>2975.42</v>
      </c>
      <c r="S64" s="10"/>
      <c r="T64" s="10"/>
      <c r="U64" s="9">
        <v>1159.08</v>
      </c>
      <c r="V64" s="9"/>
      <c r="W64" s="9">
        <v>1302.58</v>
      </c>
      <c r="X64" s="9">
        <f t="shared" si="33"/>
        <v>2461.66</v>
      </c>
      <c r="Y64" s="9">
        <f t="shared" si="34"/>
        <v>10349</v>
      </c>
      <c r="Z64" s="11"/>
      <c r="AA64" s="11"/>
    </row>
    <row r="65" spans="1:27" x14ac:dyDescent="0.25">
      <c r="A65">
        <v>37</v>
      </c>
      <c r="B65" s="39" t="s">
        <v>88</v>
      </c>
      <c r="C65" s="29" t="s">
        <v>82</v>
      </c>
      <c r="D65" s="7" t="s">
        <v>25</v>
      </c>
      <c r="E65" s="12" t="s">
        <v>26</v>
      </c>
      <c r="F65" s="12">
        <v>2</v>
      </c>
      <c r="G65" s="9">
        <v>10078.82</v>
      </c>
      <c r="H65" s="9">
        <v>737</v>
      </c>
      <c r="I65" s="9">
        <v>455</v>
      </c>
      <c r="J65" s="9">
        <v>1399.86</v>
      </c>
      <c r="K65" s="9">
        <v>139.97999999999999</v>
      </c>
      <c r="L65" s="9">
        <f t="shared" si="32"/>
        <v>12810.66</v>
      </c>
      <c r="M65" s="9"/>
      <c r="N65" s="9">
        <v>707.66</v>
      </c>
      <c r="O65" s="9">
        <v>201.58</v>
      </c>
      <c r="P65" s="9">
        <v>302.36</v>
      </c>
      <c r="Q65" s="9">
        <v>1763.82</v>
      </c>
      <c r="R65" s="9">
        <f t="shared" si="35"/>
        <v>2975.42</v>
      </c>
      <c r="S65" s="10"/>
      <c r="T65" s="10"/>
      <c r="U65" s="9">
        <v>1159.08</v>
      </c>
      <c r="V65" s="9"/>
      <c r="W65" s="9">
        <v>1302.58</v>
      </c>
      <c r="X65" s="9">
        <f t="shared" si="33"/>
        <v>2461.66</v>
      </c>
      <c r="Y65" s="9">
        <f t="shared" si="34"/>
        <v>10349</v>
      </c>
      <c r="Z65" s="11"/>
      <c r="AA65" s="11"/>
    </row>
    <row r="66" spans="1:27" x14ac:dyDescent="0.25">
      <c r="A66">
        <v>38</v>
      </c>
      <c r="B66" s="39" t="s">
        <v>89</v>
      </c>
      <c r="C66" s="29" t="s">
        <v>82</v>
      </c>
      <c r="D66" s="7" t="s">
        <v>25</v>
      </c>
      <c r="E66" s="12" t="s">
        <v>26</v>
      </c>
      <c r="F66" s="12">
        <v>2</v>
      </c>
      <c r="G66" s="9">
        <v>10078.82</v>
      </c>
      <c r="H66" s="9">
        <v>737</v>
      </c>
      <c r="I66" s="9">
        <v>455</v>
      </c>
      <c r="J66" s="9">
        <v>1399.86</v>
      </c>
      <c r="K66" s="9">
        <v>139.97999999999999</v>
      </c>
      <c r="L66" s="9">
        <f t="shared" si="32"/>
        <v>12810.66</v>
      </c>
      <c r="M66" s="9"/>
      <c r="N66" s="9">
        <v>707.66</v>
      </c>
      <c r="O66" s="9">
        <v>201.58</v>
      </c>
      <c r="P66" s="9">
        <v>302.36</v>
      </c>
      <c r="Q66" s="9">
        <v>1763.82</v>
      </c>
      <c r="R66" s="9">
        <f t="shared" si="35"/>
        <v>2975.42</v>
      </c>
      <c r="S66" s="10"/>
      <c r="T66" s="10"/>
      <c r="U66" s="9">
        <v>1159.08</v>
      </c>
      <c r="V66" s="9"/>
      <c r="W66" s="9">
        <v>1302.58</v>
      </c>
      <c r="X66" s="9">
        <f t="shared" si="33"/>
        <v>2461.66</v>
      </c>
      <c r="Y66" s="9">
        <f t="shared" si="34"/>
        <v>10349</v>
      </c>
      <c r="Z66" s="11"/>
      <c r="AA66" s="11"/>
    </row>
    <row r="67" spans="1:27" x14ac:dyDescent="0.25">
      <c r="A67">
        <v>39</v>
      </c>
      <c r="B67" s="39" t="s">
        <v>90</v>
      </c>
      <c r="C67" s="29" t="s">
        <v>82</v>
      </c>
      <c r="D67" s="7" t="s">
        <v>25</v>
      </c>
      <c r="E67" s="12" t="s">
        <v>26</v>
      </c>
      <c r="F67" s="12">
        <v>2</v>
      </c>
      <c r="G67" s="9">
        <v>10078.82</v>
      </c>
      <c r="H67" s="9">
        <v>737</v>
      </c>
      <c r="I67" s="9">
        <v>455</v>
      </c>
      <c r="J67" s="9">
        <v>1399.86</v>
      </c>
      <c r="K67" s="9">
        <v>139.97999999999999</v>
      </c>
      <c r="L67" s="9">
        <f t="shared" si="32"/>
        <v>12810.66</v>
      </c>
      <c r="M67" s="9"/>
      <c r="N67" s="9">
        <v>707.66</v>
      </c>
      <c r="O67" s="9">
        <v>201.58</v>
      </c>
      <c r="P67" s="9">
        <v>302.36</v>
      </c>
      <c r="Q67" s="9">
        <v>1763.82</v>
      </c>
      <c r="R67" s="9">
        <f t="shared" si="35"/>
        <v>2975.42</v>
      </c>
      <c r="S67" s="10"/>
      <c r="T67" s="10"/>
      <c r="U67" s="9">
        <v>1159.08</v>
      </c>
      <c r="V67" s="9"/>
      <c r="W67" s="9">
        <v>1302.58</v>
      </c>
      <c r="X67" s="9">
        <f t="shared" si="33"/>
        <v>2461.66</v>
      </c>
      <c r="Y67" s="9">
        <f t="shared" si="34"/>
        <v>10349</v>
      </c>
      <c r="Z67" s="11"/>
      <c r="AA67" s="11"/>
    </row>
    <row r="68" spans="1:27" x14ac:dyDescent="0.25">
      <c r="A68">
        <v>40</v>
      </c>
      <c r="B68" s="39" t="s">
        <v>91</v>
      </c>
      <c r="C68" s="29" t="s">
        <v>82</v>
      </c>
      <c r="D68" s="7" t="s">
        <v>25</v>
      </c>
      <c r="E68" s="12" t="s">
        <v>26</v>
      </c>
      <c r="F68" s="12">
        <v>2</v>
      </c>
      <c r="G68" s="9">
        <v>10078.82</v>
      </c>
      <c r="H68" s="9">
        <v>737</v>
      </c>
      <c r="I68" s="9">
        <v>455</v>
      </c>
      <c r="J68" s="9">
        <v>1399.86</v>
      </c>
      <c r="K68" s="9">
        <v>139.97999999999999</v>
      </c>
      <c r="L68" s="9">
        <f t="shared" si="32"/>
        <v>12810.66</v>
      </c>
      <c r="M68" s="9"/>
      <c r="N68" s="9">
        <v>707.66</v>
      </c>
      <c r="O68" s="9">
        <v>201.58</v>
      </c>
      <c r="P68" s="9">
        <v>302.36</v>
      </c>
      <c r="Q68" s="9">
        <v>1763.82</v>
      </c>
      <c r="R68" s="9">
        <f t="shared" si="35"/>
        <v>2975.42</v>
      </c>
      <c r="S68" s="10"/>
      <c r="T68" s="10"/>
      <c r="U68" s="9">
        <v>1159.08</v>
      </c>
      <c r="V68" s="9"/>
      <c r="W68" s="9">
        <v>1302.58</v>
      </c>
      <c r="X68" s="9">
        <f t="shared" si="33"/>
        <v>2461.66</v>
      </c>
      <c r="Y68" s="9">
        <f t="shared" si="34"/>
        <v>10349</v>
      </c>
      <c r="Z68" s="11"/>
      <c r="AA68" s="11"/>
    </row>
    <row r="69" spans="1:27" x14ac:dyDescent="0.25">
      <c r="A69">
        <v>41</v>
      </c>
      <c r="B69" s="39" t="s">
        <v>92</v>
      </c>
      <c r="C69" s="29" t="s">
        <v>82</v>
      </c>
      <c r="D69" s="7" t="s">
        <v>25</v>
      </c>
      <c r="E69" s="12" t="s">
        <v>26</v>
      </c>
      <c r="F69" s="12">
        <v>2</v>
      </c>
      <c r="G69" s="9">
        <v>10078.82</v>
      </c>
      <c r="H69" s="9">
        <v>737</v>
      </c>
      <c r="I69" s="9">
        <v>455</v>
      </c>
      <c r="J69" s="9">
        <v>1399.86</v>
      </c>
      <c r="K69" s="9">
        <v>139.97999999999999</v>
      </c>
      <c r="L69" s="9">
        <f t="shared" si="32"/>
        <v>12810.66</v>
      </c>
      <c r="M69" s="9"/>
      <c r="N69" s="9">
        <v>707.66</v>
      </c>
      <c r="O69" s="9">
        <v>201.58</v>
      </c>
      <c r="P69" s="9">
        <v>302.36</v>
      </c>
      <c r="Q69" s="9">
        <v>1763.82</v>
      </c>
      <c r="R69" s="9">
        <f t="shared" si="35"/>
        <v>2975.42</v>
      </c>
      <c r="S69" s="10"/>
      <c r="T69" s="10"/>
      <c r="U69" s="9">
        <v>1159.08</v>
      </c>
      <c r="V69" s="9"/>
      <c r="W69" s="9">
        <v>1302.58</v>
      </c>
      <c r="X69" s="9">
        <f t="shared" si="33"/>
        <v>2461.66</v>
      </c>
      <c r="Y69" s="9">
        <f t="shared" si="34"/>
        <v>10349</v>
      </c>
      <c r="Z69" s="11"/>
      <c r="AA69" s="11"/>
    </row>
    <row r="70" spans="1:27" x14ac:dyDescent="0.25">
      <c r="A70">
        <v>42</v>
      </c>
      <c r="B70" s="5" t="s">
        <v>93</v>
      </c>
      <c r="C70" s="29" t="s">
        <v>94</v>
      </c>
      <c r="D70" s="7" t="s">
        <v>25</v>
      </c>
      <c r="E70" s="12" t="s">
        <v>26</v>
      </c>
      <c r="F70" s="12">
        <v>19</v>
      </c>
      <c r="G70" s="9">
        <v>33470</v>
      </c>
      <c r="H70" s="9">
        <v>1549</v>
      </c>
      <c r="I70" s="9">
        <v>1016</v>
      </c>
      <c r="J70" s="9">
        <v>4648.6111111111113</v>
      </c>
      <c r="K70" s="9">
        <v>464.86111111111114</v>
      </c>
      <c r="L70" s="9">
        <f t="shared" si="32"/>
        <v>41148.472222222219</v>
      </c>
      <c r="M70" s="9"/>
      <c r="N70" s="9">
        <v>1411.08</v>
      </c>
      <c r="O70" s="9">
        <v>669.4</v>
      </c>
      <c r="P70" s="9">
        <v>1004.0999999999999</v>
      </c>
      <c r="Q70" s="9">
        <v>5857.25</v>
      </c>
      <c r="R70" s="9">
        <f t="shared" si="35"/>
        <v>8941.83</v>
      </c>
      <c r="S70" s="10"/>
      <c r="T70" s="10"/>
      <c r="U70" s="9">
        <f t="shared" ref="U70:U81" si="36">+G70*0.115</f>
        <v>3849.05</v>
      </c>
      <c r="V70" s="9"/>
      <c r="W70" s="9">
        <v>7645.78</v>
      </c>
      <c r="X70" s="9">
        <f t="shared" si="33"/>
        <v>11494.83</v>
      </c>
      <c r="Y70" s="9">
        <f t="shared" si="34"/>
        <v>29653.642222222217</v>
      </c>
      <c r="Z70" s="11"/>
      <c r="AA70" s="11"/>
    </row>
    <row r="71" spans="1:27" x14ac:dyDescent="0.25">
      <c r="A71">
        <v>43</v>
      </c>
      <c r="B71" s="5" t="s">
        <v>95</v>
      </c>
      <c r="C71" s="29" t="s">
        <v>96</v>
      </c>
      <c r="D71" s="7" t="s">
        <v>25</v>
      </c>
      <c r="E71" s="12" t="s">
        <v>26</v>
      </c>
      <c r="F71" s="12">
        <v>15</v>
      </c>
      <c r="G71" s="9">
        <v>20272</v>
      </c>
      <c r="H71" s="9">
        <v>1206</v>
      </c>
      <c r="I71" s="9">
        <v>755</v>
      </c>
      <c r="J71" s="9">
        <v>2815.5555555555557</v>
      </c>
      <c r="K71" s="9">
        <v>281.5555555555556</v>
      </c>
      <c r="L71" s="9">
        <f t="shared" si="32"/>
        <v>25330.111111111109</v>
      </c>
      <c r="M71" s="9"/>
      <c r="N71" s="9">
        <v>1018.46</v>
      </c>
      <c r="O71" s="9">
        <v>405.44</v>
      </c>
      <c r="P71" s="9">
        <v>608.16</v>
      </c>
      <c r="Q71" s="9">
        <v>3547.6</v>
      </c>
      <c r="R71" s="9">
        <f t="shared" si="35"/>
        <v>5579.66</v>
      </c>
      <c r="S71" s="10"/>
      <c r="T71" s="10"/>
      <c r="U71" s="9">
        <f t="shared" si="36"/>
        <v>2331.2800000000002</v>
      </c>
      <c r="V71" s="9"/>
      <c r="W71" s="9">
        <v>3881.32</v>
      </c>
      <c r="X71" s="9">
        <f t="shared" si="33"/>
        <v>6212.6</v>
      </c>
      <c r="Y71" s="9">
        <f t="shared" si="34"/>
        <v>19117.511111111111</v>
      </c>
      <c r="Z71" s="11"/>
      <c r="AA71" s="11"/>
    </row>
    <row r="72" spans="1:27" x14ac:dyDescent="0.25">
      <c r="A72">
        <v>44</v>
      </c>
      <c r="B72" s="5" t="s">
        <v>97</v>
      </c>
      <c r="C72" s="6" t="s">
        <v>98</v>
      </c>
      <c r="D72" s="7" t="s">
        <v>25</v>
      </c>
      <c r="E72" s="8" t="s">
        <v>26</v>
      </c>
      <c r="F72" s="8">
        <v>1</v>
      </c>
      <c r="G72" s="9">
        <v>9707</v>
      </c>
      <c r="H72" s="9">
        <v>717</v>
      </c>
      <c r="I72" s="9">
        <v>447</v>
      </c>
      <c r="J72" s="9">
        <v>1348.1944444444446</v>
      </c>
      <c r="K72" s="9">
        <v>134.81944444444446</v>
      </c>
      <c r="L72" s="9">
        <f t="shared" si="32"/>
        <v>12354.013888888891</v>
      </c>
      <c r="M72" s="9"/>
      <c r="N72" s="9">
        <v>696.32</v>
      </c>
      <c r="O72" s="9">
        <v>194.14000000000001</v>
      </c>
      <c r="P72" s="9">
        <v>291.20999999999998</v>
      </c>
      <c r="Q72" s="9">
        <v>1698.7249999999999</v>
      </c>
      <c r="R72" s="9">
        <f t="shared" si="35"/>
        <v>2880.395</v>
      </c>
      <c r="S72" s="10"/>
      <c r="T72" s="10"/>
      <c r="U72" s="9">
        <f t="shared" si="36"/>
        <v>1116.3050000000001</v>
      </c>
      <c r="V72" s="9">
        <v>1756</v>
      </c>
      <c r="W72" s="9">
        <v>1216.54</v>
      </c>
      <c r="X72" s="9">
        <f t="shared" si="33"/>
        <v>4088.8450000000003</v>
      </c>
      <c r="Y72" s="9">
        <f t="shared" si="34"/>
        <v>8265.1688888888893</v>
      </c>
      <c r="Z72" s="11"/>
      <c r="AA72" s="11"/>
    </row>
    <row r="73" spans="1:27" x14ac:dyDescent="0.25">
      <c r="A73">
        <v>45</v>
      </c>
      <c r="B73" s="5" t="s">
        <v>99</v>
      </c>
      <c r="C73" s="6" t="s">
        <v>98</v>
      </c>
      <c r="D73" s="7" t="s">
        <v>25</v>
      </c>
      <c r="E73" s="8" t="s">
        <v>26</v>
      </c>
      <c r="F73" s="8">
        <v>1</v>
      </c>
      <c r="G73" s="9">
        <v>9707</v>
      </c>
      <c r="H73" s="9">
        <v>717</v>
      </c>
      <c r="I73" s="9">
        <v>447</v>
      </c>
      <c r="J73" s="9">
        <v>1348.1944444444446</v>
      </c>
      <c r="K73" s="9">
        <v>134.81944444444446</v>
      </c>
      <c r="L73" s="9">
        <f t="shared" si="32"/>
        <v>12354.013888888891</v>
      </c>
      <c r="M73" s="9"/>
      <c r="N73" s="9">
        <v>696.32</v>
      </c>
      <c r="O73" s="9">
        <v>194.14000000000001</v>
      </c>
      <c r="P73" s="9">
        <v>291.20999999999998</v>
      </c>
      <c r="Q73" s="9">
        <v>1698.7249999999999</v>
      </c>
      <c r="R73" s="9">
        <f t="shared" si="35"/>
        <v>2880.395</v>
      </c>
      <c r="S73" s="10"/>
      <c r="T73" s="10"/>
      <c r="U73" s="9">
        <f t="shared" si="36"/>
        <v>1116.3050000000001</v>
      </c>
      <c r="V73" s="9"/>
      <c r="W73" s="9">
        <v>1216.54</v>
      </c>
      <c r="X73" s="9">
        <f t="shared" si="33"/>
        <v>2332.8450000000003</v>
      </c>
      <c r="Y73" s="9">
        <f t="shared" si="34"/>
        <v>10021.168888888889</v>
      </c>
      <c r="Z73" s="11"/>
      <c r="AA73" s="11"/>
    </row>
    <row r="74" spans="1:27" x14ac:dyDescent="0.25">
      <c r="A74">
        <v>46</v>
      </c>
      <c r="B74" s="5" t="s">
        <v>100</v>
      </c>
      <c r="C74" s="6" t="s">
        <v>101</v>
      </c>
      <c r="D74" s="7" t="s">
        <v>25</v>
      </c>
      <c r="E74" s="8" t="s">
        <v>26</v>
      </c>
      <c r="F74" s="8">
        <v>9</v>
      </c>
      <c r="G74" s="9">
        <f>'[2]PLANTILLA (2)'!$G$75</f>
        <v>13087</v>
      </c>
      <c r="H74" s="9">
        <f>'[2]PLANTILLA (2)'!$I$75</f>
        <v>957</v>
      </c>
      <c r="I74" s="9">
        <f>'[2]PLANTILLA (2)'!$K$75</f>
        <v>661</v>
      </c>
      <c r="J74" s="9">
        <f>'[2]PLANTILLA (2)'!$R$75</f>
        <v>1817.64</v>
      </c>
      <c r="K74" s="9">
        <f>'[2]PLANTILLA (2)'!$S$75</f>
        <v>181.76</v>
      </c>
      <c r="L74" s="9">
        <f t="shared" si="32"/>
        <v>16704.399999999998</v>
      </c>
      <c r="M74" s="9"/>
      <c r="N74" s="9">
        <v>804.36</v>
      </c>
      <c r="O74" s="9">
        <f>'[2]PLANTILLA (2)'!$X$75</f>
        <v>261.74</v>
      </c>
      <c r="P74" s="9">
        <f>'[2]PLANTILLA (2)'!$Y$75</f>
        <v>392.61</v>
      </c>
      <c r="Q74" s="9">
        <f>'[2]PLANTILLA (2)'!$Z$75</f>
        <v>2290.23</v>
      </c>
      <c r="R74" s="9">
        <f t="shared" si="35"/>
        <v>3748.94</v>
      </c>
      <c r="S74" s="10"/>
      <c r="T74" s="10"/>
      <c r="U74" s="9">
        <f t="shared" si="36"/>
        <v>1505.0050000000001</v>
      </c>
      <c r="V74" s="9">
        <v>8705.14</v>
      </c>
      <c r="W74" s="9">
        <v>2087.3000000000002</v>
      </c>
      <c r="X74" s="9">
        <f t="shared" si="33"/>
        <v>12297.445</v>
      </c>
      <c r="Y74" s="9">
        <f t="shared" si="34"/>
        <v>4406.9549999999981</v>
      </c>
      <c r="Z74" s="11"/>
      <c r="AA74" s="11"/>
    </row>
    <row r="75" spans="1:27" x14ac:dyDescent="0.25">
      <c r="A75">
        <v>47</v>
      </c>
      <c r="B75" s="5" t="s">
        <v>102</v>
      </c>
      <c r="C75" s="6" t="s">
        <v>98</v>
      </c>
      <c r="D75" s="7" t="s">
        <v>25</v>
      </c>
      <c r="E75" s="8" t="s">
        <v>26</v>
      </c>
      <c r="F75" s="8">
        <v>1</v>
      </c>
      <c r="G75" s="9">
        <v>9707</v>
      </c>
      <c r="H75" s="9">
        <v>717</v>
      </c>
      <c r="I75" s="9">
        <v>447</v>
      </c>
      <c r="J75" s="9">
        <v>1348.1944444444446</v>
      </c>
      <c r="K75" s="9">
        <v>134.81944444444446</v>
      </c>
      <c r="L75" s="9">
        <f t="shared" si="32"/>
        <v>12354.013888888891</v>
      </c>
      <c r="M75" s="9"/>
      <c r="N75" s="9">
        <v>696.32</v>
      </c>
      <c r="O75" s="9">
        <v>194.14000000000001</v>
      </c>
      <c r="P75" s="9">
        <v>291.20999999999998</v>
      </c>
      <c r="Q75" s="9">
        <v>1698.7249999999999</v>
      </c>
      <c r="R75" s="9">
        <f t="shared" si="35"/>
        <v>2880.395</v>
      </c>
      <c r="S75" s="10"/>
      <c r="T75" s="10"/>
      <c r="U75" s="9">
        <f t="shared" si="36"/>
        <v>1116.3050000000001</v>
      </c>
      <c r="V75" s="9"/>
      <c r="W75" s="9">
        <v>1216.54</v>
      </c>
      <c r="X75" s="9">
        <f t="shared" si="33"/>
        <v>2332.8450000000003</v>
      </c>
      <c r="Y75" s="9">
        <f t="shared" si="34"/>
        <v>10021.168888888889</v>
      </c>
      <c r="Z75" s="11"/>
      <c r="AA75" s="11"/>
    </row>
    <row r="76" spans="1:27" x14ac:dyDescent="0.25">
      <c r="A76">
        <v>48</v>
      </c>
      <c r="B76" s="5" t="s">
        <v>103</v>
      </c>
      <c r="C76" s="6" t="s">
        <v>98</v>
      </c>
      <c r="D76" s="7" t="s">
        <v>25</v>
      </c>
      <c r="E76" s="8" t="s">
        <v>26</v>
      </c>
      <c r="F76" s="8">
        <v>1</v>
      </c>
      <c r="G76" s="9">
        <v>9707</v>
      </c>
      <c r="H76" s="9">
        <v>717</v>
      </c>
      <c r="I76" s="9">
        <v>447</v>
      </c>
      <c r="J76" s="9">
        <v>1348.1944444444446</v>
      </c>
      <c r="K76" s="9">
        <v>134.81944444444446</v>
      </c>
      <c r="L76" s="9">
        <f t="shared" si="32"/>
        <v>12354.013888888891</v>
      </c>
      <c r="M76" s="9"/>
      <c r="N76" s="9">
        <v>696.32</v>
      </c>
      <c r="O76" s="9">
        <v>194.14000000000001</v>
      </c>
      <c r="P76" s="9">
        <v>291.20999999999998</v>
      </c>
      <c r="Q76" s="9">
        <v>1698.7249999999999</v>
      </c>
      <c r="R76" s="9">
        <f t="shared" si="35"/>
        <v>2880.395</v>
      </c>
      <c r="S76" s="10"/>
      <c r="T76" s="10"/>
      <c r="U76" s="9">
        <f t="shared" si="36"/>
        <v>1116.3050000000001</v>
      </c>
      <c r="V76" s="9"/>
      <c r="W76" s="9">
        <v>1216.54</v>
      </c>
      <c r="X76" s="9">
        <f t="shared" si="33"/>
        <v>2332.8450000000003</v>
      </c>
      <c r="Y76" s="9">
        <f t="shared" si="34"/>
        <v>10021.168888888889</v>
      </c>
      <c r="Z76" s="11"/>
      <c r="AA76" s="11"/>
    </row>
    <row r="77" spans="1:27" x14ac:dyDescent="0.25">
      <c r="A77">
        <v>49</v>
      </c>
      <c r="B77" s="5" t="s">
        <v>104</v>
      </c>
      <c r="C77" s="6" t="s">
        <v>98</v>
      </c>
      <c r="D77" s="7" t="s">
        <v>25</v>
      </c>
      <c r="E77" s="8" t="s">
        <v>29</v>
      </c>
      <c r="F77" s="8">
        <v>1</v>
      </c>
      <c r="G77" s="9">
        <v>9707</v>
      </c>
      <c r="H77" s="9">
        <v>717</v>
      </c>
      <c r="I77" s="9">
        <v>447</v>
      </c>
      <c r="J77" s="9">
        <v>1348.1944444444446</v>
      </c>
      <c r="K77" s="9">
        <v>134.81944444444446</v>
      </c>
      <c r="L77" s="9">
        <f t="shared" si="32"/>
        <v>12354.013888888891</v>
      </c>
      <c r="M77" s="9"/>
      <c r="N77" s="9">
        <v>696.32</v>
      </c>
      <c r="O77" s="9">
        <v>194.14000000000001</v>
      </c>
      <c r="P77" s="9">
        <v>291.20999999999998</v>
      </c>
      <c r="Q77" s="9">
        <v>1698.7249999999999</v>
      </c>
      <c r="R77" s="9">
        <f t="shared" si="35"/>
        <v>2880.395</v>
      </c>
      <c r="S77" s="10"/>
      <c r="T77" s="10"/>
      <c r="U77" s="9">
        <f t="shared" si="36"/>
        <v>1116.3050000000001</v>
      </c>
      <c r="V77" s="9"/>
      <c r="W77" s="9">
        <v>1216.54</v>
      </c>
      <c r="X77" s="9">
        <f t="shared" si="33"/>
        <v>2332.8450000000003</v>
      </c>
      <c r="Y77" s="9">
        <f t="shared" si="34"/>
        <v>10021.168888888889</v>
      </c>
      <c r="Z77" s="11"/>
      <c r="AA77" s="11"/>
    </row>
    <row r="78" spans="1:27" x14ac:dyDescent="0.25">
      <c r="A78">
        <v>50</v>
      </c>
      <c r="B78" s="5" t="s">
        <v>105</v>
      </c>
      <c r="C78" s="6" t="s">
        <v>98</v>
      </c>
      <c r="D78" s="7" t="s">
        <v>25</v>
      </c>
      <c r="E78" s="8" t="s">
        <v>29</v>
      </c>
      <c r="F78" s="8">
        <v>1</v>
      </c>
      <c r="G78" s="9">
        <v>9707</v>
      </c>
      <c r="H78" s="9">
        <v>717</v>
      </c>
      <c r="I78" s="9">
        <v>447</v>
      </c>
      <c r="J78" s="9">
        <v>1348.1944444444446</v>
      </c>
      <c r="K78" s="9">
        <v>134.81944444444446</v>
      </c>
      <c r="L78" s="9">
        <f t="shared" si="32"/>
        <v>12354.013888888891</v>
      </c>
      <c r="M78" s="9"/>
      <c r="N78" s="9">
        <v>696.32</v>
      </c>
      <c r="O78" s="9">
        <v>194.14000000000001</v>
      </c>
      <c r="P78" s="9">
        <v>291.20999999999998</v>
      </c>
      <c r="Q78" s="9">
        <v>1698.7249999999999</v>
      </c>
      <c r="R78" s="9">
        <f t="shared" si="35"/>
        <v>2880.395</v>
      </c>
      <c r="S78" s="10"/>
      <c r="T78" s="10"/>
      <c r="U78" s="9">
        <f t="shared" si="36"/>
        <v>1116.3050000000001</v>
      </c>
      <c r="V78" s="9">
        <v>3069.06</v>
      </c>
      <c r="W78" s="9">
        <v>1216.54</v>
      </c>
      <c r="X78" s="9">
        <f t="shared" si="33"/>
        <v>5401.9049999999997</v>
      </c>
      <c r="Y78" s="9">
        <f t="shared" si="34"/>
        <v>6952.1088888888908</v>
      </c>
      <c r="Z78" s="11"/>
      <c r="AA78" s="11"/>
    </row>
    <row r="79" spans="1:27" x14ac:dyDescent="0.25">
      <c r="A79">
        <v>51</v>
      </c>
      <c r="B79" s="5" t="s">
        <v>106</v>
      </c>
      <c r="C79" s="6" t="s">
        <v>107</v>
      </c>
      <c r="D79" s="7" t="s">
        <v>25</v>
      </c>
      <c r="E79" s="8" t="s">
        <v>26</v>
      </c>
      <c r="F79" s="8">
        <v>21</v>
      </c>
      <c r="G79" s="9">
        <v>39023</v>
      </c>
      <c r="H79" s="9">
        <v>1808</v>
      </c>
      <c r="I79" s="9">
        <v>1299</v>
      </c>
      <c r="J79" s="9">
        <v>5419.8611111111113</v>
      </c>
      <c r="K79" s="9">
        <v>541.98611111111109</v>
      </c>
      <c r="L79" s="9">
        <f t="shared" si="32"/>
        <v>48091.847222222219</v>
      </c>
      <c r="M79" s="9"/>
      <c r="N79" s="9">
        <v>1583.48</v>
      </c>
      <c r="O79" s="9">
        <v>780.46</v>
      </c>
      <c r="P79" s="9">
        <v>1170.69</v>
      </c>
      <c r="Q79" s="9">
        <v>6829.0249999999996</v>
      </c>
      <c r="R79" s="9">
        <f t="shared" si="35"/>
        <v>10363.654999999999</v>
      </c>
      <c r="S79" s="30"/>
      <c r="T79" s="10"/>
      <c r="U79" s="9">
        <f t="shared" si="36"/>
        <v>4487.6450000000004</v>
      </c>
      <c r="V79" s="9"/>
      <c r="W79" s="9">
        <v>9651.1</v>
      </c>
      <c r="X79" s="9">
        <f t="shared" si="33"/>
        <v>14138.745000000001</v>
      </c>
      <c r="Y79" s="9">
        <f t="shared" si="34"/>
        <v>33953.102222222216</v>
      </c>
      <c r="Z79" s="11"/>
      <c r="AA79" s="11"/>
    </row>
    <row r="80" spans="1:27" x14ac:dyDescent="0.25">
      <c r="A80">
        <v>52</v>
      </c>
      <c r="B80" s="5" t="s">
        <v>108</v>
      </c>
      <c r="C80" s="6" t="s">
        <v>98</v>
      </c>
      <c r="D80" s="7" t="s">
        <v>25</v>
      </c>
      <c r="E80" s="8" t="s">
        <v>26</v>
      </c>
      <c r="F80" s="8">
        <v>1</v>
      </c>
      <c r="G80" s="9">
        <v>9707</v>
      </c>
      <c r="H80" s="9">
        <v>717</v>
      </c>
      <c r="I80" s="9">
        <v>447</v>
      </c>
      <c r="J80" s="9">
        <v>1348.1944444444446</v>
      </c>
      <c r="K80" s="9">
        <v>134.81944444444446</v>
      </c>
      <c r="L80" s="9">
        <f t="shared" si="32"/>
        <v>12354.013888888891</v>
      </c>
      <c r="M80" s="9"/>
      <c r="N80" s="9">
        <v>696.32</v>
      </c>
      <c r="O80" s="9">
        <v>194.14000000000001</v>
      </c>
      <c r="P80" s="9">
        <v>291.20999999999998</v>
      </c>
      <c r="Q80" s="9">
        <v>1698.7249999999999</v>
      </c>
      <c r="R80" s="9">
        <f t="shared" si="35"/>
        <v>2880.395</v>
      </c>
      <c r="S80" s="30"/>
      <c r="T80" s="10"/>
      <c r="U80" s="9">
        <f t="shared" si="36"/>
        <v>1116.3050000000001</v>
      </c>
      <c r="V80" s="9"/>
      <c r="W80" s="9">
        <v>1216.54</v>
      </c>
      <c r="X80" s="9">
        <f t="shared" si="33"/>
        <v>2332.8450000000003</v>
      </c>
      <c r="Y80" s="9">
        <f t="shared" si="34"/>
        <v>10021.168888888889</v>
      </c>
      <c r="Z80" s="11"/>
      <c r="AA80" s="11"/>
    </row>
    <row r="81" spans="1:29" x14ac:dyDescent="0.25">
      <c r="A81">
        <v>53</v>
      </c>
      <c r="B81" s="5" t="s">
        <v>109</v>
      </c>
      <c r="C81" s="6" t="s">
        <v>98</v>
      </c>
      <c r="D81" s="7" t="s">
        <v>25</v>
      </c>
      <c r="E81" s="8" t="s">
        <v>26</v>
      </c>
      <c r="F81" s="8">
        <v>1</v>
      </c>
      <c r="G81" s="9">
        <v>9707</v>
      </c>
      <c r="H81" s="9">
        <v>717</v>
      </c>
      <c r="I81" s="9">
        <v>447</v>
      </c>
      <c r="J81" s="9">
        <v>1348.1944444444446</v>
      </c>
      <c r="K81" s="9">
        <v>134.81944444444446</v>
      </c>
      <c r="L81" s="9">
        <f t="shared" si="32"/>
        <v>12354.013888888891</v>
      </c>
      <c r="M81" s="9"/>
      <c r="N81" s="9">
        <v>696.32</v>
      </c>
      <c r="O81" s="9">
        <v>194.14000000000001</v>
      </c>
      <c r="P81" s="9">
        <v>291.20999999999998</v>
      </c>
      <c r="Q81" s="9">
        <v>1698.7249999999999</v>
      </c>
      <c r="R81" s="9">
        <f t="shared" si="35"/>
        <v>2880.395</v>
      </c>
      <c r="S81" s="30"/>
      <c r="T81" s="10"/>
      <c r="U81" s="9">
        <f t="shared" si="36"/>
        <v>1116.3050000000001</v>
      </c>
      <c r="V81" s="9"/>
      <c r="W81" s="9">
        <v>1216.54</v>
      </c>
      <c r="X81" s="9">
        <f t="shared" si="33"/>
        <v>2332.8450000000003</v>
      </c>
      <c r="Y81" s="9">
        <f t="shared" si="34"/>
        <v>10021.168888888889</v>
      </c>
      <c r="Z81" s="11"/>
      <c r="AA81" s="11"/>
    </row>
    <row r="82" spans="1:29" ht="21" customHeight="1" x14ac:dyDescent="0.25">
      <c r="B82" s="31"/>
      <c r="C82" s="23"/>
      <c r="D82" s="33"/>
      <c r="E82" s="4"/>
      <c r="F82" s="4"/>
      <c r="G82" s="24">
        <f t="shared" ref="G82:L82" si="37">SUM(G57:G81)</f>
        <v>374939.02000000008</v>
      </c>
      <c r="H82" s="24">
        <f t="shared" si="37"/>
        <v>22832</v>
      </c>
      <c r="I82" s="24">
        <f t="shared" si="37"/>
        <v>14704</v>
      </c>
      <c r="J82" s="24">
        <f t="shared" si="37"/>
        <v>52075.127777777787</v>
      </c>
      <c r="K82" s="24">
        <f t="shared" si="37"/>
        <v>5207.4427777777773</v>
      </c>
      <c r="L82" s="24">
        <f t="shared" si="37"/>
        <v>469757.59055555554</v>
      </c>
      <c r="M82" s="24"/>
      <c r="N82" s="24">
        <f>SUM(N57:N81)</f>
        <v>21402.379999999997</v>
      </c>
      <c r="O82" s="24">
        <f>SUM(O57:O81)</f>
        <v>7498.8200000000015</v>
      </c>
      <c r="P82" s="24">
        <f>SUM(P57:P81)</f>
        <v>11248.119999999995</v>
      </c>
      <c r="Q82" s="24">
        <f>SUM(Q57:Q81)</f>
        <v>65614.625</v>
      </c>
      <c r="R82" s="24">
        <f>SUM(R57:R81)</f>
        <v>105763.94500000002</v>
      </c>
      <c r="S82" s="24"/>
      <c r="T82" s="20"/>
      <c r="U82" s="15">
        <f>SUM(U57:U81)</f>
        <v>43118.16</v>
      </c>
      <c r="V82" s="15">
        <f>SUM(V57:V81)</f>
        <v>13530.199999999999</v>
      </c>
      <c r="W82" s="15">
        <f>SUM(W57:W81)</f>
        <v>67437.400000000009</v>
      </c>
      <c r="X82" s="16">
        <f t="shared" si="33"/>
        <v>124085.76000000001</v>
      </c>
      <c r="Y82" s="16">
        <f t="shared" si="34"/>
        <v>345671.83055555553</v>
      </c>
      <c r="Z82" s="11"/>
      <c r="AA82" s="11"/>
    </row>
    <row r="83" spans="1:29" ht="21" customHeight="1" x14ac:dyDescent="0.25">
      <c r="B83" s="31"/>
      <c r="C83" s="23"/>
      <c r="D83" s="33"/>
      <c r="E83" s="4"/>
      <c r="F83" s="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11"/>
      <c r="AA83" s="11"/>
    </row>
    <row r="84" spans="1:29" ht="17.25" customHeight="1" x14ac:dyDescent="0.25">
      <c r="D84" s="34"/>
      <c r="E84" s="3"/>
      <c r="F84" s="3"/>
      <c r="G84" s="19">
        <f t="shared" ref="G84:L84" si="38">+G11+G23+G28+G33+G42+G53+G82</f>
        <v>1235426.02</v>
      </c>
      <c r="H84" s="19">
        <f t="shared" si="38"/>
        <v>64685</v>
      </c>
      <c r="I84" s="19">
        <f t="shared" si="38"/>
        <v>42969.5</v>
      </c>
      <c r="J84" s="19">
        <f t="shared" si="38"/>
        <v>171587.21333333338</v>
      </c>
      <c r="K84" s="19">
        <f t="shared" si="38"/>
        <v>17158.818888888887</v>
      </c>
      <c r="L84" s="19">
        <f t="shared" si="38"/>
        <v>1531826.5522222226</v>
      </c>
      <c r="M84" s="19"/>
      <c r="N84" s="19">
        <f>+N11+N23+N28+N33+N42+N53+N82</f>
        <v>55890.469999999994</v>
      </c>
      <c r="O84" s="19">
        <f>+O11+O23+O28+O33+O42+O53+O82</f>
        <v>24708.560000000005</v>
      </c>
      <c r="P84" s="19">
        <f>+P11+P23+P28+P33+P42+P53+P82</f>
        <v>37062.729999999996</v>
      </c>
      <c r="Q84" s="19">
        <f>+Q11+Q23+Q28+Q33+Q42+Q53+Q82</f>
        <v>216199.85</v>
      </c>
      <c r="R84" s="19">
        <f>+R11+R23+R28+R33+R42+R53+R82</f>
        <v>333861.61</v>
      </c>
      <c r="S84" s="19"/>
      <c r="T84" s="19"/>
      <c r="U84" s="19">
        <f>+U11+U23+U28+U33+U42+U53+U82</f>
        <v>142074.16500000001</v>
      </c>
      <c r="V84" s="19">
        <f>+V11+V23+V28+V33+V42+V53+V82</f>
        <v>84414.02</v>
      </c>
      <c r="W84" s="19">
        <f>+W11+W23+W28+W33+W42+W53+W82</f>
        <v>276362.97000000003</v>
      </c>
      <c r="X84" s="19">
        <f>+X11+X23+X28+X33+X42+X53+X82</f>
        <v>502851.15500000003</v>
      </c>
      <c r="Y84" s="19">
        <f>+Y11+Y23+Y28+Y33+Y42+Y53+Y82</f>
        <v>1028975.3972222222</v>
      </c>
      <c r="Z84" s="19"/>
      <c r="AA84" s="11"/>
    </row>
    <row r="85" spans="1:29" x14ac:dyDescent="0.25">
      <c r="D85" s="3"/>
      <c r="E85" s="3"/>
      <c r="F85" s="3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9"/>
      <c r="S85" s="11"/>
      <c r="T85" s="11"/>
      <c r="U85" s="11"/>
      <c r="V85" s="11"/>
      <c r="W85" s="11"/>
      <c r="X85" s="19"/>
      <c r="Y85" s="19"/>
      <c r="Z85" s="11"/>
      <c r="AA85" s="11"/>
    </row>
    <row r="86" spans="1:29" ht="6.95" customHeight="1" x14ac:dyDescent="0.25">
      <c r="D86" s="3"/>
      <c r="E86" s="3"/>
      <c r="F86" s="3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</row>
    <row r="87" spans="1:29" ht="16.5" thickBot="1" x14ac:dyDescent="0.3">
      <c r="D87" s="3"/>
      <c r="E87" s="3"/>
      <c r="F87" s="3"/>
      <c r="G87" s="11"/>
      <c r="H87" s="11"/>
      <c r="I87" s="11"/>
      <c r="J87" s="11"/>
      <c r="K87" s="11"/>
      <c r="L87" s="11"/>
      <c r="M87" s="11"/>
      <c r="N87" s="11"/>
      <c r="O87" s="11"/>
      <c r="P87" s="11" t="s">
        <v>133</v>
      </c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40"/>
      <c r="AC87" s="40"/>
    </row>
    <row r="88" spans="1:29" x14ac:dyDescent="0.25">
      <c r="D88" s="3"/>
      <c r="E88" s="3"/>
      <c r="F88" s="3"/>
      <c r="G88" s="11"/>
      <c r="H88" s="11"/>
      <c r="I88" s="11"/>
      <c r="J88" s="11"/>
      <c r="K88" s="11"/>
      <c r="L88" s="11"/>
      <c r="M88" s="11"/>
      <c r="N88" s="11"/>
      <c r="O88" s="41" t="s">
        <v>110</v>
      </c>
      <c r="P88" s="42"/>
      <c r="Q88" s="43">
        <f>+L84+R84</f>
        <v>1865688.1622222224</v>
      </c>
      <c r="R88" s="11"/>
      <c r="S88" s="11"/>
      <c r="T88" s="11"/>
      <c r="U88" s="11"/>
      <c r="V88" s="11"/>
      <c r="W88" s="11"/>
      <c r="X88" s="11"/>
      <c r="Y88" s="11"/>
      <c r="Z88" s="11"/>
      <c r="AA88" s="11"/>
    </row>
    <row r="89" spans="1:29" ht="31.5" x14ac:dyDescent="0.25">
      <c r="D89" s="3"/>
      <c r="E89" s="3"/>
      <c r="F89" s="3"/>
      <c r="G89" s="11"/>
      <c r="H89" s="11"/>
      <c r="I89" s="11"/>
      <c r="J89" s="11"/>
      <c r="K89" s="11"/>
      <c r="L89" s="11"/>
      <c r="M89" s="11"/>
      <c r="N89" s="11"/>
      <c r="O89" s="44" t="s">
        <v>21</v>
      </c>
      <c r="P89" s="16"/>
      <c r="Q89" s="45">
        <f>+X84</f>
        <v>502851.15500000003</v>
      </c>
      <c r="R89" s="11"/>
      <c r="S89" s="11"/>
      <c r="T89" s="11"/>
      <c r="U89" s="11"/>
      <c r="V89" s="11"/>
      <c r="W89" s="11"/>
      <c r="X89" s="11"/>
      <c r="Y89" s="11"/>
      <c r="Z89" s="11"/>
      <c r="AA89" s="11"/>
    </row>
    <row r="90" spans="1:29" ht="48" thickBot="1" x14ac:dyDescent="0.3">
      <c r="D90" s="3"/>
      <c r="E90" s="3"/>
      <c r="F90" s="3"/>
      <c r="G90" s="11"/>
      <c r="H90" s="11"/>
      <c r="I90" s="11"/>
      <c r="J90" s="11"/>
      <c r="K90" s="11"/>
      <c r="L90" s="11"/>
      <c r="M90" s="11"/>
      <c r="N90" s="11"/>
      <c r="O90" s="46" t="s">
        <v>22</v>
      </c>
      <c r="P90" s="47"/>
      <c r="Q90" s="48">
        <f>+Y84</f>
        <v>1028975.3972222222</v>
      </c>
      <c r="R90" s="11"/>
      <c r="S90" s="11"/>
      <c r="T90" s="11"/>
      <c r="U90" s="11"/>
      <c r="V90" s="11"/>
      <c r="W90" s="11"/>
      <c r="X90" s="11"/>
      <c r="Y90" s="11"/>
      <c r="Z90" s="11"/>
      <c r="AA90" s="11"/>
    </row>
    <row r="91" spans="1:29" x14ac:dyDescent="0.25">
      <c r="D91" s="3"/>
      <c r="E91" s="3"/>
      <c r="F91" s="3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</row>
    <row r="92" spans="1:29" x14ac:dyDescent="0.25">
      <c r="D92" s="3"/>
      <c r="E92" s="3"/>
      <c r="F92" s="3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</row>
    <row r="93" spans="1:29" x14ac:dyDescent="0.25">
      <c r="D93" s="3"/>
      <c r="E93" s="3"/>
      <c r="F93" s="3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</row>
    <row r="94" spans="1:29" x14ac:dyDescent="0.25">
      <c r="D94" s="3"/>
      <c r="E94" s="3"/>
      <c r="F94" s="3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</row>
    <row r="95" spans="1:29" x14ac:dyDescent="0.25">
      <c r="D95" s="3"/>
      <c r="E95" s="3"/>
      <c r="F95" s="3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</row>
    <row r="96" spans="1:29" x14ac:dyDescent="0.25">
      <c r="D96" s="3"/>
      <c r="E96" s="3"/>
      <c r="F96" s="3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</row>
    <row r="97" spans="4:27" x14ac:dyDescent="0.25">
      <c r="D97" s="3"/>
      <c r="E97" s="3"/>
      <c r="F97" s="3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</row>
    <row r="98" spans="4:27" x14ac:dyDescent="0.25">
      <c r="D98" s="3"/>
      <c r="E98" s="3"/>
      <c r="F98" s="3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</row>
    <row r="99" spans="4:27" x14ac:dyDescent="0.25">
      <c r="D99" s="3"/>
      <c r="E99" s="3"/>
      <c r="F99" s="3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</row>
    <row r="100" spans="4:27" x14ac:dyDescent="0.25">
      <c r="D100" s="3"/>
      <c r="E100" s="3"/>
      <c r="F100" s="3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</row>
    <row r="101" spans="4:27" x14ac:dyDescent="0.25">
      <c r="D101" s="3"/>
      <c r="E101" s="3"/>
      <c r="F101" s="3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</row>
    <row r="102" spans="4:27" x14ac:dyDescent="0.25">
      <c r="D102" s="3"/>
      <c r="E102" s="3"/>
      <c r="F102" s="3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</row>
    <row r="103" spans="4:27" x14ac:dyDescent="0.25">
      <c r="D103" s="3"/>
      <c r="E103" s="3"/>
      <c r="F103" s="3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</row>
    <row r="104" spans="4:27" x14ac:dyDescent="0.25">
      <c r="D104" s="3"/>
      <c r="E104" s="3"/>
      <c r="F104" s="3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</row>
    <row r="105" spans="4:27" x14ac:dyDescent="0.25">
      <c r="D105" s="3"/>
      <c r="E105" s="3"/>
      <c r="F105" s="3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</row>
    <row r="106" spans="4:27" x14ac:dyDescent="0.25">
      <c r="D106" s="3"/>
      <c r="E106" s="3"/>
      <c r="F106" s="3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</row>
    <row r="107" spans="4:27" x14ac:dyDescent="0.25">
      <c r="D107" s="3"/>
      <c r="E107" s="3"/>
      <c r="F107" s="3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</row>
    <row r="108" spans="4:27" x14ac:dyDescent="0.25">
      <c r="D108" s="3"/>
      <c r="E108" s="3"/>
      <c r="F108" s="3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</row>
    <row r="109" spans="4:27" x14ac:dyDescent="0.25">
      <c r="D109" s="3"/>
      <c r="E109" s="3"/>
      <c r="F109" s="3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</row>
    <row r="110" spans="4:27" x14ac:dyDescent="0.25">
      <c r="D110" s="3"/>
      <c r="E110" s="3"/>
      <c r="F110" s="3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</row>
    <row r="111" spans="4:27" x14ac:dyDescent="0.25">
      <c r="D111" s="3"/>
      <c r="E111" s="3"/>
      <c r="F111" s="3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</row>
    <row r="112" spans="4:27" x14ac:dyDescent="0.25">
      <c r="D112" s="3"/>
      <c r="E112" s="3"/>
      <c r="F112" s="3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</row>
    <row r="113" spans="4:27" x14ac:dyDescent="0.25">
      <c r="D113" s="3"/>
      <c r="E113" s="3"/>
      <c r="F113" s="3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</row>
    <row r="114" spans="4:27" x14ac:dyDescent="0.25">
      <c r="D114" s="3"/>
      <c r="E114" s="3"/>
      <c r="F114" s="3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</row>
    <row r="115" spans="4:27" x14ac:dyDescent="0.25">
      <c r="D115" s="3"/>
      <c r="E115" s="3"/>
      <c r="F115" s="3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</row>
    <row r="116" spans="4:27" x14ac:dyDescent="0.25">
      <c r="D116" s="3"/>
      <c r="E116" s="3"/>
      <c r="F116" s="3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</row>
    <row r="117" spans="4:27" x14ac:dyDescent="0.25">
      <c r="D117" s="3"/>
      <c r="E117" s="3"/>
      <c r="F117" s="3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</row>
    <row r="118" spans="4:27" x14ac:dyDescent="0.25">
      <c r="D118" s="3"/>
      <c r="E118" s="3"/>
      <c r="F118" s="3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</row>
    <row r="119" spans="4:27" x14ac:dyDescent="0.25">
      <c r="D119" s="3"/>
      <c r="E119" s="3"/>
      <c r="F119" s="3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</row>
    <row r="120" spans="4:27" x14ac:dyDescent="0.25">
      <c r="D120" s="3"/>
      <c r="E120" s="3"/>
      <c r="F120" s="3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</row>
    <row r="121" spans="4:27" x14ac:dyDescent="0.25">
      <c r="D121" s="3"/>
      <c r="E121" s="3"/>
      <c r="F121" s="3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</row>
    <row r="122" spans="4:27" x14ac:dyDescent="0.25">
      <c r="D122" s="3"/>
      <c r="E122" s="3"/>
      <c r="F122" s="3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</row>
    <row r="123" spans="4:27" x14ac:dyDescent="0.25">
      <c r="D123" s="3"/>
      <c r="E123" s="3"/>
      <c r="F123" s="3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</row>
    <row r="124" spans="4:27" x14ac:dyDescent="0.25">
      <c r="D124" s="3"/>
      <c r="E124" s="3"/>
      <c r="F124" s="3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</row>
    <row r="125" spans="4:27" x14ac:dyDescent="0.25">
      <c r="D125" s="3"/>
      <c r="E125" s="3"/>
      <c r="F125" s="3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</row>
    <row r="126" spans="4:27" x14ac:dyDescent="0.25">
      <c r="D126" s="3"/>
      <c r="E126" s="3"/>
      <c r="F126" s="3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</row>
    <row r="127" spans="4:27" x14ac:dyDescent="0.25">
      <c r="D127" s="3"/>
      <c r="E127" s="3"/>
      <c r="F127" s="3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</row>
    <row r="128" spans="4:27" x14ac:dyDescent="0.25">
      <c r="D128" s="3"/>
      <c r="E128" s="3"/>
      <c r="F128" s="3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</row>
    <row r="129" spans="6:27" x14ac:dyDescent="0.25">
      <c r="F129" s="3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</row>
    <row r="130" spans="6:27" x14ac:dyDescent="0.25">
      <c r="F130" s="3"/>
      <c r="AA130" s="11"/>
    </row>
    <row r="131" spans="6:27" x14ac:dyDescent="0.25">
      <c r="F131" s="3"/>
      <c r="AA131" s="11"/>
    </row>
    <row r="132" spans="6:27" x14ac:dyDescent="0.25">
      <c r="F132" s="3"/>
      <c r="AA132" s="11"/>
    </row>
    <row r="133" spans="6:27" x14ac:dyDescent="0.25">
      <c r="F133" s="3"/>
      <c r="AA133" s="11"/>
    </row>
    <row r="134" spans="6:27" x14ac:dyDescent="0.25">
      <c r="F134" s="3"/>
      <c r="AA134" s="11"/>
    </row>
    <row r="135" spans="6:27" x14ac:dyDescent="0.25">
      <c r="F135" s="3"/>
      <c r="AA135" s="11"/>
    </row>
    <row r="136" spans="6:27" x14ac:dyDescent="0.25">
      <c r="F136" s="3"/>
      <c r="AA136" s="11"/>
    </row>
    <row r="137" spans="6:27" x14ac:dyDescent="0.25">
      <c r="F137" s="3"/>
      <c r="AA137" s="11"/>
    </row>
    <row r="138" spans="6:27" x14ac:dyDescent="0.25">
      <c r="F138" s="3"/>
      <c r="AA138" s="11"/>
    </row>
    <row r="139" spans="6:27" x14ac:dyDescent="0.25">
      <c r="F139" s="3"/>
      <c r="AA139" s="11"/>
    </row>
    <row r="140" spans="6:27" x14ac:dyDescent="0.25">
      <c r="F140" s="3"/>
      <c r="AA140" s="11"/>
    </row>
    <row r="141" spans="6:27" x14ac:dyDescent="0.25">
      <c r="AA141" s="11"/>
    </row>
    <row r="142" spans="6:27" x14ac:dyDescent="0.25">
      <c r="AA142" s="11"/>
    </row>
    <row r="143" spans="6:27" x14ac:dyDescent="0.25">
      <c r="AA143" s="11"/>
    </row>
    <row r="144" spans="6:27" x14ac:dyDescent="0.25">
      <c r="AA144" s="11"/>
    </row>
    <row r="145" spans="27:27" x14ac:dyDescent="0.25">
      <c r="AA145" s="11"/>
    </row>
    <row r="146" spans="27:27" x14ac:dyDescent="0.25">
      <c r="AA146" s="11"/>
    </row>
    <row r="147" spans="27:27" x14ac:dyDescent="0.25">
      <c r="AA147" s="11"/>
    </row>
  </sheetData>
  <sheetProtection password="D996" sheet="1" objects="1" scenarios="1" formatCells="0" formatColumns="0" formatRows="0" insertColumns="0" insertRows="0" insertHyperlinks="0" deleteColumns="0" deleteRows="0"/>
  <mergeCells count="3">
    <mergeCell ref="E3:S3"/>
    <mergeCell ref="W3:Y3"/>
    <mergeCell ref="B2:L2"/>
  </mergeCells>
  <pageMargins left="0.70866141732283472" right="0.70866141732283472" top="0.74803149606299213" bottom="0.74803149606299213" header="0.31496062992125984" footer="0.31496062992125984"/>
  <pageSetup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AGOSTO EVENTUAL </vt:lpstr>
      <vt:lpstr>AGOSTO BASE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Malena Gordillo</dc:creator>
  <cp:lastModifiedBy>Artemisa Verduzco</cp:lastModifiedBy>
  <cp:lastPrinted>2020-09-04T19:10:22Z</cp:lastPrinted>
  <dcterms:created xsi:type="dcterms:W3CDTF">2020-04-06T21:52:42Z</dcterms:created>
  <dcterms:modified xsi:type="dcterms:W3CDTF">2020-09-07T18:54:34Z</dcterms:modified>
</cp:coreProperties>
</file>