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7485" windowHeight="4080" firstSheet="4" activeTab="7"/>
  </bookViews>
  <sheets>
    <sheet name="ESTADO DE SITUACION FINANCIERA" sheetId="1" r:id="rId1"/>
    <sheet name="ESTADO DE VARIACIONES" sheetId="6" r:id="rId2"/>
    <sheet name="estado de origen y aplicacion" sheetId="7" r:id="rId3"/>
    <sheet name="ESTADO FLUJO EFECT" sheetId="9" r:id="rId4"/>
    <sheet name="M.A. Activo" sheetId="3" r:id="rId5"/>
    <sheet name="M.A. Pasivo" sheetId="4" r:id="rId6"/>
    <sheet name="ESTADO DE RESULTADOS" sheetId="5" r:id="rId7"/>
    <sheet name="ESTADO DE ACTIVIDADES" sheetId="8" r:id="rId8"/>
    <sheet name="REPORTE EGRESOS" sheetId="10" r:id="rId9"/>
    <sheet name="INGRESOS " sheetId="11" r:id="rId10"/>
    <sheet name="Avance mensual" sheetId="12" r:id="rId11"/>
  </sheets>
  <definedNames>
    <definedName name="_PS4">#REF!</definedName>
  </definedNames>
  <calcPr calcId="144525"/>
</workbook>
</file>

<file path=xl/calcChain.xml><?xml version="1.0" encoding="utf-8"?>
<calcChain xmlns="http://schemas.openxmlformats.org/spreadsheetml/2006/main">
  <c r="G133" i="4" l="1"/>
  <c r="E133" i="4"/>
  <c r="F133" i="4"/>
  <c r="D133" i="4"/>
  <c r="G209" i="4"/>
  <c r="E172" i="3" l="1"/>
  <c r="AH16" i="12" l="1"/>
  <c r="AH17" i="12"/>
  <c r="AH11" i="12"/>
  <c r="AH12" i="12"/>
  <c r="AH13" i="12"/>
  <c r="AH14" i="12"/>
  <c r="AH15" i="12"/>
  <c r="AH10" i="12"/>
  <c r="F15" i="11"/>
  <c r="F14" i="11"/>
  <c r="F10" i="11"/>
  <c r="E11" i="11"/>
  <c r="E79" i="4"/>
  <c r="F79" i="4"/>
  <c r="G79" i="4"/>
  <c r="D79" i="4"/>
  <c r="C104" i="10" l="1"/>
  <c r="D104" i="10"/>
  <c r="E104" i="10"/>
  <c r="F104" i="10"/>
  <c r="G104" i="10"/>
  <c r="H104" i="10"/>
  <c r="I104" i="10"/>
  <c r="J104" i="10"/>
  <c r="K104" i="10"/>
  <c r="L104" i="10"/>
  <c r="M104" i="10"/>
  <c r="B104" i="10"/>
  <c r="C98" i="10"/>
  <c r="D98" i="10"/>
  <c r="E98" i="10"/>
  <c r="F98" i="10"/>
  <c r="G98" i="10"/>
  <c r="H98" i="10"/>
  <c r="I98" i="10"/>
  <c r="J98" i="10"/>
  <c r="K98" i="10"/>
  <c r="L98" i="10"/>
  <c r="M98" i="10"/>
  <c r="B98" i="10"/>
  <c r="C60" i="10"/>
  <c r="D60" i="10"/>
  <c r="E60" i="10"/>
  <c r="F60" i="10"/>
  <c r="G60" i="10"/>
  <c r="H60" i="10"/>
  <c r="I60" i="10"/>
  <c r="J60" i="10"/>
  <c r="K60" i="10"/>
  <c r="L60" i="10"/>
  <c r="M60" i="10"/>
  <c r="B60" i="10"/>
  <c r="C31" i="10"/>
  <c r="D31" i="10"/>
  <c r="E31" i="10"/>
  <c r="F31" i="10"/>
  <c r="G31" i="10"/>
  <c r="H31" i="10"/>
  <c r="I31" i="10"/>
  <c r="J31" i="10"/>
  <c r="K31" i="10"/>
  <c r="L31" i="10"/>
  <c r="M31" i="10"/>
  <c r="B31" i="10"/>
  <c r="C8" i="10"/>
  <c r="D8" i="10"/>
  <c r="E8" i="10"/>
  <c r="F8" i="10"/>
  <c r="G8" i="10"/>
  <c r="H8" i="10"/>
  <c r="I8" i="10"/>
  <c r="J8" i="10"/>
  <c r="K8" i="10"/>
  <c r="L8" i="10"/>
  <c r="M8" i="10"/>
  <c r="B8" i="10"/>
  <c r="D128" i="4"/>
  <c r="D124" i="4"/>
  <c r="G128" i="4"/>
  <c r="F128" i="4"/>
  <c r="E128" i="4"/>
  <c r="F124" i="4"/>
  <c r="E124" i="4"/>
  <c r="G208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D23" i="3"/>
  <c r="D21" i="3"/>
  <c r="D19" i="3"/>
  <c r="D17" i="3"/>
  <c r="D15" i="3"/>
  <c r="D12" i="3"/>
  <c r="D10" i="3"/>
  <c r="D8" i="3"/>
  <c r="H62" i="8" l="1"/>
  <c r="I15" i="11" l="1"/>
  <c r="I14" i="11"/>
  <c r="I10" i="11"/>
  <c r="I9" i="11"/>
  <c r="F9" i="11"/>
  <c r="H65" i="8"/>
  <c r="D45" i="5"/>
  <c r="G129" i="4"/>
  <c r="G130" i="4"/>
  <c r="G131" i="4"/>
  <c r="G110" i="4"/>
  <c r="G111" i="4"/>
  <c r="G112" i="4"/>
  <c r="G113" i="4"/>
  <c r="G114" i="4"/>
  <c r="G115" i="4"/>
  <c r="G116" i="4"/>
  <c r="G117" i="4"/>
  <c r="F93" i="4"/>
  <c r="D93" i="4"/>
  <c r="E93" i="4"/>
  <c r="G88" i="4"/>
  <c r="G87" i="4"/>
  <c r="G86" i="4"/>
  <c r="G84" i="4"/>
  <c r="G83" i="4"/>
  <c r="G82" i="4"/>
  <c r="G81" i="4"/>
  <c r="G80" i="4"/>
  <c r="G76" i="4"/>
  <c r="G75" i="4"/>
  <c r="D18" i="4"/>
  <c r="E18" i="4"/>
  <c r="F18" i="4"/>
  <c r="F194" i="3"/>
  <c r="E194" i="3"/>
  <c r="D194" i="3"/>
  <c r="G197" i="3"/>
  <c r="G144" i="3"/>
  <c r="G145" i="3"/>
  <c r="G146" i="3"/>
  <c r="G147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71" i="3"/>
  <c r="G72" i="3"/>
  <c r="G73" i="3"/>
  <c r="G74" i="3"/>
  <c r="G75" i="3"/>
  <c r="G76" i="3"/>
  <c r="G77" i="3"/>
  <c r="G78" i="3"/>
  <c r="G79" i="3"/>
  <c r="G80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E22" i="9" l="1"/>
  <c r="C22" i="9"/>
  <c r="E74" i="4" l="1"/>
  <c r="F74" i="4"/>
  <c r="G74" i="4"/>
  <c r="D74" i="4"/>
  <c r="F11" i="11"/>
  <c r="G11" i="11"/>
  <c r="H11" i="11"/>
  <c r="I11" i="11"/>
  <c r="D11" i="11"/>
  <c r="E16" i="11"/>
  <c r="F16" i="11"/>
  <c r="G16" i="11"/>
  <c r="G18" i="11" s="1"/>
  <c r="H16" i="11"/>
  <c r="H18" i="11" s="1"/>
  <c r="I16" i="11"/>
  <c r="D16" i="11"/>
  <c r="E118" i="10"/>
  <c r="F118" i="10"/>
  <c r="G118" i="10"/>
  <c r="H118" i="10"/>
  <c r="G135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D7" i="4"/>
  <c r="G227" i="3"/>
  <c r="G226" i="3"/>
  <c r="G225" i="3"/>
  <c r="G221" i="3"/>
  <c r="G218" i="3"/>
  <c r="G215" i="3"/>
  <c r="G212" i="3"/>
  <c r="G211" i="3"/>
  <c r="G208" i="3"/>
  <c r="G207" i="3"/>
  <c r="G206" i="3"/>
  <c r="G205" i="3"/>
  <c r="G204" i="3"/>
  <c r="G201" i="3"/>
  <c r="G198" i="3"/>
  <c r="G196" i="3"/>
  <c r="G195" i="3"/>
  <c r="G194" i="3" s="1"/>
  <c r="G192" i="3"/>
  <c r="G190" i="3"/>
  <c r="G188" i="3"/>
  <c r="G184" i="3"/>
  <c r="G183" i="3"/>
  <c r="G180" i="3"/>
  <c r="G166" i="3"/>
  <c r="G165" i="3"/>
  <c r="G164" i="3"/>
  <c r="G163" i="3"/>
  <c r="G159" i="3"/>
  <c r="G158" i="3"/>
  <c r="G156" i="3"/>
  <c r="G155" i="3"/>
  <c r="G154" i="3"/>
  <c r="G153" i="3"/>
  <c r="G152" i="3"/>
  <c r="G83" i="3"/>
  <c r="G49" i="3"/>
  <c r="G48" i="3"/>
  <c r="G45" i="3"/>
  <c r="G44" i="3"/>
  <c r="G43" i="3"/>
  <c r="G40" i="3"/>
  <c r="G39" i="3"/>
  <c r="G38" i="3"/>
  <c r="G37" i="3"/>
  <c r="G36" i="3"/>
  <c r="G35" i="3"/>
  <c r="G33" i="3"/>
  <c r="G32" i="3"/>
  <c r="G31" i="3"/>
  <c r="G30" i="3"/>
  <c r="G29" i="3"/>
  <c r="G28" i="3"/>
  <c r="G24" i="3"/>
  <c r="G22" i="3"/>
  <c r="G20" i="3"/>
  <c r="G18" i="3"/>
  <c r="G16" i="3"/>
  <c r="G14" i="3"/>
  <c r="G13" i="3"/>
  <c r="G11" i="3"/>
  <c r="G9" i="3"/>
  <c r="E47" i="3"/>
  <c r="F47" i="3"/>
  <c r="D47" i="3"/>
  <c r="G47" i="3" s="1"/>
  <c r="E34" i="3"/>
  <c r="F34" i="3"/>
  <c r="D34" i="3"/>
  <c r="G34" i="3" s="1"/>
  <c r="F23" i="3"/>
  <c r="E23" i="3"/>
  <c r="G23" i="3"/>
  <c r="H9" i="6"/>
  <c r="E224" i="3"/>
  <c r="E223" i="3" s="1"/>
  <c r="F224" i="3"/>
  <c r="F223" i="3" s="1"/>
  <c r="D224" i="3"/>
  <c r="D223" i="3" s="1"/>
  <c r="G223" i="3" s="1"/>
  <c r="F45" i="5"/>
  <c r="G17" i="5" s="1"/>
  <c r="G20" i="5"/>
  <c r="G24" i="5"/>
  <c r="G28" i="5"/>
  <c r="G31" i="5"/>
  <c r="G33" i="5"/>
  <c r="G35" i="5"/>
  <c r="G37" i="5"/>
  <c r="G39" i="5"/>
  <c r="G40" i="5"/>
  <c r="G41" i="5"/>
  <c r="G42" i="5"/>
  <c r="G43" i="5"/>
  <c r="G44" i="5"/>
  <c r="G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16" i="5"/>
  <c r="F13" i="5"/>
  <c r="G10" i="5"/>
  <c r="G11" i="5"/>
  <c r="G12" i="5"/>
  <c r="G9" i="5"/>
  <c r="D89" i="4"/>
  <c r="F47" i="5"/>
  <c r="D13" i="5"/>
  <c r="E10" i="5" s="1"/>
  <c r="D47" i="5"/>
  <c r="G90" i="4"/>
  <c r="T17" i="12"/>
  <c r="T16" i="12"/>
  <c r="T15" i="12"/>
  <c r="T14" i="12"/>
  <c r="T13" i="12"/>
  <c r="T12" i="12"/>
  <c r="T11" i="12"/>
  <c r="T10" i="12"/>
  <c r="H10" i="8"/>
  <c r="H9" i="8"/>
  <c r="H14" i="8"/>
  <c r="H13" i="8"/>
  <c r="H18" i="8"/>
  <c r="H21" i="8"/>
  <c r="H17" i="8"/>
  <c r="H8" i="8"/>
  <c r="H27" i="8"/>
  <c r="H35" i="8"/>
  <c r="H45" i="8"/>
  <c r="H26" i="8"/>
  <c r="H57" i="8"/>
  <c r="H56" i="8"/>
  <c r="H68" i="8"/>
  <c r="H61" i="8"/>
  <c r="H25" i="8"/>
  <c r="H71" i="8"/>
  <c r="E10" i="8"/>
  <c r="E9" i="8"/>
  <c r="E14" i="8"/>
  <c r="E13" i="8"/>
  <c r="E18" i="8"/>
  <c r="E21" i="8"/>
  <c r="E17" i="8"/>
  <c r="E8" i="8"/>
  <c r="E27" i="8"/>
  <c r="E35" i="8"/>
  <c r="E26" i="8" s="1"/>
  <c r="E45" i="8"/>
  <c r="E57" i="8"/>
  <c r="E56" i="8"/>
  <c r="E62" i="8"/>
  <c r="E65" i="8"/>
  <c r="E61" i="8" s="1"/>
  <c r="E68" i="8"/>
  <c r="G38" i="5" l="1"/>
  <c r="G36" i="5"/>
  <c r="G34" i="5"/>
  <c r="G32" i="5"/>
  <c r="G30" i="5"/>
  <c r="G26" i="5"/>
  <c r="G22" i="5"/>
  <c r="G18" i="5"/>
  <c r="G29" i="5"/>
  <c r="G27" i="5"/>
  <c r="G25" i="5"/>
  <c r="G23" i="5"/>
  <c r="G21" i="5"/>
  <c r="G19" i="5"/>
  <c r="G45" i="5" s="1"/>
  <c r="I64" i="8"/>
  <c r="I63" i="8"/>
  <c r="I62" i="8" s="1"/>
  <c r="I65" i="8"/>
  <c r="I66" i="8"/>
  <c r="I68" i="8"/>
  <c r="B118" i="10"/>
  <c r="E9" i="5"/>
  <c r="E12" i="5"/>
  <c r="E11" i="5"/>
  <c r="G224" i="3"/>
  <c r="C118" i="10"/>
  <c r="D118" i="10"/>
  <c r="I118" i="10"/>
  <c r="J118" i="10"/>
  <c r="K118" i="10"/>
  <c r="L118" i="10"/>
  <c r="M118" i="10"/>
  <c r="E25" i="8"/>
  <c r="E71" i="8" s="1"/>
  <c r="I69" i="8"/>
  <c r="F69" i="8"/>
  <c r="F66" i="8"/>
  <c r="F65" i="8"/>
  <c r="F64" i="8"/>
  <c r="F63" i="8"/>
  <c r="F62" i="8"/>
  <c r="I61" i="8"/>
  <c r="F61" i="8"/>
  <c r="I59" i="8"/>
  <c r="F59" i="8"/>
  <c r="I58" i="8"/>
  <c r="F58" i="8"/>
  <c r="I57" i="8"/>
  <c r="F57" i="8"/>
  <c r="I56" i="8"/>
  <c r="F56" i="8"/>
  <c r="I54" i="8"/>
  <c r="F54" i="8"/>
  <c r="I53" i="8"/>
  <c r="F53" i="8"/>
  <c r="I52" i="8"/>
  <c r="F52" i="8"/>
  <c r="I51" i="8"/>
  <c r="F51" i="8"/>
  <c r="I50" i="8"/>
  <c r="F50" i="8"/>
  <c r="I49" i="8"/>
  <c r="F49" i="8"/>
  <c r="I48" i="8"/>
  <c r="F48" i="8"/>
  <c r="I47" i="8"/>
  <c r="F47" i="8"/>
  <c r="I46" i="8"/>
  <c r="F46" i="8"/>
  <c r="I45" i="8"/>
  <c r="F45" i="8"/>
  <c r="I43" i="8"/>
  <c r="F43" i="8"/>
  <c r="I42" i="8"/>
  <c r="F42" i="8"/>
  <c r="I41" i="8"/>
  <c r="F41" i="8"/>
  <c r="I40" i="8"/>
  <c r="F40" i="8"/>
  <c r="I39" i="8"/>
  <c r="F39" i="8"/>
  <c r="I38" i="8"/>
  <c r="F38" i="8"/>
  <c r="I37" i="8"/>
  <c r="F37" i="8"/>
  <c r="I36" i="8"/>
  <c r="F36" i="8"/>
  <c r="I35" i="8"/>
  <c r="F35" i="8"/>
  <c r="I33" i="8"/>
  <c r="F33" i="8"/>
  <c r="I32" i="8"/>
  <c r="F32" i="8"/>
  <c r="I31" i="8"/>
  <c r="F31" i="8"/>
  <c r="I30" i="8"/>
  <c r="F30" i="8"/>
  <c r="I29" i="8"/>
  <c r="F29" i="8"/>
  <c r="I28" i="8"/>
  <c r="F28" i="8"/>
  <c r="I27" i="8"/>
  <c r="F27" i="8"/>
  <c r="I26" i="8"/>
  <c r="F26" i="8"/>
  <c r="F25" i="8" s="1"/>
  <c r="I25" i="8"/>
  <c r="F68" i="8" l="1"/>
  <c r="I22" i="8"/>
  <c r="F22" i="8"/>
  <c r="I21" i="8"/>
  <c r="F21" i="8"/>
  <c r="I19" i="8"/>
  <c r="F19" i="8"/>
  <c r="I18" i="8"/>
  <c r="F18" i="8"/>
  <c r="I17" i="8"/>
  <c r="F17" i="8"/>
  <c r="I15" i="8"/>
  <c r="F15" i="8"/>
  <c r="I14" i="8"/>
  <c r="F14" i="8"/>
  <c r="I13" i="8"/>
  <c r="F13" i="8"/>
  <c r="I11" i="8"/>
  <c r="F11" i="8"/>
  <c r="I10" i="8"/>
  <c r="F10" i="8"/>
  <c r="I9" i="8"/>
  <c r="F9" i="8"/>
  <c r="I8" i="8"/>
  <c r="F8" i="8"/>
  <c r="E45" i="5"/>
  <c r="G13" i="5"/>
  <c r="E13" i="5"/>
  <c r="G12" i="4"/>
  <c r="G15" i="4"/>
  <c r="G8" i="4"/>
  <c r="G9" i="4"/>
  <c r="G10" i="4"/>
  <c r="G11" i="4"/>
  <c r="G13" i="4"/>
  <c r="G14" i="4"/>
  <c r="G16" i="4"/>
  <c r="G7" i="4"/>
  <c r="E89" i="4"/>
  <c r="F89" i="4"/>
  <c r="G89" i="4"/>
  <c r="D85" i="4"/>
  <c r="F85" i="4"/>
  <c r="E85" i="4"/>
  <c r="G85" i="4"/>
  <c r="D91" i="4"/>
  <c r="F91" i="4"/>
  <c r="E91" i="4"/>
  <c r="G91" i="4"/>
  <c r="D118" i="4"/>
  <c r="F118" i="4"/>
  <c r="E118" i="4"/>
  <c r="G118" i="4"/>
  <c r="D120" i="4"/>
  <c r="F120" i="4"/>
  <c r="E120" i="4"/>
  <c r="G120" i="4"/>
  <c r="G124" i="4"/>
  <c r="G134" i="4"/>
  <c r="F78" i="4"/>
  <c r="F7" i="4"/>
  <c r="F211" i="4"/>
  <c r="E78" i="4"/>
  <c r="E7" i="4"/>
  <c r="E211" i="4"/>
  <c r="D78" i="4"/>
  <c r="D211" i="4"/>
  <c r="G127" i="4"/>
  <c r="G126" i="4"/>
  <c r="G125" i="4"/>
  <c r="G123" i="4"/>
  <c r="G122" i="4"/>
  <c r="G121" i="4"/>
  <c r="G119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 s="1"/>
  <c r="F12" i="3"/>
  <c r="D189" i="3"/>
  <c r="E189" i="3"/>
  <c r="F27" i="3"/>
  <c r="F26" i="3" s="1"/>
  <c r="F42" i="3"/>
  <c r="F82" i="3"/>
  <c r="F151" i="3"/>
  <c r="F157" i="3"/>
  <c r="F150" i="3"/>
  <c r="F162" i="3"/>
  <c r="F161" i="3"/>
  <c r="F168" i="3"/>
  <c r="F172" i="3"/>
  <c r="E27" i="3"/>
  <c r="E26" i="3" s="1"/>
  <c r="E42" i="3"/>
  <c r="E82" i="3"/>
  <c r="E151" i="3"/>
  <c r="E157" i="3"/>
  <c r="E150" i="3"/>
  <c r="E162" i="3"/>
  <c r="E161" i="3"/>
  <c r="E168" i="3"/>
  <c r="D27" i="3"/>
  <c r="D42" i="3"/>
  <c r="G42" i="3" s="1"/>
  <c r="D82" i="3"/>
  <c r="D151" i="3"/>
  <c r="G151" i="3" s="1"/>
  <c r="D157" i="3"/>
  <c r="G157" i="3" s="1"/>
  <c r="D150" i="3"/>
  <c r="G150" i="3" s="1"/>
  <c r="D162" i="3"/>
  <c r="G162" i="3" s="1"/>
  <c r="D161" i="3"/>
  <c r="G161" i="3" s="1"/>
  <c r="D168" i="3"/>
  <c r="D172" i="3"/>
  <c r="G172" i="3" s="1"/>
  <c r="F220" i="3"/>
  <c r="E220" i="3"/>
  <c r="D220" i="3"/>
  <c r="G220" i="3" s="1"/>
  <c r="F217" i="3"/>
  <c r="E217" i="3"/>
  <c r="D217" i="3"/>
  <c r="G217" i="3" s="1"/>
  <c r="F214" i="3"/>
  <c r="E214" i="3"/>
  <c r="D214" i="3"/>
  <c r="G214" i="3" s="1"/>
  <c r="F210" i="3"/>
  <c r="E210" i="3"/>
  <c r="D210" i="3"/>
  <c r="G210" i="3" s="1"/>
  <c r="F203" i="3"/>
  <c r="E203" i="3"/>
  <c r="D203" i="3"/>
  <c r="G203" i="3" s="1"/>
  <c r="F200" i="3"/>
  <c r="E200" i="3"/>
  <c r="D200" i="3"/>
  <c r="G200" i="3" s="1"/>
  <c r="F191" i="3"/>
  <c r="E191" i="3"/>
  <c r="D191" i="3"/>
  <c r="G191" i="3" s="1"/>
  <c r="F189" i="3"/>
  <c r="F187" i="3"/>
  <c r="E187" i="3"/>
  <c r="E186" i="3" s="1"/>
  <c r="D187" i="3"/>
  <c r="F186" i="3"/>
  <c r="F182" i="3"/>
  <c r="E182" i="3"/>
  <c r="D182" i="3"/>
  <c r="G182" i="3" s="1"/>
  <c r="F179" i="3"/>
  <c r="E179" i="3"/>
  <c r="D179" i="3"/>
  <c r="G179" i="3" s="1"/>
  <c r="F21" i="3"/>
  <c r="E21" i="3"/>
  <c r="G21" i="3"/>
  <c r="F19" i="3"/>
  <c r="E19" i="3"/>
  <c r="G19" i="3"/>
  <c r="F17" i="3"/>
  <c r="E17" i="3"/>
  <c r="G17" i="3"/>
  <c r="F15" i="3"/>
  <c r="E15" i="3"/>
  <c r="G15" i="3"/>
  <c r="E12" i="3"/>
  <c r="G12" i="3"/>
  <c r="F10" i="3"/>
  <c r="E10" i="3"/>
  <c r="G10" i="3"/>
  <c r="F8" i="3"/>
  <c r="F7" i="3" s="1"/>
  <c r="E8" i="3"/>
  <c r="E7" i="3" s="1"/>
  <c r="E37" i="9"/>
  <c r="C37" i="9"/>
  <c r="E29" i="9"/>
  <c r="E32" i="9"/>
  <c r="E35" i="9"/>
  <c r="C29" i="9"/>
  <c r="C32" i="9"/>
  <c r="C35" i="9"/>
  <c r="E19" i="9"/>
  <c r="E26" i="9"/>
  <c r="C19" i="9"/>
  <c r="E7" i="9"/>
  <c r="E11" i="9"/>
  <c r="E16" i="9"/>
  <c r="C7" i="9"/>
  <c r="C11" i="9"/>
  <c r="C16" i="9"/>
  <c r="C26" i="7"/>
  <c r="C13" i="7"/>
  <c r="H22" i="6"/>
  <c r="F24" i="6"/>
  <c r="D24" i="6"/>
  <c r="H23" i="6"/>
  <c r="H24" i="6" s="1"/>
  <c r="F16" i="6"/>
  <c r="H14" i="6"/>
  <c r="H16" i="6" s="1"/>
  <c r="F11" i="6"/>
  <c r="F27" i="6" s="1"/>
  <c r="D11" i="6"/>
  <c r="D27" i="6" s="1"/>
  <c r="B11" i="6"/>
  <c r="B27" i="6" s="1"/>
  <c r="H11" i="6"/>
  <c r="E36" i="1"/>
  <c r="G37" i="1"/>
  <c r="E46" i="1"/>
  <c r="E41" i="1"/>
  <c r="E14" i="1"/>
  <c r="G30" i="1" s="1"/>
  <c r="E28" i="1"/>
  <c r="F230" i="3" l="1"/>
  <c r="G168" i="3"/>
  <c r="G82" i="3"/>
  <c r="G47" i="1"/>
  <c r="G48" i="1" s="1"/>
  <c r="E230" i="3"/>
  <c r="G78" i="4"/>
  <c r="G18" i="4"/>
  <c r="D7" i="3"/>
  <c r="G8" i="3"/>
  <c r="G7" i="3" s="1"/>
  <c r="D186" i="3"/>
  <c r="G186" i="3" s="1"/>
  <c r="G187" i="3"/>
  <c r="G27" i="3"/>
  <c r="D26" i="3"/>
  <c r="G26" i="3" s="1"/>
  <c r="G189" i="3"/>
  <c r="C26" i="9"/>
  <c r="H27" i="6"/>
  <c r="G230" i="3"/>
  <c r="D230" i="3" l="1"/>
  <c r="G211" i="4"/>
</calcChain>
</file>

<file path=xl/sharedStrings.xml><?xml version="1.0" encoding="utf-8"?>
<sst xmlns="http://schemas.openxmlformats.org/spreadsheetml/2006/main" count="953" uniqueCount="827">
  <si>
    <t>ACTIVO</t>
  </si>
  <si>
    <t>ACTIVO CIRCULANTE</t>
  </si>
  <si>
    <t>EFECTIVO</t>
  </si>
  <si>
    <t>BANCOS/TESORERÍA</t>
  </si>
  <si>
    <t>CUENTAS POR COBRAR A CORTO PLAZO</t>
  </si>
  <si>
    <t>DEUDORES DIVERSOS POR COBRAR A CORTO PLAZO</t>
  </si>
  <si>
    <t>INGRESOS POR RECUPERAR A CORTO PLAZO</t>
  </si>
  <si>
    <t>INVENTARIO DE MERCANCÍAS PARA VENTA</t>
  </si>
  <si>
    <t>Suma  ACTIVO CIRCULANTE</t>
  </si>
  <si>
    <t>ACTIVO NO CIRCULANTE</t>
  </si>
  <si>
    <t>MOBILIARIO Y EQUIPO DE ADMINISTRACIÓN</t>
  </si>
  <si>
    <t>MOBILIARIO Y EQUIPO EDUCACIONAL Y RECREATIVO</t>
  </si>
  <si>
    <t>VEHICULOS Y EQUIPO DE TRANSPORTE</t>
  </si>
  <si>
    <t>MAQUINARIA, OTROS EQUIPOS Y HERRAMIENTAS</t>
  </si>
  <si>
    <t>SOFTWARE</t>
  </si>
  <si>
    <t>LICENCIAS</t>
  </si>
  <si>
    <t>DEPRECIACIÓN ACUMULADA DE BIENES INMUEBLES</t>
  </si>
  <si>
    <t>DEPRECIACIÓN ACUMULADA DE BIENES MUEBLES</t>
  </si>
  <si>
    <t>OTROS ACTIVOS DIFERIDOS</t>
  </si>
  <si>
    <t>Suma  ACTIVO NO CIRCULANTE</t>
  </si>
  <si>
    <t>TOTAL DE  ACTIVO</t>
  </si>
  <si>
    <t>PASIVO</t>
  </si>
  <si>
    <t>PASIVO CIRCULANTE</t>
  </si>
  <si>
    <t>SERVICIOS PERSONALES POR PAGAR A CORTO PLAZO</t>
  </si>
  <si>
    <t>PROVEEDORES POR PAGAR A CORTO PLAZO</t>
  </si>
  <si>
    <t>TRANSFERENCIAS OTORGADAS POR PAGAR A CORTO PLAZO</t>
  </si>
  <si>
    <t>OTRAS CUENTAS POR PAGAR A CORTO PLAZO</t>
  </si>
  <si>
    <t>Suma  PASIVO CIRCULANTE</t>
  </si>
  <si>
    <t>TOTAL DE  PASIVO</t>
  </si>
  <si>
    <t>PATRIMONIO</t>
  </si>
  <si>
    <t>HACIENDA PÚBLICA/PATRIMONIO CONTRIBUIDO</t>
  </si>
  <si>
    <t>APORTACIONES</t>
  </si>
  <si>
    <t>Suma  HACIENDA PÚBLICA/PATRIMONIO CONTRIBUIDO</t>
  </si>
  <si>
    <t>HACIENDA PÚBLICA /PATRIMONIO GENERADO</t>
  </si>
  <si>
    <t>RESULTADOS DEL EJERCICIO (AHORRO/ DESAHORRO)</t>
  </si>
  <si>
    <t>RESULTADOS DE EJERCICIOS ANTERIORES</t>
  </si>
  <si>
    <t>Suma  HACIENDA PÚBLICA /PATRIMONIO GENERADO</t>
  </si>
  <si>
    <t>TOTAL DE  PATRIMONIO</t>
  </si>
  <si>
    <t xml:space="preserve">TOTAL DE  PASIVO Y PATRIMONIO </t>
  </si>
  <si>
    <t>CUENTAS DE ORDEN PRESUPUESTAL DE LOS INGRESOS</t>
  </si>
  <si>
    <t>LEY DE INGRESOS ESTIMADA</t>
  </si>
  <si>
    <t>MODIFICACIONES A LA LEY DE INGRESOS ESTIMADA</t>
  </si>
  <si>
    <t>LEY DE INGRESOS DEVENGADA</t>
  </si>
  <si>
    <t>LEY DE INGRESOS RECAUDADA</t>
  </si>
  <si>
    <t>CUENTAS DE ORDEN PRESUPUESTAL DE LOS EGRESOS</t>
  </si>
  <si>
    <t>PRESUPUESTO DE EGRESOS APROBADO</t>
  </si>
  <si>
    <t>PRESUPUESTO DE EGRESOS POR EJERCER</t>
  </si>
  <si>
    <t>PRESUPUESTO DE EGRESOS MODIFICADO</t>
  </si>
  <si>
    <t>PRESUPUESTO DE EGRESOS COMPROMETIDO</t>
  </si>
  <si>
    <t>PRESUPUESTO DE EGRESOS DEVENGADO</t>
  </si>
  <si>
    <t>PRESUPUESTO DE EGRESOS EJERCIDO</t>
  </si>
  <si>
    <t>PRESUPUESTO DE EGRESOS PAGADO</t>
  </si>
  <si>
    <t>INVENTARIO DE MATERIAS PRIMAS, MATERIALES Y SUMINITROS</t>
  </si>
  <si>
    <t>CONSTRUCCIONES EN PROCESO EN BIENES DE DOMINIO PÚBLICO</t>
  </si>
  <si>
    <t>RETENCIONES Y CONTRIBUCIONES POR PAGAR A CORTO PLAZO</t>
  </si>
  <si>
    <t>AYUDAS SOCIALES A PERSONAS</t>
  </si>
  <si>
    <t>BONIFICACIONES Y DESCUENTOS OTORGADOS</t>
  </si>
  <si>
    <t>OTRAS PRESTACIONES SOCIALES Y ECONÓMICAS</t>
  </si>
  <si>
    <t>PAGO DE ESTÍMULOS A SERVIDORES PÚBLICOS</t>
  </si>
  <si>
    <t>SEGURIDAD SOCIAL</t>
  </si>
  <si>
    <t>REMUNERACIONES ADICIONALES Y ESPECIALES</t>
  </si>
  <si>
    <t>SERVICIOS DE ARRENDAMIENTO</t>
  </si>
  <si>
    <t>SERVICIOS DE TRASLADO Y VIÁTICOS</t>
  </si>
  <si>
    <t>OTROS SERVICIOS GENERALES</t>
  </si>
  <si>
    <t>SERVICIOS BÁSICOS</t>
  </si>
  <si>
    <t>SERVICIOS OFICIALES</t>
  </si>
  <si>
    <t>COMBUSTIBLES, LUBRICANTES Y ADITIVOS</t>
  </si>
  <si>
    <t>ALIMENTOS Y UTENSILIOS</t>
  </si>
  <si>
    <t>SUBSIDIOS Y SUBVENCIONES</t>
  </si>
  <si>
    <t>OTROS INGRESOS Y BENEFICIOS VARIOS</t>
  </si>
  <si>
    <t>INGRESOS FINANCIEROS</t>
  </si>
  <si>
    <t>INGRESOS POR VENTA DE BIENES Y SERVICIOS</t>
  </si>
  <si>
    <t>%</t>
  </si>
  <si>
    <t>(Cifras en pesos y centavos)</t>
  </si>
  <si>
    <t>Total general</t>
  </si>
  <si>
    <t>1279-01-003  GAS GUADALAJARA, S.A.</t>
  </si>
  <si>
    <t>1279-01-001  GASOLINERA GUADALAJARA</t>
  </si>
  <si>
    <t>1279-01</t>
  </si>
  <si>
    <t>1279</t>
  </si>
  <si>
    <t>1263  DEPRECIACIÓN ACUMULADA DE BIENES MUEBLES</t>
  </si>
  <si>
    <t>1263</t>
  </si>
  <si>
    <t>1261  DEPRECIACIÓN ACUMULADA DE BIENES INMUEBL</t>
  </si>
  <si>
    <t>1261</t>
  </si>
  <si>
    <t>1254-1  Licencias Informáticas e Intelectuales</t>
  </si>
  <si>
    <t>1254</t>
  </si>
  <si>
    <t>1251-0-5911  Software</t>
  </si>
  <si>
    <t>1251  SOFTWARE</t>
  </si>
  <si>
    <t>1251</t>
  </si>
  <si>
    <t>1246-7  Herramientas y Máquinas-Herramienta</t>
  </si>
  <si>
    <t>1246-2-5621  Maquinaria y equipo industrial</t>
  </si>
  <si>
    <t>1246-2  Maquinaria y Equipo Industrial</t>
  </si>
  <si>
    <t>1246</t>
  </si>
  <si>
    <t>1244-1  Vehículos y Equipo Terrestre</t>
  </si>
  <si>
    <t>1244</t>
  </si>
  <si>
    <t>1242-9  Otro Mobiliario y Equipo Educacional y R</t>
  </si>
  <si>
    <t>1242-3  Cámaras Fotográficas y de Video</t>
  </si>
  <si>
    <t>1242-1-5211  Equipos y aparatos audiovisuales</t>
  </si>
  <si>
    <t>1242</t>
  </si>
  <si>
    <t>1241-9</t>
  </si>
  <si>
    <t>1241-3-5151  Equipo de cómputo y de tecnología de la</t>
  </si>
  <si>
    <t>Equipo de Cómputo y de Tecnologías de la</t>
  </si>
  <si>
    <t>1241-3</t>
  </si>
  <si>
    <t>1241-1-5111  Muebles de oficina y estantería</t>
  </si>
  <si>
    <t>Muebles de Oficina y Estantería</t>
  </si>
  <si>
    <t>1241-1</t>
  </si>
  <si>
    <t>1241</t>
  </si>
  <si>
    <t>1235-2-6123  Obras en proceso</t>
  </si>
  <si>
    <t>1235-2  Edificación no Habitacional en Proceso</t>
  </si>
  <si>
    <t>1235</t>
  </si>
  <si>
    <t>1144-001  TIENDA HUEJUQUILLA</t>
  </si>
  <si>
    <t>1144</t>
  </si>
  <si>
    <t>INVENTARIO DE MATERIAS PRIMAS, MATERIALES Y SUMINISTROS PARA PRODUCCIÓN</t>
  </si>
  <si>
    <t>1141-003  TIENDA TLAQUEPAQUE</t>
  </si>
  <si>
    <t>1141-001  TIENDA AGUA AZUL</t>
  </si>
  <si>
    <t>1141</t>
  </si>
  <si>
    <t>1132-001-010  BAUTISTA MORALES CARLOS RIGOBERTO</t>
  </si>
  <si>
    <t>1132-001-007  RODRÍGUEZ BAUTISTA BLAS</t>
  </si>
  <si>
    <t>1132-001-005  VIZCARRA CORONA FRANCISCO</t>
  </si>
  <si>
    <t>ANTICIPO ARTESANOS</t>
  </si>
  <si>
    <t>1132-001</t>
  </si>
  <si>
    <t>ANTICIPO A PROVEEDORES POR ADQUISICIÓN DE BIENES INMUEBLES Y MUEBLES A CORTO PLAZO</t>
  </si>
  <si>
    <t>1132</t>
  </si>
  <si>
    <t>1124-002-001  EXH. Y COMERC. PUNTOS VENTAS</t>
  </si>
  <si>
    <t>SUBSIDIO AL EMPLEO</t>
  </si>
  <si>
    <t>1124-002</t>
  </si>
  <si>
    <t>1124-001-006  IVA A FAVOR</t>
  </si>
  <si>
    <t>1124-001-003  IVA HUEJUQUILLA</t>
  </si>
  <si>
    <t>1124-001-002-002  IVA GASTOS</t>
  </si>
  <si>
    <t>1124-001-002-001  IVA COMPRAS</t>
  </si>
  <si>
    <t>1124-001-001  IVA PRESUPUESTO</t>
  </si>
  <si>
    <t>IVA ACREDITABLE</t>
  </si>
  <si>
    <t>1124-001</t>
  </si>
  <si>
    <t>1124</t>
  </si>
  <si>
    <t>1123-0085  MINJAREZ ZAVALA MATEO</t>
  </si>
  <si>
    <t>1123-0083  CASTILLO MORA PERLA LILIANA</t>
  </si>
  <si>
    <t>1123-0074  REZA MINJAREZ ALMA BERENICE</t>
  </si>
  <si>
    <t>1123-0066  GASTOS POR APLICAR</t>
  </si>
  <si>
    <t>1123-0063  PRODUCTIVIDAD JALISCO</t>
  </si>
  <si>
    <t>1123-0052  PARADA MORAN EDGAR ALONSO</t>
  </si>
  <si>
    <t>1123-0042  ARTESANOS</t>
  </si>
  <si>
    <t>1123-0041  SALCEDO ORTIZ PEDRO</t>
  </si>
  <si>
    <t>1123-0031  REYNA BUSTOS MARIO ALBERTO</t>
  </si>
  <si>
    <t>1123-0025  VALDEZ GRACIANO IRMA</t>
  </si>
  <si>
    <t>1123-0023  REZA CARRILLO MARCELINA</t>
  </si>
  <si>
    <t>1123-0021  RAMOS RAMEÑO MARGARITA</t>
  </si>
  <si>
    <t>1123-0019  CUEVAS MONROY ODETTE MONTSERRAT</t>
  </si>
  <si>
    <t>1123-0017  JARERO CAMPECHANO DAVID</t>
  </si>
  <si>
    <t>1123-0009  MIRAMONTES IBARRA FERNANDO</t>
  </si>
  <si>
    <t>1123-0003  HUEJUQUILLA</t>
  </si>
  <si>
    <t>1123</t>
  </si>
  <si>
    <t>1122-93  Subsidios y Subvenciones</t>
  </si>
  <si>
    <t>1122-71  Ingresos por ventas de bienes y servicio</t>
  </si>
  <si>
    <t>1122-0016  MENDOZA CONTRERAS HERMELINDA</t>
  </si>
  <si>
    <t>1122-0012  CANDELARIO CARRILLO SALVADOR</t>
  </si>
  <si>
    <t>1122-0010  FONART</t>
  </si>
  <si>
    <t>1122</t>
  </si>
  <si>
    <t>1119-03  TRASPASOS PRODUCTIVIDAD JALISCO</t>
  </si>
  <si>
    <t>1119-01  TRASPASOS PRESUPUESTO 7380</t>
  </si>
  <si>
    <t>OTROS EFECTIVOS Y EQUIVALENTES</t>
  </si>
  <si>
    <t>1119</t>
  </si>
  <si>
    <t>1112-01-06  CTA 7000 60963 PRODUCTIVIDAD JALISCO</t>
  </si>
  <si>
    <t>1112-01-03  CTA. 389 553 2885 HUEJUQUILLA</t>
  </si>
  <si>
    <t>1112-01-01  CTA. 389 553 7380 PRESUPUESTO</t>
  </si>
  <si>
    <t>BANAMEX</t>
  </si>
  <si>
    <t>1112-01</t>
  </si>
  <si>
    <t>1112</t>
  </si>
  <si>
    <t>CEDINART</t>
  </si>
  <si>
    <t>1111-07</t>
  </si>
  <si>
    <t>TIENDA TLAQUEPAQUE</t>
  </si>
  <si>
    <t>1111-06</t>
  </si>
  <si>
    <t>TIENDA VALLARTA</t>
  </si>
  <si>
    <t>1111-05</t>
  </si>
  <si>
    <t>TIENDA AGUA AZUL</t>
  </si>
  <si>
    <t>1111-04</t>
  </si>
  <si>
    <t>1111-03</t>
  </si>
  <si>
    <t>1111-02</t>
  </si>
  <si>
    <t>1111-01</t>
  </si>
  <si>
    <t>1111</t>
  </si>
  <si>
    <t>Final</t>
  </si>
  <si>
    <t>ABONOS</t>
  </si>
  <si>
    <t>CARGOS</t>
  </si>
  <si>
    <t>Inicial</t>
  </si>
  <si>
    <t>Nombre de la cuenta</t>
  </si>
  <si>
    <t>Cuenta</t>
  </si>
  <si>
    <t>Saldo</t>
  </si>
  <si>
    <t>Movimientos del Periodo</t>
  </si>
  <si>
    <t>2119-0101  SECRETARIA DE FINANZAS</t>
  </si>
  <si>
    <t>2119-0092  JARAMILLO LEMUS JAIME</t>
  </si>
  <si>
    <t>2119-0085  GALERIA AJIJIC</t>
  </si>
  <si>
    <t>2119-0074  REYNA BUSTOS MARIO ALBERTO</t>
  </si>
  <si>
    <t>2119-0046  VELASCO GARCÍA JOSÉ FLORENCIO</t>
  </si>
  <si>
    <t>2119-0045  CUOTAS SINDICALES</t>
  </si>
  <si>
    <t>2119-0041  ZARAGOZA AYALA BEATRIZ</t>
  </si>
  <si>
    <t>2119-0040  VIZACARRA SEZATE SALVADOR</t>
  </si>
  <si>
    <t>2119-0038  VILLASEÑOR ALDRETE ALMA ROSA</t>
  </si>
  <si>
    <t>2119-0030  ROBLES IBARRA ADRIANA</t>
  </si>
  <si>
    <t>2119-0029  PINEDO FLORES SAMUEL</t>
  </si>
  <si>
    <t>2119-0028  PADILLA ARRIAGA MA. HILDA</t>
  </si>
  <si>
    <t>2119-0026  NAVARRO IÑIGUEZ ARTURO</t>
  </si>
  <si>
    <t>2119-0022  HERRERA CARRILLO RICARDO DAVID</t>
  </si>
  <si>
    <t>2119-0011  CANDELARIO CARRILLO SALVADOR</t>
  </si>
  <si>
    <t>2119-0007  ASESORES</t>
  </si>
  <si>
    <t>2119-0006  ALVARADO BAUTISTA RICARDO</t>
  </si>
  <si>
    <t>2119-0003  HUEJUQUILLA</t>
  </si>
  <si>
    <t>2119-0001  PRESUPUESTO</t>
  </si>
  <si>
    <t>2119</t>
  </si>
  <si>
    <t>2117-72-002-008-003  SIFUENTES GONZÁLEZ ABNER</t>
  </si>
  <si>
    <t>2117-72-002-008-002  VILLALVAZO BENÍTEZ JUAN CARLOS</t>
  </si>
  <si>
    <t>2117-72-002-008-001  RODRÍGUEZ RODRÍGUEZ CAMELIA</t>
  </si>
  <si>
    <t>FONDO GARANTIA P.H.</t>
  </si>
  <si>
    <t>2117-72-002-008</t>
  </si>
  <si>
    <t>2117-72-002-007-003  SIFUENTES GONZÁLEZ ABNER</t>
  </si>
  <si>
    <t>2117-72-002-007-002  VILLALVAZO BENÍTEZ JUAN CARLOS</t>
  </si>
  <si>
    <t>2117-72-002-007-001  RODRÍGUEZ RODRÍGUEZ CAMELIA</t>
  </si>
  <si>
    <t>PRESTAMO HIPOTECARIO</t>
  </si>
  <si>
    <t>2117-72-002-007</t>
  </si>
  <si>
    <t>PRESTAMO MEDIANO PLAZO</t>
  </si>
  <si>
    <t>2117-72-002-006</t>
  </si>
  <si>
    <t>2117-72-002-005-033  SALCEDO ORTIZ PEDRO</t>
  </si>
  <si>
    <t>2117-72-002-005-032  RAZO PUGA REBECA</t>
  </si>
  <si>
    <t>2117-72-002-005-024  SIFUENTES GONZÁLEZ ABNER</t>
  </si>
  <si>
    <t>2117-72-002-005-019  SOLÍS MANZO SANDRA GEORGINA</t>
  </si>
  <si>
    <t>2117-72-002-005-018  MIRANDA MIRANDA RAMIRO</t>
  </si>
  <si>
    <t>2117-72-002-005-016  MATEOS NUÑO MARÍA DEL ROSARIO</t>
  </si>
  <si>
    <t>2117-72-002-005-013  GONZÁLEZ GRANADOS E. DEL CARMEN</t>
  </si>
  <si>
    <t>2117-72-002-005-009  GARCÍA VILLA KENIA</t>
  </si>
  <si>
    <t>2117-72-002-005-007  JARERO CAMPECHANO DAVID</t>
  </si>
  <si>
    <t>2117-72-002-005-005  PASILLAS GARCÍA NOELIA</t>
  </si>
  <si>
    <t>2117-72-002-005-004  MENDOZA CONTRERAS HERMELINDA</t>
  </si>
  <si>
    <t>2117-72-002-005-003  GAMERO GUZMÁN JORGE ENRIQUE DE J</t>
  </si>
  <si>
    <t>2117-72-002-005-002  IBARRA NÚÑEZ MA. NATIVIDAD</t>
  </si>
  <si>
    <t>2117-72-002-005-001  VELASCO GARCÍA JOSÉ FLORENCIO</t>
  </si>
  <si>
    <t>PRESTAMO CORTO PLAZO</t>
  </si>
  <si>
    <t>2117-72-002-005</t>
  </si>
  <si>
    <t>2117-72-002-002  APORTACIONES AFILIADOS</t>
  </si>
  <si>
    <t>PENSIONES DEL ESTADO</t>
  </si>
  <si>
    <t>2117-72-002</t>
  </si>
  <si>
    <t>2117-71-1  I.S.P.T. NOMINAS</t>
  </si>
  <si>
    <t>2117-71</t>
  </si>
  <si>
    <t>2117-2-03  RETENCION POR AUTOFACTURA 5%</t>
  </si>
  <si>
    <t>2117-2-02  RER. P. FISICAS POR ARRENDAMIENTO</t>
  </si>
  <si>
    <t>2117-2-01  RET. P. FISICAS SERV. PROFESIONAL</t>
  </si>
  <si>
    <t>RETENCIONES DE ISR</t>
  </si>
  <si>
    <t>2117-2</t>
  </si>
  <si>
    <t>2117-1-002  IVA HUEJUQUILLA</t>
  </si>
  <si>
    <t>2117-1-001-002  IVA TLAQUEPAQUE</t>
  </si>
  <si>
    <t>2117-1-001-001  IVA AGUA AZUL</t>
  </si>
  <si>
    <t>2117-1-001</t>
  </si>
  <si>
    <t>2117</t>
  </si>
  <si>
    <t>2115-STE031208G32  SINDICATO DE TRABAJADORES Y EMPLEADOS EN</t>
  </si>
  <si>
    <t>2115</t>
  </si>
  <si>
    <t>2112-0005  TALLER DE IMPRENTA 5 ESTRELLAS</t>
  </si>
  <si>
    <t>2112-0004  MUNICIPIO DE GUADALAJARA</t>
  </si>
  <si>
    <t>2112-0003  GEOS INTERNACIONAL S.A. DE C.V.</t>
  </si>
  <si>
    <t>2112-0002  MARÍN LUCANO MA. DEL CARMEN</t>
  </si>
  <si>
    <t>2112-0001  DISEÑOS HORDIBS</t>
  </si>
  <si>
    <t>2112-0-TME840315KT6  TELEFONOS DE MEXICO, S.A.B. DE C.V.</t>
  </si>
  <si>
    <t>2112-0-CFE370814QI0  COMISION FEDERAL DE ELECTRICIDAD</t>
  </si>
  <si>
    <t>2112-0-3831  Congresos y convenciones</t>
  </si>
  <si>
    <t>2112-0-3751  Viáticos en el país</t>
  </si>
  <si>
    <t>2112-0-3721  Pasajes terrestres</t>
  </si>
  <si>
    <t>2112-0-3481  Comisiones por ventas</t>
  </si>
  <si>
    <t>2112-0-3411  Servicios financieros y bancarios</t>
  </si>
  <si>
    <t>2112-0-2611  Combustibles, lubricantes y aditivos</t>
  </si>
  <si>
    <t>2112</t>
  </si>
  <si>
    <t>2111-0-1713  Ayuda para pasaje</t>
  </si>
  <si>
    <t>2111-0-1712  Ayuda despensa</t>
  </si>
  <si>
    <t>2111-0-1431  Cuotas a pensiones</t>
  </si>
  <si>
    <t>2111-0-1421  Aportaciones a fondos de vivienda</t>
  </si>
  <si>
    <t>2111-0-1411  Cuotas IMSS</t>
  </si>
  <si>
    <t>2111-0-1322  Aguinaldo</t>
  </si>
  <si>
    <t>2111-0-1221  Sueldos base al personal eventual</t>
  </si>
  <si>
    <t>2111-0-1131  Sueldos base al personal permanente</t>
  </si>
  <si>
    <t>2111</t>
  </si>
  <si>
    <t>UTILIDAD DEL EJERCICIO</t>
  </si>
  <si>
    <t>DISMINUCIÓN DE INVENTARIOS DE MERCANCÍAS</t>
  </si>
  <si>
    <t>SERVICIOS DE COMUNICACIÓN SOCIAL Y PUBLI</t>
  </si>
  <si>
    <t>SERVICIOS DE INSTALACIÓN, REPARACIÓN, MA</t>
  </si>
  <si>
    <t>SERVICIOS FINANCIEROS, BANCARIOS Y COMER</t>
  </si>
  <si>
    <t>SERVICIOS PROFESIONALES, CIENTÍFICOS Y T</t>
  </si>
  <si>
    <t>HERRAMIENTAS, REFACCIONES Y ACCESORIOS M</t>
  </si>
  <si>
    <t>VESTUARIO, BLANCOS, PRENDAS DE PROTECCIÓ</t>
  </si>
  <si>
    <t>MATERIALES Y ARTÍCULOS DE CONSTRUCCIÓN Y</t>
  </si>
  <si>
    <t>MATERIAS PRIMAS Y MATERIALES DE PRODUCCI</t>
  </si>
  <si>
    <t>MATERIALES DE ADMINISTRACIÓN, EMISIÓN DE</t>
  </si>
  <si>
    <t>REMUNERACIONES AL PERSONAL DE CARÁCTER T</t>
  </si>
  <si>
    <t>REMUNERACIONES AL PERSONAL DE CARÁCTER P</t>
  </si>
  <si>
    <t>2.- G A S T O S</t>
  </si>
  <si>
    <t>1.- I N G R E S O S</t>
  </si>
  <si>
    <t>ACUMULADO</t>
  </si>
  <si>
    <t>PERIODO</t>
  </si>
  <si>
    <t>FORMA POR OBJETO DEL GASTO</t>
  </si>
  <si>
    <t>ESTADO DE RESULTADOS</t>
  </si>
  <si>
    <t xml:space="preserve"> Saldo Inicial</t>
  </si>
  <si>
    <t>Saldo Final</t>
  </si>
  <si>
    <t>IMPUESTOS SOBRE NÓMINAS Y OTROS</t>
  </si>
  <si>
    <t>DIRECCIÓN GENERAL</t>
  </si>
  <si>
    <t>DIRECCIÓN ADMINISTRATIVA</t>
  </si>
  <si>
    <t>1111-02-01  IBARRA NÚÑEZ MA. NATIVIDAD</t>
  </si>
  <si>
    <t>1111-04-01  ESCAREÑO GARCÍA OFELIA</t>
  </si>
  <si>
    <t>1112-01-02  CTA. 389 553 7550 COMERCIALIZACIÓN</t>
  </si>
  <si>
    <t>1119-02  TRASPASOS COMERCIALIZACIÓN 7550</t>
  </si>
  <si>
    <t>IVA COMERCIALIZACIÓN</t>
  </si>
  <si>
    <t>1112-01-04  CTA. 389 553 2834 SAN ANDRÉS</t>
  </si>
  <si>
    <t>1144-002  TIENDA SAN ANDRÉS</t>
  </si>
  <si>
    <t>2117-1-003  IVA SAN ANDRÉS</t>
  </si>
  <si>
    <t>1112-01-05  CTA. 255 548 6165 SAN SEBASTIÁN</t>
  </si>
  <si>
    <t>1144-003  TIENDA SAN SEBASTIÁN</t>
  </si>
  <si>
    <t>INSTITUTO DE LA ARTESANÍA JALISCIENSE</t>
  </si>
  <si>
    <t>1132-001-008  MARTÍNEZ CANTÓN JAVIER DE JESÚS</t>
  </si>
  <si>
    <t>1279-01-002  COMISIÓN FEDERAL DE ELECTRICIDAD</t>
  </si>
  <si>
    <t>DEPÓSITOS EN GARANTÍA</t>
  </si>
  <si>
    <t>1246-5-5651  Equipo de comunicación y telecomunicación</t>
  </si>
  <si>
    <t>1246-5  Equipo de Comunicación y Telecomunicación</t>
  </si>
  <si>
    <t>1241-9-5191  Otros mobiliarios y equipos de administración</t>
  </si>
  <si>
    <t>1124-002-002  OPERACIÓN</t>
  </si>
  <si>
    <t>AYUDAS SOCIALES A INSTITUCIONES</t>
  </si>
  <si>
    <t>2112-0-3921  Impuestos y derechos</t>
  </si>
  <si>
    <t>HACIENDA PÚBLICA CONTRIBUIDO</t>
  </si>
  <si>
    <t>HACIENDA PÚBLICA / PATRIMONIO GENERADO</t>
  </si>
  <si>
    <t>AJUSTES POR CAMBIOS DE VALOR</t>
  </si>
  <si>
    <t>TOTAL</t>
  </si>
  <si>
    <t>C O N C E P T O</t>
  </si>
  <si>
    <t>EJERCICIOS ANTERIORES</t>
  </si>
  <si>
    <t>DEL EJERCICIO</t>
  </si>
  <si>
    <t>HACIENDA PÚBLICA / PATRIMONIO NETO AL FINAL DEL EJERCICIO ANTERIOR</t>
  </si>
  <si>
    <t>Rectificaciones Resultado de Ejercicios anteriores</t>
  </si>
  <si>
    <t>Cambios por Políticas contables y cambios por errores contables</t>
  </si>
  <si>
    <t>PATRIMONIO NETO INICIAL AJUSTADO DEL EJERCICIO</t>
  </si>
  <si>
    <t>Otras variaciones de la Hacienda Pública / Patrimonio Neto</t>
  </si>
  <si>
    <t>Actualizaciones dela Hacienda Pública / Patrimonio Neto del Ejercicio</t>
  </si>
  <si>
    <t>VARIACIONES DE LA HACIENDA PÚBLICA / PATRIMONIO NETO DEL EJERCICIO</t>
  </si>
  <si>
    <t>Reservas</t>
  </si>
  <si>
    <t>Resultado del Ejercicio: Ahorro / Desahorro</t>
  </si>
  <si>
    <t>SALDO NETO EN LA HACIENDA PÚBLICA / PATRIMONIO</t>
  </si>
  <si>
    <t>ORIGEN DE LOS RECURSOS</t>
  </si>
  <si>
    <t>Ingresos por venta de bienes y servicios</t>
  </si>
  <si>
    <t>Transferencias, Asignaciones y subsidios</t>
  </si>
  <si>
    <t>Ingresos financieros</t>
  </si>
  <si>
    <t>Otros ingresos y beneficios varios</t>
  </si>
  <si>
    <t>Disminución de Activo</t>
  </si>
  <si>
    <t>Incrementos del Pasivo</t>
  </si>
  <si>
    <t>Incrementos de Patrimonio</t>
  </si>
  <si>
    <t>TOTAL ORIGEN</t>
  </si>
  <si>
    <t>APLICACIÓN DE LOS RECURSOS</t>
  </si>
  <si>
    <t>Servicios personales</t>
  </si>
  <si>
    <t>Materiales y suministros</t>
  </si>
  <si>
    <t>Servicios generales</t>
  </si>
  <si>
    <t>Ayudas sociales</t>
  </si>
  <si>
    <t>Disminución de inventarios</t>
  </si>
  <si>
    <t>Otros gastos</t>
  </si>
  <si>
    <t>Incrementos del Activo</t>
  </si>
  <si>
    <t>Disminuciones del pasivo</t>
  </si>
  <si>
    <t>ESTADO DE ACTIVIDADES</t>
  </si>
  <si>
    <t>1.- INGRESOS Y OTROS BENEFICIOS</t>
  </si>
  <si>
    <t>INGRESOS DE GESTIÓN</t>
  </si>
  <si>
    <t>INGRESOS POR VENTA DE BIENES Y SERVICIOS DE ORGANISMOS DESCENTRALIZADOS</t>
  </si>
  <si>
    <t>OTROS INGRESOS Y BENEFICIOS</t>
  </si>
  <si>
    <t>PARTICIPACIONES, APORTACIONES, TRANSFERENCIAS, ASI</t>
  </si>
  <si>
    <t>TRANSFERENCIAS, ASIGNACIONES, SUBSIDIOS Y OTRAS AY</t>
  </si>
  <si>
    <t>2.- GASTOS Y OTRAS PERDIDAS</t>
  </si>
  <si>
    <t>GASTOS DE FUNCIONAMIENTO</t>
  </si>
  <si>
    <t>MATERIALES Y SUMINISTROS</t>
  </si>
  <si>
    <t>VESTUARIO, BLANCOS, PRENDAS DE PROTECCIÓN Y ARTÍCU</t>
  </si>
  <si>
    <t>MATERIALES DE ADMINISTRACIÓN, EMISIÓN DE DOCUMENTO</t>
  </si>
  <si>
    <t>MATERIAS PRIMAS Y MATERIALES DE PRODUCCIÓN Y COMER</t>
  </si>
  <si>
    <t>HERRAMIENTAS, REFACCIONES Y ACCESORIOS MENORES</t>
  </si>
  <si>
    <t>MATERIALES Y ARTÍCULOS DE CONSTRUCCIÓN Y DE REPARA</t>
  </si>
  <si>
    <t>SERVICIOS GENERALES</t>
  </si>
  <si>
    <t>SERVICIOS PROFESIONALES, CIENTÍFICOS Y TÉCNICOS Y</t>
  </si>
  <si>
    <t>SERVICIOS FINANCIEROS, BANCARIOS Y COMERCIALES</t>
  </si>
  <si>
    <t>SERVICIOS DE INSTALACIÓN, REPARACIÓN, MANTENIMIENT</t>
  </si>
  <si>
    <t>SERVICIOS DE COMUNICACIÓN SOCIAL Y PUBLICIDAD</t>
  </si>
  <si>
    <t>SERVICIOS PERSONALES</t>
  </si>
  <si>
    <t>REMUNERACIONES AL PERSONAL DE CARÁCTER PERMANENTE</t>
  </si>
  <si>
    <t>REMUNERACIONES AL PERSONAL DE CARÁCTER TRANSITORIO</t>
  </si>
  <si>
    <t>OTROS GASTOS Y PÉRDIDAS EXTRAORDINARIAS</t>
  </si>
  <si>
    <t>DISMINUCIÓN DE INVENTARIOS</t>
  </si>
  <si>
    <t>DISMINUCIÓN DE INVENTARIOS DE MERCANCÍAS PARA VENT</t>
  </si>
  <si>
    <t>OTROS GASTOS</t>
  </si>
  <si>
    <t>AYUDAS SOCIALES</t>
  </si>
  <si>
    <t>Ahorro Neto del Ejercicio</t>
  </si>
  <si>
    <t>RESULTADOS DE EJERCICIOS ANTERIOR</t>
  </si>
  <si>
    <t>- Efectivo y Equivalentes al Efectivo al Inicio</t>
  </si>
  <si>
    <t>Efectivo y Equivalentes al Efectivo al Final</t>
  </si>
  <si>
    <t>Disminución de Otros Pasivos</t>
  </si>
  <si>
    <t>Incremento de Activos Financieros</t>
  </si>
  <si>
    <t>APLICACION:</t>
  </si>
  <si>
    <t>Disminución de Activos Financieros</t>
  </si>
  <si>
    <t>Incremento de Otros Pasivos</t>
  </si>
  <si>
    <t>ORIGEN:</t>
  </si>
  <si>
    <t>ACTIVIDADES DE FINANCIAMIENTO</t>
  </si>
  <si>
    <t>Bienes Inmuebles y Muebles</t>
  </si>
  <si>
    <t>Otros</t>
  </si>
  <si>
    <t>ACTIVIDADES DE INVERSION</t>
  </si>
  <si>
    <t>Transferencias, Asignaciones y Subsidios y Otras A</t>
  </si>
  <si>
    <t>Servicios Generales</t>
  </si>
  <si>
    <t>Materiales y Suministros</t>
  </si>
  <si>
    <t>Servicios Personales</t>
  </si>
  <si>
    <t>Otros Ingresos y Beneficios</t>
  </si>
  <si>
    <t>Transferencias, Asignaciones y Subsidios y Otras a</t>
  </si>
  <si>
    <t>Ingresos por Ventas de Bienes y Servicios Producid</t>
  </si>
  <si>
    <t>ACTIVIDADES DE OPERACION</t>
  </si>
  <si>
    <t>INSTITUTO DE LA ARTESANIA JALISCIENSE</t>
  </si>
  <si>
    <t>1122-0037  SOLIS MANZO SANDRA GEORGINA</t>
  </si>
  <si>
    <t>1122-0049  RIVERA  IBARRA CARLOS ALBERTO</t>
  </si>
  <si>
    <t>1122-0051  PAREDES GOCHE PABLO</t>
  </si>
  <si>
    <t>1122-0053  VARGAS ARVIZU LAURA PATRICIA</t>
  </si>
  <si>
    <t>1123-0088  ARTEAGA PAZ ANTONIO</t>
  </si>
  <si>
    <t>1123-0093  VALADEZ REGIN CLAUDIA</t>
  </si>
  <si>
    <t>1123-0099  BEJAR ARREDONDO JORGE</t>
  </si>
  <si>
    <t>1123-0100  VARGAS ARVIZU LAURA PATRICIA</t>
  </si>
  <si>
    <t>1123-0101  PAJARITO FAJARDO PABLO</t>
  </si>
  <si>
    <t>1123-0102  MAGDALENO IBARRA JUAN</t>
  </si>
  <si>
    <t>1123-0103  PAREDES GOCHE PABLO</t>
  </si>
  <si>
    <t>2112-0-2391  Otros productos adquiridos como materia</t>
  </si>
  <si>
    <t>2119-0043  CERTAMEN ARTESANAL WIXARIKA</t>
  </si>
  <si>
    <t>2119-0093  INSTITUTO MEXICANO DEL SEGURO SOCIAL</t>
  </si>
  <si>
    <t>2119-0125  VARGAS ARVIZU LAURA PATRICIA</t>
  </si>
  <si>
    <t>2119-0128  ESPINOZA VALDEZ BERTHA NINEMI</t>
  </si>
  <si>
    <t>2119-0130  EXPO DECOESTYLO MEXICO D.F.</t>
  </si>
  <si>
    <t>DIRECTOR ADMINISTRATIVO</t>
  </si>
  <si>
    <t>DIRECTOR GENERAL</t>
  </si>
  <si>
    <t>EDIFICIOS NO HABITACIONALES</t>
  </si>
  <si>
    <t xml:space="preserve">               DIRECTOR GENERAL                       DIRECTOR ADMINISTRATIVO</t>
  </si>
  <si>
    <t xml:space="preserve">LIC. JESÚS BARAJAS DURÁN </t>
  </si>
  <si>
    <t>Contribuciones de Capital</t>
  </si>
  <si>
    <t>PRODUCTOS QUÍMICOS, FARMACÉUTICOS Y DE L</t>
  </si>
  <si>
    <t>DEPRECIACIÓN DE BIENES INMUEBLES</t>
  </si>
  <si>
    <t>DEPRECIACIÓN DE BIENES MUEBLES</t>
  </si>
  <si>
    <t>PRODUCTOS QUÍMICOS, FARMACÉUTICOS Y DE LABORATORIO</t>
  </si>
  <si>
    <t>ESTIMACIONES, DEPRECIACIONES, DETERIOROS, OBSOLESC</t>
  </si>
  <si>
    <t xml:space="preserve">DIRECTOR GENERAL                            </t>
  </si>
  <si>
    <t xml:space="preserve">ANTICIPO A PROVEEDORES POR ADQUISICIÓN DE BIENES </t>
  </si>
  <si>
    <t>VEHÍCULOS Y EQUIPO DE TRANSPORTE</t>
  </si>
  <si>
    <t>Flujos netos de efectivo por actividades de inversión</t>
  </si>
  <si>
    <t>Flujos Netos de efectivo por actividades de financiamiento</t>
  </si>
  <si>
    <t>Flujos netos de efectivo por actividades de operación</t>
  </si>
  <si>
    <t>1233-1 MUSEO REGIONAL DE LA CERÁMICA</t>
  </si>
  <si>
    <t xml:space="preserve">        DIRECTOR GENERAL</t>
  </si>
  <si>
    <t xml:space="preserve">LIC. JESÚS BARAJAS DURÁN    </t>
  </si>
  <si>
    <t xml:space="preserve"> CAMILO SALVADOR RAMÍREZ MURGUÍA </t>
  </si>
  <si>
    <t>Marcas</t>
  </si>
  <si>
    <t>Software</t>
  </si>
  <si>
    <t>ACTIVOS INTANGIBLES</t>
  </si>
  <si>
    <t>Equipo de comunicación y telecomunicación</t>
  </si>
  <si>
    <t>Cámaras fotográficas y de video</t>
  </si>
  <si>
    <t>Equipos y aparatos audiovisuales</t>
  </si>
  <si>
    <t>Otros mobiliarios y equipos de administración</t>
  </si>
  <si>
    <t>Equipo de cómputo y de tecnología de la información</t>
  </si>
  <si>
    <t>Muebles de oficina y estantería</t>
  </si>
  <si>
    <t>BIENES MUEBLES, INMUEBLES E INTANGIBLES</t>
  </si>
  <si>
    <t>Aportación a la promoción, cultura y artes</t>
  </si>
  <si>
    <t>Ayudas sociales a instituciones de enseñanza</t>
  </si>
  <si>
    <t>Aportación para erogaciones contingentes</t>
  </si>
  <si>
    <t>Impuestos y derechos</t>
  </si>
  <si>
    <t>Congresos y convenciones</t>
  </si>
  <si>
    <t>Viáticos en el país</t>
  </si>
  <si>
    <t>Pasajes terrestres</t>
  </si>
  <si>
    <t>Pasajes aéreos</t>
  </si>
  <si>
    <t>Difusión por radio, televisión y otros medios de m</t>
  </si>
  <si>
    <t>Servicios de jardinería y fumigación</t>
  </si>
  <si>
    <t>Instalación, reparación y mantenimiento de maquina</t>
  </si>
  <si>
    <t>Reparación y mantenimiento de equipo de transporte</t>
  </si>
  <si>
    <t>Instalación, reparación y mantenimiento de equipo</t>
  </si>
  <si>
    <t>Instalación, reparación y mantenimiento de mobiliario</t>
  </si>
  <si>
    <t>Conservación y mantenimiento menor de inmuebles</t>
  </si>
  <si>
    <t>Comisiones por ventas</t>
  </si>
  <si>
    <t>Seguro de bienes patrimoniales</t>
  </si>
  <si>
    <t>Servicios financieros y bancarios</t>
  </si>
  <si>
    <t>Impresión de papelería oficial</t>
  </si>
  <si>
    <t>Capacitación especializada</t>
  </si>
  <si>
    <t>Capacitación Institucional</t>
  </si>
  <si>
    <t>Servicios legales, de contabilidad, auditoría y re</t>
  </si>
  <si>
    <t>SERVICIOS PROFESIONALES, CIENTÍFICOS, TÉCNICOS Y O</t>
  </si>
  <si>
    <t>Arrendamiento de mobiliario y equipo de administra</t>
  </si>
  <si>
    <t>Arrendamiento de edificios</t>
  </si>
  <si>
    <t>Servicios postales y telegráficos</t>
  </si>
  <si>
    <t>Servicios de acceso de Internet, redes y procesamiento</t>
  </si>
  <si>
    <t>Telefonía celular</t>
  </si>
  <si>
    <t>Telefonía tradicional</t>
  </si>
  <si>
    <t>Agua</t>
  </si>
  <si>
    <t>Energía eléctrica</t>
  </si>
  <si>
    <t>Refacciones y accesorios menores de equipo de cómputo</t>
  </si>
  <si>
    <t>Refacciones y accesorios menores de mobiliario y e</t>
  </si>
  <si>
    <t>Prendas de seguridad y protección personal</t>
  </si>
  <si>
    <t>Vestuario y uniformes</t>
  </si>
  <si>
    <t>Combustibles, lubricantes y aditivos</t>
  </si>
  <si>
    <t>Medicinas y productos farmacéuticos</t>
  </si>
  <si>
    <t>Otros materiales y artículos de construcción y rep</t>
  </si>
  <si>
    <t>Material eléctrico y electrónico</t>
  </si>
  <si>
    <t>Vidrio y productos de vidrio</t>
  </si>
  <si>
    <t>Otros productos adquiridos como materia prima</t>
  </si>
  <si>
    <t>Mercancías adquiridas para su comercialización</t>
  </si>
  <si>
    <t>Utensilios para el servicio de alimentación</t>
  </si>
  <si>
    <t>Productos alimenticios para personas</t>
  </si>
  <si>
    <t>Reserva cuentas incobrables</t>
  </si>
  <si>
    <t>Materiales y útiles de enseñanza</t>
  </si>
  <si>
    <t>Material de limpieza</t>
  </si>
  <si>
    <t>Materiales, útiles y equipos menores de tecnología</t>
  </si>
  <si>
    <t>Materiales y útiles de impresión y reproducción</t>
  </si>
  <si>
    <t>Materiales, útiles y equipos menores de oficina</t>
  </si>
  <si>
    <t>Estimulo al día del Servidor Publico</t>
  </si>
  <si>
    <t>Ayuda para pasaje</t>
  </si>
  <si>
    <t>Ayuda despensa</t>
  </si>
  <si>
    <t>Impacto al salario</t>
  </si>
  <si>
    <t>PREVISIONES</t>
  </si>
  <si>
    <t>Otras prestaciones sociales y económicas</t>
  </si>
  <si>
    <t>Indemnizaciones</t>
  </si>
  <si>
    <t>Cuotas seguros gastos médicos</t>
  </si>
  <si>
    <t>Cuotas a pensiones</t>
  </si>
  <si>
    <t>Aportaciones a fondos de vivienda</t>
  </si>
  <si>
    <t>Cuotas IMSS</t>
  </si>
  <si>
    <t>Aguinaldo</t>
  </si>
  <si>
    <t>Prima Vacacional</t>
  </si>
  <si>
    <t>Sueldos base al personal eventual</t>
  </si>
  <si>
    <t>Sueldos base al personal permanente</t>
  </si>
  <si>
    <t>Devengado</t>
  </si>
  <si>
    <t>Comprometer</t>
  </si>
  <si>
    <t>Modificado</t>
  </si>
  <si>
    <t>Reducciones</t>
  </si>
  <si>
    <t>Ampliaciones</t>
  </si>
  <si>
    <t>Aprobado</t>
  </si>
  <si>
    <t>Objeto del Gasto</t>
  </si>
  <si>
    <t>Cuentas por Pagar Deuda</t>
  </si>
  <si>
    <t>Pagado</t>
  </si>
  <si>
    <t>Ejercido</t>
  </si>
  <si>
    <t xml:space="preserve"> Presupuesto Sin Devengar</t>
  </si>
  <si>
    <t>Comprometido No Devengado</t>
  </si>
  <si>
    <t>Presupuesto Disponible para</t>
  </si>
  <si>
    <t>Comprometido</t>
  </si>
  <si>
    <t>PRESUPUESTO DE EGRESOS</t>
  </si>
  <si>
    <t>ESTADO DEL EJERCICIO DEL PRESUPUESTO POR CAPITULO DEL GASTO</t>
  </si>
  <si>
    <t>Ley de Ingresos Estimada</t>
  </si>
  <si>
    <t>+Ampliaciones  -Reducciones</t>
  </si>
  <si>
    <t>(1)  Ley de Ingresos  Modificada</t>
  </si>
  <si>
    <t>Ingresos Devengado</t>
  </si>
  <si>
    <t>(2)   Ingresos Recaudados</t>
  </si>
  <si>
    <t>Devengado por Recaudar</t>
  </si>
  <si>
    <t>Avance de Recaudación 2 / 1</t>
  </si>
  <si>
    <t>FUENTE DE INGRESOS</t>
  </si>
  <si>
    <t>VII</t>
  </si>
  <si>
    <t>INGRESOS POR VENTAS DE BIENES Y SERVICIOS</t>
  </si>
  <si>
    <t>IX</t>
  </si>
  <si>
    <t>TOTAL POR FUENTE DE INGRESOS</t>
  </si>
  <si>
    <t>NO TRIBUTARIOS</t>
  </si>
  <si>
    <t xml:space="preserve"> VII</t>
  </si>
  <si>
    <t xml:space="preserve"> IX</t>
  </si>
  <si>
    <t>SUBTOTAL NO TRIBUTARIOS</t>
  </si>
  <si>
    <t>TOTALES</t>
  </si>
  <si>
    <t>PRESUPUESTO DE EGRESOS 2013</t>
  </si>
  <si>
    <t>PROGRAMADO</t>
  </si>
  <si>
    <t>AVANCE</t>
  </si>
  <si>
    <t>No.</t>
  </si>
  <si>
    <t>Nombre Proyecto o Proceso</t>
  </si>
  <si>
    <t xml:space="preserve">No. </t>
  </si>
  <si>
    <t>Nombre Meta</t>
  </si>
  <si>
    <t>Unidad de Medida</t>
  </si>
  <si>
    <t>Situación Inicial</t>
  </si>
  <si>
    <t>Alcance al Término</t>
  </si>
  <si>
    <t>Programado Anual</t>
  </si>
  <si>
    <t>1er. Trim.</t>
  </si>
  <si>
    <t>2do. Trim.</t>
  </si>
  <si>
    <t>3er. Trim.</t>
  </si>
  <si>
    <t>4to. Trim.</t>
  </si>
  <si>
    <t>Total</t>
  </si>
  <si>
    <t>Avance Acumulado</t>
  </si>
  <si>
    <t>Observ.</t>
  </si>
  <si>
    <t>Enero</t>
  </si>
  <si>
    <t>Febrero</t>
  </si>
  <si>
    <t>Marzo</t>
  </si>
  <si>
    <t>Abril</t>
  </si>
  <si>
    <t>Mayo</t>
  </si>
  <si>
    <t>Dirección del Instituto de la Artesanía.</t>
  </si>
  <si>
    <t>Personal del Instituto de la Artesanía que recibe capacitación.</t>
  </si>
  <si>
    <t>Número de personas capacitadas</t>
  </si>
  <si>
    <t>Certificación de Calidad Alcanzada</t>
  </si>
  <si>
    <t>Sistema de gestión de calidad acreditado y operando en el Instituto</t>
  </si>
  <si>
    <t>El avance y resultado se presentará en el mes de noviembre, del 4to. Trimestre de 2013</t>
  </si>
  <si>
    <t>Artesanas(os) apoyados para comercialización de productos en Ferias y Exposiciones.</t>
  </si>
  <si>
    <t>Número de Artesanos apoyados por el IAJ para su participación en ferias y exposiciones, especializadas en artesanías.</t>
  </si>
  <si>
    <t>Artesanas y Artesanos apoyados en la compra directa de mercancía.</t>
  </si>
  <si>
    <t>Número de Artesanas y Artesanos apoyados en la compra directa de mercancía, logrando con esto una mayor competitividad y un aumento de las utilidades.</t>
  </si>
  <si>
    <t>Desarrollo Artesanal (DesArt)</t>
  </si>
  <si>
    <t>Marcas Colectivas Promovidas</t>
  </si>
  <si>
    <t>Número de Marcas Colectivas apoyadas por el IAJ durante todo el proceso, desde la identificación hasta el logro del registro de las Marcas Colectivas.</t>
  </si>
  <si>
    <t>Artesanas(os) Capacitados</t>
  </si>
  <si>
    <t>Número de artesanas(os) capacitados</t>
  </si>
  <si>
    <t>La cantidad de los artesanos capacitados durante el evento "El Artesano, Corazón de Jalisco", que se llevó a cabo durante la Semana Santa y Semana de Pascua, se dará a conocer en el mes de abril/13</t>
  </si>
  <si>
    <t>Certámenes o concursos de artesanías, que promuevan la innovación y el diseño.</t>
  </si>
  <si>
    <t>Número de Certámenes o concursos de técnicas artesanales y productos, desarrollados.</t>
  </si>
  <si>
    <t>Artesanías con nuevos diseños generados.</t>
  </si>
  <si>
    <t>Número de  Diseños nuevos o innovadores, generados en el Centro de Diseño e Innovación Artesanal (CEDINART), de manera directa o indirecta.</t>
  </si>
  <si>
    <t>Junio</t>
  </si>
  <si>
    <t>Julio</t>
  </si>
  <si>
    <t xml:space="preserve">CAMILO SALVADOR RAMÍREZ MURGUÍA                                </t>
  </si>
  <si>
    <t>CAMILO SALVADOR RAMÍREZ MURGUÍA</t>
  </si>
  <si>
    <t xml:space="preserve">CAMILO SALVADOR RAMÍREZ MURGUÍA          LIC. JESÚS BARAJAS DURÁN </t>
  </si>
  <si>
    <t xml:space="preserve">                     CAMILO SALVADOR RAMÍREZ MURGUÍA </t>
  </si>
  <si>
    <t xml:space="preserve">CAMILO SALVADOR RAMÍREZ MURGUÍA </t>
  </si>
  <si>
    <t>Estimaciones, depreciaciones, deterioros, obsolecencia</t>
  </si>
  <si>
    <t xml:space="preserve">CAMILO SALVADOR RAMÍREZ MURGUÍA                                   </t>
  </si>
  <si>
    <t>Incremento/Disminución Neta en el Efectivo y Equivalentes al Efectivo:</t>
  </si>
  <si>
    <t>2117-72-002-005-037  PADILLA GALLARDO JUAN</t>
  </si>
  <si>
    <t>2117-72-002-005-038  GRIMALDO RAMOS JORGE</t>
  </si>
  <si>
    <t>TRANSFERENCIAS, ASIGNACIONES, SUBSIDIOS Y OTRAS AYUDAS</t>
  </si>
  <si>
    <t>TRANSFERENCIAS, ASIGNACIONES Y SUBSIDIOS</t>
  </si>
  <si>
    <t>1111-01-02  GARCÍA VILLA KENIA</t>
  </si>
  <si>
    <t>1111-03-02  JOSÉ BAUTISTA MAESTRO</t>
  </si>
  <si>
    <t>1111-03-03  GARCÍA CORTÉS BEATRIZ FLORIANA</t>
  </si>
  <si>
    <t>1111-05-01  CUEVAS MONROY ODETTE MONTSERRAT</t>
  </si>
  <si>
    <t>1111-06-01  SEGURA RENTERÍA MA. LUZ</t>
  </si>
  <si>
    <t>1111-07-02  GARCÍA CORTÉS BEATRIZ FLORIANA</t>
  </si>
  <si>
    <t>MUSEO REGIONAL DE LA CERÁMICA</t>
  </si>
  <si>
    <t>2117-72-002-006-004  LÓPEZ ARVIZU BLANCA ESTHELA</t>
  </si>
  <si>
    <t>Agosto</t>
  </si>
  <si>
    <t>1122-0002  INSTITUTO DE LA ARTESANIA JALISCIENSE</t>
  </si>
  <si>
    <t>1122-0007  SECRETARIA DE FINANZAS</t>
  </si>
  <si>
    <t>1122-0008  VELASCO GARCIA JOSE FLORENCIO</t>
  </si>
  <si>
    <t>1122-0009  HERNANDEZ ULLOA JOSE HERNAN</t>
  </si>
  <si>
    <t>1122-0011  QUEZADA SUAREZ GABRIEL</t>
  </si>
  <si>
    <t>1122-0013  ARTESANIA MAGICA, S.A. DE C.V.</t>
  </si>
  <si>
    <t>1122-0017  BARAJAS GONZALEZ ESMERALDA</t>
  </si>
  <si>
    <t>1122-0018  IBARRA NUÑEZ MA. NATIVIDAD</t>
  </si>
  <si>
    <t>1122-0019  GONZALEZ GRANADOS E. DEL CARMEN</t>
  </si>
  <si>
    <t>1122-0021  MATEOS NUÑO MARIA DEL ROSARIO</t>
  </si>
  <si>
    <t>1122-0022  GARCIA VILLA KENIA</t>
  </si>
  <si>
    <t>1122-0027  LOPEZ ARVIZU BLANCA ESTELA</t>
  </si>
  <si>
    <t>1122-0046  CORTES NIETO JOSE LUIS</t>
  </si>
  <si>
    <t>1122-0048  BARAJAS DURAN JESUS</t>
  </si>
  <si>
    <t>1122-0050  MEDELLIN OROZCO ALMA KARINA</t>
  </si>
  <si>
    <t>1122-0052  MARTINEZ GARCIA JULIO CESAR</t>
  </si>
  <si>
    <t>1123-0002  COMERCIALIZACION</t>
  </si>
  <si>
    <t>1123-0004  SAN ANDRES</t>
  </si>
  <si>
    <t>1123-0005  SAN SEBASTIAN</t>
  </si>
  <si>
    <t>1123-0012  LOPEZ DE LA CRUZ PABLA</t>
  </si>
  <si>
    <t>1123-0014  SIFUENTES GONZALEZ ABNER</t>
  </si>
  <si>
    <t>1123-0024  BAUTISTA HERNANDEZ ENRIQUETA</t>
  </si>
  <si>
    <t>1123-0026  SEGURA DOMIGUEZ JORGE ULISES</t>
  </si>
  <si>
    <t>1123-0027  LOPEZ MONTAÑEZ CARLOS ALBERTO</t>
  </si>
  <si>
    <t>1123-0028  HERNANDEZ ULLOA JOSE HERNAN</t>
  </si>
  <si>
    <t>1123-0030  HERNANDEZ GARCIA RAMON</t>
  </si>
  <si>
    <t>1123-0032  CORNEJO RODRIGUEZ FRANCISCO JAVIER</t>
  </si>
  <si>
    <t>1123-0036  GARCIA PALOMAR JOSE MAXIMILIANO</t>
  </si>
  <si>
    <t>1123-0038  GONZALEZ DE LA CRUZ JOSE DE JESUS</t>
  </si>
  <si>
    <t>1123-0039  MARTIN MARTIN JOSE ALFREDO</t>
  </si>
  <si>
    <t>1123-0040  RODRIGUEZ FERNANDEZ JOSE FRANCISCO</t>
  </si>
  <si>
    <t>1123-0043  CARRILLO MOTA JOSE LUIS</t>
  </si>
  <si>
    <t>1123-0045  TRILLAS LOPEZ ANA KARINA</t>
  </si>
  <si>
    <t>1123-0058  SANCHEZ GARCIA JERONIMO</t>
  </si>
  <si>
    <t>1123-0059  RIVERA IBARRA CARLOS ALBERTO</t>
  </si>
  <si>
    <t>1123-0067  ESCOBEDO ARCE JOSE CARLOS</t>
  </si>
  <si>
    <t>1123-0075  FAJARDO GONZALEZ CLAUDIA</t>
  </si>
  <si>
    <t>1123-0082  RAMIREZ MURGUIA CAMILO SALVADOR</t>
  </si>
  <si>
    <t>1123-0084  MENDOZA PEREZ DAVID</t>
  </si>
  <si>
    <t>1123-0086  LOPEZ BARRAZA MAURICIO RAFAEL</t>
  </si>
  <si>
    <t>1123-0089  MARTINEZ GARCIA JULIO CESAR</t>
  </si>
  <si>
    <t>1123-0092  VAZQUEZ RODRIGUEZ SALVADOR</t>
  </si>
  <si>
    <t>1123-0097  PADILLA LOPEZ FRANCISCO</t>
  </si>
  <si>
    <t>1123-0110  BARAJAS DURAN JESUS</t>
  </si>
  <si>
    <t>2112-0-3221  Arrendamiento de edificios</t>
  </si>
  <si>
    <t>2112-0-3511  Conservación y mantenimiento menor de in</t>
  </si>
  <si>
    <t>2117-72-002-005-040  CORAL ARANA JOSE JAIME</t>
  </si>
  <si>
    <t>2119-0002  COMERCIALIZACION</t>
  </si>
  <si>
    <t>2119-0004  SAN ANDRES</t>
  </si>
  <si>
    <t>2119-0005  SAN SEBASTIAN</t>
  </si>
  <si>
    <t>2119-0008  BENITEZ MEJIA ISAAC</t>
  </si>
  <si>
    <t>2119-0009  BERUMEN CORTES MA. DEL CARMEN</t>
  </si>
  <si>
    <t>2119-0010  BUENROSTRO ARGUELLES JOSE</t>
  </si>
  <si>
    <t>2119-0013  CHAVEZ QUIÑONES ANA ROSA</t>
  </si>
  <si>
    <t>2119-0014  CRUZ GOMEZ CESAR OCTAVIO</t>
  </si>
  <si>
    <t>2119-0015  DIAZ LOPEZ JESUS</t>
  </si>
  <si>
    <t>2119-0016  DIAZ MONTES MONICA</t>
  </si>
  <si>
    <t>2119-0017  FLORES PAJARITO BENJAMIN</t>
  </si>
  <si>
    <t>2119-0019  GARCIA PILLADO ESTREBERTO</t>
  </si>
  <si>
    <t>2119-0020  GONZALEZ SANTANA AMALIA</t>
  </si>
  <si>
    <t>2119-0021  HERNANDEZ ROCHA JUANA</t>
  </si>
  <si>
    <t>2119-0023  JALISCO ES ARTESANIA</t>
  </si>
  <si>
    <t>2119-0024  MARTINEZ RUBIO ALEJANDRA</t>
  </si>
  <si>
    <t>2119-0025  MORALES VAZQUEZ JUDITH</t>
  </si>
  <si>
    <t>2119-0027  ORTIZ ARANA JOSE ANGEL</t>
  </si>
  <si>
    <t>2119-0031  RODRIGUEZ BAUTISTA JESUS</t>
  </si>
  <si>
    <t>2119-0032  RODRIGUEZ CARRACO LUZ ANA</t>
  </si>
  <si>
    <t>2119-0033  SANCHEZ COBIAN MA. DE GRACIA</t>
  </si>
  <si>
    <t>2119-0034  SANCHEZ VEGA LILIA ZAMIRA</t>
  </si>
  <si>
    <t>2119-0039  VILLAVICENCIO CORDOVA GRACIELA</t>
  </si>
  <si>
    <t>2119-0044  LOPEZ SOTELO RAMON EDUARDO</t>
  </si>
  <si>
    <t>2119-0048  GONZÁLEZ GRANADO E. DEL CARMEN</t>
  </si>
  <si>
    <t>2119-0066  GARCIA SAAVEDRA JAVIER ALEJANDRO</t>
  </si>
  <si>
    <t>2119-0089  CERTAMEN CREACION ARTESANAL TEXTIL</t>
  </si>
  <si>
    <t>2119-0105  LOPEZ RODRIGUEZ SALVADOR</t>
  </si>
  <si>
    <t>2119-0110  MENDOZA PEREZ DAVID</t>
  </si>
  <si>
    <t>2119-0115  LOPEZ BARRAZA MAURICIO RAFAEL</t>
  </si>
  <si>
    <t>2119-0120  BARAJAS DURAN JESUS</t>
  </si>
  <si>
    <t>2119-0124  MARTINEZ GARCIA JULIO CESAR</t>
  </si>
  <si>
    <t>2119-0129  SANCHEZ RAMIREZ DAVID</t>
  </si>
  <si>
    <t>Ganancias / Pérdidas por Revalúos</t>
  </si>
  <si>
    <t>Septiembre</t>
  </si>
  <si>
    <t>Existencia en efectivo y equivalentes al 01 de Enero de 2013</t>
  </si>
  <si>
    <t>1111-08-01  CASTILLO MORA PERLA LILIANA</t>
  </si>
  <si>
    <t>1111-08</t>
  </si>
  <si>
    <t>DESARROLLO ARTESANAL</t>
  </si>
  <si>
    <t>1112-02</t>
  </si>
  <si>
    <t>BANORTE</t>
  </si>
  <si>
    <t>1112-02-01  CTA 8877 12834 PRESUPUESTO</t>
  </si>
  <si>
    <t>1112-02-02  CTA 894890280 COMERCIALIZACION</t>
  </si>
  <si>
    <t>1112-02-03  CTA 8948 90 301 HUEJUQUILLA</t>
  </si>
  <si>
    <t>1112-02-04  CTA 8948 90310 SAN ANDRES</t>
  </si>
  <si>
    <t>1112-02-05  CTA 894890329 SAN SEBASTIAN</t>
  </si>
  <si>
    <t>1112-02-06  CTA 894890299 PRODUCTIVIDAD</t>
  </si>
  <si>
    <t>1123-0001  PRESUPUESTO</t>
  </si>
  <si>
    <t>1123-0112  RODRIGUEZ DE HARO ARTURO ALEJANDRO</t>
  </si>
  <si>
    <t>1123-0113  GASTO POR APLICAR PRODUCTIVIDAD</t>
  </si>
  <si>
    <t>1123-0114  CHINO CHINO DANIEL</t>
  </si>
  <si>
    <t>2112-0-2111  Materiales, útiles y equipos menores de</t>
  </si>
  <si>
    <t>2112-0-2211  Productos alimenticios para personas</t>
  </si>
  <si>
    <t>2112-0-3111  Energía eléctrica</t>
  </si>
  <si>
    <t>2112-0-3181  Servicios postales y telegráficos</t>
  </si>
  <si>
    <t>2117-72-002-005-026  LOPEZ ARVIZU BLANCA ESTHELA</t>
  </si>
  <si>
    <t>2117-72-002-005-030  BARAJAS GONZALEZ ESMERALDA</t>
  </si>
  <si>
    <t>2119-0083  SOLIS MANZO SANDRA GEORGINA</t>
  </si>
  <si>
    <t>2119-0127  PAREDES GOCHE PABLO</t>
  </si>
  <si>
    <t>2119-0137  BEJAR ARREDONDO JORGE</t>
  </si>
  <si>
    <t>1122-0057  VALADEZ REGIN CLAUDIA</t>
  </si>
  <si>
    <t>1122-0058  DE LA MORA GONZALEZ MARIA CRISTINA</t>
  </si>
  <si>
    <t>1122-0059  CASTILLO MORA PERLA LILIANA</t>
  </si>
  <si>
    <t>1122-0060  C.D.I. PUEBLOS INDIGENAS</t>
  </si>
  <si>
    <t>Otros Mobiliarios y Equipos de Administración</t>
  </si>
  <si>
    <t>2119-0047  IBARRA NÚÑEZ MA. NATIVIDAD</t>
  </si>
  <si>
    <t>2115-4432  Aportación a la promoción, cultura y art</t>
  </si>
  <si>
    <t>2117-1-005  IVA TUXPAN Bolaños</t>
  </si>
  <si>
    <t>Octubre</t>
  </si>
  <si>
    <t>Construcción de obras en proceso</t>
  </si>
  <si>
    <t>1122-0014  PASILLAS GARCIA NOELIA</t>
  </si>
  <si>
    <t>1122-0023  ESCAREÑO DEL RIO OFELIA</t>
  </si>
  <si>
    <t>1122-0061  GRIMALDO RAMOS JORGE</t>
  </si>
  <si>
    <t>1123-0020  PASILLAS GARCIA NOELIA</t>
  </si>
  <si>
    <t>1123-0081  GRIMALDO RAMOS JORGE</t>
  </si>
  <si>
    <t>1123-0104  CORAL ARANA JOSE JAIME</t>
  </si>
  <si>
    <t>1123-0115  TUXPAN DE BOLAÑOS</t>
  </si>
  <si>
    <t>1123-0116  INTERVIAS GLOBAL  SERVICES</t>
  </si>
  <si>
    <t>1123-0117  PEÑA LOZA SALVADOR</t>
  </si>
  <si>
    <t>1242-3-5231  Cámaras fotográficas y de video</t>
  </si>
  <si>
    <t>2111-0-1591  Otras prestaciones sociales y económicas</t>
  </si>
  <si>
    <t>2112-0-2141  Materiales, útiles y equipos menores de</t>
  </si>
  <si>
    <t>2112-0-2461  Material eléctrico y electrónico</t>
  </si>
  <si>
    <t>2112-0-3141  Telefonía tradicional</t>
  </si>
  <si>
    <t>2112-0-3611  Difusión por radio, televisión y otros m</t>
  </si>
  <si>
    <t>2112-0-AXT940727FP8  AXTEL, S.A.B. DE C.V.</t>
  </si>
  <si>
    <t>2112-2-MABZ8402108H1  ZAIRA ARIANA MARTINEZ BECERRA</t>
  </si>
  <si>
    <t>2117-72-002-005-011  GARCÍA CORTÉS BEATRIZ FLORIANA</t>
  </si>
  <si>
    <t>2117-72-002-005-025  FAJARDO GONZALEZ CLAUDIA</t>
  </si>
  <si>
    <t>2117-72-002-005-028  RIVERA IBARRA CARLOS ALBERTO</t>
  </si>
  <si>
    <t>2117-72-002-005-041  VALADEZ REGIN CLAUDIA</t>
  </si>
  <si>
    <t>2117-72-002-005-042  RAMIREZ MURGUIA CAMILO SALVADOR</t>
  </si>
  <si>
    <t>2117-72-002-010</t>
  </si>
  <si>
    <t>2117-72-002-010-002  LOPEZ BARRAZA MAURICIO RAFAEL</t>
  </si>
  <si>
    <t>2117-72-002-011</t>
  </si>
  <si>
    <t>2117-72-002-011-002  LOPEZ BARRAZA MAURICIO RAFAEL</t>
  </si>
  <si>
    <t>PRESTAMO L.M.P.</t>
  </si>
  <si>
    <t>FONDO GARANTIA PLMP</t>
  </si>
  <si>
    <t>2119-0052  GARCÍA VILLA KENIA</t>
  </si>
  <si>
    <t>2119-0094  GAMERO GUZMAN JORGE ENRIQUE DE JESUS</t>
  </si>
  <si>
    <t>2119-0133  CASTILLO MORA PERLA LILIANA</t>
  </si>
  <si>
    <t>2119-0135  RODRÍGUEZ DE HARO ARTURO ALEJANDRO</t>
  </si>
  <si>
    <t>2119-0138  GRIMALDO RAMOS JORGE</t>
  </si>
  <si>
    <t>2119-0139  DE LA MORA GONZALEZ MARIA CRISTINA</t>
  </si>
  <si>
    <t>ESTADO DE SITUACIÓN FINANCIERA AL 31 DE DICIEMBRE DE 2013</t>
  </si>
  <si>
    <t>ESTADO DE VARIACIONES EN LA HACIENDA PÚBLICA AL 31 DE DICIEMBRE DE 2013</t>
  </si>
  <si>
    <t>ESTADO DE ORIGEN Y APLICACIÓN DE RECURSOS AL 31 DE DICIEMBRE DE 2013</t>
  </si>
  <si>
    <t>ESTADO DE FLUJOS DE EFECTIVO AL 31 DE DICIEMBRE DE 2013</t>
  </si>
  <si>
    <t>REPORTE ANALÍTICO DEL ACTIVO DEL 01 AL 31 DE DICIEMBRE DE 2013</t>
  </si>
  <si>
    <t>REPORTE ANALÍTICO DEL PASIVO DEL 01 AL 31 DE DICIEMBRE DE 2013</t>
  </si>
  <si>
    <t>INFORME DE AVANCES PROGRAMÁTICOS AL 31 DE DICIEMBRE DE 2013</t>
  </si>
  <si>
    <t>Existencia en efectivo y equivalentes al 31 de Diciembre de 2013</t>
  </si>
  <si>
    <t>1 de enero al 31 de Diciembre de 2013</t>
  </si>
  <si>
    <t>1 a 31 de Diciembre de  2013</t>
  </si>
  <si>
    <t xml:space="preserve">Del 01 de Enero al 31 de Diciembre de 2013 </t>
  </si>
  <si>
    <t>Asignación Presupuestal de Egresos al 31 de Diciembre de  2013</t>
  </si>
  <si>
    <t>Estado Analítico de Ingresos Presupuestales al 31 de Diciembre de 2013</t>
  </si>
  <si>
    <t>1122-0055  RODRÍGUEZ DE HARO ARTURO ALEJANDRO</t>
  </si>
  <si>
    <t>1123-0048  MUñOZ COSS Y LEON GUILLERMO</t>
  </si>
  <si>
    <t>1123-0118  ANGUIANO ESTRADA ELIAS</t>
  </si>
  <si>
    <t>1123-0119  GRUPO BGUT, S.A. DE C.V.</t>
  </si>
  <si>
    <t>1123-0120  BANSI</t>
  </si>
  <si>
    <t>2112-0-2381  Mercancías adquiridas para su comerciali</t>
  </si>
  <si>
    <t>2112-0-2451  Vidrio y productos de vidrio</t>
  </si>
  <si>
    <t>2112-0-2491  Otros materiales y artículos de construc</t>
  </si>
  <si>
    <t>2112-0-2531  Medicinas y productos farmacéuticos</t>
  </si>
  <si>
    <t>2112-0-2711  Vestuario y uniformes</t>
  </si>
  <si>
    <t>2112-0-2721  Prendas de seguridad y protección person</t>
  </si>
  <si>
    <t>2112-0-2931  Refacciones y accesorios menores de mobi</t>
  </si>
  <si>
    <t>2112-0-3171  Servicios de acceso de Internet, redes y</t>
  </si>
  <si>
    <t>2112-0-3231  Arrendamiento de mobiliario y equipo de</t>
  </si>
  <si>
    <t>2112-0-3342  Capacitacion especializada</t>
  </si>
  <si>
    <t>2112-0-3521  Instalación, reparación y mantenimiento</t>
  </si>
  <si>
    <t>2112-0-3531  Instalación, reparación y mantenimiento</t>
  </si>
  <si>
    <t>2112-0-3551  Reparación y mantenimiento de equipo de</t>
  </si>
  <si>
    <t>2112-0-3591  Servicios de jardinería y fumigación</t>
  </si>
  <si>
    <t>2112-0-3711  Pasajes aéreos</t>
  </si>
  <si>
    <t>2112-0-AABR670731M89  RICARDO ALVARADO BAUTISTA</t>
  </si>
  <si>
    <t>2112-0-CNM980114PI2  COMUNICACIONES NEXTEL DE MEXICO, S.A. DE</t>
  </si>
  <si>
    <t>2112-0-IGS090917GEA  INTERVIAS GLOBAL SERVICES, S.A. DE C.V.</t>
  </si>
  <si>
    <t>2112-0-LERJ680422EYA  JORGE LEMUS RAVELERO</t>
  </si>
  <si>
    <t>2112-0-NPE840508ET1  LA NUEVA PERLA, S.A. DE C.V.</t>
  </si>
  <si>
    <t>2112-0-NUPG791009JJ7  GERARDO NUñO PRECIADO</t>
  </si>
  <si>
    <t>2112-0-OPC040802PI8  OFIMEDIA PAPELERIA Y CONSUMIBLES S.A. DE</t>
  </si>
  <si>
    <t>2112-0-RESY790713FB1  YOLANDA REGALADO SANCHEZ</t>
  </si>
  <si>
    <t>2112-2-ATS021011JN8  AKUMEN TECNOLOGIA EN SISTEMAS SA DE CV</t>
  </si>
  <si>
    <t>2112-2-MFA091216EZA  MOBIL FACTORY S.A. DE C.V.</t>
  </si>
  <si>
    <t>2112-2-RFC  FALTA NOMBRE</t>
  </si>
  <si>
    <t>2112-2-SLI1103156Z7  SOLUCION LOGISTICA E IDENTIFICACIOB DE M</t>
  </si>
  <si>
    <t>2119-0018  GARCIA BAñUELOS JOSE MANUEL</t>
  </si>
  <si>
    <t>2119-0058  BARAJAS GONZÁLEZ ESMERALDA</t>
  </si>
  <si>
    <t>2119-0140  VENTA NAVIDEÑA</t>
  </si>
  <si>
    <t>2119-0141  ANDADOR ARTESANAL CHAPULTEPEC</t>
  </si>
  <si>
    <t>2119-0142  VALADEZ REGIN CLAUDIA</t>
  </si>
  <si>
    <t>2119-0143  CERTAMEN CREACION ARTESANAL NAVIDEÑO</t>
  </si>
  <si>
    <t>2119-0144  FLORES VAZQUEZ MARIA ROSARIO</t>
  </si>
  <si>
    <t>2119-0145  ROGELIO SANCHEZ IÑIGUEZ</t>
  </si>
  <si>
    <t>Noviembre</t>
  </si>
  <si>
    <t>Diciembre</t>
  </si>
  <si>
    <t>1144-004</t>
  </si>
  <si>
    <t>1144-005</t>
  </si>
  <si>
    <t xml:space="preserve"> TIENDA PUEBLO NUEVO</t>
  </si>
  <si>
    <t xml:space="preserve"> TIENDA TUXPAN DE BOLAÑOS</t>
  </si>
  <si>
    <t>2119-0146  AVALOS BENITO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</si>
</sst>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_-[$€-2]* #,##0.00_-;\-[$€-2]* #,##0.00_-;_-[$€-2]* &quot;-&quot;??_-"/>
  </numFmts>
  <fonts count="26" x14ac:knownFonts="1">
    <font>
      <sz val="10"/>
      <color indexed="8"/>
      <name val="MS Sans Serif"/>
    </font>
    <font>
      <sz val="9"/>
      <color indexed="8"/>
      <name val="Times New Roman"/>
      <family val="1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.9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8"/>
      <name val="Arial"/>
      <family val="2"/>
    </font>
    <font>
      <b/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5" fillId="0" borderId="0"/>
    <xf numFmtId="0" fontId="2" fillId="0" borderId="0"/>
    <xf numFmtId="0" fontId="16" fillId="0" borderId="0"/>
    <xf numFmtId="0" fontId="17" fillId="0" borderId="0"/>
    <xf numFmtId="0" fontId="16" fillId="0" borderId="0"/>
    <xf numFmtId="43" fontId="16" fillId="0" borderId="0" applyFont="0" applyFill="0" applyBorder="0" applyAlignment="0" applyProtection="0"/>
    <xf numFmtId="0" fontId="22" fillId="0" borderId="0"/>
    <xf numFmtId="165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74">
    <xf numFmtId="0" fontId="0" fillId="0" borderId="0" xfId="0" applyNumberFormat="1" applyFill="1" applyBorder="1" applyAlignment="1" applyProtection="1"/>
    <xf numFmtId="0" fontId="5" fillId="0" borderId="0" xfId="2" applyNumberFormat="1" applyFill="1" applyBorder="1" applyAlignment="1" applyProtection="1"/>
    <xf numFmtId="4" fontId="5" fillId="0" borderId="0" xfId="2" applyNumberForma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4" fillId="2" borderId="0" xfId="0" applyNumberFormat="1" applyFont="1" applyFill="1" applyBorder="1" applyAlignment="1" applyProtection="1"/>
    <xf numFmtId="43" fontId="4" fillId="2" borderId="0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/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43" fontId="4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4" fillId="0" borderId="0" xfId="2" applyNumberFormat="1" applyFont="1" applyFill="1" applyBorder="1" applyAlignment="1" applyProtection="1"/>
    <xf numFmtId="0" fontId="4" fillId="2" borderId="0" xfId="2" applyNumberFormat="1" applyFont="1" applyFill="1" applyBorder="1" applyAlignment="1" applyProtection="1"/>
    <xf numFmtId="0" fontId="3" fillId="2" borderId="0" xfId="2" applyFont="1" applyFill="1" applyAlignment="1">
      <alignment horizontal="right" vertical="center"/>
    </xf>
    <xf numFmtId="0" fontId="6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center"/>
    </xf>
    <xf numFmtId="4" fontId="3" fillId="2" borderId="0" xfId="2" applyNumberFormat="1" applyFont="1" applyFill="1" applyAlignment="1">
      <alignment horizontal="right" vertical="center"/>
    </xf>
    <xf numFmtId="0" fontId="4" fillId="2" borderId="0" xfId="2" applyFont="1" applyFill="1" applyAlignment="1">
      <alignment vertical="center"/>
    </xf>
    <xf numFmtId="4" fontId="4" fillId="2" borderId="0" xfId="2" applyNumberFormat="1" applyFont="1" applyFill="1" applyAlignment="1">
      <alignment horizontal="right" vertical="center"/>
    </xf>
    <xf numFmtId="4" fontId="4" fillId="2" borderId="0" xfId="2" applyNumberFormat="1" applyFont="1" applyFill="1" applyBorder="1" applyAlignment="1" applyProtection="1"/>
    <xf numFmtId="4" fontId="3" fillId="2" borderId="1" xfId="2" applyNumberFormat="1" applyFont="1" applyFill="1" applyBorder="1" applyAlignment="1">
      <alignment horizontal="right" vertical="center"/>
    </xf>
    <xf numFmtId="43" fontId="4" fillId="2" borderId="0" xfId="2" applyNumberFormat="1" applyFont="1" applyFill="1" applyBorder="1" applyAlignment="1" applyProtection="1">
      <alignment wrapText="1"/>
    </xf>
    <xf numFmtId="43" fontId="4" fillId="2" borderId="0" xfId="2" applyNumberFormat="1" applyFont="1" applyFill="1" applyBorder="1" applyAlignment="1" applyProtection="1"/>
    <xf numFmtId="43" fontId="4" fillId="2" borderId="0" xfId="2" applyNumberFormat="1" applyFont="1" applyFill="1" applyAlignment="1">
      <alignment horizontal="right" vertical="center" wrapText="1"/>
    </xf>
    <xf numFmtId="43" fontId="4" fillId="2" borderId="0" xfId="2" applyNumberFormat="1" applyFont="1" applyFill="1" applyAlignment="1">
      <alignment horizontal="right" vertical="center"/>
    </xf>
    <xf numFmtId="43" fontId="3" fillId="2" borderId="2" xfId="2" applyNumberFormat="1" applyFont="1" applyFill="1" applyBorder="1" applyAlignment="1">
      <alignment horizontal="right" vertical="center" wrapText="1"/>
    </xf>
    <xf numFmtId="0" fontId="3" fillId="2" borderId="0" xfId="2" applyFont="1" applyFill="1" applyAlignment="1">
      <alignment horizontal="right" vertical="center" wrapText="1"/>
    </xf>
    <xf numFmtId="0" fontId="3" fillId="2" borderId="0" xfId="2" applyFont="1" applyFill="1" applyAlignment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 wrapText="1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44" fontId="4" fillId="2" borderId="0" xfId="1" applyFont="1" applyFill="1" applyAlignment="1">
      <alignment horizontal="right" vertical="center"/>
    </xf>
    <xf numFmtId="44" fontId="3" fillId="2" borderId="4" xfId="1" applyFont="1" applyFill="1" applyBorder="1" applyAlignment="1">
      <alignment horizontal="right" vertical="center"/>
    </xf>
    <xf numFmtId="43" fontId="3" fillId="2" borderId="4" xfId="0" applyNumberFormat="1" applyFon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right" vertical="center"/>
    </xf>
    <xf numFmtId="44" fontId="3" fillId="2" borderId="0" xfId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39" fontId="4" fillId="2" borderId="0" xfId="0" applyNumberFormat="1" applyFont="1" applyFill="1" applyAlignment="1">
      <alignment horizontal="right" vertical="center"/>
    </xf>
    <xf numFmtId="39" fontId="4" fillId="2" borderId="0" xfId="0" applyNumberFormat="1" applyFont="1" applyFill="1" applyBorder="1" applyAlignment="1" applyProtection="1"/>
    <xf numFmtId="39" fontId="3" fillId="2" borderId="0" xfId="0" applyNumberFormat="1" applyFont="1" applyFill="1" applyAlignment="1">
      <alignment horizontal="right" vertical="center"/>
    </xf>
    <xf numFmtId="39" fontId="3" fillId="2" borderId="1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left" vertical="center"/>
    </xf>
    <xf numFmtId="39" fontId="3" fillId="2" borderId="5" xfId="0" applyNumberFormat="1" applyFont="1" applyFill="1" applyBorder="1" applyAlignment="1">
      <alignment horizontal="right" vertical="center"/>
    </xf>
    <xf numFmtId="39" fontId="3" fillId="2" borderId="4" xfId="0" applyNumberFormat="1" applyFont="1" applyFill="1" applyBorder="1" applyAlignment="1">
      <alignment horizontal="right" vertical="center"/>
    </xf>
    <xf numFmtId="39" fontId="3" fillId="2" borderId="0" xfId="0" applyNumberFormat="1" applyFont="1" applyFill="1" applyBorder="1" applyAlignment="1">
      <alignment horizontal="right" vertical="center"/>
    </xf>
    <xf numFmtId="0" fontId="3" fillId="2" borderId="4" xfId="2" applyFont="1" applyFill="1" applyBorder="1" applyAlignment="1">
      <alignment horizontal="left" vertical="center"/>
    </xf>
    <xf numFmtId="4" fontId="3" fillId="2" borderId="4" xfId="2" applyNumberFormat="1" applyFont="1" applyFill="1" applyBorder="1" applyAlignment="1">
      <alignment horizontal="right" vertical="center"/>
    </xf>
    <xf numFmtId="0" fontId="3" fillId="2" borderId="5" xfId="2" applyFont="1" applyFill="1" applyBorder="1" applyAlignment="1">
      <alignment horizontal="left" vertical="center"/>
    </xf>
    <xf numFmtId="0" fontId="3" fillId="2" borderId="5" xfId="2" applyNumberFormat="1" applyFont="1" applyFill="1" applyBorder="1" applyAlignment="1" applyProtection="1"/>
    <xf numFmtId="4" fontId="3" fillId="2" borderId="5" xfId="2" applyNumberFormat="1" applyFont="1" applyFill="1" applyBorder="1" applyAlignment="1">
      <alignment horizontal="right" vertical="center"/>
    </xf>
    <xf numFmtId="0" fontId="7" fillId="0" borderId="0" xfId="2" applyNumberFormat="1" applyFont="1" applyFill="1" applyBorder="1" applyAlignment="1" applyProtection="1"/>
    <xf numFmtId="4" fontId="3" fillId="2" borderId="0" xfId="2" applyNumberFormat="1" applyFont="1" applyFill="1" applyBorder="1" applyAlignment="1">
      <alignment horizontal="right" vertical="center"/>
    </xf>
    <xf numFmtId="0" fontId="3" fillId="2" borderId="0" xfId="2" applyFont="1" applyFill="1" applyBorder="1" applyAlignment="1">
      <alignment vertical="center" wrapText="1"/>
    </xf>
    <xf numFmtId="0" fontId="4" fillId="2" borderId="0" xfId="0" applyFont="1" applyFill="1" applyAlignment="1">
      <alignment vertical="center"/>
    </xf>
    <xf numFmtId="0" fontId="2" fillId="0" borderId="0" xfId="3" applyNumberFormat="1" applyFill="1" applyBorder="1" applyAlignment="1" applyProtection="1"/>
    <xf numFmtId="0" fontId="3" fillId="2" borderId="0" xfId="3" applyFont="1" applyFill="1" applyAlignment="1">
      <alignment horizontal="center" vertical="center"/>
    </xf>
    <xf numFmtId="0" fontId="2" fillId="0" borderId="0" xfId="3" applyNumberForma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/>
    <xf numFmtId="2" fontId="4" fillId="2" borderId="0" xfId="3" applyNumberFormat="1" applyFont="1" applyFill="1" applyBorder="1" applyAlignment="1" applyProtection="1"/>
    <xf numFmtId="0" fontId="3" fillId="2" borderId="0" xfId="3" applyFont="1" applyFill="1" applyAlignment="1">
      <alignment horizontal="right" vertical="center"/>
    </xf>
    <xf numFmtId="0" fontId="3" fillId="2" borderId="0" xfId="3" applyFont="1" applyFill="1" applyAlignment="1">
      <alignment vertical="center"/>
    </xf>
    <xf numFmtId="0" fontId="3" fillId="2" borderId="5" xfId="3" applyFont="1" applyFill="1" applyBorder="1" applyAlignment="1">
      <alignment vertical="center"/>
    </xf>
    <xf numFmtId="0" fontId="4" fillId="2" borderId="5" xfId="3" applyNumberFormat="1" applyFont="1" applyFill="1" applyBorder="1" applyAlignment="1" applyProtection="1"/>
    <xf numFmtId="4" fontId="3" fillId="2" borderId="4" xfId="3" applyNumberFormat="1" applyFont="1" applyFill="1" applyBorder="1" applyAlignment="1">
      <alignment horizontal="right" vertical="center"/>
    </xf>
    <xf numFmtId="0" fontId="4" fillId="2" borderId="0" xfId="3" applyFont="1" applyFill="1" applyAlignment="1">
      <alignment vertical="center"/>
    </xf>
    <xf numFmtId="4" fontId="4" fillId="2" borderId="0" xfId="3" applyNumberFormat="1" applyFont="1" applyFill="1" applyAlignment="1">
      <alignment horizontal="right" vertical="center"/>
    </xf>
    <xf numFmtId="164" fontId="4" fillId="2" borderId="0" xfId="3" applyNumberFormat="1" applyFont="1" applyFill="1" applyAlignment="1">
      <alignment horizontal="right" vertical="center"/>
    </xf>
    <xf numFmtId="4" fontId="3" fillId="2" borderId="0" xfId="3" applyNumberFormat="1" applyFont="1" applyFill="1" applyAlignment="1">
      <alignment horizontal="right" vertical="center"/>
    </xf>
    <xf numFmtId="164" fontId="3" fillId="2" borderId="0" xfId="3" applyNumberFormat="1" applyFont="1" applyFill="1" applyAlignment="1">
      <alignment horizontal="right" vertical="center"/>
    </xf>
    <xf numFmtId="4" fontId="4" fillId="2" borderId="0" xfId="3" applyNumberFormat="1" applyFont="1" applyFill="1" applyBorder="1" applyAlignment="1" applyProtection="1"/>
    <xf numFmtId="164" fontId="4" fillId="2" borderId="0" xfId="3" applyNumberFormat="1" applyFont="1" applyFill="1" applyBorder="1" applyAlignment="1" applyProtection="1"/>
    <xf numFmtId="4" fontId="3" fillId="2" borderId="3" xfId="3" applyNumberFormat="1" applyFont="1" applyFill="1" applyBorder="1" applyAlignment="1">
      <alignment horizontal="right" vertical="center"/>
    </xf>
    <xf numFmtId="0" fontId="4" fillId="0" borderId="0" xfId="3" applyNumberFormat="1" applyFont="1" applyFill="1" applyBorder="1" applyAlignment="1" applyProtection="1"/>
    <xf numFmtId="2" fontId="4" fillId="0" borderId="0" xfId="3" applyNumberFormat="1" applyFont="1" applyFill="1" applyBorder="1" applyAlignment="1" applyProtection="1"/>
    <xf numFmtId="0" fontId="3" fillId="2" borderId="0" xfId="3" applyFont="1" applyFill="1" applyAlignment="1">
      <alignment horizontal="center" vertical="center"/>
    </xf>
    <xf numFmtId="44" fontId="0" fillId="0" borderId="0" xfId="0" applyNumberFormat="1" applyFill="1" applyBorder="1" applyAlignment="1" applyProtection="1"/>
    <xf numFmtId="2" fontId="4" fillId="2" borderId="0" xfId="2" applyNumberFormat="1" applyFont="1" applyFill="1" applyBorder="1" applyAlignment="1" applyProtection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" fontId="4" fillId="2" borderId="0" xfId="0" applyNumberFormat="1" applyFont="1" applyFill="1" applyBorder="1" applyAlignment="1" applyProtection="1"/>
    <xf numFmtId="0" fontId="2" fillId="2" borderId="0" xfId="3" applyNumberFormat="1" applyFill="1" applyBorder="1" applyAlignment="1" applyProtection="1"/>
    <xf numFmtId="0" fontId="7" fillId="2" borderId="0" xfId="3" applyNumberFormat="1" applyFont="1" applyFill="1" applyBorder="1" applyAlignment="1" applyProtection="1">
      <alignment horizontal="center" vertical="center" wrapText="1"/>
    </xf>
    <xf numFmtId="0" fontId="7" fillId="2" borderId="0" xfId="3" applyNumberFormat="1" applyFont="1" applyFill="1" applyBorder="1" applyAlignment="1" applyProtection="1">
      <alignment horizontal="left" vertical="top" indent="7"/>
    </xf>
    <xf numFmtId="0" fontId="7" fillId="2" borderId="0" xfId="3" applyNumberFormat="1" applyFont="1" applyFill="1" applyBorder="1" applyAlignment="1" applyProtection="1">
      <alignment wrapText="1"/>
    </xf>
    <xf numFmtId="43" fontId="2" fillId="2" borderId="0" xfId="3" applyNumberFormat="1" applyFill="1" applyBorder="1" applyAlignment="1" applyProtection="1"/>
    <xf numFmtId="0" fontId="2" fillId="2" borderId="0" xfId="3" applyNumberFormat="1" applyFont="1" applyFill="1" applyBorder="1" applyAlignment="1" applyProtection="1">
      <alignment horizontal="left" wrapText="1" indent="1"/>
    </xf>
    <xf numFmtId="43" fontId="2" fillId="2" borderId="5" xfId="3" applyNumberFormat="1" applyFill="1" applyBorder="1" applyAlignment="1" applyProtection="1"/>
    <xf numFmtId="43" fontId="7" fillId="2" borderId="0" xfId="3" applyNumberFormat="1" applyFont="1" applyFill="1" applyBorder="1" applyAlignment="1" applyProtection="1"/>
    <xf numFmtId="0" fontId="7" fillId="2" borderId="0" xfId="3" applyNumberFormat="1" applyFont="1" applyFill="1" applyBorder="1" applyAlignment="1" applyProtection="1"/>
    <xf numFmtId="0" fontId="2" fillId="2" borderId="0" xfId="3" applyNumberFormat="1" applyFont="1" applyFill="1" applyBorder="1" applyAlignment="1" applyProtection="1">
      <alignment horizontal="left" wrapText="1" indent="2"/>
    </xf>
    <xf numFmtId="39" fontId="7" fillId="2" borderId="0" xfId="3" applyNumberFormat="1" applyFont="1" applyFill="1" applyBorder="1" applyAlignment="1" applyProtection="1"/>
    <xf numFmtId="0" fontId="7" fillId="2" borderId="0" xfId="3" applyNumberFormat="1" applyFont="1" applyFill="1" applyBorder="1" applyAlignment="1" applyProtection="1">
      <alignment horizontal="left" indent="2"/>
    </xf>
    <xf numFmtId="0" fontId="2" fillId="2" borderId="5" xfId="3" applyNumberFormat="1" applyFill="1" applyBorder="1" applyAlignment="1" applyProtection="1"/>
    <xf numFmtId="0" fontId="2" fillId="2" borderId="0" xfId="3" applyNumberFormat="1" applyFill="1" applyBorder="1" applyAlignment="1" applyProtection="1">
      <alignment vertical="center"/>
    </xf>
    <xf numFmtId="4" fontId="2" fillId="2" borderId="0" xfId="3" applyNumberFormat="1" applyFill="1" applyBorder="1" applyAlignment="1" applyProtection="1">
      <alignment vertical="center" wrapText="1"/>
    </xf>
    <xf numFmtId="0" fontId="2" fillId="2" borderId="0" xfId="3" applyNumberFormat="1" applyFont="1" applyFill="1" applyBorder="1" applyAlignment="1" applyProtection="1">
      <alignment vertical="center"/>
    </xf>
    <xf numFmtId="4" fontId="2" fillId="2" borderId="6" xfId="3" applyNumberFormat="1" applyFill="1" applyBorder="1" applyAlignment="1" applyProtection="1">
      <alignment vertical="center" wrapText="1"/>
    </xf>
    <xf numFmtId="0" fontId="7" fillId="2" borderId="0" xfId="3" applyNumberFormat="1" applyFont="1" applyFill="1" applyBorder="1" applyAlignment="1" applyProtection="1">
      <alignment horizontal="left" indent="12"/>
    </xf>
    <xf numFmtId="4" fontId="7" fillId="2" borderId="0" xfId="3" applyNumberFormat="1" applyFont="1" applyFill="1" applyBorder="1" applyAlignment="1" applyProtection="1"/>
    <xf numFmtId="4" fontId="2" fillId="2" borderId="0" xfId="3" applyNumberFormat="1" applyFill="1" applyBorder="1" applyAlignment="1" applyProtection="1">
      <alignment vertical="center"/>
    </xf>
    <xf numFmtId="4" fontId="2" fillId="2" borderId="6" xfId="3" applyNumberFormat="1" applyFill="1" applyBorder="1" applyAlignment="1" applyProtection="1">
      <alignment vertical="center"/>
    </xf>
    <xf numFmtId="4" fontId="7" fillId="2" borderId="0" xfId="3" applyNumberFormat="1" applyFont="1" applyFill="1" applyBorder="1" applyAlignment="1" applyProtection="1">
      <alignment vertical="center"/>
    </xf>
    <xf numFmtId="0" fontId="0" fillId="2" borderId="0" xfId="0" applyNumberFormat="1" applyFill="1" applyBorder="1" applyAlignment="1" applyProtection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4" fontId="2" fillId="0" borderId="0" xfId="3" applyNumberForma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/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 wrapText="1"/>
    </xf>
    <xf numFmtId="43" fontId="8" fillId="2" borderId="4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 wrapText="1"/>
    </xf>
    <xf numFmtId="43" fontId="9" fillId="2" borderId="0" xfId="0" applyNumberFormat="1" applyFont="1" applyFill="1" applyAlignment="1">
      <alignment horizontal="right" vertical="center"/>
    </xf>
    <xf numFmtId="43" fontId="8" fillId="2" borderId="7" xfId="0" applyNumberFormat="1" applyFont="1" applyFill="1" applyBorder="1" applyAlignment="1">
      <alignment horizontal="right" vertical="center"/>
    </xf>
    <xf numFmtId="43" fontId="9" fillId="2" borderId="0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right" wrapText="1"/>
    </xf>
    <xf numFmtId="43" fontId="8" fillId="2" borderId="0" xfId="0" applyNumberFormat="1" applyFont="1" applyFill="1" applyBorder="1" applyAlignment="1">
      <alignment horizontal="right" vertical="center"/>
    </xf>
    <xf numFmtId="43" fontId="3" fillId="2" borderId="0" xfId="0" applyNumberFormat="1" applyFont="1" applyFill="1" applyBorder="1" applyAlignment="1" applyProtection="1">
      <alignment vertical="top"/>
    </xf>
    <xf numFmtId="0" fontId="3" fillId="2" borderId="0" xfId="0" applyNumberFormat="1" applyFont="1" applyFill="1" applyBorder="1" applyAlignment="1" applyProtection="1">
      <alignment horizontal="right" wrapText="1"/>
    </xf>
    <xf numFmtId="0" fontId="3" fillId="2" borderId="0" xfId="0" applyNumberFormat="1" applyFont="1" applyFill="1" applyBorder="1" applyAlignment="1" applyProtection="1">
      <alignment horizontal="right" vertical="top" wrapText="1"/>
    </xf>
    <xf numFmtId="43" fontId="0" fillId="0" borderId="0" xfId="0" applyNumberFormat="1" applyFill="1" applyBorder="1" applyAlignment="1" applyProtection="1"/>
    <xf numFmtId="2" fontId="3" fillId="2" borderId="0" xfId="2" applyNumberFormat="1" applyFont="1" applyFill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 applyProtection="1"/>
    <xf numFmtId="4" fontId="3" fillId="2" borderId="8" xfId="0" applyNumberFormat="1" applyFont="1" applyFill="1" applyBorder="1" applyAlignment="1">
      <alignment horizontal="right" vertical="center"/>
    </xf>
    <xf numFmtId="0" fontId="3" fillId="2" borderId="0" xfId="0" applyNumberFormat="1" applyFont="1" applyFill="1" applyBorder="1" applyAlignment="1" applyProtection="1">
      <alignment wrapText="1"/>
    </xf>
    <xf numFmtId="4" fontId="4" fillId="2" borderId="0" xfId="0" applyNumberFormat="1" applyFont="1" applyFill="1" applyAlignment="1">
      <alignment horizontal="right" vertical="center"/>
    </xf>
    <xf numFmtId="4" fontId="3" fillId="2" borderId="0" xfId="0" applyNumberFormat="1" applyFont="1" applyFill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" fontId="4" fillId="2" borderId="9" xfId="0" applyNumberFormat="1" applyFont="1" applyFill="1" applyBorder="1" applyAlignment="1" applyProtection="1">
      <alignment horizontal="center"/>
    </xf>
    <xf numFmtId="4" fontId="3" fillId="2" borderId="9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 applyProtection="1"/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 applyProtection="1">
      <protection locked="0"/>
    </xf>
    <xf numFmtId="0" fontId="15" fillId="2" borderId="0" xfId="0" applyFont="1" applyFill="1" applyAlignment="1">
      <alignment horizontal="center" vertical="center" wrapText="1"/>
    </xf>
    <xf numFmtId="49" fontId="15" fillId="2" borderId="0" xfId="0" applyNumberFormat="1" applyFont="1" applyFill="1" applyAlignment="1">
      <alignment horizontal="center" vertical="center" wrapText="1"/>
    </xf>
    <xf numFmtId="49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9" xfId="0" applyFont="1" applyFill="1" applyBorder="1" applyAlignment="1">
      <alignment horizontal="left" vertical="center"/>
    </xf>
    <xf numFmtId="0" fontId="14" fillId="2" borderId="9" xfId="0" applyNumberFormat="1" applyFont="1" applyFill="1" applyBorder="1" applyAlignment="1" applyProtection="1"/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10" fontId="14" fillId="2" borderId="0" xfId="0" applyNumberFormat="1" applyFont="1" applyFill="1" applyAlignment="1">
      <alignment horizontal="center" vertical="center"/>
    </xf>
    <xf numFmtId="0" fontId="14" fillId="2" borderId="0" xfId="0" applyNumberFormat="1" applyFont="1" applyFill="1" applyBorder="1" applyAlignment="1" applyProtection="1">
      <alignment wrapText="1"/>
    </xf>
    <xf numFmtId="0" fontId="15" fillId="2" borderId="2" xfId="0" applyFont="1" applyFill="1" applyBorder="1" applyAlignment="1">
      <alignment horizontal="right" vertical="center"/>
    </xf>
    <xf numFmtId="10" fontId="14" fillId="2" borderId="0" xfId="0" applyNumberFormat="1" applyFont="1" applyFill="1" applyBorder="1" applyAlignment="1" applyProtection="1"/>
    <xf numFmtId="0" fontId="14" fillId="2" borderId="9" xfId="0" applyNumberFormat="1" applyFont="1" applyFill="1" applyBorder="1" applyAlignment="1" applyProtection="1">
      <alignment wrapText="1"/>
    </xf>
    <xf numFmtId="0" fontId="15" fillId="2" borderId="0" xfId="0" applyFont="1" applyFill="1" applyAlignment="1">
      <alignment horizontal="right" vertical="center"/>
    </xf>
    <xf numFmtId="10" fontId="15" fillId="2" borderId="1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/>
    <xf numFmtId="4" fontId="14" fillId="2" borderId="0" xfId="0" applyNumberFormat="1" applyFont="1" applyFill="1" applyAlignment="1">
      <alignment horizontal="right" vertical="center"/>
    </xf>
    <xf numFmtId="4" fontId="15" fillId="2" borderId="2" xfId="0" applyNumberFormat="1" applyFont="1" applyFill="1" applyBorder="1" applyAlignment="1">
      <alignment horizontal="right" vertical="center"/>
    </xf>
    <xf numFmtId="4" fontId="14" fillId="2" borderId="0" xfId="0" applyNumberFormat="1" applyFont="1" applyFill="1" applyBorder="1" applyAlignment="1" applyProtection="1"/>
    <xf numFmtId="4" fontId="15" fillId="2" borderId="10" xfId="0" applyNumberFormat="1" applyFont="1" applyFill="1" applyBorder="1" applyAlignment="1">
      <alignment horizontal="right" vertical="center"/>
    </xf>
    <xf numFmtId="4" fontId="15" fillId="2" borderId="0" xfId="0" applyNumberFormat="1" applyFont="1" applyFill="1" applyBorder="1" applyAlignment="1">
      <alignment horizontal="right" vertical="center"/>
    </xf>
    <xf numFmtId="10" fontId="15" fillId="2" borderId="0" xfId="0" applyNumberFormat="1" applyFont="1" applyFill="1" applyBorder="1" applyAlignment="1">
      <alignment horizontal="center" vertical="center"/>
    </xf>
    <xf numFmtId="0" fontId="17" fillId="0" borderId="0" xfId="5" applyFill="1"/>
    <xf numFmtId="0" fontId="17" fillId="0" borderId="0" xfId="5"/>
    <xf numFmtId="0" fontId="16" fillId="2" borderId="0" xfId="6" applyFont="1" applyFill="1" applyAlignment="1">
      <alignment vertical="center" wrapText="1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Border="1" applyAlignment="1">
      <alignment horizontal="center" vertical="center"/>
    </xf>
    <xf numFmtId="0" fontId="17" fillId="2" borderId="0" xfId="5" applyFill="1"/>
    <xf numFmtId="0" fontId="16" fillId="2" borderId="0" xfId="6" applyFont="1" applyFill="1" applyBorder="1" applyAlignment="1">
      <alignment vertical="center" wrapText="1"/>
    </xf>
    <xf numFmtId="0" fontId="18" fillId="2" borderId="0" xfId="6" applyFont="1" applyFill="1" applyBorder="1" applyAlignment="1">
      <alignment vertical="center"/>
    </xf>
    <xf numFmtId="0" fontId="19" fillId="2" borderId="0" xfId="5" applyFont="1" applyFill="1"/>
    <xf numFmtId="0" fontId="19" fillId="0" borderId="0" xfId="5" applyFont="1" applyFill="1"/>
    <xf numFmtId="0" fontId="16" fillId="2" borderId="0" xfId="6" applyFont="1" applyFill="1" applyBorder="1" applyAlignment="1">
      <alignment vertical="center"/>
    </xf>
    <xf numFmtId="0" fontId="20" fillId="2" borderId="11" xfId="6" applyFont="1" applyFill="1" applyBorder="1" applyAlignment="1">
      <alignment horizontal="center" vertical="center" wrapText="1"/>
    </xf>
    <xf numFmtId="0" fontId="16" fillId="2" borderId="0" xfId="6" applyFont="1" applyFill="1" applyBorder="1" applyAlignment="1">
      <alignment horizontal="center" vertical="center" wrapText="1"/>
    </xf>
    <xf numFmtId="0" fontId="16" fillId="2" borderId="0" xfId="6" applyFont="1" applyFill="1" applyBorder="1" applyAlignment="1">
      <alignment horizontal="center"/>
    </xf>
    <xf numFmtId="0" fontId="16" fillId="2" borderId="0" xfId="6" applyFont="1" applyFill="1" applyBorder="1" applyAlignment="1"/>
    <xf numFmtId="3" fontId="16" fillId="2" borderId="0" xfId="6" applyNumberFormat="1" applyFont="1" applyFill="1" applyBorder="1" applyAlignment="1">
      <alignment horizontal="center" vertical="center"/>
    </xf>
    <xf numFmtId="0" fontId="16" fillId="2" borderId="0" xfId="6" applyNumberFormat="1" applyFont="1" applyFill="1" applyBorder="1" applyAlignment="1">
      <alignment horizontal="center" vertical="center"/>
    </xf>
    <xf numFmtId="9" fontId="16" fillId="2" borderId="0" xfId="6" applyNumberFormat="1" applyFont="1" applyFill="1" applyBorder="1" applyAlignment="1">
      <alignment horizontal="center" vertical="center"/>
    </xf>
    <xf numFmtId="0" fontId="16" fillId="2" borderId="0" xfId="6" applyFill="1" applyBorder="1"/>
    <xf numFmtId="0" fontId="18" fillId="2" borderId="11" xfId="6" applyFont="1" applyFill="1" applyBorder="1" applyAlignment="1">
      <alignment horizontal="center" vertical="top" wrapText="1"/>
    </xf>
    <xf numFmtId="0" fontId="16" fillId="2" borderId="11" xfId="6" applyFill="1" applyBorder="1" applyAlignment="1">
      <alignment vertical="top" wrapText="1"/>
    </xf>
    <xf numFmtId="0" fontId="16" fillId="2" borderId="11" xfId="6" applyFont="1" applyFill="1" applyBorder="1" applyAlignment="1">
      <alignment horizontal="left" vertical="top" wrapText="1"/>
    </xf>
    <xf numFmtId="0" fontId="16" fillId="2" borderId="11" xfId="6" applyFill="1" applyBorder="1" applyAlignment="1">
      <alignment horizontal="left" vertical="top" wrapText="1"/>
    </xf>
    <xf numFmtId="3" fontId="16" fillId="2" borderId="11" xfId="6" applyNumberFormat="1" applyFont="1" applyFill="1" applyBorder="1" applyAlignment="1">
      <alignment horizontal="center" vertical="top" wrapText="1"/>
    </xf>
    <xf numFmtId="0" fontId="16" fillId="2" borderId="11" xfId="6" applyFont="1" applyFill="1" applyBorder="1" applyAlignment="1">
      <alignment horizontal="center" vertical="top" wrapText="1"/>
    </xf>
    <xf numFmtId="3" fontId="16" fillId="2" borderId="11" xfId="7" applyNumberFormat="1" applyFont="1" applyFill="1" applyBorder="1" applyAlignment="1">
      <alignment horizontal="center" vertical="top" wrapText="1"/>
    </xf>
    <xf numFmtId="10" fontId="18" fillId="2" borderId="11" xfId="6" applyNumberFormat="1" applyFont="1" applyFill="1" applyBorder="1" applyAlignment="1">
      <alignment horizontal="center" vertical="top" wrapText="1"/>
    </xf>
    <xf numFmtId="0" fontId="21" fillId="2" borderId="11" xfId="6" applyFont="1" applyFill="1" applyBorder="1" applyAlignment="1">
      <alignment horizontal="left" vertical="top" wrapText="1"/>
    </xf>
    <xf numFmtId="1" fontId="16" fillId="2" borderId="11" xfId="6" applyNumberFormat="1" applyFont="1" applyFill="1" applyBorder="1" applyAlignment="1">
      <alignment horizontal="center" vertical="top" wrapText="1"/>
    </xf>
    <xf numFmtId="0" fontId="16" fillId="2" borderId="11" xfId="6" applyFont="1" applyFill="1" applyBorder="1" applyAlignment="1">
      <alignment vertical="top" wrapText="1"/>
    </xf>
    <xf numFmtId="1" fontId="18" fillId="2" borderId="11" xfId="6" applyNumberFormat="1" applyFont="1" applyFill="1" applyBorder="1" applyAlignment="1">
      <alignment horizontal="center" vertical="top" wrapText="1"/>
    </xf>
    <xf numFmtId="0" fontId="16" fillId="2" borderId="0" xfId="6" applyFill="1"/>
    <xf numFmtId="0" fontId="4" fillId="2" borderId="0" xfId="0" applyFont="1" applyFill="1" applyAlignment="1">
      <alignment vertical="center"/>
    </xf>
    <xf numFmtId="10" fontId="4" fillId="2" borderId="0" xfId="3" applyNumberFormat="1" applyFont="1" applyFill="1" applyAlignment="1">
      <alignment horizontal="right" vertical="center"/>
    </xf>
    <xf numFmtId="10" fontId="3" fillId="2" borderId="0" xfId="3" applyNumberFormat="1" applyFont="1" applyFill="1" applyAlignment="1">
      <alignment horizontal="right" vertical="center"/>
    </xf>
    <xf numFmtId="10" fontId="4" fillId="2" borderId="0" xfId="3" applyNumberFormat="1" applyFont="1" applyFill="1" applyBorder="1" applyAlignment="1" applyProtection="1"/>
    <xf numFmtId="10" fontId="3" fillId="2" borderId="4" xfId="3" applyNumberFormat="1" applyFont="1" applyFill="1" applyBorder="1" applyAlignment="1">
      <alignment horizontal="right" vertical="center"/>
    </xf>
    <xf numFmtId="0" fontId="4" fillId="2" borderId="0" xfId="3" applyFont="1" applyFill="1" applyAlignment="1">
      <alignment horizontal="center" vertical="center"/>
    </xf>
    <xf numFmtId="10" fontId="4" fillId="2" borderId="0" xfId="0" applyNumberFormat="1" applyFont="1" applyFill="1" applyBorder="1" applyAlignment="1" applyProtection="1"/>
    <xf numFmtId="0" fontId="7" fillId="0" borderId="0" xfId="3" applyNumberFormat="1" applyFont="1" applyFill="1" applyBorder="1" applyAlignment="1" applyProtection="1"/>
    <xf numFmtId="10" fontId="4" fillId="2" borderId="0" xfId="2" applyNumberFormat="1" applyFont="1" applyFill="1" applyAlignment="1">
      <alignment horizontal="right" vertical="center"/>
    </xf>
    <xf numFmtId="10" fontId="3" fillId="2" borderId="2" xfId="2" applyNumberFormat="1" applyFont="1" applyFill="1" applyBorder="1" applyAlignment="1">
      <alignment horizontal="right" vertical="center"/>
    </xf>
    <xf numFmtId="1" fontId="16" fillId="3" borderId="11" xfId="6" applyNumberFormat="1" applyFont="1" applyFill="1" applyBorder="1" applyAlignment="1">
      <alignment horizontal="center" vertical="top" wrapText="1"/>
    </xf>
    <xf numFmtId="0" fontId="18" fillId="2" borderId="0" xfId="6" applyNumberFormat="1" applyFont="1" applyFill="1" applyBorder="1" applyAlignment="1">
      <alignment horizontal="center" vertical="top" wrapText="1"/>
    </xf>
    <xf numFmtId="4" fontId="4" fillId="2" borderId="0" xfId="2" applyNumberFormat="1" applyFont="1" applyFill="1" applyAlignment="1">
      <alignment horizontal="right" vertical="center" wrapText="1"/>
    </xf>
    <xf numFmtId="4" fontId="3" fillId="2" borderId="2" xfId="2" applyNumberFormat="1" applyFont="1" applyFill="1" applyBorder="1" applyAlignment="1">
      <alignment horizontal="right" vertical="center" wrapText="1"/>
    </xf>
    <xf numFmtId="4" fontId="4" fillId="2" borderId="0" xfId="2" applyNumberFormat="1" applyFont="1" applyFill="1" applyBorder="1" applyAlignment="1" applyProtection="1">
      <alignment wrapText="1"/>
    </xf>
    <xf numFmtId="4" fontId="3" fillId="2" borderId="3" xfId="2" applyNumberFormat="1" applyFont="1" applyFill="1" applyBorder="1" applyAlignment="1">
      <alignment horizontal="right" vertical="center" wrapText="1"/>
    </xf>
    <xf numFmtId="39" fontId="3" fillId="2" borderId="2" xfId="2" applyNumberFormat="1" applyFont="1" applyFill="1" applyBorder="1" applyAlignment="1">
      <alignment horizontal="right" vertical="center" wrapText="1"/>
    </xf>
    <xf numFmtId="39" fontId="4" fillId="2" borderId="0" xfId="2" applyNumberFormat="1" applyFont="1" applyFill="1" applyBorder="1" applyAlignment="1" applyProtection="1"/>
    <xf numFmtId="39" fontId="3" fillId="2" borderId="3" xfId="2" applyNumberFormat="1" applyFont="1" applyFill="1" applyBorder="1" applyAlignment="1">
      <alignment horizontal="right" vertical="center" wrapText="1"/>
    </xf>
    <xf numFmtId="10" fontId="4" fillId="2" borderId="0" xfId="2" applyNumberFormat="1" applyFont="1" applyFill="1" applyBorder="1" applyAlignment="1">
      <alignment horizontal="right" vertical="center"/>
    </xf>
    <xf numFmtId="10" fontId="3" fillId="2" borderId="0" xfId="2" applyNumberFormat="1" applyFont="1" applyFill="1" applyBorder="1" applyAlignment="1">
      <alignment horizontal="right" vertical="center" wrapText="1"/>
    </xf>
    <xf numFmtId="2" fontId="3" fillId="2" borderId="0" xfId="3" applyNumberFormat="1" applyFont="1" applyFill="1" applyAlignment="1">
      <alignment horizontal="center" vertical="center"/>
    </xf>
    <xf numFmtId="0" fontId="3" fillId="2" borderId="0" xfId="2" applyNumberFormat="1" applyFont="1" applyFill="1" applyBorder="1" applyAlignment="1" applyProtection="1"/>
    <xf numFmtId="0" fontId="4" fillId="2" borderId="0" xfId="0" applyFont="1" applyFill="1" applyAlignment="1">
      <alignment vertical="center"/>
    </xf>
    <xf numFmtId="43" fontId="8" fillId="2" borderId="6" xfId="0" applyNumberFormat="1" applyFont="1" applyFill="1" applyBorder="1" applyAlignment="1">
      <alignment horizontal="right" vertical="center"/>
    </xf>
    <xf numFmtId="43" fontId="9" fillId="2" borderId="6" xfId="0" applyNumberFormat="1" applyFont="1" applyFill="1" applyBorder="1" applyAlignment="1">
      <alignment horizontal="right" vertical="center"/>
    </xf>
    <xf numFmtId="0" fontId="4" fillId="2" borderId="0" xfId="3" applyFont="1" applyFill="1" applyAlignment="1">
      <alignment horizontal="center" vertical="center"/>
    </xf>
    <xf numFmtId="4" fontId="9" fillId="0" borderId="0" xfId="0" applyNumberFormat="1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4" fontId="9" fillId="2" borderId="0" xfId="0" applyNumberFormat="1" applyFont="1" applyFill="1" applyAlignment="1">
      <alignment vertical="center"/>
    </xf>
    <xf numFmtId="4" fontId="3" fillId="2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8" fillId="2" borderId="0" xfId="0" applyNumberFormat="1" applyFont="1" applyFill="1" applyAlignment="1">
      <alignment vertical="center"/>
    </xf>
    <xf numFmtId="7" fontId="4" fillId="0" borderId="0" xfId="0" applyNumberFormat="1" applyFont="1" applyAlignment="1">
      <alignment vertical="center"/>
    </xf>
    <xf numFmtId="10" fontId="1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4" fontId="3" fillId="2" borderId="4" xfId="0" applyNumberFormat="1" applyFont="1" applyFill="1" applyBorder="1" applyAlignment="1">
      <alignment horizontal="right" vertical="center"/>
    </xf>
    <xf numFmtId="10" fontId="3" fillId="2" borderId="4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10" fontId="3" fillId="2" borderId="0" xfId="0" applyNumberFormat="1" applyFont="1" applyFill="1" applyAlignment="1">
      <alignment horizontal="right" vertical="center"/>
    </xf>
    <xf numFmtId="10" fontId="4" fillId="2" borderId="0" xfId="0" applyNumberFormat="1" applyFont="1" applyFill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7" fillId="2" borderId="0" xfId="3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3" fillId="2" borderId="5" xfId="2" applyFont="1" applyFill="1" applyBorder="1" applyAlignment="1">
      <alignment horizontal="left" vertical="center" wrapText="1"/>
    </xf>
    <xf numFmtId="0" fontId="0" fillId="0" borderId="5" xfId="0" applyNumberFormat="1" applyFill="1" applyBorder="1" applyAlignment="1" applyProtection="1">
      <alignment wrapText="1"/>
    </xf>
    <xf numFmtId="0" fontId="3" fillId="2" borderId="5" xfId="2" applyFont="1" applyFill="1" applyBorder="1" applyAlignment="1">
      <alignment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0" fillId="0" borderId="5" xfId="0" applyNumberFormat="1" applyFill="1" applyBorder="1" applyAlignment="1" applyProtection="1">
      <alignment horizontal="left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>
      <alignment wrapText="1"/>
    </xf>
    <xf numFmtId="0" fontId="4" fillId="2" borderId="0" xfId="2" applyFont="1" applyFill="1" applyAlignment="1">
      <alignment horizontal="center" vertical="center"/>
    </xf>
    <xf numFmtId="0" fontId="3" fillId="2" borderId="0" xfId="3" applyFont="1" applyFill="1" applyAlignment="1">
      <alignment horizontal="left" vertical="center" wrapText="1"/>
    </xf>
    <xf numFmtId="4" fontId="3" fillId="2" borderId="0" xfId="0" applyNumberFormat="1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18" fillId="2" borderId="11" xfId="6" applyFont="1" applyFill="1" applyBorder="1" applyAlignment="1">
      <alignment horizontal="center" vertical="center"/>
    </xf>
    <xf numFmtId="0" fontId="24" fillId="2" borderId="0" xfId="12" applyFont="1" applyFill="1" applyAlignment="1">
      <alignment horizontal="center" vertical="center"/>
    </xf>
    <xf numFmtId="0" fontId="24" fillId="2" borderId="0" xfId="12" applyNumberFormat="1" applyFont="1" applyFill="1" applyAlignment="1">
      <alignment horizontal="center" vertical="center"/>
    </xf>
  </cellXfs>
  <cellStyles count="13">
    <cellStyle name="Euro" xfId="9"/>
    <cellStyle name="Millares 2" xfId="7"/>
    <cellStyle name="Moneda" xfId="1" builtinId="4"/>
    <cellStyle name="Moneda 2" xfId="10"/>
    <cellStyle name="Normal" xfId="0" builtinId="0"/>
    <cellStyle name="Normal 2" xfId="2"/>
    <cellStyle name="Normal 2 2" xfId="6"/>
    <cellStyle name="Normal 2_AvancesProgr.Presup.1° trim-13" xfId="4"/>
    <cellStyle name="Normal 3" xfId="3"/>
    <cellStyle name="Normal 4" xfId="8"/>
    <cellStyle name="Normal_AVANCE PROGRAM. PRESUPUESTAL 2011" xfId="5"/>
    <cellStyle name="Porcentual 2" xfId="11"/>
    <cellStyle name="Título" xfId="1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view="pageBreakPreview" zoomScale="120" zoomScaleSheetLayoutView="120" workbookViewId="0">
      <selection activeCell="D44" sqref="D44"/>
    </sheetView>
  </sheetViews>
  <sheetFormatPr baseColWidth="10" defaultRowHeight="12.75" x14ac:dyDescent="0.2"/>
  <cols>
    <col min="1" max="1" width="27.28515625" customWidth="1"/>
    <col min="2" max="2" width="9.7109375" customWidth="1"/>
    <col min="3" max="3" width="9.85546875" customWidth="1"/>
    <col min="4" max="4" width="14.85546875" style="7" customWidth="1"/>
    <col min="5" max="5" width="15.7109375" customWidth="1"/>
    <col min="6" max="6" width="2.5703125" customWidth="1"/>
    <col min="7" max="7" width="19.7109375" bestFit="1" customWidth="1"/>
    <col min="8" max="8" width="12.28515625" bestFit="1" customWidth="1"/>
  </cols>
  <sheetData>
    <row r="1" spans="1:7" ht="12.6" customHeight="1" x14ac:dyDescent="0.2">
      <c r="A1" s="243" t="s">
        <v>308</v>
      </c>
      <c r="B1" s="243"/>
      <c r="C1" s="243"/>
      <c r="D1" s="243"/>
      <c r="E1" s="243"/>
      <c r="F1" s="243"/>
      <c r="G1" s="243"/>
    </row>
    <row r="2" spans="1:7" ht="12.6" customHeight="1" x14ac:dyDescent="0.2">
      <c r="A2" s="246" t="s">
        <v>767</v>
      </c>
      <c r="B2" s="246"/>
      <c r="C2" s="246"/>
      <c r="D2" s="246"/>
      <c r="E2" s="246"/>
      <c r="F2" s="246"/>
      <c r="G2" s="246"/>
    </row>
    <row r="3" spans="1:7" ht="7.15" customHeight="1" x14ac:dyDescent="0.2">
      <c r="A3" s="4"/>
      <c r="B3" s="4"/>
      <c r="C3" s="4"/>
      <c r="D3" s="4"/>
      <c r="E3" s="4"/>
      <c r="F3" s="4"/>
      <c r="G3" s="4"/>
    </row>
    <row r="4" spans="1:7" x14ac:dyDescent="0.2">
      <c r="A4" s="11" t="s">
        <v>0</v>
      </c>
      <c r="B4" s="4"/>
      <c r="C4" s="4"/>
      <c r="D4" s="4"/>
      <c r="E4" s="4"/>
      <c r="F4" s="4"/>
      <c r="G4" s="4"/>
    </row>
    <row r="5" spans="1:7" x14ac:dyDescent="0.2">
      <c r="A5" s="33" t="s">
        <v>1</v>
      </c>
      <c r="B5" s="4"/>
      <c r="C5" s="4"/>
      <c r="D5" s="5"/>
      <c r="E5" s="5"/>
      <c r="F5" s="5"/>
      <c r="G5" s="5"/>
    </row>
    <row r="6" spans="1:7" x14ac:dyDescent="0.2">
      <c r="A6" s="247" t="s">
        <v>2</v>
      </c>
      <c r="B6" s="247"/>
      <c r="C6" s="247"/>
      <c r="D6" s="12">
        <v>29193.34</v>
      </c>
      <c r="E6" s="4"/>
      <c r="F6" s="5"/>
      <c r="G6" s="5"/>
    </row>
    <row r="7" spans="1:7" x14ac:dyDescent="0.2">
      <c r="A7" s="247" t="s">
        <v>3</v>
      </c>
      <c r="B7" s="247"/>
      <c r="C7" s="247"/>
      <c r="D7" s="12">
        <v>3997493.05</v>
      </c>
      <c r="E7" s="5"/>
      <c r="F7" s="5"/>
      <c r="G7" s="5"/>
    </row>
    <row r="8" spans="1:7" x14ac:dyDescent="0.2">
      <c r="A8" s="248" t="s">
        <v>4</v>
      </c>
      <c r="B8" s="248"/>
      <c r="C8" s="248"/>
      <c r="D8" s="12">
        <v>173143.44</v>
      </c>
      <c r="E8" s="5"/>
      <c r="F8" s="5"/>
      <c r="G8" s="5"/>
    </row>
    <row r="9" spans="1:7" x14ac:dyDescent="0.2">
      <c r="A9" s="248" t="s">
        <v>5</v>
      </c>
      <c r="B9" s="248"/>
      <c r="C9" s="248"/>
      <c r="D9" s="12">
        <v>1136832.8500000001</v>
      </c>
      <c r="E9" s="5"/>
      <c r="F9" s="5"/>
      <c r="G9" s="5"/>
    </row>
    <row r="10" spans="1:7" x14ac:dyDescent="0.2">
      <c r="A10" s="248" t="s">
        <v>6</v>
      </c>
      <c r="B10" s="248"/>
      <c r="C10" s="248"/>
      <c r="D10" s="12">
        <v>5952.2</v>
      </c>
      <c r="E10" s="5"/>
      <c r="F10" s="5"/>
      <c r="G10" s="5"/>
    </row>
    <row r="11" spans="1:7" ht="26.45" customHeight="1" x14ac:dyDescent="0.2">
      <c r="A11" s="248" t="s">
        <v>433</v>
      </c>
      <c r="B11" s="248"/>
      <c r="C11" s="248"/>
      <c r="D11" s="12">
        <v>16995.02</v>
      </c>
      <c r="E11" s="5"/>
      <c r="F11" s="5"/>
      <c r="G11" s="5"/>
    </row>
    <row r="12" spans="1:7" ht="13.15" customHeight="1" x14ac:dyDescent="0.2">
      <c r="A12" s="248" t="s">
        <v>7</v>
      </c>
      <c r="B12" s="248"/>
      <c r="C12" s="248"/>
      <c r="D12" s="12">
        <v>3748545.91</v>
      </c>
      <c r="E12" s="5"/>
      <c r="F12" s="5"/>
      <c r="G12" s="5"/>
    </row>
    <row r="13" spans="1:7" ht="25.15" customHeight="1" x14ac:dyDescent="0.2">
      <c r="A13" s="248" t="s">
        <v>52</v>
      </c>
      <c r="B13" s="248"/>
      <c r="C13" s="248"/>
      <c r="D13" s="12">
        <v>1019612.94</v>
      </c>
      <c r="E13" s="5"/>
      <c r="F13" s="5"/>
      <c r="G13" s="5"/>
    </row>
    <row r="14" spans="1:7" x14ac:dyDescent="0.2">
      <c r="A14" s="4"/>
      <c r="B14" s="4"/>
      <c r="C14" s="34" t="s">
        <v>8</v>
      </c>
      <c r="D14" s="5"/>
      <c r="E14" s="35">
        <f>SUM(D6:D13)</f>
        <v>10127768.749999998</v>
      </c>
      <c r="F14" s="5"/>
      <c r="G14" s="5"/>
    </row>
    <row r="15" spans="1:7" ht="8.4499999999999993" customHeight="1" x14ac:dyDescent="0.2">
      <c r="A15" s="4"/>
      <c r="B15" s="4"/>
      <c r="C15" s="34"/>
      <c r="D15" s="5"/>
      <c r="E15" s="35"/>
      <c r="F15" s="5"/>
      <c r="G15" s="5"/>
    </row>
    <row r="16" spans="1:7" x14ac:dyDescent="0.2">
      <c r="A16" s="33" t="s">
        <v>9</v>
      </c>
      <c r="B16" s="4"/>
      <c r="C16" s="4"/>
      <c r="D16" s="5"/>
      <c r="E16" s="5"/>
      <c r="F16" s="5"/>
      <c r="G16" s="5"/>
    </row>
    <row r="17" spans="1:7" x14ac:dyDescent="0.2">
      <c r="A17" s="245" t="s">
        <v>423</v>
      </c>
      <c r="B17" s="245"/>
      <c r="C17" s="245"/>
      <c r="D17" s="5">
        <v>7055700</v>
      </c>
      <c r="E17" s="5"/>
      <c r="F17" s="5"/>
      <c r="G17" s="5"/>
    </row>
    <row r="18" spans="1:7" ht="24.6" customHeight="1" x14ac:dyDescent="0.2">
      <c r="A18" s="245" t="s">
        <v>53</v>
      </c>
      <c r="B18" s="245"/>
      <c r="C18" s="245"/>
      <c r="D18" s="12">
        <v>5040892.83</v>
      </c>
      <c r="E18" s="5"/>
      <c r="F18" s="5"/>
      <c r="G18" s="5"/>
    </row>
    <row r="19" spans="1:7" x14ac:dyDescent="0.2">
      <c r="A19" s="8" t="s">
        <v>10</v>
      </c>
      <c r="B19" s="4"/>
      <c r="C19" s="4"/>
      <c r="D19" s="12">
        <v>3020942</v>
      </c>
      <c r="E19" s="5"/>
      <c r="F19" s="5"/>
      <c r="G19" s="5"/>
    </row>
    <row r="20" spans="1:7" ht="24.6" customHeight="1" x14ac:dyDescent="0.2">
      <c r="A20" s="245" t="s">
        <v>11</v>
      </c>
      <c r="B20" s="245"/>
      <c r="C20" s="245"/>
      <c r="D20" s="12">
        <v>374419.7300000001</v>
      </c>
      <c r="E20" s="5"/>
      <c r="F20" s="5"/>
      <c r="G20" s="5"/>
    </row>
    <row r="21" spans="1:7" x14ac:dyDescent="0.2">
      <c r="A21" s="108" t="s">
        <v>434</v>
      </c>
      <c r="B21" s="4"/>
      <c r="C21" s="4"/>
      <c r="D21" s="12">
        <v>1664659.51</v>
      </c>
      <c r="E21" s="5"/>
      <c r="F21" s="5"/>
      <c r="G21" s="5"/>
    </row>
    <row r="22" spans="1:7" x14ac:dyDescent="0.2">
      <c r="A22" s="8" t="s">
        <v>13</v>
      </c>
      <c r="B22" s="4"/>
      <c r="C22" s="4"/>
      <c r="D22" s="12">
        <v>461433.3000000001</v>
      </c>
      <c r="E22" s="5"/>
      <c r="F22" s="5"/>
      <c r="G22" s="5"/>
    </row>
    <row r="23" spans="1:7" x14ac:dyDescent="0.2">
      <c r="A23" s="8" t="s">
        <v>14</v>
      </c>
      <c r="B23" s="4"/>
      <c r="C23" s="4"/>
      <c r="D23" s="12">
        <v>219485.54</v>
      </c>
      <c r="E23" s="5"/>
      <c r="F23" s="5"/>
      <c r="G23" s="5"/>
    </row>
    <row r="24" spans="1:7" x14ac:dyDescent="0.2">
      <c r="A24" s="8" t="s">
        <v>15</v>
      </c>
      <c r="B24" s="4"/>
      <c r="C24" s="4"/>
      <c r="D24" s="12">
        <v>28903.45</v>
      </c>
      <c r="E24" s="5"/>
      <c r="F24" s="5"/>
      <c r="G24" s="5"/>
    </row>
    <row r="25" spans="1:7" x14ac:dyDescent="0.2">
      <c r="A25" s="8" t="s">
        <v>16</v>
      </c>
      <c r="B25" s="4"/>
      <c r="C25" s="4"/>
      <c r="D25" s="12">
        <v>-409045.91</v>
      </c>
      <c r="E25" s="5"/>
      <c r="F25" s="5"/>
      <c r="G25" s="5"/>
    </row>
    <row r="26" spans="1:7" x14ac:dyDescent="0.2">
      <c r="A26" s="8" t="s">
        <v>17</v>
      </c>
      <c r="B26" s="4"/>
      <c r="C26" s="4"/>
      <c r="D26" s="12">
        <v>-4681916.2300000004</v>
      </c>
      <c r="E26" s="5"/>
      <c r="F26" s="5"/>
      <c r="G26" s="5"/>
    </row>
    <row r="27" spans="1:7" x14ac:dyDescent="0.2">
      <c r="A27" s="8" t="s">
        <v>18</v>
      </c>
      <c r="B27" s="4"/>
      <c r="C27" s="4"/>
      <c r="D27" s="12">
        <v>5559</v>
      </c>
      <c r="E27" s="5"/>
      <c r="F27" s="5"/>
      <c r="G27" s="5"/>
    </row>
    <row r="28" spans="1:7" x14ac:dyDescent="0.2">
      <c r="A28" s="4"/>
      <c r="B28" s="4"/>
      <c r="C28" s="34" t="s">
        <v>19</v>
      </c>
      <c r="D28" s="5"/>
      <c r="E28" s="12">
        <f>SUM(D17:D27)</f>
        <v>12781033.219999999</v>
      </c>
      <c r="F28" s="5"/>
      <c r="G28" s="5"/>
    </row>
    <row r="29" spans="1:7" x14ac:dyDescent="0.2">
      <c r="A29" s="4"/>
      <c r="B29" s="4"/>
      <c r="C29" s="34"/>
      <c r="D29" s="5"/>
      <c r="E29" s="12"/>
      <c r="F29" s="5"/>
      <c r="G29" s="5"/>
    </row>
    <row r="30" spans="1:7" x14ac:dyDescent="0.2">
      <c r="A30" s="4"/>
      <c r="B30" s="4"/>
      <c r="C30" s="9" t="s">
        <v>20</v>
      </c>
      <c r="D30" s="5"/>
      <c r="E30" s="5"/>
      <c r="F30" s="5"/>
      <c r="G30" s="36">
        <f>E14+E28</f>
        <v>22908801.969999999</v>
      </c>
    </row>
    <row r="31" spans="1:7" x14ac:dyDescent="0.2">
      <c r="A31" s="11" t="s">
        <v>21</v>
      </c>
      <c r="B31" s="4"/>
      <c r="C31" s="4"/>
      <c r="D31" s="5"/>
      <c r="E31" s="5"/>
      <c r="F31" s="5"/>
      <c r="G31" s="5"/>
    </row>
    <row r="32" spans="1:7" x14ac:dyDescent="0.2">
      <c r="A32" s="33" t="s">
        <v>22</v>
      </c>
      <c r="B32" s="4"/>
      <c r="C32" s="4"/>
      <c r="D32" s="5"/>
      <c r="E32" s="5"/>
      <c r="F32" s="5"/>
      <c r="G32" s="5"/>
    </row>
    <row r="33" spans="1:8" x14ac:dyDescent="0.2">
      <c r="A33" s="8" t="s">
        <v>24</v>
      </c>
      <c r="B33" s="4"/>
      <c r="C33" s="4"/>
      <c r="D33" s="12">
        <v>13503.45</v>
      </c>
      <c r="E33" s="5"/>
      <c r="F33" s="5"/>
      <c r="G33" s="5"/>
    </row>
    <row r="34" spans="1:8" ht="26.45" customHeight="1" x14ac:dyDescent="0.2">
      <c r="A34" s="248" t="s">
        <v>54</v>
      </c>
      <c r="B34" s="248"/>
      <c r="C34" s="248"/>
      <c r="D34" s="12">
        <v>193971.03</v>
      </c>
      <c r="E34" s="5"/>
      <c r="F34" s="5"/>
      <c r="G34" s="5"/>
    </row>
    <row r="35" spans="1:8" x14ac:dyDescent="0.2">
      <c r="A35" s="8" t="s">
        <v>26</v>
      </c>
      <c r="B35" s="4"/>
      <c r="C35" s="4"/>
      <c r="D35" s="12">
        <v>1986304.85</v>
      </c>
      <c r="E35" s="5"/>
      <c r="F35" s="5"/>
      <c r="G35" s="5"/>
    </row>
    <row r="36" spans="1:8" x14ac:dyDescent="0.2">
      <c r="A36" s="4"/>
      <c r="B36" s="4"/>
      <c r="C36" s="34" t="s">
        <v>27</v>
      </c>
      <c r="D36" s="5"/>
      <c r="E36" s="35">
        <f>SUM(D33:D35)</f>
        <v>2193779.33</v>
      </c>
      <c r="F36" s="5"/>
      <c r="G36" s="5"/>
    </row>
    <row r="37" spans="1:8" x14ac:dyDescent="0.2">
      <c r="A37" s="4"/>
      <c r="B37" s="4"/>
      <c r="C37" s="9" t="s">
        <v>28</v>
      </c>
      <c r="D37" s="5"/>
      <c r="E37" s="5"/>
      <c r="F37" s="5"/>
      <c r="G37" s="36">
        <f>E36</f>
        <v>2193779.33</v>
      </c>
    </row>
    <row r="38" spans="1:8" x14ac:dyDescent="0.2">
      <c r="A38" s="11" t="s">
        <v>29</v>
      </c>
      <c r="B38" s="4"/>
      <c r="C38" s="4"/>
      <c r="D38" s="5"/>
      <c r="E38" s="5"/>
      <c r="F38" s="5"/>
      <c r="G38" s="5"/>
    </row>
    <row r="39" spans="1:8" x14ac:dyDescent="0.2">
      <c r="A39" s="33" t="s">
        <v>30</v>
      </c>
      <c r="B39" s="4"/>
      <c r="C39" s="4"/>
      <c r="D39" s="5"/>
      <c r="E39" s="5"/>
      <c r="F39" s="5"/>
      <c r="G39" s="5"/>
    </row>
    <row r="40" spans="1:8" x14ac:dyDescent="0.2">
      <c r="A40" s="8" t="s">
        <v>31</v>
      </c>
      <c r="B40" s="4"/>
      <c r="C40" s="4"/>
      <c r="D40" s="234">
        <v>7427341.29</v>
      </c>
      <c r="E40" s="5"/>
      <c r="F40" s="5"/>
      <c r="G40" s="5"/>
    </row>
    <row r="41" spans="1:8" x14ac:dyDescent="0.2">
      <c r="A41" s="115"/>
      <c r="B41" s="4"/>
      <c r="C41" s="116" t="s">
        <v>32</v>
      </c>
      <c r="D41" s="5"/>
      <c r="E41" s="12">
        <f>D40</f>
        <v>7427341.29</v>
      </c>
      <c r="F41" s="5"/>
      <c r="G41" s="5"/>
    </row>
    <row r="42" spans="1:8" x14ac:dyDescent="0.2">
      <c r="A42" s="33" t="s">
        <v>33</v>
      </c>
      <c r="B42" s="4"/>
      <c r="C42" s="4"/>
      <c r="D42" s="5"/>
      <c r="E42" s="5"/>
      <c r="F42" s="5"/>
      <c r="G42" s="5"/>
    </row>
    <row r="43" spans="1:8" x14ac:dyDescent="0.2">
      <c r="A43" s="8" t="s">
        <v>34</v>
      </c>
      <c r="B43" s="4"/>
      <c r="C43" s="4"/>
      <c r="D43" s="12">
        <v>309562.57</v>
      </c>
      <c r="E43" s="5"/>
      <c r="F43" s="5"/>
      <c r="G43" s="5"/>
    </row>
    <row r="44" spans="1:8" x14ac:dyDescent="0.2">
      <c r="A44" s="57" t="s">
        <v>382</v>
      </c>
      <c r="B44" s="4"/>
      <c r="C44" s="4"/>
      <c r="D44" s="12">
        <v>-572268.17000000004</v>
      </c>
      <c r="E44" s="5"/>
      <c r="F44" s="5"/>
      <c r="G44" s="5"/>
    </row>
    <row r="45" spans="1:8" x14ac:dyDescent="0.2">
      <c r="A45" s="57" t="s">
        <v>35</v>
      </c>
      <c r="B45" s="4"/>
      <c r="C45" s="4"/>
      <c r="D45" s="12">
        <v>13550386.949999999</v>
      </c>
      <c r="E45" s="5"/>
      <c r="F45" s="5"/>
      <c r="G45" s="5"/>
    </row>
    <row r="46" spans="1:8" x14ac:dyDescent="0.2">
      <c r="A46" s="4"/>
      <c r="B46" s="4"/>
      <c r="C46" s="116" t="s">
        <v>36</v>
      </c>
      <c r="D46" s="5"/>
      <c r="E46" s="12">
        <f>SUM(D43:D45)</f>
        <v>13287681.35</v>
      </c>
      <c r="F46" s="5"/>
      <c r="G46" s="5"/>
    </row>
    <row r="47" spans="1:8" x14ac:dyDescent="0.2">
      <c r="A47" s="4"/>
      <c r="B47" s="4"/>
      <c r="C47" s="9" t="s">
        <v>37</v>
      </c>
      <c r="D47" s="5"/>
      <c r="E47" s="5"/>
      <c r="F47" s="5"/>
      <c r="G47" s="37">
        <f>E46+E41</f>
        <v>20715022.640000001</v>
      </c>
    </row>
    <row r="48" spans="1:8" ht="13.5" thickBot="1" x14ac:dyDescent="0.25">
      <c r="A48" s="4"/>
      <c r="B48" s="4"/>
      <c r="C48" s="9" t="s">
        <v>38</v>
      </c>
      <c r="D48" s="5"/>
      <c r="E48" s="5"/>
      <c r="F48" s="5"/>
      <c r="G48" s="38">
        <f>G37+G47</f>
        <v>22908801.969999999</v>
      </c>
      <c r="H48" s="79"/>
    </row>
    <row r="49" spans="1:7" ht="13.5" thickTop="1" x14ac:dyDescent="0.2">
      <c r="A49" s="4"/>
      <c r="B49" s="4"/>
      <c r="C49" s="9"/>
      <c r="D49" s="5"/>
      <c r="E49" s="5"/>
      <c r="F49" s="5"/>
      <c r="G49" s="39"/>
    </row>
    <row r="50" spans="1:7" x14ac:dyDescent="0.2">
      <c r="A50" s="4"/>
      <c r="B50" s="4"/>
      <c r="C50" s="9"/>
      <c r="D50" s="5"/>
      <c r="E50" s="5"/>
      <c r="F50" s="5"/>
      <c r="G50" s="39"/>
    </row>
    <row r="51" spans="1:7" x14ac:dyDescent="0.2">
      <c r="A51" s="11" t="s">
        <v>39</v>
      </c>
      <c r="B51" s="4"/>
      <c r="C51" s="4"/>
      <c r="D51" s="5"/>
      <c r="E51" s="5"/>
      <c r="F51" s="5"/>
      <c r="G51" s="5"/>
    </row>
    <row r="52" spans="1:7" x14ac:dyDescent="0.2">
      <c r="A52" s="8" t="s">
        <v>40</v>
      </c>
      <c r="B52" s="4"/>
      <c r="C52" s="4"/>
      <c r="D52" s="12">
        <v>16638000</v>
      </c>
      <c r="E52" s="5"/>
      <c r="F52" s="5"/>
      <c r="G52" s="5"/>
    </row>
    <row r="53" spans="1:7" x14ac:dyDescent="0.2">
      <c r="A53" s="8" t="s">
        <v>41</v>
      </c>
      <c r="B53" s="4"/>
      <c r="C53" s="4"/>
      <c r="D53" s="12">
        <v>5009002.03</v>
      </c>
      <c r="E53" s="5"/>
      <c r="F53" s="5"/>
      <c r="G53" s="5"/>
    </row>
    <row r="54" spans="1:7" x14ac:dyDescent="0.2">
      <c r="A54" s="8" t="s">
        <v>42</v>
      </c>
      <c r="B54" s="4"/>
      <c r="C54" s="4"/>
      <c r="D54" s="12">
        <v>21650262.030000001</v>
      </c>
      <c r="E54" s="5"/>
      <c r="F54" s="5"/>
      <c r="G54" s="5"/>
    </row>
    <row r="55" spans="1:7" x14ac:dyDescent="0.2">
      <c r="A55" s="8" t="s">
        <v>43</v>
      </c>
      <c r="B55" s="4"/>
      <c r="C55" s="4"/>
      <c r="D55" s="12">
        <v>21647002.030000001</v>
      </c>
      <c r="E55" s="5"/>
      <c r="F55" s="5"/>
      <c r="G55" s="5"/>
    </row>
    <row r="56" spans="1:7" x14ac:dyDescent="0.2">
      <c r="A56" s="108"/>
      <c r="B56" s="4"/>
      <c r="C56" s="4"/>
      <c r="D56" s="12"/>
      <c r="E56" s="5"/>
      <c r="F56" s="5"/>
      <c r="G56" s="5"/>
    </row>
    <row r="57" spans="1:7" x14ac:dyDescent="0.2">
      <c r="A57" s="11" t="s">
        <v>44</v>
      </c>
      <c r="B57" s="4"/>
      <c r="C57" s="4"/>
      <c r="D57" s="5"/>
      <c r="E57" s="5"/>
      <c r="F57" s="5"/>
      <c r="G57" s="5"/>
    </row>
    <row r="58" spans="1:7" x14ac:dyDescent="0.2">
      <c r="A58" s="8" t="s">
        <v>45</v>
      </c>
      <c r="B58" s="4"/>
      <c r="C58" s="4"/>
      <c r="D58" s="12">
        <v>16896177</v>
      </c>
      <c r="E58" s="5"/>
      <c r="F58" s="5"/>
      <c r="G58" s="5"/>
    </row>
    <row r="59" spans="1:7" x14ac:dyDescent="0.2">
      <c r="A59" s="8" t="s">
        <v>46</v>
      </c>
      <c r="B59" s="4"/>
      <c r="C59" s="4"/>
      <c r="D59" s="12">
        <v>1636546.85</v>
      </c>
      <c r="E59" s="5"/>
      <c r="F59" s="5"/>
      <c r="G59" s="5"/>
    </row>
    <row r="60" spans="1:7" x14ac:dyDescent="0.2">
      <c r="A60" s="8" t="s">
        <v>47</v>
      </c>
      <c r="B60" s="4"/>
      <c r="C60" s="4"/>
      <c r="D60" s="12">
        <v>6312415.7999999998</v>
      </c>
      <c r="E60" s="5"/>
      <c r="F60" s="5"/>
      <c r="G60" s="5"/>
    </row>
    <row r="61" spans="1:7" x14ac:dyDescent="0.2">
      <c r="A61" s="8" t="s">
        <v>48</v>
      </c>
      <c r="B61" s="4"/>
      <c r="C61" s="4"/>
      <c r="D61" s="12">
        <v>21639423.07</v>
      </c>
      <c r="E61" s="5"/>
      <c r="F61" s="5"/>
      <c r="G61" s="5"/>
    </row>
    <row r="62" spans="1:7" x14ac:dyDescent="0.2">
      <c r="A62" s="8" t="s">
        <v>49</v>
      </c>
      <c r="B62" s="4"/>
      <c r="C62" s="4"/>
      <c r="D62" s="12">
        <v>20392662.32</v>
      </c>
      <c r="E62" s="5"/>
      <c r="F62" s="5"/>
      <c r="G62" s="5"/>
    </row>
    <row r="63" spans="1:7" x14ac:dyDescent="0.2">
      <c r="A63" s="8" t="s">
        <v>50</v>
      </c>
      <c r="B63" s="4"/>
      <c r="C63" s="4"/>
      <c r="D63" s="12">
        <v>20392662.32</v>
      </c>
      <c r="E63" s="5"/>
      <c r="F63" s="5"/>
      <c r="G63" s="5"/>
    </row>
    <row r="64" spans="1:7" x14ac:dyDescent="0.2">
      <c r="A64" s="8" t="s">
        <v>51</v>
      </c>
      <c r="B64" s="4"/>
      <c r="C64" s="4"/>
      <c r="D64" s="12">
        <v>20347744.239999998</v>
      </c>
      <c r="E64" s="5"/>
      <c r="F64" s="5"/>
      <c r="G64" s="5"/>
    </row>
    <row r="65" spans="1:7" x14ac:dyDescent="0.2">
      <c r="A65" s="8"/>
      <c r="B65" s="4"/>
      <c r="C65" s="4"/>
      <c r="D65" s="12"/>
      <c r="E65" s="5"/>
      <c r="F65" s="5"/>
      <c r="G65" s="5"/>
    </row>
    <row r="66" spans="1:7" x14ac:dyDescent="0.2">
      <c r="A66" s="8"/>
      <c r="B66" s="4"/>
      <c r="C66" s="4"/>
      <c r="D66" s="12"/>
      <c r="E66" s="5"/>
      <c r="F66" s="5"/>
      <c r="G66" s="5"/>
    </row>
    <row r="67" spans="1:7" x14ac:dyDescent="0.2">
      <c r="A67" s="201"/>
      <c r="B67" s="4"/>
      <c r="C67" s="4"/>
      <c r="D67" s="12"/>
      <c r="E67" s="5"/>
      <c r="F67" s="5"/>
      <c r="G67" s="5"/>
    </row>
    <row r="68" spans="1:7" x14ac:dyDescent="0.2">
      <c r="A68" s="201"/>
      <c r="B68" s="4"/>
      <c r="C68" s="4"/>
      <c r="D68" s="12"/>
      <c r="E68" s="5"/>
      <c r="F68" s="5"/>
      <c r="G68" s="5"/>
    </row>
    <row r="69" spans="1:7" x14ac:dyDescent="0.2">
      <c r="A69" s="201"/>
      <c r="B69" s="4"/>
      <c r="C69" s="4"/>
      <c r="D69" s="12"/>
      <c r="E69" s="5"/>
      <c r="F69" s="5"/>
      <c r="G69" s="5"/>
    </row>
    <row r="70" spans="1:7" x14ac:dyDescent="0.2">
      <c r="A70" s="201"/>
      <c r="B70" s="4"/>
      <c r="C70" s="4"/>
      <c r="D70" s="12"/>
      <c r="E70" s="5"/>
      <c r="F70" s="5"/>
      <c r="G70" s="5"/>
    </row>
    <row r="71" spans="1:7" x14ac:dyDescent="0.2">
      <c r="A71" s="201"/>
      <c r="B71" s="4"/>
      <c r="C71" s="4"/>
      <c r="D71" s="12"/>
      <c r="E71" s="5"/>
      <c r="F71" s="5"/>
      <c r="G71" s="5"/>
    </row>
    <row r="72" spans="1:7" x14ac:dyDescent="0.2">
      <c r="A72" s="201"/>
      <c r="B72" s="4"/>
      <c r="C72" s="4"/>
      <c r="D72" s="12"/>
      <c r="E72" s="5"/>
      <c r="F72" s="5"/>
      <c r="G72" s="5"/>
    </row>
    <row r="73" spans="1:7" x14ac:dyDescent="0.2">
      <c r="A73" s="8"/>
      <c r="B73" s="4"/>
      <c r="C73" s="4"/>
      <c r="D73" s="12"/>
      <c r="E73" s="5"/>
      <c r="F73" s="5"/>
      <c r="G73" s="5"/>
    </row>
    <row r="74" spans="1:7" x14ac:dyDescent="0.2">
      <c r="A74" s="8"/>
      <c r="B74" s="4"/>
      <c r="C74" s="4"/>
      <c r="D74" s="12"/>
      <c r="E74" s="5"/>
      <c r="F74" s="5"/>
      <c r="G74" s="5"/>
    </row>
    <row r="75" spans="1:7" x14ac:dyDescent="0.2">
      <c r="A75" s="243"/>
      <c r="B75" s="243"/>
      <c r="C75" s="243"/>
      <c r="D75" s="243"/>
      <c r="E75" s="243"/>
      <c r="F75" s="243"/>
      <c r="G75" s="243"/>
    </row>
    <row r="76" spans="1:7" x14ac:dyDescent="0.2">
      <c r="A76" s="244" t="s">
        <v>595</v>
      </c>
      <c r="B76" s="244"/>
      <c r="C76" s="244"/>
      <c r="D76" s="243" t="s">
        <v>425</v>
      </c>
      <c r="E76" s="243"/>
      <c r="F76" s="243"/>
      <c r="G76" s="243"/>
    </row>
    <row r="77" spans="1:7" x14ac:dyDescent="0.2">
      <c r="A77" s="244" t="s">
        <v>432</v>
      </c>
      <c r="B77" s="244"/>
      <c r="C77" s="244"/>
      <c r="D77" s="243" t="s">
        <v>421</v>
      </c>
      <c r="E77" s="243"/>
      <c r="F77" s="243"/>
      <c r="G77" s="243"/>
    </row>
  </sheetData>
  <mergeCells count="19">
    <mergeCell ref="A18:C18"/>
    <mergeCell ref="A34:C34"/>
    <mergeCell ref="A75:G75"/>
    <mergeCell ref="A9:C9"/>
    <mergeCell ref="A17:C17"/>
    <mergeCell ref="A10:C10"/>
    <mergeCell ref="A11:C11"/>
    <mergeCell ref="A12:C12"/>
    <mergeCell ref="A13:C13"/>
    <mergeCell ref="A1:G1"/>
    <mergeCell ref="A2:G2"/>
    <mergeCell ref="A6:C6"/>
    <mergeCell ref="A7:C7"/>
    <mergeCell ref="A8:C8"/>
    <mergeCell ref="D77:G77"/>
    <mergeCell ref="D76:G76"/>
    <mergeCell ref="A76:C76"/>
    <mergeCell ref="A77:C77"/>
    <mergeCell ref="A20:C20"/>
  </mergeCells>
  <dataValidations count="1">
    <dataValidation type="custom" allowBlank="1" showInputMessage="1" showErrorMessage="1" sqref="D44">
      <formula1>D44</formula1>
    </dataValidation>
  </dataValidations>
  <printOptions horizontalCentered="1"/>
  <pageMargins left="0.39370078740157483" right="0.39370078740157483" top="0.59055118110236227" bottom="0.51" header="0.51181102362204722" footer="0.24"/>
  <pageSetup orientation="portrait" r:id="rId1"/>
  <headerFooter>
    <oddFooter>&amp;C&amp;P</oddFooter>
  </headerFooter>
  <rowBreaks count="1" manualBreakCount="1">
    <brk id="5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zoomScale="90" zoomScaleSheetLayoutView="90" workbookViewId="0">
      <selection activeCell="H10" sqref="H10"/>
    </sheetView>
  </sheetViews>
  <sheetFormatPr baseColWidth="10" defaultRowHeight="14.25" x14ac:dyDescent="0.2"/>
  <cols>
    <col min="1" max="1" width="11.5703125" style="162"/>
    <col min="2" max="2" width="29.28515625" style="162" customWidth="1"/>
    <col min="3" max="3" width="5.5703125" style="162" customWidth="1"/>
    <col min="4" max="4" width="18.7109375" style="162" bestFit="1" customWidth="1"/>
    <col min="5" max="5" width="18.7109375" style="162" customWidth="1"/>
    <col min="6" max="6" width="18.7109375" style="162" bestFit="1" customWidth="1"/>
    <col min="7" max="7" width="18.42578125" style="162" customWidth="1"/>
    <col min="8" max="8" width="17.28515625" style="162" bestFit="1" customWidth="1"/>
    <col min="9" max="9" width="16.7109375" style="162" customWidth="1"/>
    <col min="10" max="10" width="14.85546875" style="162" customWidth="1"/>
  </cols>
  <sheetData>
    <row r="1" spans="1:10" x14ac:dyDescent="0.2">
      <c r="A1" s="143"/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5" x14ac:dyDescent="0.2">
      <c r="A2" s="269" t="s">
        <v>403</v>
      </c>
      <c r="B2" s="269"/>
      <c r="C2" s="269"/>
      <c r="D2" s="269"/>
      <c r="E2" s="269"/>
      <c r="F2" s="269"/>
      <c r="G2" s="269"/>
      <c r="H2" s="269"/>
      <c r="I2" s="269"/>
      <c r="J2" s="269"/>
    </row>
    <row r="3" spans="1:10" ht="18" x14ac:dyDescent="0.2">
      <c r="A3" s="270" t="s">
        <v>779</v>
      </c>
      <c r="B3" s="270"/>
      <c r="C3" s="270"/>
      <c r="D3" s="270"/>
      <c r="E3" s="270"/>
      <c r="F3" s="270"/>
      <c r="G3" s="270"/>
      <c r="H3" s="270"/>
      <c r="I3" s="270"/>
      <c r="J3" s="270"/>
    </row>
    <row r="4" spans="1:10" ht="15" x14ac:dyDescent="0.2">
      <c r="A4" s="144"/>
      <c r="B4" s="143"/>
      <c r="C4" s="143"/>
      <c r="D4" s="143"/>
      <c r="E4" s="145"/>
      <c r="F4" s="143"/>
      <c r="G4" s="143"/>
      <c r="H4" s="143"/>
      <c r="I4" s="143"/>
      <c r="J4" s="146"/>
    </row>
    <row r="5" spans="1:10" ht="15" x14ac:dyDescent="0.2">
      <c r="A5" s="143"/>
      <c r="B5" s="143"/>
      <c r="C5" s="143"/>
      <c r="D5" s="143"/>
      <c r="E5" s="145"/>
      <c r="F5" s="143"/>
      <c r="G5" s="143"/>
      <c r="H5" s="143"/>
      <c r="I5" s="143"/>
      <c r="J5" s="143"/>
    </row>
    <row r="6" spans="1:10" ht="45" x14ac:dyDescent="0.2">
      <c r="A6" s="143"/>
      <c r="B6" s="143"/>
      <c r="C6" s="143"/>
      <c r="D6" s="147" t="s">
        <v>533</v>
      </c>
      <c r="E6" s="148" t="s">
        <v>534</v>
      </c>
      <c r="F6" s="147" t="s">
        <v>535</v>
      </c>
      <c r="G6" s="149" t="s">
        <v>536</v>
      </c>
      <c r="H6" s="150" t="s">
        <v>537</v>
      </c>
      <c r="I6" s="147" t="s">
        <v>538</v>
      </c>
      <c r="J6" s="147" t="s">
        <v>539</v>
      </c>
    </row>
    <row r="7" spans="1:10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</row>
    <row r="8" spans="1:10" ht="15.75" thickBot="1" x14ac:dyDescent="0.25">
      <c r="A8" s="151" t="s">
        <v>540</v>
      </c>
      <c r="B8" s="152"/>
      <c r="C8" s="143"/>
      <c r="D8" s="143"/>
      <c r="E8" s="143"/>
      <c r="F8" s="143"/>
      <c r="G8" s="143"/>
      <c r="H8" s="143"/>
      <c r="I8" s="143"/>
      <c r="J8" s="143"/>
    </row>
    <row r="9" spans="1:10" ht="28.5" x14ac:dyDescent="0.2">
      <c r="A9" s="153" t="s">
        <v>541</v>
      </c>
      <c r="B9" s="154" t="s">
        <v>542</v>
      </c>
      <c r="C9" s="143"/>
      <c r="D9" s="163">
        <v>0</v>
      </c>
      <c r="E9" s="163">
        <v>1724119.23</v>
      </c>
      <c r="F9" s="163">
        <f>D9+E9</f>
        <v>1724119.23</v>
      </c>
      <c r="G9" s="163">
        <v>1727379.23</v>
      </c>
      <c r="H9" s="163">
        <v>1725749.23</v>
      </c>
      <c r="I9" s="163">
        <f>G9-H9</f>
        <v>1630</v>
      </c>
      <c r="J9" s="155">
        <v>1.0008999999999999</v>
      </c>
    </row>
    <row r="10" spans="1:10" ht="42.75" x14ac:dyDescent="0.2">
      <c r="A10" s="153" t="s">
        <v>543</v>
      </c>
      <c r="B10" s="154" t="s">
        <v>606</v>
      </c>
      <c r="C10" s="143"/>
      <c r="D10" s="163">
        <v>16638000</v>
      </c>
      <c r="E10" s="163">
        <v>3284882.8</v>
      </c>
      <c r="F10" s="163">
        <f>D10+E10</f>
        <v>19922882.800000001</v>
      </c>
      <c r="G10" s="163">
        <v>19922882.800000001</v>
      </c>
      <c r="H10" s="163">
        <v>19922882.800000001</v>
      </c>
      <c r="I10" s="163">
        <f>G10-H10</f>
        <v>0</v>
      </c>
      <c r="J10" s="235">
        <v>1</v>
      </c>
    </row>
    <row r="11" spans="1:10" ht="15" x14ac:dyDescent="0.2">
      <c r="A11" s="143"/>
      <c r="B11" s="156"/>
      <c r="C11" s="157" t="s">
        <v>544</v>
      </c>
      <c r="D11" s="164">
        <f>SUM(D9:D10)</f>
        <v>16638000</v>
      </c>
      <c r="E11" s="164">
        <f>SUM(E9:E10)</f>
        <v>5009002.0299999993</v>
      </c>
      <c r="F11" s="164">
        <f t="shared" ref="F11:I11" si="0">SUM(F9:F10)</f>
        <v>21647002.030000001</v>
      </c>
      <c r="G11" s="164">
        <f t="shared" si="0"/>
        <v>21650262.030000001</v>
      </c>
      <c r="H11" s="164">
        <f t="shared" si="0"/>
        <v>21648632.030000001</v>
      </c>
      <c r="I11" s="164">
        <f t="shared" si="0"/>
        <v>1630</v>
      </c>
      <c r="J11" s="158"/>
    </row>
    <row r="12" spans="1:10" x14ac:dyDescent="0.2">
      <c r="A12" s="143"/>
      <c r="B12" s="156"/>
      <c r="C12" s="143"/>
      <c r="D12" s="165"/>
      <c r="E12" s="165"/>
      <c r="F12" s="165"/>
      <c r="G12" s="165"/>
      <c r="H12" s="165"/>
      <c r="I12" s="165"/>
      <c r="J12" s="158"/>
    </row>
    <row r="13" spans="1:10" ht="15.75" thickBot="1" x14ac:dyDescent="0.25">
      <c r="A13" s="151" t="s">
        <v>545</v>
      </c>
      <c r="B13" s="159"/>
      <c r="C13" s="143"/>
      <c r="D13" s="165"/>
      <c r="E13" s="165"/>
      <c r="F13" s="165"/>
      <c r="G13" s="165"/>
      <c r="H13" s="165"/>
      <c r="I13" s="165"/>
      <c r="J13" s="158"/>
    </row>
    <row r="14" spans="1:10" ht="28.5" x14ac:dyDescent="0.2">
      <c r="A14" s="153" t="s">
        <v>546</v>
      </c>
      <c r="B14" s="154" t="s">
        <v>542</v>
      </c>
      <c r="C14" s="143"/>
      <c r="D14" s="163">
        <v>0</v>
      </c>
      <c r="E14" s="163">
        <v>1724119.23</v>
      </c>
      <c r="F14" s="163">
        <f>D14+E14</f>
        <v>1724119.23</v>
      </c>
      <c r="G14" s="163">
        <v>1593091.49</v>
      </c>
      <c r="H14" s="163">
        <v>1591461.49</v>
      </c>
      <c r="I14" s="163">
        <f t="shared" ref="I14:I15" si="1">G14-H14</f>
        <v>1630</v>
      </c>
      <c r="J14" s="155">
        <v>1.0008999999999999</v>
      </c>
    </row>
    <row r="15" spans="1:10" ht="42.75" x14ac:dyDescent="0.2">
      <c r="A15" s="153" t="s">
        <v>547</v>
      </c>
      <c r="B15" s="154" t="s">
        <v>606</v>
      </c>
      <c r="C15" s="143"/>
      <c r="D15" s="163">
        <v>16638000</v>
      </c>
      <c r="E15" s="163">
        <v>3284882.8</v>
      </c>
      <c r="F15" s="163">
        <f>D15+E15</f>
        <v>19922882.800000001</v>
      </c>
      <c r="G15" s="163">
        <v>19922882.800000001</v>
      </c>
      <c r="H15" s="163">
        <v>19922882.800000001</v>
      </c>
      <c r="I15" s="163">
        <f t="shared" si="1"/>
        <v>0</v>
      </c>
      <c r="J15" s="235">
        <v>1</v>
      </c>
    </row>
    <row r="16" spans="1:10" ht="15" x14ac:dyDescent="0.2">
      <c r="A16" s="143"/>
      <c r="B16" s="143"/>
      <c r="C16" s="157" t="s">
        <v>548</v>
      </c>
      <c r="D16" s="164">
        <f>SUM(D14:D15)</f>
        <v>16638000</v>
      </c>
      <c r="E16" s="164">
        <f t="shared" ref="E16:I18" si="2">SUM(E14:E15)</f>
        <v>5009002.0299999993</v>
      </c>
      <c r="F16" s="164">
        <f t="shared" si="2"/>
        <v>21647002.030000001</v>
      </c>
      <c r="G16" s="164">
        <f t="shared" si="2"/>
        <v>21515974.289999999</v>
      </c>
      <c r="H16" s="164">
        <f t="shared" si="2"/>
        <v>21514344.289999999</v>
      </c>
      <c r="I16" s="164">
        <f t="shared" si="2"/>
        <v>1630</v>
      </c>
      <c r="J16" s="158"/>
    </row>
    <row r="17" spans="1:10" ht="15" thickBot="1" x14ac:dyDescent="0.25">
      <c r="A17" s="143"/>
      <c r="B17" s="143"/>
      <c r="C17" s="143"/>
      <c r="D17" s="165"/>
      <c r="E17" s="165"/>
      <c r="F17" s="165"/>
      <c r="G17" s="165"/>
      <c r="H17" s="165"/>
      <c r="I17" s="165"/>
      <c r="J17" s="158"/>
    </row>
    <row r="18" spans="1:10" ht="16.5" thickTop="1" thickBot="1" x14ac:dyDescent="0.25">
      <c r="A18" s="143"/>
      <c r="B18" s="143"/>
      <c r="C18" s="160" t="s">
        <v>549</v>
      </c>
      <c r="D18" s="166">
        <v>16638000</v>
      </c>
      <c r="E18" s="166">
        <v>5009002.03</v>
      </c>
      <c r="F18" s="166">
        <v>21647002.030000001</v>
      </c>
      <c r="G18" s="166">
        <f t="shared" si="2"/>
        <v>21515974.289999999</v>
      </c>
      <c r="H18" s="166">
        <f>H16</f>
        <v>21514344.289999999</v>
      </c>
      <c r="I18" s="166">
        <v>1630</v>
      </c>
      <c r="J18" s="161">
        <v>1.0001</v>
      </c>
    </row>
    <row r="19" spans="1:10" ht="15.75" thickTop="1" x14ac:dyDescent="0.2">
      <c r="A19" s="143"/>
      <c r="B19" s="143"/>
      <c r="C19" s="160"/>
      <c r="D19" s="167"/>
      <c r="E19" s="167"/>
      <c r="F19" s="167"/>
      <c r="G19" s="167"/>
      <c r="H19" s="167"/>
      <c r="I19" s="167"/>
      <c r="J19" s="168"/>
    </row>
    <row r="20" spans="1:10" ht="15" x14ac:dyDescent="0.2">
      <c r="A20" s="143"/>
      <c r="B20" s="143"/>
      <c r="C20" s="160"/>
      <c r="D20" s="167"/>
      <c r="E20" s="167"/>
      <c r="F20" s="167"/>
      <c r="G20" s="167"/>
      <c r="H20" s="167"/>
      <c r="I20" s="167"/>
      <c r="J20" s="168"/>
    </row>
    <row r="21" spans="1:10" ht="15" x14ac:dyDescent="0.2">
      <c r="A21" s="143"/>
      <c r="B21" s="143"/>
      <c r="C21" s="160"/>
      <c r="D21" s="167"/>
      <c r="E21" s="167"/>
      <c r="F21" s="167"/>
      <c r="G21" s="167"/>
      <c r="H21" s="167"/>
      <c r="I21" s="167"/>
      <c r="J21" s="168"/>
    </row>
    <row r="22" spans="1:10" ht="15" x14ac:dyDescent="0.2">
      <c r="A22" s="143"/>
      <c r="B22" s="143"/>
      <c r="C22" s="160"/>
      <c r="D22" s="167"/>
      <c r="E22" s="167"/>
      <c r="F22" s="167"/>
      <c r="G22" s="167"/>
      <c r="H22" s="167"/>
      <c r="I22" s="167"/>
      <c r="J22" s="168"/>
    </row>
    <row r="23" spans="1:10" ht="15" x14ac:dyDescent="0.2">
      <c r="A23" s="143"/>
      <c r="B23" s="143"/>
      <c r="C23" s="160"/>
      <c r="D23" s="167"/>
      <c r="E23" s="167"/>
      <c r="F23" s="167"/>
      <c r="G23" s="167"/>
      <c r="H23" s="167"/>
      <c r="I23" s="167"/>
      <c r="J23" s="168"/>
    </row>
    <row r="24" spans="1:10" ht="15" x14ac:dyDescent="0.2">
      <c r="A24" s="143"/>
      <c r="B24" s="143"/>
      <c r="C24" s="160"/>
      <c r="D24" s="167"/>
      <c r="E24" s="167"/>
      <c r="F24" s="167"/>
      <c r="G24" s="167"/>
      <c r="H24" s="167"/>
      <c r="I24" s="167"/>
      <c r="J24" s="168"/>
    </row>
    <row r="25" spans="1:10" x14ac:dyDescent="0.2">
      <c r="A25" s="143"/>
      <c r="B25" s="143"/>
      <c r="C25" s="143"/>
      <c r="D25" s="143"/>
      <c r="E25" s="143"/>
      <c r="F25" s="143"/>
      <c r="G25" s="143"/>
      <c r="H25" s="143"/>
      <c r="I25" s="143"/>
      <c r="J25" s="143"/>
    </row>
    <row r="26" spans="1:10" x14ac:dyDescent="0.2">
      <c r="A26" s="143"/>
      <c r="B26" s="143"/>
      <c r="C26" s="143"/>
      <c r="D26" s="143"/>
      <c r="E26" s="143"/>
      <c r="F26" s="143"/>
      <c r="G26" s="143"/>
      <c r="H26" s="143"/>
      <c r="I26" s="143"/>
      <c r="J26" s="143"/>
    </row>
    <row r="27" spans="1:10" x14ac:dyDescent="0.2">
      <c r="A27" s="143"/>
      <c r="B27" s="143"/>
      <c r="C27" s="143"/>
      <c r="D27" s="143"/>
      <c r="E27" s="143"/>
      <c r="F27" s="143"/>
      <c r="G27" s="143"/>
      <c r="H27" s="143"/>
      <c r="I27" s="143"/>
      <c r="J27" s="143"/>
    </row>
    <row r="28" spans="1:10" x14ac:dyDescent="0.2">
      <c r="A28" s="143"/>
      <c r="B28" s="243" t="s">
        <v>441</v>
      </c>
      <c r="C28" s="243"/>
      <c r="D28" s="243"/>
      <c r="E28" s="243"/>
      <c r="F28" s="114"/>
      <c r="G28" s="243" t="s">
        <v>440</v>
      </c>
      <c r="H28" s="243"/>
      <c r="I28" s="243"/>
      <c r="J28" s="243"/>
    </row>
    <row r="29" spans="1:10" x14ac:dyDescent="0.2">
      <c r="A29" s="143"/>
      <c r="B29" s="243" t="s">
        <v>439</v>
      </c>
      <c r="C29" s="243"/>
      <c r="D29" s="243"/>
      <c r="E29" s="243"/>
      <c r="F29" s="114"/>
      <c r="G29" s="243" t="s">
        <v>421</v>
      </c>
      <c r="H29" s="243"/>
      <c r="I29" s="243"/>
      <c r="J29" s="243"/>
    </row>
  </sheetData>
  <mergeCells count="6">
    <mergeCell ref="B28:E28"/>
    <mergeCell ref="B29:E29"/>
    <mergeCell ref="A2:J2"/>
    <mergeCell ref="A3:J3"/>
    <mergeCell ref="G28:J28"/>
    <mergeCell ref="G29:J29"/>
  </mergeCells>
  <printOptions horizontalCentered="1"/>
  <pageMargins left="0.15748031496062992" right="0.15748031496062992" top="0.15748031496062992" bottom="0.15748031496062992" header="0" footer="0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AR17"/>
  <sheetViews>
    <sheetView view="pageBreakPreview" topLeftCell="A13" zoomScale="50" zoomScaleSheetLayoutView="50" workbookViewId="0">
      <selection activeCell="V16" sqref="V16"/>
    </sheetView>
  </sheetViews>
  <sheetFormatPr baseColWidth="10" defaultColWidth="12.42578125" defaultRowHeight="15" x14ac:dyDescent="0.25"/>
  <cols>
    <col min="1" max="1" width="4" style="170" customWidth="1"/>
    <col min="2" max="2" width="11" style="170" customWidth="1"/>
    <col min="3" max="3" width="5.5703125" style="170" customWidth="1"/>
    <col min="4" max="4" width="14.7109375" style="170" customWidth="1"/>
    <col min="5" max="5" width="19.42578125" style="170" customWidth="1"/>
    <col min="6" max="6" width="10.5703125" style="170" customWidth="1"/>
    <col min="7" max="7" width="10.28515625" style="170" customWidth="1"/>
    <col min="8" max="8" width="2.28515625" style="170" customWidth="1"/>
    <col min="9" max="9" width="13.5703125" style="170" customWidth="1"/>
    <col min="10" max="10" width="6.7109375" style="170" bestFit="1" customWidth="1"/>
    <col min="11" max="12" width="6.7109375" style="170" customWidth="1"/>
    <col min="13" max="13" width="6.7109375" style="170" bestFit="1" customWidth="1"/>
    <col min="14" max="14" width="6.7109375" style="170" customWidth="1"/>
    <col min="15" max="17" width="6.7109375" style="170" bestFit="1" customWidth="1"/>
    <col min="18" max="18" width="6.28515625" style="170" bestFit="1" customWidth="1"/>
    <col min="19" max="19" width="2.28515625" style="170" customWidth="1"/>
    <col min="20" max="20" width="13.28515625" style="170" customWidth="1"/>
    <col min="21" max="21" width="14.7109375" style="170" customWidth="1"/>
    <col min="22" max="22" width="7.140625" style="170" bestFit="1" customWidth="1"/>
    <col min="23" max="23" width="9.7109375" style="170" customWidth="1"/>
    <col min="24" max="24" width="7.85546875" style="170" customWidth="1"/>
    <col min="25" max="25" width="6.5703125" style="170" customWidth="1"/>
    <col min="26" max="26" width="7.140625" style="170" customWidth="1"/>
    <col min="27" max="27" width="9.140625" style="169" customWidth="1"/>
    <col min="28" max="28" width="8.140625" style="169" customWidth="1"/>
    <col min="29" max="33" width="8.7109375" style="169" customWidth="1"/>
    <col min="34" max="34" width="10.42578125" style="169" customWidth="1"/>
    <col min="35" max="44" width="12.42578125" style="169"/>
    <col min="45" max="16384" width="12.42578125" style="170"/>
  </cols>
  <sheetData>
    <row r="1" spans="1:44" ht="19.899999999999999" customHeight="1" x14ac:dyDescent="0.25">
      <c r="A1" s="272" t="s">
        <v>308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</row>
    <row r="2" spans="1:44" ht="19.899999999999999" customHeight="1" x14ac:dyDescent="0.25">
      <c r="A2" s="272" t="s">
        <v>550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</row>
    <row r="3" spans="1:44" ht="19.899999999999999" customHeight="1" x14ac:dyDescent="0.25">
      <c r="A3" s="273" t="s">
        <v>773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</row>
    <row r="4" spans="1:44" x14ac:dyDescent="0.25">
      <c r="A4" s="171"/>
      <c r="B4" s="172"/>
      <c r="C4" s="171"/>
      <c r="D4" s="171"/>
      <c r="E4" s="172"/>
      <c r="F4" s="172"/>
      <c r="G4" s="173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</row>
    <row r="5" spans="1:44" x14ac:dyDescent="0.25">
      <c r="A5" s="175"/>
      <c r="B5" s="173"/>
      <c r="C5" s="175"/>
      <c r="D5" s="175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</row>
    <row r="6" spans="1:44" s="177" customFormat="1" x14ac:dyDescent="0.25">
      <c r="A6" s="175"/>
      <c r="B6" s="173"/>
      <c r="C6" s="175"/>
      <c r="D6" s="175"/>
      <c r="E6" s="173"/>
      <c r="F6" s="173"/>
      <c r="G6" s="173"/>
      <c r="H6" s="173"/>
      <c r="I6" s="271" t="s">
        <v>551</v>
      </c>
      <c r="J6" s="271"/>
      <c r="K6" s="271"/>
      <c r="L6" s="271"/>
      <c r="M6" s="271"/>
      <c r="N6" s="271" t="s">
        <v>552</v>
      </c>
      <c r="O6" s="271"/>
      <c r="P6" s="271"/>
      <c r="Q6" s="271"/>
      <c r="R6" s="271"/>
      <c r="S6" s="176"/>
      <c r="T6" s="176"/>
      <c r="AI6" s="178"/>
      <c r="AJ6" s="178"/>
      <c r="AK6" s="178"/>
      <c r="AL6" s="178"/>
      <c r="AM6" s="178"/>
      <c r="AN6" s="178"/>
      <c r="AO6" s="178"/>
      <c r="AP6" s="178"/>
      <c r="AQ6" s="178"/>
      <c r="AR6" s="178"/>
    </row>
    <row r="7" spans="1:44" s="177" customFormat="1" x14ac:dyDescent="0.25">
      <c r="A7" s="175"/>
      <c r="B7" s="173"/>
      <c r="C7" s="175"/>
      <c r="D7" s="179"/>
      <c r="E7" s="179"/>
      <c r="F7" s="179"/>
      <c r="G7" s="179"/>
      <c r="H7" s="173"/>
      <c r="I7" s="179"/>
      <c r="J7" s="179"/>
      <c r="K7" s="179"/>
      <c r="L7" s="179"/>
      <c r="M7" s="179"/>
      <c r="N7" s="179"/>
      <c r="O7" s="179"/>
      <c r="P7" s="179"/>
      <c r="Q7" s="173"/>
      <c r="R7" s="173"/>
      <c r="S7" s="173"/>
      <c r="T7" s="173"/>
      <c r="AI7" s="178"/>
      <c r="AJ7" s="178"/>
      <c r="AK7" s="178"/>
      <c r="AL7" s="178"/>
      <c r="AM7" s="178"/>
      <c r="AN7" s="178"/>
      <c r="AO7" s="178"/>
      <c r="AP7" s="178"/>
      <c r="AQ7" s="178"/>
      <c r="AR7" s="178"/>
    </row>
    <row r="8" spans="1:44" s="177" customFormat="1" ht="36" x14ac:dyDescent="0.25">
      <c r="A8" s="180" t="s">
        <v>553</v>
      </c>
      <c r="B8" s="180" t="s">
        <v>554</v>
      </c>
      <c r="C8" s="180" t="s">
        <v>555</v>
      </c>
      <c r="D8" s="180" t="s">
        <v>556</v>
      </c>
      <c r="E8" s="180" t="s">
        <v>557</v>
      </c>
      <c r="F8" s="180" t="s">
        <v>558</v>
      </c>
      <c r="G8" s="180" t="s">
        <v>559</v>
      </c>
      <c r="I8" s="180" t="s">
        <v>560</v>
      </c>
      <c r="J8" s="180" t="s">
        <v>561</v>
      </c>
      <c r="K8" s="180" t="s">
        <v>562</v>
      </c>
      <c r="L8" s="180" t="s">
        <v>563</v>
      </c>
      <c r="M8" s="180" t="s">
        <v>564</v>
      </c>
      <c r="N8" s="180" t="s">
        <v>561</v>
      </c>
      <c r="O8" s="180" t="s">
        <v>562</v>
      </c>
      <c r="P8" s="180" t="s">
        <v>563</v>
      </c>
      <c r="Q8" s="180" t="s">
        <v>564</v>
      </c>
      <c r="R8" s="180" t="s">
        <v>565</v>
      </c>
      <c r="S8" s="181"/>
      <c r="T8" s="180" t="s">
        <v>566</v>
      </c>
      <c r="U8" s="180" t="s">
        <v>567</v>
      </c>
      <c r="V8" s="180" t="s">
        <v>568</v>
      </c>
      <c r="W8" s="180" t="s">
        <v>569</v>
      </c>
      <c r="X8" s="180" t="s">
        <v>570</v>
      </c>
      <c r="Y8" s="180" t="s">
        <v>571</v>
      </c>
      <c r="Z8" s="180" t="s">
        <v>572</v>
      </c>
      <c r="AA8" s="180" t="s">
        <v>593</v>
      </c>
      <c r="AB8" s="180" t="s">
        <v>594</v>
      </c>
      <c r="AC8" s="180" t="s">
        <v>615</v>
      </c>
      <c r="AD8" s="180" t="s">
        <v>697</v>
      </c>
      <c r="AE8" s="180" t="s">
        <v>731</v>
      </c>
      <c r="AF8" s="180" t="s">
        <v>820</v>
      </c>
      <c r="AG8" s="180" t="s">
        <v>821</v>
      </c>
      <c r="AH8" s="180" t="s">
        <v>565</v>
      </c>
      <c r="AI8" s="178"/>
      <c r="AJ8" s="178"/>
      <c r="AK8" s="178"/>
      <c r="AL8" s="178"/>
      <c r="AM8" s="178"/>
      <c r="AN8" s="178"/>
      <c r="AO8" s="178"/>
      <c r="AP8" s="178"/>
      <c r="AQ8" s="178"/>
      <c r="AR8" s="178"/>
    </row>
    <row r="9" spans="1:44" x14ac:dyDescent="0.25">
      <c r="A9" s="182"/>
      <c r="B9" s="183"/>
      <c r="C9" s="173"/>
      <c r="D9" s="175"/>
      <c r="E9" s="173"/>
      <c r="F9" s="173"/>
      <c r="G9" s="184"/>
      <c r="H9" s="173"/>
      <c r="I9" s="184"/>
      <c r="J9" s="184"/>
      <c r="K9" s="173"/>
      <c r="L9" s="173"/>
      <c r="M9" s="173"/>
      <c r="N9" s="184"/>
      <c r="O9" s="173"/>
      <c r="P9" s="173"/>
      <c r="Q9" s="173"/>
      <c r="R9" s="185"/>
      <c r="S9" s="185"/>
      <c r="T9" s="186"/>
      <c r="U9" s="173"/>
      <c r="V9" s="187"/>
      <c r="W9" s="187"/>
      <c r="X9" s="187"/>
      <c r="Y9" s="187"/>
      <c r="Z9" s="187"/>
      <c r="AA9" s="200"/>
      <c r="AB9" s="174"/>
      <c r="AC9" s="174"/>
      <c r="AD9" s="174"/>
      <c r="AE9" s="174"/>
      <c r="AF9" s="174"/>
      <c r="AG9" s="174"/>
      <c r="AH9" s="174"/>
    </row>
    <row r="10" spans="1:44" ht="75" customHeight="1" x14ac:dyDescent="0.25">
      <c r="A10" s="188">
        <v>1</v>
      </c>
      <c r="B10" s="189" t="s">
        <v>573</v>
      </c>
      <c r="C10" s="188">
        <v>1</v>
      </c>
      <c r="D10" s="190" t="s">
        <v>574</v>
      </c>
      <c r="E10" s="191" t="s">
        <v>575</v>
      </c>
      <c r="F10" s="192">
        <v>0</v>
      </c>
      <c r="G10" s="192">
        <v>60</v>
      </c>
      <c r="H10" s="193"/>
      <c r="I10" s="192">
        <v>60</v>
      </c>
      <c r="J10" s="192">
        <v>0</v>
      </c>
      <c r="K10" s="192">
        <v>23</v>
      </c>
      <c r="L10" s="192">
        <v>22</v>
      </c>
      <c r="M10" s="192">
        <v>15</v>
      </c>
      <c r="N10" s="192">
        <v>1</v>
      </c>
      <c r="O10" s="192">
        <v>13</v>
      </c>
      <c r="P10" s="192">
        <v>0</v>
      </c>
      <c r="Q10" s="192">
        <v>0</v>
      </c>
      <c r="R10" s="194">
        <v>14</v>
      </c>
      <c r="S10" s="212"/>
      <c r="T10" s="195">
        <f>(AH10/I10)</f>
        <v>1.2333333333333334</v>
      </c>
      <c r="U10" s="196"/>
      <c r="V10" s="197">
        <v>1</v>
      </c>
      <c r="W10" s="197">
        <v>0</v>
      </c>
      <c r="X10" s="197">
        <v>0</v>
      </c>
      <c r="Y10" s="197">
        <v>11</v>
      </c>
      <c r="Z10" s="197">
        <v>2</v>
      </c>
      <c r="AA10" s="197">
        <v>0</v>
      </c>
      <c r="AB10" s="197">
        <v>6</v>
      </c>
      <c r="AC10" s="211">
        <v>0</v>
      </c>
      <c r="AD10" s="211">
        <v>2</v>
      </c>
      <c r="AE10" s="211">
        <v>19</v>
      </c>
      <c r="AF10" s="211">
        <v>33</v>
      </c>
      <c r="AG10" s="211">
        <v>0</v>
      </c>
      <c r="AH10" s="199">
        <f>SUM(V10:AG10)</f>
        <v>74</v>
      </c>
    </row>
    <row r="11" spans="1:44" ht="95.45" customHeight="1" x14ac:dyDescent="0.25">
      <c r="A11" s="188"/>
      <c r="B11" s="198"/>
      <c r="C11" s="188">
        <v>2</v>
      </c>
      <c r="D11" s="191" t="s">
        <v>576</v>
      </c>
      <c r="E11" s="191" t="s">
        <v>577</v>
      </c>
      <c r="F11" s="192">
        <v>0</v>
      </c>
      <c r="G11" s="192">
        <v>1</v>
      </c>
      <c r="H11" s="193"/>
      <c r="I11" s="192">
        <v>1</v>
      </c>
      <c r="J11" s="192">
        <v>0</v>
      </c>
      <c r="K11" s="192">
        <v>0</v>
      </c>
      <c r="L11" s="192">
        <v>0</v>
      </c>
      <c r="M11" s="192">
        <v>1</v>
      </c>
      <c r="N11" s="192">
        <v>0</v>
      </c>
      <c r="O11" s="192">
        <v>0</v>
      </c>
      <c r="P11" s="192">
        <v>0</v>
      </c>
      <c r="Q11" s="192">
        <v>0</v>
      </c>
      <c r="R11" s="194">
        <v>0</v>
      </c>
      <c r="S11" s="212"/>
      <c r="T11" s="195">
        <f t="shared" ref="T11:T17" si="0">(AH11/I11)</f>
        <v>0</v>
      </c>
      <c r="U11" s="190" t="s">
        <v>578</v>
      </c>
      <c r="V11" s="197">
        <v>0</v>
      </c>
      <c r="W11" s="197">
        <v>0</v>
      </c>
      <c r="X11" s="197">
        <v>0</v>
      </c>
      <c r="Y11" s="197">
        <v>0</v>
      </c>
      <c r="Z11" s="197">
        <v>0</v>
      </c>
      <c r="AA11" s="197">
        <v>0</v>
      </c>
      <c r="AB11" s="197">
        <v>0</v>
      </c>
      <c r="AC11" s="211">
        <v>0</v>
      </c>
      <c r="AD11" s="211">
        <v>0</v>
      </c>
      <c r="AE11" s="211">
        <v>0</v>
      </c>
      <c r="AF11" s="211">
        <v>0</v>
      </c>
      <c r="AG11" s="211">
        <v>0</v>
      </c>
      <c r="AH11" s="199">
        <f t="shared" ref="AH11:AH17" si="1">SUM(V11:AG11)</f>
        <v>0</v>
      </c>
    </row>
    <row r="12" spans="1:44" ht="93" customHeight="1" x14ac:dyDescent="0.25">
      <c r="A12" s="188"/>
      <c r="B12" s="198"/>
      <c r="C12" s="188">
        <v>3</v>
      </c>
      <c r="D12" s="190" t="s">
        <v>579</v>
      </c>
      <c r="E12" s="191" t="s">
        <v>580</v>
      </c>
      <c r="F12" s="192">
        <v>0</v>
      </c>
      <c r="G12" s="192">
        <v>1200</v>
      </c>
      <c r="H12" s="193"/>
      <c r="I12" s="192">
        <v>1200</v>
      </c>
      <c r="J12" s="192">
        <v>300</v>
      </c>
      <c r="K12" s="192">
        <v>180</v>
      </c>
      <c r="L12" s="192">
        <v>460</v>
      </c>
      <c r="M12" s="192">
        <v>260</v>
      </c>
      <c r="N12" s="192">
        <v>170</v>
      </c>
      <c r="O12" s="192">
        <v>659</v>
      </c>
      <c r="P12" s="192">
        <v>0</v>
      </c>
      <c r="Q12" s="192">
        <v>0</v>
      </c>
      <c r="R12" s="194">
        <v>829</v>
      </c>
      <c r="S12" s="212"/>
      <c r="T12" s="195">
        <f t="shared" si="0"/>
        <v>1.2558333333333334</v>
      </c>
      <c r="U12" s="190"/>
      <c r="V12" s="197">
        <v>69</v>
      </c>
      <c r="W12" s="197">
        <v>78</v>
      </c>
      <c r="X12" s="197">
        <v>23</v>
      </c>
      <c r="Y12" s="197">
        <v>142</v>
      </c>
      <c r="Z12" s="197">
        <v>517</v>
      </c>
      <c r="AA12" s="197">
        <v>172</v>
      </c>
      <c r="AB12" s="197">
        <v>109</v>
      </c>
      <c r="AC12" s="211">
        <v>98</v>
      </c>
      <c r="AD12" s="211">
        <v>73</v>
      </c>
      <c r="AE12" s="211">
        <v>79</v>
      </c>
      <c r="AF12" s="211">
        <v>22</v>
      </c>
      <c r="AG12" s="211">
        <v>125</v>
      </c>
      <c r="AH12" s="199">
        <f t="shared" si="1"/>
        <v>1507</v>
      </c>
    </row>
    <row r="13" spans="1:44" ht="108" customHeight="1" x14ac:dyDescent="0.25">
      <c r="A13" s="188"/>
      <c r="B13" s="198"/>
      <c r="C13" s="193">
        <v>4</v>
      </c>
      <c r="D13" s="191" t="s">
        <v>581</v>
      </c>
      <c r="E13" s="191" t="s">
        <v>582</v>
      </c>
      <c r="F13" s="192">
        <v>0</v>
      </c>
      <c r="G13" s="192">
        <v>400</v>
      </c>
      <c r="H13" s="193"/>
      <c r="I13" s="192">
        <v>400</v>
      </c>
      <c r="J13" s="192">
        <v>37</v>
      </c>
      <c r="K13" s="192">
        <v>113</v>
      </c>
      <c r="L13" s="192">
        <v>175</v>
      </c>
      <c r="M13" s="192">
        <v>75</v>
      </c>
      <c r="N13" s="192">
        <v>13</v>
      </c>
      <c r="O13" s="192">
        <v>5</v>
      </c>
      <c r="P13" s="192">
        <v>0</v>
      </c>
      <c r="Q13" s="192">
        <v>0</v>
      </c>
      <c r="R13" s="194">
        <v>18</v>
      </c>
      <c r="S13" s="212"/>
      <c r="T13" s="195">
        <f t="shared" si="0"/>
        <v>0.71750000000000003</v>
      </c>
      <c r="U13" s="190"/>
      <c r="V13" s="197">
        <v>0</v>
      </c>
      <c r="W13" s="197">
        <v>13</v>
      </c>
      <c r="X13" s="197">
        <v>0</v>
      </c>
      <c r="Y13" s="197">
        <v>3</v>
      </c>
      <c r="Z13" s="197">
        <v>2</v>
      </c>
      <c r="AA13" s="197">
        <v>3</v>
      </c>
      <c r="AB13" s="197">
        <v>7</v>
      </c>
      <c r="AC13" s="211">
        <v>239</v>
      </c>
      <c r="AD13" s="211">
        <v>1</v>
      </c>
      <c r="AE13" s="211">
        <v>6</v>
      </c>
      <c r="AF13" s="211">
        <v>4</v>
      </c>
      <c r="AG13" s="211">
        <v>9</v>
      </c>
      <c r="AH13" s="199">
        <f t="shared" si="1"/>
        <v>287</v>
      </c>
    </row>
    <row r="14" spans="1:44" ht="110.45" customHeight="1" x14ac:dyDescent="0.25">
      <c r="A14" s="188">
        <v>2</v>
      </c>
      <c r="B14" s="198" t="s">
        <v>583</v>
      </c>
      <c r="C14" s="188">
        <v>1</v>
      </c>
      <c r="D14" s="191" t="s">
        <v>584</v>
      </c>
      <c r="E14" s="191" t="s">
        <v>585</v>
      </c>
      <c r="F14" s="192">
        <v>0</v>
      </c>
      <c r="G14" s="192">
        <v>3</v>
      </c>
      <c r="H14" s="193"/>
      <c r="I14" s="192">
        <v>3</v>
      </c>
      <c r="J14" s="192">
        <v>0</v>
      </c>
      <c r="K14" s="192">
        <v>1</v>
      </c>
      <c r="L14" s="192">
        <v>1</v>
      </c>
      <c r="M14" s="192">
        <v>1</v>
      </c>
      <c r="N14" s="192">
        <v>0</v>
      </c>
      <c r="O14" s="192">
        <v>0</v>
      </c>
      <c r="P14" s="192">
        <v>0</v>
      </c>
      <c r="Q14" s="192">
        <v>0</v>
      </c>
      <c r="R14" s="194">
        <v>0</v>
      </c>
      <c r="S14" s="212"/>
      <c r="T14" s="195">
        <f t="shared" si="0"/>
        <v>6</v>
      </c>
      <c r="U14" s="190"/>
      <c r="V14" s="197">
        <v>0</v>
      </c>
      <c r="W14" s="197">
        <v>0</v>
      </c>
      <c r="X14" s="197">
        <v>0</v>
      </c>
      <c r="Y14" s="197">
        <v>0</v>
      </c>
      <c r="Z14" s="197">
        <v>0</v>
      </c>
      <c r="AA14" s="197">
        <v>0</v>
      </c>
      <c r="AB14" s="197">
        <v>0</v>
      </c>
      <c r="AC14" s="211">
        <v>0</v>
      </c>
      <c r="AD14" s="211">
        <v>2</v>
      </c>
      <c r="AE14" s="211">
        <v>14</v>
      </c>
      <c r="AF14" s="211">
        <v>1</v>
      </c>
      <c r="AG14" s="211">
        <v>1</v>
      </c>
      <c r="AH14" s="199">
        <f t="shared" si="1"/>
        <v>18</v>
      </c>
    </row>
    <row r="15" spans="1:44" ht="148.9" customHeight="1" x14ac:dyDescent="0.25">
      <c r="A15" s="188"/>
      <c r="B15" s="198"/>
      <c r="C15" s="188">
        <v>2</v>
      </c>
      <c r="D15" s="191" t="s">
        <v>586</v>
      </c>
      <c r="E15" s="191" t="s">
        <v>587</v>
      </c>
      <c r="F15" s="192">
        <v>0</v>
      </c>
      <c r="G15" s="192">
        <v>950</v>
      </c>
      <c r="H15" s="193"/>
      <c r="I15" s="192">
        <v>950</v>
      </c>
      <c r="J15" s="192">
        <v>400</v>
      </c>
      <c r="K15" s="192">
        <v>200</v>
      </c>
      <c r="L15" s="192">
        <v>230</v>
      </c>
      <c r="M15" s="192">
        <v>120</v>
      </c>
      <c r="N15" s="192">
        <v>37</v>
      </c>
      <c r="O15" s="192">
        <v>414</v>
      </c>
      <c r="P15" s="192">
        <v>0</v>
      </c>
      <c r="Q15" s="192">
        <v>0</v>
      </c>
      <c r="R15" s="194">
        <v>451</v>
      </c>
      <c r="S15" s="212"/>
      <c r="T15" s="195">
        <f t="shared" si="0"/>
        <v>1.3557894736842104</v>
      </c>
      <c r="U15" s="190" t="s">
        <v>588</v>
      </c>
      <c r="V15" s="197">
        <v>16</v>
      </c>
      <c r="W15" s="197">
        <v>10</v>
      </c>
      <c r="X15" s="197">
        <v>11</v>
      </c>
      <c r="Y15" s="197">
        <v>333</v>
      </c>
      <c r="Z15" s="197">
        <v>81</v>
      </c>
      <c r="AA15" s="197">
        <v>84</v>
      </c>
      <c r="AB15" s="197">
        <v>16</v>
      </c>
      <c r="AC15" s="211">
        <v>163</v>
      </c>
      <c r="AD15" s="211">
        <v>213</v>
      </c>
      <c r="AE15" s="211">
        <v>21</v>
      </c>
      <c r="AF15" s="211">
        <v>122</v>
      </c>
      <c r="AG15" s="211">
        <v>218</v>
      </c>
      <c r="AH15" s="199">
        <f t="shared" si="1"/>
        <v>1288</v>
      </c>
    </row>
    <row r="16" spans="1:44" ht="84.6" customHeight="1" x14ac:dyDescent="0.25">
      <c r="A16" s="188"/>
      <c r="B16" s="198"/>
      <c r="C16" s="188">
        <v>3</v>
      </c>
      <c r="D16" s="191" t="s">
        <v>589</v>
      </c>
      <c r="E16" s="191" t="s">
        <v>590</v>
      </c>
      <c r="F16" s="192">
        <v>0</v>
      </c>
      <c r="G16" s="192">
        <v>8</v>
      </c>
      <c r="H16" s="193"/>
      <c r="I16" s="192">
        <v>8</v>
      </c>
      <c r="J16" s="192">
        <v>0</v>
      </c>
      <c r="K16" s="192">
        <v>2</v>
      </c>
      <c r="L16" s="192">
        <v>3</v>
      </c>
      <c r="M16" s="192">
        <v>3</v>
      </c>
      <c r="N16" s="192">
        <v>0</v>
      </c>
      <c r="O16" s="192">
        <v>0</v>
      </c>
      <c r="P16" s="192">
        <v>0</v>
      </c>
      <c r="Q16" s="192">
        <v>0</v>
      </c>
      <c r="R16" s="194">
        <v>0</v>
      </c>
      <c r="S16" s="212"/>
      <c r="T16" s="195">
        <f t="shared" si="0"/>
        <v>1</v>
      </c>
      <c r="U16" s="196"/>
      <c r="V16" s="197">
        <v>0</v>
      </c>
      <c r="W16" s="197">
        <v>0</v>
      </c>
      <c r="X16" s="197">
        <v>0</v>
      </c>
      <c r="Y16" s="197">
        <v>0</v>
      </c>
      <c r="Z16" s="197">
        <v>0</v>
      </c>
      <c r="AA16" s="197">
        <v>1</v>
      </c>
      <c r="AB16" s="197">
        <v>2</v>
      </c>
      <c r="AC16" s="211">
        <v>1</v>
      </c>
      <c r="AD16" s="211">
        <v>0</v>
      </c>
      <c r="AE16" s="211">
        <v>1</v>
      </c>
      <c r="AF16" s="211">
        <v>1</v>
      </c>
      <c r="AG16" s="211">
        <v>2</v>
      </c>
      <c r="AH16" s="199">
        <f>SUM(V16:AG16)</f>
        <v>8</v>
      </c>
    </row>
    <row r="17" spans="1:34" ht="111.6" customHeight="1" x14ac:dyDescent="0.25">
      <c r="A17" s="188"/>
      <c r="B17" s="198"/>
      <c r="C17" s="188">
        <v>4</v>
      </c>
      <c r="D17" s="191" t="s">
        <v>591</v>
      </c>
      <c r="E17" s="191" t="s">
        <v>592</v>
      </c>
      <c r="F17" s="192">
        <v>0</v>
      </c>
      <c r="G17" s="192">
        <v>50</v>
      </c>
      <c r="H17" s="193"/>
      <c r="I17" s="192">
        <v>50</v>
      </c>
      <c r="J17" s="192">
        <v>5</v>
      </c>
      <c r="K17" s="192">
        <v>15</v>
      </c>
      <c r="L17" s="192">
        <v>15</v>
      </c>
      <c r="M17" s="192">
        <v>15</v>
      </c>
      <c r="N17" s="192">
        <v>22</v>
      </c>
      <c r="O17" s="192">
        <v>0</v>
      </c>
      <c r="P17" s="192">
        <v>0</v>
      </c>
      <c r="Q17" s="192">
        <v>0</v>
      </c>
      <c r="R17" s="194">
        <v>22</v>
      </c>
      <c r="S17" s="212"/>
      <c r="T17" s="195">
        <f t="shared" si="0"/>
        <v>1.46</v>
      </c>
      <c r="U17" s="196"/>
      <c r="V17" s="197">
        <v>9</v>
      </c>
      <c r="W17" s="197">
        <v>3</v>
      </c>
      <c r="X17" s="197">
        <v>10</v>
      </c>
      <c r="Y17" s="197">
        <v>2</v>
      </c>
      <c r="Z17" s="197">
        <v>0</v>
      </c>
      <c r="AA17" s="197">
        <v>13</v>
      </c>
      <c r="AB17" s="197">
        <v>15</v>
      </c>
      <c r="AC17" s="211">
        <v>15</v>
      </c>
      <c r="AD17" s="211">
        <v>0</v>
      </c>
      <c r="AE17" s="211">
        <v>0</v>
      </c>
      <c r="AF17" s="211">
        <v>0</v>
      </c>
      <c r="AG17" s="211">
        <v>6</v>
      </c>
      <c r="AH17" s="199">
        <f t="shared" si="1"/>
        <v>73</v>
      </c>
    </row>
  </sheetData>
  <mergeCells count="5">
    <mergeCell ref="I6:M6"/>
    <mergeCell ref="N6:R6"/>
    <mergeCell ref="A1:AH1"/>
    <mergeCell ref="A2:AH2"/>
    <mergeCell ref="A3:AH3"/>
  </mergeCells>
  <printOptions horizontalCentered="1"/>
  <pageMargins left="0.39370078740157483" right="0.31496062992125984" top="0.39370078740157483" bottom="0.39370078740157483" header="0.31496062992125984" footer="0.31496062992125984"/>
  <pageSetup scale="45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BreakPreview" zoomScale="90" zoomScaleSheetLayoutView="90" workbookViewId="0">
      <selection activeCell="F23" sqref="F23"/>
    </sheetView>
  </sheetViews>
  <sheetFormatPr baseColWidth="10" defaultColWidth="11.5703125" defaultRowHeight="12.75" x14ac:dyDescent="0.2"/>
  <cols>
    <col min="1" max="1" width="50.42578125" style="58" customWidth="1"/>
    <col min="2" max="2" width="15.85546875" style="58" customWidth="1"/>
    <col min="3" max="3" width="1.5703125" style="58" customWidth="1"/>
    <col min="4" max="4" width="18.7109375" style="58" customWidth="1"/>
    <col min="5" max="5" width="1.5703125" style="58" customWidth="1"/>
    <col min="6" max="6" width="18" style="58" customWidth="1"/>
    <col min="7" max="7" width="15.140625" style="58" customWidth="1"/>
    <col min="8" max="8" width="18.7109375" style="58" bestFit="1" customWidth="1"/>
    <col min="9" max="16384" width="11.5703125" style="58"/>
  </cols>
  <sheetData>
    <row r="1" spans="1:8" x14ac:dyDescent="0.2">
      <c r="A1" s="84"/>
      <c r="B1" s="84"/>
      <c r="C1" s="84"/>
      <c r="D1" s="84"/>
      <c r="E1" s="84"/>
      <c r="F1" s="84"/>
      <c r="G1" s="84"/>
      <c r="H1" s="84"/>
    </row>
    <row r="2" spans="1:8" x14ac:dyDescent="0.2">
      <c r="A2" s="249" t="s">
        <v>308</v>
      </c>
      <c r="B2" s="249"/>
      <c r="C2" s="249"/>
      <c r="D2" s="249"/>
      <c r="E2" s="249"/>
      <c r="F2" s="249"/>
      <c r="G2" s="249"/>
      <c r="H2" s="249"/>
    </row>
    <row r="3" spans="1:8" x14ac:dyDescent="0.2">
      <c r="A3" s="250" t="s">
        <v>768</v>
      </c>
      <c r="B3" s="250"/>
      <c r="C3" s="250"/>
      <c r="D3" s="250"/>
      <c r="E3" s="250"/>
      <c r="F3" s="250"/>
      <c r="G3" s="250"/>
      <c r="H3" s="250"/>
    </row>
    <row r="4" spans="1:8" x14ac:dyDescent="0.2">
      <c r="A4" s="78"/>
      <c r="B4" s="78"/>
      <c r="C4" s="78"/>
      <c r="D4" s="78"/>
      <c r="E4" s="78"/>
      <c r="F4" s="78"/>
      <c r="G4" s="78"/>
      <c r="H4" s="78"/>
    </row>
    <row r="5" spans="1:8" x14ac:dyDescent="0.2">
      <c r="A5" s="84"/>
      <c r="B5" s="251" t="s">
        <v>318</v>
      </c>
      <c r="C5" s="85"/>
      <c r="D5" s="251" t="s">
        <v>319</v>
      </c>
      <c r="E5" s="251"/>
      <c r="F5" s="251"/>
      <c r="G5" s="251" t="s">
        <v>320</v>
      </c>
      <c r="H5" s="251" t="s">
        <v>321</v>
      </c>
    </row>
    <row r="6" spans="1:8" ht="38.450000000000003" customHeight="1" x14ac:dyDescent="0.2">
      <c r="A6" s="86" t="s">
        <v>322</v>
      </c>
      <c r="B6" s="251"/>
      <c r="C6" s="85"/>
      <c r="D6" s="85" t="s">
        <v>323</v>
      </c>
      <c r="E6" s="85"/>
      <c r="F6" s="85" t="s">
        <v>324</v>
      </c>
      <c r="G6" s="251"/>
      <c r="H6" s="251"/>
    </row>
    <row r="7" spans="1:8" ht="25.5" x14ac:dyDescent="0.2">
      <c r="A7" s="87" t="s">
        <v>325</v>
      </c>
      <c r="B7" s="88"/>
      <c r="C7" s="88"/>
      <c r="D7" s="88"/>
      <c r="E7" s="88"/>
      <c r="F7" s="88"/>
      <c r="G7" s="88"/>
      <c r="H7" s="88"/>
    </row>
    <row r="8" spans="1:8" x14ac:dyDescent="0.2">
      <c r="A8" s="84"/>
      <c r="B8" s="88"/>
      <c r="C8" s="88"/>
      <c r="D8" s="88"/>
      <c r="E8" s="88"/>
      <c r="F8" s="88"/>
      <c r="G8" s="88"/>
      <c r="H8" s="88"/>
    </row>
    <row r="9" spans="1:8" x14ac:dyDescent="0.2">
      <c r="A9" s="89" t="s">
        <v>326</v>
      </c>
      <c r="B9" s="88">
        <v>371641.29</v>
      </c>
      <c r="C9" s="88"/>
      <c r="D9" s="88">
        <v>13710112.109999999</v>
      </c>
      <c r="E9" s="88"/>
      <c r="F9" s="88">
        <v>-572268.17000003497</v>
      </c>
      <c r="G9" s="88"/>
      <c r="H9" s="88">
        <f>B9+D9+F9</f>
        <v>13509485.229999963</v>
      </c>
    </row>
    <row r="10" spans="1:8" ht="25.5" x14ac:dyDescent="0.2">
      <c r="A10" s="89" t="s">
        <v>327</v>
      </c>
      <c r="B10" s="90"/>
      <c r="C10" s="88"/>
      <c r="D10" s="90"/>
      <c r="E10" s="88"/>
      <c r="F10" s="90"/>
      <c r="G10" s="88"/>
      <c r="H10" s="90"/>
    </row>
    <row r="11" spans="1:8" x14ac:dyDescent="0.2">
      <c r="A11" s="84"/>
      <c r="B11" s="91">
        <f>SUM(B9:B10)</f>
        <v>371641.29</v>
      </c>
      <c r="C11" s="91"/>
      <c r="D11" s="91">
        <f>SUM(D9:D10)</f>
        <v>13710112.109999999</v>
      </c>
      <c r="E11" s="91"/>
      <c r="F11" s="91">
        <f>SUM(F9:F10)</f>
        <v>-572268.17000003497</v>
      </c>
      <c r="G11" s="88"/>
      <c r="H11" s="91">
        <f>SUM(H9:H10)</f>
        <v>13509485.229999963</v>
      </c>
    </row>
    <row r="12" spans="1:8" x14ac:dyDescent="0.2">
      <c r="A12" s="92" t="s">
        <v>328</v>
      </c>
      <c r="B12" s="88"/>
      <c r="C12" s="88"/>
      <c r="D12" s="88"/>
      <c r="E12" s="88"/>
      <c r="F12" s="88"/>
      <c r="G12" s="88"/>
      <c r="H12" s="88"/>
    </row>
    <row r="13" spans="1:8" x14ac:dyDescent="0.2">
      <c r="A13" s="84"/>
      <c r="B13" s="88"/>
      <c r="C13" s="88"/>
      <c r="D13" s="88"/>
      <c r="E13" s="88"/>
      <c r="F13" s="88"/>
      <c r="G13" s="88"/>
      <c r="H13" s="88"/>
    </row>
    <row r="14" spans="1:8" ht="25.5" x14ac:dyDescent="0.2">
      <c r="A14" s="93" t="s">
        <v>329</v>
      </c>
      <c r="B14" s="88"/>
      <c r="C14" s="88"/>
      <c r="D14" s="88"/>
      <c r="E14" s="88"/>
      <c r="F14" s="88">
        <v>7055700</v>
      </c>
      <c r="G14" s="88"/>
      <c r="H14" s="88">
        <f>B14+D14+F14</f>
        <v>7055700</v>
      </c>
    </row>
    <row r="15" spans="1:8" ht="25.5" x14ac:dyDescent="0.2">
      <c r="A15" s="93" t="s">
        <v>330</v>
      </c>
      <c r="B15" s="90"/>
      <c r="C15" s="88"/>
      <c r="D15" s="90"/>
      <c r="E15" s="88"/>
      <c r="F15" s="90"/>
      <c r="G15" s="88"/>
      <c r="H15" s="90"/>
    </row>
    <row r="16" spans="1:8" x14ac:dyDescent="0.2">
      <c r="A16" s="84"/>
      <c r="B16" s="94">
        <v>0</v>
      </c>
      <c r="C16" s="88"/>
      <c r="D16" s="94">
        <v>0</v>
      </c>
      <c r="E16" s="88"/>
      <c r="F16" s="94">
        <f>SUM(F14:F15)</f>
        <v>7055700</v>
      </c>
      <c r="G16" s="88"/>
      <c r="H16" s="94">
        <f>SUM(H14:H15)</f>
        <v>7055700</v>
      </c>
    </row>
    <row r="17" spans="1:8" x14ac:dyDescent="0.2">
      <c r="A17" s="84"/>
      <c r="B17" s="88"/>
      <c r="C17" s="88"/>
      <c r="D17" s="88"/>
      <c r="E17" s="88"/>
      <c r="F17" s="88"/>
      <c r="G17" s="88"/>
      <c r="H17" s="88"/>
    </row>
    <row r="18" spans="1:8" x14ac:dyDescent="0.2">
      <c r="A18" s="92" t="s">
        <v>331</v>
      </c>
      <c r="B18" s="88"/>
      <c r="C18" s="88"/>
      <c r="D18" s="88"/>
      <c r="E18" s="88"/>
      <c r="F18" s="88"/>
      <c r="G18" s="88"/>
      <c r="H18" s="88"/>
    </row>
    <row r="19" spans="1:8" x14ac:dyDescent="0.2">
      <c r="A19" s="84"/>
      <c r="B19" s="88"/>
      <c r="C19" s="88"/>
      <c r="D19" s="88"/>
      <c r="E19" s="88"/>
      <c r="F19" s="88"/>
      <c r="G19" s="88"/>
      <c r="H19" s="88"/>
    </row>
    <row r="20" spans="1:8" x14ac:dyDescent="0.2">
      <c r="A20" s="93" t="s">
        <v>696</v>
      </c>
      <c r="B20" s="88"/>
      <c r="C20" s="88"/>
      <c r="D20" s="88"/>
      <c r="E20" s="88"/>
      <c r="F20" s="88"/>
      <c r="G20" s="88"/>
      <c r="H20" s="88"/>
    </row>
    <row r="21" spans="1:8" x14ac:dyDescent="0.2">
      <c r="A21" s="93" t="s">
        <v>332</v>
      </c>
      <c r="B21" s="88"/>
      <c r="C21" s="88"/>
      <c r="D21" s="88"/>
      <c r="E21" s="88"/>
      <c r="F21" s="88"/>
      <c r="G21" s="88"/>
      <c r="H21" s="88"/>
    </row>
    <row r="22" spans="1:8" x14ac:dyDescent="0.2">
      <c r="A22" s="93" t="s">
        <v>333</v>
      </c>
      <c r="B22" s="88"/>
      <c r="C22" s="88"/>
      <c r="D22" s="88"/>
      <c r="F22" s="88">
        <v>309562.57</v>
      </c>
      <c r="G22" s="88"/>
      <c r="H22" s="88">
        <f>B22+D22+F22</f>
        <v>309562.57</v>
      </c>
    </row>
    <row r="23" spans="1:8" ht="25.5" x14ac:dyDescent="0.2">
      <c r="A23" s="93" t="s">
        <v>329</v>
      </c>
      <c r="B23" s="90"/>
      <c r="C23" s="88"/>
      <c r="D23" s="90">
        <v>-159725.16</v>
      </c>
      <c r="E23" s="88"/>
      <c r="F23" s="90"/>
      <c r="G23" s="88"/>
      <c r="H23" s="90">
        <f>B23+D23+F23</f>
        <v>-159725.16</v>
      </c>
    </row>
    <row r="24" spans="1:8" x14ac:dyDescent="0.2">
      <c r="A24" s="84"/>
      <c r="B24" s="94">
        <v>0</v>
      </c>
      <c r="C24" s="84"/>
      <c r="D24" s="94">
        <f>SUM(D23)</f>
        <v>-159725.16</v>
      </c>
      <c r="E24" s="84"/>
      <c r="F24" s="94">
        <f>SUM(F22:F23)</f>
        <v>309562.57</v>
      </c>
      <c r="G24" s="84"/>
      <c r="H24" s="91">
        <f>SUM(H22:H23)</f>
        <v>149837.41</v>
      </c>
    </row>
    <row r="25" spans="1:8" x14ac:dyDescent="0.2">
      <c r="A25" s="84"/>
      <c r="B25" s="84"/>
      <c r="C25" s="84"/>
      <c r="D25" s="84"/>
      <c r="E25" s="84"/>
      <c r="F25" s="84"/>
      <c r="G25" s="84"/>
      <c r="H25" s="84"/>
    </row>
    <row r="26" spans="1:8" x14ac:dyDescent="0.2">
      <c r="A26" s="95" t="s">
        <v>334</v>
      </c>
      <c r="B26" s="96"/>
      <c r="C26" s="84"/>
      <c r="D26" s="96"/>
      <c r="E26" s="84"/>
      <c r="F26" s="96"/>
      <c r="G26" s="84"/>
      <c r="H26" s="96"/>
    </row>
    <row r="27" spans="1:8" x14ac:dyDescent="0.2">
      <c r="A27" s="84"/>
      <c r="B27" s="91">
        <f>B24+B16+B11</f>
        <v>371641.29</v>
      </c>
      <c r="C27" s="84"/>
      <c r="D27" s="91">
        <f>D24+D16+D11</f>
        <v>13550386.949999999</v>
      </c>
      <c r="E27" s="84"/>
      <c r="F27" s="91">
        <f>F24+F16+F11</f>
        <v>6792994.399999965</v>
      </c>
      <c r="G27" s="84"/>
      <c r="H27" s="91">
        <f>H24+H16+H11</f>
        <v>20715022.639999963</v>
      </c>
    </row>
    <row r="28" spans="1:8" x14ac:dyDescent="0.2">
      <c r="A28" s="84"/>
      <c r="B28" s="84"/>
      <c r="C28" s="84"/>
      <c r="D28" s="84"/>
      <c r="E28" s="84"/>
      <c r="F28" s="84"/>
      <c r="G28" s="84"/>
      <c r="H28" s="84"/>
    </row>
    <row r="29" spans="1:8" x14ac:dyDescent="0.2">
      <c r="A29" s="84"/>
      <c r="B29" s="84"/>
      <c r="C29" s="84"/>
      <c r="D29" s="84"/>
      <c r="E29" s="84"/>
      <c r="F29" s="84"/>
      <c r="G29" s="84"/>
      <c r="H29" s="88"/>
    </row>
    <row r="30" spans="1:8" x14ac:dyDescent="0.2">
      <c r="A30" s="84"/>
      <c r="B30" s="84"/>
      <c r="C30" s="84"/>
      <c r="D30" s="84"/>
      <c r="E30" s="84"/>
      <c r="F30" s="84"/>
      <c r="G30" s="84"/>
      <c r="H30" s="84"/>
    </row>
    <row r="31" spans="1:8" x14ac:dyDescent="0.2">
      <c r="A31" s="84"/>
      <c r="B31" s="84"/>
      <c r="C31" s="84"/>
      <c r="D31" s="84"/>
      <c r="E31" s="84"/>
      <c r="F31" s="84"/>
      <c r="G31" s="84"/>
      <c r="H31" s="84"/>
    </row>
    <row r="32" spans="1:8" x14ac:dyDescent="0.2">
      <c r="A32" s="84"/>
      <c r="B32" s="84"/>
      <c r="C32" s="84"/>
      <c r="D32" s="84"/>
      <c r="E32" s="84"/>
      <c r="F32" s="84"/>
      <c r="G32" s="84"/>
      <c r="H32" s="84"/>
    </row>
    <row r="33" spans="1:8" x14ac:dyDescent="0.2">
      <c r="A33" s="84"/>
      <c r="B33" s="84"/>
      <c r="C33" s="84"/>
      <c r="D33" s="84"/>
      <c r="E33" s="84"/>
      <c r="F33" s="84"/>
      <c r="G33" s="84"/>
      <c r="H33" s="84"/>
    </row>
    <row r="34" spans="1:8" x14ac:dyDescent="0.2">
      <c r="A34" s="84"/>
      <c r="B34" s="84"/>
      <c r="C34" s="84"/>
      <c r="D34" s="84"/>
      <c r="E34" s="84"/>
      <c r="F34" s="84"/>
      <c r="G34" s="84"/>
      <c r="H34" s="84"/>
    </row>
    <row r="35" spans="1:8" x14ac:dyDescent="0.2">
      <c r="A35" s="243" t="s">
        <v>596</v>
      </c>
      <c r="B35" s="243"/>
      <c r="C35" s="107"/>
      <c r="D35" s="84"/>
      <c r="E35" s="107"/>
      <c r="F35" s="243" t="s">
        <v>425</v>
      </c>
      <c r="G35" s="243"/>
      <c r="H35" s="243"/>
    </row>
    <row r="36" spans="1:8" x14ac:dyDescent="0.2">
      <c r="A36" s="243" t="s">
        <v>422</v>
      </c>
      <c r="B36" s="243"/>
      <c r="C36" s="107"/>
      <c r="D36" s="84"/>
      <c r="E36" s="107"/>
      <c r="F36" s="243" t="s">
        <v>421</v>
      </c>
      <c r="G36" s="243"/>
      <c r="H36" s="243"/>
    </row>
  </sheetData>
  <mergeCells count="10">
    <mergeCell ref="A35:B35"/>
    <mergeCell ref="A36:B36"/>
    <mergeCell ref="F35:H35"/>
    <mergeCell ref="F36:H36"/>
    <mergeCell ref="A2:H2"/>
    <mergeCell ref="A3:H3"/>
    <mergeCell ref="B5:B6"/>
    <mergeCell ref="D5:F5"/>
    <mergeCell ref="G5:G6"/>
    <mergeCell ref="H5:H6"/>
  </mergeCells>
  <printOptions horizontalCentered="1"/>
  <pageMargins left="0.39370078740157483" right="0.39370078740157483" top="0.78740157480314965" bottom="0.3937007874015748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topLeftCell="A6" zoomScaleSheetLayoutView="100" workbookViewId="0">
      <selection activeCell="C25" sqref="C25"/>
    </sheetView>
  </sheetViews>
  <sheetFormatPr baseColWidth="10" defaultColWidth="11.5703125" defaultRowHeight="12.75" x14ac:dyDescent="0.2"/>
  <cols>
    <col min="1" max="1" width="11.5703125" style="58"/>
    <col min="2" max="2" width="45.42578125" style="58" customWidth="1"/>
    <col min="3" max="3" width="18.7109375" style="58" customWidth="1"/>
    <col min="4" max="16384" width="11.5703125" style="58"/>
  </cols>
  <sheetData>
    <row r="1" spans="1:3" x14ac:dyDescent="0.2">
      <c r="A1" s="249" t="s">
        <v>308</v>
      </c>
      <c r="B1" s="249"/>
      <c r="C1" s="249"/>
    </row>
    <row r="2" spans="1:3" x14ac:dyDescent="0.2">
      <c r="A2" s="250" t="s">
        <v>769</v>
      </c>
      <c r="B2" s="250"/>
      <c r="C2" s="250"/>
    </row>
    <row r="3" spans="1:3" x14ac:dyDescent="0.2">
      <c r="A3" s="84"/>
      <c r="B3" s="84"/>
      <c r="C3" s="84"/>
    </row>
    <row r="4" spans="1:3" x14ac:dyDescent="0.2">
      <c r="A4" s="84"/>
      <c r="B4" s="92" t="s">
        <v>335</v>
      </c>
      <c r="C4" s="84"/>
    </row>
    <row r="5" spans="1:3" s="60" customFormat="1" ht="19.899999999999999" customHeight="1" x14ac:dyDescent="0.2">
      <c r="A5" s="97" t="s">
        <v>698</v>
      </c>
      <c r="B5" s="97"/>
      <c r="C5" s="98">
        <v>2020897.4000000001</v>
      </c>
    </row>
    <row r="6" spans="1:3" s="60" customFormat="1" ht="19.899999999999999" customHeight="1" x14ac:dyDescent="0.2">
      <c r="A6" s="97" t="s">
        <v>336</v>
      </c>
      <c r="B6" s="97"/>
      <c r="C6" s="98">
        <v>1724119.23</v>
      </c>
    </row>
    <row r="7" spans="1:3" s="60" customFormat="1" ht="19.899999999999999" customHeight="1" x14ac:dyDescent="0.2">
      <c r="A7" s="99" t="s">
        <v>337</v>
      </c>
      <c r="B7" s="97"/>
      <c r="C7" s="98">
        <v>19922882.800000001</v>
      </c>
    </row>
    <row r="8" spans="1:3" s="60" customFormat="1" ht="19.899999999999999" customHeight="1" x14ac:dyDescent="0.2">
      <c r="A8" s="97" t="s">
        <v>338</v>
      </c>
      <c r="B8" s="97"/>
      <c r="C8" s="98">
        <v>71667.369999999981</v>
      </c>
    </row>
    <row r="9" spans="1:3" s="60" customFormat="1" ht="19.899999999999999" customHeight="1" x14ac:dyDescent="0.2">
      <c r="A9" s="97" t="s">
        <v>339</v>
      </c>
      <c r="B9" s="97"/>
      <c r="C9" s="98">
        <v>10647.26</v>
      </c>
    </row>
    <row r="10" spans="1:3" s="60" customFormat="1" ht="19.899999999999999" customHeight="1" x14ac:dyDescent="0.2">
      <c r="A10" s="97" t="s">
        <v>340</v>
      </c>
      <c r="B10" s="97"/>
      <c r="C10" s="98">
        <v>68252095.730000004</v>
      </c>
    </row>
    <row r="11" spans="1:3" s="60" customFormat="1" ht="19.899999999999999" customHeight="1" x14ac:dyDescent="0.2">
      <c r="A11" s="97" t="s">
        <v>341</v>
      </c>
      <c r="B11" s="97"/>
      <c r="C11" s="98">
        <v>36625243.619999997</v>
      </c>
    </row>
    <row r="12" spans="1:3" s="60" customFormat="1" ht="19.899999999999999" customHeight="1" thickBot="1" x14ac:dyDescent="0.25">
      <c r="A12" s="97" t="s">
        <v>342</v>
      </c>
      <c r="B12" s="97"/>
      <c r="C12" s="100">
        <v>6895974.8399999999</v>
      </c>
    </row>
    <row r="13" spans="1:3" ht="13.5" thickTop="1" x14ac:dyDescent="0.2">
      <c r="A13" s="84"/>
      <c r="B13" s="101" t="s">
        <v>343</v>
      </c>
      <c r="C13" s="102">
        <f>SUM(C5:C12)</f>
        <v>135523528.25</v>
      </c>
    </row>
    <row r="14" spans="1:3" x14ac:dyDescent="0.2">
      <c r="A14" s="84"/>
      <c r="B14" s="84"/>
      <c r="C14" s="84"/>
    </row>
    <row r="15" spans="1:3" x14ac:dyDescent="0.2">
      <c r="A15" s="84"/>
      <c r="B15" s="92" t="s">
        <v>344</v>
      </c>
      <c r="C15" s="84"/>
    </row>
    <row r="16" spans="1:3" s="60" customFormat="1" ht="19.899999999999999" customHeight="1" x14ac:dyDescent="0.2">
      <c r="A16" s="99" t="s">
        <v>345</v>
      </c>
      <c r="B16" s="97"/>
      <c r="C16" s="103">
        <v>12695244.440000003</v>
      </c>
    </row>
    <row r="17" spans="1:4" s="60" customFormat="1" ht="19.899999999999999" customHeight="1" x14ac:dyDescent="0.2">
      <c r="A17" s="99" t="s">
        <v>346</v>
      </c>
      <c r="B17" s="97"/>
      <c r="C17" s="103">
        <v>1128348.25</v>
      </c>
    </row>
    <row r="18" spans="1:4" s="60" customFormat="1" ht="19.899999999999999" customHeight="1" x14ac:dyDescent="0.2">
      <c r="A18" s="99" t="s">
        <v>347</v>
      </c>
      <c r="B18" s="97"/>
      <c r="C18" s="103">
        <v>5090830.18</v>
      </c>
    </row>
    <row r="19" spans="1:4" s="60" customFormat="1" ht="19.899999999999999" customHeight="1" x14ac:dyDescent="0.2">
      <c r="A19" s="99" t="s">
        <v>348</v>
      </c>
      <c r="B19" s="97"/>
      <c r="C19" s="103">
        <v>860020</v>
      </c>
    </row>
    <row r="20" spans="1:4" s="60" customFormat="1" ht="19.899999999999999" customHeight="1" x14ac:dyDescent="0.2">
      <c r="A20" s="99" t="s">
        <v>600</v>
      </c>
      <c r="B20" s="97"/>
      <c r="C20" s="103">
        <v>539930.11</v>
      </c>
    </row>
    <row r="21" spans="1:4" s="60" customFormat="1" ht="19.899999999999999" customHeight="1" x14ac:dyDescent="0.2">
      <c r="A21" s="99" t="s">
        <v>349</v>
      </c>
      <c r="B21" s="97"/>
      <c r="C21" s="103">
        <v>1976523.1700000025</v>
      </c>
    </row>
    <row r="22" spans="1:4" s="60" customFormat="1" ht="19.899999999999999" customHeight="1" x14ac:dyDescent="0.2">
      <c r="A22" s="99" t="s">
        <v>350</v>
      </c>
      <c r="B22" s="97"/>
      <c r="C22" s="103">
        <v>389909.51000000018</v>
      </c>
    </row>
    <row r="23" spans="1:4" s="60" customFormat="1" ht="19.899999999999999" customHeight="1" x14ac:dyDescent="0.2">
      <c r="A23" s="99" t="s">
        <v>351</v>
      </c>
      <c r="B23" s="97"/>
      <c r="C23" s="103">
        <v>72359141.400000006</v>
      </c>
    </row>
    <row r="24" spans="1:4" s="60" customFormat="1" ht="19.899999999999999" customHeight="1" x14ac:dyDescent="0.2">
      <c r="A24" s="99" t="s">
        <v>352</v>
      </c>
      <c r="B24" s="97"/>
      <c r="C24" s="103">
        <v>36456894.799999997</v>
      </c>
    </row>
    <row r="25" spans="1:4" s="60" customFormat="1" ht="19.899999999999999" customHeight="1" thickBot="1" x14ac:dyDescent="0.25">
      <c r="A25" s="99" t="s">
        <v>774</v>
      </c>
      <c r="B25" s="97"/>
      <c r="C25" s="104">
        <v>4026686.3900000718</v>
      </c>
    </row>
    <row r="26" spans="1:4" s="60" customFormat="1" ht="13.5" thickTop="1" x14ac:dyDescent="0.2">
      <c r="A26" s="97"/>
      <c r="B26" s="97"/>
      <c r="C26" s="105">
        <f>SUM(C16:C25)</f>
        <v>135523528.25000009</v>
      </c>
      <c r="D26" s="109"/>
    </row>
    <row r="27" spans="1:4" x14ac:dyDescent="0.2">
      <c r="A27" s="84"/>
      <c r="B27" s="84"/>
      <c r="C27" s="84"/>
    </row>
    <row r="28" spans="1:4" x14ac:dyDescent="0.2">
      <c r="A28" s="84"/>
      <c r="B28" s="84"/>
      <c r="C28" s="84"/>
    </row>
    <row r="29" spans="1:4" x14ac:dyDescent="0.2">
      <c r="A29" s="84"/>
      <c r="B29" s="84"/>
      <c r="C29" s="84"/>
    </row>
    <row r="30" spans="1:4" x14ac:dyDescent="0.2">
      <c r="A30" s="84"/>
      <c r="B30" s="84"/>
      <c r="C30" s="84"/>
    </row>
    <row r="31" spans="1:4" x14ac:dyDescent="0.2">
      <c r="A31" s="84"/>
      <c r="B31" s="84"/>
      <c r="C31" s="84"/>
    </row>
    <row r="32" spans="1:4" x14ac:dyDescent="0.2">
      <c r="A32" s="84"/>
      <c r="B32" s="84"/>
      <c r="C32" s="84"/>
    </row>
    <row r="33" spans="1:3" x14ac:dyDescent="0.2">
      <c r="A33" s="84"/>
      <c r="B33" s="84"/>
      <c r="C33" s="84"/>
    </row>
    <row r="34" spans="1:3" x14ac:dyDescent="0.2">
      <c r="A34" s="84"/>
      <c r="B34" s="84"/>
      <c r="C34" s="84"/>
    </row>
    <row r="35" spans="1:3" x14ac:dyDescent="0.2">
      <c r="A35" s="84"/>
      <c r="B35" s="84"/>
      <c r="C35" s="84"/>
    </row>
    <row r="36" spans="1:3" x14ac:dyDescent="0.2">
      <c r="A36" s="84"/>
      <c r="B36" s="84"/>
      <c r="C36" s="84"/>
    </row>
    <row r="37" spans="1:3" x14ac:dyDescent="0.2">
      <c r="A37" s="84"/>
      <c r="B37" s="84"/>
      <c r="C37" s="84"/>
    </row>
    <row r="38" spans="1:3" x14ac:dyDescent="0.2">
      <c r="A38" s="243"/>
      <c r="B38" s="243"/>
      <c r="C38" s="243"/>
    </row>
    <row r="39" spans="1:3" x14ac:dyDescent="0.2">
      <c r="A39" s="243" t="s">
        <v>597</v>
      </c>
      <c r="B39" s="243"/>
      <c r="C39" s="243"/>
    </row>
    <row r="40" spans="1:3" x14ac:dyDescent="0.2">
      <c r="A40" s="243" t="s">
        <v>424</v>
      </c>
      <c r="B40" s="243"/>
      <c r="C40" s="243"/>
    </row>
  </sheetData>
  <mergeCells count="5">
    <mergeCell ref="A1:C1"/>
    <mergeCell ref="A2:C2"/>
    <mergeCell ref="A38:C38"/>
    <mergeCell ref="A39:C39"/>
    <mergeCell ref="A40:C4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view="pageBreakPreview" zoomScaleSheetLayoutView="100" workbookViewId="0">
      <selection activeCell="C35" sqref="C35"/>
    </sheetView>
  </sheetViews>
  <sheetFormatPr baseColWidth="10" defaultRowHeight="12.75" x14ac:dyDescent="0.2"/>
  <cols>
    <col min="1" max="1" width="28.28515625" style="7" customWidth="1"/>
    <col min="2" max="2" width="2.140625" style="7" customWidth="1"/>
    <col min="3" max="3" width="18.42578125" style="7" bestFit="1" customWidth="1"/>
    <col min="4" max="4" width="16.28515625" style="7" bestFit="1" customWidth="1"/>
    <col min="5" max="5" width="18.7109375" style="7" bestFit="1" customWidth="1"/>
  </cols>
  <sheetData>
    <row r="1" spans="1:5" x14ac:dyDescent="0.2">
      <c r="A1" s="4"/>
      <c r="B1" s="4"/>
      <c r="C1" s="4"/>
      <c r="D1" s="4"/>
      <c r="E1" s="4"/>
    </row>
    <row r="2" spans="1:5" ht="15" x14ac:dyDescent="0.2">
      <c r="A2" s="252" t="s">
        <v>403</v>
      </c>
      <c r="B2" s="252"/>
      <c r="C2" s="252"/>
      <c r="D2" s="252"/>
      <c r="E2" s="252"/>
    </row>
    <row r="3" spans="1:5" ht="15.75" x14ac:dyDescent="0.2">
      <c r="A3" s="253" t="s">
        <v>770</v>
      </c>
      <c r="B3" s="253"/>
      <c r="C3" s="253"/>
      <c r="D3" s="253"/>
      <c r="E3" s="253"/>
    </row>
    <row r="4" spans="1:5" x14ac:dyDescent="0.2">
      <c r="A4" s="4"/>
      <c r="B4" s="4"/>
      <c r="C4" s="4"/>
      <c r="D4" s="4"/>
      <c r="E4" s="4"/>
    </row>
    <row r="5" spans="1:5" ht="16.5" x14ac:dyDescent="0.2">
      <c r="A5" s="4"/>
      <c r="B5" s="4"/>
      <c r="C5" s="117">
        <v>2013</v>
      </c>
      <c r="D5" s="4"/>
      <c r="E5" s="117">
        <v>2012</v>
      </c>
    </row>
    <row r="6" spans="1:5" ht="25.5" x14ac:dyDescent="0.2">
      <c r="A6" s="118" t="s">
        <v>402</v>
      </c>
      <c r="B6" s="4"/>
      <c r="C6" s="4"/>
      <c r="D6" s="4"/>
      <c r="E6" s="4"/>
    </row>
    <row r="7" spans="1:5" x14ac:dyDescent="0.2">
      <c r="A7" s="118" t="s">
        <v>390</v>
      </c>
      <c r="B7" s="4"/>
      <c r="C7" s="119">
        <f>SUM(C8:C10)</f>
        <v>21729316.66</v>
      </c>
      <c r="D7" s="5"/>
      <c r="E7" s="119">
        <f>SUM(E8:E10)</f>
        <v>18723696.780000001</v>
      </c>
    </row>
    <row r="8" spans="1:5" ht="25.5" x14ac:dyDescent="0.2">
      <c r="A8" s="120" t="s">
        <v>401</v>
      </c>
      <c r="B8" s="4"/>
      <c r="C8" s="121">
        <v>1724119.23</v>
      </c>
      <c r="D8" s="5"/>
      <c r="E8" s="121">
        <v>1218825.01</v>
      </c>
    </row>
    <row r="9" spans="1:5" ht="25.5" x14ac:dyDescent="0.2">
      <c r="A9" s="120" t="s">
        <v>400</v>
      </c>
      <c r="B9" s="4"/>
      <c r="C9" s="121">
        <v>19922882.800000001</v>
      </c>
      <c r="D9" s="5"/>
      <c r="E9" s="121">
        <v>17433641.190000001</v>
      </c>
    </row>
    <row r="10" spans="1:5" ht="14.45" customHeight="1" x14ac:dyDescent="0.2">
      <c r="A10" s="120" t="s">
        <v>399</v>
      </c>
      <c r="B10" s="4"/>
      <c r="C10" s="121">
        <v>82314.63</v>
      </c>
      <c r="D10" s="5"/>
      <c r="E10" s="121">
        <v>71230.58</v>
      </c>
    </row>
    <row r="11" spans="1:5" x14ac:dyDescent="0.2">
      <c r="A11" s="118" t="s">
        <v>387</v>
      </c>
      <c r="B11" s="4"/>
      <c r="C11" s="119">
        <f>SUM(C12:C15)</f>
        <v>19774442.869999997</v>
      </c>
      <c r="D11" s="5"/>
      <c r="E11" s="119">
        <f>SUM(E12:E15)</f>
        <v>17988833.939999998</v>
      </c>
    </row>
    <row r="12" spans="1:5" x14ac:dyDescent="0.2">
      <c r="A12" s="120" t="s">
        <v>398</v>
      </c>
      <c r="B12" s="4"/>
      <c r="C12" s="121">
        <v>12695244.439999999</v>
      </c>
      <c r="D12" s="5"/>
      <c r="E12" s="121">
        <v>10631719.470000001</v>
      </c>
    </row>
    <row r="13" spans="1:5" x14ac:dyDescent="0.2">
      <c r="A13" s="120" t="s">
        <v>397</v>
      </c>
      <c r="B13" s="4"/>
      <c r="C13" s="121">
        <v>1128348.25</v>
      </c>
      <c r="D13" s="5"/>
      <c r="E13" s="121">
        <v>1432207.1800000004</v>
      </c>
    </row>
    <row r="14" spans="1:5" x14ac:dyDescent="0.2">
      <c r="A14" s="120" t="s">
        <v>396</v>
      </c>
      <c r="B14" s="4"/>
      <c r="C14" s="121">
        <v>5090830.18</v>
      </c>
      <c r="D14" s="5"/>
      <c r="E14" s="121">
        <v>5370032.3899999997</v>
      </c>
    </row>
    <row r="15" spans="1:5" ht="26.25" thickBot="1" x14ac:dyDescent="0.25">
      <c r="A15" s="120" t="s">
        <v>395</v>
      </c>
      <c r="B15" s="4"/>
      <c r="C15" s="121">
        <v>860020</v>
      </c>
      <c r="D15" s="5"/>
      <c r="E15" s="121">
        <v>554874.9</v>
      </c>
    </row>
    <row r="16" spans="1:5" ht="26.25" thickTop="1" x14ac:dyDescent="0.2">
      <c r="A16" s="128" t="s">
        <v>437</v>
      </c>
      <c r="B16" s="4"/>
      <c r="C16" s="122">
        <f>C7-C11</f>
        <v>1954873.7900000028</v>
      </c>
      <c r="D16" s="4"/>
      <c r="E16" s="122">
        <f>E7-E11</f>
        <v>734862.84000000358</v>
      </c>
    </row>
    <row r="17" spans="1:5" x14ac:dyDescent="0.2">
      <c r="A17" s="128"/>
      <c r="B17" s="4"/>
      <c r="C17" s="125"/>
      <c r="D17" s="4"/>
      <c r="E17" s="125"/>
    </row>
    <row r="18" spans="1:5" x14ac:dyDescent="0.2">
      <c r="A18" s="118" t="s">
        <v>394</v>
      </c>
      <c r="B18" s="4"/>
      <c r="C18" s="5"/>
      <c r="D18" s="5"/>
      <c r="E18" s="5"/>
    </row>
    <row r="19" spans="1:5" x14ac:dyDescent="0.2">
      <c r="A19" s="118" t="s">
        <v>390</v>
      </c>
      <c r="B19" s="4"/>
      <c r="C19" s="119">
        <f>SUM(C20:C21)</f>
        <v>8779819.2300000004</v>
      </c>
      <c r="D19" s="5"/>
      <c r="E19" s="119">
        <f>E21</f>
        <v>1218825.01</v>
      </c>
    </row>
    <row r="20" spans="1:5" x14ac:dyDescent="0.2">
      <c r="A20" s="120" t="s">
        <v>426</v>
      </c>
      <c r="B20" s="4"/>
      <c r="C20" s="123">
        <v>7055700</v>
      </c>
      <c r="D20" s="5"/>
      <c r="E20" s="123"/>
    </row>
    <row r="21" spans="1:5" x14ac:dyDescent="0.2">
      <c r="A21" s="120" t="s">
        <v>393</v>
      </c>
      <c r="B21" s="4"/>
      <c r="C21" s="121">
        <v>1724119.23</v>
      </c>
      <c r="D21" s="5"/>
      <c r="E21" s="121">
        <v>1218825.01</v>
      </c>
    </row>
    <row r="22" spans="1:5" x14ac:dyDescent="0.2">
      <c r="A22" s="118" t="s">
        <v>387</v>
      </c>
      <c r="B22" s="4"/>
      <c r="C22" s="125">
        <f>SUM(C23:C24)</f>
        <v>6955388.3200000003</v>
      </c>
      <c r="D22" s="5"/>
      <c r="E22" s="125">
        <f>SUM(E23:E24)</f>
        <v>496803.6</v>
      </c>
    </row>
    <row r="23" spans="1:5" x14ac:dyDescent="0.2">
      <c r="A23" s="120" t="s">
        <v>392</v>
      </c>
      <c r="B23" s="4"/>
      <c r="C23" s="5">
        <v>6955388.3200000003</v>
      </c>
      <c r="D23" s="5"/>
      <c r="E23" s="123">
        <v>27803.600000000002</v>
      </c>
    </row>
    <row r="24" spans="1:5" ht="26.25" thickBot="1" x14ac:dyDescent="0.25">
      <c r="A24" s="120" t="s">
        <v>732</v>
      </c>
      <c r="B24" s="4"/>
      <c r="C24" s="225"/>
      <c r="D24" s="5"/>
      <c r="E24" s="226">
        <v>469000</v>
      </c>
    </row>
    <row r="25" spans="1:5" ht="13.5" thickTop="1" x14ac:dyDescent="0.2">
      <c r="A25" s="120"/>
      <c r="B25" s="4"/>
      <c r="C25" s="5"/>
      <c r="D25" s="5"/>
      <c r="E25" s="123"/>
    </row>
    <row r="26" spans="1:5" ht="25.5" x14ac:dyDescent="0.2">
      <c r="A26" s="128" t="s">
        <v>435</v>
      </c>
      <c r="B26" s="4"/>
      <c r="C26" s="126">
        <f>C19-C22</f>
        <v>1824430.9100000001</v>
      </c>
      <c r="D26" s="126"/>
      <c r="E26" s="126">
        <f>E19-E22</f>
        <v>722021.41</v>
      </c>
    </row>
    <row r="27" spans="1:5" x14ac:dyDescent="0.2">
      <c r="A27" s="124"/>
      <c r="B27" s="4"/>
      <c r="C27" s="5"/>
      <c r="D27" s="5"/>
      <c r="E27" s="125"/>
    </row>
    <row r="28" spans="1:5" ht="25.5" x14ac:dyDescent="0.2">
      <c r="A28" s="118" t="s">
        <v>391</v>
      </c>
      <c r="B28" s="4"/>
      <c r="C28" s="5"/>
      <c r="D28" s="5"/>
      <c r="E28" s="5"/>
    </row>
    <row r="29" spans="1:5" x14ac:dyDescent="0.2">
      <c r="A29" s="118" t="s">
        <v>390</v>
      </c>
      <c r="B29" s="4"/>
      <c r="C29" s="119">
        <f>SUM(C30:C31)</f>
        <v>9843210.6400000006</v>
      </c>
      <c r="D29" s="5"/>
      <c r="E29" s="119">
        <f>SUM(E30:E31)</f>
        <v>1496628.0300000003</v>
      </c>
    </row>
    <row r="30" spans="1:5" x14ac:dyDescent="0.2">
      <c r="A30" s="120" t="s">
        <v>389</v>
      </c>
      <c r="B30" s="4"/>
      <c r="C30" s="121">
        <v>7234789.3899999997</v>
      </c>
      <c r="D30" s="5"/>
      <c r="E30" s="121">
        <v>1230071.1800000002</v>
      </c>
    </row>
    <row r="31" spans="1:5" ht="25.5" x14ac:dyDescent="0.2">
      <c r="A31" s="120" t="s">
        <v>388</v>
      </c>
      <c r="B31" s="4"/>
      <c r="C31" s="121">
        <v>2608421.25</v>
      </c>
      <c r="D31" s="5"/>
      <c r="E31" s="121">
        <v>266556.85000000003</v>
      </c>
    </row>
    <row r="32" spans="1:5" x14ac:dyDescent="0.2">
      <c r="A32" s="118" t="s">
        <v>387</v>
      </c>
      <c r="B32" s="4"/>
      <c r="C32" s="119">
        <f>SUM(C33:C34)</f>
        <v>257635.97000000003</v>
      </c>
      <c r="D32" s="5"/>
      <c r="E32" s="119">
        <f>SUM(E33:E34)</f>
        <v>1010602.2200000001</v>
      </c>
    </row>
    <row r="33" spans="1:5" ht="25.5" x14ac:dyDescent="0.2">
      <c r="A33" s="120" t="s">
        <v>386</v>
      </c>
      <c r="B33" s="4"/>
      <c r="C33" s="121">
        <v>85170.240000000005</v>
      </c>
      <c r="D33" s="5"/>
      <c r="E33" s="121">
        <v>896591.43</v>
      </c>
    </row>
    <row r="34" spans="1:5" ht="13.5" thickBot="1" x14ac:dyDescent="0.25">
      <c r="A34" s="120" t="s">
        <v>385</v>
      </c>
      <c r="B34" s="4"/>
      <c r="C34" s="121">
        <v>172465.73</v>
      </c>
      <c r="D34" s="5"/>
      <c r="E34" s="121">
        <v>114010.79000000001</v>
      </c>
    </row>
    <row r="35" spans="1:5" ht="39" thickTop="1" x14ac:dyDescent="0.2">
      <c r="A35" s="127" t="s">
        <v>436</v>
      </c>
      <c r="B35" s="4"/>
      <c r="C35" s="122">
        <f>C29-C32</f>
        <v>9585574.6699999999</v>
      </c>
      <c r="D35" s="5"/>
      <c r="E35" s="122">
        <f>E29-E32</f>
        <v>486025.81000000017</v>
      </c>
    </row>
    <row r="36" spans="1:5" x14ac:dyDescent="0.2">
      <c r="A36" s="6"/>
      <c r="B36" s="4"/>
      <c r="C36" s="5"/>
      <c r="D36" s="5"/>
      <c r="E36" s="5"/>
    </row>
    <row r="37" spans="1:5" ht="38.25" x14ac:dyDescent="0.2">
      <c r="A37" s="118" t="s">
        <v>602</v>
      </c>
      <c r="B37" s="4"/>
      <c r="C37" s="119">
        <f>SUM(C38:C39)</f>
        <v>2005788.9900000002</v>
      </c>
      <c r="D37" s="5"/>
      <c r="E37" s="119">
        <f>SUM(E38:E39)</f>
        <v>437985.27</v>
      </c>
    </row>
    <row r="38" spans="1:5" ht="33.6" customHeight="1" x14ac:dyDescent="0.2">
      <c r="A38" s="120" t="s">
        <v>384</v>
      </c>
      <c r="B38" s="4"/>
      <c r="C38" s="121">
        <v>4026686.39</v>
      </c>
      <c r="D38" s="5"/>
      <c r="E38" s="121">
        <v>2639083.8600000003</v>
      </c>
    </row>
    <row r="39" spans="1:5" ht="30.6" customHeight="1" x14ac:dyDescent="0.2">
      <c r="A39" s="120" t="s">
        <v>383</v>
      </c>
      <c r="B39" s="4"/>
      <c r="C39" s="121">
        <v>-2020897.4</v>
      </c>
      <c r="D39" s="5"/>
      <c r="E39" s="121">
        <v>-2201098.5900000003</v>
      </c>
    </row>
    <row r="40" spans="1:5" x14ac:dyDescent="0.2">
      <c r="A40" s="6"/>
      <c r="B40" s="4"/>
      <c r="C40" s="4"/>
      <c r="D40" s="4"/>
      <c r="E40" s="4"/>
    </row>
    <row r="41" spans="1:5" x14ac:dyDescent="0.2">
      <c r="A41" s="4"/>
      <c r="B41" s="4"/>
      <c r="C41" s="4"/>
      <c r="D41" s="4"/>
      <c r="E41" s="4"/>
    </row>
    <row r="42" spans="1:5" x14ac:dyDescent="0.2">
      <c r="A42" s="244" t="s">
        <v>601</v>
      </c>
      <c r="B42" s="244"/>
      <c r="C42" s="244"/>
      <c r="D42" s="243" t="s">
        <v>425</v>
      </c>
      <c r="E42" s="243"/>
    </row>
    <row r="43" spans="1:5" x14ac:dyDescent="0.2">
      <c r="A43" s="243" t="s">
        <v>422</v>
      </c>
      <c r="B43" s="243"/>
      <c r="C43" s="243"/>
      <c r="D43" s="243" t="s">
        <v>421</v>
      </c>
      <c r="E43" s="243"/>
    </row>
  </sheetData>
  <sortState ref="A23:E24">
    <sortCondition ref="A23"/>
  </sortState>
  <mergeCells count="6">
    <mergeCell ref="A43:C43"/>
    <mergeCell ref="D43:E43"/>
    <mergeCell ref="A2:E2"/>
    <mergeCell ref="A3:E3"/>
    <mergeCell ref="A42:C42"/>
    <mergeCell ref="D42:E42"/>
  </mergeCells>
  <printOptions horizontalCentered="1"/>
  <pageMargins left="0.31496062992125984" right="0.31496062992125984" top="0.15748031496062992" bottom="0.15748031496062992" header="0.51181102362204722" footer="0.2800000000000000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view="pageBreakPreview" topLeftCell="A212" zoomScaleSheetLayoutView="100" workbookViewId="0">
      <selection activeCell="E173" sqref="E173"/>
    </sheetView>
  </sheetViews>
  <sheetFormatPr baseColWidth="10" defaultColWidth="11.5703125" defaultRowHeight="12.75" x14ac:dyDescent="0.2"/>
  <cols>
    <col min="1" max="1" width="8.28515625" style="15" customWidth="1"/>
    <col min="2" max="2" width="3.42578125" style="15" customWidth="1"/>
    <col min="3" max="3" width="38" style="15" customWidth="1"/>
    <col min="4" max="4" width="12.7109375" style="15" bestFit="1" customWidth="1"/>
    <col min="5" max="5" width="13.28515625" style="15" customWidth="1"/>
    <col min="6" max="6" width="12.5703125" style="15" customWidth="1"/>
    <col min="7" max="7" width="12.7109375" style="15" bestFit="1" customWidth="1"/>
    <col min="8" max="8" width="12.28515625" style="1" bestFit="1" customWidth="1"/>
    <col min="9" max="16384" width="11.5703125" style="1"/>
  </cols>
  <sheetData>
    <row r="1" spans="1:7" x14ac:dyDescent="0.2">
      <c r="A1" s="258" t="s">
        <v>308</v>
      </c>
      <c r="B1" s="258"/>
      <c r="C1" s="258"/>
      <c r="D1" s="258"/>
      <c r="E1" s="258"/>
      <c r="F1" s="258"/>
      <c r="G1" s="258"/>
    </row>
    <row r="2" spans="1:7" ht="12.6" customHeight="1" x14ac:dyDescent="0.2">
      <c r="A2" s="258" t="s">
        <v>771</v>
      </c>
      <c r="B2" s="258"/>
      <c r="C2" s="258"/>
      <c r="D2" s="258"/>
      <c r="E2" s="258"/>
      <c r="F2" s="258"/>
      <c r="G2" s="258"/>
    </row>
    <row r="3" spans="1:7" x14ac:dyDescent="0.2">
      <c r="A3" s="16"/>
      <c r="B3" s="16"/>
      <c r="C3" s="16"/>
      <c r="D3" s="16"/>
      <c r="E3" s="16"/>
      <c r="F3" s="16"/>
      <c r="G3" s="16"/>
    </row>
    <row r="4" spans="1:7" x14ac:dyDescent="0.2">
      <c r="A4" s="16"/>
      <c r="B4" s="16"/>
      <c r="C4" s="16"/>
      <c r="D4" s="17" t="s">
        <v>184</v>
      </c>
      <c r="E4" s="257" t="s">
        <v>185</v>
      </c>
      <c r="F4" s="257"/>
      <c r="G4" s="17" t="s">
        <v>184</v>
      </c>
    </row>
    <row r="5" spans="1:7" x14ac:dyDescent="0.2">
      <c r="A5" s="18" t="s">
        <v>183</v>
      </c>
      <c r="B5" s="16"/>
      <c r="C5" s="18" t="s">
        <v>182</v>
      </c>
      <c r="D5" s="17" t="s">
        <v>181</v>
      </c>
      <c r="E5" s="17" t="s">
        <v>180</v>
      </c>
      <c r="F5" s="17" t="s">
        <v>179</v>
      </c>
      <c r="G5" s="17" t="s">
        <v>178</v>
      </c>
    </row>
    <row r="6" spans="1:7" x14ac:dyDescent="0.2">
      <c r="A6" s="16"/>
      <c r="B6" s="16"/>
      <c r="C6" s="16"/>
      <c r="D6" s="16"/>
      <c r="E6" s="16"/>
      <c r="F6" s="16"/>
      <c r="G6" s="16"/>
    </row>
    <row r="7" spans="1:7" x14ac:dyDescent="0.2">
      <c r="A7" s="51" t="s">
        <v>177</v>
      </c>
      <c r="B7" s="51" t="s">
        <v>2</v>
      </c>
      <c r="C7" s="52"/>
      <c r="D7" s="53">
        <f>D8+D10+D12+D15+D17+D19+D21+D23</f>
        <v>29193.34</v>
      </c>
      <c r="E7" s="53">
        <f t="shared" ref="E7:G7" si="0">E8+E10+E12+E15+E17+E19+E21+E23</f>
        <v>0</v>
      </c>
      <c r="F7" s="53">
        <f t="shared" si="0"/>
        <v>0</v>
      </c>
      <c r="G7" s="53">
        <f t="shared" si="0"/>
        <v>29193.34</v>
      </c>
    </row>
    <row r="8" spans="1:7" x14ac:dyDescent="0.2">
      <c r="A8" s="19" t="s">
        <v>176</v>
      </c>
      <c r="B8" s="16"/>
      <c r="C8" s="19" t="s">
        <v>296</v>
      </c>
      <c r="D8" s="20">
        <f>SUM(D9)</f>
        <v>10000</v>
      </c>
      <c r="E8" s="20">
        <f>SUM(E9)</f>
        <v>0</v>
      </c>
      <c r="F8" s="20">
        <f>SUM(F9)</f>
        <v>0</v>
      </c>
      <c r="G8" s="20">
        <f>D8+E8-F8</f>
        <v>10000</v>
      </c>
    </row>
    <row r="9" spans="1:7" x14ac:dyDescent="0.2">
      <c r="A9" s="21" t="s">
        <v>607</v>
      </c>
      <c r="B9" s="16"/>
      <c r="C9" s="16"/>
      <c r="D9" s="135">
        <v>10000</v>
      </c>
      <c r="E9" s="135">
        <v>0</v>
      </c>
      <c r="F9" s="135">
        <v>0</v>
      </c>
      <c r="G9" s="135">
        <f t="shared" ref="G9:G80" si="1">D9+E9-F9</f>
        <v>10000</v>
      </c>
    </row>
    <row r="10" spans="1:7" x14ac:dyDescent="0.2">
      <c r="A10" s="19" t="s">
        <v>175</v>
      </c>
      <c r="B10" s="16"/>
      <c r="C10" s="19" t="s">
        <v>297</v>
      </c>
      <c r="D10" s="20">
        <f>SUM(D11)</f>
        <v>5000</v>
      </c>
      <c r="E10" s="20">
        <f>SUM(E11)</f>
        <v>0</v>
      </c>
      <c r="F10" s="20">
        <f>SUM(F11)</f>
        <v>0</v>
      </c>
      <c r="G10" s="20">
        <f t="shared" si="1"/>
        <v>5000</v>
      </c>
    </row>
    <row r="11" spans="1:7" x14ac:dyDescent="0.2">
      <c r="A11" s="21" t="s">
        <v>298</v>
      </c>
      <c r="B11" s="16"/>
      <c r="C11" s="16"/>
      <c r="D11" s="135">
        <v>5000</v>
      </c>
      <c r="E11" s="135">
        <v>0</v>
      </c>
      <c r="F11" s="135">
        <v>0</v>
      </c>
      <c r="G11" s="135">
        <f t="shared" si="1"/>
        <v>5000</v>
      </c>
    </row>
    <row r="12" spans="1:7" x14ac:dyDescent="0.2">
      <c r="A12" s="19" t="s">
        <v>174</v>
      </c>
      <c r="B12" s="16"/>
      <c r="C12" s="19" t="s">
        <v>613</v>
      </c>
      <c r="D12" s="20">
        <f>SUM(D13:D14)</f>
        <v>2693.21</v>
      </c>
      <c r="E12" s="20">
        <f>SUM(E13:E14)</f>
        <v>0</v>
      </c>
      <c r="F12" s="20">
        <f>SUM(F13:F14)</f>
        <v>0</v>
      </c>
      <c r="G12" s="20">
        <f t="shared" si="1"/>
        <v>2693.21</v>
      </c>
    </row>
    <row r="13" spans="1:7" x14ac:dyDescent="0.2">
      <c r="A13" s="21" t="s">
        <v>608</v>
      </c>
      <c r="B13" s="16"/>
      <c r="C13" s="16"/>
      <c r="D13" s="135">
        <v>693.21</v>
      </c>
      <c r="E13" s="135">
        <v>0</v>
      </c>
      <c r="F13" s="135">
        <v>0</v>
      </c>
      <c r="G13" s="135">
        <f t="shared" si="1"/>
        <v>693.21</v>
      </c>
    </row>
    <row r="14" spans="1:7" x14ac:dyDescent="0.2">
      <c r="A14" s="21" t="s">
        <v>609</v>
      </c>
      <c r="B14" s="16"/>
      <c r="C14" s="16"/>
      <c r="D14" s="135">
        <v>2000</v>
      </c>
      <c r="E14" s="135">
        <v>0</v>
      </c>
      <c r="F14" s="135">
        <v>0</v>
      </c>
      <c r="G14" s="135">
        <f t="shared" si="1"/>
        <v>2000</v>
      </c>
    </row>
    <row r="15" spans="1:7" x14ac:dyDescent="0.2">
      <c r="A15" s="19" t="s">
        <v>173</v>
      </c>
      <c r="B15" s="16"/>
      <c r="C15" s="19" t="s">
        <v>172</v>
      </c>
      <c r="D15" s="20">
        <f>SUM(D16)</f>
        <v>1500</v>
      </c>
      <c r="E15" s="20">
        <f>SUM(E16)</f>
        <v>0</v>
      </c>
      <c r="F15" s="20">
        <f>SUM(F16)</f>
        <v>0</v>
      </c>
      <c r="G15" s="20">
        <f t="shared" si="1"/>
        <v>1500</v>
      </c>
    </row>
    <row r="16" spans="1:7" x14ac:dyDescent="0.2">
      <c r="A16" s="21" t="s">
        <v>299</v>
      </c>
      <c r="B16" s="16"/>
      <c r="C16" s="16"/>
      <c r="D16" s="135">
        <v>1500</v>
      </c>
      <c r="E16" s="135">
        <v>0</v>
      </c>
      <c r="F16" s="135">
        <v>0</v>
      </c>
      <c r="G16" s="135">
        <f t="shared" si="1"/>
        <v>1500</v>
      </c>
    </row>
    <row r="17" spans="1:7" x14ac:dyDescent="0.2">
      <c r="A17" s="19" t="s">
        <v>171</v>
      </c>
      <c r="B17" s="16"/>
      <c r="C17" s="19" t="s">
        <v>170</v>
      </c>
      <c r="D17" s="20">
        <f>D18</f>
        <v>500.13</v>
      </c>
      <c r="E17" s="20">
        <f>E18</f>
        <v>0</v>
      </c>
      <c r="F17" s="20">
        <f>F18</f>
        <v>0</v>
      </c>
      <c r="G17" s="20">
        <f t="shared" si="1"/>
        <v>500.13</v>
      </c>
    </row>
    <row r="18" spans="1:7" x14ac:dyDescent="0.2">
      <c r="A18" s="21" t="s">
        <v>610</v>
      </c>
      <c r="B18" s="16"/>
      <c r="C18" s="16"/>
      <c r="D18" s="22">
        <v>500.13</v>
      </c>
      <c r="E18" s="22">
        <v>0</v>
      </c>
      <c r="F18" s="22">
        <v>0</v>
      </c>
      <c r="G18" s="22">
        <f t="shared" si="1"/>
        <v>500.13</v>
      </c>
    </row>
    <row r="19" spans="1:7" x14ac:dyDescent="0.2">
      <c r="A19" s="19" t="s">
        <v>169</v>
      </c>
      <c r="B19" s="16"/>
      <c r="C19" s="19" t="s">
        <v>168</v>
      </c>
      <c r="D19" s="20">
        <f>D20</f>
        <v>1500</v>
      </c>
      <c r="E19" s="20">
        <f>E20</f>
        <v>0</v>
      </c>
      <c r="F19" s="20">
        <f>F20</f>
        <v>0</v>
      </c>
      <c r="G19" s="20">
        <f t="shared" si="1"/>
        <v>1500</v>
      </c>
    </row>
    <row r="20" spans="1:7" x14ac:dyDescent="0.2">
      <c r="A20" s="21" t="s">
        <v>611</v>
      </c>
      <c r="B20" s="16"/>
      <c r="C20" s="16"/>
      <c r="D20" s="135">
        <v>1500</v>
      </c>
      <c r="E20" s="135">
        <v>0</v>
      </c>
      <c r="F20" s="135">
        <v>0</v>
      </c>
      <c r="G20" s="135">
        <f t="shared" si="1"/>
        <v>1500</v>
      </c>
    </row>
    <row r="21" spans="1:7" x14ac:dyDescent="0.2">
      <c r="A21" s="19" t="s">
        <v>167</v>
      </c>
      <c r="B21" s="16"/>
      <c r="C21" s="19" t="s">
        <v>166</v>
      </c>
      <c r="D21" s="20">
        <f>SUM(D22:D22)</f>
        <v>3000</v>
      </c>
      <c r="E21" s="20">
        <f>SUM(E22:E22)</f>
        <v>0</v>
      </c>
      <c r="F21" s="20">
        <f>SUM(F22:F22)</f>
        <v>0</v>
      </c>
      <c r="G21" s="20">
        <f t="shared" si="1"/>
        <v>3000</v>
      </c>
    </row>
    <row r="22" spans="1:7" x14ac:dyDescent="0.2">
      <c r="A22" s="21" t="s">
        <v>612</v>
      </c>
      <c r="B22" s="16"/>
      <c r="C22" s="16"/>
      <c r="D22" s="135">
        <v>3000</v>
      </c>
      <c r="E22" s="135">
        <v>0</v>
      </c>
      <c r="F22" s="135">
        <v>0</v>
      </c>
      <c r="G22" s="135">
        <f t="shared" si="1"/>
        <v>3000</v>
      </c>
    </row>
    <row r="23" spans="1:7" x14ac:dyDescent="0.2">
      <c r="A23" s="19" t="s">
        <v>700</v>
      </c>
      <c r="B23" s="16"/>
      <c r="C23" s="19" t="s">
        <v>701</v>
      </c>
      <c r="D23" s="20">
        <f>SUM(D24:D24)</f>
        <v>5000</v>
      </c>
      <c r="E23" s="20">
        <f>SUM(E24:E24)</f>
        <v>0</v>
      </c>
      <c r="F23" s="20">
        <f>SUM(F24:F24)</f>
        <v>0</v>
      </c>
      <c r="G23" s="20">
        <f t="shared" si="1"/>
        <v>5000</v>
      </c>
    </row>
    <row r="24" spans="1:7" x14ac:dyDescent="0.2">
      <c r="A24" s="21" t="s">
        <v>699</v>
      </c>
      <c r="B24" s="16"/>
      <c r="C24" s="16"/>
      <c r="D24" s="135">
        <v>5000</v>
      </c>
      <c r="E24" s="135">
        <v>0</v>
      </c>
      <c r="F24" s="135">
        <v>0</v>
      </c>
      <c r="G24" s="135">
        <f t="shared" si="1"/>
        <v>5000</v>
      </c>
    </row>
    <row r="25" spans="1:7" x14ac:dyDescent="0.2">
      <c r="A25" s="16"/>
      <c r="B25" s="16"/>
      <c r="C25" s="16"/>
      <c r="D25" s="23"/>
      <c r="E25" s="23"/>
      <c r="F25" s="23"/>
      <c r="G25" s="23"/>
    </row>
    <row r="26" spans="1:7" x14ac:dyDescent="0.2">
      <c r="A26" s="51" t="s">
        <v>165</v>
      </c>
      <c r="B26" s="51" t="s">
        <v>3</v>
      </c>
      <c r="C26" s="52"/>
      <c r="D26" s="50">
        <f>D27+D34</f>
        <v>5062950.6499999976</v>
      </c>
      <c r="E26" s="50">
        <f t="shared" ref="E26:F26" si="2">E27+E34</f>
        <v>3028105.75</v>
      </c>
      <c r="F26" s="50">
        <f t="shared" si="2"/>
        <v>4093563.3499999996</v>
      </c>
      <c r="G26" s="50">
        <f t="shared" si="1"/>
        <v>3997493.049999998</v>
      </c>
    </row>
    <row r="27" spans="1:7" x14ac:dyDescent="0.2">
      <c r="A27" s="19" t="s">
        <v>164</v>
      </c>
      <c r="B27" s="16"/>
      <c r="C27" s="19" t="s">
        <v>163</v>
      </c>
      <c r="D27" s="20">
        <f>SUM(D28:D33)</f>
        <v>4259798.6699999981</v>
      </c>
      <c r="E27" s="20">
        <f>SUM(E28:E33)</f>
        <v>13853.520000000004</v>
      </c>
      <c r="F27" s="20">
        <f>SUM(F28:F33)</f>
        <v>1200444.28</v>
      </c>
      <c r="G27" s="20">
        <f t="shared" si="1"/>
        <v>3073207.9099999974</v>
      </c>
    </row>
    <row r="28" spans="1:7" x14ac:dyDescent="0.2">
      <c r="A28" s="21" t="s">
        <v>162</v>
      </c>
      <c r="B28" s="16"/>
      <c r="C28" s="16"/>
      <c r="D28" s="22">
        <v>2278483.1499999985</v>
      </c>
      <c r="E28" s="22">
        <v>13329.990000000003</v>
      </c>
      <c r="F28" s="22">
        <v>1000135.72</v>
      </c>
      <c r="G28" s="22">
        <f t="shared" si="1"/>
        <v>1291677.4199999988</v>
      </c>
    </row>
    <row r="29" spans="1:7" x14ac:dyDescent="0.2">
      <c r="A29" s="21" t="s">
        <v>300</v>
      </c>
      <c r="B29" s="16"/>
      <c r="C29" s="16"/>
      <c r="D29" s="22">
        <v>542629.12999999989</v>
      </c>
      <c r="E29" s="22">
        <v>0</v>
      </c>
      <c r="F29" s="22">
        <v>248.24</v>
      </c>
      <c r="G29" s="22">
        <f t="shared" si="1"/>
        <v>542380.8899999999</v>
      </c>
    </row>
    <row r="30" spans="1:7" x14ac:dyDescent="0.2">
      <c r="A30" s="21" t="s">
        <v>161</v>
      </c>
      <c r="B30" s="16"/>
      <c r="C30" s="16"/>
      <c r="D30" s="22">
        <v>17317.939999999991</v>
      </c>
      <c r="E30" s="22">
        <v>0</v>
      </c>
      <c r="F30" s="22">
        <v>0</v>
      </c>
      <c r="G30" s="22">
        <f t="shared" si="1"/>
        <v>17317.939999999991</v>
      </c>
    </row>
    <row r="31" spans="1:7" x14ac:dyDescent="0.2">
      <c r="A31" s="21" t="s">
        <v>303</v>
      </c>
      <c r="B31" s="16"/>
      <c r="C31" s="16"/>
      <c r="D31" s="22">
        <v>16565.61</v>
      </c>
      <c r="E31" s="22">
        <v>0</v>
      </c>
      <c r="F31" s="22">
        <v>0</v>
      </c>
      <c r="G31" s="22">
        <f t="shared" si="1"/>
        <v>16565.61</v>
      </c>
    </row>
    <row r="32" spans="1:7" x14ac:dyDescent="0.2">
      <c r="A32" s="21" t="s">
        <v>306</v>
      </c>
      <c r="B32" s="16"/>
      <c r="C32" s="16"/>
      <c r="D32" s="22">
        <v>14257.040000000028</v>
      </c>
      <c r="E32" s="22">
        <v>0</v>
      </c>
      <c r="F32" s="22">
        <v>0</v>
      </c>
      <c r="G32" s="22">
        <f t="shared" si="1"/>
        <v>14257.040000000028</v>
      </c>
    </row>
    <row r="33" spans="1:8" x14ac:dyDescent="0.2">
      <c r="A33" s="21" t="s">
        <v>160</v>
      </c>
      <c r="B33" s="16"/>
      <c r="C33" s="16"/>
      <c r="D33" s="22">
        <v>1390545.7999999998</v>
      </c>
      <c r="E33" s="22">
        <v>523.53</v>
      </c>
      <c r="F33" s="22">
        <v>200060.32</v>
      </c>
      <c r="G33" s="22">
        <f t="shared" si="1"/>
        <v>1191009.0099999998</v>
      </c>
    </row>
    <row r="34" spans="1:8" x14ac:dyDescent="0.2">
      <c r="A34" s="19" t="s">
        <v>702</v>
      </c>
      <c r="B34" s="223"/>
      <c r="C34" s="223" t="s">
        <v>703</v>
      </c>
      <c r="D34" s="20">
        <f>SUM(D35:D40)</f>
        <v>803151.97999999952</v>
      </c>
      <c r="E34" s="20">
        <f t="shared" ref="E34:F34" si="3">SUM(E35:E40)</f>
        <v>3014252.23</v>
      </c>
      <c r="F34" s="20">
        <f t="shared" si="3"/>
        <v>2893119.07</v>
      </c>
      <c r="G34" s="20">
        <f t="shared" si="1"/>
        <v>924285.13999999966</v>
      </c>
    </row>
    <row r="35" spans="1:8" x14ac:dyDescent="0.2">
      <c r="A35" s="21" t="s">
        <v>704</v>
      </c>
      <c r="B35" s="16"/>
      <c r="C35" s="16"/>
      <c r="D35" s="135">
        <v>147459.84999999969</v>
      </c>
      <c r="E35" s="135">
        <v>2389198.77</v>
      </c>
      <c r="F35" s="135">
        <v>2001120.57</v>
      </c>
      <c r="G35" s="135">
        <f t="shared" si="1"/>
        <v>535538.04999999958</v>
      </c>
    </row>
    <row r="36" spans="1:8" x14ac:dyDescent="0.2">
      <c r="A36" s="21" t="s">
        <v>705</v>
      </c>
      <c r="B36" s="16"/>
      <c r="C36" s="16"/>
      <c r="D36" s="135">
        <v>206022.77999999997</v>
      </c>
      <c r="E36" s="135">
        <v>100189.90000000001</v>
      </c>
      <c r="F36" s="135">
        <v>207445.25</v>
      </c>
      <c r="G36" s="135">
        <f t="shared" si="1"/>
        <v>98767.43</v>
      </c>
    </row>
    <row r="37" spans="1:8" x14ac:dyDescent="0.2">
      <c r="A37" s="21" t="s">
        <v>706</v>
      </c>
      <c r="B37" s="16"/>
      <c r="C37" s="16"/>
      <c r="D37" s="135">
        <v>47738.76</v>
      </c>
      <c r="E37" s="135">
        <v>15104.74</v>
      </c>
      <c r="F37" s="135">
        <v>13742.57</v>
      </c>
      <c r="G37" s="135">
        <f t="shared" si="1"/>
        <v>49100.93</v>
      </c>
    </row>
    <row r="38" spans="1:8" x14ac:dyDescent="0.2">
      <c r="A38" s="21" t="s">
        <v>707</v>
      </c>
      <c r="B38" s="16"/>
      <c r="C38" s="16"/>
      <c r="D38" s="135">
        <v>0.1</v>
      </c>
      <c r="E38" s="135">
        <v>0</v>
      </c>
      <c r="F38" s="135">
        <v>0</v>
      </c>
      <c r="G38" s="135">
        <f t="shared" si="1"/>
        <v>0.1</v>
      </c>
    </row>
    <row r="39" spans="1:8" x14ac:dyDescent="0.2">
      <c r="A39" s="21" t="s">
        <v>708</v>
      </c>
      <c r="B39" s="16"/>
      <c r="C39" s="16"/>
      <c r="D39" s="135">
        <v>0.1</v>
      </c>
      <c r="E39" s="135">
        <v>0</v>
      </c>
      <c r="F39" s="135">
        <v>0</v>
      </c>
      <c r="G39" s="135">
        <f t="shared" si="1"/>
        <v>0.1</v>
      </c>
    </row>
    <row r="40" spans="1:8" x14ac:dyDescent="0.2">
      <c r="A40" s="21" t="s">
        <v>709</v>
      </c>
      <c r="B40" s="16"/>
      <c r="C40" s="16"/>
      <c r="D40" s="135">
        <v>401930.38999999996</v>
      </c>
      <c r="E40" s="135">
        <v>509758.82</v>
      </c>
      <c r="F40" s="135">
        <v>670810.67999999982</v>
      </c>
      <c r="G40" s="135">
        <f t="shared" si="1"/>
        <v>240878.53000000014</v>
      </c>
    </row>
    <row r="41" spans="1:8" x14ac:dyDescent="0.2">
      <c r="A41" s="21"/>
      <c r="B41" s="16"/>
      <c r="C41" s="16"/>
      <c r="D41" s="22"/>
      <c r="E41" s="22"/>
      <c r="F41" s="22"/>
      <c r="G41" s="22"/>
    </row>
    <row r="42" spans="1:8" ht="18" customHeight="1" x14ac:dyDescent="0.2">
      <c r="A42" s="51" t="s">
        <v>159</v>
      </c>
      <c r="B42" s="254" t="s">
        <v>158</v>
      </c>
      <c r="C42" s="259"/>
      <c r="D42" s="50">
        <f>SUM(D43:D45)</f>
        <v>0</v>
      </c>
      <c r="E42" s="50">
        <f>SUM(E43:E45)</f>
        <v>0</v>
      </c>
      <c r="F42" s="50">
        <f>SUM(F43:F45)</f>
        <v>0</v>
      </c>
      <c r="G42" s="50">
        <f t="shared" si="1"/>
        <v>0</v>
      </c>
    </row>
    <row r="43" spans="1:8" x14ac:dyDescent="0.2">
      <c r="A43" s="21" t="s">
        <v>157</v>
      </c>
      <c r="B43" s="16"/>
      <c r="C43" s="16"/>
      <c r="D43" s="22">
        <v>952462.58</v>
      </c>
      <c r="E43" s="22">
        <v>0</v>
      </c>
      <c r="F43" s="22">
        <v>0</v>
      </c>
      <c r="G43" s="22">
        <f t="shared" si="1"/>
        <v>952462.58</v>
      </c>
    </row>
    <row r="44" spans="1:8" x14ac:dyDescent="0.2">
      <c r="A44" s="21" t="s">
        <v>301</v>
      </c>
      <c r="B44" s="16"/>
      <c r="C44" s="16"/>
      <c r="D44" s="22">
        <v>-452462.58</v>
      </c>
      <c r="E44" s="22">
        <v>0</v>
      </c>
      <c r="F44" s="22">
        <v>0</v>
      </c>
      <c r="G44" s="22">
        <f t="shared" si="1"/>
        <v>-452462.58</v>
      </c>
    </row>
    <row r="45" spans="1:8" x14ac:dyDescent="0.2">
      <c r="A45" s="21" t="s">
        <v>156</v>
      </c>
      <c r="B45" s="16"/>
      <c r="C45" s="16"/>
      <c r="D45" s="22">
        <v>-500000</v>
      </c>
      <c r="E45" s="22">
        <v>0</v>
      </c>
      <c r="F45" s="22">
        <v>0</v>
      </c>
      <c r="G45" s="22">
        <f t="shared" si="1"/>
        <v>-500000</v>
      </c>
    </row>
    <row r="46" spans="1:8" x14ac:dyDescent="0.2">
      <c r="A46" s="16"/>
      <c r="B46" s="16"/>
      <c r="C46" s="16"/>
      <c r="D46" s="23"/>
      <c r="E46" s="23"/>
      <c r="F46" s="23"/>
      <c r="G46" s="23"/>
    </row>
    <row r="47" spans="1:8" x14ac:dyDescent="0.2">
      <c r="A47" s="51" t="s">
        <v>155</v>
      </c>
      <c r="B47" s="51" t="s">
        <v>4</v>
      </c>
      <c r="C47" s="52"/>
      <c r="D47" s="53">
        <f>SUM(D48:D80)</f>
        <v>171328.41999999987</v>
      </c>
      <c r="E47" s="53">
        <f>SUM(E48:E80)</f>
        <v>1597725.14</v>
      </c>
      <c r="F47" s="53">
        <f>SUM(F48:F80)</f>
        <v>1595910.12</v>
      </c>
      <c r="G47" s="53">
        <f t="shared" si="1"/>
        <v>173143.43999999971</v>
      </c>
      <c r="H47" s="2"/>
    </row>
    <row r="48" spans="1:8" x14ac:dyDescent="0.2">
      <c r="A48" s="21" t="s">
        <v>616</v>
      </c>
      <c r="B48" s="16"/>
      <c r="C48" s="16"/>
      <c r="D48" s="22">
        <v>4720.2000000000025</v>
      </c>
      <c r="E48" s="22">
        <v>10094.4</v>
      </c>
      <c r="F48" s="22">
        <v>0</v>
      </c>
      <c r="G48" s="22">
        <f t="shared" si="1"/>
        <v>14814.600000000002</v>
      </c>
    </row>
    <row r="49" spans="1:7" x14ac:dyDescent="0.2">
      <c r="A49" s="21" t="s">
        <v>617</v>
      </c>
      <c r="B49" s="16"/>
      <c r="C49" s="16"/>
      <c r="D49" s="22">
        <v>19265.599999999999</v>
      </c>
      <c r="E49" s="22">
        <v>0</v>
      </c>
      <c r="F49" s="22">
        <v>7532.7</v>
      </c>
      <c r="G49" s="22">
        <f t="shared" si="1"/>
        <v>11732.899999999998</v>
      </c>
    </row>
    <row r="50" spans="1:7" x14ac:dyDescent="0.2">
      <c r="A50" s="21" t="s">
        <v>618</v>
      </c>
      <c r="B50" s="16"/>
      <c r="C50" s="16"/>
      <c r="D50" s="22">
        <v>222.99999999999989</v>
      </c>
      <c r="E50" s="22">
        <v>0</v>
      </c>
      <c r="F50" s="22">
        <v>223</v>
      </c>
      <c r="G50" s="22">
        <f t="shared" si="1"/>
        <v>0</v>
      </c>
    </row>
    <row r="51" spans="1:7" x14ac:dyDescent="0.2">
      <c r="A51" s="21" t="s">
        <v>619</v>
      </c>
      <c r="B51" s="16"/>
      <c r="C51" s="16"/>
      <c r="D51" s="22">
        <v>2833.5</v>
      </c>
      <c r="E51" s="22">
        <v>0</v>
      </c>
      <c r="F51" s="22">
        <v>0</v>
      </c>
      <c r="G51" s="22">
        <f t="shared" si="1"/>
        <v>2833.5</v>
      </c>
    </row>
    <row r="52" spans="1:7" x14ac:dyDescent="0.2">
      <c r="A52" s="21" t="s">
        <v>154</v>
      </c>
      <c r="B52" s="16"/>
      <c r="C52" s="16"/>
      <c r="D52" s="22">
        <v>46594.94</v>
      </c>
      <c r="E52" s="22">
        <v>0</v>
      </c>
      <c r="F52" s="22">
        <v>0</v>
      </c>
      <c r="G52" s="22">
        <f t="shared" si="1"/>
        <v>46594.94</v>
      </c>
    </row>
    <row r="53" spans="1:7" x14ac:dyDescent="0.2">
      <c r="A53" s="21" t="s">
        <v>620</v>
      </c>
      <c r="B53" s="16"/>
      <c r="C53" s="16"/>
      <c r="D53" s="22">
        <v>57445.1</v>
      </c>
      <c r="E53" s="22">
        <v>0</v>
      </c>
      <c r="F53" s="22">
        <v>0</v>
      </c>
      <c r="G53" s="22">
        <f t="shared" si="1"/>
        <v>57445.1</v>
      </c>
    </row>
    <row r="54" spans="1:7" x14ac:dyDescent="0.2">
      <c r="A54" s="21" t="s">
        <v>153</v>
      </c>
      <c r="B54" s="16"/>
      <c r="C54" s="16"/>
      <c r="D54" s="22">
        <v>3936.8</v>
      </c>
      <c r="E54" s="22">
        <v>0</v>
      </c>
      <c r="F54" s="22">
        <v>0</v>
      </c>
      <c r="G54" s="22">
        <f t="shared" si="1"/>
        <v>3936.8</v>
      </c>
    </row>
    <row r="55" spans="1:7" x14ac:dyDescent="0.2">
      <c r="A55" s="21" t="s">
        <v>621</v>
      </c>
      <c r="B55" s="16"/>
      <c r="C55" s="16"/>
      <c r="D55" s="22">
        <v>20994.5</v>
      </c>
      <c r="E55" s="22">
        <v>0</v>
      </c>
      <c r="F55" s="22">
        <v>0</v>
      </c>
      <c r="G55" s="22">
        <f t="shared" si="1"/>
        <v>20994.5</v>
      </c>
    </row>
    <row r="56" spans="1:7" x14ac:dyDescent="0.2">
      <c r="A56" s="21" t="s">
        <v>733</v>
      </c>
      <c r="B56" s="16"/>
      <c r="C56" s="16"/>
      <c r="D56" s="22">
        <v>-9.9475983006414026E-14</v>
      </c>
      <c r="E56" s="22">
        <v>125.60000000000001</v>
      </c>
      <c r="F56" s="22">
        <v>0</v>
      </c>
      <c r="G56" s="22">
        <f t="shared" si="1"/>
        <v>125.59999999999991</v>
      </c>
    </row>
    <row r="57" spans="1:7" x14ac:dyDescent="0.2">
      <c r="A57" s="21" t="s">
        <v>152</v>
      </c>
      <c r="B57" s="16"/>
      <c r="C57" s="16"/>
      <c r="D57" s="22">
        <v>0</v>
      </c>
      <c r="E57" s="22">
        <v>332.8</v>
      </c>
      <c r="F57" s="22">
        <v>0</v>
      </c>
      <c r="G57" s="22">
        <f t="shared" si="1"/>
        <v>332.8</v>
      </c>
    </row>
    <row r="58" spans="1:7" x14ac:dyDescent="0.2">
      <c r="A58" s="21" t="s">
        <v>622</v>
      </c>
      <c r="B58" s="16"/>
      <c r="C58" s="16"/>
      <c r="D58" s="22">
        <v>1036</v>
      </c>
      <c r="E58" s="22">
        <v>0</v>
      </c>
      <c r="F58" s="22">
        <v>259</v>
      </c>
      <c r="G58" s="22">
        <f t="shared" si="1"/>
        <v>777</v>
      </c>
    </row>
    <row r="59" spans="1:7" x14ac:dyDescent="0.2">
      <c r="A59" s="21" t="s">
        <v>623</v>
      </c>
      <c r="B59" s="16"/>
      <c r="C59" s="16"/>
      <c r="D59" s="22">
        <v>2302.4000000000005</v>
      </c>
      <c r="E59" s="22">
        <v>0</v>
      </c>
      <c r="F59" s="22">
        <v>1502.4</v>
      </c>
      <c r="G59" s="22">
        <f t="shared" si="1"/>
        <v>800.00000000000045</v>
      </c>
    </row>
    <row r="60" spans="1:7" x14ac:dyDescent="0.2">
      <c r="A60" s="21" t="s">
        <v>624</v>
      </c>
      <c r="B60" s="16"/>
      <c r="C60" s="16"/>
      <c r="D60" s="22">
        <v>965.69999999999982</v>
      </c>
      <c r="E60" s="22">
        <v>457.6</v>
      </c>
      <c r="F60" s="22">
        <v>643.79999999999995</v>
      </c>
      <c r="G60" s="22">
        <f t="shared" si="1"/>
        <v>779.49999999999977</v>
      </c>
    </row>
    <row r="61" spans="1:7" x14ac:dyDescent="0.2">
      <c r="A61" s="21" t="s">
        <v>625</v>
      </c>
      <c r="B61" s="16"/>
      <c r="C61" s="16"/>
      <c r="D61" s="22">
        <v>7.1054273576010019E-14</v>
      </c>
      <c r="E61" s="22">
        <v>1227.2000000000003</v>
      </c>
      <c r="F61" s="22">
        <v>0</v>
      </c>
      <c r="G61" s="22">
        <f t="shared" si="1"/>
        <v>1227.2000000000003</v>
      </c>
    </row>
    <row r="62" spans="1:7" x14ac:dyDescent="0.2">
      <c r="A62" s="21" t="s">
        <v>626</v>
      </c>
      <c r="B62" s="16"/>
      <c r="C62" s="16"/>
      <c r="D62" s="22">
        <v>200.00000000000003</v>
      </c>
      <c r="E62" s="22">
        <v>551.20000000000005</v>
      </c>
      <c r="F62" s="22">
        <v>200</v>
      </c>
      <c r="G62" s="22">
        <f t="shared" si="1"/>
        <v>551.20000000000005</v>
      </c>
    </row>
    <row r="63" spans="1:7" x14ac:dyDescent="0.2">
      <c r="A63" s="21" t="s">
        <v>734</v>
      </c>
      <c r="B63" s="16"/>
      <c r="C63" s="16"/>
      <c r="D63" s="22">
        <v>-102.39999999999998</v>
      </c>
      <c r="E63" s="22">
        <v>105.60000000000001</v>
      </c>
      <c r="F63" s="22">
        <v>0</v>
      </c>
      <c r="G63" s="22">
        <f t="shared" si="1"/>
        <v>3.2000000000000313</v>
      </c>
    </row>
    <row r="64" spans="1:7" x14ac:dyDescent="0.2">
      <c r="A64" s="21" t="s">
        <v>627</v>
      </c>
      <c r="B64" s="16"/>
      <c r="C64" s="16"/>
      <c r="D64" s="22">
        <v>-83.500000000000014</v>
      </c>
      <c r="E64" s="22">
        <v>0</v>
      </c>
      <c r="F64" s="22">
        <v>0</v>
      </c>
      <c r="G64" s="22">
        <f t="shared" si="1"/>
        <v>-83.500000000000014</v>
      </c>
    </row>
    <row r="65" spans="1:7" x14ac:dyDescent="0.2">
      <c r="A65" s="21" t="s">
        <v>404</v>
      </c>
      <c r="B65" s="16"/>
      <c r="C65" s="16"/>
      <c r="D65" s="22">
        <v>296.40000000000003</v>
      </c>
      <c r="E65" s="22">
        <v>164</v>
      </c>
      <c r="F65" s="22">
        <v>197.6</v>
      </c>
      <c r="G65" s="22">
        <f t="shared" si="1"/>
        <v>262.80000000000007</v>
      </c>
    </row>
    <row r="66" spans="1:7" x14ac:dyDescent="0.2">
      <c r="A66" s="21" t="s">
        <v>628</v>
      </c>
      <c r="B66" s="16"/>
      <c r="C66" s="16"/>
      <c r="D66" s="22">
        <v>1325</v>
      </c>
      <c r="E66" s="22">
        <v>0</v>
      </c>
      <c r="F66" s="22">
        <v>0</v>
      </c>
      <c r="G66" s="22">
        <f t="shared" si="1"/>
        <v>1325</v>
      </c>
    </row>
    <row r="67" spans="1:7" x14ac:dyDescent="0.2">
      <c r="A67" s="21" t="s">
        <v>629</v>
      </c>
      <c r="B67" s="16"/>
      <c r="C67" s="16"/>
      <c r="D67" s="22">
        <v>1</v>
      </c>
      <c r="E67" s="22">
        <v>0</v>
      </c>
      <c r="F67" s="22">
        <v>0</v>
      </c>
      <c r="G67" s="22">
        <f t="shared" si="1"/>
        <v>1</v>
      </c>
    </row>
    <row r="68" spans="1:7" x14ac:dyDescent="0.2">
      <c r="A68" s="21" t="s">
        <v>405</v>
      </c>
      <c r="B68" s="16"/>
      <c r="C68" s="16"/>
      <c r="D68" s="22">
        <v>-72.400000000000006</v>
      </c>
      <c r="E68" s="22">
        <v>0</v>
      </c>
      <c r="F68" s="22">
        <v>0</v>
      </c>
      <c r="G68" s="22">
        <f t="shared" si="1"/>
        <v>-72.400000000000006</v>
      </c>
    </row>
    <row r="69" spans="1:7" x14ac:dyDescent="0.2">
      <c r="A69" s="21" t="s">
        <v>630</v>
      </c>
      <c r="B69" s="16"/>
      <c r="C69" s="16"/>
      <c r="D69" s="22">
        <v>462.3</v>
      </c>
      <c r="E69" s="22">
        <v>0</v>
      </c>
      <c r="F69" s="22">
        <v>0</v>
      </c>
      <c r="G69" s="22">
        <f t="shared" si="1"/>
        <v>462.3</v>
      </c>
    </row>
    <row r="70" spans="1:7" x14ac:dyDescent="0.2">
      <c r="A70" s="21" t="s">
        <v>406</v>
      </c>
      <c r="B70" s="16"/>
      <c r="C70" s="16"/>
      <c r="D70" s="22">
        <v>989</v>
      </c>
      <c r="E70" s="22">
        <v>0</v>
      </c>
      <c r="F70" s="22">
        <v>285</v>
      </c>
      <c r="G70" s="22">
        <f t="shared" si="1"/>
        <v>704</v>
      </c>
    </row>
    <row r="71" spans="1:7" x14ac:dyDescent="0.2">
      <c r="A71" s="21" t="s">
        <v>631</v>
      </c>
      <c r="B71" s="16"/>
      <c r="C71" s="16"/>
      <c r="D71" s="22">
        <v>234</v>
      </c>
      <c r="E71" s="22">
        <v>0</v>
      </c>
      <c r="F71" s="22">
        <v>234</v>
      </c>
      <c r="G71" s="22">
        <f t="shared" si="1"/>
        <v>0</v>
      </c>
    </row>
    <row r="72" spans="1:7" x14ac:dyDescent="0.2">
      <c r="A72" s="21" t="s">
        <v>407</v>
      </c>
      <c r="B72" s="16"/>
      <c r="C72" s="16"/>
      <c r="D72" s="22">
        <v>261.49999999999983</v>
      </c>
      <c r="E72" s="22">
        <v>1269.4000000000001</v>
      </c>
      <c r="F72" s="22">
        <v>261.5</v>
      </c>
      <c r="G72" s="22">
        <f t="shared" si="1"/>
        <v>1269.3999999999999</v>
      </c>
    </row>
    <row r="73" spans="1:7" x14ac:dyDescent="0.2">
      <c r="A73" s="21" t="s">
        <v>780</v>
      </c>
      <c r="B73" s="16"/>
      <c r="C73" s="16"/>
      <c r="D73" s="22">
        <v>2.8421709430404007E-14</v>
      </c>
      <c r="E73" s="22">
        <v>363.2</v>
      </c>
      <c r="F73" s="22">
        <v>0</v>
      </c>
      <c r="G73" s="22">
        <f t="shared" si="1"/>
        <v>363.20000000000005</v>
      </c>
    </row>
    <row r="74" spans="1:7" x14ac:dyDescent="0.2">
      <c r="A74" s="21" t="s">
        <v>723</v>
      </c>
      <c r="B74" s="16"/>
      <c r="C74" s="16"/>
      <c r="D74" s="22">
        <v>4547.2</v>
      </c>
      <c r="E74" s="22">
        <v>0</v>
      </c>
      <c r="F74" s="22">
        <v>1136.8</v>
      </c>
      <c r="G74" s="22">
        <f t="shared" si="1"/>
        <v>3410.3999999999996</v>
      </c>
    </row>
    <row r="75" spans="1:7" x14ac:dyDescent="0.2">
      <c r="A75" s="21" t="s">
        <v>724</v>
      </c>
      <c r="B75" s="16"/>
      <c r="C75" s="16"/>
      <c r="D75" s="22">
        <v>289.99999999999989</v>
      </c>
      <c r="E75" s="22">
        <v>642.4</v>
      </c>
      <c r="F75" s="22">
        <v>290</v>
      </c>
      <c r="G75" s="22">
        <f t="shared" si="1"/>
        <v>642.39999999999986</v>
      </c>
    </row>
    <row r="76" spans="1:7" x14ac:dyDescent="0.2">
      <c r="A76" s="21" t="s">
        <v>725</v>
      </c>
      <c r="B76" s="16"/>
      <c r="C76" s="16"/>
      <c r="D76" s="22">
        <v>1663.7</v>
      </c>
      <c r="E76" s="22">
        <v>0</v>
      </c>
      <c r="F76" s="22">
        <v>696.5</v>
      </c>
      <c r="G76" s="22">
        <f t="shared" si="1"/>
        <v>967.2</v>
      </c>
    </row>
    <row r="77" spans="1:7" x14ac:dyDescent="0.2">
      <c r="A77" s="21" t="s">
        <v>726</v>
      </c>
      <c r="B77" s="16"/>
      <c r="C77" s="16"/>
      <c r="D77" s="22">
        <v>838.80000000000007</v>
      </c>
      <c r="E77" s="22">
        <v>0</v>
      </c>
      <c r="F77" s="22">
        <v>0</v>
      </c>
      <c r="G77" s="22">
        <f t="shared" si="1"/>
        <v>838.80000000000007</v>
      </c>
    </row>
    <row r="78" spans="1:7" x14ac:dyDescent="0.2">
      <c r="A78" s="21" t="s">
        <v>735</v>
      </c>
      <c r="B78" s="16"/>
      <c r="C78" s="16"/>
      <c r="D78" s="22">
        <v>139.20000000000002</v>
      </c>
      <c r="E78" s="22">
        <v>104</v>
      </c>
      <c r="F78" s="22">
        <v>139.19999999999999</v>
      </c>
      <c r="G78" s="22">
        <f t="shared" si="1"/>
        <v>104.00000000000003</v>
      </c>
    </row>
    <row r="79" spans="1:7" x14ac:dyDescent="0.2">
      <c r="A79" s="21" t="s">
        <v>151</v>
      </c>
      <c r="B79" s="16"/>
      <c r="C79" s="16"/>
      <c r="D79" s="22">
        <v>-3.0468072509393096E-11</v>
      </c>
      <c r="E79" s="22">
        <v>121787.73999999999</v>
      </c>
      <c r="F79" s="22">
        <v>121787.74</v>
      </c>
      <c r="G79" s="22">
        <f t="shared" si="1"/>
        <v>0</v>
      </c>
    </row>
    <row r="80" spans="1:7" x14ac:dyDescent="0.2">
      <c r="A80" s="21" t="s">
        <v>150</v>
      </c>
      <c r="B80" s="16"/>
      <c r="C80" s="16"/>
      <c r="D80" s="22">
        <v>20.879999999888241</v>
      </c>
      <c r="E80" s="22">
        <v>1460500</v>
      </c>
      <c r="F80" s="22">
        <v>1460520.8800000001</v>
      </c>
      <c r="G80" s="22">
        <f t="shared" si="1"/>
        <v>0</v>
      </c>
    </row>
    <row r="81" spans="1:8" x14ac:dyDescent="0.2">
      <c r="A81" s="16"/>
      <c r="B81" s="16"/>
      <c r="C81" s="16"/>
      <c r="D81" s="23"/>
      <c r="E81" s="23"/>
      <c r="F81" s="23"/>
      <c r="G81" s="22"/>
    </row>
    <row r="82" spans="1:8" ht="25.15" customHeight="1" x14ac:dyDescent="0.2">
      <c r="A82" s="51" t="s">
        <v>149</v>
      </c>
      <c r="B82" s="254" t="s">
        <v>5</v>
      </c>
      <c r="C82" s="255"/>
      <c r="D82" s="50">
        <f>SUM(D83:D147)</f>
        <v>1147787.9699999995</v>
      </c>
      <c r="E82" s="50">
        <f>SUM(E83:E147)</f>
        <v>1422037.4999999998</v>
      </c>
      <c r="F82" s="50">
        <f>SUM(F83:F147)</f>
        <v>1432992.6199999999</v>
      </c>
      <c r="G82" s="50">
        <f t="shared" ref="G82:G145" si="4">D82+E82-F82</f>
        <v>1136832.8499999994</v>
      </c>
      <c r="H82" s="2"/>
    </row>
    <row r="83" spans="1:8" x14ac:dyDescent="0.2">
      <c r="A83" s="21" t="s">
        <v>710</v>
      </c>
      <c r="B83" s="16"/>
      <c r="C83" s="16"/>
      <c r="D83" s="22">
        <v>239.95000000000002</v>
      </c>
      <c r="E83" s="22">
        <v>2000</v>
      </c>
      <c r="F83" s="22">
        <v>1239.95</v>
      </c>
      <c r="G83" s="22">
        <f t="shared" si="4"/>
        <v>999.99999999999977</v>
      </c>
    </row>
    <row r="84" spans="1:8" x14ac:dyDescent="0.2">
      <c r="A84" s="21" t="s">
        <v>632</v>
      </c>
      <c r="B84" s="16"/>
      <c r="C84" s="16"/>
      <c r="D84" s="22">
        <v>77830.02</v>
      </c>
      <c r="E84" s="22">
        <v>2225.73</v>
      </c>
      <c r="F84" s="22">
        <v>1130.3399999999999</v>
      </c>
      <c r="G84" s="22">
        <f t="shared" si="4"/>
        <v>78925.41</v>
      </c>
    </row>
    <row r="85" spans="1:8" x14ac:dyDescent="0.2">
      <c r="A85" s="21" t="s">
        <v>148</v>
      </c>
      <c r="B85" s="16"/>
      <c r="C85" s="16"/>
      <c r="D85" s="22">
        <v>343227.13</v>
      </c>
      <c r="E85" s="22">
        <v>1882.55</v>
      </c>
      <c r="F85" s="22">
        <v>0</v>
      </c>
      <c r="G85" s="22">
        <f t="shared" si="4"/>
        <v>345109.68</v>
      </c>
    </row>
    <row r="86" spans="1:8" x14ac:dyDescent="0.2">
      <c r="A86" s="21" t="s">
        <v>633</v>
      </c>
      <c r="B86" s="16"/>
      <c r="C86" s="16"/>
      <c r="D86" s="22">
        <v>149769.22</v>
      </c>
      <c r="E86" s="22">
        <v>6937.4400000000005</v>
      </c>
      <c r="F86" s="22">
        <v>0</v>
      </c>
      <c r="G86" s="22">
        <f t="shared" si="4"/>
        <v>156706.66</v>
      </c>
    </row>
    <row r="87" spans="1:8" x14ac:dyDescent="0.2">
      <c r="A87" s="21" t="s">
        <v>634</v>
      </c>
      <c r="B87" s="16"/>
      <c r="C87" s="16"/>
      <c r="D87" s="22">
        <v>160870.96999999997</v>
      </c>
      <c r="E87" s="22">
        <v>0</v>
      </c>
      <c r="F87" s="22">
        <v>0</v>
      </c>
      <c r="G87" s="22">
        <f t="shared" si="4"/>
        <v>160870.96999999997</v>
      </c>
    </row>
    <row r="88" spans="1:8" x14ac:dyDescent="0.2">
      <c r="A88" s="21" t="s">
        <v>147</v>
      </c>
      <c r="B88" s="16"/>
      <c r="C88" s="16"/>
      <c r="D88" s="22">
        <v>89820.96</v>
      </c>
      <c r="E88" s="22">
        <v>8268</v>
      </c>
      <c r="F88" s="22">
        <v>90482.66</v>
      </c>
      <c r="G88" s="22">
        <f t="shared" si="4"/>
        <v>7606.3000000000029</v>
      </c>
    </row>
    <row r="89" spans="1:8" x14ac:dyDescent="0.2">
      <c r="A89" s="21" t="s">
        <v>635</v>
      </c>
      <c r="B89" s="16"/>
      <c r="C89" s="16"/>
      <c r="D89" s="22">
        <v>3493.1100000000006</v>
      </c>
      <c r="E89" s="22">
        <v>0</v>
      </c>
      <c r="F89" s="22">
        <v>0</v>
      </c>
      <c r="G89" s="22">
        <f t="shared" si="4"/>
        <v>3493.1100000000006</v>
      </c>
    </row>
    <row r="90" spans="1:8" x14ac:dyDescent="0.2">
      <c r="A90" s="21" t="s">
        <v>636</v>
      </c>
      <c r="B90" s="16"/>
      <c r="C90" s="16"/>
      <c r="D90" s="22">
        <v>30881.750000000004</v>
      </c>
      <c r="E90" s="22">
        <v>1370</v>
      </c>
      <c r="F90" s="22">
        <v>25151</v>
      </c>
      <c r="G90" s="22">
        <f t="shared" si="4"/>
        <v>7100.7500000000036</v>
      </c>
    </row>
    <row r="91" spans="1:8" x14ac:dyDescent="0.2">
      <c r="A91" s="21" t="s">
        <v>146</v>
      </c>
      <c r="B91" s="16"/>
      <c r="C91" s="16"/>
      <c r="D91" s="22">
        <v>2941.7499999999995</v>
      </c>
      <c r="E91" s="22">
        <v>1250</v>
      </c>
      <c r="F91" s="22">
        <v>1857</v>
      </c>
      <c r="G91" s="22">
        <f t="shared" si="4"/>
        <v>2334.75</v>
      </c>
    </row>
    <row r="92" spans="1:8" x14ac:dyDescent="0.2">
      <c r="A92" s="21" t="s">
        <v>145</v>
      </c>
      <c r="B92" s="16"/>
      <c r="C92" s="16"/>
      <c r="D92" s="22">
        <v>5068</v>
      </c>
      <c r="E92" s="22">
        <v>0</v>
      </c>
      <c r="F92" s="22">
        <v>0</v>
      </c>
      <c r="G92" s="22">
        <f t="shared" si="4"/>
        <v>5068</v>
      </c>
    </row>
    <row r="93" spans="1:8" x14ac:dyDescent="0.2">
      <c r="A93" s="21" t="s">
        <v>736</v>
      </c>
      <c r="B93" s="16"/>
      <c r="C93" s="16"/>
      <c r="D93" s="22">
        <v>0.4</v>
      </c>
      <c r="E93" s="22">
        <v>0</v>
      </c>
      <c r="F93" s="22">
        <v>0</v>
      </c>
      <c r="G93" s="22">
        <f t="shared" si="4"/>
        <v>0.4</v>
      </c>
    </row>
    <row r="94" spans="1:8" x14ac:dyDescent="0.2">
      <c r="A94" s="21" t="s">
        <v>144</v>
      </c>
      <c r="B94" s="16"/>
      <c r="C94" s="16"/>
      <c r="D94" s="22">
        <v>880</v>
      </c>
      <c r="E94" s="22">
        <v>0</v>
      </c>
      <c r="F94" s="22">
        <v>0</v>
      </c>
      <c r="G94" s="22">
        <f t="shared" si="4"/>
        <v>880</v>
      </c>
    </row>
    <row r="95" spans="1:8" x14ac:dyDescent="0.2">
      <c r="A95" s="21" t="s">
        <v>143</v>
      </c>
      <c r="B95" s="16"/>
      <c r="C95" s="16"/>
      <c r="D95" s="22">
        <v>71822.05</v>
      </c>
      <c r="E95" s="22">
        <v>0</v>
      </c>
      <c r="F95" s="22">
        <v>0</v>
      </c>
      <c r="G95" s="22">
        <f t="shared" si="4"/>
        <v>71822.05</v>
      </c>
    </row>
    <row r="96" spans="1:8" x14ac:dyDescent="0.2">
      <c r="A96" s="21" t="s">
        <v>637</v>
      </c>
      <c r="B96" s="16"/>
      <c r="C96" s="16"/>
      <c r="D96" s="22">
        <v>58821.049999999981</v>
      </c>
      <c r="E96" s="22">
        <v>0</v>
      </c>
      <c r="F96" s="22">
        <v>0</v>
      </c>
      <c r="G96" s="22">
        <f t="shared" si="4"/>
        <v>58821.049999999981</v>
      </c>
    </row>
    <row r="97" spans="1:7" x14ac:dyDescent="0.2">
      <c r="A97" s="21" t="s">
        <v>142</v>
      </c>
      <c r="B97" s="16"/>
      <c r="C97" s="16"/>
      <c r="D97" s="22">
        <v>39284.39</v>
      </c>
      <c r="E97" s="22">
        <v>3546</v>
      </c>
      <c r="F97" s="22">
        <v>14119.7</v>
      </c>
      <c r="G97" s="22">
        <f t="shared" si="4"/>
        <v>28710.69</v>
      </c>
    </row>
    <row r="98" spans="1:7" x14ac:dyDescent="0.2">
      <c r="A98" s="21" t="s">
        <v>638</v>
      </c>
      <c r="B98" s="16"/>
      <c r="C98" s="16"/>
      <c r="D98" s="22">
        <v>-31.779999999999973</v>
      </c>
      <c r="E98" s="22">
        <v>0</v>
      </c>
      <c r="F98" s="22">
        <v>0</v>
      </c>
      <c r="G98" s="22">
        <f t="shared" si="4"/>
        <v>-31.779999999999973</v>
      </c>
    </row>
    <row r="99" spans="1:7" x14ac:dyDescent="0.2">
      <c r="A99" s="21" t="s">
        <v>639</v>
      </c>
      <c r="B99" s="16"/>
      <c r="C99" s="16"/>
      <c r="D99" s="22">
        <v>1992.1200000000003</v>
      </c>
      <c r="E99" s="22">
        <v>0</v>
      </c>
      <c r="F99" s="22">
        <v>0</v>
      </c>
      <c r="G99" s="22">
        <f t="shared" si="4"/>
        <v>1992.1200000000003</v>
      </c>
    </row>
    <row r="100" spans="1:7" x14ac:dyDescent="0.2">
      <c r="A100" s="21" t="s">
        <v>640</v>
      </c>
      <c r="B100" s="16"/>
      <c r="C100" s="16"/>
      <c r="D100" s="22">
        <v>16370.210000000008</v>
      </c>
      <c r="E100" s="22">
        <v>0</v>
      </c>
      <c r="F100" s="22">
        <v>0</v>
      </c>
      <c r="G100" s="22">
        <f t="shared" si="4"/>
        <v>16370.210000000008</v>
      </c>
    </row>
    <row r="101" spans="1:7" x14ac:dyDescent="0.2">
      <c r="A101" s="21" t="s">
        <v>641</v>
      </c>
      <c r="B101" s="16"/>
      <c r="C101" s="16"/>
      <c r="D101" s="22">
        <v>781.5</v>
      </c>
      <c r="E101" s="22">
        <v>0</v>
      </c>
      <c r="F101" s="22">
        <v>0</v>
      </c>
      <c r="G101" s="22">
        <f t="shared" si="4"/>
        <v>781.5</v>
      </c>
    </row>
    <row r="102" spans="1:7" x14ac:dyDescent="0.2">
      <c r="A102" s="21" t="s">
        <v>141</v>
      </c>
      <c r="B102" s="16"/>
      <c r="C102" s="16"/>
      <c r="D102" s="22">
        <v>2.9999999999745341E-2</v>
      </c>
      <c r="E102" s="22">
        <v>0</v>
      </c>
      <c r="F102" s="22">
        <v>0</v>
      </c>
      <c r="G102" s="22">
        <f t="shared" si="4"/>
        <v>2.9999999999745341E-2</v>
      </c>
    </row>
    <row r="103" spans="1:7" x14ac:dyDescent="0.2">
      <c r="A103" s="21" t="s">
        <v>642</v>
      </c>
      <c r="B103" s="16"/>
      <c r="C103" s="16"/>
      <c r="D103" s="22">
        <v>1500.0000000000002</v>
      </c>
      <c r="E103" s="22">
        <v>0</v>
      </c>
      <c r="F103" s="22">
        <v>0</v>
      </c>
      <c r="G103" s="22">
        <f t="shared" si="4"/>
        <v>1500.0000000000002</v>
      </c>
    </row>
    <row r="104" spans="1:7" x14ac:dyDescent="0.2">
      <c r="A104" s="21" t="s">
        <v>643</v>
      </c>
      <c r="B104" s="16"/>
      <c r="C104" s="16"/>
      <c r="D104" s="22">
        <v>8622.3799999999992</v>
      </c>
      <c r="E104" s="22">
        <v>0</v>
      </c>
      <c r="F104" s="22">
        <v>0</v>
      </c>
      <c r="G104" s="22">
        <f t="shared" si="4"/>
        <v>8622.3799999999992</v>
      </c>
    </row>
    <row r="105" spans="1:7" x14ac:dyDescent="0.2">
      <c r="A105" s="21" t="s">
        <v>644</v>
      </c>
      <c r="B105" s="16"/>
      <c r="C105" s="16"/>
      <c r="D105" s="22">
        <v>8114.9400000000005</v>
      </c>
      <c r="E105" s="22">
        <v>0</v>
      </c>
      <c r="F105" s="22">
        <v>0</v>
      </c>
      <c r="G105" s="22">
        <f t="shared" si="4"/>
        <v>8114.9400000000005</v>
      </c>
    </row>
    <row r="106" spans="1:7" x14ac:dyDescent="0.2">
      <c r="A106" s="21" t="s">
        <v>645</v>
      </c>
      <c r="B106" s="16"/>
      <c r="C106" s="16"/>
      <c r="D106" s="22">
        <v>999</v>
      </c>
      <c r="E106" s="22">
        <v>0</v>
      </c>
      <c r="F106" s="22">
        <v>0</v>
      </c>
      <c r="G106" s="22">
        <f t="shared" si="4"/>
        <v>999</v>
      </c>
    </row>
    <row r="107" spans="1:7" x14ac:dyDescent="0.2">
      <c r="A107" s="21" t="s">
        <v>646</v>
      </c>
      <c r="B107" s="16"/>
      <c r="C107" s="16"/>
      <c r="D107" s="22">
        <v>1869.94</v>
      </c>
      <c r="E107" s="22">
        <v>0</v>
      </c>
      <c r="F107" s="22">
        <v>0</v>
      </c>
      <c r="G107" s="22">
        <f t="shared" si="4"/>
        <v>1869.94</v>
      </c>
    </row>
    <row r="108" spans="1:7" x14ac:dyDescent="0.2">
      <c r="A108" s="21" t="s">
        <v>140</v>
      </c>
      <c r="B108" s="16"/>
      <c r="C108" s="16"/>
      <c r="D108" s="22">
        <v>11225.679999999998</v>
      </c>
      <c r="E108" s="22">
        <v>1500</v>
      </c>
      <c r="F108" s="22">
        <v>10309.67</v>
      </c>
      <c r="G108" s="22">
        <f t="shared" si="4"/>
        <v>2416.0099999999984</v>
      </c>
    </row>
    <row r="109" spans="1:7" x14ac:dyDescent="0.2">
      <c r="A109" s="21" t="s">
        <v>139</v>
      </c>
      <c r="B109" s="16"/>
      <c r="C109" s="16"/>
      <c r="D109" s="22">
        <v>11246.85</v>
      </c>
      <c r="E109" s="22">
        <v>0</v>
      </c>
      <c r="F109" s="22">
        <v>0</v>
      </c>
      <c r="G109" s="22">
        <f t="shared" si="4"/>
        <v>11246.85</v>
      </c>
    </row>
    <row r="110" spans="1:7" x14ac:dyDescent="0.2">
      <c r="A110" s="21" t="s">
        <v>647</v>
      </c>
      <c r="B110" s="16"/>
      <c r="C110" s="16"/>
      <c r="D110" s="22">
        <v>2000</v>
      </c>
      <c r="E110" s="22">
        <v>0</v>
      </c>
      <c r="F110" s="22">
        <v>0</v>
      </c>
      <c r="G110" s="22">
        <f t="shared" si="4"/>
        <v>2000</v>
      </c>
    </row>
    <row r="111" spans="1:7" x14ac:dyDescent="0.2">
      <c r="A111" s="21" t="s">
        <v>648</v>
      </c>
      <c r="B111" s="16"/>
      <c r="C111" s="16"/>
      <c r="D111" s="22">
        <v>3340</v>
      </c>
      <c r="E111" s="22">
        <v>0</v>
      </c>
      <c r="F111" s="22">
        <v>0</v>
      </c>
      <c r="G111" s="22">
        <f t="shared" si="4"/>
        <v>3340</v>
      </c>
    </row>
    <row r="112" spans="1:7" x14ac:dyDescent="0.2">
      <c r="A112" s="21" t="s">
        <v>781</v>
      </c>
      <c r="B112" s="16"/>
      <c r="C112" s="16"/>
      <c r="D112" s="22">
        <v>9.9999999999909051E-2</v>
      </c>
      <c r="E112" s="22">
        <v>0</v>
      </c>
      <c r="F112" s="22">
        <v>0</v>
      </c>
      <c r="G112" s="22">
        <f t="shared" si="4"/>
        <v>9.9999999999909051E-2</v>
      </c>
    </row>
    <row r="113" spans="1:7" x14ac:dyDescent="0.2">
      <c r="A113" s="21" t="s">
        <v>138</v>
      </c>
      <c r="B113" s="16"/>
      <c r="C113" s="16"/>
      <c r="D113" s="22">
        <v>27.300000000000637</v>
      </c>
      <c r="E113" s="22">
        <v>0</v>
      </c>
      <c r="F113" s="22">
        <v>27.3</v>
      </c>
      <c r="G113" s="22">
        <f t="shared" si="4"/>
        <v>6.3593574850528967E-13</v>
      </c>
    </row>
    <row r="114" spans="1:7" x14ac:dyDescent="0.2">
      <c r="A114" s="21" t="s">
        <v>649</v>
      </c>
      <c r="B114" s="16"/>
      <c r="C114" s="16"/>
      <c r="D114" s="22">
        <v>7595.27</v>
      </c>
      <c r="E114" s="22">
        <v>0</v>
      </c>
      <c r="F114" s="22">
        <v>1000</v>
      </c>
      <c r="G114" s="22">
        <f t="shared" si="4"/>
        <v>6595.27</v>
      </c>
    </row>
    <row r="115" spans="1:7" x14ac:dyDescent="0.2">
      <c r="A115" s="21" t="s">
        <v>650</v>
      </c>
      <c r="B115" s="16"/>
      <c r="C115" s="16"/>
      <c r="D115" s="22">
        <v>9</v>
      </c>
      <c r="E115" s="22">
        <v>0</v>
      </c>
      <c r="F115" s="22">
        <v>0</v>
      </c>
      <c r="G115" s="22">
        <f t="shared" si="4"/>
        <v>9</v>
      </c>
    </row>
    <row r="116" spans="1:7" x14ac:dyDescent="0.2">
      <c r="A116" s="21" t="s">
        <v>137</v>
      </c>
      <c r="B116" s="16"/>
      <c r="C116" s="16"/>
      <c r="D116" s="22">
        <v>-849000</v>
      </c>
      <c r="E116" s="22">
        <v>849391.5</v>
      </c>
      <c r="F116" s="22">
        <v>0</v>
      </c>
      <c r="G116" s="22">
        <f t="shared" si="4"/>
        <v>391.5</v>
      </c>
    </row>
    <row r="117" spans="1:7" x14ac:dyDescent="0.2">
      <c r="A117" s="21" t="s">
        <v>136</v>
      </c>
      <c r="B117" s="16"/>
      <c r="C117" s="16"/>
      <c r="D117" s="22">
        <v>614502.37999999989</v>
      </c>
      <c r="E117" s="22">
        <v>257278.96000000005</v>
      </c>
      <c r="F117" s="22">
        <v>871781.34</v>
      </c>
      <c r="G117" s="22">
        <f t="shared" si="4"/>
        <v>0</v>
      </c>
    </row>
    <row r="118" spans="1:7" x14ac:dyDescent="0.2">
      <c r="A118" s="21" t="s">
        <v>651</v>
      </c>
      <c r="B118" s="16"/>
      <c r="C118" s="16"/>
      <c r="D118" s="22">
        <v>732</v>
      </c>
      <c r="E118" s="22">
        <v>0</v>
      </c>
      <c r="F118" s="22">
        <v>0</v>
      </c>
      <c r="G118" s="22">
        <f t="shared" si="4"/>
        <v>732</v>
      </c>
    </row>
    <row r="119" spans="1:7" x14ac:dyDescent="0.2">
      <c r="A119" s="21" t="s">
        <v>135</v>
      </c>
      <c r="B119" s="16"/>
      <c r="C119" s="16"/>
      <c r="D119" s="22">
        <v>32091.310000000005</v>
      </c>
      <c r="E119" s="22">
        <v>7272.75</v>
      </c>
      <c r="F119" s="22">
        <v>0</v>
      </c>
      <c r="G119" s="22">
        <f t="shared" si="4"/>
        <v>39364.060000000005</v>
      </c>
    </row>
    <row r="120" spans="1:7" x14ac:dyDescent="0.2">
      <c r="A120" s="21" t="s">
        <v>652</v>
      </c>
      <c r="B120" s="16"/>
      <c r="C120" s="16"/>
      <c r="D120" s="22">
        <v>100</v>
      </c>
      <c r="E120" s="22">
        <v>0</v>
      </c>
      <c r="F120" s="22">
        <v>0</v>
      </c>
      <c r="G120" s="22">
        <f t="shared" si="4"/>
        <v>100</v>
      </c>
    </row>
    <row r="121" spans="1:7" x14ac:dyDescent="0.2">
      <c r="A121" s="21" t="s">
        <v>737</v>
      </c>
      <c r="B121" s="16"/>
      <c r="C121" s="16"/>
      <c r="D121" s="22">
        <v>9.9999999999909051E-3</v>
      </c>
      <c r="E121" s="22">
        <v>2200</v>
      </c>
      <c r="F121" s="22">
        <v>2200</v>
      </c>
      <c r="G121" s="22">
        <f t="shared" si="4"/>
        <v>1.0000000000218279E-2</v>
      </c>
    </row>
    <row r="122" spans="1:7" x14ac:dyDescent="0.2">
      <c r="A122" s="21" t="s">
        <v>653</v>
      </c>
      <c r="B122" s="16"/>
      <c r="C122" s="16"/>
      <c r="D122" s="22">
        <v>46238.1</v>
      </c>
      <c r="E122" s="22">
        <v>6473.5</v>
      </c>
      <c r="F122" s="22">
        <v>41755.300000000003</v>
      </c>
      <c r="G122" s="22">
        <f t="shared" si="4"/>
        <v>10956.299999999996</v>
      </c>
    </row>
    <row r="123" spans="1:7" x14ac:dyDescent="0.2">
      <c r="A123" s="21" t="s">
        <v>134</v>
      </c>
      <c r="B123" s="16"/>
      <c r="C123" s="16"/>
      <c r="D123" s="22">
        <v>14182.480000000003</v>
      </c>
      <c r="E123" s="22">
        <v>1038</v>
      </c>
      <c r="F123" s="22">
        <v>6595.4800000000005</v>
      </c>
      <c r="G123" s="22">
        <f t="shared" si="4"/>
        <v>8625.0000000000036</v>
      </c>
    </row>
    <row r="124" spans="1:7" x14ac:dyDescent="0.2">
      <c r="A124" s="21" t="s">
        <v>654</v>
      </c>
      <c r="B124" s="16"/>
      <c r="C124" s="16"/>
      <c r="D124" s="22">
        <v>5000</v>
      </c>
      <c r="E124" s="22">
        <v>20.88</v>
      </c>
      <c r="F124" s="22">
        <v>0</v>
      </c>
      <c r="G124" s="22">
        <f t="shared" si="4"/>
        <v>5020.88</v>
      </c>
    </row>
    <row r="125" spans="1:7" x14ac:dyDescent="0.2">
      <c r="A125" s="21" t="s">
        <v>133</v>
      </c>
      <c r="B125" s="16"/>
      <c r="C125" s="16"/>
      <c r="D125" s="22">
        <v>12000</v>
      </c>
      <c r="E125" s="22">
        <v>0</v>
      </c>
      <c r="F125" s="22">
        <v>0</v>
      </c>
      <c r="G125" s="22">
        <f t="shared" si="4"/>
        <v>12000</v>
      </c>
    </row>
    <row r="126" spans="1:7" x14ac:dyDescent="0.2">
      <c r="A126" s="21" t="s">
        <v>655</v>
      </c>
      <c r="B126" s="16"/>
      <c r="C126" s="16"/>
      <c r="D126" s="22">
        <v>8800.4399999999987</v>
      </c>
      <c r="E126" s="22">
        <v>7365</v>
      </c>
      <c r="F126" s="22">
        <v>13868.04</v>
      </c>
      <c r="G126" s="22">
        <f t="shared" si="4"/>
        <v>2297.3999999999978</v>
      </c>
    </row>
    <row r="127" spans="1:7" x14ac:dyDescent="0.2">
      <c r="A127" s="21" t="s">
        <v>408</v>
      </c>
      <c r="B127" s="16"/>
      <c r="C127" s="16"/>
      <c r="D127" s="22">
        <v>955</v>
      </c>
      <c r="E127" s="22">
        <v>0</v>
      </c>
      <c r="F127" s="22">
        <v>955</v>
      </c>
      <c r="G127" s="22">
        <f t="shared" si="4"/>
        <v>0</v>
      </c>
    </row>
    <row r="128" spans="1:7" x14ac:dyDescent="0.2">
      <c r="A128" s="21" t="s">
        <v>656</v>
      </c>
      <c r="B128" s="16"/>
      <c r="C128" s="16"/>
      <c r="D128" s="22">
        <v>35564.219999999994</v>
      </c>
      <c r="E128" s="22">
        <v>1897</v>
      </c>
      <c r="F128" s="22">
        <v>32974</v>
      </c>
      <c r="G128" s="22">
        <f t="shared" si="4"/>
        <v>4487.2199999999939</v>
      </c>
    </row>
    <row r="129" spans="1:7" x14ac:dyDescent="0.2">
      <c r="A129" s="21" t="s">
        <v>657</v>
      </c>
      <c r="B129" s="16"/>
      <c r="C129" s="16"/>
      <c r="D129" s="22">
        <v>1300</v>
      </c>
      <c r="E129" s="22">
        <v>0</v>
      </c>
      <c r="F129" s="22">
        <v>0</v>
      </c>
      <c r="G129" s="22">
        <f t="shared" si="4"/>
        <v>1300</v>
      </c>
    </row>
    <row r="130" spans="1:7" x14ac:dyDescent="0.2">
      <c r="A130" s="21" t="s">
        <v>409</v>
      </c>
      <c r="B130" s="16"/>
      <c r="C130" s="16"/>
      <c r="D130" s="22">
        <v>1266</v>
      </c>
      <c r="E130" s="22">
        <v>0</v>
      </c>
      <c r="F130" s="22">
        <v>680</v>
      </c>
      <c r="G130" s="22">
        <f t="shared" si="4"/>
        <v>586</v>
      </c>
    </row>
    <row r="131" spans="1:7" x14ac:dyDescent="0.2">
      <c r="A131" s="21" t="s">
        <v>658</v>
      </c>
      <c r="B131" s="16"/>
      <c r="C131" s="16"/>
      <c r="D131" s="22">
        <v>12000</v>
      </c>
      <c r="E131" s="22">
        <v>0</v>
      </c>
      <c r="F131" s="22">
        <v>12000</v>
      </c>
      <c r="G131" s="22">
        <f t="shared" si="4"/>
        <v>0</v>
      </c>
    </row>
    <row r="132" spans="1:7" x14ac:dyDescent="0.2">
      <c r="A132" s="21" t="s">
        <v>410</v>
      </c>
      <c r="B132" s="16"/>
      <c r="C132" s="16"/>
      <c r="D132" s="22">
        <v>11715.999999999993</v>
      </c>
      <c r="E132" s="22">
        <v>95902.32</v>
      </c>
      <c r="F132" s="22">
        <v>106946.32</v>
      </c>
      <c r="G132" s="22">
        <f t="shared" si="4"/>
        <v>672</v>
      </c>
    </row>
    <row r="133" spans="1:7" x14ac:dyDescent="0.2">
      <c r="A133" s="21" t="s">
        <v>411</v>
      </c>
      <c r="B133" s="16"/>
      <c r="C133" s="16"/>
      <c r="D133" s="22">
        <v>331.27000000000044</v>
      </c>
      <c r="E133" s="22">
        <v>0</v>
      </c>
      <c r="F133" s="22">
        <v>331</v>
      </c>
      <c r="G133" s="22">
        <f t="shared" si="4"/>
        <v>0.27000000000043656</v>
      </c>
    </row>
    <row r="134" spans="1:7" x14ac:dyDescent="0.2">
      <c r="A134" s="21" t="s">
        <v>412</v>
      </c>
      <c r="B134" s="16"/>
      <c r="C134" s="16"/>
      <c r="D134" s="22">
        <v>329</v>
      </c>
      <c r="E134" s="22">
        <v>1270</v>
      </c>
      <c r="F134" s="22">
        <v>1599</v>
      </c>
      <c r="G134" s="22">
        <f t="shared" si="4"/>
        <v>0</v>
      </c>
    </row>
    <row r="135" spans="1:7" x14ac:dyDescent="0.2">
      <c r="A135" s="21" t="s">
        <v>413</v>
      </c>
      <c r="B135" s="16"/>
      <c r="C135" s="16"/>
      <c r="D135" s="22">
        <v>25000</v>
      </c>
      <c r="E135" s="22">
        <v>0</v>
      </c>
      <c r="F135" s="22">
        <v>0</v>
      </c>
      <c r="G135" s="22">
        <f t="shared" si="4"/>
        <v>25000</v>
      </c>
    </row>
    <row r="136" spans="1:7" x14ac:dyDescent="0.2">
      <c r="A136" s="21" t="s">
        <v>414</v>
      </c>
      <c r="B136" s="16"/>
      <c r="C136" s="16"/>
      <c r="D136" s="22">
        <v>23500</v>
      </c>
      <c r="E136" s="22">
        <v>0</v>
      </c>
      <c r="F136" s="22">
        <v>18298.93</v>
      </c>
      <c r="G136" s="22">
        <f t="shared" si="4"/>
        <v>5201.07</v>
      </c>
    </row>
    <row r="137" spans="1:7" x14ac:dyDescent="0.2">
      <c r="A137" s="21" t="s">
        <v>738</v>
      </c>
      <c r="B137" s="16"/>
      <c r="C137" s="16"/>
      <c r="D137" s="22">
        <v>46786.340000000004</v>
      </c>
      <c r="E137" s="22">
        <v>8268</v>
      </c>
      <c r="F137" s="22">
        <v>50764.66</v>
      </c>
      <c r="G137" s="22">
        <f t="shared" si="4"/>
        <v>4289.68</v>
      </c>
    </row>
    <row r="138" spans="1:7" x14ac:dyDescent="0.2">
      <c r="A138" s="21" t="s">
        <v>659</v>
      </c>
      <c r="B138" s="16"/>
      <c r="C138" s="16"/>
      <c r="D138" s="22">
        <v>2824</v>
      </c>
      <c r="E138" s="22">
        <v>6473.5</v>
      </c>
      <c r="F138" s="22">
        <v>8947.5</v>
      </c>
      <c r="G138" s="22">
        <f t="shared" si="4"/>
        <v>350</v>
      </c>
    </row>
    <row r="139" spans="1:7" x14ac:dyDescent="0.2">
      <c r="A139" s="21" t="s">
        <v>711</v>
      </c>
      <c r="B139" s="16"/>
      <c r="C139" s="16"/>
      <c r="D139" s="22">
        <v>49</v>
      </c>
      <c r="E139" s="22">
        <v>128</v>
      </c>
      <c r="F139" s="22">
        <v>177</v>
      </c>
      <c r="G139" s="22">
        <f t="shared" si="4"/>
        <v>0</v>
      </c>
    </row>
    <row r="140" spans="1:7" x14ac:dyDescent="0.2">
      <c r="A140" s="21" t="s">
        <v>712</v>
      </c>
      <c r="B140" s="16"/>
      <c r="C140" s="16"/>
      <c r="D140" s="22">
        <v>134.39999999999441</v>
      </c>
      <c r="E140" s="22">
        <v>0</v>
      </c>
      <c r="F140" s="22">
        <v>134.4</v>
      </c>
      <c r="G140" s="22">
        <f t="shared" si="4"/>
        <v>-5.5990767577895895E-12</v>
      </c>
    </row>
    <row r="141" spans="1:7" x14ac:dyDescent="0.2">
      <c r="A141" s="21" t="s">
        <v>713</v>
      </c>
      <c r="B141" s="16"/>
      <c r="C141" s="16"/>
      <c r="D141" s="22">
        <v>-15508</v>
      </c>
      <c r="E141" s="22">
        <v>27053</v>
      </c>
      <c r="F141" s="22">
        <v>2000</v>
      </c>
      <c r="G141" s="22">
        <f t="shared" si="4"/>
        <v>9545</v>
      </c>
    </row>
    <row r="142" spans="1:7" x14ac:dyDescent="0.2">
      <c r="A142" s="21" t="s">
        <v>739</v>
      </c>
      <c r="B142" s="16"/>
      <c r="C142" s="16"/>
      <c r="D142" s="22">
        <v>1199.17</v>
      </c>
      <c r="E142" s="22">
        <v>3935.73</v>
      </c>
      <c r="F142" s="22">
        <v>0</v>
      </c>
      <c r="G142" s="22">
        <f t="shared" si="4"/>
        <v>5134.8999999999996</v>
      </c>
    </row>
    <row r="143" spans="1:7" x14ac:dyDescent="0.2">
      <c r="A143" s="21" t="s">
        <v>740</v>
      </c>
      <c r="B143" s="16"/>
      <c r="C143" s="16"/>
      <c r="D143" s="22">
        <v>4880.5600000000004</v>
      </c>
      <c r="E143" s="22">
        <v>89189.64</v>
      </c>
      <c r="F143" s="22">
        <v>90466.03</v>
      </c>
      <c r="G143" s="22">
        <f t="shared" si="4"/>
        <v>3604.1699999999983</v>
      </c>
    </row>
    <row r="144" spans="1:7" x14ac:dyDescent="0.2">
      <c r="A144" s="21" t="s">
        <v>741</v>
      </c>
      <c r="B144" s="16"/>
      <c r="C144" s="16"/>
      <c r="D144" s="22">
        <v>201</v>
      </c>
      <c r="E144" s="22">
        <v>0</v>
      </c>
      <c r="F144" s="22">
        <v>201</v>
      </c>
      <c r="G144" s="22">
        <f t="shared" si="4"/>
        <v>0</v>
      </c>
    </row>
    <row r="145" spans="1:7" x14ac:dyDescent="0.2">
      <c r="A145" s="21" t="s">
        <v>782</v>
      </c>
      <c r="B145" s="16"/>
      <c r="C145" s="16"/>
      <c r="D145" s="22">
        <v>0</v>
      </c>
      <c r="E145" s="22">
        <v>25000</v>
      </c>
      <c r="F145" s="22">
        <v>25000</v>
      </c>
      <c r="G145" s="22">
        <f t="shared" si="4"/>
        <v>0</v>
      </c>
    </row>
    <row r="146" spans="1:7" x14ac:dyDescent="0.2">
      <c r="A146" s="21" t="s">
        <v>783</v>
      </c>
      <c r="B146" s="16"/>
      <c r="C146" s="16"/>
      <c r="D146" s="22">
        <v>0</v>
      </c>
      <c r="E146" s="22">
        <v>2320</v>
      </c>
      <c r="F146" s="22">
        <v>0</v>
      </c>
      <c r="G146" s="22">
        <f t="shared" ref="G146:G147" si="5">D146+E146-F146</f>
        <v>2320</v>
      </c>
    </row>
    <row r="147" spans="1:7" x14ac:dyDescent="0.2">
      <c r="A147" s="21" t="s">
        <v>784</v>
      </c>
      <c r="B147" s="16"/>
      <c r="C147" s="16"/>
      <c r="D147" s="22">
        <v>0</v>
      </c>
      <c r="E147" s="22">
        <v>580</v>
      </c>
      <c r="F147" s="22">
        <v>0</v>
      </c>
      <c r="G147" s="22">
        <f t="shared" si="5"/>
        <v>580</v>
      </c>
    </row>
    <row r="148" spans="1:7" x14ac:dyDescent="0.2">
      <c r="A148" s="21"/>
      <c r="B148" s="16"/>
      <c r="C148" s="16"/>
      <c r="D148" s="22"/>
      <c r="E148" s="22"/>
      <c r="F148" s="22"/>
      <c r="G148" s="22"/>
    </row>
    <row r="149" spans="1:7" x14ac:dyDescent="0.2">
      <c r="A149" s="16"/>
      <c r="B149" s="16"/>
      <c r="C149" s="16"/>
      <c r="D149" s="23"/>
      <c r="E149" s="23"/>
      <c r="F149" s="23"/>
      <c r="G149" s="23"/>
    </row>
    <row r="150" spans="1:7" ht="26.45" customHeight="1" x14ac:dyDescent="0.2">
      <c r="A150" s="51" t="s">
        <v>132</v>
      </c>
      <c r="B150" s="254" t="s">
        <v>6</v>
      </c>
      <c r="C150" s="254"/>
      <c r="D150" s="50">
        <f>D151+D157</f>
        <v>32048.720000000005</v>
      </c>
      <c r="E150" s="50">
        <f>E151+E157</f>
        <v>10785.72</v>
      </c>
      <c r="F150" s="50">
        <f>F151+F157</f>
        <v>36882.240000000005</v>
      </c>
      <c r="G150" s="50">
        <f t="shared" ref="G150:G192" si="6">D150+E150-F150</f>
        <v>5952.1999999999971</v>
      </c>
    </row>
    <row r="151" spans="1:7" x14ac:dyDescent="0.2">
      <c r="A151" s="19" t="s">
        <v>131</v>
      </c>
      <c r="B151" s="16"/>
      <c r="C151" s="19" t="s">
        <v>130</v>
      </c>
      <c r="D151" s="20">
        <f>SUM(D152:D156)</f>
        <v>31601.740000000005</v>
      </c>
      <c r="E151" s="20">
        <f>SUM(E152:E156)</f>
        <v>10116.539999999999</v>
      </c>
      <c r="F151" s="20">
        <f>SUM(F152:F156)</f>
        <v>36435.240000000005</v>
      </c>
      <c r="G151" s="20">
        <f t="shared" si="6"/>
        <v>5283.0400000000009</v>
      </c>
    </row>
    <row r="152" spans="1:7" x14ac:dyDescent="0.2">
      <c r="A152" s="21" t="s">
        <v>129</v>
      </c>
      <c r="B152" s="16"/>
      <c r="C152" s="16"/>
      <c r="D152" s="228">
        <v>0.6</v>
      </c>
      <c r="E152" s="228">
        <v>0</v>
      </c>
      <c r="F152" s="228">
        <v>0</v>
      </c>
      <c r="G152" s="135">
        <f t="shared" si="6"/>
        <v>0.6</v>
      </c>
    </row>
    <row r="153" spans="1:7" x14ac:dyDescent="0.2">
      <c r="A153" s="21" t="s">
        <v>128</v>
      </c>
      <c r="B153" s="16"/>
      <c r="C153" s="16"/>
      <c r="D153" s="135">
        <v>7932.43</v>
      </c>
      <c r="E153" s="135">
        <v>7603.84</v>
      </c>
      <c r="F153" s="135">
        <v>15536.27</v>
      </c>
      <c r="G153" s="135">
        <f t="shared" si="6"/>
        <v>0</v>
      </c>
    </row>
    <row r="154" spans="1:7" x14ac:dyDescent="0.2">
      <c r="A154" s="21" t="s">
        <v>127</v>
      </c>
      <c r="B154" s="16"/>
      <c r="C154" s="16"/>
      <c r="D154" s="135">
        <v>4240.8400000000011</v>
      </c>
      <c r="E154" s="135">
        <v>928.21</v>
      </c>
      <c r="F154" s="135">
        <v>5169.05</v>
      </c>
      <c r="G154" s="135">
        <f t="shared" si="6"/>
        <v>0</v>
      </c>
    </row>
    <row r="155" spans="1:7" x14ac:dyDescent="0.2">
      <c r="A155" s="21" t="s">
        <v>126</v>
      </c>
      <c r="B155" s="16"/>
      <c r="C155" s="16"/>
      <c r="D155" s="135">
        <v>64.980000000000913</v>
      </c>
      <c r="E155" s="135">
        <v>1584.49</v>
      </c>
      <c r="F155" s="135">
        <v>1649.47</v>
      </c>
      <c r="G155" s="135">
        <f t="shared" si="6"/>
        <v>0</v>
      </c>
    </row>
    <row r="156" spans="1:7" x14ac:dyDescent="0.2">
      <c r="A156" s="21" t="s">
        <v>125</v>
      </c>
      <c r="B156" s="16"/>
      <c r="C156" s="16"/>
      <c r="D156" s="135">
        <v>19362.890000000003</v>
      </c>
      <c r="E156" s="135">
        <v>0</v>
      </c>
      <c r="F156" s="135">
        <v>14080.45</v>
      </c>
      <c r="G156" s="135">
        <f t="shared" si="6"/>
        <v>5282.4400000000023</v>
      </c>
    </row>
    <row r="157" spans="1:7" x14ac:dyDescent="0.2">
      <c r="A157" s="19" t="s">
        <v>124</v>
      </c>
      <c r="B157" s="16"/>
      <c r="C157" s="19" t="s">
        <v>123</v>
      </c>
      <c r="D157" s="20">
        <f>SUM(D158:D159)</f>
        <v>446.98000000000008</v>
      </c>
      <c r="E157" s="20">
        <f>SUM(E158:E159)</f>
        <v>669.18000000000006</v>
      </c>
      <c r="F157" s="20">
        <f>SUM(F158:F159)</f>
        <v>447</v>
      </c>
      <c r="G157" s="20">
        <f t="shared" si="6"/>
        <v>669.16000000000008</v>
      </c>
    </row>
    <row r="158" spans="1:7" x14ac:dyDescent="0.2">
      <c r="A158" s="21" t="s">
        <v>122</v>
      </c>
      <c r="B158" s="16"/>
      <c r="C158" s="16"/>
      <c r="D158" s="135">
        <v>446.23000000000008</v>
      </c>
      <c r="E158" s="135">
        <v>669.18000000000006</v>
      </c>
      <c r="F158" s="135">
        <v>446.25</v>
      </c>
      <c r="G158" s="135">
        <f t="shared" si="6"/>
        <v>669.16000000000008</v>
      </c>
    </row>
    <row r="159" spans="1:7" x14ac:dyDescent="0.2">
      <c r="A159" s="21" t="s">
        <v>315</v>
      </c>
      <c r="B159" s="16"/>
      <c r="C159" s="16"/>
      <c r="D159" s="135">
        <v>0.75</v>
      </c>
      <c r="E159" s="135">
        <v>0</v>
      </c>
      <c r="F159" s="135">
        <v>0.75</v>
      </c>
      <c r="G159" s="135">
        <f t="shared" si="6"/>
        <v>0</v>
      </c>
    </row>
    <row r="160" spans="1:7" x14ac:dyDescent="0.2">
      <c r="A160" s="16"/>
      <c r="B160" s="16"/>
      <c r="C160" s="16"/>
      <c r="D160" s="23"/>
      <c r="E160" s="23"/>
      <c r="F160" s="23"/>
      <c r="G160" s="23"/>
    </row>
    <row r="161" spans="1:7" ht="39.75" customHeight="1" x14ac:dyDescent="0.2">
      <c r="A161" s="51" t="s">
        <v>121</v>
      </c>
      <c r="B161" s="254" t="s">
        <v>120</v>
      </c>
      <c r="C161" s="255"/>
      <c r="D161" s="50">
        <f>D162</f>
        <v>16995.02</v>
      </c>
      <c r="E161" s="50">
        <f>E162</f>
        <v>0</v>
      </c>
      <c r="F161" s="50">
        <f>F162</f>
        <v>0</v>
      </c>
      <c r="G161" s="50">
        <f t="shared" si="6"/>
        <v>16995.02</v>
      </c>
    </row>
    <row r="162" spans="1:7" x14ac:dyDescent="0.2">
      <c r="A162" s="19" t="s">
        <v>119</v>
      </c>
      <c r="B162" s="16"/>
      <c r="C162" s="19" t="s">
        <v>118</v>
      </c>
      <c r="D162" s="20">
        <f>SUM(D163:D166)</f>
        <v>16995.02</v>
      </c>
      <c r="E162" s="20">
        <f>SUM(E163:E166)</f>
        <v>0</v>
      </c>
      <c r="F162" s="20">
        <f>SUM(F163:F166)</f>
        <v>0</v>
      </c>
      <c r="G162" s="20">
        <f t="shared" si="6"/>
        <v>16995.02</v>
      </c>
    </row>
    <row r="163" spans="1:7" x14ac:dyDescent="0.2">
      <c r="A163" s="21" t="s">
        <v>117</v>
      </c>
      <c r="B163" s="16"/>
      <c r="C163" s="16"/>
      <c r="D163" s="135">
        <v>4000</v>
      </c>
      <c r="E163" s="135">
        <v>0</v>
      </c>
      <c r="F163" s="135">
        <v>0</v>
      </c>
      <c r="G163" s="135">
        <f t="shared" si="6"/>
        <v>4000</v>
      </c>
    </row>
    <row r="164" spans="1:7" x14ac:dyDescent="0.2">
      <c r="A164" s="21" t="s">
        <v>116</v>
      </c>
      <c r="B164" s="16"/>
      <c r="C164" s="16"/>
      <c r="D164" s="135">
        <v>-4.9800000000000182</v>
      </c>
      <c r="E164" s="135">
        <v>0</v>
      </c>
      <c r="F164" s="135">
        <v>0</v>
      </c>
      <c r="G164" s="135">
        <f t="shared" si="6"/>
        <v>-4.9800000000000182</v>
      </c>
    </row>
    <row r="165" spans="1:7" x14ac:dyDescent="0.2">
      <c r="A165" s="21" t="s">
        <v>309</v>
      </c>
      <c r="B165" s="16"/>
      <c r="C165" s="16"/>
      <c r="D165" s="135">
        <v>8000</v>
      </c>
      <c r="E165" s="135">
        <v>0</v>
      </c>
      <c r="F165" s="135">
        <v>0</v>
      </c>
      <c r="G165" s="135">
        <f t="shared" si="6"/>
        <v>8000</v>
      </c>
    </row>
    <row r="166" spans="1:7" x14ac:dyDescent="0.2">
      <c r="A166" s="21" t="s">
        <v>115</v>
      </c>
      <c r="B166" s="16"/>
      <c r="C166" s="16"/>
      <c r="D166" s="135">
        <v>5000</v>
      </c>
      <c r="E166" s="135">
        <v>0</v>
      </c>
      <c r="F166" s="135">
        <v>0</v>
      </c>
      <c r="G166" s="135">
        <f t="shared" si="6"/>
        <v>5000</v>
      </c>
    </row>
    <row r="167" spans="1:7" x14ac:dyDescent="0.2">
      <c r="A167" s="16"/>
      <c r="B167" s="16"/>
      <c r="C167" s="16"/>
      <c r="D167" s="23"/>
      <c r="E167" s="23"/>
      <c r="F167" s="23"/>
      <c r="G167" s="23"/>
    </row>
    <row r="168" spans="1:7" ht="26.25" customHeight="1" x14ac:dyDescent="0.2">
      <c r="A168" s="49" t="s">
        <v>114</v>
      </c>
      <c r="B168" s="51" t="s">
        <v>7</v>
      </c>
      <c r="C168" s="52"/>
      <c r="D168" s="50">
        <f>SUM(D169:D170)</f>
        <v>2672988.6800000002</v>
      </c>
      <c r="E168" s="50">
        <f>SUM(E169:E170)</f>
        <v>4921709.49</v>
      </c>
      <c r="F168" s="50">
        <f>SUM(F169:F170)</f>
        <v>3846152.26</v>
      </c>
      <c r="G168" s="50">
        <f t="shared" si="6"/>
        <v>3748545.91</v>
      </c>
    </row>
    <row r="169" spans="1:7" x14ac:dyDescent="0.2">
      <c r="A169" s="21" t="s">
        <v>113</v>
      </c>
      <c r="B169" s="16"/>
      <c r="C169" s="16"/>
      <c r="D169" s="135">
        <v>2270679.1800000002</v>
      </c>
      <c r="E169" s="135">
        <v>4271740.26</v>
      </c>
      <c r="F169" s="135">
        <v>3294658.53</v>
      </c>
      <c r="G169" s="135">
        <v>2170221.5900000003</v>
      </c>
    </row>
    <row r="170" spans="1:7" x14ac:dyDescent="0.2">
      <c r="A170" s="21" t="s">
        <v>112</v>
      </c>
      <c r="B170" s="16"/>
      <c r="C170" s="16"/>
      <c r="D170" s="135">
        <v>402309.50000000017</v>
      </c>
      <c r="E170" s="135">
        <v>649969.23</v>
      </c>
      <c r="F170" s="135">
        <v>551493.73</v>
      </c>
      <c r="G170" s="135">
        <v>385470.69000000018</v>
      </c>
    </row>
    <row r="171" spans="1:7" x14ac:dyDescent="0.2">
      <c r="A171" s="16"/>
      <c r="B171" s="16"/>
      <c r="C171" s="16"/>
      <c r="D171" s="23"/>
      <c r="E171" s="23"/>
      <c r="F171" s="23"/>
      <c r="G171" s="23"/>
    </row>
    <row r="172" spans="1:7" ht="42.75" customHeight="1" x14ac:dyDescent="0.2">
      <c r="A172" s="51" t="s">
        <v>110</v>
      </c>
      <c r="B172" s="254" t="s">
        <v>111</v>
      </c>
      <c r="C172" s="254"/>
      <c r="D172" s="50">
        <f>SUM(D173:D175)</f>
        <v>951415</v>
      </c>
      <c r="E172" s="50">
        <f>SUM(E173:E177)</f>
        <v>1019612.94</v>
      </c>
      <c r="F172" s="50">
        <f>SUM(F173:F175)</f>
        <v>951415</v>
      </c>
      <c r="G172" s="50">
        <f t="shared" si="6"/>
        <v>1019612.94</v>
      </c>
    </row>
    <row r="173" spans="1:7" x14ac:dyDescent="0.2">
      <c r="A173" s="21" t="s">
        <v>109</v>
      </c>
      <c r="B173" s="16"/>
      <c r="C173" s="16"/>
      <c r="D173" s="135">
        <v>343430</v>
      </c>
      <c r="E173" s="135">
        <v>364570</v>
      </c>
      <c r="F173" s="135">
        <v>343430</v>
      </c>
      <c r="G173" s="135">
        <v>343430</v>
      </c>
    </row>
    <row r="174" spans="1:7" x14ac:dyDescent="0.2">
      <c r="A174" s="21" t="s">
        <v>304</v>
      </c>
      <c r="B174" s="16"/>
      <c r="C174" s="16"/>
      <c r="D174" s="135">
        <v>319671.36</v>
      </c>
      <c r="E174" s="135">
        <v>309558.21000000002</v>
      </c>
      <c r="F174" s="135">
        <v>319671.36</v>
      </c>
      <c r="G174" s="135">
        <v>319671.36</v>
      </c>
    </row>
    <row r="175" spans="1:7" x14ac:dyDescent="0.2">
      <c r="A175" s="21" t="s">
        <v>307</v>
      </c>
      <c r="B175" s="16"/>
      <c r="C175" s="16"/>
      <c r="D175" s="135">
        <v>288313.64</v>
      </c>
      <c r="E175" s="135">
        <v>288313.64</v>
      </c>
      <c r="F175" s="135">
        <v>288313.64</v>
      </c>
      <c r="G175" s="135">
        <v>288313.64</v>
      </c>
    </row>
    <row r="176" spans="1:7" x14ac:dyDescent="0.2">
      <c r="A176" s="21" t="s">
        <v>822</v>
      </c>
      <c r="B176" s="16" t="s">
        <v>824</v>
      </c>
      <c r="C176" s="16"/>
      <c r="D176" s="135"/>
      <c r="E176" s="135">
        <v>40026.519999999997</v>
      </c>
      <c r="F176" s="135"/>
      <c r="G176" s="135">
        <v>288313.64</v>
      </c>
    </row>
    <row r="177" spans="1:7" x14ac:dyDescent="0.2">
      <c r="A177" s="21" t="s">
        <v>823</v>
      </c>
      <c r="B177" s="16" t="s">
        <v>825</v>
      </c>
      <c r="C177" s="16"/>
      <c r="D177" s="135"/>
      <c r="E177" s="135">
        <v>17144.57</v>
      </c>
      <c r="F177" s="135"/>
      <c r="G177" s="135">
        <v>288313.64</v>
      </c>
    </row>
    <row r="178" spans="1:7" x14ac:dyDescent="0.2">
      <c r="A178" s="16"/>
      <c r="B178" s="16"/>
      <c r="C178" s="16"/>
      <c r="D178" s="23"/>
      <c r="E178" s="23"/>
      <c r="F178" s="23"/>
      <c r="G178" s="23"/>
    </row>
    <row r="179" spans="1:7" x14ac:dyDescent="0.2">
      <c r="A179" s="51">
        <v>1233</v>
      </c>
      <c r="B179" s="254" t="s">
        <v>423</v>
      </c>
      <c r="C179" s="255"/>
      <c r="D179" s="50">
        <f>SUM(D180:D181)</f>
        <v>7055700</v>
      </c>
      <c r="E179" s="50">
        <f>SUM(E180:E181)</f>
        <v>0</v>
      </c>
      <c r="F179" s="50">
        <f>SUM(F180:F181)</f>
        <v>0</v>
      </c>
      <c r="G179" s="50">
        <f t="shared" si="6"/>
        <v>7055700</v>
      </c>
    </row>
    <row r="180" spans="1:7" x14ac:dyDescent="0.2">
      <c r="A180" s="21" t="s">
        <v>438</v>
      </c>
      <c r="B180" s="16"/>
      <c r="C180" s="16"/>
      <c r="D180" s="135">
        <v>7055700</v>
      </c>
      <c r="E180" s="135">
        <v>0</v>
      </c>
      <c r="F180" s="135">
        <v>0</v>
      </c>
      <c r="G180" s="135">
        <f t="shared" si="6"/>
        <v>7055700</v>
      </c>
    </row>
    <row r="181" spans="1:7" x14ac:dyDescent="0.2">
      <c r="A181" s="16"/>
      <c r="B181" s="16"/>
      <c r="C181" s="16"/>
      <c r="D181" s="23"/>
      <c r="E181" s="23"/>
      <c r="F181" s="23"/>
      <c r="G181" s="23"/>
    </row>
    <row r="182" spans="1:7" ht="25.9" customHeight="1" x14ac:dyDescent="0.2">
      <c r="A182" s="51" t="s">
        <v>108</v>
      </c>
      <c r="B182" s="254" t="s">
        <v>53</v>
      </c>
      <c r="C182" s="255"/>
      <c r="D182" s="50">
        <f>SUM(D183:D184)</f>
        <v>5040892.83</v>
      </c>
      <c r="E182" s="50">
        <f>SUM(E183:E184)</f>
        <v>0</v>
      </c>
      <c r="F182" s="50">
        <f>SUM(F183:F184)</f>
        <v>0</v>
      </c>
      <c r="G182" s="50">
        <f t="shared" si="6"/>
        <v>5040892.83</v>
      </c>
    </row>
    <row r="183" spans="1:7" x14ac:dyDescent="0.2">
      <c r="A183" s="21" t="s">
        <v>107</v>
      </c>
      <c r="B183" s="16"/>
      <c r="C183" s="16"/>
      <c r="D183" s="135">
        <v>4420892.83</v>
      </c>
      <c r="E183" s="135">
        <v>0</v>
      </c>
      <c r="F183" s="135">
        <v>0</v>
      </c>
      <c r="G183" s="135">
        <f t="shared" si="6"/>
        <v>4420892.83</v>
      </c>
    </row>
    <row r="184" spans="1:7" x14ac:dyDescent="0.2">
      <c r="A184" s="21" t="s">
        <v>106</v>
      </c>
      <c r="B184" s="16"/>
      <c r="C184" s="16"/>
      <c r="D184" s="135">
        <v>620000</v>
      </c>
      <c r="E184" s="135">
        <v>0</v>
      </c>
      <c r="F184" s="135">
        <v>0</v>
      </c>
      <c r="G184" s="135">
        <f t="shared" si="6"/>
        <v>620000</v>
      </c>
    </row>
    <row r="185" spans="1:7" x14ac:dyDescent="0.2">
      <c r="A185" s="16"/>
      <c r="B185" s="16"/>
      <c r="C185" s="16"/>
      <c r="D185" s="23"/>
      <c r="E185" s="23"/>
      <c r="F185" s="23"/>
      <c r="G185" s="23"/>
    </row>
    <row r="186" spans="1:7" x14ac:dyDescent="0.2">
      <c r="A186" s="51" t="s">
        <v>105</v>
      </c>
      <c r="B186" s="51" t="s">
        <v>10</v>
      </c>
      <c r="C186" s="52"/>
      <c r="D186" s="53">
        <f>SUM(D187+D189+D191)</f>
        <v>2954459.3100000005</v>
      </c>
      <c r="E186" s="53">
        <f>SUM(E187+E189+E191)</f>
        <v>66482.69</v>
      </c>
      <c r="F186" s="53">
        <f>SUM(F187+F189+F191)</f>
        <v>0</v>
      </c>
      <c r="G186" s="53">
        <f t="shared" si="6"/>
        <v>3020942.0000000005</v>
      </c>
    </row>
    <row r="187" spans="1:7" x14ac:dyDescent="0.2">
      <c r="A187" s="19" t="s">
        <v>104</v>
      </c>
      <c r="B187" s="16"/>
      <c r="C187" s="19" t="s">
        <v>103</v>
      </c>
      <c r="D187" s="20">
        <f>D188</f>
        <v>962408.64</v>
      </c>
      <c r="E187" s="20">
        <f>E188</f>
        <v>4436.84</v>
      </c>
      <c r="F187" s="20">
        <f>F188</f>
        <v>0</v>
      </c>
      <c r="G187" s="20">
        <f t="shared" si="6"/>
        <v>966845.48</v>
      </c>
    </row>
    <row r="188" spans="1:7" x14ac:dyDescent="0.2">
      <c r="A188" s="21" t="s">
        <v>102</v>
      </c>
      <c r="B188" s="16"/>
      <c r="C188" s="16"/>
      <c r="D188" s="135">
        <v>962408.64</v>
      </c>
      <c r="E188" s="135">
        <v>4436.84</v>
      </c>
      <c r="F188" s="135">
        <v>0</v>
      </c>
      <c r="G188" s="135">
        <f t="shared" si="6"/>
        <v>966845.48</v>
      </c>
    </row>
    <row r="189" spans="1:7" x14ac:dyDescent="0.2">
      <c r="A189" s="19" t="s">
        <v>101</v>
      </c>
      <c r="B189" s="16"/>
      <c r="C189" s="19" t="s">
        <v>100</v>
      </c>
      <c r="D189" s="20">
        <f>D190</f>
        <v>1421933.1700000004</v>
      </c>
      <c r="E189" s="20">
        <f>E190</f>
        <v>60771.01</v>
      </c>
      <c r="F189" s="20">
        <f>F190</f>
        <v>0</v>
      </c>
      <c r="G189" s="20">
        <f t="shared" si="6"/>
        <v>1482704.1800000004</v>
      </c>
    </row>
    <row r="190" spans="1:7" x14ac:dyDescent="0.2">
      <c r="A190" s="21" t="s">
        <v>99</v>
      </c>
      <c r="B190" s="16"/>
      <c r="C190" s="16"/>
      <c r="D190" s="135">
        <v>1421933.1700000004</v>
      </c>
      <c r="E190" s="135">
        <v>60771.01</v>
      </c>
      <c r="F190" s="135">
        <v>0</v>
      </c>
      <c r="G190" s="135">
        <f t="shared" si="6"/>
        <v>1482704.1800000004</v>
      </c>
    </row>
    <row r="191" spans="1:7" x14ac:dyDescent="0.2">
      <c r="A191" s="19" t="s">
        <v>98</v>
      </c>
      <c r="B191" s="16"/>
      <c r="C191" s="19" t="s">
        <v>727</v>
      </c>
      <c r="D191" s="20">
        <f>D192</f>
        <v>570117.5</v>
      </c>
      <c r="E191" s="20">
        <f>E192</f>
        <v>1274.8399999999999</v>
      </c>
      <c r="F191" s="20">
        <f>F192</f>
        <v>0</v>
      </c>
      <c r="G191" s="20">
        <f t="shared" si="6"/>
        <v>571392.34</v>
      </c>
    </row>
    <row r="192" spans="1:7" x14ac:dyDescent="0.2">
      <c r="A192" s="21" t="s">
        <v>314</v>
      </c>
      <c r="B192" s="16"/>
      <c r="C192" s="16"/>
      <c r="D192" s="22">
        <v>570117.5</v>
      </c>
      <c r="E192" s="22">
        <v>1274.8399999999999</v>
      </c>
      <c r="F192" s="22">
        <v>0</v>
      </c>
      <c r="G192" s="22">
        <f t="shared" si="6"/>
        <v>571392.34</v>
      </c>
    </row>
    <row r="193" spans="1:7" x14ac:dyDescent="0.2">
      <c r="A193" s="16"/>
      <c r="B193" s="16"/>
      <c r="C193" s="16"/>
      <c r="D193" s="23"/>
      <c r="E193" s="23"/>
      <c r="F193" s="23"/>
      <c r="G193" s="23"/>
    </row>
    <row r="194" spans="1:7" ht="26.45" customHeight="1" x14ac:dyDescent="0.2">
      <c r="A194" s="51" t="s">
        <v>97</v>
      </c>
      <c r="B194" s="256" t="s">
        <v>11</v>
      </c>
      <c r="C194" s="255"/>
      <c r="D194" s="53">
        <f>SUM(D195:D198)</f>
        <v>374419.73000000004</v>
      </c>
      <c r="E194" s="53">
        <f>SUM(E195:E198)</f>
        <v>0</v>
      </c>
      <c r="F194" s="53">
        <f t="shared" ref="F194:G194" si="7">SUM(F195:F198)</f>
        <v>0</v>
      </c>
      <c r="G194" s="53">
        <f t="shared" si="7"/>
        <v>374419.73000000004</v>
      </c>
    </row>
    <row r="195" spans="1:7" x14ac:dyDescent="0.2">
      <c r="A195" s="21" t="s">
        <v>96</v>
      </c>
      <c r="B195" s="56"/>
      <c r="C195" s="3"/>
      <c r="D195" s="135">
        <v>1790.01</v>
      </c>
      <c r="E195" s="135">
        <v>0</v>
      </c>
      <c r="F195" s="135">
        <v>0</v>
      </c>
      <c r="G195" s="135">
        <f t="shared" ref="G195:G227" si="8">D195+E195-F195</f>
        <v>1790.01</v>
      </c>
    </row>
    <row r="196" spans="1:7" x14ac:dyDescent="0.2">
      <c r="A196" s="21" t="s">
        <v>95</v>
      </c>
      <c r="B196" s="16"/>
      <c r="C196" s="16"/>
      <c r="D196" s="22">
        <v>350317.59</v>
      </c>
      <c r="E196" s="135">
        <v>0</v>
      </c>
      <c r="F196" s="22">
        <v>0</v>
      </c>
      <c r="G196" s="22">
        <f t="shared" si="8"/>
        <v>350317.59</v>
      </c>
    </row>
    <row r="197" spans="1:7" x14ac:dyDescent="0.2">
      <c r="A197" s="21" t="s">
        <v>742</v>
      </c>
      <c r="B197" s="16"/>
      <c r="C197" s="16"/>
      <c r="D197" s="22">
        <v>2843.9900000000002</v>
      </c>
      <c r="E197" s="135">
        <v>0</v>
      </c>
      <c r="F197" s="22">
        <v>0</v>
      </c>
      <c r="G197" s="22">
        <f t="shared" si="8"/>
        <v>2843.9900000000002</v>
      </c>
    </row>
    <row r="198" spans="1:7" x14ac:dyDescent="0.2">
      <c r="A198" s="21" t="s">
        <v>94</v>
      </c>
      <c r="B198" s="16"/>
      <c r="C198" s="16"/>
      <c r="D198" s="135">
        <v>19468.14</v>
      </c>
      <c r="E198" s="135">
        <v>0</v>
      </c>
      <c r="F198" s="135">
        <v>0</v>
      </c>
      <c r="G198" s="135">
        <f t="shared" si="8"/>
        <v>19468.14</v>
      </c>
    </row>
    <row r="199" spans="1:7" x14ac:dyDescent="0.2">
      <c r="A199" s="16"/>
      <c r="B199" s="16"/>
      <c r="C199" s="16"/>
      <c r="D199" s="23"/>
      <c r="E199" s="23"/>
      <c r="F199" s="23"/>
      <c r="G199" s="23"/>
    </row>
    <row r="200" spans="1:7" x14ac:dyDescent="0.2">
      <c r="A200" s="51" t="s">
        <v>93</v>
      </c>
      <c r="B200" s="51" t="s">
        <v>12</v>
      </c>
      <c r="C200" s="52"/>
      <c r="D200" s="50">
        <f>D201</f>
        <v>1664659.51</v>
      </c>
      <c r="E200" s="50">
        <f>E201</f>
        <v>0</v>
      </c>
      <c r="F200" s="50">
        <f>F201</f>
        <v>0</v>
      </c>
      <c r="G200" s="50">
        <f t="shared" si="8"/>
        <v>1664659.51</v>
      </c>
    </row>
    <row r="201" spans="1:7" x14ac:dyDescent="0.2">
      <c r="A201" s="21" t="s">
        <v>92</v>
      </c>
      <c r="B201" s="16"/>
      <c r="C201" s="16"/>
      <c r="D201" s="22">
        <v>1664659.51</v>
      </c>
      <c r="E201" s="22">
        <v>0</v>
      </c>
      <c r="F201" s="22">
        <v>0</v>
      </c>
      <c r="G201" s="22">
        <f t="shared" si="8"/>
        <v>1664659.51</v>
      </c>
    </row>
    <row r="202" spans="1:7" x14ac:dyDescent="0.2">
      <c r="A202" s="16"/>
      <c r="B202" s="16"/>
      <c r="C202" s="16"/>
      <c r="D202" s="23"/>
      <c r="E202" s="23"/>
      <c r="F202" s="23"/>
      <c r="G202" s="23"/>
    </row>
    <row r="203" spans="1:7" ht="26.45" customHeight="1" x14ac:dyDescent="0.2">
      <c r="A203" s="51" t="s">
        <v>91</v>
      </c>
      <c r="B203" s="254" t="s">
        <v>13</v>
      </c>
      <c r="C203" s="255"/>
      <c r="D203" s="50">
        <f>SUM(D204:D208)</f>
        <v>461433.30000000005</v>
      </c>
      <c r="E203" s="50">
        <f>SUM(E204:E208)</f>
        <v>0</v>
      </c>
      <c r="F203" s="50">
        <f>SUM(F204:F208)</f>
        <v>0</v>
      </c>
      <c r="G203" s="50">
        <f t="shared" si="8"/>
        <v>461433.30000000005</v>
      </c>
    </row>
    <row r="204" spans="1:7" x14ac:dyDescent="0.2">
      <c r="A204" s="21" t="s">
        <v>90</v>
      </c>
      <c r="B204" s="16"/>
      <c r="C204" s="16"/>
      <c r="D204" s="22">
        <v>341209.43</v>
      </c>
      <c r="E204" s="22">
        <v>0</v>
      </c>
      <c r="F204" s="22">
        <v>0</v>
      </c>
      <c r="G204" s="22">
        <f t="shared" si="8"/>
        <v>341209.43</v>
      </c>
    </row>
    <row r="205" spans="1:7" x14ac:dyDescent="0.2">
      <c r="A205" s="21" t="s">
        <v>89</v>
      </c>
      <c r="B205" s="16"/>
      <c r="C205" s="16"/>
      <c r="D205" s="22">
        <v>-61850.96</v>
      </c>
      <c r="E205" s="22">
        <v>0</v>
      </c>
      <c r="F205" s="22">
        <v>0</v>
      </c>
      <c r="G205" s="22">
        <f t="shared" si="8"/>
        <v>-61850.96</v>
      </c>
    </row>
    <row r="206" spans="1:7" x14ac:dyDescent="0.2">
      <c r="A206" s="21" t="s">
        <v>313</v>
      </c>
      <c r="B206" s="16"/>
      <c r="C206" s="16"/>
      <c r="D206" s="22">
        <v>120458.40000000001</v>
      </c>
      <c r="E206" s="22">
        <v>0</v>
      </c>
      <c r="F206" s="22">
        <v>0</v>
      </c>
      <c r="G206" s="22">
        <f t="shared" si="8"/>
        <v>120458.40000000001</v>
      </c>
    </row>
    <row r="207" spans="1:7" x14ac:dyDescent="0.2">
      <c r="A207" s="21" t="s">
        <v>312</v>
      </c>
      <c r="B207" s="16"/>
      <c r="C207" s="16"/>
      <c r="D207" s="22">
        <v>-1639.2199999999998</v>
      </c>
      <c r="E207" s="22">
        <v>0</v>
      </c>
      <c r="F207" s="22">
        <v>0</v>
      </c>
      <c r="G207" s="22">
        <f t="shared" si="8"/>
        <v>-1639.2199999999998</v>
      </c>
    </row>
    <row r="208" spans="1:7" x14ac:dyDescent="0.2">
      <c r="A208" s="21" t="s">
        <v>88</v>
      </c>
      <c r="B208" s="16"/>
      <c r="C208" s="16"/>
      <c r="D208" s="22">
        <v>63255.65</v>
      </c>
      <c r="E208" s="22">
        <v>0</v>
      </c>
      <c r="F208" s="22">
        <v>0</v>
      </c>
      <c r="G208" s="22">
        <f t="shared" si="8"/>
        <v>63255.65</v>
      </c>
    </row>
    <row r="209" spans="1:7" x14ac:dyDescent="0.2">
      <c r="A209" s="16"/>
      <c r="B209" s="16"/>
      <c r="C209" s="16"/>
      <c r="D209" s="23"/>
      <c r="E209" s="23"/>
      <c r="F209" s="23"/>
      <c r="G209" s="23"/>
    </row>
    <row r="210" spans="1:7" x14ac:dyDescent="0.2">
      <c r="A210" s="51" t="s">
        <v>87</v>
      </c>
      <c r="B210" s="51" t="s">
        <v>14</v>
      </c>
      <c r="C210" s="52"/>
      <c r="D210" s="53">
        <f>SUM(D211:D212)</f>
        <v>216995.54</v>
      </c>
      <c r="E210" s="53">
        <f>SUM(E211:E212)</f>
        <v>2490</v>
      </c>
      <c r="F210" s="53">
        <f>SUM(F211:F212)</f>
        <v>0</v>
      </c>
      <c r="G210" s="53">
        <f t="shared" si="8"/>
        <v>219485.54</v>
      </c>
    </row>
    <row r="211" spans="1:7" x14ac:dyDescent="0.2">
      <c r="A211" s="21" t="s">
        <v>86</v>
      </c>
      <c r="B211" s="16"/>
      <c r="C211" s="16"/>
      <c r="D211" s="22">
        <v>201995.54</v>
      </c>
      <c r="E211" s="22">
        <v>0</v>
      </c>
      <c r="F211" s="22">
        <v>0</v>
      </c>
      <c r="G211" s="22">
        <f t="shared" si="8"/>
        <v>201995.54</v>
      </c>
    </row>
    <row r="212" spans="1:7" x14ac:dyDescent="0.2">
      <c r="A212" s="21" t="s">
        <v>85</v>
      </c>
      <c r="B212" s="16"/>
      <c r="C212" s="16"/>
      <c r="D212" s="22">
        <v>15000</v>
      </c>
      <c r="E212" s="22">
        <v>2490</v>
      </c>
      <c r="F212" s="22">
        <v>0</v>
      </c>
      <c r="G212" s="22">
        <f t="shared" si="8"/>
        <v>17490</v>
      </c>
    </row>
    <row r="213" spans="1:7" x14ac:dyDescent="0.2">
      <c r="A213" s="16"/>
      <c r="B213" s="16"/>
      <c r="C213" s="16"/>
      <c r="D213" s="23"/>
      <c r="E213" s="23"/>
      <c r="F213" s="23"/>
      <c r="G213" s="23"/>
    </row>
    <row r="214" spans="1:7" s="54" customFormat="1" x14ac:dyDescent="0.2">
      <c r="A214" s="51" t="s">
        <v>84</v>
      </c>
      <c r="B214" s="51" t="s">
        <v>15</v>
      </c>
      <c r="C214" s="52"/>
      <c r="D214" s="53">
        <f>D215</f>
        <v>28903.45</v>
      </c>
      <c r="E214" s="53">
        <f>E215</f>
        <v>0</v>
      </c>
      <c r="F214" s="53">
        <f>F215</f>
        <v>0</v>
      </c>
      <c r="G214" s="53">
        <f t="shared" si="8"/>
        <v>28903.45</v>
      </c>
    </row>
    <row r="215" spans="1:7" x14ac:dyDescent="0.2">
      <c r="A215" s="21" t="s">
        <v>83</v>
      </c>
      <c r="B215" s="16"/>
      <c r="C215" s="16"/>
      <c r="D215" s="22">
        <v>28903.45</v>
      </c>
      <c r="E215" s="22">
        <v>0</v>
      </c>
      <c r="F215" s="22">
        <v>0</v>
      </c>
      <c r="G215" s="22">
        <f t="shared" si="8"/>
        <v>28903.45</v>
      </c>
    </row>
    <row r="216" spans="1:7" x14ac:dyDescent="0.2">
      <c r="A216" s="16"/>
      <c r="B216" s="16"/>
      <c r="C216" s="16"/>
      <c r="D216" s="23"/>
      <c r="E216" s="23"/>
      <c r="F216" s="23"/>
      <c r="G216" s="23"/>
    </row>
    <row r="217" spans="1:7" x14ac:dyDescent="0.2">
      <c r="A217" s="51" t="s">
        <v>82</v>
      </c>
      <c r="B217" s="51" t="s">
        <v>16</v>
      </c>
      <c r="C217" s="52"/>
      <c r="D217" s="53">
        <f>SUM(D218)</f>
        <v>-209452.13</v>
      </c>
      <c r="E217" s="53">
        <f>SUM(E218)</f>
        <v>0</v>
      </c>
      <c r="F217" s="53">
        <f>SUM(F218)</f>
        <v>199593.78</v>
      </c>
      <c r="G217" s="53">
        <f t="shared" si="8"/>
        <v>-409045.91000000003</v>
      </c>
    </row>
    <row r="218" spans="1:7" x14ac:dyDescent="0.2">
      <c r="A218" s="21" t="s">
        <v>81</v>
      </c>
      <c r="B218" s="16"/>
      <c r="C218" s="16"/>
      <c r="D218" s="22">
        <v>-209452.13</v>
      </c>
      <c r="E218" s="22">
        <v>0</v>
      </c>
      <c r="F218" s="22">
        <v>199593.78</v>
      </c>
      <c r="G218" s="22">
        <f t="shared" si="8"/>
        <v>-409045.91000000003</v>
      </c>
    </row>
    <row r="219" spans="1:7" x14ac:dyDescent="0.2">
      <c r="A219" s="16"/>
      <c r="B219" s="16"/>
      <c r="C219" s="16"/>
      <c r="D219" s="23"/>
      <c r="E219" s="23"/>
      <c r="F219" s="23"/>
      <c r="G219" s="23"/>
    </row>
    <row r="220" spans="1:7" x14ac:dyDescent="0.2">
      <c r="A220" s="51" t="s">
        <v>80</v>
      </c>
      <c r="B220" s="51" t="s">
        <v>17</v>
      </c>
      <c r="C220" s="52"/>
      <c r="D220" s="53">
        <f>SUM(D221)</f>
        <v>-4535368.1499999994</v>
      </c>
      <c r="E220" s="53">
        <f>SUM(E221)</f>
        <v>0</v>
      </c>
      <c r="F220" s="53">
        <f>SUM(F221)</f>
        <v>146548.08000000002</v>
      </c>
      <c r="G220" s="53">
        <f t="shared" si="8"/>
        <v>-4681916.2299999995</v>
      </c>
    </row>
    <row r="221" spans="1:7" x14ac:dyDescent="0.2">
      <c r="A221" s="21" t="s">
        <v>79</v>
      </c>
      <c r="B221" s="16"/>
      <c r="C221" s="16"/>
      <c r="D221" s="22">
        <v>-4535368.1499999994</v>
      </c>
      <c r="E221" s="22">
        <v>0</v>
      </c>
      <c r="F221" s="22">
        <v>146548.08000000002</v>
      </c>
      <c r="G221" s="22">
        <f t="shared" si="8"/>
        <v>-4681916.2299999995</v>
      </c>
    </row>
    <row r="222" spans="1:7" x14ac:dyDescent="0.2">
      <c r="A222" s="16"/>
      <c r="B222" s="16"/>
      <c r="C222" s="16"/>
      <c r="D222" s="23"/>
      <c r="E222" s="23"/>
      <c r="F222" s="23"/>
      <c r="G222" s="23"/>
    </row>
    <row r="223" spans="1:7" x14ac:dyDescent="0.2">
      <c r="A223" s="51" t="s">
        <v>78</v>
      </c>
      <c r="B223" s="51" t="s">
        <v>18</v>
      </c>
      <c r="C223" s="52"/>
      <c r="D223" s="53">
        <f>D224</f>
        <v>5559</v>
      </c>
      <c r="E223" s="53">
        <f t="shared" ref="E223:F223" si="9">E224</f>
        <v>0</v>
      </c>
      <c r="F223" s="53">
        <f t="shared" si="9"/>
        <v>0</v>
      </c>
      <c r="G223" s="53">
        <f t="shared" si="8"/>
        <v>5559</v>
      </c>
    </row>
    <row r="224" spans="1:7" x14ac:dyDescent="0.2">
      <c r="A224" s="19" t="s">
        <v>77</v>
      </c>
      <c r="B224" s="16"/>
      <c r="C224" s="19" t="s">
        <v>311</v>
      </c>
      <c r="D224" s="20">
        <f>SUM(D225:D227)</f>
        <v>5559</v>
      </c>
      <c r="E224" s="20">
        <f>SUM(E225:E227)</f>
        <v>0</v>
      </c>
      <c r="F224" s="20">
        <f>SUM(F225:F227)</f>
        <v>0</v>
      </c>
      <c r="G224" s="20">
        <f t="shared" si="8"/>
        <v>5559</v>
      </c>
    </row>
    <row r="225" spans="1:7" x14ac:dyDescent="0.2">
      <c r="A225" s="21" t="s">
        <v>76</v>
      </c>
      <c r="B225" s="16"/>
      <c r="C225" s="16"/>
      <c r="D225" s="22">
        <v>1000</v>
      </c>
      <c r="E225" s="22">
        <v>0</v>
      </c>
      <c r="F225" s="22">
        <v>0</v>
      </c>
      <c r="G225" s="22">
        <f t="shared" si="8"/>
        <v>1000</v>
      </c>
    </row>
    <row r="226" spans="1:7" x14ac:dyDescent="0.2">
      <c r="A226" s="21" t="s">
        <v>310</v>
      </c>
      <c r="B226" s="16"/>
      <c r="C226" s="16"/>
      <c r="D226" s="22">
        <v>3704</v>
      </c>
      <c r="E226" s="22">
        <v>0</v>
      </c>
      <c r="F226" s="22">
        <v>0</v>
      </c>
      <c r="G226" s="22">
        <f t="shared" si="8"/>
        <v>3704</v>
      </c>
    </row>
    <row r="227" spans="1:7" x14ac:dyDescent="0.2">
      <c r="A227" s="21" t="s">
        <v>75</v>
      </c>
      <c r="B227" s="16"/>
      <c r="C227" s="16"/>
      <c r="D227" s="22">
        <v>855</v>
      </c>
      <c r="E227" s="22">
        <v>0</v>
      </c>
      <c r="F227" s="22">
        <v>0</v>
      </c>
      <c r="G227" s="22">
        <f t="shared" si="8"/>
        <v>855</v>
      </c>
    </row>
    <row r="228" spans="1:7" x14ac:dyDescent="0.2">
      <c r="A228" s="16"/>
      <c r="B228" s="16"/>
      <c r="C228" s="16"/>
      <c r="D228" s="23"/>
      <c r="E228" s="23"/>
      <c r="F228" s="23"/>
      <c r="G228" s="23"/>
    </row>
    <row r="229" spans="1:7" x14ac:dyDescent="0.2">
      <c r="A229" s="16"/>
      <c r="B229" s="16"/>
      <c r="C229" s="16"/>
      <c r="D229" s="23"/>
      <c r="E229" s="23"/>
      <c r="F229" s="23"/>
      <c r="G229" s="23"/>
    </row>
    <row r="230" spans="1:7" ht="13.5" thickBot="1" x14ac:dyDescent="0.25">
      <c r="A230" s="16"/>
      <c r="B230" s="16"/>
      <c r="C230" s="17" t="s">
        <v>74</v>
      </c>
      <c r="D230" s="24">
        <f>D223+D220+D217+D214+D210+D203+D200+D194+D186+D182+D179+D172+D168+D161+D150+D82+D47+D42+D26+D7</f>
        <v>23142910.189999998</v>
      </c>
      <c r="E230" s="24">
        <f>E223+E220+E217+E214+E210+E203+E200+E194+E186+E182+E179+E172+E168+E161+E150+E82+E47+E42+E26+E7</f>
        <v>12068949.23</v>
      </c>
      <c r="F230" s="24">
        <f>F223+F220+F217+F214+F210+F203+F200+F194+F186+F182+F179+F172+F168+F161+F150+F82+F47+F42+F26+F7</f>
        <v>12303057.449999999</v>
      </c>
      <c r="G230" s="24">
        <f>G223+G220+G217+G214+G210+G203+G200+G194+G186+G182+G179+G172+G168+G161+G150+G82+G47+G42+G26+G7</f>
        <v>22908801.969999995</v>
      </c>
    </row>
    <row r="231" spans="1:7" ht="13.5" thickTop="1" x14ac:dyDescent="0.2">
      <c r="A231" s="16"/>
      <c r="B231" s="16"/>
      <c r="C231" s="17"/>
      <c r="D231" s="55"/>
      <c r="E231" s="55"/>
      <c r="F231" s="55"/>
      <c r="G231" s="55"/>
    </row>
    <row r="232" spans="1:7" x14ac:dyDescent="0.2">
      <c r="A232" s="16"/>
      <c r="B232" s="16"/>
      <c r="C232" s="17"/>
      <c r="D232" s="55"/>
      <c r="E232" s="55"/>
      <c r="F232" s="55"/>
      <c r="G232" s="55"/>
    </row>
    <row r="233" spans="1:7" x14ac:dyDescent="0.2">
      <c r="A233" s="16"/>
      <c r="B233" s="16"/>
      <c r="C233" s="17"/>
      <c r="D233" s="55"/>
      <c r="E233" s="55"/>
      <c r="F233" s="55"/>
      <c r="G233" s="55"/>
    </row>
    <row r="234" spans="1:7" x14ac:dyDescent="0.2">
      <c r="A234" s="16"/>
      <c r="B234" s="16"/>
      <c r="C234" s="17"/>
      <c r="D234" s="55"/>
      <c r="E234" s="55"/>
      <c r="F234" s="55"/>
      <c r="G234" s="55"/>
    </row>
    <row r="235" spans="1:7" x14ac:dyDescent="0.2">
      <c r="A235" s="16"/>
      <c r="B235" s="16"/>
      <c r="C235" s="17"/>
      <c r="D235" s="55"/>
      <c r="E235" s="55"/>
      <c r="F235" s="55"/>
      <c r="G235" s="55"/>
    </row>
    <row r="236" spans="1:7" x14ac:dyDescent="0.2">
      <c r="A236" s="16"/>
      <c r="B236" s="16"/>
      <c r="C236" s="17"/>
      <c r="D236" s="55"/>
      <c r="E236" s="55"/>
      <c r="F236" s="55"/>
      <c r="G236" s="55"/>
    </row>
    <row r="237" spans="1:7" x14ac:dyDescent="0.2">
      <c r="A237" s="16"/>
      <c r="B237" s="16"/>
      <c r="C237" s="17"/>
      <c r="D237" s="55"/>
      <c r="E237" s="55"/>
      <c r="F237" s="55"/>
      <c r="G237" s="55"/>
    </row>
    <row r="238" spans="1:7" x14ac:dyDescent="0.2">
      <c r="A238" s="16"/>
      <c r="B238" s="16"/>
      <c r="C238" s="17"/>
      <c r="D238" s="55"/>
      <c r="E238" s="55"/>
      <c r="F238" s="55"/>
      <c r="G238" s="55"/>
    </row>
    <row r="239" spans="1:7" x14ac:dyDescent="0.2">
      <c r="A239" s="16"/>
      <c r="B239" s="16"/>
      <c r="C239" s="17"/>
      <c r="D239" s="55"/>
      <c r="E239" s="55"/>
      <c r="F239" s="55"/>
      <c r="G239" s="55"/>
    </row>
    <row r="240" spans="1:7" x14ac:dyDescent="0.2">
      <c r="A240" s="16"/>
      <c r="B240" s="16"/>
      <c r="C240" s="17"/>
      <c r="D240" s="55"/>
      <c r="E240" s="55"/>
      <c r="F240" s="55"/>
      <c r="G240" s="55"/>
    </row>
    <row r="241" spans="1:7" x14ac:dyDescent="0.2">
      <c r="A241" s="16"/>
      <c r="B241" s="16"/>
      <c r="C241" s="17"/>
      <c r="D241" s="55"/>
      <c r="E241" s="55"/>
      <c r="F241" s="55"/>
      <c r="G241" s="55"/>
    </row>
    <row r="242" spans="1:7" x14ac:dyDescent="0.2">
      <c r="A242" s="16"/>
      <c r="B242" s="16"/>
      <c r="C242" s="17"/>
      <c r="D242" s="55"/>
      <c r="E242" s="55"/>
      <c r="F242" s="55"/>
      <c r="G242" s="55"/>
    </row>
    <row r="243" spans="1:7" x14ac:dyDescent="0.2">
      <c r="A243" s="16"/>
      <c r="B243" s="16"/>
      <c r="C243" s="17"/>
      <c r="D243" s="55"/>
      <c r="E243" s="55"/>
      <c r="F243" s="55"/>
      <c r="G243" s="55"/>
    </row>
    <row r="244" spans="1:7" x14ac:dyDescent="0.2">
      <c r="A244" s="16"/>
      <c r="B244" s="16"/>
      <c r="C244" s="16"/>
      <c r="D244" s="16"/>
      <c r="E244" s="55"/>
      <c r="F244" s="55"/>
      <c r="G244" s="55"/>
    </row>
    <row r="245" spans="1:7" x14ac:dyDescent="0.2">
      <c r="A245" s="243" t="s">
        <v>598</v>
      </c>
      <c r="B245" s="243"/>
      <c r="C245" s="243"/>
      <c r="D245" s="243" t="s">
        <v>425</v>
      </c>
      <c r="E245" s="243"/>
      <c r="F245" s="243"/>
      <c r="G245" s="243"/>
    </row>
    <row r="246" spans="1:7" x14ac:dyDescent="0.2">
      <c r="A246" s="243" t="s">
        <v>422</v>
      </c>
      <c r="B246" s="243"/>
      <c r="C246" s="243"/>
      <c r="D246" s="243" t="s">
        <v>421</v>
      </c>
      <c r="E246" s="243"/>
      <c r="F246" s="243"/>
      <c r="G246" s="243"/>
    </row>
    <row r="247" spans="1:7" x14ac:dyDescent="0.2">
      <c r="A247" s="16"/>
      <c r="B247" s="16"/>
      <c r="C247" s="16"/>
      <c r="D247" s="16"/>
      <c r="E247" s="16"/>
      <c r="F247" s="16"/>
      <c r="G247" s="16"/>
    </row>
  </sheetData>
  <mergeCells count="16">
    <mergeCell ref="B161:C161"/>
    <mergeCell ref="B150:C150"/>
    <mergeCell ref="E4:F4"/>
    <mergeCell ref="A1:G1"/>
    <mergeCell ref="A2:G2"/>
    <mergeCell ref="B42:C42"/>
    <mergeCell ref="B82:C82"/>
    <mergeCell ref="A245:C245"/>
    <mergeCell ref="D245:G245"/>
    <mergeCell ref="A246:C246"/>
    <mergeCell ref="D246:G246"/>
    <mergeCell ref="B172:C172"/>
    <mergeCell ref="B182:C182"/>
    <mergeCell ref="B203:C203"/>
    <mergeCell ref="B179:C179"/>
    <mergeCell ref="B194:C194"/>
  </mergeCells>
  <printOptions horizontalCentered="1"/>
  <pageMargins left="0.19685039370078741" right="0.19685039370078741" top="0.59055118110236227" bottom="0.84" header="0" footer="0"/>
  <pageSetup orientation="portrait" blackAndWhite="1" errors="NA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view="pageBreakPreview" topLeftCell="A108" zoomScaleSheetLayoutView="100" workbookViewId="0">
      <selection activeCell="F133" sqref="F133"/>
    </sheetView>
  </sheetViews>
  <sheetFormatPr baseColWidth="10" defaultRowHeight="12.75" x14ac:dyDescent="0.2"/>
  <cols>
    <col min="1" max="1" width="11.5703125" style="7"/>
    <col min="2" max="2" width="2.85546875" style="7" customWidth="1"/>
    <col min="3" max="3" width="37.42578125" style="14" customWidth="1"/>
    <col min="4" max="4" width="14.28515625" style="7" bestFit="1" customWidth="1"/>
    <col min="5" max="7" width="13" style="7" bestFit="1" customWidth="1"/>
    <col min="8" max="8" width="12.7109375" bestFit="1" customWidth="1"/>
  </cols>
  <sheetData>
    <row r="1" spans="1:7" x14ac:dyDescent="0.2">
      <c r="A1" s="224"/>
      <c r="B1" s="246" t="s">
        <v>308</v>
      </c>
      <c r="C1" s="246"/>
      <c r="D1" s="246"/>
      <c r="E1" s="246"/>
      <c r="F1" s="246"/>
      <c r="G1" s="246"/>
    </row>
    <row r="2" spans="1:7" ht="12.6" customHeight="1" x14ac:dyDescent="0.2">
      <c r="A2" s="4"/>
      <c r="B2" s="246" t="s">
        <v>772</v>
      </c>
      <c r="C2" s="246"/>
      <c r="D2" s="246"/>
      <c r="E2" s="246"/>
      <c r="F2" s="246"/>
      <c r="G2" s="246"/>
    </row>
    <row r="3" spans="1:7" x14ac:dyDescent="0.2">
      <c r="A3" s="4"/>
      <c r="B3" s="4"/>
      <c r="C3" s="6"/>
      <c r="D3" s="4"/>
      <c r="E3" s="4"/>
      <c r="F3" s="4"/>
      <c r="G3" s="4"/>
    </row>
    <row r="4" spans="1:7" x14ac:dyDescent="0.2">
      <c r="A4" s="4"/>
      <c r="B4" s="4"/>
      <c r="C4" s="6"/>
      <c r="D4" s="9"/>
      <c r="E4" s="260" t="s">
        <v>185</v>
      </c>
      <c r="F4" s="260"/>
      <c r="G4" s="9"/>
    </row>
    <row r="5" spans="1:7" x14ac:dyDescent="0.2">
      <c r="A5" s="10" t="s">
        <v>183</v>
      </c>
      <c r="B5" s="10" t="s">
        <v>182</v>
      </c>
      <c r="C5" s="6"/>
      <c r="D5" s="9" t="s">
        <v>293</v>
      </c>
      <c r="E5" s="9" t="s">
        <v>180</v>
      </c>
      <c r="F5" s="9" t="s">
        <v>179</v>
      </c>
      <c r="G5" s="9" t="s">
        <v>294</v>
      </c>
    </row>
    <row r="6" spans="1:7" ht="4.9000000000000004" customHeight="1" x14ac:dyDescent="0.2">
      <c r="A6" s="4"/>
      <c r="B6" s="4"/>
      <c r="C6" s="6"/>
      <c r="D6" s="4"/>
      <c r="E6" s="4"/>
      <c r="F6" s="4"/>
      <c r="G6" s="4"/>
    </row>
    <row r="7" spans="1:7" ht="27.6" customHeight="1" x14ac:dyDescent="0.2">
      <c r="A7" s="45" t="s">
        <v>273</v>
      </c>
      <c r="B7" s="261" t="s">
        <v>23</v>
      </c>
      <c r="C7" s="261"/>
      <c r="D7" s="37">
        <f>SUM(D8:D16)</f>
        <v>142481.80000000019</v>
      </c>
      <c r="E7" s="37">
        <f>SUM(E8:E16)</f>
        <v>2313018.5299999998</v>
      </c>
      <c r="F7" s="37">
        <f>SUM(F8:F16)</f>
        <v>2170536.7300000004</v>
      </c>
      <c r="G7" s="37">
        <f>SUM(G8:G16)</f>
        <v>0</v>
      </c>
    </row>
    <row r="8" spans="1:7" x14ac:dyDescent="0.2">
      <c r="A8" s="224" t="s">
        <v>272</v>
      </c>
      <c r="B8" s="4"/>
      <c r="C8" s="6"/>
      <c r="D8" s="41">
        <v>1.2806822269340046E-10</v>
      </c>
      <c r="E8" s="41">
        <v>1381298.6</v>
      </c>
      <c r="F8" s="41">
        <v>1381298.6</v>
      </c>
      <c r="G8" s="41">
        <f t="shared" ref="G8:G16" si="0">D8+F8-E8</f>
        <v>0</v>
      </c>
    </row>
    <row r="9" spans="1:7" x14ac:dyDescent="0.2">
      <c r="A9" s="224" t="s">
        <v>271</v>
      </c>
      <c r="B9" s="4"/>
      <c r="C9" s="6"/>
      <c r="D9" s="41">
        <v>2.7284841053187847E-12</v>
      </c>
      <c r="E9" s="41">
        <v>60590.6</v>
      </c>
      <c r="F9" s="41">
        <v>60590.6</v>
      </c>
      <c r="G9" s="41">
        <f t="shared" si="0"/>
        <v>0</v>
      </c>
    </row>
    <row r="10" spans="1:7" x14ac:dyDescent="0.2">
      <c r="A10" s="224" t="s">
        <v>270</v>
      </c>
      <c r="B10" s="4"/>
      <c r="C10" s="6"/>
      <c r="D10" s="41">
        <v>142481.79999999996</v>
      </c>
      <c r="E10" s="41">
        <v>444450.44000000006</v>
      </c>
      <c r="F10" s="41">
        <v>301968.64000000001</v>
      </c>
      <c r="G10" s="41">
        <f t="shared" si="0"/>
        <v>0</v>
      </c>
    </row>
    <row r="11" spans="1:7" x14ac:dyDescent="0.2">
      <c r="A11" s="224" t="s">
        <v>269</v>
      </c>
      <c r="B11" s="4"/>
      <c r="C11" s="6"/>
      <c r="D11" s="41">
        <v>1.4551915228366852E-11</v>
      </c>
      <c r="E11" s="41">
        <v>42444.49</v>
      </c>
      <c r="F11" s="41">
        <v>42444.49</v>
      </c>
      <c r="G11" s="41">
        <f t="shared" si="0"/>
        <v>0</v>
      </c>
    </row>
    <row r="12" spans="1:7" x14ac:dyDescent="0.2">
      <c r="A12" s="224" t="s">
        <v>268</v>
      </c>
      <c r="B12" s="4"/>
      <c r="C12" s="6"/>
      <c r="D12" s="41">
        <v>9.0949470177292824E-12</v>
      </c>
      <c r="E12" s="41">
        <v>36731.24</v>
      </c>
      <c r="F12" s="41">
        <v>36731.24</v>
      </c>
      <c r="G12" s="41">
        <f t="shared" si="0"/>
        <v>0</v>
      </c>
    </row>
    <row r="13" spans="1:7" x14ac:dyDescent="0.2">
      <c r="A13" s="224" t="s">
        <v>267</v>
      </c>
      <c r="B13" s="4"/>
      <c r="C13" s="6"/>
      <c r="D13" s="41">
        <v>6.9121597334742546E-11</v>
      </c>
      <c r="E13" s="41">
        <v>152645.76000000001</v>
      </c>
      <c r="F13" s="41">
        <v>152645.76000000001</v>
      </c>
      <c r="G13" s="41">
        <f t="shared" si="0"/>
        <v>0</v>
      </c>
    </row>
    <row r="14" spans="1:7" x14ac:dyDescent="0.2">
      <c r="A14" s="224" t="s">
        <v>743</v>
      </c>
      <c r="B14" s="4"/>
      <c r="C14" s="6"/>
      <c r="D14" s="41">
        <v>0</v>
      </c>
      <c r="E14" s="41">
        <v>90566.84</v>
      </c>
      <c r="F14" s="41">
        <v>90566.84</v>
      </c>
      <c r="G14" s="41">
        <f t="shared" si="0"/>
        <v>0</v>
      </c>
    </row>
    <row r="15" spans="1:7" x14ac:dyDescent="0.2">
      <c r="A15" s="224" t="s">
        <v>266</v>
      </c>
      <c r="B15" s="4"/>
      <c r="C15" s="6"/>
      <c r="D15" s="41">
        <v>0</v>
      </c>
      <c r="E15" s="41">
        <v>67825.88</v>
      </c>
      <c r="F15" s="41">
        <v>67825.88</v>
      </c>
      <c r="G15" s="41">
        <f t="shared" si="0"/>
        <v>0</v>
      </c>
    </row>
    <row r="16" spans="1:7" x14ac:dyDescent="0.2">
      <c r="A16" s="224" t="s">
        <v>265</v>
      </c>
      <c r="B16" s="4"/>
      <c r="C16" s="6"/>
      <c r="D16" s="41">
        <v>1.6370904631912708E-11</v>
      </c>
      <c r="E16" s="41">
        <v>36464.68</v>
      </c>
      <c r="F16" s="41">
        <v>36464.68</v>
      </c>
      <c r="G16" s="41">
        <f t="shared" si="0"/>
        <v>0</v>
      </c>
    </row>
    <row r="17" spans="1:7" x14ac:dyDescent="0.2">
      <c r="A17" s="4"/>
      <c r="B17" s="4"/>
      <c r="C17" s="6"/>
      <c r="D17" s="42"/>
      <c r="E17" s="42"/>
      <c r="F17" s="42"/>
      <c r="G17" s="42"/>
    </row>
    <row r="18" spans="1:7" ht="24.6" customHeight="1" x14ac:dyDescent="0.2">
      <c r="A18" s="45" t="s">
        <v>264</v>
      </c>
      <c r="B18" s="261" t="s">
        <v>24</v>
      </c>
      <c r="C18" s="261"/>
      <c r="D18" s="46">
        <f>SUM(D19:D72)</f>
        <v>13503.450000000004</v>
      </c>
      <c r="E18" s="46">
        <f>SUM(E19:E72)</f>
        <v>1469212.94</v>
      </c>
      <c r="F18" s="46">
        <f>SUM(F19:F72)</f>
        <v>1469212.94</v>
      </c>
      <c r="G18" s="46">
        <f>SUM(G19:G72)</f>
        <v>13503.45</v>
      </c>
    </row>
    <row r="19" spans="1:7" x14ac:dyDescent="0.2">
      <c r="A19" s="224" t="s">
        <v>714</v>
      </c>
      <c r="B19" s="4"/>
      <c r="C19" s="6"/>
      <c r="D19" s="41">
        <v>1.3642420526593924E-12</v>
      </c>
      <c r="E19" s="41">
        <v>12258.609999999999</v>
      </c>
      <c r="F19" s="41">
        <v>12258.609999999999</v>
      </c>
      <c r="G19" s="41">
        <f t="shared" ref="G19:G72" si="1">D19+F19-E19</f>
        <v>0</v>
      </c>
    </row>
    <row r="20" spans="1:7" x14ac:dyDescent="0.2">
      <c r="A20" s="224" t="s">
        <v>744</v>
      </c>
      <c r="B20" s="4"/>
      <c r="C20" s="6"/>
      <c r="D20" s="41">
        <v>0</v>
      </c>
      <c r="E20" s="41">
        <v>19611.759999999998</v>
      </c>
      <c r="F20" s="41">
        <v>19611.759999999998</v>
      </c>
      <c r="G20" s="41">
        <f t="shared" si="1"/>
        <v>0</v>
      </c>
    </row>
    <row r="21" spans="1:7" x14ac:dyDescent="0.2">
      <c r="A21" s="224" t="s">
        <v>715</v>
      </c>
      <c r="B21" s="4"/>
      <c r="C21" s="6"/>
      <c r="D21" s="41">
        <v>0</v>
      </c>
      <c r="E21" s="41">
        <v>1252</v>
      </c>
      <c r="F21" s="41">
        <v>1252</v>
      </c>
      <c r="G21" s="41">
        <f t="shared" si="1"/>
        <v>0</v>
      </c>
    </row>
    <row r="22" spans="1:7" x14ac:dyDescent="0.2">
      <c r="A22" s="224" t="s">
        <v>785</v>
      </c>
      <c r="B22" s="4"/>
      <c r="C22" s="6"/>
      <c r="D22" s="41">
        <v>0</v>
      </c>
      <c r="E22" s="41">
        <v>197852.92</v>
      </c>
      <c r="F22" s="41">
        <v>197852.92</v>
      </c>
      <c r="G22" s="41">
        <f t="shared" si="1"/>
        <v>0</v>
      </c>
    </row>
    <row r="23" spans="1:7" x14ac:dyDescent="0.2">
      <c r="A23" s="224" t="s">
        <v>415</v>
      </c>
      <c r="B23" s="4"/>
      <c r="C23" s="6"/>
      <c r="D23" s="41">
        <v>0</v>
      </c>
      <c r="E23" s="41">
        <v>16595.28</v>
      </c>
      <c r="F23" s="41">
        <v>16595.28</v>
      </c>
      <c r="G23" s="41">
        <f t="shared" si="1"/>
        <v>0</v>
      </c>
    </row>
    <row r="24" spans="1:7" x14ac:dyDescent="0.2">
      <c r="A24" s="224" t="s">
        <v>786</v>
      </c>
      <c r="B24" s="4"/>
      <c r="C24" s="6"/>
      <c r="D24" s="41">
        <v>0</v>
      </c>
      <c r="E24" s="41">
        <v>235</v>
      </c>
      <c r="F24" s="41">
        <v>235</v>
      </c>
      <c r="G24" s="41">
        <f t="shared" si="1"/>
        <v>0</v>
      </c>
    </row>
    <row r="25" spans="1:7" x14ac:dyDescent="0.2">
      <c r="A25" s="224" t="s">
        <v>745</v>
      </c>
      <c r="B25" s="4"/>
      <c r="C25" s="6"/>
      <c r="D25" s="41">
        <v>0</v>
      </c>
      <c r="E25" s="41">
        <v>99.18</v>
      </c>
      <c r="F25" s="41">
        <v>99.18</v>
      </c>
      <c r="G25" s="41">
        <f t="shared" si="1"/>
        <v>0</v>
      </c>
    </row>
    <row r="26" spans="1:7" x14ac:dyDescent="0.2">
      <c r="A26" s="224" t="s">
        <v>787</v>
      </c>
      <c r="B26" s="4"/>
      <c r="C26" s="6"/>
      <c r="D26" s="41">
        <v>0</v>
      </c>
      <c r="E26" s="41">
        <v>1708.6100000000001</v>
      </c>
      <c r="F26" s="41">
        <v>1708.6100000000001</v>
      </c>
      <c r="G26" s="41">
        <f t="shared" si="1"/>
        <v>0</v>
      </c>
    </row>
    <row r="27" spans="1:7" x14ac:dyDescent="0.2">
      <c r="A27" s="224" t="s">
        <v>788</v>
      </c>
      <c r="B27" s="4"/>
      <c r="C27" s="6"/>
      <c r="D27" s="41">
        <v>0</v>
      </c>
      <c r="E27" s="41">
        <v>122.4</v>
      </c>
      <c r="F27" s="41">
        <v>122.4</v>
      </c>
      <c r="G27" s="41">
        <f t="shared" si="1"/>
        <v>0</v>
      </c>
    </row>
    <row r="28" spans="1:7" x14ac:dyDescent="0.2">
      <c r="A28" s="224" t="s">
        <v>263</v>
      </c>
      <c r="B28" s="4"/>
      <c r="C28" s="6"/>
      <c r="D28" s="41">
        <v>-4.5474735088646412E-13</v>
      </c>
      <c r="E28" s="41">
        <v>16030.640000000003</v>
      </c>
      <c r="F28" s="41">
        <v>16030.640000000003</v>
      </c>
      <c r="G28" s="41">
        <f t="shared" si="1"/>
        <v>0</v>
      </c>
    </row>
    <row r="29" spans="1:7" x14ac:dyDescent="0.2">
      <c r="A29" s="224" t="s">
        <v>789</v>
      </c>
      <c r="B29" s="4"/>
      <c r="C29" s="6"/>
      <c r="D29" s="41">
        <v>0</v>
      </c>
      <c r="E29" s="41">
        <v>10672</v>
      </c>
      <c r="F29" s="41">
        <v>10672</v>
      </c>
      <c r="G29" s="41">
        <f t="shared" si="1"/>
        <v>0</v>
      </c>
    </row>
    <row r="30" spans="1:7" x14ac:dyDescent="0.2">
      <c r="A30" s="224" t="s">
        <v>790</v>
      </c>
      <c r="B30" s="4"/>
      <c r="C30" s="6"/>
      <c r="D30" s="41">
        <v>0</v>
      </c>
      <c r="E30" s="41">
        <v>33</v>
      </c>
      <c r="F30" s="41">
        <v>33</v>
      </c>
      <c r="G30" s="41">
        <f t="shared" si="1"/>
        <v>0</v>
      </c>
    </row>
    <row r="31" spans="1:7" x14ac:dyDescent="0.2">
      <c r="A31" s="224" t="s">
        <v>791</v>
      </c>
      <c r="B31" s="4"/>
      <c r="C31" s="6"/>
      <c r="D31" s="41">
        <v>0</v>
      </c>
      <c r="E31" s="41">
        <v>1873.81</v>
      </c>
      <c r="F31" s="41">
        <v>1873.81</v>
      </c>
      <c r="G31" s="41">
        <f t="shared" si="1"/>
        <v>0</v>
      </c>
    </row>
    <row r="32" spans="1:7" x14ac:dyDescent="0.2">
      <c r="A32" s="224" t="s">
        <v>716</v>
      </c>
      <c r="B32" s="4"/>
      <c r="C32" s="6"/>
      <c r="D32" s="41">
        <v>0</v>
      </c>
      <c r="E32" s="41">
        <v>22380.48</v>
      </c>
      <c r="F32" s="41">
        <v>22380.48</v>
      </c>
      <c r="G32" s="41">
        <f t="shared" si="1"/>
        <v>0</v>
      </c>
    </row>
    <row r="33" spans="1:7" x14ac:dyDescent="0.2">
      <c r="A33" s="224" t="s">
        <v>746</v>
      </c>
      <c r="B33" s="4"/>
      <c r="C33" s="6"/>
      <c r="D33" s="41">
        <v>0</v>
      </c>
      <c r="E33" s="41">
        <v>37847.880000000005</v>
      </c>
      <c r="F33" s="41">
        <v>37847.880000000005</v>
      </c>
      <c r="G33" s="41">
        <f t="shared" si="1"/>
        <v>0</v>
      </c>
    </row>
    <row r="34" spans="1:7" x14ac:dyDescent="0.2">
      <c r="A34" s="224" t="s">
        <v>792</v>
      </c>
      <c r="B34" s="4"/>
      <c r="C34" s="6"/>
      <c r="D34" s="41">
        <v>0</v>
      </c>
      <c r="E34" s="41">
        <v>1614</v>
      </c>
      <c r="F34" s="41">
        <v>1614</v>
      </c>
      <c r="G34" s="41">
        <f t="shared" si="1"/>
        <v>0</v>
      </c>
    </row>
    <row r="35" spans="1:7" x14ac:dyDescent="0.2">
      <c r="A35" s="224" t="s">
        <v>717</v>
      </c>
      <c r="B35" s="4"/>
      <c r="C35" s="6"/>
      <c r="D35" s="41">
        <v>-2.8421709430404007E-14</v>
      </c>
      <c r="E35" s="41">
        <v>181.55</v>
      </c>
      <c r="F35" s="41">
        <v>181.55</v>
      </c>
      <c r="G35" s="41">
        <f t="shared" si="1"/>
        <v>0</v>
      </c>
    </row>
    <row r="36" spans="1:7" x14ac:dyDescent="0.2">
      <c r="A36" s="224" t="s">
        <v>660</v>
      </c>
      <c r="B36" s="4"/>
      <c r="C36" s="6"/>
      <c r="D36" s="41">
        <v>0</v>
      </c>
      <c r="E36" s="41">
        <v>4500</v>
      </c>
      <c r="F36" s="41">
        <v>4500</v>
      </c>
      <c r="G36" s="41">
        <f t="shared" si="1"/>
        <v>0</v>
      </c>
    </row>
    <row r="37" spans="1:7" x14ac:dyDescent="0.2">
      <c r="A37" s="224" t="s">
        <v>793</v>
      </c>
      <c r="B37" s="4"/>
      <c r="C37" s="6"/>
      <c r="D37" s="41">
        <v>0</v>
      </c>
      <c r="E37" s="41">
        <v>7079.8</v>
      </c>
      <c r="F37" s="41">
        <v>7079.8</v>
      </c>
      <c r="G37" s="41">
        <f t="shared" si="1"/>
        <v>0</v>
      </c>
    </row>
    <row r="38" spans="1:7" x14ac:dyDescent="0.2">
      <c r="A38" s="224" t="s">
        <v>794</v>
      </c>
      <c r="B38" s="4"/>
      <c r="C38" s="6"/>
      <c r="D38" s="41">
        <v>0</v>
      </c>
      <c r="E38" s="41">
        <v>168820.38</v>
      </c>
      <c r="F38" s="41">
        <v>168820.38</v>
      </c>
      <c r="G38" s="41">
        <f t="shared" si="1"/>
        <v>0</v>
      </c>
    </row>
    <row r="39" spans="1:7" x14ac:dyDescent="0.2">
      <c r="A39" s="224" t="s">
        <v>262</v>
      </c>
      <c r="B39" s="4"/>
      <c r="C39" s="6"/>
      <c r="D39" s="41">
        <v>0</v>
      </c>
      <c r="E39" s="41">
        <v>1160</v>
      </c>
      <c r="F39" s="41">
        <v>1160</v>
      </c>
      <c r="G39" s="41">
        <f t="shared" si="1"/>
        <v>0</v>
      </c>
    </row>
    <row r="40" spans="1:7" x14ac:dyDescent="0.2">
      <c r="A40" s="224" t="s">
        <v>261</v>
      </c>
      <c r="B40" s="4"/>
      <c r="C40" s="6"/>
      <c r="D40" s="41">
        <v>-4.5474735088646412E-13</v>
      </c>
      <c r="E40" s="41">
        <v>1130.3399999999999</v>
      </c>
      <c r="F40" s="41">
        <v>1130.3399999999999</v>
      </c>
      <c r="G40" s="41">
        <f t="shared" si="1"/>
        <v>0</v>
      </c>
    </row>
    <row r="41" spans="1:7" x14ac:dyDescent="0.2">
      <c r="A41" s="224" t="s">
        <v>661</v>
      </c>
      <c r="B41" s="4"/>
      <c r="C41" s="6"/>
      <c r="D41" s="41">
        <v>-4.5474735088646412E-13</v>
      </c>
      <c r="E41" s="41">
        <v>48179.33</v>
      </c>
      <c r="F41" s="41">
        <v>48179.33</v>
      </c>
      <c r="G41" s="41">
        <f t="shared" si="1"/>
        <v>0</v>
      </c>
    </row>
    <row r="42" spans="1:7" x14ac:dyDescent="0.2">
      <c r="A42" s="224" t="s">
        <v>795</v>
      </c>
      <c r="B42" s="4"/>
      <c r="C42" s="6"/>
      <c r="D42" s="41">
        <v>0</v>
      </c>
      <c r="E42" s="41">
        <v>280</v>
      </c>
      <c r="F42" s="41">
        <v>280</v>
      </c>
      <c r="G42" s="41">
        <f t="shared" si="1"/>
        <v>0</v>
      </c>
    </row>
    <row r="43" spans="1:7" x14ac:dyDescent="0.2">
      <c r="A43" s="224" t="s">
        <v>796</v>
      </c>
      <c r="B43" s="4"/>
      <c r="C43" s="6"/>
      <c r="D43" s="41">
        <v>0</v>
      </c>
      <c r="E43" s="41">
        <v>3264.2400000000002</v>
      </c>
      <c r="F43" s="41">
        <v>3264.2400000000002</v>
      </c>
      <c r="G43" s="41">
        <f t="shared" si="1"/>
        <v>0</v>
      </c>
    </row>
    <row r="44" spans="1:7" x14ac:dyDescent="0.2">
      <c r="A44" s="224" t="s">
        <v>797</v>
      </c>
      <c r="B44" s="4"/>
      <c r="C44" s="6"/>
      <c r="D44" s="41">
        <v>-2.8421709430404007E-13</v>
      </c>
      <c r="E44" s="41">
        <v>86210.57</v>
      </c>
      <c r="F44" s="41">
        <v>86210.57</v>
      </c>
      <c r="G44" s="41">
        <f t="shared" si="1"/>
        <v>0</v>
      </c>
    </row>
    <row r="45" spans="1:7" x14ac:dyDescent="0.2">
      <c r="A45" s="224" t="s">
        <v>798</v>
      </c>
      <c r="B45" s="4"/>
      <c r="C45" s="6"/>
      <c r="D45" s="41">
        <v>0</v>
      </c>
      <c r="E45" s="41">
        <v>147.99</v>
      </c>
      <c r="F45" s="41">
        <v>147.99</v>
      </c>
      <c r="G45" s="41">
        <f t="shared" si="1"/>
        <v>0</v>
      </c>
    </row>
    <row r="46" spans="1:7" x14ac:dyDescent="0.2">
      <c r="A46" s="224" t="s">
        <v>747</v>
      </c>
      <c r="B46" s="4"/>
      <c r="C46" s="6"/>
      <c r="D46" s="41">
        <v>-2.2737367544323206E-13</v>
      </c>
      <c r="E46" s="41">
        <v>23125.279999999999</v>
      </c>
      <c r="F46" s="41">
        <v>23125.279999999999</v>
      </c>
      <c r="G46" s="41">
        <f t="shared" si="1"/>
        <v>0</v>
      </c>
    </row>
    <row r="47" spans="1:7" x14ac:dyDescent="0.2">
      <c r="A47" s="224" t="s">
        <v>799</v>
      </c>
      <c r="B47" s="4"/>
      <c r="C47" s="6"/>
      <c r="D47" s="41">
        <v>9.0949470177292824E-13</v>
      </c>
      <c r="E47" s="41">
        <v>49996</v>
      </c>
      <c r="F47" s="41">
        <v>49996</v>
      </c>
      <c r="G47" s="41">
        <f t="shared" si="1"/>
        <v>0</v>
      </c>
    </row>
    <row r="48" spans="1:7" x14ac:dyDescent="0.2">
      <c r="A48" s="224" t="s">
        <v>260</v>
      </c>
      <c r="B48" s="4"/>
      <c r="C48" s="6"/>
      <c r="D48" s="41">
        <v>-9.0949470177292824E-13</v>
      </c>
      <c r="E48" s="41">
        <v>25069</v>
      </c>
      <c r="F48" s="41">
        <v>25069</v>
      </c>
      <c r="G48" s="41">
        <f t="shared" si="1"/>
        <v>0</v>
      </c>
    </row>
    <row r="49" spans="1:7" x14ac:dyDescent="0.2">
      <c r="A49" s="224" t="s">
        <v>259</v>
      </c>
      <c r="B49" s="4"/>
      <c r="C49" s="6"/>
      <c r="D49" s="41">
        <v>0</v>
      </c>
      <c r="E49" s="41">
        <v>164939.56</v>
      </c>
      <c r="F49" s="41">
        <v>164939.56000000003</v>
      </c>
      <c r="G49" s="41">
        <f t="shared" si="1"/>
        <v>0</v>
      </c>
    </row>
    <row r="50" spans="1:7" x14ac:dyDescent="0.2">
      <c r="A50" s="224" t="s">
        <v>258</v>
      </c>
      <c r="B50" s="4"/>
      <c r="C50" s="6"/>
      <c r="D50" s="41">
        <v>0</v>
      </c>
      <c r="E50" s="41">
        <v>246370.74999999997</v>
      </c>
      <c r="F50" s="41">
        <v>246370.75</v>
      </c>
      <c r="G50" s="41">
        <f t="shared" si="1"/>
        <v>0</v>
      </c>
    </row>
    <row r="51" spans="1:7" x14ac:dyDescent="0.2">
      <c r="A51" s="224" t="s">
        <v>317</v>
      </c>
      <c r="B51" s="4"/>
      <c r="C51" s="6"/>
      <c r="D51" s="41">
        <v>0</v>
      </c>
      <c r="E51" s="41">
        <v>105993.32</v>
      </c>
      <c r="F51" s="41">
        <v>105993.32</v>
      </c>
      <c r="G51" s="41">
        <f t="shared" si="1"/>
        <v>0</v>
      </c>
    </row>
    <row r="52" spans="1:7" x14ac:dyDescent="0.2">
      <c r="A52" s="224" t="s">
        <v>800</v>
      </c>
      <c r="B52" s="4"/>
      <c r="C52" s="6"/>
      <c r="D52" s="41">
        <v>0</v>
      </c>
      <c r="E52" s="41">
        <v>7094.38</v>
      </c>
      <c r="F52" s="41">
        <v>7094.38</v>
      </c>
      <c r="G52" s="41">
        <f t="shared" si="1"/>
        <v>0</v>
      </c>
    </row>
    <row r="53" spans="1:7" x14ac:dyDescent="0.2">
      <c r="A53" s="224" t="s">
        <v>748</v>
      </c>
      <c r="B53" s="4"/>
      <c r="C53" s="6"/>
      <c r="D53" s="41">
        <v>0</v>
      </c>
      <c r="E53" s="41">
        <v>20858</v>
      </c>
      <c r="F53" s="41">
        <v>20858</v>
      </c>
      <c r="G53" s="41">
        <f t="shared" si="1"/>
        <v>0</v>
      </c>
    </row>
    <row r="54" spans="1:7" x14ac:dyDescent="0.2">
      <c r="A54" s="224" t="s">
        <v>257</v>
      </c>
      <c r="B54" s="4"/>
      <c r="C54" s="6"/>
      <c r="D54" s="41">
        <v>0</v>
      </c>
      <c r="E54" s="41">
        <v>19560</v>
      </c>
      <c r="F54" s="41">
        <v>19560</v>
      </c>
      <c r="G54" s="41">
        <f t="shared" si="1"/>
        <v>0</v>
      </c>
    </row>
    <row r="55" spans="1:7" x14ac:dyDescent="0.2">
      <c r="A55" s="224" t="s">
        <v>801</v>
      </c>
      <c r="B55" s="4"/>
      <c r="C55" s="6"/>
      <c r="D55" s="41">
        <v>1.8189894035458565E-12</v>
      </c>
      <c r="E55" s="41">
        <v>9879.0400000000009</v>
      </c>
      <c r="F55" s="41">
        <v>9879.0400000000009</v>
      </c>
      <c r="G55" s="41">
        <f t="shared" si="1"/>
        <v>0</v>
      </c>
    </row>
    <row r="56" spans="1:7" x14ac:dyDescent="0.2">
      <c r="A56" s="224" t="s">
        <v>802</v>
      </c>
      <c r="B56" s="4"/>
      <c r="C56" s="6"/>
      <c r="D56" s="41">
        <v>0</v>
      </c>
      <c r="E56" s="41">
        <v>7679.2</v>
      </c>
      <c r="F56" s="41">
        <v>7679.2</v>
      </c>
      <c r="G56" s="41">
        <f t="shared" si="1"/>
        <v>0</v>
      </c>
    </row>
    <row r="57" spans="1:7" x14ac:dyDescent="0.2">
      <c r="A57" s="236" t="s">
        <v>803</v>
      </c>
      <c r="B57" s="4"/>
      <c r="C57" s="6"/>
      <c r="D57" s="41">
        <v>0</v>
      </c>
      <c r="E57" s="41">
        <v>3500</v>
      </c>
      <c r="F57" s="41">
        <v>3500</v>
      </c>
      <c r="G57" s="41">
        <f t="shared" si="1"/>
        <v>0</v>
      </c>
    </row>
    <row r="58" spans="1:7" x14ac:dyDescent="0.2">
      <c r="A58" s="236" t="s">
        <v>804</v>
      </c>
      <c r="B58" s="4"/>
      <c r="C58" s="6"/>
      <c r="D58" s="41">
        <v>1.8189894035458565E-12</v>
      </c>
      <c r="E58" s="41">
        <v>9903.08</v>
      </c>
      <c r="F58" s="41">
        <v>9903.08</v>
      </c>
      <c r="G58" s="41">
        <f t="shared" si="1"/>
        <v>0</v>
      </c>
    </row>
    <row r="59" spans="1:7" x14ac:dyDescent="0.2">
      <c r="A59" s="236" t="s">
        <v>805</v>
      </c>
      <c r="B59" s="4"/>
      <c r="C59" s="6"/>
      <c r="D59" s="41">
        <v>0</v>
      </c>
      <c r="E59" s="41">
        <v>34823.199999999997</v>
      </c>
      <c r="F59" s="41">
        <v>34823.199999999997</v>
      </c>
      <c r="G59" s="41">
        <f t="shared" si="1"/>
        <v>0</v>
      </c>
    </row>
    <row r="60" spans="1:7" x14ac:dyDescent="0.2">
      <c r="A60" s="236" t="s">
        <v>806</v>
      </c>
      <c r="B60" s="4"/>
      <c r="C60" s="6"/>
      <c r="D60" s="41">
        <v>0</v>
      </c>
      <c r="E60" s="41">
        <v>2519.52</v>
      </c>
      <c r="F60" s="41">
        <v>2519.52</v>
      </c>
      <c r="G60" s="41">
        <f t="shared" si="1"/>
        <v>0</v>
      </c>
    </row>
    <row r="61" spans="1:7" x14ac:dyDescent="0.2">
      <c r="A61" s="236" t="s">
        <v>807</v>
      </c>
      <c r="B61" s="4"/>
      <c r="C61" s="6"/>
      <c r="D61" s="41">
        <v>0</v>
      </c>
      <c r="E61" s="41">
        <v>2255</v>
      </c>
      <c r="F61" s="41">
        <v>2255</v>
      </c>
      <c r="G61" s="41">
        <f t="shared" si="1"/>
        <v>0</v>
      </c>
    </row>
    <row r="62" spans="1:7" x14ac:dyDescent="0.2">
      <c r="A62" s="236" t="s">
        <v>256</v>
      </c>
      <c r="B62" s="4"/>
      <c r="C62" s="6"/>
      <c r="D62" s="41">
        <v>1.3642420526593924E-12</v>
      </c>
      <c r="E62" s="41">
        <v>5789</v>
      </c>
      <c r="F62" s="41">
        <v>5789</v>
      </c>
      <c r="G62" s="41">
        <f t="shared" si="1"/>
        <v>0</v>
      </c>
    </row>
    <row r="63" spans="1:7" x14ac:dyDescent="0.2">
      <c r="A63" s="236" t="s">
        <v>255</v>
      </c>
      <c r="B63" s="4"/>
      <c r="C63" s="6"/>
      <c r="D63" s="41">
        <v>3210.8</v>
      </c>
      <c r="E63" s="41">
        <v>0</v>
      </c>
      <c r="F63" s="41">
        <v>0</v>
      </c>
      <c r="G63" s="41">
        <f t="shared" si="1"/>
        <v>3210.8</v>
      </c>
    </row>
    <row r="64" spans="1:7" x14ac:dyDescent="0.2">
      <c r="A64" s="236" t="s">
        <v>254</v>
      </c>
      <c r="B64" s="4"/>
      <c r="C64" s="6"/>
      <c r="D64" s="41">
        <v>386.40000000000003</v>
      </c>
      <c r="E64" s="41">
        <v>0</v>
      </c>
      <c r="F64" s="41">
        <v>0</v>
      </c>
      <c r="G64" s="41">
        <f t="shared" si="1"/>
        <v>386.40000000000003</v>
      </c>
    </row>
    <row r="65" spans="1:7" x14ac:dyDescent="0.2">
      <c r="A65" s="236" t="s">
        <v>253</v>
      </c>
      <c r="B65" s="4"/>
      <c r="C65" s="6"/>
      <c r="D65" s="41">
        <v>2846.25</v>
      </c>
      <c r="E65" s="41">
        <v>0</v>
      </c>
      <c r="F65" s="41">
        <v>0</v>
      </c>
      <c r="G65" s="41">
        <f t="shared" si="1"/>
        <v>2846.25</v>
      </c>
    </row>
    <row r="66" spans="1:7" x14ac:dyDescent="0.2">
      <c r="A66" s="236" t="s">
        <v>252</v>
      </c>
      <c r="B66" s="4"/>
      <c r="C66" s="6"/>
      <c r="D66" s="41">
        <v>160</v>
      </c>
      <c r="E66" s="41">
        <v>0</v>
      </c>
      <c r="F66" s="41">
        <v>0</v>
      </c>
      <c r="G66" s="41">
        <f t="shared" si="1"/>
        <v>160</v>
      </c>
    </row>
    <row r="67" spans="1:7" x14ac:dyDescent="0.2">
      <c r="A67" s="236" t="s">
        <v>251</v>
      </c>
      <c r="B67" s="4"/>
      <c r="C67" s="6"/>
      <c r="D67" s="41">
        <v>6900</v>
      </c>
      <c r="E67" s="41">
        <v>0</v>
      </c>
      <c r="F67" s="41">
        <v>0</v>
      </c>
      <c r="G67" s="41">
        <f t="shared" si="1"/>
        <v>6900</v>
      </c>
    </row>
    <row r="68" spans="1:7" x14ac:dyDescent="0.2">
      <c r="A68" s="224" t="s">
        <v>808</v>
      </c>
      <c r="B68" s="4"/>
      <c r="C68" s="6"/>
      <c r="D68" s="229">
        <v>0</v>
      </c>
      <c r="E68" s="229">
        <v>8178.58</v>
      </c>
      <c r="F68" s="229">
        <v>8178.58</v>
      </c>
      <c r="G68" s="41">
        <f t="shared" si="1"/>
        <v>0</v>
      </c>
    </row>
    <row r="69" spans="1:7" x14ac:dyDescent="0.2">
      <c r="A69" s="224" t="s">
        <v>749</v>
      </c>
      <c r="B69" s="4"/>
      <c r="C69" s="6"/>
      <c r="D69" s="229">
        <v>0</v>
      </c>
      <c r="E69" s="229">
        <v>2490</v>
      </c>
      <c r="F69" s="229">
        <v>2490</v>
      </c>
      <c r="G69" s="41">
        <f t="shared" si="1"/>
        <v>0</v>
      </c>
    </row>
    <row r="70" spans="1:7" x14ac:dyDescent="0.2">
      <c r="A70" s="224" t="s">
        <v>809</v>
      </c>
      <c r="B70" s="4"/>
      <c r="C70" s="6"/>
      <c r="D70" s="229">
        <v>0</v>
      </c>
      <c r="E70" s="229">
        <v>4138.88</v>
      </c>
      <c r="F70" s="229">
        <v>4138.88</v>
      </c>
      <c r="G70" s="41">
        <f t="shared" si="1"/>
        <v>0</v>
      </c>
    </row>
    <row r="71" spans="1:7" x14ac:dyDescent="0.2">
      <c r="A71" s="224" t="s">
        <v>810</v>
      </c>
      <c r="B71" s="4"/>
      <c r="C71" s="6"/>
      <c r="D71" s="229">
        <v>0</v>
      </c>
      <c r="E71" s="229">
        <v>1316.95</v>
      </c>
      <c r="F71" s="229">
        <v>1316.95</v>
      </c>
      <c r="G71" s="41">
        <f t="shared" si="1"/>
        <v>0</v>
      </c>
    </row>
    <row r="72" spans="1:7" x14ac:dyDescent="0.2">
      <c r="A72" s="224" t="s">
        <v>811</v>
      </c>
      <c r="B72" s="4"/>
      <c r="C72" s="6"/>
      <c r="D72" s="229">
        <v>0</v>
      </c>
      <c r="E72" s="229">
        <v>52592.43</v>
      </c>
      <c r="F72" s="229">
        <v>52592.43</v>
      </c>
      <c r="G72" s="41">
        <f t="shared" si="1"/>
        <v>0</v>
      </c>
    </row>
    <row r="73" spans="1:7" x14ac:dyDescent="0.2">
      <c r="A73" s="4"/>
      <c r="B73" s="4"/>
      <c r="C73" s="6"/>
      <c r="D73" s="42"/>
      <c r="E73" s="42"/>
      <c r="F73" s="42"/>
      <c r="G73" s="42"/>
    </row>
    <row r="74" spans="1:7" ht="26.45" customHeight="1" x14ac:dyDescent="0.2">
      <c r="A74" s="45" t="s">
        <v>250</v>
      </c>
      <c r="B74" s="261" t="s">
        <v>25</v>
      </c>
      <c r="C74" s="262"/>
      <c r="D74" s="46">
        <f>SUM(D75:D76)</f>
        <v>120</v>
      </c>
      <c r="E74" s="46">
        <f t="shared" ref="E74:G74" si="2">SUM(E75:E76)</f>
        <v>180504</v>
      </c>
      <c r="F74" s="46">
        <f t="shared" si="2"/>
        <v>180384</v>
      </c>
      <c r="G74" s="46">
        <f t="shared" si="2"/>
        <v>0</v>
      </c>
    </row>
    <row r="75" spans="1:7" x14ac:dyDescent="0.2">
      <c r="A75" s="224" t="s">
        <v>729</v>
      </c>
      <c r="B75" s="4"/>
      <c r="C75" s="6"/>
      <c r="D75" s="135">
        <v>0</v>
      </c>
      <c r="E75" s="135">
        <v>180384</v>
      </c>
      <c r="F75" s="135">
        <v>180384</v>
      </c>
      <c r="G75" s="41">
        <f t="shared" ref="G75:G76" si="3">D75+F75-E75</f>
        <v>0</v>
      </c>
    </row>
    <row r="76" spans="1:7" x14ac:dyDescent="0.2">
      <c r="A76" s="224" t="s">
        <v>249</v>
      </c>
      <c r="B76" s="4"/>
      <c r="C76" s="6"/>
      <c r="D76" s="135">
        <v>120</v>
      </c>
      <c r="E76" s="135">
        <v>120</v>
      </c>
      <c r="F76" s="135">
        <v>0</v>
      </c>
      <c r="G76" s="41">
        <f t="shared" si="3"/>
        <v>0</v>
      </c>
    </row>
    <row r="77" spans="1:7" x14ac:dyDescent="0.2">
      <c r="A77" s="4"/>
      <c r="B77" s="4"/>
      <c r="C77" s="6"/>
      <c r="D77" s="42"/>
      <c r="E77" s="42"/>
      <c r="F77" s="42"/>
      <c r="G77" s="42"/>
    </row>
    <row r="78" spans="1:7" ht="27" customHeight="1" x14ac:dyDescent="0.2">
      <c r="A78" s="45" t="s">
        <v>248</v>
      </c>
      <c r="B78" s="261" t="s">
        <v>54</v>
      </c>
      <c r="C78" s="263"/>
      <c r="D78" s="46">
        <f>D79+D85+D89+D91+D93+D118+D120+D124</f>
        <v>162058.62999999995</v>
      </c>
      <c r="E78" s="46">
        <f>E79+E85+E89+E91+E93+E118+E120+E124</f>
        <v>309193.89000000007</v>
      </c>
      <c r="F78" s="46">
        <f>F79+F85+F89+F91+F93+F118+F120+F124</f>
        <v>341106.2900000001</v>
      </c>
      <c r="G78" s="46">
        <f>G79+G85+G89+G91+G93+G118+G120+G124</f>
        <v>193971.02999999994</v>
      </c>
    </row>
    <row r="79" spans="1:7" x14ac:dyDescent="0.2">
      <c r="A79" s="11" t="s">
        <v>247</v>
      </c>
      <c r="B79" s="4"/>
      <c r="C79" s="13" t="s">
        <v>302</v>
      </c>
      <c r="D79" s="43">
        <f>SUM(D80:D84)</f>
        <v>18788.509999999984</v>
      </c>
      <c r="E79" s="43">
        <f t="shared" ref="E79:G79" si="4">SUM(E80:E84)</f>
        <v>38249.010000000009</v>
      </c>
      <c r="F79" s="43">
        <f t="shared" si="4"/>
        <v>19460.500000000004</v>
      </c>
      <c r="G79" s="43">
        <f t="shared" si="4"/>
        <v>0</v>
      </c>
    </row>
    <row r="80" spans="1:7" x14ac:dyDescent="0.2">
      <c r="A80" s="224" t="s">
        <v>246</v>
      </c>
      <c r="B80" s="4"/>
      <c r="C80" s="6"/>
      <c r="D80" s="229">
        <v>8399.4299999999839</v>
      </c>
      <c r="E80" s="229">
        <v>22795.420000000002</v>
      </c>
      <c r="F80" s="229">
        <v>14395.990000000003</v>
      </c>
      <c r="G80" s="41">
        <f t="shared" ref="G80:G84" si="5">D80+F80-E80</f>
        <v>0</v>
      </c>
    </row>
    <row r="81" spans="1:7" x14ac:dyDescent="0.2">
      <c r="A81" s="224" t="s">
        <v>245</v>
      </c>
      <c r="B81" s="4"/>
      <c r="C81" s="6"/>
      <c r="D81" s="229">
        <v>2027.1000000000022</v>
      </c>
      <c r="E81" s="229">
        <v>4143.79</v>
      </c>
      <c r="F81" s="229">
        <v>2116.69</v>
      </c>
      <c r="G81" s="41">
        <f t="shared" si="5"/>
        <v>0</v>
      </c>
    </row>
    <row r="82" spans="1:7" x14ac:dyDescent="0.2">
      <c r="A82" s="224" t="s">
        <v>244</v>
      </c>
      <c r="B82" s="4"/>
      <c r="C82" s="6"/>
      <c r="D82" s="229">
        <v>1947.5300000000004</v>
      </c>
      <c r="E82" s="229">
        <v>2436.63</v>
      </c>
      <c r="F82" s="229">
        <v>489.1</v>
      </c>
      <c r="G82" s="41">
        <f t="shared" si="5"/>
        <v>0</v>
      </c>
    </row>
    <row r="83" spans="1:7" x14ac:dyDescent="0.2">
      <c r="A83" s="224" t="s">
        <v>305</v>
      </c>
      <c r="B83" s="4"/>
      <c r="C83" s="6"/>
      <c r="D83" s="229">
        <v>5934.3099999999986</v>
      </c>
      <c r="E83" s="229">
        <v>6937.4400000000005</v>
      </c>
      <c r="F83" s="229">
        <v>1003.13</v>
      </c>
      <c r="G83" s="41">
        <f t="shared" si="5"/>
        <v>0</v>
      </c>
    </row>
    <row r="84" spans="1:7" x14ac:dyDescent="0.2">
      <c r="A84" s="224" t="s">
        <v>730</v>
      </c>
      <c r="B84" s="4"/>
      <c r="C84" s="6"/>
      <c r="D84" s="229">
        <v>480.13999999999987</v>
      </c>
      <c r="E84" s="229">
        <v>1935.73</v>
      </c>
      <c r="F84" s="229">
        <v>1455.59</v>
      </c>
      <c r="G84" s="41">
        <f t="shared" si="5"/>
        <v>0</v>
      </c>
    </row>
    <row r="85" spans="1:7" x14ac:dyDescent="0.2">
      <c r="A85" s="11" t="s">
        <v>243</v>
      </c>
      <c r="B85" s="4"/>
      <c r="C85" s="13" t="s">
        <v>242</v>
      </c>
      <c r="D85" s="43">
        <f>SUM(D86:D88)</f>
        <v>1609.7800000000004</v>
      </c>
      <c r="E85" s="43">
        <f>SUM(E86:E88)</f>
        <v>1600</v>
      </c>
      <c r="F85" s="43">
        <f>SUM(F86:F88)</f>
        <v>680.55000000000007</v>
      </c>
      <c r="G85" s="43">
        <f t="shared" ref="G85:G95" si="6">D85+F85-E85</f>
        <v>690.33000000000038</v>
      </c>
    </row>
    <row r="86" spans="1:7" x14ac:dyDescent="0.2">
      <c r="A86" s="224" t="s">
        <v>241</v>
      </c>
      <c r="B86" s="4"/>
      <c r="C86" s="6"/>
      <c r="D86" s="229">
        <v>1600.1100000000004</v>
      </c>
      <c r="E86" s="229">
        <v>1600</v>
      </c>
      <c r="F86" s="229">
        <v>680.55000000000007</v>
      </c>
      <c r="G86" s="41">
        <f t="shared" si="6"/>
        <v>680.66000000000031</v>
      </c>
    </row>
    <row r="87" spans="1:7" x14ac:dyDescent="0.2">
      <c r="A87" s="224" t="s">
        <v>240</v>
      </c>
      <c r="B87" s="4"/>
      <c r="C87" s="6"/>
      <c r="D87" s="229">
        <v>0.19999999999998863</v>
      </c>
      <c r="E87" s="229">
        <v>0</v>
      </c>
      <c r="F87" s="229">
        <v>0</v>
      </c>
      <c r="G87" s="41">
        <f t="shared" si="6"/>
        <v>0.19999999999998863</v>
      </c>
    </row>
    <row r="88" spans="1:7" x14ac:dyDescent="0.2">
      <c r="A88" s="224" t="s">
        <v>239</v>
      </c>
      <c r="B88" s="4"/>
      <c r="C88" s="6"/>
      <c r="D88" s="229">
        <v>9.4700000000000006</v>
      </c>
      <c r="E88" s="229">
        <v>0</v>
      </c>
      <c r="F88" s="229">
        <v>0</v>
      </c>
      <c r="G88" s="41">
        <f t="shared" si="6"/>
        <v>9.4700000000000006</v>
      </c>
    </row>
    <row r="89" spans="1:7" ht="15" customHeight="1" x14ac:dyDescent="0.2">
      <c r="A89" s="11" t="s">
        <v>238</v>
      </c>
      <c r="B89" s="4"/>
      <c r="C89" s="13" t="s">
        <v>295</v>
      </c>
      <c r="D89" s="43">
        <f>SUM(D90:D90)</f>
        <v>141660.33999999997</v>
      </c>
      <c r="E89" s="43">
        <f>SUM(E90:E90)</f>
        <v>141661</v>
      </c>
      <c r="F89" s="43">
        <f>SUM(F90:F90)</f>
        <v>193281.36000000002</v>
      </c>
      <c r="G89" s="43">
        <f t="shared" si="6"/>
        <v>193280.69999999995</v>
      </c>
    </row>
    <row r="90" spans="1:7" x14ac:dyDescent="0.2">
      <c r="A90" s="224" t="s">
        <v>237</v>
      </c>
      <c r="B90" s="4"/>
      <c r="C90" s="6"/>
      <c r="D90" s="228">
        <v>141660.33999999997</v>
      </c>
      <c r="E90" s="228">
        <v>141661</v>
      </c>
      <c r="F90" s="228">
        <v>193281.36000000002</v>
      </c>
      <c r="G90" s="41">
        <f t="shared" si="6"/>
        <v>193280.69999999995</v>
      </c>
    </row>
    <row r="91" spans="1:7" x14ac:dyDescent="0.2">
      <c r="A91" s="11" t="s">
        <v>236</v>
      </c>
      <c r="B91" s="4"/>
      <c r="C91" s="13" t="s">
        <v>235</v>
      </c>
      <c r="D91" s="43">
        <f>D92</f>
        <v>1.0913936421275139E-11</v>
      </c>
      <c r="E91" s="43">
        <f>E92</f>
        <v>52036.020000000004</v>
      </c>
      <c r="F91" s="43">
        <f>F92</f>
        <v>52036.020000000004</v>
      </c>
      <c r="G91" s="43">
        <f t="shared" si="6"/>
        <v>0</v>
      </c>
    </row>
    <row r="92" spans="1:7" x14ac:dyDescent="0.2">
      <c r="A92" s="224" t="s">
        <v>234</v>
      </c>
      <c r="B92" s="4"/>
      <c r="C92" s="6"/>
      <c r="D92" s="41">
        <v>1.0913936421275139E-11</v>
      </c>
      <c r="E92" s="228">
        <v>52036.020000000004</v>
      </c>
      <c r="F92" s="228">
        <v>52036.020000000004</v>
      </c>
      <c r="G92" s="41">
        <v>1.4551915228366852E-11</v>
      </c>
    </row>
    <row r="93" spans="1:7" x14ac:dyDescent="0.2">
      <c r="A93" s="11" t="s">
        <v>233</v>
      </c>
      <c r="B93" s="4"/>
      <c r="C93" s="13" t="s">
        <v>232</v>
      </c>
      <c r="D93" s="43">
        <f>SUM(D94:D117)</f>
        <v>4.5474735088646412E-13</v>
      </c>
      <c r="E93" s="43">
        <f>SUM(E94:E117)</f>
        <v>65955.66</v>
      </c>
      <c r="F93" s="43">
        <f>SUM(F94:F117)</f>
        <v>65955.66</v>
      </c>
      <c r="G93" s="43">
        <f>SUM(G94:G117)</f>
        <v>0</v>
      </c>
    </row>
    <row r="94" spans="1:7" x14ac:dyDescent="0.2">
      <c r="A94" s="224" t="s">
        <v>231</v>
      </c>
      <c r="B94" s="4"/>
      <c r="C94" s="6"/>
      <c r="D94" s="41">
        <v>0</v>
      </c>
      <c r="E94" s="41">
        <v>3060</v>
      </c>
      <c r="F94" s="41">
        <v>3060</v>
      </c>
      <c r="G94" s="41">
        <f t="shared" si="6"/>
        <v>0</v>
      </c>
    </row>
    <row r="95" spans="1:7" x14ac:dyDescent="0.2">
      <c r="A95" s="224" t="s">
        <v>230</v>
      </c>
      <c r="B95" s="4"/>
      <c r="C95" s="6"/>
      <c r="D95" s="41">
        <v>0</v>
      </c>
      <c r="E95" s="41">
        <v>2812</v>
      </c>
      <c r="F95" s="41">
        <v>2812</v>
      </c>
      <c r="G95" s="41">
        <f t="shared" si="6"/>
        <v>0</v>
      </c>
    </row>
    <row r="96" spans="1:7" x14ac:dyDescent="0.2">
      <c r="A96" s="224" t="s">
        <v>229</v>
      </c>
      <c r="B96" s="4"/>
      <c r="C96" s="6"/>
      <c r="D96" s="41">
        <v>0</v>
      </c>
      <c r="E96" s="41">
        <v>3764</v>
      </c>
      <c r="F96" s="41">
        <v>3764</v>
      </c>
      <c r="G96" s="41">
        <f t="shared" ref="G96:G131" si="7">D96+F96-E96</f>
        <v>0</v>
      </c>
    </row>
    <row r="97" spans="1:7" x14ac:dyDescent="0.2">
      <c r="A97" s="224" t="s">
        <v>228</v>
      </c>
      <c r="B97" s="4"/>
      <c r="C97" s="6"/>
      <c r="D97" s="41">
        <v>0</v>
      </c>
      <c r="E97" s="41">
        <v>2856</v>
      </c>
      <c r="F97" s="41">
        <v>2856</v>
      </c>
      <c r="G97" s="41">
        <f t="shared" si="7"/>
        <v>0</v>
      </c>
    </row>
    <row r="98" spans="1:7" x14ac:dyDescent="0.2">
      <c r="A98" s="224" t="s">
        <v>227</v>
      </c>
      <c r="B98" s="4"/>
      <c r="C98" s="6"/>
      <c r="D98" s="41">
        <v>0</v>
      </c>
      <c r="E98" s="41">
        <v>2050</v>
      </c>
      <c r="F98" s="41">
        <v>2050</v>
      </c>
      <c r="G98" s="41">
        <f t="shared" si="7"/>
        <v>0</v>
      </c>
    </row>
    <row r="99" spans="1:7" x14ac:dyDescent="0.2">
      <c r="A99" s="224" t="s">
        <v>226</v>
      </c>
      <c r="B99" s="4"/>
      <c r="C99" s="6"/>
      <c r="D99" s="41">
        <v>0</v>
      </c>
      <c r="E99" s="41">
        <v>3922</v>
      </c>
      <c r="F99" s="41">
        <v>3922</v>
      </c>
      <c r="G99" s="41">
        <f t="shared" si="7"/>
        <v>0</v>
      </c>
    </row>
    <row r="100" spans="1:7" x14ac:dyDescent="0.2">
      <c r="A100" s="224" t="s">
        <v>225</v>
      </c>
      <c r="B100" s="4"/>
      <c r="C100" s="6"/>
      <c r="D100" s="41">
        <v>0</v>
      </c>
      <c r="E100" s="41">
        <v>1390</v>
      </c>
      <c r="F100" s="41">
        <v>1390</v>
      </c>
      <c r="G100" s="41">
        <f t="shared" si="7"/>
        <v>0</v>
      </c>
    </row>
    <row r="101" spans="1:7" x14ac:dyDescent="0.2">
      <c r="A101" s="224" t="s">
        <v>750</v>
      </c>
      <c r="B101" s="4"/>
      <c r="C101" s="6"/>
      <c r="D101" s="41">
        <v>0</v>
      </c>
      <c r="E101" s="41">
        <v>4548.2</v>
      </c>
      <c r="F101" s="41">
        <v>4548.2</v>
      </c>
      <c r="G101" s="41">
        <f t="shared" si="7"/>
        <v>0</v>
      </c>
    </row>
    <row r="102" spans="1:7" x14ac:dyDescent="0.2">
      <c r="A102" s="224" t="s">
        <v>224</v>
      </c>
      <c r="B102" s="4"/>
      <c r="C102" s="6"/>
      <c r="D102" s="41">
        <v>0</v>
      </c>
      <c r="E102" s="41">
        <v>3922</v>
      </c>
      <c r="F102" s="41">
        <v>3922</v>
      </c>
      <c r="G102" s="41">
        <f t="shared" si="7"/>
        <v>0</v>
      </c>
    </row>
    <row r="103" spans="1:7" x14ac:dyDescent="0.2">
      <c r="A103" s="224" t="s">
        <v>223</v>
      </c>
      <c r="B103" s="4"/>
      <c r="C103" s="6"/>
      <c r="D103" s="41">
        <v>0</v>
      </c>
      <c r="E103" s="41">
        <v>2300</v>
      </c>
      <c r="F103" s="41">
        <v>2300</v>
      </c>
      <c r="G103" s="41">
        <f t="shared" si="7"/>
        <v>0</v>
      </c>
    </row>
    <row r="104" spans="1:7" x14ac:dyDescent="0.2">
      <c r="A104" s="224" t="s">
        <v>222</v>
      </c>
      <c r="B104" s="4"/>
      <c r="C104" s="6"/>
      <c r="D104" s="41">
        <v>0</v>
      </c>
      <c r="E104" s="41">
        <v>3922</v>
      </c>
      <c r="F104" s="41">
        <v>3922</v>
      </c>
      <c r="G104" s="41">
        <f t="shared" si="7"/>
        <v>0</v>
      </c>
    </row>
    <row r="105" spans="1:7" x14ac:dyDescent="0.2">
      <c r="A105" s="224" t="s">
        <v>221</v>
      </c>
      <c r="B105" s="4"/>
      <c r="C105" s="6"/>
      <c r="D105" s="41">
        <v>0</v>
      </c>
      <c r="E105" s="41">
        <v>3175.84</v>
      </c>
      <c r="F105" s="41">
        <v>3175.84</v>
      </c>
      <c r="G105" s="41">
        <f t="shared" si="7"/>
        <v>0</v>
      </c>
    </row>
    <row r="106" spans="1:7" x14ac:dyDescent="0.2">
      <c r="A106" s="224" t="s">
        <v>220</v>
      </c>
      <c r="B106" s="4"/>
      <c r="C106" s="6"/>
      <c r="D106" s="41">
        <v>0</v>
      </c>
      <c r="E106" s="41">
        <v>1410</v>
      </c>
      <c r="F106" s="41">
        <v>1410</v>
      </c>
      <c r="G106" s="41">
        <f t="shared" si="7"/>
        <v>0</v>
      </c>
    </row>
    <row r="107" spans="1:7" x14ac:dyDescent="0.2">
      <c r="A107" s="224" t="s">
        <v>751</v>
      </c>
      <c r="B107" s="4"/>
      <c r="C107" s="6"/>
      <c r="D107" s="41">
        <v>0</v>
      </c>
      <c r="E107" s="41">
        <v>2097.94</v>
      </c>
      <c r="F107" s="41">
        <v>2097.94</v>
      </c>
      <c r="G107" s="41">
        <f t="shared" si="7"/>
        <v>0</v>
      </c>
    </row>
    <row r="108" spans="1:7" x14ac:dyDescent="0.2">
      <c r="A108" s="224" t="s">
        <v>718</v>
      </c>
      <c r="B108" s="4"/>
      <c r="C108" s="6"/>
      <c r="D108" s="41">
        <v>0</v>
      </c>
      <c r="E108" s="41">
        <v>2710</v>
      </c>
      <c r="F108" s="41">
        <v>2710</v>
      </c>
      <c r="G108" s="41">
        <f t="shared" si="7"/>
        <v>0</v>
      </c>
    </row>
    <row r="109" spans="1:7" x14ac:dyDescent="0.2">
      <c r="A109" s="224" t="s">
        <v>752</v>
      </c>
      <c r="B109" s="4"/>
      <c r="C109" s="6"/>
      <c r="D109" s="41">
        <v>0</v>
      </c>
      <c r="E109" s="41">
        <v>1260</v>
      </c>
      <c r="F109" s="41">
        <v>1260</v>
      </c>
      <c r="G109" s="41">
        <f t="shared" si="7"/>
        <v>0</v>
      </c>
    </row>
    <row r="110" spans="1:7" x14ac:dyDescent="0.2">
      <c r="A110" s="224" t="s">
        <v>719</v>
      </c>
      <c r="B110" s="4"/>
      <c r="C110" s="6"/>
      <c r="D110" s="41">
        <v>4.5474735088646412E-13</v>
      </c>
      <c r="E110" s="41">
        <v>1885.18</v>
      </c>
      <c r="F110" s="41">
        <v>1885.18</v>
      </c>
      <c r="G110" s="41">
        <f t="shared" si="7"/>
        <v>0</v>
      </c>
    </row>
    <row r="111" spans="1:7" x14ac:dyDescent="0.2">
      <c r="A111" s="224" t="s">
        <v>219</v>
      </c>
      <c r="B111" s="4"/>
      <c r="C111" s="6"/>
      <c r="D111" s="41">
        <v>0</v>
      </c>
      <c r="E111" s="41">
        <v>2856</v>
      </c>
      <c r="F111" s="41">
        <v>2856</v>
      </c>
      <c r="G111" s="41">
        <f t="shared" si="7"/>
        <v>0</v>
      </c>
    </row>
    <row r="112" spans="1:7" x14ac:dyDescent="0.2">
      <c r="A112" s="224" t="s">
        <v>218</v>
      </c>
      <c r="B112" s="4"/>
      <c r="C112" s="6"/>
      <c r="D112" s="41">
        <v>0</v>
      </c>
      <c r="E112" s="41">
        <v>1876</v>
      </c>
      <c r="F112" s="41">
        <v>1876</v>
      </c>
      <c r="G112" s="41">
        <f t="shared" si="7"/>
        <v>0</v>
      </c>
    </row>
    <row r="113" spans="1:7" x14ac:dyDescent="0.2">
      <c r="A113" s="224" t="s">
        <v>603</v>
      </c>
      <c r="B113" s="4"/>
      <c r="C113" s="6"/>
      <c r="D113" s="41">
        <v>0</v>
      </c>
      <c r="E113" s="41">
        <v>1572</v>
      </c>
      <c r="F113" s="41">
        <v>1572</v>
      </c>
      <c r="G113" s="41">
        <f t="shared" si="7"/>
        <v>0</v>
      </c>
    </row>
    <row r="114" spans="1:7" x14ac:dyDescent="0.2">
      <c r="A114" s="224" t="s">
        <v>604</v>
      </c>
      <c r="B114" s="4"/>
      <c r="C114" s="6"/>
      <c r="D114" s="41">
        <v>0</v>
      </c>
      <c r="E114" s="41">
        <v>1528</v>
      </c>
      <c r="F114" s="41">
        <v>1528</v>
      </c>
      <c r="G114" s="41">
        <f t="shared" si="7"/>
        <v>0</v>
      </c>
    </row>
    <row r="115" spans="1:7" x14ac:dyDescent="0.2">
      <c r="A115" s="224" t="s">
        <v>662</v>
      </c>
      <c r="B115" s="4"/>
      <c r="C115" s="6"/>
      <c r="D115" s="41">
        <v>0</v>
      </c>
      <c r="E115" s="41">
        <v>1178</v>
      </c>
      <c r="F115" s="41">
        <v>1178</v>
      </c>
      <c r="G115" s="41">
        <f t="shared" si="7"/>
        <v>0</v>
      </c>
    </row>
    <row r="116" spans="1:7" x14ac:dyDescent="0.2">
      <c r="A116" s="224" t="s">
        <v>753</v>
      </c>
      <c r="B116" s="4"/>
      <c r="C116" s="6"/>
      <c r="D116" s="41">
        <v>0</v>
      </c>
      <c r="E116" s="41">
        <v>1940</v>
      </c>
      <c r="F116" s="41">
        <v>1940</v>
      </c>
      <c r="G116" s="41">
        <f t="shared" si="7"/>
        <v>0</v>
      </c>
    </row>
    <row r="117" spans="1:7" x14ac:dyDescent="0.2">
      <c r="A117" s="224" t="s">
        <v>754</v>
      </c>
      <c r="B117" s="4"/>
      <c r="C117" s="6"/>
      <c r="D117" s="41">
        <v>0</v>
      </c>
      <c r="E117" s="41">
        <v>7920.5</v>
      </c>
      <c r="F117" s="41">
        <v>7920.5</v>
      </c>
      <c r="G117" s="41">
        <f t="shared" si="7"/>
        <v>0</v>
      </c>
    </row>
    <row r="118" spans="1:7" x14ac:dyDescent="0.2">
      <c r="A118" s="11" t="s">
        <v>217</v>
      </c>
      <c r="B118" s="4"/>
      <c r="C118" s="13" t="s">
        <v>216</v>
      </c>
      <c r="D118" s="43">
        <f>SUM(D119:D119)</f>
        <v>0</v>
      </c>
      <c r="E118" s="43">
        <f>SUM(E119:E119)</f>
        <v>1814.84</v>
      </c>
      <c r="F118" s="43">
        <f>SUM(F119:F119)</f>
        <v>1814.84</v>
      </c>
      <c r="G118" s="43">
        <f t="shared" si="7"/>
        <v>0</v>
      </c>
    </row>
    <row r="119" spans="1:7" x14ac:dyDescent="0.2">
      <c r="A119" s="224" t="s">
        <v>614</v>
      </c>
      <c r="B119" s="4"/>
      <c r="C119" s="6"/>
      <c r="D119" s="41">
        <v>0</v>
      </c>
      <c r="E119" s="41">
        <v>1814.84</v>
      </c>
      <c r="F119" s="41">
        <v>1814.84</v>
      </c>
      <c r="G119" s="41">
        <f t="shared" si="7"/>
        <v>0</v>
      </c>
    </row>
    <row r="120" spans="1:7" x14ac:dyDescent="0.2">
      <c r="A120" s="11" t="s">
        <v>215</v>
      </c>
      <c r="B120" s="4"/>
      <c r="C120" s="13" t="s">
        <v>214</v>
      </c>
      <c r="D120" s="43">
        <f>SUM(D121:D123)</f>
        <v>0</v>
      </c>
      <c r="E120" s="43">
        <f>SUM(E121:E123)</f>
        <v>7508.3600000000006</v>
      </c>
      <c r="F120" s="43">
        <f>SUM(F121:F123)</f>
        <v>7508.3600000000006</v>
      </c>
      <c r="G120" s="43">
        <f t="shared" si="7"/>
        <v>0</v>
      </c>
    </row>
    <row r="121" spans="1:7" x14ac:dyDescent="0.2">
      <c r="A121" s="224" t="s">
        <v>213</v>
      </c>
      <c r="B121" s="4"/>
      <c r="C121" s="6"/>
      <c r="D121" s="41">
        <v>0</v>
      </c>
      <c r="E121" s="41">
        <v>2535.98</v>
      </c>
      <c r="F121" s="41">
        <v>2535.98</v>
      </c>
      <c r="G121" s="41">
        <f t="shared" si="7"/>
        <v>0</v>
      </c>
    </row>
    <row r="122" spans="1:7" x14ac:dyDescent="0.2">
      <c r="A122" s="224" t="s">
        <v>212</v>
      </c>
      <c r="B122" s="4"/>
      <c r="C122" s="6"/>
      <c r="D122" s="41">
        <v>0</v>
      </c>
      <c r="E122" s="41">
        <v>2121.1999999999998</v>
      </c>
      <c r="F122" s="41">
        <v>2121.1999999999998</v>
      </c>
      <c r="G122" s="41">
        <f t="shared" si="7"/>
        <v>0</v>
      </c>
    </row>
    <row r="123" spans="1:7" x14ac:dyDescent="0.2">
      <c r="A123" s="224" t="s">
        <v>211</v>
      </c>
      <c r="B123" s="4"/>
      <c r="C123" s="6"/>
      <c r="D123" s="41">
        <v>0</v>
      </c>
      <c r="E123" s="41">
        <v>2851.18</v>
      </c>
      <c r="F123" s="41">
        <v>2851.18</v>
      </c>
      <c r="G123" s="41">
        <f t="shared" si="7"/>
        <v>0</v>
      </c>
    </row>
    <row r="124" spans="1:7" x14ac:dyDescent="0.2">
      <c r="A124" s="11" t="s">
        <v>210</v>
      </c>
      <c r="B124" s="4"/>
      <c r="C124" s="13" t="s">
        <v>209</v>
      </c>
      <c r="D124" s="43">
        <f>SUM(D125:D127)</f>
        <v>0</v>
      </c>
      <c r="E124" s="43">
        <f>SUM(E125:E127)</f>
        <v>369</v>
      </c>
      <c r="F124" s="43">
        <f>SUM(F125:F127)</f>
        <v>369</v>
      </c>
      <c r="G124" s="43">
        <f t="shared" si="7"/>
        <v>0</v>
      </c>
    </row>
    <row r="125" spans="1:7" x14ac:dyDescent="0.2">
      <c r="A125" s="224" t="s">
        <v>208</v>
      </c>
      <c r="B125" s="4"/>
      <c r="C125" s="6"/>
      <c r="D125" s="41">
        <v>0</v>
      </c>
      <c r="E125" s="41">
        <v>121.8</v>
      </c>
      <c r="F125" s="41">
        <v>121.8</v>
      </c>
      <c r="G125" s="41">
        <f t="shared" si="7"/>
        <v>0</v>
      </c>
    </row>
    <row r="126" spans="1:7" x14ac:dyDescent="0.2">
      <c r="A126" s="224" t="s">
        <v>207</v>
      </c>
      <c r="B126" s="4"/>
      <c r="C126" s="6"/>
      <c r="D126" s="41">
        <v>0</v>
      </c>
      <c r="E126" s="41">
        <v>103.2</v>
      </c>
      <c r="F126" s="41">
        <v>103.2</v>
      </c>
      <c r="G126" s="41">
        <f t="shared" si="7"/>
        <v>0</v>
      </c>
    </row>
    <row r="127" spans="1:7" x14ac:dyDescent="0.2">
      <c r="A127" s="224" t="s">
        <v>206</v>
      </c>
      <c r="B127" s="4"/>
      <c r="C127" s="6"/>
      <c r="D127" s="41">
        <v>0</v>
      </c>
      <c r="E127" s="41">
        <v>144</v>
      </c>
      <c r="F127" s="41">
        <v>144</v>
      </c>
      <c r="G127" s="41">
        <f t="shared" si="7"/>
        <v>0</v>
      </c>
    </row>
    <row r="128" spans="1:7" x14ac:dyDescent="0.2">
      <c r="A128" s="224" t="s">
        <v>755</v>
      </c>
      <c r="B128" s="4"/>
      <c r="C128" s="82" t="s">
        <v>759</v>
      </c>
      <c r="D128" s="233">
        <f>SUM(D129)</f>
        <v>0</v>
      </c>
      <c r="E128" s="233">
        <f>SUM(E129)</f>
        <v>4927.66</v>
      </c>
      <c r="F128" s="233">
        <f>SUM(F129)</f>
        <v>4927.66</v>
      </c>
      <c r="G128" s="41">
        <f>D128+F128-E128</f>
        <v>0</v>
      </c>
    </row>
    <row r="129" spans="1:8" x14ac:dyDescent="0.2">
      <c r="A129" s="224" t="s">
        <v>756</v>
      </c>
      <c r="B129" s="4"/>
      <c r="C129" s="6"/>
      <c r="D129" s="230">
        <v>0</v>
      </c>
      <c r="E129" s="230">
        <v>4927.66</v>
      </c>
      <c r="F129" s="230">
        <v>4927.66</v>
      </c>
      <c r="G129" s="41">
        <f t="shared" si="7"/>
        <v>0</v>
      </c>
    </row>
    <row r="130" spans="1:8" x14ac:dyDescent="0.2">
      <c r="A130" s="224" t="s">
        <v>757</v>
      </c>
      <c r="B130" s="4"/>
      <c r="C130" s="82" t="s">
        <v>760</v>
      </c>
      <c r="D130" s="233">
        <v>0</v>
      </c>
      <c r="E130" s="233">
        <v>66</v>
      </c>
      <c r="F130" s="233">
        <v>66</v>
      </c>
      <c r="G130" s="41">
        <f t="shared" si="7"/>
        <v>0</v>
      </c>
    </row>
    <row r="131" spans="1:8" x14ac:dyDescent="0.2">
      <c r="A131" s="224" t="s">
        <v>758</v>
      </c>
      <c r="B131" s="4"/>
      <c r="C131" s="6"/>
      <c r="D131" s="230">
        <v>0</v>
      </c>
      <c r="E131" s="230">
        <v>132</v>
      </c>
      <c r="F131" s="230">
        <v>132</v>
      </c>
      <c r="G131" s="41">
        <f t="shared" si="7"/>
        <v>0</v>
      </c>
    </row>
    <row r="132" spans="1:8" x14ac:dyDescent="0.2">
      <c r="A132" s="224"/>
      <c r="B132" s="4"/>
      <c r="C132" s="6"/>
      <c r="D132" s="41"/>
      <c r="E132" s="41"/>
      <c r="F132" s="41"/>
      <c r="G132" s="41"/>
    </row>
    <row r="133" spans="1:8" ht="25.15" customHeight="1" x14ac:dyDescent="0.2">
      <c r="A133" s="40" t="s">
        <v>205</v>
      </c>
      <c r="B133" s="261" t="s">
        <v>26</v>
      </c>
      <c r="C133" s="261"/>
      <c r="D133" s="47">
        <f>SUM(D134:D209)</f>
        <v>1066127.1399999999</v>
      </c>
      <c r="E133" s="47">
        <f t="shared" ref="E133:G133" si="8">SUM(E134:E209)</f>
        <v>242088.89</v>
      </c>
      <c r="F133" s="47">
        <f t="shared" si="8"/>
        <v>1162266.5999999999</v>
      </c>
      <c r="G133" s="47">
        <f t="shared" si="8"/>
        <v>1986304.8499999996</v>
      </c>
      <c r="H133" s="129"/>
    </row>
    <row r="134" spans="1:8" x14ac:dyDescent="0.2">
      <c r="A134" s="224" t="s">
        <v>204</v>
      </c>
      <c r="B134" s="4"/>
      <c r="C134" s="6"/>
      <c r="D134" s="41">
        <v>756257.67</v>
      </c>
      <c r="E134" s="41">
        <v>0</v>
      </c>
      <c r="F134" s="41">
        <v>849000</v>
      </c>
      <c r="G134" s="41">
        <f>D134+F134-E134</f>
        <v>1605257.67</v>
      </c>
    </row>
    <row r="135" spans="1:8" x14ac:dyDescent="0.2">
      <c r="A135" s="224" t="s">
        <v>663</v>
      </c>
      <c r="B135" s="4"/>
      <c r="C135" s="6"/>
      <c r="D135" s="41">
        <v>10089.740000000002</v>
      </c>
      <c r="E135" s="41">
        <v>1239.95</v>
      </c>
      <c r="F135" s="41">
        <v>15147.22</v>
      </c>
      <c r="G135" s="41">
        <f t="shared" ref="G135:G209" si="9">D135+F135-E135</f>
        <v>23997.01</v>
      </c>
    </row>
    <row r="136" spans="1:8" x14ac:dyDescent="0.2">
      <c r="A136" s="224" t="s">
        <v>203</v>
      </c>
      <c r="B136" s="4"/>
      <c r="C136" s="6"/>
      <c r="D136" s="41">
        <v>10165.01</v>
      </c>
      <c r="E136" s="41">
        <v>0</v>
      </c>
      <c r="F136" s="41">
        <v>1095.3900000000001</v>
      </c>
      <c r="G136" s="41">
        <f t="shared" si="9"/>
        <v>11260.4</v>
      </c>
    </row>
    <row r="137" spans="1:8" x14ac:dyDescent="0.2">
      <c r="A137" s="224" t="s">
        <v>664</v>
      </c>
      <c r="B137" s="4"/>
      <c r="C137" s="6"/>
      <c r="D137" s="41">
        <v>23189.84</v>
      </c>
      <c r="E137" s="41">
        <v>0</v>
      </c>
      <c r="F137" s="41">
        <v>0</v>
      </c>
      <c r="G137" s="41">
        <f t="shared" si="9"/>
        <v>23189.84</v>
      </c>
    </row>
    <row r="138" spans="1:8" x14ac:dyDescent="0.2">
      <c r="A138" s="224" t="s">
        <v>665</v>
      </c>
      <c r="B138" s="4"/>
      <c r="C138" s="6"/>
      <c r="D138" s="41">
        <v>9104.18</v>
      </c>
      <c r="E138" s="41">
        <v>0</v>
      </c>
      <c r="F138" s="41">
        <v>0</v>
      </c>
      <c r="G138" s="41">
        <f t="shared" si="9"/>
        <v>9104.18</v>
      </c>
    </row>
    <row r="139" spans="1:8" x14ac:dyDescent="0.2">
      <c r="A139" s="224" t="s">
        <v>202</v>
      </c>
      <c r="B139" s="4"/>
      <c r="C139" s="6"/>
      <c r="D139" s="41">
        <v>2100</v>
      </c>
      <c r="E139" s="41">
        <v>0</v>
      </c>
      <c r="F139" s="41">
        <v>0</v>
      </c>
      <c r="G139" s="41">
        <f t="shared" si="9"/>
        <v>2100</v>
      </c>
    </row>
    <row r="140" spans="1:8" x14ac:dyDescent="0.2">
      <c r="A140" s="224" t="s">
        <v>201</v>
      </c>
      <c r="B140" s="4"/>
      <c r="C140" s="6"/>
      <c r="D140" s="41">
        <v>6190.33</v>
      </c>
      <c r="E140" s="41">
        <v>0</v>
      </c>
      <c r="F140" s="41">
        <v>0</v>
      </c>
      <c r="G140" s="41">
        <f t="shared" si="9"/>
        <v>6190.33</v>
      </c>
    </row>
    <row r="141" spans="1:8" x14ac:dyDescent="0.2">
      <c r="A141" s="224" t="s">
        <v>666</v>
      </c>
      <c r="B141" s="4"/>
      <c r="C141" s="6"/>
      <c r="D141" s="41">
        <v>2100</v>
      </c>
      <c r="E141" s="41">
        <v>0</v>
      </c>
      <c r="F141" s="41">
        <v>0</v>
      </c>
      <c r="G141" s="41">
        <f t="shared" si="9"/>
        <v>2100</v>
      </c>
    </row>
    <row r="142" spans="1:8" x14ac:dyDescent="0.2">
      <c r="A142" s="224" t="s">
        <v>667</v>
      </c>
      <c r="B142" s="4"/>
      <c r="C142" s="6"/>
      <c r="D142" s="41">
        <v>2100</v>
      </c>
      <c r="E142" s="41">
        <v>0</v>
      </c>
      <c r="F142" s="41">
        <v>0</v>
      </c>
      <c r="G142" s="41">
        <f t="shared" si="9"/>
        <v>2100</v>
      </c>
    </row>
    <row r="143" spans="1:8" x14ac:dyDescent="0.2">
      <c r="A143" s="224" t="s">
        <v>668</v>
      </c>
      <c r="B143" s="4"/>
      <c r="C143" s="6"/>
      <c r="D143" s="41">
        <v>2100</v>
      </c>
      <c r="E143" s="41">
        <v>0</v>
      </c>
      <c r="F143" s="41">
        <v>0</v>
      </c>
      <c r="G143" s="41">
        <f t="shared" si="9"/>
        <v>2100</v>
      </c>
    </row>
    <row r="144" spans="1:8" x14ac:dyDescent="0.2">
      <c r="A144" s="224" t="s">
        <v>200</v>
      </c>
      <c r="B144" s="4"/>
      <c r="C144" s="6"/>
      <c r="D144" s="41">
        <v>1154.3699999999999</v>
      </c>
      <c r="E144" s="41">
        <v>0</v>
      </c>
      <c r="F144" s="41">
        <v>0</v>
      </c>
      <c r="G144" s="41">
        <f t="shared" si="9"/>
        <v>1154.3699999999999</v>
      </c>
    </row>
    <row r="145" spans="1:7" x14ac:dyDescent="0.2">
      <c r="A145" s="224" t="s">
        <v>669</v>
      </c>
      <c r="B145" s="4"/>
      <c r="C145" s="6"/>
      <c r="D145" s="41">
        <v>2100.75</v>
      </c>
      <c r="E145" s="41">
        <v>0</v>
      </c>
      <c r="F145" s="41">
        <v>0</v>
      </c>
      <c r="G145" s="41">
        <f t="shared" si="9"/>
        <v>2100.75</v>
      </c>
    </row>
    <row r="146" spans="1:7" x14ac:dyDescent="0.2">
      <c r="A146" s="224" t="s">
        <v>670</v>
      </c>
      <c r="B146" s="4"/>
      <c r="C146" s="6"/>
      <c r="D146" s="41">
        <v>2100</v>
      </c>
      <c r="E146" s="41">
        <v>0</v>
      </c>
      <c r="F146" s="41">
        <v>0</v>
      </c>
      <c r="G146" s="41">
        <f t="shared" si="9"/>
        <v>2100</v>
      </c>
    </row>
    <row r="147" spans="1:7" x14ac:dyDescent="0.2">
      <c r="A147" s="224" t="s">
        <v>671</v>
      </c>
      <c r="B147" s="4"/>
      <c r="C147" s="6"/>
      <c r="D147" s="41">
        <v>2100</v>
      </c>
      <c r="E147" s="41">
        <v>0</v>
      </c>
      <c r="F147" s="41">
        <v>0</v>
      </c>
      <c r="G147" s="41">
        <f t="shared" si="9"/>
        <v>2100</v>
      </c>
    </row>
    <row r="148" spans="1:7" x14ac:dyDescent="0.2">
      <c r="A148" s="224" t="s">
        <v>672</v>
      </c>
      <c r="B148" s="4"/>
      <c r="C148" s="6"/>
      <c r="D148" s="41">
        <v>1500</v>
      </c>
      <c r="E148" s="41">
        <v>0</v>
      </c>
      <c r="F148" s="41">
        <v>0</v>
      </c>
      <c r="G148" s="41">
        <f t="shared" si="9"/>
        <v>1500</v>
      </c>
    </row>
    <row r="149" spans="1:7" x14ac:dyDescent="0.2">
      <c r="A149" s="224" t="s">
        <v>673</v>
      </c>
      <c r="B149" s="4"/>
      <c r="C149" s="6"/>
      <c r="D149" s="41">
        <v>47.2</v>
      </c>
      <c r="E149" s="41">
        <v>0</v>
      </c>
      <c r="F149" s="41">
        <v>0</v>
      </c>
      <c r="G149" s="41">
        <f t="shared" si="9"/>
        <v>47.2</v>
      </c>
    </row>
    <row r="150" spans="1:7" x14ac:dyDescent="0.2">
      <c r="A150" s="224" t="s">
        <v>812</v>
      </c>
      <c r="B150" s="4"/>
      <c r="C150" s="6"/>
      <c r="D150" s="41">
        <v>2070</v>
      </c>
      <c r="E150" s="41">
        <v>0</v>
      </c>
      <c r="F150" s="41">
        <v>0</v>
      </c>
      <c r="G150" s="41">
        <f t="shared" si="9"/>
        <v>2070</v>
      </c>
    </row>
    <row r="151" spans="1:7" x14ac:dyDescent="0.2">
      <c r="A151" s="224" t="s">
        <v>674</v>
      </c>
      <c r="B151" s="4"/>
      <c r="C151" s="6"/>
      <c r="D151" s="41">
        <v>2568.0500000000002</v>
      </c>
      <c r="E151" s="41">
        <v>0</v>
      </c>
      <c r="F151" s="41">
        <v>0</v>
      </c>
      <c r="G151" s="41">
        <f t="shared" si="9"/>
        <v>2568.0500000000002</v>
      </c>
    </row>
    <row r="152" spans="1:7" x14ac:dyDescent="0.2">
      <c r="A152" s="224" t="s">
        <v>675</v>
      </c>
      <c r="B152" s="4"/>
      <c r="C152" s="6"/>
      <c r="D152" s="41">
        <v>62.800000000000004</v>
      </c>
      <c r="E152" s="41">
        <v>0</v>
      </c>
      <c r="F152" s="41">
        <v>0</v>
      </c>
      <c r="G152" s="41">
        <f t="shared" si="9"/>
        <v>62.800000000000004</v>
      </c>
    </row>
    <row r="153" spans="1:7" x14ac:dyDescent="0.2">
      <c r="A153" s="224" t="s">
        <v>676</v>
      </c>
      <c r="B153" s="4"/>
      <c r="C153" s="6"/>
      <c r="D153" s="41">
        <v>2100</v>
      </c>
      <c r="E153" s="41">
        <v>0</v>
      </c>
      <c r="F153" s="41">
        <v>0</v>
      </c>
      <c r="G153" s="41">
        <f t="shared" si="9"/>
        <v>2100</v>
      </c>
    </row>
    <row r="154" spans="1:7" x14ac:dyDescent="0.2">
      <c r="A154" s="224" t="s">
        <v>199</v>
      </c>
      <c r="B154" s="4"/>
      <c r="C154" s="6"/>
      <c r="D154" s="41">
        <v>2100</v>
      </c>
      <c r="E154" s="41">
        <v>0</v>
      </c>
      <c r="F154" s="41">
        <v>0</v>
      </c>
      <c r="G154" s="41">
        <f t="shared" si="9"/>
        <v>2100</v>
      </c>
    </row>
    <row r="155" spans="1:7" x14ac:dyDescent="0.2">
      <c r="A155" s="224" t="s">
        <v>677</v>
      </c>
      <c r="B155" s="4"/>
      <c r="C155" s="6"/>
      <c r="D155" s="41">
        <v>3665.2300000000005</v>
      </c>
      <c r="E155" s="41">
        <v>0</v>
      </c>
      <c r="F155" s="41">
        <v>0</v>
      </c>
      <c r="G155" s="41">
        <f t="shared" si="9"/>
        <v>3665.2300000000005</v>
      </c>
    </row>
    <row r="156" spans="1:7" x14ac:dyDescent="0.2">
      <c r="A156" s="224" t="s">
        <v>678</v>
      </c>
      <c r="B156" s="4"/>
      <c r="C156" s="6"/>
      <c r="D156" s="41">
        <v>2100</v>
      </c>
      <c r="E156" s="41">
        <v>0</v>
      </c>
      <c r="F156" s="41">
        <v>0</v>
      </c>
      <c r="G156" s="41">
        <f t="shared" si="9"/>
        <v>2100</v>
      </c>
    </row>
    <row r="157" spans="1:7" x14ac:dyDescent="0.2">
      <c r="A157" s="224" t="s">
        <v>679</v>
      </c>
      <c r="B157" s="4"/>
      <c r="C157" s="6"/>
      <c r="D157" s="41">
        <v>2100</v>
      </c>
      <c r="E157" s="41">
        <v>0</v>
      </c>
      <c r="F157" s="41">
        <v>0</v>
      </c>
      <c r="G157" s="41">
        <f t="shared" si="9"/>
        <v>2100</v>
      </c>
    </row>
    <row r="158" spans="1:7" x14ac:dyDescent="0.2">
      <c r="A158" s="224" t="s">
        <v>198</v>
      </c>
      <c r="B158" s="4"/>
      <c r="C158" s="6"/>
      <c r="D158" s="41">
        <v>295.51</v>
      </c>
      <c r="E158" s="41">
        <v>0</v>
      </c>
      <c r="F158" s="41">
        <v>0</v>
      </c>
      <c r="G158" s="41">
        <f t="shared" si="9"/>
        <v>295.51</v>
      </c>
    </row>
    <row r="159" spans="1:7" x14ac:dyDescent="0.2">
      <c r="A159" s="224" t="s">
        <v>680</v>
      </c>
      <c r="B159" s="4"/>
      <c r="C159" s="6"/>
      <c r="D159" s="41">
        <v>16.170000000000002</v>
      </c>
      <c r="E159" s="41">
        <v>0</v>
      </c>
      <c r="F159" s="41">
        <v>0</v>
      </c>
      <c r="G159" s="41">
        <f t="shared" si="9"/>
        <v>16.170000000000002</v>
      </c>
    </row>
    <row r="160" spans="1:7" x14ac:dyDescent="0.2">
      <c r="A160" s="224" t="s">
        <v>197</v>
      </c>
      <c r="B160" s="4"/>
      <c r="C160" s="6"/>
      <c r="D160" s="41">
        <v>2100</v>
      </c>
      <c r="E160" s="41">
        <v>0</v>
      </c>
      <c r="F160" s="41">
        <v>0</v>
      </c>
      <c r="G160" s="41">
        <f t="shared" si="9"/>
        <v>2100</v>
      </c>
    </row>
    <row r="161" spans="1:7" x14ac:dyDescent="0.2">
      <c r="A161" s="224" t="s">
        <v>196</v>
      </c>
      <c r="B161" s="4"/>
      <c r="C161" s="6"/>
      <c r="D161" s="41">
        <v>12320</v>
      </c>
      <c r="E161" s="41">
        <v>0</v>
      </c>
      <c r="F161" s="41">
        <v>0</v>
      </c>
      <c r="G161" s="41">
        <f t="shared" si="9"/>
        <v>12320</v>
      </c>
    </row>
    <row r="162" spans="1:7" x14ac:dyDescent="0.2">
      <c r="A162" s="224" t="s">
        <v>195</v>
      </c>
      <c r="B162" s="4"/>
      <c r="C162" s="6"/>
      <c r="D162" s="41">
        <v>2100</v>
      </c>
      <c r="E162" s="41">
        <v>0</v>
      </c>
      <c r="F162" s="41">
        <v>0</v>
      </c>
      <c r="G162" s="41">
        <f t="shared" si="9"/>
        <v>2100</v>
      </c>
    </row>
    <row r="163" spans="1:7" x14ac:dyDescent="0.2">
      <c r="A163" s="224" t="s">
        <v>681</v>
      </c>
      <c r="B163" s="4"/>
      <c r="C163" s="6"/>
      <c r="D163" s="41">
        <v>500</v>
      </c>
      <c r="E163" s="41">
        <v>0</v>
      </c>
      <c r="F163" s="41">
        <v>0</v>
      </c>
      <c r="G163" s="41">
        <f t="shared" si="9"/>
        <v>500</v>
      </c>
    </row>
    <row r="164" spans="1:7" x14ac:dyDescent="0.2">
      <c r="A164" s="224" t="s">
        <v>682</v>
      </c>
      <c r="B164" s="4"/>
      <c r="C164" s="6"/>
      <c r="D164" s="41">
        <v>62.4</v>
      </c>
      <c r="E164" s="41">
        <v>0</v>
      </c>
      <c r="F164" s="41">
        <v>0</v>
      </c>
      <c r="G164" s="41">
        <f t="shared" si="9"/>
        <v>62.4</v>
      </c>
    </row>
    <row r="165" spans="1:7" x14ac:dyDescent="0.2">
      <c r="A165" s="224" t="s">
        <v>683</v>
      </c>
      <c r="B165" s="4"/>
      <c r="C165" s="6"/>
      <c r="D165" s="41">
        <v>2100</v>
      </c>
      <c r="E165" s="41">
        <v>0</v>
      </c>
      <c r="F165" s="41">
        <v>0</v>
      </c>
      <c r="G165" s="41">
        <f t="shared" si="9"/>
        <v>2100</v>
      </c>
    </row>
    <row r="166" spans="1:7" x14ac:dyDescent="0.2">
      <c r="A166" s="224" t="s">
        <v>684</v>
      </c>
      <c r="B166" s="4"/>
      <c r="C166" s="6"/>
      <c r="D166" s="41">
        <v>49</v>
      </c>
      <c r="E166" s="41">
        <v>0</v>
      </c>
      <c r="F166" s="41">
        <v>0</v>
      </c>
      <c r="G166" s="41">
        <f t="shared" si="9"/>
        <v>49</v>
      </c>
    </row>
    <row r="167" spans="1:7" x14ac:dyDescent="0.2">
      <c r="A167" s="224" t="s">
        <v>194</v>
      </c>
      <c r="B167" s="4"/>
      <c r="C167" s="6"/>
      <c r="D167" s="41">
        <v>2100</v>
      </c>
      <c r="E167" s="41">
        <v>0</v>
      </c>
      <c r="F167" s="41">
        <v>0</v>
      </c>
      <c r="G167" s="41">
        <f t="shared" si="9"/>
        <v>2100</v>
      </c>
    </row>
    <row r="168" spans="1:7" x14ac:dyDescent="0.2">
      <c r="A168" s="224" t="s">
        <v>685</v>
      </c>
      <c r="B168" s="4"/>
      <c r="C168" s="6"/>
      <c r="D168" s="41">
        <v>22942.5</v>
      </c>
      <c r="E168" s="41">
        <v>0</v>
      </c>
      <c r="F168" s="41">
        <v>0</v>
      </c>
      <c r="G168" s="41">
        <f t="shared" si="9"/>
        <v>22942.5</v>
      </c>
    </row>
    <row r="169" spans="1:7" x14ac:dyDescent="0.2">
      <c r="A169" s="224" t="s">
        <v>193</v>
      </c>
      <c r="B169" s="4"/>
      <c r="C169" s="6"/>
      <c r="D169" s="41">
        <v>44.2</v>
      </c>
      <c r="E169" s="41">
        <v>0</v>
      </c>
      <c r="F169" s="41">
        <v>0</v>
      </c>
      <c r="G169" s="41">
        <f t="shared" si="9"/>
        <v>44.2</v>
      </c>
    </row>
    <row r="170" spans="1:7" x14ac:dyDescent="0.2">
      <c r="A170" s="224" t="s">
        <v>192</v>
      </c>
      <c r="B170" s="4"/>
      <c r="C170" s="6"/>
      <c r="D170" s="41">
        <v>146.9</v>
      </c>
      <c r="E170" s="41">
        <v>0</v>
      </c>
      <c r="F170" s="41">
        <v>0</v>
      </c>
      <c r="G170" s="41">
        <f t="shared" si="9"/>
        <v>146.9</v>
      </c>
    </row>
    <row r="171" spans="1:7" x14ac:dyDescent="0.2">
      <c r="A171" s="224" t="s">
        <v>416</v>
      </c>
      <c r="B171" s="4"/>
      <c r="C171" s="6"/>
      <c r="D171" s="41">
        <v>8000</v>
      </c>
      <c r="E171" s="41">
        <v>0</v>
      </c>
      <c r="F171" s="41">
        <v>0</v>
      </c>
      <c r="G171" s="41">
        <f t="shared" si="9"/>
        <v>8000</v>
      </c>
    </row>
    <row r="172" spans="1:7" x14ac:dyDescent="0.2">
      <c r="A172" s="224" t="s">
        <v>686</v>
      </c>
      <c r="B172" s="4"/>
      <c r="C172" s="6"/>
      <c r="D172" s="41">
        <v>489.65000000000003</v>
      </c>
      <c r="E172" s="41">
        <v>0</v>
      </c>
      <c r="F172" s="41">
        <v>0</v>
      </c>
      <c r="G172" s="41">
        <f t="shared" si="9"/>
        <v>489.65000000000003</v>
      </c>
    </row>
    <row r="173" spans="1:7" x14ac:dyDescent="0.2">
      <c r="A173" s="224" t="s">
        <v>191</v>
      </c>
      <c r="B173" s="4"/>
      <c r="C173" s="6"/>
      <c r="D173" s="41">
        <v>3.2684965844964609E-13</v>
      </c>
      <c r="E173" s="41">
        <v>1413.7</v>
      </c>
      <c r="F173" s="41">
        <v>1413.7</v>
      </c>
      <c r="G173" s="41">
        <f t="shared" si="9"/>
        <v>0</v>
      </c>
    </row>
    <row r="174" spans="1:7" x14ac:dyDescent="0.2">
      <c r="A174" s="224" t="s">
        <v>190</v>
      </c>
      <c r="B174" s="4"/>
      <c r="C174" s="6"/>
      <c r="D174" s="41">
        <v>-4.2632564145606011E-14</v>
      </c>
      <c r="E174" s="41">
        <v>223</v>
      </c>
      <c r="F174" s="41">
        <v>223</v>
      </c>
      <c r="G174" s="41">
        <f t="shared" si="9"/>
        <v>0</v>
      </c>
    </row>
    <row r="175" spans="1:7" x14ac:dyDescent="0.2">
      <c r="A175" s="224" t="s">
        <v>728</v>
      </c>
      <c r="B175" s="4"/>
      <c r="C175" s="6"/>
      <c r="D175" s="41">
        <v>-5.6843418860808015E-14</v>
      </c>
      <c r="E175" s="41">
        <v>1502.4</v>
      </c>
      <c r="F175" s="41">
        <v>1502.4</v>
      </c>
      <c r="G175" s="41">
        <f t="shared" si="9"/>
        <v>0</v>
      </c>
    </row>
    <row r="176" spans="1:7" x14ac:dyDescent="0.2">
      <c r="A176" s="224" t="s">
        <v>687</v>
      </c>
      <c r="B176" s="4"/>
      <c r="C176" s="6"/>
      <c r="D176" s="41">
        <v>0</v>
      </c>
      <c r="E176" s="41">
        <v>643.79999999999995</v>
      </c>
      <c r="F176" s="41">
        <v>643.79999999999995</v>
      </c>
      <c r="G176" s="41">
        <f t="shared" si="9"/>
        <v>0</v>
      </c>
    </row>
    <row r="177" spans="1:7" x14ac:dyDescent="0.2">
      <c r="A177" s="224" t="s">
        <v>761</v>
      </c>
      <c r="B177" s="4"/>
      <c r="C177" s="6"/>
      <c r="D177" s="41">
        <v>-2.2737367544323206E-13</v>
      </c>
      <c r="E177" s="41">
        <v>200</v>
      </c>
      <c r="F177" s="41">
        <v>200</v>
      </c>
      <c r="G177" s="41">
        <f t="shared" si="9"/>
        <v>-2.2737367544323206E-13</v>
      </c>
    </row>
    <row r="178" spans="1:7" x14ac:dyDescent="0.2">
      <c r="A178" s="224" t="s">
        <v>813</v>
      </c>
      <c r="B178" s="4"/>
      <c r="C178" s="6"/>
      <c r="D178" s="41">
        <v>0</v>
      </c>
      <c r="E178" s="41">
        <v>259</v>
      </c>
      <c r="F178" s="41">
        <v>259</v>
      </c>
      <c r="G178" s="41">
        <f t="shared" si="9"/>
        <v>0</v>
      </c>
    </row>
    <row r="179" spans="1:7" x14ac:dyDescent="0.2">
      <c r="A179" s="224" t="s">
        <v>688</v>
      </c>
      <c r="B179" s="4"/>
      <c r="C179" s="6"/>
      <c r="D179" s="41">
        <v>210</v>
      </c>
      <c r="E179" s="41">
        <v>0</v>
      </c>
      <c r="F179" s="41">
        <v>0</v>
      </c>
      <c r="G179" s="41">
        <f t="shared" si="9"/>
        <v>210</v>
      </c>
    </row>
    <row r="180" spans="1:7" x14ac:dyDescent="0.2">
      <c r="A180" s="224" t="s">
        <v>189</v>
      </c>
      <c r="B180" s="4"/>
      <c r="C180" s="6"/>
      <c r="D180" s="41">
        <v>506</v>
      </c>
      <c r="E180" s="41">
        <v>0</v>
      </c>
      <c r="F180" s="41">
        <v>0</v>
      </c>
      <c r="G180" s="41">
        <f t="shared" si="9"/>
        <v>506</v>
      </c>
    </row>
    <row r="181" spans="1:7" x14ac:dyDescent="0.2">
      <c r="A181" s="224" t="s">
        <v>720</v>
      </c>
      <c r="B181" s="4"/>
      <c r="C181" s="6"/>
      <c r="D181" s="41">
        <v>0</v>
      </c>
      <c r="E181" s="41">
        <v>197.6</v>
      </c>
      <c r="F181" s="41">
        <v>197.6</v>
      </c>
      <c r="G181" s="41">
        <f t="shared" si="9"/>
        <v>0</v>
      </c>
    </row>
    <row r="182" spans="1:7" x14ac:dyDescent="0.2">
      <c r="A182" s="224" t="s">
        <v>188</v>
      </c>
      <c r="B182" s="4"/>
      <c r="C182" s="6"/>
      <c r="D182" s="41">
        <v>8.8400000000002024</v>
      </c>
      <c r="E182" s="41">
        <v>0</v>
      </c>
      <c r="F182" s="41">
        <v>0</v>
      </c>
      <c r="G182" s="41">
        <f t="shared" si="9"/>
        <v>8.8400000000002024</v>
      </c>
    </row>
    <row r="183" spans="1:7" x14ac:dyDescent="0.2">
      <c r="A183" s="224" t="s">
        <v>689</v>
      </c>
      <c r="B183" s="4"/>
      <c r="C183" s="6"/>
      <c r="D183" s="41">
        <v>780</v>
      </c>
      <c r="E183" s="41">
        <v>0</v>
      </c>
      <c r="F183" s="41">
        <v>0</v>
      </c>
      <c r="G183" s="41">
        <f t="shared" si="9"/>
        <v>780</v>
      </c>
    </row>
    <row r="184" spans="1:7" x14ac:dyDescent="0.2">
      <c r="A184" s="224" t="s">
        <v>187</v>
      </c>
      <c r="B184" s="4"/>
      <c r="C184" s="6"/>
      <c r="D184" s="41">
        <v>10260.200000000001</v>
      </c>
      <c r="E184" s="41">
        <v>0</v>
      </c>
      <c r="F184" s="41">
        <v>0</v>
      </c>
      <c r="G184" s="41">
        <f t="shared" si="9"/>
        <v>10260.200000000001</v>
      </c>
    </row>
    <row r="185" spans="1:7" x14ac:dyDescent="0.2">
      <c r="A185" s="224" t="s">
        <v>417</v>
      </c>
      <c r="B185" s="4"/>
      <c r="C185" s="6"/>
      <c r="D185" s="41">
        <v>40518.54</v>
      </c>
      <c r="E185" s="41">
        <v>40518.54</v>
      </c>
      <c r="F185" s="41">
        <v>42444.49</v>
      </c>
      <c r="G185" s="41">
        <f t="shared" si="9"/>
        <v>42444.49</v>
      </c>
    </row>
    <row r="186" spans="1:7" x14ac:dyDescent="0.2">
      <c r="A186" s="224" t="s">
        <v>762</v>
      </c>
      <c r="B186" s="4"/>
      <c r="C186" s="6"/>
      <c r="D186" s="41">
        <v>80.900000000000006</v>
      </c>
      <c r="E186" s="41">
        <v>80.900000000000006</v>
      </c>
      <c r="F186" s="41">
        <v>0</v>
      </c>
      <c r="G186" s="41">
        <f t="shared" si="9"/>
        <v>0</v>
      </c>
    </row>
    <row r="187" spans="1:7" x14ac:dyDescent="0.2">
      <c r="A187" s="224" t="s">
        <v>186</v>
      </c>
      <c r="B187" s="4"/>
      <c r="C187" s="6"/>
      <c r="D187" s="41">
        <v>105000</v>
      </c>
      <c r="E187" s="41">
        <v>130000</v>
      </c>
      <c r="F187" s="41">
        <v>130000</v>
      </c>
      <c r="G187" s="41">
        <f t="shared" si="9"/>
        <v>105000</v>
      </c>
    </row>
    <row r="188" spans="1:7" x14ac:dyDescent="0.2">
      <c r="A188" s="224" t="s">
        <v>690</v>
      </c>
      <c r="B188" s="4"/>
      <c r="C188" s="6"/>
      <c r="D188" s="41">
        <v>145.21</v>
      </c>
      <c r="E188" s="41">
        <v>0</v>
      </c>
      <c r="F188" s="41">
        <v>0</v>
      </c>
      <c r="G188" s="41">
        <f t="shared" si="9"/>
        <v>145.21</v>
      </c>
    </row>
    <row r="189" spans="1:7" x14ac:dyDescent="0.2">
      <c r="A189" s="224" t="s">
        <v>691</v>
      </c>
      <c r="B189" s="4"/>
      <c r="C189" s="6"/>
      <c r="D189" s="41">
        <v>-147</v>
      </c>
      <c r="E189" s="41">
        <v>0</v>
      </c>
      <c r="F189" s="41">
        <v>147</v>
      </c>
      <c r="G189" s="41">
        <f t="shared" si="9"/>
        <v>0</v>
      </c>
    </row>
    <row r="190" spans="1:7" x14ac:dyDescent="0.2">
      <c r="A190" s="224" t="s">
        <v>692</v>
      </c>
      <c r="B190" s="4"/>
      <c r="C190" s="6"/>
      <c r="D190" s="41">
        <v>120</v>
      </c>
      <c r="E190" s="41">
        <v>0</v>
      </c>
      <c r="F190" s="41">
        <v>0</v>
      </c>
      <c r="G190" s="41">
        <f t="shared" si="9"/>
        <v>120</v>
      </c>
    </row>
    <row r="191" spans="1:7" x14ac:dyDescent="0.2">
      <c r="A191" s="224" t="s">
        <v>693</v>
      </c>
      <c r="B191" s="4"/>
      <c r="C191" s="6"/>
      <c r="D191" s="41">
        <v>535.20000000000005</v>
      </c>
      <c r="E191" s="41">
        <v>147</v>
      </c>
      <c r="F191" s="41">
        <v>170</v>
      </c>
      <c r="G191" s="41">
        <f t="shared" si="9"/>
        <v>558.20000000000005</v>
      </c>
    </row>
    <row r="192" spans="1:7" x14ac:dyDescent="0.2">
      <c r="A192" s="224" t="s">
        <v>694</v>
      </c>
      <c r="B192" s="4"/>
      <c r="C192" s="6"/>
      <c r="D192" s="41">
        <v>21</v>
      </c>
      <c r="E192" s="41">
        <v>234</v>
      </c>
      <c r="F192" s="41">
        <v>234</v>
      </c>
      <c r="G192" s="41">
        <f t="shared" si="9"/>
        <v>21</v>
      </c>
    </row>
    <row r="193" spans="1:7" x14ac:dyDescent="0.2">
      <c r="A193" s="224" t="s">
        <v>418</v>
      </c>
      <c r="B193" s="4"/>
      <c r="C193" s="6"/>
      <c r="D193" s="41">
        <v>92</v>
      </c>
      <c r="E193" s="41">
        <v>261.5</v>
      </c>
      <c r="F193" s="41">
        <v>261.5</v>
      </c>
      <c r="G193" s="41">
        <f t="shared" si="9"/>
        <v>92</v>
      </c>
    </row>
    <row r="194" spans="1:7" x14ac:dyDescent="0.2">
      <c r="A194" s="224" t="s">
        <v>721</v>
      </c>
      <c r="B194" s="4"/>
      <c r="C194" s="6"/>
      <c r="D194" s="41">
        <v>0</v>
      </c>
      <c r="E194" s="41">
        <v>285</v>
      </c>
      <c r="F194" s="41">
        <v>285</v>
      </c>
      <c r="G194" s="41">
        <f t="shared" si="9"/>
        <v>0</v>
      </c>
    </row>
    <row r="195" spans="1:7" x14ac:dyDescent="0.2">
      <c r="A195" s="224" t="s">
        <v>419</v>
      </c>
      <c r="B195" s="4"/>
      <c r="C195" s="6"/>
      <c r="D195" s="41">
        <v>2733.4</v>
      </c>
      <c r="E195" s="41">
        <v>0</v>
      </c>
      <c r="F195" s="41">
        <v>0</v>
      </c>
      <c r="G195" s="41">
        <f t="shared" si="9"/>
        <v>2733.4</v>
      </c>
    </row>
    <row r="196" spans="1:7" x14ac:dyDescent="0.2">
      <c r="A196" s="224" t="s">
        <v>695</v>
      </c>
      <c r="B196" s="4"/>
      <c r="C196" s="6"/>
      <c r="D196" s="41">
        <v>1392</v>
      </c>
      <c r="E196" s="41">
        <v>0</v>
      </c>
      <c r="F196" s="41">
        <v>0</v>
      </c>
      <c r="G196" s="41">
        <f t="shared" si="9"/>
        <v>1392</v>
      </c>
    </row>
    <row r="197" spans="1:7" x14ac:dyDescent="0.2">
      <c r="A197" s="224" t="s">
        <v>420</v>
      </c>
      <c r="B197" s="4"/>
      <c r="C197" s="6"/>
      <c r="D197" s="41">
        <v>0.3500000000003638</v>
      </c>
      <c r="E197" s="41">
        <v>0</v>
      </c>
      <c r="F197" s="41">
        <v>0</v>
      </c>
      <c r="G197" s="41">
        <f t="shared" si="9"/>
        <v>0.3500000000003638</v>
      </c>
    </row>
    <row r="198" spans="1:7" x14ac:dyDescent="0.2">
      <c r="A198" s="224" t="s">
        <v>763</v>
      </c>
      <c r="B198" s="4"/>
      <c r="C198" s="6"/>
      <c r="D198" s="41">
        <v>1047</v>
      </c>
      <c r="E198" s="41">
        <v>1743.5</v>
      </c>
      <c r="F198" s="41">
        <v>696.5</v>
      </c>
      <c r="G198" s="41">
        <f t="shared" si="9"/>
        <v>0</v>
      </c>
    </row>
    <row r="199" spans="1:7" x14ac:dyDescent="0.2">
      <c r="A199" s="224" t="s">
        <v>764</v>
      </c>
      <c r="B199" s="4"/>
      <c r="C199" s="6"/>
      <c r="D199" s="41">
        <v>329</v>
      </c>
      <c r="E199" s="41">
        <v>73</v>
      </c>
      <c r="F199" s="41">
        <v>0</v>
      </c>
      <c r="G199" s="41">
        <f t="shared" si="9"/>
        <v>256</v>
      </c>
    </row>
    <row r="200" spans="1:7" x14ac:dyDescent="0.2">
      <c r="A200" s="224" t="s">
        <v>722</v>
      </c>
      <c r="B200" s="4"/>
      <c r="C200" s="6"/>
      <c r="D200" s="41">
        <v>63</v>
      </c>
      <c r="E200" s="41">
        <v>0</v>
      </c>
      <c r="F200" s="41">
        <v>0</v>
      </c>
      <c r="G200" s="41">
        <f t="shared" si="9"/>
        <v>63</v>
      </c>
    </row>
    <row r="201" spans="1:7" x14ac:dyDescent="0.2">
      <c r="A201" s="224" t="s">
        <v>765</v>
      </c>
      <c r="B201" s="4"/>
      <c r="C201" s="6"/>
      <c r="D201" s="41">
        <v>0</v>
      </c>
      <c r="E201" s="41">
        <v>139.19999999999999</v>
      </c>
      <c r="F201" s="41">
        <v>139.19999999999999</v>
      </c>
      <c r="G201" s="41">
        <f t="shared" si="9"/>
        <v>0</v>
      </c>
    </row>
    <row r="202" spans="1:7" x14ac:dyDescent="0.2">
      <c r="A202" s="224" t="s">
        <v>766</v>
      </c>
      <c r="B202" s="4"/>
      <c r="C202" s="6"/>
      <c r="D202" s="41">
        <v>0</v>
      </c>
      <c r="E202" s="41">
        <v>290</v>
      </c>
      <c r="F202" s="41">
        <v>290</v>
      </c>
      <c r="G202" s="41">
        <f t="shared" si="9"/>
        <v>0</v>
      </c>
    </row>
    <row r="203" spans="1:7" x14ac:dyDescent="0.2">
      <c r="A203" s="224" t="s">
        <v>814</v>
      </c>
      <c r="B203" s="4"/>
      <c r="C203" s="6"/>
      <c r="D203" s="41">
        <v>0</v>
      </c>
      <c r="E203" s="41">
        <v>1500</v>
      </c>
      <c r="F203" s="41">
        <v>1850</v>
      </c>
      <c r="G203" s="41">
        <f t="shared" si="9"/>
        <v>350</v>
      </c>
    </row>
    <row r="204" spans="1:7" x14ac:dyDescent="0.2">
      <c r="A204" s="224" t="s">
        <v>815</v>
      </c>
      <c r="B204" s="4"/>
      <c r="C204" s="6"/>
      <c r="D204" s="41">
        <v>0</v>
      </c>
      <c r="E204" s="41">
        <v>0</v>
      </c>
      <c r="F204" s="41">
        <v>6690</v>
      </c>
      <c r="G204" s="41">
        <f t="shared" si="9"/>
        <v>6690</v>
      </c>
    </row>
    <row r="205" spans="1:7" x14ac:dyDescent="0.2">
      <c r="A205" s="224" t="s">
        <v>816</v>
      </c>
      <c r="B205" s="4"/>
      <c r="C205" s="6"/>
      <c r="D205" s="41">
        <v>0</v>
      </c>
      <c r="E205" s="41">
        <v>1136.8</v>
      </c>
      <c r="F205" s="41">
        <v>1136.8</v>
      </c>
      <c r="G205" s="41">
        <f t="shared" si="9"/>
        <v>0</v>
      </c>
    </row>
    <row r="206" spans="1:7" x14ac:dyDescent="0.2">
      <c r="A206" s="224" t="s">
        <v>817</v>
      </c>
      <c r="B206" s="4"/>
      <c r="C206" s="6"/>
      <c r="D206" s="41">
        <v>0</v>
      </c>
      <c r="E206" s="41">
        <v>60000</v>
      </c>
      <c r="F206" s="41">
        <v>60000</v>
      </c>
      <c r="G206" s="41">
        <f t="shared" si="9"/>
        <v>0</v>
      </c>
    </row>
    <row r="207" spans="1:7" x14ac:dyDescent="0.2">
      <c r="A207" s="224" t="s">
        <v>818</v>
      </c>
      <c r="B207" s="4"/>
      <c r="C207" s="6"/>
      <c r="D207" s="41">
        <v>0</v>
      </c>
      <c r="E207" s="41">
        <v>0</v>
      </c>
      <c r="F207" s="41">
        <v>27840</v>
      </c>
      <c r="G207" s="41">
        <f t="shared" si="9"/>
        <v>27840</v>
      </c>
    </row>
    <row r="208" spans="1:7" x14ac:dyDescent="0.2">
      <c r="A208" s="4" t="s">
        <v>819</v>
      </c>
      <c r="B208" s="4"/>
      <c r="C208" s="6"/>
      <c r="D208" s="42">
        <v>0</v>
      </c>
      <c r="E208" s="42">
        <v>0</v>
      </c>
      <c r="F208" s="42">
        <v>6000</v>
      </c>
      <c r="G208" s="41">
        <f t="shared" si="9"/>
        <v>6000</v>
      </c>
    </row>
    <row r="209" spans="1:7" x14ac:dyDescent="0.2">
      <c r="A209" s="4" t="s">
        <v>826</v>
      </c>
      <c r="B209" s="4"/>
      <c r="C209" s="6"/>
      <c r="D209" s="42">
        <v>0</v>
      </c>
      <c r="E209" s="42">
        <v>0</v>
      </c>
      <c r="F209" s="42">
        <v>14400</v>
      </c>
      <c r="G209" s="41">
        <f t="shared" si="9"/>
        <v>14400</v>
      </c>
    </row>
    <row r="210" spans="1:7" x14ac:dyDescent="0.2">
      <c r="A210" s="4"/>
      <c r="B210" s="4"/>
      <c r="C210" s="6"/>
      <c r="D210" s="42"/>
      <c r="E210" s="42"/>
      <c r="F210" s="42"/>
      <c r="G210" s="42"/>
    </row>
    <row r="211" spans="1:7" ht="13.5" thickBot="1" x14ac:dyDescent="0.25">
      <c r="A211" s="4"/>
      <c r="B211" s="4"/>
      <c r="C211" s="6"/>
      <c r="D211" s="44">
        <f>D7+D18+D74+D78+D133</f>
        <v>1384291.02</v>
      </c>
      <c r="E211" s="44">
        <f>E7+E18+E74+E78+E133</f>
        <v>4514018.2499999991</v>
      </c>
      <c r="F211" s="44">
        <f>F7+F18+F74+F78+F133</f>
        <v>5323506.5600000005</v>
      </c>
      <c r="G211" s="44">
        <f>G7+G18+G74+G78+G133</f>
        <v>2193779.3299999996</v>
      </c>
    </row>
    <row r="212" spans="1:7" ht="13.5" thickTop="1" x14ac:dyDescent="0.2">
      <c r="A212" s="4"/>
      <c r="B212" s="4"/>
      <c r="C212" s="6"/>
      <c r="D212" s="48"/>
      <c r="E212" s="48"/>
      <c r="F212" s="48"/>
      <c r="G212" s="48"/>
    </row>
    <row r="213" spans="1:7" x14ac:dyDescent="0.2">
      <c r="A213" s="4"/>
      <c r="B213" s="4"/>
      <c r="C213" s="6"/>
      <c r="D213" s="48"/>
      <c r="E213" s="48"/>
      <c r="F213" s="48"/>
      <c r="G213" s="48"/>
    </row>
    <row r="214" spans="1:7" x14ac:dyDescent="0.2">
      <c r="A214" s="4"/>
      <c r="B214" s="4"/>
      <c r="C214" s="6"/>
      <c r="D214" s="231"/>
      <c r="E214" s="231"/>
      <c r="F214" s="231"/>
      <c r="G214" s="232"/>
    </row>
    <row r="215" spans="1:7" x14ac:dyDescent="0.2">
      <c r="A215" s="243"/>
      <c r="B215" s="243"/>
      <c r="C215" s="243"/>
      <c r="D215" s="243"/>
      <c r="E215" s="243"/>
      <c r="F215" s="243"/>
      <c r="G215" s="243"/>
    </row>
    <row r="216" spans="1:7" x14ac:dyDescent="0.2">
      <c r="A216" s="243" t="s">
        <v>596</v>
      </c>
      <c r="B216" s="243"/>
      <c r="C216" s="243"/>
      <c r="D216" s="243" t="s">
        <v>425</v>
      </c>
      <c r="E216" s="243"/>
      <c r="F216" s="243"/>
      <c r="G216" s="243"/>
    </row>
    <row r="217" spans="1:7" x14ac:dyDescent="0.2">
      <c r="A217" s="243" t="s">
        <v>422</v>
      </c>
      <c r="B217" s="243"/>
      <c r="C217" s="243"/>
      <c r="D217" s="243" t="s">
        <v>421</v>
      </c>
      <c r="E217" s="243"/>
      <c r="F217" s="243"/>
      <c r="G217" s="243"/>
    </row>
  </sheetData>
  <mergeCells count="14">
    <mergeCell ref="D217:G217"/>
    <mergeCell ref="A217:C217"/>
    <mergeCell ref="B7:C7"/>
    <mergeCell ref="B18:C18"/>
    <mergeCell ref="B133:C133"/>
    <mergeCell ref="B74:C74"/>
    <mergeCell ref="B78:C78"/>
    <mergeCell ref="B1:G1"/>
    <mergeCell ref="B2:G2"/>
    <mergeCell ref="E4:F4"/>
    <mergeCell ref="A216:C216"/>
    <mergeCell ref="D216:G216"/>
    <mergeCell ref="A215:C215"/>
    <mergeCell ref="D215:G215"/>
  </mergeCells>
  <printOptions horizontalCentered="1"/>
  <pageMargins left="0.19685039370078741" right="0.19685039370078741" top="0.59055118110236227" bottom="0.39370078740157483" header="0" footer="0"/>
  <pageSetup orientation="portrait" blackAndWhite="1" errors="NA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topLeftCell="A24" zoomScaleSheetLayoutView="100" workbookViewId="0">
      <selection activeCell="E51" sqref="E51"/>
    </sheetView>
  </sheetViews>
  <sheetFormatPr baseColWidth="10" defaultColWidth="11.5703125" defaultRowHeight="12.75" x14ac:dyDescent="0.2"/>
  <cols>
    <col min="1" max="1" width="31.28515625" style="15" customWidth="1"/>
    <col min="2" max="2" width="11.5703125" style="15"/>
    <col min="3" max="3" width="4.28515625" style="15" customWidth="1"/>
    <col min="4" max="4" width="16.28515625" style="15" bestFit="1" customWidth="1"/>
    <col min="5" max="5" width="11.7109375" style="15" bestFit="1" customWidth="1"/>
    <col min="6" max="6" width="17.7109375" style="15" bestFit="1" customWidth="1"/>
    <col min="7" max="7" width="11.7109375" style="15" bestFit="1" customWidth="1"/>
    <col min="8" max="16384" width="11.5703125" style="1"/>
  </cols>
  <sheetData>
    <row r="1" spans="1:7" x14ac:dyDescent="0.2">
      <c r="A1" s="264" t="s">
        <v>308</v>
      </c>
      <c r="B1" s="264"/>
      <c r="C1" s="264"/>
      <c r="D1" s="264"/>
      <c r="E1" s="264"/>
      <c r="F1" s="264"/>
      <c r="G1" s="264"/>
    </row>
    <row r="2" spans="1:7" ht="12.6" customHeight="1" x14ac:dyDescent="0.2">
      <c r="A2" s="258" t="s">
        <v>292</v>
      </c>
      <c r="B2" s="258"/>
      <c r="C2" s="258"/>
      <c r="D2" s="258"/>
      <c r="E2" s="258"/>
      <c r="F2" s="258"/>
      <c r="G2" s="258"/>
    </row>
    <row r="3" spans="1:7" x14ac:dyDescent="0.2">
      <c r="A3" s="264" t="s">
        <v>291</v>
      </c>
      <c r="B3" s="264"/>
      <c r="C3" s="264"/>
      <c r="D3" s="264"/>
      <c r="E3" s="264"/>
      <c r="F3" s="264"/>
      <c r="G3" s="264"/>
    </row>
    <row r="4" spans="1:7" x14ac:dyDescent="0.2">
      <c r="A4" s="258" t="s">
        <v>73</v>
      </c>
      <c r="B4" s="258"/>
      <c r="C4" s="258"/>
      <c r="D4" s="258"/>
      <c r="E4" s="258"/>
      <c r="F4" s="258"/>
      <c r="G4" s="258"/>
    </row>
    <row r="5" spans="1:7" x14ac:dyDescent="0.2">
      <c r="A5" s="16"/>
      <c r="B5" s="16"/>
      <c r="C5" s="16"/>
      <c r="D5" s="31" t="s">
        <v>290</v>
      </c>
      <c r="E5" s="31" t="s">
        <v>72</v>
      </c>
      <c r="F5" s="31" t="s">
        <v>289</v>
      </c>
      <c r="G5" s="31" t="s">
        <v>72</v>
      </c>
    </row>
    <row r="6" spans="1:7" ht="38.25" x14ac:dyDescent="0.2">
      <c r="A6" s="16"/>
      <c r="B6" s="16"/>
      <c r="C6" s="16"/>
      <c r="D6" s="32" t="s">
        <v>776</v>
      </c>
      <c r="E6" s="30"/>
      <c r="F6" s="32" t="s">
        <v>775</v>
      </c>
      <c r="G6" s="16"/>
    </row>
    <row r="7" spans="1:7" ht="3.6" customHeight="1" x14ac:dyDescent="0.2">
      <c r="A7" s="16"/>
      <c r="B7" s="16"/>
      <c r="C7" s="16"/>
      <c r="D7" s="16"/>
      <c r="E7" s="16"/>
      <c r="F7" s="16"/>
      <c r="G7" s="16"/>
    </row>
    <row r="8" spans="1:7" x14ac:dyDescent="0.2">
      <c r="A8" s="19" t="s">
        <v>288</v>
      </c>
      <c r="B8" s="16"/>
      <c r="C8" s="16"/>
      <c r="D8" s="16"/>
      <c r="E8" s="16"/>
      <c r="F8" s="16"/>
      <c r="G8" s="16"/>
    </row>
    <row r="9" spans="1:7" x14ac:dyDescent="0.2">
      <c r="A9" s="21" t="s">
        <v>71</v>
      </c>
      <c r="B9" s="16"/>
      <c r="C9" s="16"/>
      <c r="D9" s="27">
        <v>134287.74</v>
      </c>
      <c r="E9" s="209">
        <f>D9/$D$13</f>
        <v>8.3898521852352845E-2</v>
      </c>
      <c r="F9" s="28">
        <v>1724119.23</v>
      </c>
      <c r="G9" s="209">
        <f>F9/$F$13</f>
        <v>7.9345303719274882E-2</v>
      </c>
    </row>
    <row r="10" spans="1:7" x14ac:dyDescent="0.2">
      <c r="A10" s="21" t="s">
        <v>68</v>
      </c>
      <c r="B10" s="16"/>
      <c r="C10" s="16"/>
      <c r="D10" s="27">
        <v>1460500</v>
      </c>
      <c r="E10" s="209">
        <f t="shared" ref="E10:E12" si="0">D10/$D$13</f>
        <v>0.91247191415509221</v>
      </c>
      <c r="F10" s="28">
        <v>19922882.800000001</v>
      </c>
      <c r="G10" s="209">
        <f t="shared" ref="G10:G12" si="1">F10/$F$13</f>
        <v>0.91686651318744217</v>
      </c>
    </row>
    <row r="11" spans="1:7" x14ac:dyDescent="0.2">
      <c r="A11" s="21" t="s">
        <v>70</v>
      </c>
      <c r="B11" s="16"/>
      <c r="C11" s="16"/>
      <c r="D11" s="27">
        <v>4468.96</v>
      </c>
      <c r="E11" s="209">
        <f t="shared" si="0"/>
        <v>2.7920578469582615E-3</v>
      </c>
      <c r="F11" s="28">
        <v>71667.37</v>
      </c>
      <c r="G11" s="209">
        <f t="shared" si="1"/>
        <v>3.2981879329839901E-3</v>
      </c>
    </row>
    <row r="12" spans="1:7" x14ac:dyDescent="0.2">
      <c r="A12" s="21" t="s">
        <v>69</v>
      </c>
      <c r="B12" s="16"/>
      <c r="C12" s="16"/>
      <c r="D12" s="27">
        <v>1340.51</v>
      </c>
      <c r="E12" s="209">
        <f t="shared" si="0"/>
        <v>8.3750614559674258E-4</v>
      </c>
      <c r="F12" s="28">
        <v>10647.26</v>
      </c>
      <c r="G12" s="209">
        <f t="shared" si="1"/>
        <v>4.8999516029879595E-4</v>
      </c>
    </row>
    <row r="13" spans="1:7" x14ac:dyDescent="0.2">
      <c r="A13" s="16"/>
      <c r="B13" s="16"/>
      <c r="C13" s="16"/>
      <c r="D13" s="29">
        <f>SUM(D9:D12)</f>
        <v>1600597.21</v>
      </c>
      <c r="E13" s="210">
        <f>SUM(E9:E12)</f>
        <v>1</v>
      </c>
      <c r="F13" s="29">
        <f>SUM(F9:F12)</f>
        <v>21729316.660000004</v>
      </c>
      <c r="G13" s="210">
        <f>SUM(G9:G12)</f>
        <v>0.99999999999999978</v>
      </c>
    </row>
    <row r="14" spans="1:7" x14ac:dyDescent="0.2">
      <c r="A14" s="16"/>
      <c r="B14" s="16"/>
      <c r="C14" s="16"/>
      <c r="D14" s="25"/>
      <c r="E14" s="80"/>
      <c r="F14" s="26"/>
      <c r="G14" s="80"/>
    </row>
    <row r="15" spans="1:7" x14ac:dyDescent="0.2">
      <c r="A15" s="19" t="s">
        <v>287</v>
      </c>
      <c r="B15" s="16"/>
      <c r="C15" s="16"/>
      <c r="D15" s="25"/>
      <c r="E15" s="80"/>
      <c r="F15" s="26"/>
      <c r="G15" s="80"/>
    </row>
    <row r="16" spans="1:7" x14ac:dyDescent="0.2">
      <c r="A16" s="21" t="s">
        <v>286</v>
      </c>
      <c r="B16" s="16"/>
      <c r="C16" s="16"/>
      <c r="D16" s="213">
        <v>690649.3</v>
      </c>
      <c r="E16" s="209">
        <f>D16/$D$45</f>
        <v>0.26119466571311079</v>
      </c>
      <c r="F16" s="28">
        <v>8102047.75</v>
      </c>
      <c r="G16" s="209">
        <f>F16/$F$45</f>
        <v>0.37825120288297392</v>
      </c>
    </row>
    <row r="17" spans="1:7" x14ac:dyDescent="0.2">
      <c r="A17" s="21" t="s">
        <v>285</v>
      </c>
      <c r="B17" s="16"/>
      <c r="C17" s="16"/>
      <c r="D17" s="213">
        <v>54493.200000000004</v>
      </c>
      <c r="E17" s="209">
        <f t="shared" ref="E17:E44" si="2">D17/$D$45</f>
        <v>2.0608626053248279E-2</v>
      </c>
      <c r="F17" s="28">
        <v>241253.85</v>
      </c>
      <c r="G17" s="209">
        <f t="shared" ref="G17:G44" si="3">F17/$F$45</f>
        <v>1.1263147512633279E-2</v>
      </c>
    </row>
    <row r="18" spans="1:7" x14ac:dyDescent="0.2">
      <c r="A18" s="21" t="s">
        <v>60</v>
      </c>
      <c r="B18" s="16"/>
      <c r="C18" s="16"/>
      <c r="D18" s="213">
        <v>301968.64000000001</v>
      </c>
      <c r="E18" s="209">
        <f t="shared" si="2"/>
        <v>0.11420064855005671</v>
      </c>
      <c r="F18" s="28">
        <v>1173961.92</v>
      </c>
      <c r="G18" s="209">
        <f t="shared" si="3"/>
        <v>5.4807441535851917E-2</v>
      </c>
    </row>
    <row r="19" spans="1:7" x14ac:dyDescent="0.2">
      <c r="A19" s="21" t="s">
        <v>59</v>
      </c>
      <c r="B19" s="16"/>
      <c r="C19" s="16"/>
      <c r="D19" s="213">
        <v>137132.99</v>
      </c>
      <c r="E19" s="209">
        <f t="shared" si="2"/>
        <v>5.1861929754058039E-2</v>
      </c>
      <c r="F19" s="28">
        <v>1525289.87</v>
      </c>
      <c r="G19" s="209">
        <f t="shared" si="3"/>
        <v>7.1209494917222005E-2</v>
      </c>
    </row>
    <row r="20" spans="1:7" x14ac:dyDescent="0.2">
      <c r="A20" s="21" t="s">
        <v>57</v>
      </c>
      <c r="B20" s="16"/>
      <c r="C20" s="16"/>
      <c r="D20" s="213">
        <v>90566.84</v>
      </c>
      <c r="E20" s="209">
        <f t="shared" si="2"/>
        <v>3.4251211864679783E-2</v>
      </c>
      <c r="F20" s="28">
        <v>842330.53</v>
      </c>
      <c r="G20" s="209">
        <f t="shared" si="3"/>
        <v>3.9324939327536418E-2</v>
      </c>
    </row>
    <row r="21" spans="1:7" x14ac:dyDescent="0.2">
      <c r="A21" s="21" t="s">
        <v>58</v>
      </c>
      <c r="B21" s="16"/>
      <c r="C21" s="16"/>
      <c r="D21" s="213">
        <v>52145.279999999999</v>
      </c>
      <c r="E21" s="209">
        <f t="shared" si="2"/>
        <v>1.9720672964001498E-2</v>
      </c>
      <c r="F21" s="28">
        <v>810360.52</v>
      </c>
      <c r="G21" s="209">
        <f t="shared" si="3"/>
        <v>3.7832391380175738E-2</v>
      </c>
    </row>
    <row r="22" spans="1:7" x14ac:dyDescent="0.2">
      <c r="A22" s="21" t="s">
        <v>284</v>
      </c>
      <c r="B22" s="16"/>
      <c r="C22" s="16"/>
      <c r="D22" s="213">
        <v>34389.89</v>
      </c>
      <c r="E22" s="209">
        <f t="shared" si="2"/>
        <v>1.3005813257843959E-2</v>
      </c>
      <c r="F22" s="28">
        <v>365939.85000000003</v>
      </c>
      <c r="G22" s="209">
        <f t="shared" si="3"/>
        <v>1.7084222744221059E-2</v>
      </c>
    </row>
    <row r="23" spans="1:7" x14ac:dyDescent="0.2">
      <c r="A23" s="21" t="s">
        <v>67</v>
      </c>
      <c r="B23" s="16"/>
      <c r="C23" s="16"/>
      <c r="D23" s="213">
        <v>1252</v>
      </c>
      <c r="E23" s="209">
        <f t="shared" si="2"/>
        <v>4.7349026701802875E-4</v>
      </c>
      <c r="F23" s="28">
        <v>18367.099999999999</v>
      </c>
      <c r="G23" s="209">
        <f t="shared" si="3"/>
        <v>8.5748416731706736E-4</v>
      </c>
    </row>
    <row r="24" spans="1:7" x14ac:dyDescent="0.2">
      <c r="A24" s="21" t="s">
        <v>283</v>
      </c>
      <c r="B24" s="16"/>
      <c r="C24" s="16"/>
      <c r="D24" s="213">
        <v>-295040.65999999997</v>
      </c>
      <c r="E24" s="209">
        <f t="shared" si="2"/>
        <v>-0.1115805757864021</v>
      </c>
      <c r="F24" s="28">
        <v>41508.080000000002</v>
      </c>
      <c r="G24" s="209">
        <f t="shared" si="3"/>
        <v>1.9378411080535427E-3</v>
      </c>
    </row>
    <row r="25" spans="1:7" x14ac:dyDescent="0.2">
      <c r="A25" s="21" t="s">
        <v>282</v>
      </c>
      <c r="B25" s="16"/>
      <c r="C25" s="16"/>
      <c r="D25" s="213">
        <v>9728.36</v>
      </c>
      <c r="E25" s="209">
        <f t="shared" si="2"/>
        <v>3.6791403946066377E-3</v>
      </c>
      <c r="F25" s="28">
        <v>49530.32</v>
      </c>
      <c r="G25" s="209">
        <f t="shared" si="3"/>
        <v>2.3123664161543134E-3</v>
      </c>
    </row>
    <row r="26" spans="1:7" x14ac:dyDescent="0.2">
      <c r="A26" s="21" t="s">
        <v>427</v>
      </c>
      <c r="B26" s="16"/>
      <c r="C26" s="16"/>
      <c r="D26" s="213">
        <v>122.4</v>
      </c>
      <c r="E26" s="209">
        <f t="shared" si="2"/>
        <v>4.6290102781954252E-5</v>
      </c>
      <c r="F26" s="28">
        <v>358.40000000000003</v>
      </c>
      <c r="G26" s="209">
        <f t="shared" si="3"/>
        <v>1.6732218236217856E-5</v>
      </c>
    </row>
    <row r="27" spans="1:7" x14ac:dyDescent="0.2">
      <c r="A27" s="21" t="s">
        <v>66</v>
      </c>
      <c r="B27" s="16"/>
      <c r="C27" s="16"/>
      <c r="D27" s="213">
        <v>16030.64</v>
      </c>
      <c r="E27" s="209">
        <f t="shared" si="2"/>
        <v>6.0625814808864956E-3</v>
      </c>
      <c r="F27" s="28">
        <v>86456.85</v>
      </c>
      <c r="G27" s="209">
        <f t="shared" si="3"/>
        <v>4.0363138454686158E-3</v>
      </c>
    </row>
    <row r="28" spans="1:7" x14ac:dyDescent="0.2">
      <c r="A28" s="21" t="s">
        <v>281</v>
      </c>
      <c r="B28" s="16"/>
      <c r="C28" s="16"/>
      <c r="D28" s="213">
        <v>10705</v>
      </c>
      <c r="E28" s="209">
        <f t="shared" si="2"/>
        <v>4.0484930578498389E-3</v>
      </c>
      <c r="F28" s="28">
        <v>16406.03</v>
      </c>
      <c r="G28" s="209">
        <f t="shared" si="3"/>
        <v>7.6592989494960156E-4</v>
      </c>
    </row>
    <row r="29" spans="1:7" x14ac:dyDescent="0.2">
      <c r="A29" s="21" t="s">
        <v>280</v>
      </c>
      <c r="B29" s="16"/>
      <c r="C29" s="16"/>
      <c r="D29" s="213">
        <v>2413.81</v>
      </c>
      <c r="E29" s="209">
        <f t="shared" si="2"/>
        <v>9.1287183820350476E-4</v>
      </c>
      <c r="F29" s="28">
        <v>21742.76</v>
      </c>
      <c r="G29" s="209">
        <f t="shared" si="3"/>
        <v>1.0150798141119089E-3</v>
      </c>
    </row>
    <row r="30" spans="1:7" x14ac:dyDescent="0.2">
      <c r="A30" s="21" t="s">
        <v>64</v>
      </c>
      <c r="B30" s="16"/>
      <c r="C30" s="16"/>
      <c r="D30" s="213">
        <v>53324.93</v>
      </c>
      <c r="E30" s="209">
        <f t="shared" si="2"/>
        <v>2.0166801393304866E-2</v>
      </c>
      <c r="F30" s="28">
        <v>447133.7</v>
      </c>
      <c r="G30" s="209">
        <f t="shared" si="3"/>
        <v>2.0874828820221999E-2</v>
      </c>
    </row>
    <row r="31" spans="1:7" x14ac:dyDescent="0.2">
      <c r="A31" s="21" t="s">
        <v>61</v>
      </c>
      <c r="B31" s="16"/>
      <c r="C31" s="16"/>
      <c r="D31" s="213">
        <v>11579.800000000001</v>
      </c>
      <c r="E31" s="209">
        <f t="shared" si="2"/>
        <v>4.3793311453796885E-3</v>
      </c>
      <c r="F31" s="28">
        <v>137373.06</v>
      </c>
      <c r="G31" s="209">
        <f t="shared" si="3"/>
        <v>6.4133817513868574E-3</v>
      </c>
    </row>
    <row r="32" spans="1:7" x14ac:dyDescent="0.2">
      <c r="A32" s="21" t="s">
        <v>279</v>
      </c>
      <c r="B32" s="16"/>
      <c r="C32" s="16"/>
      <c r="D32" s="213">
        <v>132820.38</v>
      </c>
      <c r="E32" s="209">
        <f t="shared" si="2"/>
        <v>5.0230956223351476E-2</v>
      </c>
      <c r="F32" s="28">
        <v>383703.5</v>
      </c>
      <c r="G32" s="209">
        <f t="shared" si="3"/>
        <v>1.7913534319198152E-2</v>
      </c>
    </row>
    <row r="33" spans="1:7" x14ac:dyDescent="0.2">
      <c r="A33" s="21" t="s">
        <v>278</v>
      </c>
      <c r="B33" s="16"/>
      <c r="C33" s="16"/>
      <c r="D33" s="213">
        <v>4816.26</v>
      </c>
      <c r="E33" s="209">
        <f t="shared" si="2"/>
        <v>1.8214474707893382E-3</v>
      </c>
      <c r="F33" s="28">
        <v>271789.03999999998</v>
      </c>
      <c r="G33" s="209">
        <f t="shared" si="3"/>
        <v>1.268870963027942E-2</v>
      </c>
    </row>
    <row r="34" spans="1:7" x14ac:dyDescent="0.2">
      <c r="A34" s="21" t="s">
        <v>277</v>
      </c>
      <c r="B34" s="16"/>
      <c r="C34" s="16"/>
      <c r="D34" s="213">
        <v>172905.33000000002</v>
      </c>
      <c r="E34" s="209">
        <f t="shared" si="2"/>
        <v>6.539056778797156E-2</v>
      </c>
      <c r="F34" s="28">
        <v>390060.67</v>
      </c>
      <c r="G34" s="209">
        <f t="shared" si="3"/>
        <v>1.8210324374456906E-2</v>
      </c>
    </row>
    <row r="35" spans="1:7" x14ac:dyDescent="0.2">
      <c r="A35" s="21" t="s">
        <v>276</v>
      </c>
      <c r="B35" s="16"/>
      <c r="C35" s="16"/>
      <c r="D35" s="213">
        <v>25153.3</v>
      </c>
      <c r="E35" s="209">
        <f t="shared" si="2"/>
        <v>9.5126539404030205E-3</v>
      </c>
      <c r="F35" s="28">
        <v>229482.53</v>
      </c>
      <c r="G35" s="209">
        <f t="shared" si="3"/>
        <v>1.0713593117632286E-2</v>
      </c>
    </row>
    <row r="36" spans="1:7" x14ac:dyDescent="0.2">
      <c r="A36" s="21" t="s">
        <v>62</v>
      </c>
      <c r="B36" s="16"/>
      <c r="C36" s="16"/>
      <c r="D36" s="213">
        <v>249480.56</v>
      </c>
      <c r="E36" s="209">
        <f t="shared" si="2"/>
        <v>9.4350333043296597E-2</v>
      </c>
      <c r="F36" s="28">
        <v>699290.61</v>
      </c>
      <c r="G36" s="209">
        <f t="shared" si="3"/>
        <v>3.2646995248487465E-2</v>
      </c>
    </row>
    <row r="37" spans="1:7" x14ac:dyDescent="0.2">
      <c r="A37" s="21" t="s">
        <v>65</v>
      </c>
      <c r="B37" s="16"/>
      <c r="C37" s="16"/>
      <c r="D37" s="213">
        <v>814800.39</v>
      </c>
      <c r="E37" s="209">
        <f t="shared" si="2"/>
        <v>0.30814700816892493</v>
      </c>
      <c r="F37" s="28">
        <v>2365103.14</v>
      </c>
      <c r="G37" s="209">
        <f t="shared" si="3"/>
        <v>0.11041691375458737</v>
      </c>
    </row>
    <row r="38" spans="1:7" x14ac:dyDescent="0.2">
      <c r="A38" s="21" t="s">
        <v>63</v>
      </c>
      <c r="B38" s="16"/>
      <c r="C38" s="16"/>
      <c r="D38" s="213">
        <v>105993.32</v>
      </c>
      <c r="E38" s="209">
        <f t="shared" si="2"/>
        <v>4.0085307818632086E-2</v>
      </c>
      <c r="F38" s="28">
        <v>166893.93</v>
      </c>
      <c r="G38" s="209">
        <f t="shared" si="3"/>
        <v>7.7915894505024164E-3</v>
      </c>
    </row>
    <row r="39" spans="1:7" x14ac:dyDescent="0.2">
      <c r="A39" s="21" t="s">
        <v>55</v>
      </c>
      <c r="B39" s="16"/>
      <c r="C39" s="16"/>
      <c r="D39" s="213">
        <v>0</v>
      </c>
      <c r="E39" s="209">
        <f t="shared" si="2"/>
        <v>0</v>
      </c>
      <c r="F39" s="28">
        <v>1320</v>
      </c>
      <c r="G39" s="209">
        <f t="shared" si="3"/>
        <v>6.1625357343213078E-5</v>
      </c>
    </row>
    <row r="40" spans="1:7" x14ac:dyDescent="0.2">
      <c r="A40" s="21" t="s">
        <v>316</v>
      </c>
      <c r="B40" s="16"/>
      <c r="C40" s="16"/>
      <c r="D40" s="213">
        <v>212500</v>
      </c>
      <c r="E40" s="209">
        <f t="shared" si="2"/>
        <v>8.0364761774226121E-2</v>
      </c>
      <c r="F40" s="28">
        <v>858700</v>
      </c>
      <c r="G40" s="209">
        <f t="shared" si="3"/>
        <v>4.008916238683112E-2</v>
      </c>
    </row>
    <row r="41" spans="1:7" x14ac:dyDescent="0.2">
      <c r="A41" s="21" t="s">
        <v>428</v>
      </c>
      <c r="B41" s="16"/>
      <c r="C41" s="16"/>
      <c r="D41" s="22">
        <v>199593.78</v>
      </c>
      <c r="E41" s="209">
        <f t="shared" si="2"/>
        <v>7.5483795676787285E-2</v>
      </c>
      <c r="F41" s="28">
        <v>217716.51</v>
      </c>
      <c r="G41" s="209">
        <f t="shared" si="3"/>
        <v>1.0164286157778202E-2</v>
      </c>
    </row>
    <row r="42" spans="1:7" x14ac:dyDescent="0.2">
      <c r="A42" s="21" t="s">
        <v>429</v>
      </c>
      <c r="B42" s="16"/>
      <c r="C42" s="16"/>
      <c r="D42" s="22">
        <v>146548.07999999999</v>
      </c>
      <c r="E42" s="209">
        <f t="shared" si="2"/>
        <v>5.5422595471389322E-2</v>
      </c>
      <c r="F42" s="28">
        <v>322213.59999999998</v>
      </c>
      <c r="G42" s="209">
        <f t="shared" si="3"/>
        <v>1.5042824424881153E-2</v>
      </c>
    </row>
    <row r="43" spans="1:7" x14ac:dyDescent="0.2">
      <c r="A43" s="21" t="s">
        <v>275</v>
      </c>
      <c r="B43" s="16"/>
      <c r="C43" s="16"/>
      <c r="D43" s="213">
        <v>-615716.31000000006</v>
      </c>
      <c r="E43" s="209">
        <f t="shared" si="2"/>
        <v>-0.23285597446426151</v>
      </c>
      <c r="F43" s="28">
        <v>1243510.46</v>
      </c>
      <c r="G43" s="209">
        <f t="shared" si="3"/>
        <v>5.8054376104184305E-2</v>
      </c>
    </row>
    <row r="44" spans="1:7" x14ac:dyDescent="0.2">
      <c r="A44" s="16" t="s">
        <v>56</v>
      </c>
      <c r="B44" s="16"/>
      <c r="C44" s="16"/>
      <c r="D44" s="213">
        <v>23836.23</v>
      </c>
      <c r="E44" s="220">
        <f t="shared" si="2"/>
        <v>9.014555037861938E-3</v>
      </c>
      <c r="F44" s="28">
        <v>389909.51</v>
      </c>
      <c r="G44" s="220">
        <f t="shared" si="3"/>
        <v>1.8203267337323574E-2</v>
      </c>
    </row>
    <row r="45" spans="1:7" x14ac:dyDescent="0.2">
      <c r="A45" s="16"/>
      <c r="B45" s="16"/>
      <c r="C45" s="16"/>
      <c r="D45" s="214">
        <f>SUM(D16:D44)</f>
        <v>2644193.7399999998</v>
      </c>
      <c r="E45" s="130">
        <f t="shared" ref="E45" si="4">(D45/$D$45)*100</f>
        <v>100</v>
      </c>
      <c r="F45" s="217">
        <f>SUM(F16:F44)</f>
        <v>21419754.09</v>
      </c>
      <c r="G45" s="221">
        <f>SUM(G16:G44)</f>
        <v>1</v>
      </c>
    </row>
    <row r="46" spans="1:7" x14ac:dyDescent="0.2">
      <c r="A46" s="16"/>
      <c r="B46" s="16"/>
      <c r="C46" s="16"/>
      <c r="D46" s="215"/>
      <c r="E46" s="16"/>
      <c r="F46" s="218"/>
      <c r="G46" s="16"/>
    </row>
    <row r="47" spans="1:7" x14ac:dyDescent="0.2">
      <c r="A47" s="16"/>
      <c r="B47" s="17" t="s">
        <v>274</v>
      </c>
      <c r="C47" s="16"/>
      <c r="D47" s="216">
        <f>D13-D45</f>
        <v>-1043596.5299999998</v>
      </c>
      <c r="E47" s="16"/>
      <c r="F47" s="219">
        <f>F13-F45</f>
        <v>309562.57000000402</v>
      </c>
      <c r="G47" s="16"/>
    </row>
    <row r="48" spans="1:7" x14ac:dyDescent="0.2">
      <c r="A48" s="16"/>
      <c r="B48" s="16"/>
      <c r="C48" s="16"/>
      <c r="D48" s="23"/>
      <c r="E48" s="16"/>
      <c r="F48" s="16"/>
      <c r="G48" s="16"/>
    </row>
    <row r="49" spans="1:7" x14ac:dyDescent="0.2">
      <c r="A49" s="16"/>
      <c r="B49" s="16"/>
      <c r="C49" s="16"/>
      <c r="D49" s="16"/>
      <c r="E49" s="16"/>
      <c r="F49" s="16"/>
      <c r="G49" s="16"/>
    </row>
    <row r="50" spans="1:7" x14ac:dyDescent="0.2">
      <c r="A50" s="16"/>
      <c r="B50" s="16"/>
      <c r="C50" s="16"/>
      <c r="D50" s="16"/>
      <c r="E50" s="16"/>
      <c r="F50" s="16"/>
      <c r="G50" s="16"/>
    </row>
    <row r="51" spans="1:7" x14ac:dyDescent="0.2">
      <c r="A51" s="16"/>
      <c r="B51" s="16"/>
      <c r="C51" s="16"/>
      <c r="D51" s="23"/>
      <c r="E51" s="16"/>
      <c r="F51" s="23"/>
      <c r="G51" s="16"/>
    </row>
    <row r="52" spans="1:7" x14ac:dyDescent="0.2">
      <c r="A52" s="16"/>
      <c r="B52" s="16"/>
      <c r="C52" s="16"/>
      <c r="D52" s="16"/>
      <c r="E52" s="16"/>
      <c r="F52" s="16"/>
      <c r="G52" s="16"/>
    </row>
    <row r="53" spans="1:7" x14ac:dyDescent="0.2">
      <c r="A53" s="243"/>
      <c r="B53" s="243"/>
      <c r="C53" s="243"/>
      <c r="D53" s="243"/>
      <c r="E53" s="243"/>
      <c r="F53" s="243"/>
      <c r="G53" s="243"/>
    </row>
    <row r="54" spans="1:7" x14ac:dyDescent="0.2">
      <c r="A54" s="243" t="s">
        <v>599</v>
      </c>
      <c r="B54" s="243"/>
      <c r="C54" s="243"/>
      <c r="D54" s="243" t="s">
        <v>425</v>
      </c>
      <c r="E54" s="243"/>
      <c r="F54" s="243"/>
      <c r="G54" s="243"/>
    </row>
    <row r="55" spans="1:7" x14ac:dyDescent="0.2">
      <c r="A55" s="243" t="s">
        <v>422</v>
      </c>
      <c r="B55" s="243"/>
      <c r="C55" s="108"/>
      <c r="D55" s="243" t="s">
        <v>421</v>
      </c>
      <c r="E55" s="243"/>
      <c r="F55" s="243"/>
      <c r="G55" s="243"/>
    </row>
  </sheetData>
  <mergeCells count="9">
    <mergeCell ref="D54:G54"/>
    <mergeCell ref="D55:G55"/>
    <mergeCell ref="A54:C54"/>
    <mergeCell ref="A55:B55"/>
    <mergeCell ref="A1:G1"/>
    <mergeCell ref="A2:G2"/>
    <mergeCell ref="A3:G3"/>
    <mergeCell ref="A4:G4"/>
    <mergeCell ref="A53:G53"/>
  </mergeCells>
  <printOptions horizontalCentered="1"/>
  <pageMargins left="0.15748031496062992" right="0.15748031496062992" top="0.39370078740157483" bottom="0.39370078740157483" header="0" footer="0"/>
  <pageSetup orientation="portrait" errors="NA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view="pageBreakPreview" zoomScaleSheetLayoutView="100" workbookViewId="0">
      <selection activeCell="E39" sqref="E39"/>
    </sheetView>
  </sheetViews>
  <sheetFormatPr baseColWidth="10" defaultColWidth="11.5703125" defaultRowHeight="12.75" x14ac:dyDescent="0.2"/>
  <cols>
    <col min="1" max="1" width="13.7109375" style="76" customWidth="1"/>
    <col min="2" max="4" width="11.5703125" style="76"/>
    <col min="5" max="5" width="14.140625" style="76" bestFit="1" customWidth="1"/>
    <col min="6" max="6" width="11.28515625" style="77" bestFit="1" customWidth="1"/>
    <col min="7" max="7" width="2.85546875" style="76" customWidth="1"/>
    <col min="8" max="8" width="14.140625" style="76" bestFit="1" customWidth="1"/>
    <col min="9" max="9" width="9" style="77" bestFit="1" customWidth="1"/>
    <col min="10" max="16384" width="11.5703125" style="58"/>
  </cols>
  <sheetData>
    <row r="1" spans="1:9" x14ac:dyDescent="0.2">
      <c r="A1" s="61"/>
      <c r="B1" s="61"/>
      <c r="C1" s="61"/>
      <c r="D1" s="61"/>
      <c r="E1" s="61"/>
      <c r="F1" s="62"/>
      <c r="G1" s="61"/>
      <c r="H1" s="61"/>
      <c r="I1" s="62"/>
    </row>
    <row r="2" spans="1:9" x14ac:dyDescent="0.2">
      <c r="A2" s="249" t="s">
        <v>308</v>
      </c>
      <c r="B2" s="249"/>
      <c r="C2" s="249"/>
      <c r="D2" s="249"/>
      <c r="E2" s="249"/>
      <c r="F2" s="249"/>
      <c r="G2" s="249"/>
      <c r="H2" s="249"/>
      <c r="I2" s="249"/>
    </row>
    <row r="3" spans="1:9" x14ac:dyDescent="0.2">
      <c r="A3" s="250" t="s">
        <v>353</v>
      </c>
      <c r="B3" s="250"/>
      <c r="C3" s="250"/>
      <c r="D3" s="250"/>
      <c r="E3" s="250"/>
      <c r="F3" s="250"/>
      <c r="G3" s="250"/>
      <c r="H3" s="250"/>
      <c r="I3" s="250"/>
    </row>
    <row r="4" spans="1:9" x14ac:dyDescent="0.2">
      <c r="A4" s="249" t="s">
        <v>777</v>
      </c>
      <c r="B4" s="249"/>
      <c r="C4" s="249"/>
      <c r="D4" s="249"/>
      <c r="E4" s="249"/>
      <c r="F4" s="249"/>
      <c r="G4" s="249"/>
      <c r="H4" s="249"/>
      <c r="I4" s="249"/>
    </row>
    <row r="5" spans="1:9" x14ac:dyDescent="0.2">
      <c r="A5" s="206"/>
      <c r="B5" s="206"/>
      <c r="C5" s="206"/>
      <c r="D5" s="206"/>
      <c r="E5" s="227"/>
      <c r="F5" s="227"/>
      <c r="G5" s="227"/>
      <c r="H5" s="227"/>
      <c r="I5" s="227"/>
    </row>
    <row r="6" spans="1:9" x14ac:dyDescent="0.2">
      <c r="A6" s="61"/>
      <c r="B6" s="61"/>
      <c r="C6" s="59" t="s">
        <v>73</v>
      </c>
      <c r="D6" s="61"/>
      <c r="E6" s="63">
        <v>2013</v>
      </c>
      <c r="F6" s="222" t="s">
        <v>72</v>
      </c>
      <c r="G6" s="64"/>
      <c r="H6" s="63">
        <v>2012</v>
      </c>
      <c r="I6" s="222" t="s">
        <v>72</v>
      </c>
    </row>
    <row r="7" spans="1:9" x14ac:dyDescent="0.2">
      <c r="A7" s="61"/>
      <c r="B7" s="61"/>
      <c r="C7" s="61"/>
      <c r="D7" s="61"/>
      <c r="E7" s="73"/>
      <c r="F7" s="73"/>
      <c r="G7" s="61"/>
      <c r="H7" s="73"/>
      <c r="I7" s="62"/>
    </row>
    <row r="8" spans="1:9" x14ac:dyDescent="0.2">
      <c r="A8" s="65" t="s">
        <v>354</v>
      </c>
      <c r="B8" s="66"/>
      <c r="C8" s="66"/>
      <c r="D8" s="61"/>
      <c r="E8" s="67">
        <f>E9+E17+E13</f>
        <v>21729316.66</v>
      </c>
      <c r="F8" s="205">
        <f>F9+F17+F13</f>
        <v>1</v>
      </c>
      <c r="G8" s="67"/>
      <c r="H8" s="67">
        <f>H9+H17+H13</f>
        <v>20265119.219999999</v>
      </c>
      <c r="I8" s="205">
        <f>I9+I17+I13</f>
        <v>1</v>
      </c>
    </row>
    <row r="9" spans="1:9" s="208" customFormat="1" x14ac:dyDescent="0.2">
      <c r="A9" s="64" t="s">
        <v>355</v>
      </c>
      <c r="B9" s="110"/>
      <c r="C9" s="110"/>
      <c r="D9" s="110"/>
      <c r="E9" s="71">
        <f>E10</f>
        <v>1724119.23</v>
      </c>
      <c r="F9" s="203">
        <f>F10</f>
        <v>7.9345303719274896E-2</v>
      </c>
      <c r="G9" s="72"/>
      <c r="H9" s="71">
        <f>H10</f>
        <v>1398832.62</v>
      </c>
      <c r="I9" s="203">
        <f>I10</f>
        <v>6.9026616858955753E-2</v>
      </c>
    </row>
    <row r="10" spans="1:9" x14ac:dyDescent="0.2">
      <c r="A10" s="64" t="s">
        <v>71</v>
      </c>
      <c r="B10" s="61"/>
      <c r="C10" s="61"/>
      <c r="D10" s="61"/>
      <c r="E10" s="71">
        <f>E11</f>
        <v>1724119.23</v>
      </c>
      <c r="F10" s="203">
        <f>F11</f>
        <v>7.9345303719274896E-2</v>
      </c>
      <c r="G10" s="72"/>
      <c r="H10" s="71">
        <f>H11</f>
        <v>1398832.62</v>
      </c>
      <c r="I10" s="203">
        <f>I11</f>
        <v>6.9026616858955753E-2</v>
      </c>
    </row>
    <row r="11" spans="1:9" x14ac:dyDescent="0.2">
      <c r="A11" s="68" t="s">
        <v>356</v>
      </c>
      <c r="B11" s="61"/>
      <c r="C11" s="61"/>
      <c r="D11" s="61"/>
      <c r="E11" s="242">
        <v>1724119.23</v>
      </c>
      <c r="F11" s="202">
        <f>E11/$E$8</f>
        <v>7.9345303719274896E-2</v>
      </c>
      <c r="G11" s="70"/>
      <c r="H11" s="242">
        <v>1398832.62</v>
      </c>
      <c r="I11" s="202">
        <f>H11/$H$8</f>
        <v>6.9026616858955753E-2</v>
      </c>
    </row>
    <row r="12" spans="1:9" x14ac:dyDescent="0.2">
      <c r="A12" s="61"/>
      <c r="B12" s="61"/>
      <c r="C12" s="61"/>
      <c r="D12" s="61"/>
      <c r="E12" s="73"/>
      <c r="F12" s="204"/>
      <c r="G12" s="74"/>
      <c r="H12" s="73"/>
      <c r="I12" s="204"/>
    </row>
    <row r="13" spans="1:9" x14ac:dyDescent="0.2">
      <c r="A13" s="64" t="s">
        <v>358</v>
      </c>
      <c r="B13" s="110"/>
      <c r="C13" s="110"/>
      <c r="D13" s="110"/>
      <c r="E13" s="71">
        <f>E14</f>
        <v>19922882.800000001</v>
      </c>
      <c r="F13" s="203">
        <f>F14</f>
        <v>0.91686651318744239</v>
      </c>
      <c r="G13" s="72"/>
      <c r="H13" s="71">
        <f>H14</f>
        <v>18766699.48</v>
      </c>
      <c r="I13" s="203">
        <f>I14</f>
        <v>0.92605916976194336</v>
      </c>
    </row>
    <row r="14" spans="1:9" ht="28.9" customHeight="1" x14ac:dyDescent="0.2">
      <c r="A14" s="265" t="s">
        <v>605</v>
      </c>
      <c r="B14" s="265"/>
      <c r="C14" s="265"/>
      <c r="D14" s="265"/>
      <c r="E14" s="71">
        <f>E15</f>
        <v>19922882.800000001</v>
      </c>
      <c r="F14" s="203">
        <f>F15</f>
        <v>0.91686651318744239</v>
      </c>
      <c r="G14" s="72"/>
      <c r="H14" s="71">
        <f>H15</f>
        <v>18766699.48</v>
      </c>
      <c r="I14" s="203">
        <f>I15</f>
        <v>0.92605916976194336</v>
      </c>
    </row>
    <row r="15" spans="1:9" x14ac:dyDescent="0.2">
      <c r="A15" s="68" t="s">
        <v>68</v>
      </c>
      <c r="B15" s="61"/>
      <c r="C15" s="61"/>
      <c r="D15" s="61"/>
      <c r="E15" s="242">
        <v>19922882.800000001</v>
      </c>
      <c r="F15" s="202">
        <f>E15/$E$8</f>
        <v>0.91686651318744239</v>
      </c>
      <c r="G15" s="70"/>
      <c r="H15" s="242">
        <v>18766699.48</v>
      </c>
      <c r="I15" s="202">
        <f>H15/$H$8</f>
        <v>0.92605916976194336</v>
      </c>
    </row>
    <row r="16" spans="1:9" x14ac:dyDescent="0.2">
      <c r="A16" s="68"/>
      <c r="B16" s="61"/>
      <c r="C16" s="61"/>
      <c r="D16" s="61"/>
      <c r="E16" s="69"/>
      <c r="F16" s="202"/>
      <c r="G16" s="70"/>
      <c r="H16" s="69"/>
      <c r="I16" s="202"/>
    </row>
    <row r="17" spans="1:9" x14ac:dyDescent="0.2">
      <c r="A17" s="64" t="s">
        <v>357</v>
      </c>
      <c r="B17" s="61"/>
      <c r="C17" s="61"/>
      <c r="D17" s="61"/>
      <c r="E17" s="71">
        <f>E18+E21</f>
        <v>82314.62999999999</v>
      </c>
      <c r="F17" s="203">
        <f>F18+F21</f>
        <v>3.788183093282787E-3</v>
      </c>
      <c r="G17" s="71"/>
      <c r="H17" s="71">
        <f>H18+H21</f>
        <v>99587.12</v>
      </c>
      <c r="I17" s="203">
        <f>I18+I21</f>
        <v>4.9142133791009596E-3</v>
      </c>
    </row>
    <row r="18" spans="1:9" x14ac:dyDescent="0.2">
      <c r="A18" s="64" t="s">
        <v>70</v>
      </c>
      <c r="B18" s="61"/>
      <c r="C18" s="61"/>
      <c r="D18" s="61"/>
      <c r="E18" s="71">
        <f>E19</f>
        <v>71667.37</v>
      </c>
      <c r="F18" s="203">
        <f>F19</f>
        <v>3.298187932983991E-3</v>
      </c>
      <c r="G18" s="72"/>
      <c r="H18" s="71">
        <f>H19</f>
        <v>67515.7</v>
      </c>
      <c r="I18" s="203">
        <f>I19</f>
        <v>3.3316211598384072E-3</v>
      </c>
    </row>
    <row r="19" spans="1:9" x14ac:dyDescent="0.2">
      <c r="A19" s="68" t="s">
        <v>70</v>
      </c>
      <c r="B19" s="61"/>
      <c r="C19" s="61"/>
      <c r="D19" s="61"/>
      <c r="E19" s="242">
        <v>71667.37</v>
      </c>
      <c r="F19" s="202">
        <f>E19/$E$8</f>
        <v>3.298187932983991E-3</v>
      </c>
      <c r="G19" s="70"/>
      <c r="H19" s="242">
        <v>67515.7</v>
      </c>
      <c r="I19" s="202">
        <f>H19/$H$8</f>
        <v>3.3316211598384072E-3</v>
      </c>
    </row>
    <row r="20" spans="1:9" x14ac:dyDescent="0.2">
      <c r="A20" s="61"/>
      <c r="B20" s="61"/>
      <c r="C20" s="61"/>
      <c r="D20" s="61"/>
      <c r="E20" s="73"/>
      <c r="F20" s="204"/>
      <c r="G20" s="74"/>
      <c r="H20" s="73"/>
      <c r="I20" s="204"/>
    </row>
    <row r="21" spans="1:9" x14ac:dyDescent="0.2">
      <c r="A21" s="64" t="s">
        <v>69</v>
      </c>
      <c r="B21" s="61"/>
      <c r="C21" s="61"/>
      <c r="D21" s="61"/>
      <c r="E21" s="71">
        <f>E22</f>
        <v>10647.26</v>
      </c>
      <c r="F21" s="203">
        <f>F22</f>
        <v>4.8999516029879606E-4</v>
      </c>
      <c r="G21" s="72"/>
      <c r="H21" s="71">
        <f>H22</f>
        <v>32071.420000000002</v>
      </c>
      <c r="I21" s="203">
        <f>I22</f>
        <v>1.5825922192625524E-3</v>
      </c>
    </row>
    <row r="22" spans="1:9" x14ac:dyDescent="0.2">
      <c r="A22" s="68" t="s">
        <v>69</v>
      </c>
      <c r="B22" s="61"/>
      <c r="C22" s="61"/>
      <c r="D22" s="61"/>
      <c r="E22" s="242">
        <v>10647.26</v>
      </c>
      <c r="F22" s="202">
        <f>E22/$E$8</f>
        <v>4.8999516029879606E-4</v>
      </c>
      <c r="G22" s="70"/>
      <c r="H22" s="242">
        <v>32071.420000000002</v>
      </c>
      <c r="I22" s="202">
        <f>H22/$H$8</f>
        <v>1.5825922192625524E-3</v>
      </c>
    </row>
    <row r="23" spans="1:9" x14ac:dyDescent="0.2">
      <c r="A23" s="61"/>
      <c r="B23" s="61"/>
      <c r="C23" s="61"/>
      <c r="D23" s="61"/>
      <c r="E23" s="73"/>
      <c r="F23" s="62"/>
      <c r="G23" s="74"/>
      <c r="H23" s="73"/>
      <c r="I23" s="62"/>
    </row>
    <row r="24" spans="1:9" x14ac:dyDescent="0.2">
      <c r="A24" s="61"/>
      <c r="B24" s="61"/>
      <c r="C24" s="61"/>
      <c r="D24" s="61"/>
      <c r="E24" s="73"/>
      <c r="F24" s="62"/>
      <c r="G24" s="74"/>
      <c r="H24" s="73"/>
      <c r="I24" s="62"/>
    </row>
    <row r="25" spans="1:9" x14ac:dyDescent="0.2">
      <c r="A25" s="65" t="s">
        <v>360</v>
      </c>
      <c r="B25" s="66"/>
      <c r="C25" s="66"/>
      <c r="D25" s="61"/>
      <c r="E25" s="237">
        <f>E26+E56+E61</f>
        <v>21419754.089999996</v>
      </c>
      <c r="F25" s="238">
        <f>F26+F56+F61</f>
        <v>1.0000000000000002</v>
      </c>
      <c r="G25" s="239"/>
      <c r="H25" s="237">
        <f>H26+H56+H61</f>
        <v>20837387.390000001</v>
      </c>
      <c r="I25" s="238">
        <f>I26+I56+I61</f>
        <v>1</v>
      </c>
    </row>
    <row r="26" spans="1:9" x14ac:dyDescent="0.2">
      <c r="A26" s="81" t="s">
        <v>361</v>
      </c>
      <c r="B26" s="61"/>
      <c r="C26" s="61"/>
      <c r="D26" s="61"/>
      <c r="E26" s="136">
        <f>E27+E35+E45</f>
        <v>18386384.009999998</v>
      </c>
      <c r="F26" s="240">
        <f t="shared" ref="F26:F33" si="0">E26/$E$25</f>
        <v>0.85838445823165854</v>
      </c>
      <c r="G26" s="136"/>
      <c r="H26" s="136">
        <f>H27+H35+H45</f>
        <v>18120863.060000002</v>
      </c>
      <c r="I26" s="240">
        <f t="shared" ref="I26:I33" si="1">H26/$H$25</f>
        <v>0.86963220104533467</v>
      </c>
    </row>
    <row r="27" spans="1:9" x14ac:dyDescent="0.2">
      <c r="A27" s="82" t="s">
        <v>373</v>
      </c>
      <c r="B27" s="61"/>
      <c r="C27" s="61"/>
      <c r="D27" s="61"/>
      <c r="E27" s="136">
        <f>SUM(E28:E33)</f>
        <v>12695244.439999999</v>
      </c>
      <c r="F27" s="240">
        <f t="shared" si="0"/>
        <v>0.59268861755639335</v>
      </c>
      <c r="G27" s="136"/>
      <c r="H27" s="136">
        <f>SUM(H28:H33)</f>
        <v>11675919.65</v>
      </c>
      <c r="I27" s="240">
        <f t="shared" si="1"/>
        <v>0.56033510494714667</v>
      </c>
    </row>
    <row r="28" spans="1:9" x14ac:dyDescent="0.2">
      <c r="A28" s="81" t="s">
        <v>374</v>
      </c>
      <c r="B28" s="61"/>
      <c r="C28" s="61"/>
      <c r="D28" s="61"/>
      <c r="E28" s="135">
        <v>8102047.75</v>
      </c>
      <c r="F28" s="241">
        <f t="shared" si="0"/>
        <v>0.37825120288297398</v>
      </c>
      <c r="G28" s="70"/>
      <c r="H28" s="135">
        <v>7701013.7000000002</v>
      </c>
      <c r="I28" s="241">
        <f t="shared" si="1"/>
        <v>0.36957673991777718</v>
      </c>
    </row>
    <row r="29" spans="1:9" x14ac:dyDescent="0.2">
      <c r="A29" s="81" t="s">
        <v>375</v>
      </c>
      <c r="B29" s="61"/>
      <c r="C29" s="61"/>
      <c r="D29" s="61"/>
      <c r="E29" s="135">
        <v>241253.85</v>
      </c>
      <c r="F29" s="241">
        <f t="shared" si="0"/>
        <v>1.1263147512633281E-2</v>
      </c>
      <c r="G29" s="70"/>
      <c r="H29" s="135">
        <v>192401.94</v>
      </c>
      <c r="I29" s="202">
        <f t="shared" si="1"/>
        <v>9.2334963303669707E-3</v>
      </c>
    </row>
    <row r="30" spans="1:9" x14ac:dyDescent="0.2">
      <c r="A30" s="81" t="s">
        <v>60</v>
      </c>
      <c r="B30" s="61"/>
      <c r="C30" s="61"/>
      <c r="D30" s="61"/>
      <c r="E30" s="135">
        <v>1173961.92</v>
      </c>
      <c r="F30" s="241">
        <f t="shared" si="0"/>
        <v>5.4807441535851924E-2</v>
      </c>
      <c r="G30" s="70"/>
      <c r="H30" s="135">
        <v>1205288.3600000001</v>
      </c>
      <c r="I30" s="202">
        <f t="shared" si="1"/>
        <v>5.7842585418286456E-2</v>
      </c>
    </row>
    <row r="31" spans="1:9" x14ac:dyDescent="0.2">
      <c r="A31" s="81" t="s">
        <v>59</v>
      </c>
      <c r="B31" s="61"/>
      <c r="C31" s="61"/>
      <c r="D31" s="61"/>
      <c r="E31" s="135">
        <v>1525289.87</v>
      </c>
      <c r="F31" s="241">
        <f t="shared" si="0"/>
        <v>7.1209494917222005E-2</v>
      </c>
      <c r="G31" s="70"/>
      <c r="H31" s="135">
        <v>1482899.34</v>
      </c>
      <c r="I31" s="202">
        <f t="shared" si="1"/>
        <v>7.1165319924495582E-2</v>
      </c>
    </row>
    <row r="32" spans="1:9" x14ac:dyDescent="0.2">
      <c r="A32" s="81" t="s">
        <v>57</v>
      </c>
      <c r="B32" s="61"/>
      <c r="C32" s="61"/>
      <c r="D32" s="61"/>
      <c r="E32" s="135">
        <v>842330.53</v>
      </c>
      <c r="F32" s="241">
        <f t="shared" si="0"/>
        <v>3.9324939327536425E-2</v>
      </c>
      <c r="G32" s="70"/>
      <c r="H32" s="135">
        <v>248386.07</v>
      </c>
      <c r="I32" s="202">
        <f t="shared" si="1"/>
        <v>1.1920211749732221E-2</v>
      </c>
    </row>
    <row r="33" spans="1:9" x14ac:dyDescent="0.2">
      <c r="A33" s="81" t="s">
        <v>58</v>
      </c>
      <c r="B33" s="61"/>
      <c r="C33" s="61"/>
      <c r="D33" s="61"/>
      <c r="E33" s="135">
        <v>810360.52</v>
      </c>
      <c r="F33" s="241">
        <f t="shared" si="0"/>
        <v>3.7832391380175745E-2</v>
      </c>
      <c r="G33" s="70"/>
      <c r="H33" s="135">
        <v>845930.24</v>
      </c>
      <c r="I33" s="202">
        <f t="shared" si="1"/>
        <v>4.0596751606488221E-2</v>
      </c>
    </row>
    <row r="34" spans="1:9" x14ac:dyDescent="0.2">
      <c r="A34" s="4"/>
      <c r="B34" s="61"/>
      <c r="C34" s="61"/>
      <c r="D34" s="61"/>
      <c r="E34" s="83"/>
      <c r="F34" s="207"/>
      <c r="G34" s="70"/>
      <c r="H34" s="83"/>
      <c r="I34" s="202"/>
    </row>
    <row r="35" spans="1:9" x14ac:dyDescent="0.2">
      <c r="A35" s="82" t="s">
        <v>362</v>
      </c>
      <c r="B35" s="61"/>
      <c r="C35" s="61"/>
      <c r="D35" s="61"/>
      <c r="E35" s="136">
        <f>SUM(E36:E43)</f>
        <v>600309.39000000013</v>
      </c>
      <c r="F35" s="240">
        <f t="shared" ref="F35:F43" si="2">E35/$E$25</f>
        <v>2.8025970208512337E-2</v>
      </c>
      <c r="G35" s="136"/>
      <c r="H35" s="136">
        <f>SUM(H36:H43)</f>
        <v>363756.42000000004</v>
      </c>
      <c r="I35" s="240">
        <f t="shared" ref="I35:I43" si="3">H35/$H$25</f>
        <v>1.745691113726518E-2</v>
      </c>
    </row>
    <row r="36" spans="1:9" x14ac:dyDescent="0.2">
      <c r="A36" s="81" t="s">
        <v>364</v>
      </c>
      <c r="B36" s="61"/>
      <c r="C36" s="61"/>
      <c r="D36" s="61"/>
      <c r="E36" s="135">
        <v>365939.85000000003</v>
      </c>
      <c r="F36" s="241">
        <f t="shared" si="2"/>
        <v>1.7084222744221063E-2</v>
      </c>
      <c r="G36" s="72"/>
      <c r="H36" s="135">
        <v>230375.41</v>
      </c>
      <c r="I36" s="202">
        <f t="shared" si="3"/>
        <v>1.1055868266410342E-2</v>
      </c>
    </row>
    <row r="37" spans="1:9" x14ac:dyDescent="0.2">
      <c r="A37" s="81" t="s">
        <v>67</v>
      </c>
      <c r="B37" s="61"/>
      <c r="C37" s="61"/>
      <c r="D37" s="61"/>
      <c r="E37" s="135">
        <v>18367.099999999999</v>
      </c>
      <c r="F37" s="241">
        <f t="shared" si="2"/>
        <v>8.5748416731706758E-4</v>
      </c>
      <c r="G37" s="70"/>
      <c r="H37" s="135">
        <v>17428</v>
      </c>
      <c r="I37" s="202">
        <f t="shared" si="3"/>
        <v>8.3638124462588875E-4</v>
      </c>
    </row>
    <row r="38" spans="1:9" x14ac:dyDescent="0.2">
      <c r="A38" s="81" t="s">
        <v>365</v>
      </c>
      <c r="B38" s="61"/>
      <c r="C38" s="61"/>
      <c r="D38" s="61"/>
      <c r="E38" s="135">
        <v>41508.080000000002</v>
      </c>
      <c r="F38" s="241">
        <f t="shared" si="2"/>
        <v>1.9378411080535429E-3</v>
      </c>
      <c r="G38" s="70"/>
      <c r="H38" s="135">
        <v>13173.48</v>
      </c>
      <c r="I38" s="202">
        <f t="shared" si="3"/>
        <v>6.3220401643643862E-4</v>
      </c>
    </row>
    <row r="39" spans="1:9" x14ac:dyDescent="0.2">
      <c r="A39" s="81" t="s">
        <v>367</v>
      </c>
      <c r="B39" s="61"/>
      <c r="C39" s="61"/>
      <c r="D39" s="61"/>
      <c r="E39" s="135">
        <v>49530.32</v>
      </c>
      <c r="F39" s="241">
        <f t="shared" si="2"/>
        <v>2.3123664161543139E-3</v>
      </c>
      <c r="G39" s="70"/>
      <c r="H39" s="135">
        <v>28298.98</v>
      </c>
      <c r="I39" s="202">
        <f t="shared" si="3"/>
        <v>1.3580867634865237E-3</v>
      </c>
    </row>
    <row r="40" spans="1:9" x14ac:dyDescent="0.2">
      <c r="A40" s="81" t="s">
        <v>430</v>
      </c>
      <c r="B40" s="61"/>
      <c r="C40" s="61"/>
      <c r="D40" s="61"/>
      <c r="E40" s="135">
        <v>358.40000000000003</v>
      </c>
      <c r="F40" s="241">
        <f t="shared" si="2"/>
        <v>1.673221823621786E-5</v>
      </c>
      <c r="G40" s="70"/>
      <c r="H40" s="135">
        <v>0</v>
      </c>
      <c r="I40" s="202">
        <f t="shared" si="3"/>
        <v>0</v>
      </c>
    </row>
    <row r="41" spans="1:9" x14ac:dyDescent="0.2">
      <c r="A41" s="81" t="s">
        <v>66</v>
      </c>
      <c r="B41" s="61"/>
      <c r="C41" s="61"/>
      <c r="D41" s="61"/>
      <c r="E41" s="135">
        <v>86456.85</v>
      </c>
      <c r="F41" s="241">
        <f t="shared" si="2"/>
        <v>4.0363138454686167E-3</v>
      </c>
      <c r="G41" s="70"/>
      <c r="H41" s="83">
        <v>62629.57</v>
      </c>
      <c r="I41" s="202">
        <f t="shared" si="3"/>
        <v>3.0056344794000588E-3</v>
      </c>
    </row>
    <row r="42" spans="1:9" x14ac:dyDescent="0.2">
      <c r="A42" s="81" t="s">
        <v>363</v>
      </c>
      <c r="B42" s="61"/>
      <c r="C42" s="61"/>
      <c r="D42" s="61"/>
      <c r="E42" s="135">
        <v>16406.03</v>
      </c>
      <c r="F42" s="241">
        <f t="shared" si="2"/>
        <v>7.6592989494960167E-4</v>
      </c>
      <c r="G42" s="70"/>
      <c r="H42" s="135">
        <v>4377.45</v>
      </c>
      <c r="I42" s="202">
        <f t="shared" si="3"/>
        <v>2.1007672017945816E-4</v>
      </c>
    </row>
    <row r="43" spans="1:9" x14ac:dyDescent="0.2">
      <c r="A43" s="81" t="s">
        <v>366</v>
      </c>
      <c r="B43" s="61"/>
      <c r="C43" s="61"/>
      <c r="D43" s="61"/>
      <c r="E43" s="135">
        <v>21742.76</v>
      </c>
      <c r="F43" s="241">
        <f t="shared" si="2"/>
        <v>1.0150798141119091E-3</v>
      </c>
      <c r="G43" s="70"/>
      <c r="H43" s="135">
        <v>7473.53</v>
      </c>
      <c r="I43" s="202">
        <f t="shared" si="3"/>
        <v>3.5865964672646995E-4</v>
      </c>
    </row>
    <row r="44" spans="1:9" x14ac:dyDescent="0.2">
      <c r="A44" s="4"/>
      <c r="B44" s="61"/>
      <c r="C44" s="61"/>
      <c r="D44" s="61"/>
      <c r="E44" s="83"/>
      <c r="F44" s="207"/>
      <c r="G44" s="70"/>
      <c r="H44" s="83"/>
      <c r="I44" s="202"/>
    </row>
    <row r="45" spans="1:9" x14ac:dyDescent="0.2">
      <c r="A45" s="82" t="s">
        <v>368</v>
      </c>
      <c r="B45" s="61"/>
      <c r="C45" s="61"/>
      <c r="D45" s="61"/>
      <c r="E45" s="136">
        <f>SUM(E46:E54)</f>
        <v>5090830.18</v>
      </c>
      <c r="F45" s="240">
        <f>E45/$E$25</f>
        <v>0.23766987046675289</v>
      </c>
      <c r="G45" s="136"/>
      <c r="H45" s="136">
        <f>SUM(H46:H54)</f>
        <v>6081186.9900000002</v>
      </c>
      <c r="I45" s="240">
        <f t="shared" ref="I45:I54" si="4">H45/$H$25</f>
        <v>0.29184018496092279</v>
      </c>
    </row>
    <row r="46" spans="1:9" x14ac:dyDescent="0.2">
      <c r="A46" s="81" t="s">
        <v>64</v>
      </c>
      <c r="B46" s="61"/>
      <c r="C46" s="61"/>
      <c r="D46" s="61"/>
      <c r="E46" s="135">
        <v>447133.7</v>
      </c>
      <c r="F46" s="241">
        <f t="shared" ref="F46:F54" si="5">E46/$E$25</f>
        <v>2.0874828820222003E-2</v>
      </c>
      <c r="G46" s="70"/>
      <c r="H46" s="135">
        <v>525120.87</v>
      </c>
      <c r="I46" s="202">
        <f t="shared" si="4"/>
        <v>2.5200897798349182E-2</v>
      </c>
    </row>
    <row r="47" spans="1:9" x14ac:dyDescent="0.2">
      <c r="A47" s="81" t="s">
        <v>61</v>
      </c>
      <c r="B47" s="61"/>
      <c r="C47" s="61"/>
      <c r="D47" s="61"/>
      <c r="E47" s="135">
        <v>137373.06</v>
      </c>
      <c r="F47" s="241">
        <f t="shared" si="5"/>
        <v>6.4133817513868582E-3</v>
      </c>
      <c r="G47" s="74"/>
      <c r="H47" s="135">
        <v>162201.34</v>
      </c>
      <c r="I47" s="204">
        <f t="shared" si="4"/>
        <v>7.7841495655948442E-3</v>
      </c>
    </row>
    <row r="48" spans="1:9" x14ac:dyDescent="0.2">
      <c r="A48" s="81" t="s">
        <v>369</v>
      </c>
      <c r="B48" s="61"/>
      <c r="C48" s="61"/>
      <c r="D48" s="61"/>
      <c r="E48" s="135">
        <v>383703.5</v>
      </c>
      <c r="F48" s="241">
        <f t="shared" si="5"/>
        <v>1.7913534319198156E-2</v>
      </c>
      <c r="G48" s="72"/>
      <c r="H48" s="135">
        <v>273141.90000000002</v>
      </c>
      <c r="I48" s="202">
        <f t="shared" si="4"/>
        <v>1.3108260401737437E-2</v>
      </c>
    </row>
    <row r="49" spans="1:9" x14ac:dyDescent="0.2">
      <c r="A49" s="81" t="s">
        <v>370</v>
      </c>
      <c r="B49" s="61"/>
      <c r="C49" s="61"/>
      <c r="D49" s="61"/>
      <c r="E49" s="135">
        <v>271789.03999999998</v>
      </c>
      <c r="F49" s="241">
        <f t="shared" si="5"/>
        <v>1.2688709630279422E-2</v>
      </c>
      <c r="G49" s="70"/>
      <c r="H49" s="135">
        <v>486121.26</v>
      </c>
      <c r="I49" s="202">
        <f t="shared" si="4"/>
        <v>2.3329280725149486E-2</v>
      </c>
    </row>
    <row r="50" spans="1:9" x14ac:dyDescent="0.2">
      <c r="A50" s="81" t="s">
        <v>371</v>
      </c>
      <c r="B50" s="61"/>
      <c r="C50" s="61"/>
      <c r="D50" s="61"/>
      <c r="E50" s="135">
        <v>390060.67</v>
      </c>
      <c r="F50" s="241">
        <f t="shared" si="5"/>
        <v>1.821032437445691E-2</v>
      </c>
      <c r="G50" s="70"/>
      <c r="H50" s="135">
        <v>294880.32</v>
      </c>
      <c r="I50" s="202">
        <f t="shared" si="4"/>
        <v>1.4151501552517808E-2</v>
      </c>
    </row>
    <row r="51" spans="1:9" x14ac:dyDescent="0.2">
      <c r="A51" s="81" t="s">
        <v>372</v>
      </c>
      <c r="B51" s="61"/>
      <c r="C51" s="61"/>
      <c r="D51" s="61"/>
      <c r="E51" s="135">
        <v>229482.53</v>
      </c>
      <c r="F51" s="241">
        <f t="shared" si="5"/>
        <v>1.0713593117632288E-2</v>
      </c>
      <c r="G51" s="70"/>
      <c r="H51" s="135">
        <v>896630.45000000007</v>
      </c>
      <c r="I51" s="202">
        <f t="shared" si="4"/>
        <v>4.302988821095196E-2</v>
      </c>
    </row>
    <row r="52" spans="1:9" x14ac:dyDescent="0.2">
      <c r="A52" s="81" t="s">
        <v>62</v>
      </c>
      <c r="B52" s="61"/>
      <c r="C52" s="61"/>
      <c r="D52" s="61"/>
      <c r="E52" s="135">
        <v>699290.61</v>
      </c>
      <c r="F52" s="241">
        <f t="shared" si="5"/>
        <v>3.2646995248487472E-2</v>
      </c>
      <c r="G52" s="70"/>
      <c r="H52" s="135">
        <v>956632.27</v>
      </c>
      <c r="I52" s="202">
        <f t="shared" si="4"/>
        <v>4.5909415230197918E-2</v>
      </c>
    </row>
    <row r="53" spans="1:9" x14ac:dyDescent="0.2">
      <c r="A53" s="81" t="s">
        <v>65</v>
      </c>
      <c r="B53" s="61"/>
      <c r="C53" s="61"/>
      <c r="D53" s="61"/>
      <c r="E53" s="135">
        <v>2365103.14</v>
      </c>
      <c r="F53" s="241">
        <f t="shared" si="5"/>
        <v>0.1104169137545874</v>
      </c>
      <c r="G53" s="70"/>
      <c r="H53" s="135">
        <v>2451777.06</v>
      </c>
      <c r="I53" s="202">
        <f t="shared" si="4"/>
        <v>0.11766240239775089</v>
      </c>
    </row>
    <row r="54" spans="1:9" x14ac:dyDescent="0.2">
      <c r="A54" s="81" t="s">
        <v>63</v>
      </c>
      <c r="B54" s="61"/>
      <c r="C54" s="61"/>
      <c r="D54" s="61"/>
      <c r="E54" s="135">
        <v>166893.93</v>
      </c>
      <c r="F54" s="241">
        <f t="shared" si="5"/>
        <v>7.7915894505024182E-3</v>
      </c>
      <c r="G54" s="70"/>
      <c r="H54" s="135">
        <v>34681.519999999997</v>
      </c>
      <c r="I54" s="202">
        <f t="shared" si="4"/>
        <v>1.6643890786732644E-3</v>
      </c>
    </row>
    <row r="55" spans="1:9" x14ac:dyDescent="0.2">
      <c r="A55" s="4"/>
      <c r="B55" s="61"/>
      <c r="C55" s="61"/>
      <c r="D55" s="61"/>
      <c r="E55" s="83"/>
      <c r="F55" s="207"/>
      <c r="G55" s="74"/>
      <c r="H55" s="83"/>
      <c r="I55" s="204"/>
    </row>
    <row r="56" spans="1:9" x14ac:dyDescent="0.2">
      <c r="A56" s="82" t="s">
        <v>359</v>
      </c>
      <c r="B56" s="110"/>
      <c r="C56" s="110"/>
      <c r="D56" s="110"/>
      <c r="E56" s="136">
        <f>E57</f>
        <v>860020</v>
      </c>
      <c r="F56" s="240">
        <f>E56/$E$25</f>
        <v>4.015078774417434E-2</v>
      </c>
      <c r="G56" s="72"/>
      <c r="H56" s="136">
        <f>H57</f>
        <v>554994.9</v>
      </c>
      <c r="I56" s="240">
        <f>H56/$H$25</f>
        <v>2.6634572252870133E-2</v>
      </c>
    </row>
    <row r="57" spans="1:9" x14ac:dyDescent="0.2">
      <c r="A57" s="82" t="s">
        <v>380</v>
      </c>
      <c r="B57" s="61"/>
      <c r="C57" s="61"/>
      <c r="D57" s="61"/>
      <c r="E57" s="136">
        <f>SUM(E58:E59)</f>
        <v>860020</v>
      </c>
      <c r="F57" s="240">
        <f>SUM(F58:F59)</f>
        <v>4.015078774417434E-2</v>
      </c>
      <c r="G57" s="72"/>
      <c r="H57" s="136">
        <f>SUM(H58:H59)</f>
        <v>554994.9</v>
      </c>
      <c r="I57" s="240">
        <f>H57/$H$25</f>
        <v>2.6634572252870133E-2</v>
      </c>
    </row>
    <row r="58" spans="1:9" x14ac:dyDescent="0.2">
      <c r="A58" s="81" t="s">
        <v>55</v>
      </c>
      <c r="B58" s="61"/>
      <c r="C58" s="61"/>
      <c r="D58" s="61"/>
      <c r="E58" s="242">
        <v>1320</v>
      </c>
      <c r="F58" s="241">
        <f>E58/$E$25</f>
        <v>6.1625357343213092E-5</v>
      </c>
      <c r="G58" s="70"/>
      <c r="H58" s="242">
        <v>29869.3</v>
      </c>
      <c r="I58" s="202">
        <f>H58/$H$25</f>
        <v>1.4334474586931408E-3</v>
      </c>
    </row>
    <row r="59" spans="1:9" x14ac:dyDescent="0.2">
      <c r="A59" s="81" t="s">
        <v>316</v>
      </c>
      <c r="B59" s="61"/>
      <c r="C59" s="61"/>
      <c r="D59" s="61"/>
      <c r="E59" s="242">
        <v>858700</v>
      </c>
      <c r="F59" s="241">
        <f>E59/$E$25</f>
        <v>4.0089162386831127E-2</v>
      </c>
      <c r="G59" s="74"/>
      <c r="H59" s="242">
        <v>525125.6</v>
      </c>
      <c r="I59" s="204">
        <f>H59/$H$25</f>
        <v>2.520112479417699E-2</v>
      </c>
    </row>
    <row r="60" spans="1:9" x14ac:dyDescent="0.2">
      <c r="A60" s="4"/>
      <c r="B60" s="61"/>
      <c r="C60" s="61"/>
      <c r="D60" s="61"/>
      <c r="E60" s="83"/>
      <c r="F60" s="207"/>
      <c r="G60" s="72"/>
      <c r="H60" s="83"/>
      <c r="I60" s="203"/>
    </row>
    <row r="61" spans="1:9" x14ac:dyDescent="0.2">
      <c r="A61" s="82" t="s">
        <v>376</v>
      </c>
      <c r="B61" s="61"/>
      <c r="C61" s="61"/>
      <c r="D61" s="61"/>
      <c r="E61" s="136">
        <f>E62+E65+E68</f>
        <v>2173350.08</v>
      </c>
      <c r="F61" s="240">
        <f>E61/$E$25</f>
        <v>0.10146475402416726</v>
      </c>
      <c r="G61" s="136"/>
      <c r="H61" s="136">
        <f>H62+H65+H68</f>
        <v>2161529.4300000002</v>
      </c>
      <c r="I61" s="240">
        <f>H61/$H$25</f>
        <v>0.10373322670179527</v>
      </c>
    </row>
    <row r="62" spans="1:9" customFormat="1" x14ac:dyDescent="0.2">
      <c r="A62" s="82" t="s">
        <v>431</v>
      </c>
      <c r="B62" s="106"/>
      <c r="C62" s="106"/>
      <c r="D62" s="106"/>
      <c r="E62" s="136">
        <f>SUM(E63:E64)</f>
        <v>539930.11</v>
      </c>
      <c r="F62" s="240">
        <f>SUM(F63:F64)</f>
        <v>2.520711058265936E-2</v>
      </c>
      <c r="G62" s="4"/>
      <c r="H62" s="136">
        <f>SUM(H63:H64)</f>
        <v>593727.67000000004</v>
      </c>
      <c r="I62" s="240">
        <f>SUM(I63:I64)</f>
        <v>2.8493383498016348E-2</v>
      </c>
    </row>
    <row r="63" spans="1:9" customFormat="1" x14ac:dyDescent="0.2">
      <c r="A63" s="81" t="s">
        <v>428</v>
      </c>
      <c r="B63" s="106"/>
      <c r="C63" s="106"/>
      <c r="D63" s="106"/>
      <c r="E63" s="242">
        <v>217716.51</v>
      </c>
      <c r="F63" s="241">
        <f>E63/$E$25</f>
        <v>1.0164286157778204E-2</v>
      </c>
      <c r="G63" s="4"/>
      <c r="H63" s="4">
        <v>100073.92</v>
      </c>
      <c r="I63" s="207">
        <f t="shared" ref="I63:I64" si="6">H63/$H$25</f>
        <v>4.8026135967518717E-3</v>
      </c>
    </row>
    <row r="64" spans="1:9" customFormat="1" x14ac:dyDescent="0.2">
      <c r="A64" s="81" t="s">
        <v>429</v>
      </c>
      <c r="B64" s="106"/>
      <c r="C64" s="106"/>
      <c r="D64" s="106"/>
      <c r="E64" s="242">
        <v>322213.59999999998</v>
      </c>
      <c r="F64" s="241">
        <f>E64/$E$25</f>
        <v>1.5042824424881156E-2</v>
      </c>
      <c r="G64" s="4"/>
      <c r="H64" s="4">
        <v>493653.75</v>
      </c>
      <c r="I64" s="207">
        <f t="shared" si="6"/>
        <v>2.3690769901264477E-2</v>
      </c>
    </row>
    <row r="65" spans="1:9" x14ac:dyDescent="0.2">
      <c r="A65" s="82" t="s">
        <v>377</v>
      </c>
      <c r="B65" s="61"/>
      <c r="C65" s="61"/>
      <c r="D65" s="61"/>
      <c r="E65" s="136">
        <f>SUM(E66)</f>
        <v>1243510.46</v>
      </c>
      <c r="F65" s="240">
        <f>E65/$E$25</f>
        <v>5.8054376104184312E-2</v>
      </c>
      <c r="G65" s="136"/>
      <c r="H65" s="136">
        <f>SUM(H66)</f>
        <v>1405918.35</v>
      </c>
      <c r="I65" s="240">
        <f>H65/$H$25</f>
        <v>6.7470951309121868E-2</v>
      </c>
    </row>
    <row r="66" spans="1:9" x14ac:dyDescent="0.2">
      <c r="A66" s="81" t="s">
        <v>378</v>
      </c>
      <c r="B66" s="61"/>
      <c r="C66" s="61"/>
      <c r="D66" s="61"/>
      <c r="E66" s="242">
        <v>1243510.46</v>
      </c>
      <c r="F66" s="241">
        <f>E66/$E$25</f>
        <v>5.8054376104184312E-2</v>
      </c>
      <c r="G66" s="70"/>
      <c r="H66" s="242">
        <v>1405918.35</v>
      </c>
      <c r="I66" s="202">
        <f>H66/$H$25</f>
        <v>6.7470951309121868E-2</v>
      </c>
    </row>
    <row r="67" spans="1:9" x14ac:dyDescent="0.2">
      <c r="A67" s="4"/>
      <c r="B67" s="61"/>
      <c r="C67" s="61"/>
      <c r="D67" s="61"/>
      <c r="E67" s="83"/>
      <c r="F67" s="207"/>
      <c r="G67" s="72"/>
      <c r="H67" s="83"/>
      <c r="I67" s="203"/>
    </row>
    <row r="68" spans="1:9" x14ac:dyDescent="0.2">
      <c r="A68" s="82" t="s">
        <v>379</v>
      </c>
      <c r="B68" s="61"/>
      <c r="C68" s="61"/>
      <c r="D68" s="61"/>
      <c r="E68" s="136">
        <f>E69</f>
        <v>389909.51</v>
      </c>
      <c r="F68" s="240">
        <f>E68/$E$25</f>
        <v>1.8203267337323577E-2</v>
      </c>
      <c r="G68" s="136"/>
      <c r="H68" s="136">
        <f>H69</f>
        <v>161883.41</v>
      </c>
      <c r="I68" s="240">
        <f>H68/$H$25</f>
        <v>7.768891894657049E-3</v>
      </c>
    </row>
    <row r="69" spans="1:9" x14ac:dyDescent="0.2">
      <c r="A69" s="81" t="s">
        <v>56</v>
      </c>
      <c r="B69" s="61"/>
      <c r="C69" s="61"/>
      <c r="D69" s="61"/>
      <c r="E69" s="242">
        <v>389909.51</v>
      </c>
      <c r="F69" s="241">
        <f>E69/$E$25</f>
        <v>1.8203267337323577E-2</v>
      </c>
      <c r="G69" s="70"/>
      <c r="H69" s="242">
        <v>161883.41</v>
      </c>
      <c r="I69" s="202">
        <f>H69/$H$25</f>
        <v>7.768891894657049E-3</v>
      </c>
    </row>
    <row r="70" spans="1:9" x14ac:dyDescent="0.2">
      <c r="A70" s="61"/>
      <c r="B70" s="61"/>
      <c r="C70" s="61"/>
      <c r="D70" s="61"/>
      <c r="E70" s="73"/>
      <c r="F70" s="62"/>
      <c r="G70" s="61"/>
      <c r="H70" s="73"/>
      <c r="I70" s="62"/>
    </row>
    <row r="71" spans="1:9" x14ac:dyDescent="0.2">
      <c r="A71" s="61"/>
      <c r="B71" s="61"/>
      <c r="C71" s="63" t="s">
        <v>381</v>
      </c>
      <c r="D71" s="61"/>
      <c r="E71" s="75">
        <f>E8-E25</f>
        <v>309562.57000000402</v>
      </c>
      <c r="F71" s="62"/>
      <c r="G71" s="61"/>
      <c r="H71" s="75">
        <f>H8-H25</f>
        <v>-572268.17000000179</v>
      </c>
      <c r="I71" s="62"/>
    </row>
    <row r="72" spans="1:9" x14ac:dyDescent="0.2">
      <c r="A72" s="61"/>
      <c r="B72" s="61"/>
      <c r="C72" s="61"/>
      <c r="D72" s="61"/>
      <c r="E72" s="61"/>
      <c r="F72" s="62"/>
      <c r="G72" s="61"/>
      <c r="H72" s="61"/>
      <c r="I72" s="62"/>
    </row>
    <row r="73" spans="1:9" x14ac:dyDescent="0.2">
      <c r="A73" s="61"/>
      <c r="B73" s="61"/>
      <c r="C73" s="61"/>
      <c r="D73" s="61"/>
      <c r="F73" s="62"/>
      <c r="H73" s="61"/>
      <c r="I73" s="62"/>
    </row>
    <row r="74" spans="1:9" x14ac:dyDescent="0.2">
      <c r="A74" s="61"/>
      <c r="B74" s="61"/>
      <c r="C74" s="61"/>
      <c r="D74" s="61"/>
      <c r="E74" s="73"/>
      <c r="F74" s="62"/>
      <c r="G74" s="61"/>
      <c r="H74" s="73"/>
      <c r="I74" s="62"/>
    </row>
    <row r="75" spans="1:9" x14ac:dyDescent="0.2">
      <c r="A75" s="61"/>
      <c r="B75" s="61"/>
      <c r="C75" s="61"/>
      <c r="D75" s="61"/>
      <c r="E75" s="61"/>
      <c r="F75" s="62"/>
      <c r="G75" s="61"/>
      <c r="H75" s="73"/>
      <c r="I75" s="62"/>
    </row>
    <row r="76" spans="1:9" x14ac:dyDescent="0.2">
      <c r="A76" s="61"/>
      <c r="B76" s="61"/>
      <c r="C76" s="61"/>
      <c r="D76" s="61"/>
      <c r="E76" s="61"/>
      <c r="F76" s="62"/>
      <c r="G76" s="61"/>
      <c r="H76" s="73"/>
      <c r="I76" s="62"/>
    </row>
    <row r="77" spans="1:9" x14ac:dyDescent="0.2">
      <c r="A77" s="61"/>
      <c r="B77" s="61"/>
      <c r="C77" s="61"/>
      <c r="D77" s="61"/>
      <c r="E77" s="73"/>
      <c r="F77" s="62"/>
      <c r="G77" s="61"/>
      <c r="H77" s="61"/>
      <c r="I77" s="62"/>
    </row>
    <row r="78" spans="1:9" x14ac:dyDescent="0.2">
      <c r="A78" s="61"/>
      <c r="B78" s="61"/>
      <c r="C78" s="61"/>
      <c r="D78" s="61"/>
      <c r="E78" s="61"/>
      <c r="F78" s="62"/>
      <c r="G78" s="61"/>
      <c r="H78" s="61"/>
      <c r="I78" s="62"/>
    </row>
    <row r="79" spans="1:9" x14ac:dyDescent="0.2">
      <c r="A79" s="61"/>
      <c r="B79" s="61"/>
      <c r="C79" s="61"/>
      <c r="D79" s="61"/>
      <c r="E79" s="61"/>
      <c r="F79" s="62"/>
      <c r="G79" s="61"/>
      <c r="H79" s="61"/>
      <c r="I79" s="62"/>
    </row>
    <row r="80" spans="1:9" x14ac:dyDescent="0.2">
      <c r="A80" s="243" t="s">
        <v>599</v>
      </c>
      <c r="B80" s="243"/>
      <c r="C80" s="243"/>
      <c r="D80" s="243"/>
      <c r="E80" s="243" t="s">
        <v>425</v>
      </c>
      <c r="F80" s="243"/>
      <c r="G80" s="243"/>
      <c r="H80" s="243"/>
      <c r="I80" s="243"/>
    </row>
    <row r="81" spans="1:9" x14ac:dyDescent="0.2">
      <c r="A81" s="243" t="s">
        <v>422</v>
      </c>
      <c r="B81" s="243"/>
      <c r="C81" s="243"/>
      <c r="D81" s="243"/>
      <c r="E81" s="243" t="s">
        <v>421</v>
      </c>
      <c r="F81" s="243"/>
      <c r="G81" s="243"/>
      <c r="H81" s="243"/>
      <c r="I81" s="243"/>
    </row>
    <row r="82" spans="1:9" x14ac:dyDescent="0.2">
      <c r="A82" s="61"/>
      <c r="B82" s="61"/>
      <c r="C82" s="61"/>
      <c r="D82" s="61"/>
      <c r="E82" s="61"/>
      <c r="F82" s="62"/>
      <c r="G82" s="61"/>
      <c r="H82" s="61"/>
      <c r="I82" s="62"/>
    </row>
    <row r="83" spans="1:9" x14ac:dyDescent="0.2">
      <c r="A83" s="249"/>
      <c r="B83" s="249"/>
      <c r="C83" s="249"/>
      <c r="D83" s="249"/>
      <c r="E83" s="249"/>
      <c r="F83" s="249"/>
      <c r="G83" s="249"/>
      <c r="H83" s="249"/>
      <c r="I83" s="249"/>
    </row>
  </sheetData>
  <mergeCells count="9">
    <mergeCell ref="A2:I2"/>
    <mergeCell ref="A3:I3"/>
    <mergeCell ref="A4:I4"/>
    <mergeCell ref="A83:I83"/>
    <mergeCell ref="E80:I80"/>
    <mergeCell ref="E81:I81"/>
    <mergeCell ref="A80:D80"/>
    <mergeCell ref="A81:D81"/>
    <mergeCell ref="A14:D14"/>
  </mergeCells>
  <printOptions horizontalCentered="1"/>
  <pageMargins left="0.39370078740157483" right="0.39370078740157483" top="0.39370078740157483" bottom="0.39370078740157483" header="0" footer="0"/>
  <pageSetup orientation="portrait" errors="NA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7"/>
  <sheetViews>
    <sheetView view="pageBreakPreview" topLeftCell="A4" zoomScale="68" zoomScaleSheetLayoutView="68" workbookViewId="0">
      <selection activeCell="J116" sqref="J116"/>
    </sheetView>
  </sheetViews>
  <sheetFormatPr baseColWidth="10" defaultRowHeight="12.75" x14ac:dyDescent="0.2"/>
  <cols>
    <col min="1" max="1" width="27.28515625" style="14" customWidth="1"/>
    <col min="2" max="2" width="18" style="7" bestFit="1" customWidth="1"/>
    <col min="3" max="3" width="20.7109375" style="7" customWidth="1"/>
    <col min="4" max="4" width="16.28515625" style="7" customWidth="1"/>
    <col min="5" max="5" width="18.7109375" style="7" customWidth="1"/>
    <col min="6" max="6" width="18.85546875" style="7" customWidth="1"/>
    <col min="7" max="7" width="15.7109375" style="7" bestFit="1" customWidth="1"/>
    <col min="8" max="8" width="18.28515625" style="7" customWidth="1"/>
    <col min="9" max="9" width="16.7109375" style="7" customWidth="1"/>
    <col min="10" max="10" width="17.85546875" style="7" customWidth="1"/>
    <col min="11" max="12" width="18" style="7" bestFit="1" customWidth="1"/>
    <col min="13" max="13" width="14.7109375" style="7" customWidth="1"/>
  </cols>
  <sheetData>
    <row r="1" spans="1:13" x14ac:dyDescent="0.2">
      <c r="A1" s="6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x14ac:dyDescent="0.2">
      <c r="A2" s="246" t="s">
        <v>532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x14ac:dyDescent="0.2">
      <c r="A3" s="246" t="s">
        <v>403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x14ac:dyDescent="0.2">
      <c r="A4" s="246" t="s">
        <v>778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spans="1:13" x14ac:dyDescent="0.2">
      <c r="A5" s="111"/>
      <c r="B5" s="4"/>
      <c r="C5" s="4"/>
      <c r="D5" s="4"/>
      <c r="E5" s="113"/>
      <c r="F5" s="4"/>
      <c r="G5" s="4"/>
      <c r="H5" s="4"/>
      <c r="I5" s="4"/>
      <c r="J5" s="4"/>
      <c r="K5" s="4"/>
      <c r="L5" s="4"/>
      <c r="M5" s="4"/>
    </row>
    <row r="6" spans="1:13" ht="13.5" thickBot="1" x14ac:dyDescent="0.25">
      <c r="A6" s="6"/>
      <c r="B6" s="141"/>
      <c r="C6" s="142" t="s">
        <v>531</v>
      </c>
      <c r="D6" s="141"/>
      <c r="E6" s="141"/>
      <c r="F6" s="267" t="s">
        <v>530</v>
      </c>
      <c r="G6" s="246" t="s">
        <v>529</v>
      </c>
      <c r="H6" s="246"/>
      <c r="I6" s="266" t="s">
        <v>528</v>
      </c>
      <c r="J6" s="266" t="s">
        <v>527</v>
      </c>
      <c r="K6" s="267" t="s">
        <v>526</v>
      </c>
      <c r="L6" s="267" t="s">
        <v>525</v>
      </c>
      <c r="M6" s="268" t="s">
        <v>524</v>
      </c>
    </row>
    <row r="7" spans="1:13" x14ac:dyDescent="0.2">
      <c r="A7" s="140" t="s">
        <v>523</v>
      </c>
      <c r="B7" s="139" t="s">
        <v>522</v>
      </c>
      <c r="C7" s="139" t="s">
        <v>521</v>
      </c>
      <c r="D7" s="139" t="s">
        <v>520</v>
      </c>
      <c r="E7" s="139" t="s">
        <v>519</v>
      </c>
      <c r="F7" s="267"/>
      <c r="G7" s="139" t="s">
        <v>518</v>
      </c>
      <c r="H7" s="139" t="s">
        <v>517</v>
      </c>
      <c r="I7" s="266"/>
      <c r="J7" s="266"/>
      <c r="K7" s="267"/>
      <c r="L7" s="267"/>
      <c r="M7" s="268"/>
    </row>
    <row r="8" spans="1:13" x14ac:dyDescent="0.2">
      <c r="A8" s="138" t="s">
        <v>373</v>
      </c>
      <c r="B8" s="137">
        <f>B9+B11+B13+B16+B21+B24+B26</f>
        <v>13640000</v>
      </c>
      <c r="C8" s="137">
        <f t="shared" ref="C8:M8" si="0">C9+C11+C13+C16+C21+C24+C26</f>
        <v>1395493.9999999998</v>
      </c>
      <c r="D8" s="137">
        <f t="shared" si="0"/>
        <v>995494</v>
      </c>
      <c r="E8" s="137">
        <f t="shared" si="0"/>
        <v>14040000</v>
      </c>
      <c r="F8" s="137">
        <f t="shared" si="0"/>
        <v>13962822.359999999</v>
      </c>
      <c r="G8" s="137">
        <f t="shared" si="0"/>
        <v>77177.640000000203</v>
      </c>
      <c r="H8" s="137">
        <f t="shared" si="0"/>
        <v>12716061.610000001</v>
      </c>
      <c r="I8" s="137">
        <f t="shared" si="0"/>
        <v>1246760.7499999998</v>
      </c>
      <c r="J8" s="137">
        <f t="shared" si="0"/>
        <v>1323938.3899999999</v>
      </c>
      <c r="K8" s="137">
        <f t="shared" si="0"/>
        <v>12716061.610000001</v>
      </c>
      <c r="L8" s="137">
        <f t="shared" si="0"/>
        <v>12716061.610000001</v>
      </c>
      <c r="M8" s="137">
        <f t="shared" si="0"/>
        <v>1.8626451492309571E-10</v>
      </c>
    </row>
    <row r="9" spans="1:13" ht="38.25" x14ac:dyDescent="0.2">
      <c r="A9" s="13" t="s">
        <v>374</v>
      </c>
      <c r="B9" s="136">
        <v>8096747</v>
      </c>
      <c r="C9" s="136">
        <v>464398.71</v>
      </c>
      <c r="D9" s="136">
        <v>0</v>
      </c>
      <c r="E9" s="136">
        <v>8561145.7100000009</v>
      </c>
      <c r="F9" s="136">
        <v>8561145.7100000009</v>
      </c>
      <c r="G9" s="136">
        <v>0</v>
      </c>
      <c r="H9" s="136">
        <v>8102328.040000001</v>
      </c>
      <c r="I9" s="136">
        <v>458817.67</v>
      </c>
      <c r="J9" s="136">
        <v>458817.66999999993</v>
      </c>
      <c r="K9" s="136">
        <v>8102328.040000001</v>
      </c>
      <c r="L9" s="136">
        <v>8102328.040000001</v>
      </c>
      <c r="M9" s="136">
        <v>0</v>
      </c>
    </row>
    <row r="10" spans="1:13" ht="25.5" x14ac:dyDescent="0.2">
      <c r="A10" s="112" t="s">
        <v>516</v>
      </c>
      <c r="B10" s="135">
        <v>8096747</v>
      </c>
      <c r="C10" s="135">
        <v>464398.71</v>
      </c>
      <c r="D10" s="135">
        <v>0</v>
      </c>
      <c r="E10" s="135">
        <v>8561145.7100000009</v>
      </c>
      <c r="F10" s="135">
        <v>8561145.7100000009</v>
      </c>
      <c r="G10" s="135">
        <v>0</v>
      </c>
      <c r="H10" s="135">
        <v>8102328.040000001</v>
      </c>
      <c r="I10" s="135">
        <v>458817.67</v>
      </c>
      <c r="J10" s="135">
        <v>458817.66999999993</v>
      </c>
      <c r="K10" s="135">
        <v>8102328.040000001</v>
      </c>
      <c r="L10" s="135">
        <v>8102328.040000001</v>
      </c>
      <c r="M10" s="135">
        <v>0</v>
      </c>
    </row>
    <row r="11" spans="1:13" ht="38.25" x14ac:dyDescent="0.2">
      <c r="A11" s="13" t="s">
        <v>375</v>
      </c>
      <c r="B11" s="136">
        <v>300234</v>
      </c>
      <c r="C11" s="136">
        <v>121569</v>
      </c>
      <c r="D11" s="136">
        <v>0</v>
      </c>
      <c r="E11" s="136">
        <v>421803</v>
      </c>
      <c r="F11" s="136">
        <v>310592.09999999998</v>
      </c>
      <c r="G11" s="136">
        <v>111210.90000000002</v>
      </c>
      <c r="H11" s="136">
        <v>241253.84999999998</v>
      </c>
      <c r="I11" s="136">
        <v>69338.25</v>
      </c>
      <c r="J11" s="136">
        <v>180549.15000000005</v>
      </c>
      <c r="K11" s="136">
        <v>241253.84999999998</v>
      </c>
      <c r="L11" s="136">
        <v>241253.84999999992</v>
      </c>
      <c r="M11" s="136">
        <v>3.7252902984619141E-11</v>
      </c>
    </row>
    <row r="12" spans="1:13" ht="25.5" x14ac:dyDescent="0.2">
      <c r="A12" s="112" t="s">
        <v>515</v>
      </c>
      <c r="B12" s="135">
        <v>300234</v>
      </c>
      <c r="C12" s="135">
        <v>121569</v>
      </c>
      <c r="D12" s="135">
        <v>0</v>
      </c>
      <c r="E12" s="135">
        <v>421803</v>
      </c>
      <c r="F12" s="135">
        <v>310592.09999999998</v>
      </c>
      <c r="G12" s="135">
        <v>111210.90000000002</v>
      </c>
      <c r="H12" s="135">
        <v>241253.84999999998</v>
      </c>
      <c r="I12" s="135">
        <v>69338.25</v>
      </c>
      <c r="J12" s="135">
        <v>180549.15000000005</v>
      </c>
      <c r="K12" s="135">
        <v>241253.84999999998</v>
      </c>
      <c r="L12" s="135">
        <v>241253.84999999992</v>
      </c>
      <c r="M12" s="135">
        <v>3.7252902984619141E-11</v>
      </c>
    </row>
    <row r="13" spans="1:13" ht="38.25" x14ac:dyDescent="0.2">
      <c r="A13" s="13" t="s">
        <v>60</v>
      </c>
      <c r="B13" s="136">
        <v>1282872</v>
      </c>
      <c r="C13" s="136">
        <v>72233.110000000015</v>
      </c>
      <c r="D13" s="136">
        <v>55001</v>
      </c>
      <c r="E13" s="136">
        <v>1300104.1100000001</v>
      </c>
      <c r="F13" s="136">
        <v>1355105.11</v>
      </c>
      <c r="G13" s="136">
        <v>-55001</v>
      </c>
      <c r="H13" s="136">
        <v>1194498.8000000003</v>
      </c>
      <c r="I13" s="136">
        <v>160606.30999999988</v>
      </c>
      <c r="J13" s="136">
        <v>105605.30999999982</v>
      </c>
      <c r="K13" s="136">
        <v>1194498.8000000003</v>
      </c>
      <c r="L13" s="136">
        <v>1194498.8000000003</v>
      </c>
      <c r="M13" s="136">
        <v>-3.7252902984619141E-11</v>
      </c>
    </row>
    <row r="14" spans="1:13" x14ac:dyDescent="0.2">
      <c r="A14" s="112" t="s">
        <v>514</v>
      </c>
      <c r="B14" s="135">
        <v>116625</v>
      </c>
      <c r="C14" s="135">
        <v>6566.62</v>
      </c>
      <c r="D14" s="135">
        <v>12319</v>
      </c>
      <c r="E14" s="135">
        <v>110872.62</v>
      </c>
      <c r="F14" s="135">
        <v>123191.62</v>
      </c>
      <c r="G14" s="135">
        <v>-12319</v>
      </c>
      <c r="H14" s="135">
        <v>87871.599999999977</v>
      </c>
      <c r="I14" s="135">
        <v>35320.020000000019</v>
      </c>
      <c r="J14" s="135">
        <v>23001.020000000019</v>
      </c>
      <c r="K14" s="135">
        <v>87871.6</v>
      </c>
      <c r="L14" s="135">
        <v>87871.60000000002</v>
      </c>
      <c r="M14" s="135">
        <v>-3.7252902984619141E-11</v>
      </c>
    </row>
    <row r="15" spans="1:13" x14ac:dyDescent="0.2">
      <c r="A15" s="112" t="s">
        <v>513</v>
      </c>
      <c r="B15" s="135">
        <v>1166247</v>
      </c>
      <c r="C15" s="135">
        <v>65666.490000000005</v>
      </c>
      <c r="D15" s="135">
        <v>42682</v>
      </c>
      <c r="E15" s="135">
        <v>1189231.49</v>
      </c>
      <c r="F15" s="135">
        <v>1231913.49</v>
      </c>
      <c r="G15" s="135">
        <v>-42682</v>
      </c>
      <c r="H15" s="135">
        <v>1106627.2000000002</v>
      </c>
      <c r="I15" s="135">
        <v>125286.28999999985</v>
      </c>
      <c r="J15" s="135">
        <v>82604.289999999804</v>
      </c>
      <c r="K15" s="135">
        <v>1106627.2000000002</v>
      </c>
      <c r="L15" s="135">
        <v>1106627.2000000002</v>
      </c>
      <c r="M15" s="135">
        <v>0</v>
      </c>
    </row>
    <row r="16" spans="1:13" x14ac:dyDescent="0.2">
      <c r="A16" s="13" t="s">
        <v>59</v>
      </c>
      <c r="B16" s="136">
        <v>1980667</v>
      </c>
      <c r="C16" s="136">
        <v>104649.23</v>
      </c>
      <c r="D16" s="136">
        <v>208476</v>
      </c>
      <c r="E16" s="136">
        <v>1876840.23</v>
      </c>
      <c r="F16" s="136">
        <v>2044021.44</v>
      </c>
      <c r="G16" s="136">
        <v>-167181.20999999973</v>
      </c>
      <c r="H16" s="136">
        <v>1525289.87</v>
      </c>
      <c r="I16" s="136">
        <v>518731.56999999989</v>
      </c>
      <c r="J16" s="136">
        <v>351550.36000000016</v>
      </c>
      <c r="K16" s="136">
        <v>1525289.87</v>
      </c>
      <c r="L16" s="136">
        <v>1525289.87</v>
      </c>
      <c r="M16" s="136">
        <v>1.1175870895385742E-10</v>
      </c>
    </row>
    <row r="17" spans="1:13" x14ac:dyDescent="0.2">
      <c r="A17" s="112" t="s">
        <v>512</v>
      </c>
      <c r="B17" s="135">
        <v>672672</v>
      </c>
      <c r="C17" s="135">
        <v>37875.4</v>
      </c>
      <c r="D17" s="135">
        <v>71000</v>
      </c>
      <c r="E17" s="135">
        <v>639547.4</v>
      </c>
      <c r="F17" s="135">
        <v>710547.4</v>
      </c>
      <c r="G17" s="135">
        <v>-71000</v>
      </c>
      <c r="H17" s="135">
        <v>444900.73</v>
      </c>
      <c r="I17" s="135">
        <v>265646.67</v>
      </c>
      <c r="J17" s="135">
        <v>194646.67000000004</v>
      </c>
      <c r="K17" s="135">
        <v>444900.73</v>
      </c>
      <c r="L17" s="135">
        <v>444900.7300000001</v>
      </c>
      <c r="M17" s="135">
        <v>-7.4505805969238283E-11</v>
      </c>
    </row>
    <row r="18" spans="1:13" ht="25.5" x14ac:dyDescent="0.2">
      <c r="A18" s="112" t="s">
        <v>511</v>
      </c>
      <c r="B18" s="135">
        <v>242902</v>
      </c>
      <c r="C18" s="135">
        <v>12923.98</v>
      </c>
      <c r="D18" s="135">
        <v>25582</v>
      </c>
      <c r="E18" s="135">
        <v>230243.98</v>
      </c>
      <c r="F18" s="135">
        <v>255825.98</v>
      </c>
      <c r="G18" s="135">
        <v>-25581.999999999971</v>
      </c>
      <c r="H18" s="135">
        <v>207288.18000000005</v>
      </c>
      <c r="I18" s="135">
        <v>48537.799999999967</v>
      </c>
      <c r="J18" s="135">
        <v>22955.799999999992</v>
      </c>
      <c r="K18" s="135">
        <v>207288.18</v>
      </c>
      <c r="L18" s="135">
        <v>207288.18</v>
      </c>
      <c r="M18" s="135">
        <v>3.7252902984619141E-11</v>
      </c>
    </row>
    <row r="19" spans="1:13" x14ac:dyDescent="0.2">
      <c r="A19" s="112" t="s">
        <v>510</v>
      </c>
      <c r="B19" s="135">
        <v>1012093</v>
      </c>
      <c r="C19" s="135">
        <v>53849.85</v>
      </c>
      <c r="D19" s="135">
        <v>106594</v>
      </c>
      <c r="E19" s="135">
        <v>959348.85000000021</v>
      </c>
      <c r="F19" s="135">
        <v>1065942.8499999999</v>
      </c>
      <c r="G19" s="135">
        <v>-106593.99999999978</v>
      </c>
      <c r="H19" s="135">
        <v>861395.75</v>
      </c>
      <c r="I19" s="135">
        <v>204547.09999999986</v>
      </c>
      <c r="J19" s="135">
        <v>97953.100000000093</v>
      </c>
      <c r="K19" s="135">
        <v>861395.75</v>
      </c>
      <c r="L19" s="135">
        <v>861395.74999999988</v>
      </c>
      <c r="M19" s="135">
        <v>1.4901161193847657E-10</v>
      </c>
    </row>
    <row r="20" spans="1:13" ht="25.5" x14ac:dyDescent="0.2">
      <c r="A20" s="112" t="s">
        <v>509</v>
      </c>
      <c r="B20" s="135">
        <v>53000</v>
      </c>
      <c r="C20" s="135">
        <v>0</v>
      </c>
      <c r="D20" s="135">
        <v>5300</v>
      </c>
      <c r="E20" s="135">
        <v>47700</v>
      </c>
      <c r="F20" s="135">
        <v>11705.210000000001</v>
      </c>
      <c r="G20" s="135">
        <v>35994.79</v>
      </c>
      <c r="H20" s="135">
        <v>11705.210000000001</v>
      </c>
      <c r="I20" s="135">
        <v>0</v>
      </c>
      <c r="J20" s="135">
        <v>35994.79</v>
      </c>
      <c r="K20" s="135">
        <v>11705.210000000001</v>
      </c>
      <c r="L20" s="135">
        <v>11705.210000000001</v>
      </c>
      <c r="M20" s="135">
        <v>0</v>
      </c>
    </row>
    <row r="21" spans="1:13" ht="25.5" x14ac:dyDescent="0.2">
      <c r="A21" s="13" t="s">
        <v>507</v>
      </c>
      <c r="B21" s="136">
        <v>321626</v>
      </c>
      <c r="C21" s="136">
        <v>614844</v>
      </c>
      <c r="D21" s="136">
        <v>0</v>
      </c>
      <c r="E21" s="136">
        <v>936470</v>
      </c>
      <c r="F21" s="136">
        <v>842330.53000000014</v>
      </c>
      <c r="G21" s="136">
        <v>94139.469999999885</v>
      </c>
      <c r="H21" s="136">
        <v>842330.53</v>
      </c>
      <c r="I21" s="136">
        <v>1.4901161193847657E-10</v>
      </c>
      <c r="J21" s="136">
        <v>94139.47</v>
      </c>
      <c r="K21" s="136">
        <v>842330.53000000014</v>
      </c>
      <c r="L21" s="136">
        <v>842330.53</v>
      </c>
      <c r="M21" s="136">
        <v>0</v>
      </c>
    </row>
    <row r="22" spans="1:13" x14ac:dyDescent="0.2">
      <c r="A22" s="112" t="s">
        <v>508</v>
      </c>
      <c r="B22" s="135">
        <v>135431</v>
      </c>
      <c r="C22" s="135">
        <v>582894</v>
      </c>
      <c r="D22" s="135">
        <v>0</v>
      </c>
      <c r="E22" s="135">
        <v>718325</v>
      </c>
      <c r="F22" s="135">
        <v>648490.50000000012</v>
      </c>
      <c r="G22" s="135">
        <v>69834.499999999884</v>
      </c>
      <c r="H22" s="135">
        <v>648490.5</v>
      </c>
      <c r="I22" s="135">
        <v>1.4901161193847657E-10</v>
      </c>
      <c r="J22" s="135">
        <v>69834.5</v>
      </c>
      <c r="K22" s="135">
        <v>648490.50000000012</v>
      </c>
      <c r="L22" s="135">
        <v>648490.5</v>
      </c>
      <c r="M22" s="135">
        <v>0</v>
      </c>
    </row>
    <row r="23" spans="1:13" ht="25.5" x14ac:dyDescent="0.2">
      <c r="A23" s="112" t="s">
        <v>507</v>
      </c>
      <c r="B23" s="135">
        <v>186195</v>
      </c>
      <c r="C23" s="135">
        <v>31950</v>
      </c>
      <c r="D23" s="135">
        <v>0</v>
      </c>
      <c r="E23" s="135">
        <v>218145</v>
      </c>
      <c r="F23" s="135">
        <v>193840.03</v>
      </c>
      <c r="G23" s="135">
        <v>24304.97</v>
      </c>
      <c r="H23" s="135">
        <v>193840.03</v>
      </c>
      <c r="I23" s="135">
        <v>0</v>
      </c>
      <c r="J23" s="135">
        <v>24304.97</v>
      </c>
      <c r="K23" s="135">
        <v>193840.03</v>
      </c>
      <c r="L23" s="135">
        <v>193840.03</v>
      </c>
      <c r="M23" s="135">
        <v>0</v>
      </c>
    </row>
    <row r="24" spans="1:13" x14ac:dyDescent="0.2">
      <c r="A24" s="13" t="s">
        <v>506</v>
      </c>
      <c r="B24" s="136">
        <v>699430</v>
      </c>
      <c r="C24" s="136">
        <v>0</v>
      </c>
      <c r="D24" s="136">
        <v>699431</v>
      </c>
      <c r="E24" s="136">
        <v>-1</v>
      </c>
      <c r="F24" s="136">
        <v>0</v>
      </c>
      <c r="G24" s="136">
        <v>-1</v>
      </c>
      <c r="H24" s="136">
        <v>0</v>
      </c>
      <c r="I24" s="136">
        <v>0</v>
      </c>
      <c r="J24" s="136">
        <v>-1</v>
      </c>
      <c r="K24" s="136">
        <v>0</v>
      </c>
      <c r="L24" s="136">
        <v>0</v>
      </c>
      <c r="M24" s="136">
        <v>0</v>
      </c>
    </row>
    <row r="25" spans="1:13" x14ac:dyDescent="0.2">
      <c r="A25" s="112" t="s">
        <v>505</v>
      </c>
      <c r="B25" s="135">
        <v>699430</v>
      </c>
      <c r="C25" s="135">
        <v>0</v>
      </c>
      <c r="D25" s="135">
        <v>699431</v>
      </c>
      <c r="E25" s="135">
        <v>-1</v>
      </c>
      <c r="F25" s="135">
        <v>0</v>
      </c>
      <c r="G25" s="135">
        <v>-1</v>
      </c>
      <c r="H25" s="135">
        <v>0</v>
      </c>
      <c r="I25" s="135">
        <v>0</v>
      </c>
      <c r="J25" s="135">
        <v>-1</v>
      </c>
      <c r="K25" s="135">
        <v>0</v>
      </c>
      <c r="L25" s="135">
        <v>0</v>
      </c>
      <c r="M25" s="135">
        <v>0</v>
      </c>
    </row>
    <row r="26" spans="1:13" ht="25.5" x14ac:dyDescent="0.2">
      <c r="A26" s="13" t="s">
        <v>58</v>
      </c>
      <c r="B26" s="136">
        <v>958424</v>
      </c>
      <c r="C26" s="136">
        <v>17799.95</v>
      </c>
      <c r="D26" s="136">
        <v>32586</v>
      </c>
      <c r="E26" s="136">
        <v>943637.95000000007</v>
      </c>
      <c r="F26" s="136">
        <v>849627.47</v>
      </c>
      <c r="G26" s="136">
        <v>94010.480000000025</v>
      </c>
      <c r="H26" s="136">
        <v>810360.52000000014</v>
      </c>
      <c r="I26" s="136">
        <v>39266.949999999888</v>
      </c>
      <c r="J26" s="136">
        <v>133277.42999999993</v>
      </c>
      <c r="K26" s="136">
        <v>810360.52</v>
      </c>
      <c r="L26" s="136">
        <v>810360.52</v>
      </c>
      <c r="M26" s="136">
        <v>7.4505805969238283E-11</v>
      </c>
    </row>
    <row r="27" spans="1:13" x14ac:dyDescent="0.2">
      <c r="A27" s="112" t="s">
        <v>504</v>
      </c>
      <c r="B27" s="135">
        <v>420826</v>
      </c>
      <c r="C27" s="135">
        <v>0</v>
      </c>
      <c r="D27" s="135">
        <v>0</v>
      </c>
      <c r="E27" s="135">
        <v>420826</v>
      </c>
      <c r="F27" s="135">
        <v>420826</v>
      </c>
      <c r="G27" s="135">
        <v>0</v>
      </c>
      <c r="H27" s="135">
        <v>396275.0500000001</v>
      </c>
      <c r="I27" s="135">
        <v>24550.949999999924</v>
      </c>
      <c r="J27" s="135">
        <v>24550.949999999953</v>
      </c>
      <c r="K27" s="135">
        <v>396275.05</v>
      </c>
      <c r="L27" s="135">
        <v>396275.0500000001</v>
      </c>
      <c r="M27" s="135">
        <v>0</v>
      </c>
    </row>
    <row r="28" spans="1:13" x14ac:dyDescent="0.2">
      <c r="A28" s="112" t="s">
        <v>503</v>
      </c>
      <c r="B28" s="135">
        <v>229533</v>
      </c>
      <c r="C28" s="135">
        <v>0</v>
      </c>
      <c r="D28" s="135">
        <v>0</v>
      </c>
      <c r="E28" s="135">
        <v>229533</v>
      </c>
      <c r="F28" s="135">
        <v>229533</v>
      </c>
      <c r="G28" s="135">
        <v>0</v>
      </c>
      <c r="H28" s="135">
        <v>214817.00000000003</v>
      </c>
      <c r="I28" s="135">
        <v>14715.999999999964</v>
      </c>
      <c r="J28" s="135">
        <v>14715.999999999973</v>
      </c>
      <c r="K28" s="135">
        <v>214817.00000000003</v>
      </c>
      <c r="L28" s="135">
        <v>214816.99999999997</v>
      </c>
      <c r="M28" s="135">
        <v>7.4505805969238283E-11</v>
      </c>
    </row>
    <row r="29" spans="1:13" ht="25.5" x14ac:dyDescent="0.2">
      <c r="A29" s="112" t="s">
        <v>502</v>
      </c>
      <c r="B29" s="135">
        <v>308065</v>
      </c>
      <c r="C29" s="135">
        <v>17799.95</v>
      </c>
      <c r="D29" s="135">
        <v>32586</v>
      </c>
      <c r="E29" s="135">
        <v>293278.95</v>
      </c>
      <c r="F29" s="135">
        <v>199268.47</v>
      </c>
      <c r="G29" s="135">
        <v>94010.480000000025</v>
      </c>
      <c r="H29" s="135">
        <v>199268.47</v>
      </c>
      <c r="I29" s="135">
        <v>0</v>
      </c>
      <c r="J29" s="135">
        <v>94010.480000000025</v>
      </c>
      <c r="K29" s="135">
        <v>199268.47</v>
      </c>
      <c r="L29" s="135">
        <v>199268.47</v>
      </c>
      <c r="M29" s="135">
        <v>0</v>
      </c>
    </row>
    <row r="30" spans="1:13" x14ac:dyDescent="0.2">
      <c r="A30" s="6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spans="1:13" ht="25.5" x14ac:dyDescent="0.2">
      <c r="A31" s="138" t="s">
        <v>362</v>
      </c>
      <c r="B31" s="137">
        <f>B32+B39+B42+B45+B49+B51+B53+B56</f>
        <v>314000</v>
      </c>
      <c r="C31" s="137">
        <f t="shared" ref="C31:M31" si="1">C32+C39+C42+C45+C49+C51+C53+C56</f>
        <v>1426906.5299999998</v>
      </c>
      <c r="D31" s="137">
        <f t="shared" si="1"/>
        <v>78981.53</v>
      </c>
      <c r="E31" s="137">
        <f t="shared" si="1"/>
        <v>1661925</v>
      </c>
      <c r="F31" s="137">
        <f t="shared" si="1"/>
        <v>1531069.82</v>
      </c>
      <c r="G31" s="137">
        <f t="shared" si="1"/>
        <v>130855.18000000007</v>
      </c>
      <c r="H31" s="137">
        <f t="shared" si="1"/>
        <v>1531069.82</v>
      </c>
      <c r="I31" s="137">
        <f t="shared" si="1"/>
        <v>-2.3283064365386961E-11</v>
      </c>
      <c r="J31" s="137">
        <f t="shared" si="1"/>
        <v>130855.18000000004</v>
      </c>
      <c r="K31" s="137">
        <f t="shared" si="1"/>
        <v>1531069.8200000003</v>
      </c>
      <c r="L31" s="137">
        <f t="shared" si="1"/>
        <v>1531069.82</v>
      </c>
      <c r="M31" s="137">
        <f t="shared" si="1"/>
        <v>-2.3283064365386964E-11</v>
      </c>
    </row>
    <row r="32" spans="1:13" ht="38.25" x14ac:dyDescent="0.2">
      <c r="A32" s="13" t="s">
        <v>364</v>
      </c>
      <c r="B32" s="136">
        <v>122000</v>
      </c>
      <c r="C32" s="136">
        <v>268028.17</v>
      </c>
      <c r="D32" s="136">
        <v>1693.17</v>
      </c>
      <c r="E32" s="136">
        <v>388335</v>
      </c>
      <c r="F32" s="136">
        <v>365939.65</v>
      </c>
      <c r="G32" s="136">
        <v>22395.350000000024</v>
      </c>
      <c r="H32" s="136">
        <v>365939.65</v>
      </c>
      <c r="I32" s="136">
        <v>-1.3969838619232177E-11</v>
      </c>
      <c r="J32" s="136">
        <v>22395.350000000013</v>
      </c>
      <c r="K32" s="136">
        <v>365939.65</v>
      </c>
      <c r="L32" s="136">
        <v>365939.65</v>
      </c>
      <c r="M32" s="136">
        <v>-2.3283064365386964E-11</v>
      </c>
    </row>
    <row r="33" spans="1:13" ht="25.5" x14ac:dyDescent="0.2">
      <c r="A33" s="112" t="s">
        <v>501</v>
      </c>
      <c r="B33" s="135">
        <v>80000</v>
      </c>
      <c r="C33" s="135">
        <v>22752.170000000002</v>
      </c>
      <c r="D33" s="135">
        <v>493.17</v>
      </c>
      <c r="E33" s="135">
        <v>102259</v>
      </c>
      <c r="F33" s="135">
        <v>102258.60999999997</v>
      </c>
      <c r="G33" s="135">
        <v>0.39000000002852175</v>
      </c>
      <c r="H33" s="135">
        <v>102258.60999999999</v>
      </c>
      <c r="I33" s="135">
        <v>-1.8626451492309571E-11</v>
      </c>
      <c r="J33" s="135">
        <v>0.39000000001396984</v>
      </c>
      <c r="K33" s="135">
        <v>102258.61</v>
      </c>
      <c r="L33" s="135">
        <v>102258.61</v>
      </c>
      <c r="M33" s="135">
        <v>-1.8626451492309571E-11</v>
      </c>
    </row>
    <row r="34" spans="1:13" ht="25.5" x14ac:dyDescent="0.2">
      <c r="A34" s="112" t="s">
        <v>500</v>
      </c>
      <c r="B34" s="135">
        <v>10500</v>
      </c>
      <c r="C34" s="135">
        <v>0</v>
      </c>
      <c r="D34" s="135">
        <v>1050</v>
      </c>
      <c r="E34" s="135">
        <v>9450</v>
      </c>
      <c r="F34" s="135">
        <v>365.40000000000003</v>
      </c>
      <c r="G34" s="135">
        <v>9084.6</v>
      </c>
      <c r="H34" s="135">
        <v>365.40000000000003</v>
      </c>
      <c r="I34" s="135">
        <v>0</v>
      </c>
      <c r="J34" s="135">
        <v>9084.6</v>
      </c>
      <c r="K34" s="135">
        <v>365.40000000000003</v>
      </c>
      <c r="L34" s="135">
        <v>365.40000000000003</v>
      </c>
      <c r="M34" s="135">
        <v>0</v>
      </c>
    </row>
    <row r="35" spans="1:13" ht="25.5" x14ac:dyDescent="0.2">
      <c r="A35" s="112" t="s">
        <v>499</v>
      </c>
      <c r="B35" s="135">
        <v>10000</v>
      </c>
      <c r="C35" s="135">
        <v>42000</v>
      </c>
      <c r="D35" s="135">
        <v>0</v>
      </c>
      <c r="E35" s="135">
        <v>52000</v>
      </c>
      <c r="F35" s="135">
        <v>40895.490000000005</v>
      </c>
      <c r="G35" s="135">
        <v>11104.509999999995</v>
      </c>
      <c r="H35" s="135">
        <v>40895.49</v>
      </c>
      <c r="I35" s="135">
        <v>4.6566128730773927E-12</v>
      </c>
      <c r="J35" s="135">
        <v>11104.510000000002</v>
      </c>
      <c r="K35" s="135">
        <v>40895.49</v>
      </c>
      <c r="L35" s="135">
        <v>40895.490000000005</v>
      </c>
      <c r="M35" s="135">
        <v>-4.6566128730773927E-12</v>
      </c>
    </row>
    <row r="36" spans="1:13" x14ac:dyDescent="0.2">
      <c r="A36" s="112" t="s">
        <v>498</v>
      </c>
      <c r="B36" s="135">
        <v>20000</v>
      </c>
      <c r="C36" s="135">
        <v>1000</v>
      </c>
      <c r="D36" s="135">
        <v>0</v>
      </c>
      <c r="E36" s="135">
        <v>21000</v>
      </c>
      <c r="F36" s="135">
        <v>19600.68</v>
      </c>
      <c r="G36" s="135">
        <v>1399.3199999999997</v>
      </c>
      <c r="H36" s="135">
        <v>19600.68</v>
      </c>
      <c r="I36" s="135">
        <v>0</v>
      </c>
      <c r="J36" s="135">
        <v>1399.3199999999997</v>
      </c>
      <c r="K36" s="135">
        <v>19600.68</v>
      </c>
      <c r="L36" s="135">
        <v>19600.68</v>
      </c>
      <c r="M36" s="135">
        <v>0</v>
      </c>
    </row>
    <row r="37" spans="1:13" ht="25.5" x14ac:dyDescent="0.2">
      <c r="A37" s="112" t="s">
        <v>497</v>
      </c>
      <c r="B37" s="135">
        <v>1500</v>
      </c>
      <c r="C37" s="135">
        <v>0</v>
      </c>
      <c r="D37" s="135">
        <v>150</v>
      </c>
      <c r="E37" s="135">
        <v>1350</v>
      </c>
      <c r="F37" s="135">
        <v>543.47</v>
      </c>
      <c r="G37" s="135">
        <v>806.53</v>
      </c>
      <c r="H37" s="135">
        <v>543.47</v>
      </c>
      <c r="I37" s="135">
        <v>0</v>
      </c>
      <c r="J37" s="135">
        <v>806.53</v>
      </c>
      <c r="K37" s="135">
        <v>543.47</v>
      </c>
      <c r="L37" s="135">
        <v>543.47</v>
      </c>
      <c r="M37" s="135">
        <v>0</v>
      </c>
    </row>
    <row r="38" spans="1:13" x14ac:dyDescent="0.2">
      <c r="A38" s="112" t="s">
        <v>496</v>
      </c>
      <c r="B38" s="135">
        <v>0</v>
      </c>
      <c r="C38" s="135">
        <v>202276</v>
      </c>
      <c r="D38" s="135">
        <v>0</v>
      </c>
      <c r="E38" s="135">
        <v>202276</v>
      </c>
      <c r="F38" s="135">
        <v>202276</v>
      </c>
      <c r="G38" s="135">
        <v>0</v>
      </c>
      <c r="H38" s="135">
        <v>202276</v>
      </c>
      <c r="I38" s="135">
        <v>0</v>
      </c>
      <c r="J38" s="135">
        <v>0</v>
      </c>
      <c r="K38" s="135">
        <v>202276</v>
      </c>
      <c r="L38" s="135">
        <v>202276</v>
      </c>
      <c r="M38" s="135">
        <v>0</v>
      </c>
    </row>
    <row r="39" spans="1:13" x14ac:dyDescent="0.2">
      <c r="A39" s="13" t="s">
        <v>67</v>
      </c>
      <c r="B39" s="136">
        <v>26000</v>
      </c>
      <c r="C39" s="136">
        <v>0</v>
      </c>
      <c r="D39" s="136">
        <v>800</v>
      </c>
      <c r="E39" s="136">
        <v>25200</v>
      </c>
      <c r="F39" s="136">
        <v>18367.100000000002</v>
      </c>
      <c r="G39" s="136">
        <v>6832.9000000000015</v>
      </c>
      <c r="H39" s="136">
        <v>18367.100000000002</v>
      </c>
      <c r="I39" s="136">
        <v>0</v>
      </c>
      <c r="J39" s="136">
        <v>6832.9000000000015</v>
      </c>
      <c r="K39" s="136">
        <v>18367.100000000002</v>
      </c>
      <c r="L39" s="136">
        <v>18367.100000000002</v>
      </c>
      <c r="M39" s="136">
        <v>0</v>
      </c>
    </row>
    <row r="40" spans="1:13" ht="25.5" x14ac:dyDescent="0.2">
      <c r="A40" s="112" t="s">
        <v>495</v>
      </c>
      <c r="B40" s="135">
        <v>18000</v>
      </c>
      <c r="C40" s="135">
        <v>0</v>
      </c>
      <c r="D40" s="135">
        <v>0</v>
      </c>
      <c r="E40" s="135">
        <v>18000</v>
      </c>
      <c r="F40" s="135">
        <v>17806.8</v>
      </c>
      <c r="G40" s="135">
        <v>193.20000000000073</v>
      </c>
      <c r="H40" s="135">
        <v>17806.8</v>
      </c>
      <c r="I40" s="135">
        <v>0</v>
      </c>
      <c r="J40" s="135">
        <v>193.20000000000073</v>
      </c>
      <c r="K40" s="135">
        <v>17806.8</v>
      </c>
      <c r="L40" s="135">
        <v>17806.8</v>
      </c>
      <c r="M40" s="135">
        <v>0</v>
      </c>
    </row>
    <row r="41" spans="1:13" ht="25.5" x14ac:dyDescent="0.2">
      <c r="A41" s="112" t="s">
        <v>494</v>
      </c>
      <c r="B41" s="135">
        <v>8000</v>
      </c>
      <c r="C41" s="135">
        <v>0</v>
      </c>
      <c r="D41" s="135">
        <v>800</v>
      </c>
      <c r="E41" s="135">
        <v>7200</v>
      </c>
      <c r="F41" s="135">
        <v>560.29999999999995</v>
      </c>
      <c r="G41" s="135">
        <v>6639.7</v>
      </c>
      <c r="H41" s="135">
        <v>560.29999999999995</v>
      </c>
      <c r="I41" s="135">
        <v>0</v>
      </c>
      <c r="J41" s="135">
        <v>6639.7</v>
      </c>
      <c r="K41" s="135">
        <v>560.29999999999995</v>
      </c>
      <c r="L41" s="135">
        <v>560.29999999999995</v>
      </c>
      <c r="M41" s="135">
        <v>0</v>
      </c>
    </row>
    <row r="42" spans="1:13" ht="38.25" x14ac:dyDescent="0.2">
      <c r="A42" s="13" t="s">
        <v>365</v>
      </c>
      <c r="B42" s="136">
        <v>15000</v>
      </c>
      <c r="C42" s="136">
        <v>1101411.6599999999</v>
      </c>
      <c r="D42" s="136">
        <v>65562.66</v>
      </c>
      <c r="E42" s="136">
        <v>1050849</v>
      </c>
      <c r="F42" s="136">
        <v>972268.71</v>
      </c>
      <c r="G42" s="136">
        <v>78580.290000000008</v>
      </c>
      <c r="H42" s="136">
        <v>972268.71</v>
      </c>
      <c r="I42" s="136">
        <v>0</v>
      </c>
      <c r="J42" s="136">
        <v>78580.290000000008</v>
      </c>
      <c r="K42" s="136">
        <v>972268.7100000002</v>
      </c>
      <c r="L42" s="136">
        <v>972268.71</v>
      </c>
      <c r="M42" s="136">
        <v>0</v>
      </c>
    </row>
    <row r="43" spans="1:13" ht="25.5" x14ac:dyDescent="0.2">
      <c r="A43" s="112" t="s">
        <v>493</v>
      </c>
      <c r="B43" s="135">
        <v>0</v>
      </c>
      <c r="C43" s="135">
        <v>1073696</v>
      </c>
      <c r="D43" s="135">
        <v>64547</v>
      </c>
      <c r="E43" s="135">
        <v>1009149</v>
      </c>
      <c r="F43" s="135">
        <v>930760.63</v>
      </c>
      <c r="G43" s="135">
        <v>78388.37</v>
      </c>
      <c r="H43" s="135">
        <v>930760.63</v>
      </c>
      <c r="I43" s="135">
        <v>0</v>
      </c>
      <c r="J43" s="135">
        <v>78388.37</v>
      </c>
      <c r="K43" s="135">
        <v>930760.63000000012</v>
      </c>
      <c r="L43" s="135">
        <v>930760.63</v>
      </c>
      <c r="M43" s="135">
        <v>0</v>
      </c>
    </row>
    <row r="44" spans="1:13" ht="25.5" x14ac:dyDescent="0.2">
      <c r="A44" s="112" t="s">
        <v>492</v>
      </c>
      <c r="B44" s="135">
        <v>15000</v>
      </c>
      <c r="C44" s="135">
        <v>27715.66</v>
      </c>
      <c r="D44" s="135">
        <v>1015.66</v>
      </c>
      <c r="E44" s="135">
        <v>41700</v>
      </c>
      <c r="F44" s="135">
        <v>41508.080000000002</v>
      </c>
      <c r="G44" s="135">
        <v>191.91999999999825</v>
      </c>
      <c r="H44" s="135">
        <v>41508.080000000002</v>
      </c>
      <c r="I44" s="135">
        <v>0</v>
      </c>
      <c r="J44" s="135">
        <v>191.91999999999825</v>
      </c>
      <c r="K44" s="135">
        <v>41508.080000000002</v>
      </c>
      <c r="L44" s="135">
        <v>41508.080000000002</v>
      </c>
      <c r="M44" s="135">
        <v>0</v>
      </c>
    </row>
    <row r="45" spans="1:13" ht="38.25" x14ac:dyDescent="0.2">
      <c r="A45" s="13" t="s">
        <v>367</v>
      </c>
      <c r="B45" s="136">
        <v>40000</v>
      </c>
      <c r="C45" s="136">
        <v>16401</v>
      </c>
      <c r="D45" s="136">
        <v>1600</v>
      </c>
      <c r="E45" s="136">
        <v>54801</v>
      </c>
      <c r="F45" s="136">
        <v>49530.319999999992</v>
      </c>
      <c r="G45" s="136">
        <v>5270.6800000000048</v>
      </c>
      <c r="H45" s="136">
        <v>49530.32</v>
      </c>
      <c r="I45" s="136">
        <v>-6.9849193096160886E-12</v>
      </c>
      <c r="J45" s="136">
        <v>5270.68</v>
      </c>
      <c r="K45" s="136">
        <v>49530.32</v>
      </c>
      <c r="L45" s="136">
        <v>49530.32</v>
      </c>
      <c r="M45" s="136">
        <v>-2.3283064365386963E-12</v>
      </c>
    </row>
    <row r="46" spans="1:13" x14ac:dyDescent="0.2">
      <c r="A46" s="112" t="s">
        <v>491</v>
      </c>
      <c r="B46" s="135">
        <v>3000</v>
      </c>
      <c r="C46" s="135">
        <v>3000</v>
      </c>
      <c r="D46" s="135">
        <v>600</v>
      </c>
      <c r="E46" s="135">
        <v>5400</v>
      </c>
      <c r="F46" s="135">
        <v>235</v>
      </c>
      <c r="G46" s="135">
        <v>5165</v>
      </c>
      <c r="H46" s="135">
        <v>235</v>
      </c>
      <c r="I46" s="135">
        <v>0</v>
      </c>
      <c r="J46" s="135">
        <v>5165</v>
      </c>
      <c r="K46" s="135">
        <v>235</v>
      </c>
      <c r="L46" s="135">
        <v>235</v>
      </c>
      <c r="M46" s="135">
        <v>0</v>
      </c>
    </row>
    <row r="47" spans="1:13" x14ac:dyDescent="0.2">
      <c r="A47" s="112" t="s">
        <v>490</v>
      </c>
      <c r="B47" s="135">
        <v>10000</v>
      </c>
      <c r="C47" s="135">
        <v>5000</v>
      </c>
      <c r="D47" s="135">
        <v>1000</v>
      </c>
      <c r="E47" s="135">
        <v>14000</v>
      </c>
      <c r="F47" s="135">
        <v>13894.750000000002</v>
      </c>
      <c r="G47" s="135">
        <v>105.24999999999818</v>
      </c>
      <c r="H47" s="135">
        <v>13894.75</v>
      </c>
      <c r="I47" s="135">
        <v>2.3283064365386963E-12</v>
      </c>
      <c r="J47" s="135">
        <v>105.25</v>
      </c>
      <c r="K47" s="135">
        <v>13894.75</v>
      </c>
      <c r="L47" s="135">
        <v>13894.750000000002</v>
      </c>
      <c r="M47" s="135">
        <v>-2.3283064365386963E-12</v>
      </c>
    </row>
    <row r="48" spans="1:13" ht="25.5" x14ac:dyDescent="0.2">
      <c r="A48" s="112" t="s">
        <v>489</v>
      </c>
      <c r="B48" s="135">
        <v>27000</v>
      </c>
      <c r="C48" s="135">
        <v>8401</v>
      </c>
      <c r="D48" s="135">
        <v>0</v>
      </c>
      <c r="E48" s="135">
        <v>35401</v>
      </c>
      <c r="F48" s="135">
        <v>35400.569999999992</v>
      </c>
      <c r="G48" s="135">
        <v>0.430000000007567</v>
      </c>
      <c r="H48" s="135">
        <v>35400.57</v>
      </c>
      <c r="I48" s="135">
        <v>-9.3132257461547854E-12</v>
      </c>
      <c r="J48" s="135">
        <v>0.43000000000029104</v>
      </c>
      <c r="K48" s="135">
        <v>35400.57</v>
      </c>
      <c r="L48" s="135">
        <v>35400.57</v>
      </c>
      <c r="M48" s="135">
        <v>0</v>
      </c>
    </row>
    <row r="49" spans="1:13" ht="38.25" x14ac:dyDescent="0.2">
      <c r="A49" s="13" t="s">
        <v>430</v>
      </c>
      <c r="B49" s="136">
        <v>5000</v>
      </c>
      <c r="C49" s="136">
        <v>0</v>
      </c>
      <c r="D49" s="136">
        <v>500</v>
      </c>
      <c r="E49" s="136">
        <v>4500</v>
      </c>
      <c r="F49" s="136">
        <v>358.40000000000003</v>
      </c>
      <c r="G49" s="136">
        <v>4141.6000000000004</v>
      </c>
      <c r="H49" s="136">
        <v>358.40000000000003</v>
      </c>
      <c r="I49" s="136">
        <v>0</v>
      </c>
      <c r="J49" s="136">
        <v>4141.6000000000004</v>
      </c>
      <c r="K49" s="136">
        <v>358.40000000000003</v>
      </c>
      <c r="L49" s="136">
        <v>358.40000000000003</v>
      </c>
      <c r="M49" s="136">
        <v>0</v>
      </c>
    </row>
    <row r="50" spans="1:13" ht="25.5" x14ac:dyDescent="0.2">
      <c r="A50" s="112" t="s">
        <v>488</v>
      </c>
      <c r="B50" s="135">
        <v>5000</v>
      </c>
      <c r="C50" s="135">
        <v>0</v>
      </c>
      <c r="D50" s="135">
        <v>500</v>
      </c>
      <c r="E50" s="135">
        <v>4500</v>
      </c>
      <c r="F50" s="135">
        <v>358.40000000000003</v>
      </c>
      <c r="G50" s="135">
        <v>4141.6000000000004</v>
      </c>
      <c r="H50" s="135">
        <v>358.40000000000003</v>
      </c>
      <c r="I50" s="135">
        <v>0</v>
      </c>
      <c r="J50" s="135">
        <v>4141.6000000000004</v>
      </c>
      <c r="K50" s="135">
        <v>358.40000000000003</v>
      </c>
      <c r="L50" s="135">
        <v>358.40000000000003</v>
      </c>
      <c r="M50" s="135">
        <v>0</v>
      </c>
    </row>
    <row r="51" spans="1:13" ht="25.5" x14ac:dyDescent="0.2">
      <c r="A51" s="13" t="s">
        <v>66</v>
      </c>
      <c r="B51" s="136">
        <v>50000</v>
      </c>
      <c r="C51" s="136">
        <v>40525.699999999997</v>
      </c>
      <c r="D51" s="136">
        <v>4025.7000000000003</v>
      </c>
      <c r="E51" s="136">
        <v>86500</v>
      </c>
      <c r="F51" s="136">
        <v>86456.85</v>
      </c>
      <c r="G51" s="136">
        <v>43.150000000008731</v>
      </c>
      <c r="H51" s="136">
        <v>86456.85</v>
      </c>
      <c r="I51" s="136">
        <v>0</v>
      </c>
      <c r="J51" s="136">
        <v>43.149999999994179</v>
      </c>
      <c r="K51" s="136">
        <v>86456.85</v>
      </c>
      <c r="L51" s="136">
        <v>86456.85</v>
      </c>
      <c r="M51" s="136">
        <v>0</v>
      </c>
    </row>
    <row r="52" spans="1:13" ht="25.5" x14ac:dyDescent="0.2">
      <c r="A52" s="112" t="s">
        <v>487</v>
      </c>
      <c r="B52" s="135">
        <v>50000</v>
      </c>
      <c r="C52" s="135">
        <v>40525.699999999997</v>
      </c>
      <c r="D52" s="135">
        <v>4025.7000000000003</v>
      </c>
      <c r="E52" s="135">
        <v>86500</v>
      </c>
      <c r="F52" s="135">
        <v>86456.85</v>
      </c>
      <c r="G52" s="135">
        <v>43.150000000008731</v>
      </c>
      <c r="H52" s="135">
        <v>86456.85</v>
      </c>
      <c r="I52" s="135">
        <v>0</v>
      </c>
      <c r="J52" s="135">
        <v>43.149999999994179</v>
      </c>
      <c r="K52" s="135">
        <v>86456.85</v>
      </c>
      <c r="L52" s="135">
        <v>86456.85</v>
      </c>
      <c r="M52" s="135">
        <v>0</v>
      </c>
    </row>
    <row r="53" spans="1:13" ht="38.25" x14ac:dyDescent="0.2">
      <c r="A53" s="13" t="s">
        <v>363</v>
      </c>
      <c r="B53" s="136">
        <v>28000</v>
      </c>
      <c r="C53" s="136">
        <v>0</v>
      </c>
      <c r="D53" s="136">
        <v>2800</v>
      </c>
      <c r="E53" s="136">
        <v>25200</v>
      </c>
      <c r="F53" s="136">
        <v>16406.03</v>
      </c>
      <c r="G53" s="136">
        <v>8793.9699999999993</v>
      </c>
      <c r="H53" s="136">
        <v>16406.03</v>
      </c>
      <c r="I53" s="136">
        <v>0</v>
      </c>
      <c r="J53" s="136">
        <v>8793.9699999999993</v>
      </c>
      <c r="K53" s="136">
        <v>16406.03</v>
      </c>
      <c r="L53" s="136">
        <v>16406.03</v>
      </c>
      <c r="M53" s="136">
        <v>0</v>
      </c>
    </row>
    <row r="54" spans="1:13" x14ac:dyDescent="0.2">
      <c r="A54" s="112" t="s">
        <v>486</v>
      </c>
      <c r="B54" s="135">
        <v>25000</v>
      </c>
      <c r="C54" s="135">
        <v>0</v>
      </c>
      <c r="D54" s="135">
        <v>2500</v>
      </c>
      <c r="E54" s="135">
        <v>22500</v>
      </c>
      <c r="F54" s="135">
        <v>14801.6</v>
      </c>
      <c r="G54" s="135">
        <v>7698.4000000000005</v>
      </c>
      <c r="H54" s="135">
        <v>14801.6</v>
      </c>
      <c r="I54" s="135">
        <v>0</v>
      </c>
      <c r="J54" s="135">
        <v>7698.4000000000005</v>
      </c>
      <c r="K54" s="135">
        <v>14801.6</v>
      </c>
      <c r="L54" s="135">
        <v>14801.6</v>
      </c>
      <c r="M54" s="135">
        <v>0</v>
      </c>
    </row>
    <row r="55" spans="1:13" ht="25.5" x14ac:dyDescent="0.2">
      <c r="A55" s="112" t="s">
        <v>485</v>
      </c>
      <c r="B55" s="135">
        <v>3000</v>
      </c>
      <c r="C55" s="135">
        <v>0</v>
      </c>
      <c r="D55" s="135">
        <v>300</v>
      </c>
      <c r="E55" s="135">
        <v>2700</v>
      </c>
      <c r="F55" s="135">
        <v>1604.43</v>
      </c>
      <c r="G55" s="135">
        <v>1095.57</v>
      </c>
      <c r="H55" s="135">
        <v>1604.43</v>
      </c>
      <c r="I55" s="135">
        <v>0</v>
      </c>
      <c r="J55" s="135">
        <v>1095.57</v>
      </c>
      <c r="K55" s="135">
        <v>1604.43</v>
      </c>
      <c r="L55" s="135">
        <v>1604.43</v>
      </c>
      <c r="M55" s="135">
        <v>0</v>
      </c>
    </row>
    <row r="56" spans="1:13" ht="38.25" x14ac:dyDescent="0.2">
      <c r="A56" s="13" t="s">
        <v>366</v>
      </c>
      <c r="B56" s="136">
        <v>28000</v>
      </c>
      <c r="C56" s="136">
        <v>540</v>
      </c>
      <c r="D56" s="136">
        <v>2000</v>
      </c>
      <c r="E56" s="136">
        <v>26540</v>
      </c>
      <c r="F56" s="136">
        <v>21742.760000000002</v>
      </c>
      <c r="G56" s="136">
        <v>4797.2400000000016</v>
      </c>
      <c r="H56" s="136">
        <v>21742.760000000002</v>
      </c>
      <c r="I56" s="136">
        <v>-2.3283064365386963E-12</v>
      </c>
      <c r="J56" s="136">
        <v>4797.24</v>
      </c>
      <c r="K56" s="136">
        <v>21742.760000000002</v>
      </c>
      <c r="L56" s="136">
        <v>21742.760000000002</v>
      </c>
      <c r="M56" s="136">
        <v>2.3283064365386963E-12</v>
      </c>
    </row>
    <row r="57" spans="1:13" ht="25.5" x14ac:dyDescent="0.2">
      <c r="A57" s="112" t="s">
        <v>484</v>
      </c>
      <c r="B57" s="135">
        <v>20000</v>
      </c>
      <c r="C57" s="135">
        <v>0</v>
      </c>
      <c r="D57" s="135">
        <v>2000</v>
      </c>
      <c r="E57" s="135">
        <v>18000</v>
      </c>
      <c r="F57" s="135">
        <v>13202.759999999998</v>
      </c>
      <c r="G57" s="135">
        <v>4797.2400000000016</v>
      </c>
      <c r="H57" s="135">
        <v>13202.76</v>
      </c>
      <c r="I57" s="135">
        <v>-2.3283064365386963E-12</v>
      </c>
      <c r="J57" s="135">
        <v>4797.24</v>
      </c>
      <c r="K57" s="135">
        <v>13202.76</v>
      </c>
      <c r="L57" s="135">
        <v>13202.759999999998</v>
      </c>
      <c r="M57" s="135">
        <v>2.3283064365386963E-12</v>
      </c>
    </row>
    <row r="58" spans="1:13" ht="38.25" x14ac:dyDescent="0.2">
      <c r="A58" s="112" t="s">
        <v>483</v>
      </c>
      <c r="B58" s="135">
        <v>8000</v>
      </c>
      <c r="C58" s="135">
        <v>540</v>
      </c>
      <c r="D58" s="135">
        <v>0</v>
      </c>
      <c r="E58" s="135">
        <v>8540</v>
      </c>
      <c r="F58" s="135">
        <v>8540</v>
      </c>
      <c r="G58" s="135">
        <v>0</v>
      </c>
      <c r="H58" s="135">
        <v>8540</v>
      </c>
      <c r="I58" s="135">
        <v>0</v>
      </c>
      <c r="J58" s="135">
        <v>0</v>
      </c>
      <c r="K58" s="135">
        <v>8540</v>
      </c>
      <c r="L58" s="135">
        <v>8540</v>
      </c>
      <c r="M58" s="135">
        <v>0</v>
      </c>
    </row>
    <row r="59" spans="1:13" x14ac:dyDescent="0.2">
      <c r="A59" s="6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</row>
    <row r="60" spans="1:13" x14ac:dyDescent="0.2">
      <c r="A60" s="138" t="s">
        <v>368</v>
      </c>
      <c r="B60" s="137">
        <f>B61+B68+B71+B76+B80+B87+B89+B93+B95</f>
        <v>2387000</v>
      </c>
      <c r="C60" s="137">
        <f t="shared" ref="C60:M60" si="2">C61+C68+C71+C76+C80+C87+C89+C93+C95</f>
        <v>3949834.35</v>
      </c>
      <c r="D60" s="137">
        <f t="shared" si="2"/>
        <v>333826.55</v>
      </c>
      <c r="E60" s="137">
        <f t="shared" si="2"/>
        <v>6003007.7999999998</v>
      </c>
      <c r="F60" s="137">
        <f t="shared" si="2"/>
        <v>5171285.0999999996</v>
      </c>
      <c r="G60" s="137">
        <f t="shared" si="2"/>
        <v>831722.70000000065</v>
      </c>
      <c r="H60" s="137">
        <f t="shared" si="2"/>
        <v>5171285.0999999996</v>
      </c>
      <c r="I60" s="137">
        <f t="shared" si="2"/>
        <v>-8.8475644588470455E-10</v>
      </c>
      <c r="J60" s="137">
        <f t="shared" si="2"/>
        <v>831722.69999999972</v>
      </c>
      <c r="K60" s="137">
        <f t="shared" si="2"/>
        <v>5171285.0999999996</v>
      </c>
      <c r="L60" s="137">
        <f t="shared" si="2"/>
        <v>5126367.0199999996</v>
      </c>
      <c r="M60" s="137">
        <f t="shared" si="2"/>
        <v>44918.080000000067</v>
      </c>
    </row>
    <row r="61" spans="1:13" x14ac:dyDescent="0.2">
      <c r="A61" s="13" t="s">
        <v>64</v>
      </c>
      <c r="B61" s="136">
        <v>549000</v>
      </c>
      <c r="C61" s="136">
        <v>20000</v>
      </c>
      <c r="D61" s="136">
        <v>29400</v>
      </c>
      <c r="E61" s="136">
        <v>539600</v>
      </c>
      <c r="F61" s="136">
        <v>493417.12</v>
      </c>
      <c r="G61" s="136">
        <v>46182.880000000012</v>
      </c>
      <c r="H61" s="136">
        <v>493417.12</v>
      </c>
      <c r="I61" s="136">
        <v>-3.7252902984619141E-11</v>
      </c>
      <c r="J61" s="136">
        <v>46182.879999999983</v>
      </c>
      <c r="K61" s="136">
        <v>493417.12</v>
      </c>
      <c r="L61" s="136">
        <v>473659.04000000004</v>
      </c>
      <c r="M61" s="136">
        <v>19758.080000000027</v>
      </c>
    </row>
    <row r="62" spans="1:13" x14ac:dyDescent="0.2">
      <c r="A62" s="112" t="s">
        <v>482</v>
      </c>
      <c r="B62" s="135">
        <v>255000</v>
      </c>
      <c r="C62" s="135">
        <v>5000</v>
      </c>
      <c r="D62" s="135">
        <v>25500</v>
      </c>
      <c r="E62" s="135">
        <v>234500</v>
      </c>
      <c r="F62" s="135">
        <v>184313.53</v>
      </c>
      <c r="G62" s="135">
        <v>50186.47</v>
      </c>
      <c r="H62" s="135">
        <v>184313.53</v>
      </c>
      <c r="I62" s="135">
        <v>0</v>
      </c>
      <c r="J62" s="135">
        <v>50186.47</v>
      </c>
      <c r="K62" s="135">
        <v>184313.53</v>
      </c>
      <c r="L62" s="135">
        <v>184313.53</v>
      </c>
      <c r="M62" s="135">
        <v>0</v>
      </c>
    </row>
    <row r="63" spans="1:13" x14ac:dyDescent="0.2">
      <c r="A63" s="112" t="s">
        <v>481</v>
      </c>
      <c r="B63" s="135">
        <v>15000</v>
      </c>
      <c r="C63" s="135">
        <v>0</v>
      </c>
      <c r="D63" s="135">
        <v>1500</v>
      </c>
      <c r="E63" s="135">
        <v>13500</v>
      </c>
      <c r="F63" s="135">
        <v>8947</v>
      </c>
      <c r="G63" s="135">
        <v>4553</v>
      </c>
      <c r="H63" s="135">
        <v>8947</v>
      </c>
      <c r="I63" s="135">
        <v>0</v>
      </c>
      <c r="J63" s="135">
        <v>4553</v>
      </c>
      <c r="K63" s="135">
        <v>8947</v>
      </c>
      <c r="L63" s="135">
        <v>8947</v>
      </c>
      <c r="M63" s="135">
        <v>0</v>
      </c>
    </row>
    <row r="64" spans="1:13" x14ac:dyDescent="0.2">
      <c r="A64" s="112" t="s">
        <v>480</v>
      </c>
      <c r="B64" s="135">
        <v>200000</v>
      </c>
      <c r="C64" s="135">
        <v>7000</v>
      </c>
      <c r="D64" s="135">
        <v>0</v>
      </c>
      <c r="E64" s="135">
        <v>207000</v>
      </c>
      <c r="F64" s="135">
        <v>232400.31</v>
      </c>
      <c r="G64" s="135">
        <v>-25400.31</v>
      </c>
      <c r="H64" s="135">
        <v>232400.31000000006</v>
      </c>
      <c r="I64" s="135">
        <v>-3.7252902984619141E-11</v>
      </c>
      <c r="J64" s="135">
        <v>-25400.310000000027</v>
      </c>
      <c r="K64" s="135">
        <v>232400.31000000006</v>
      </c>
      <c r="L64" s="135">
        <v>212642.23</v>
      </c>
      <c r="M64" s="135">
        <v>19758.080000000038</v>
      </c>
    </row>
    <row r="65" spans="1:13" x14ac:dyDescent="0.2">
      <c r="A65" s="112" t="s">
        <v>479</v>
      </c>
      <c r="B65" s="135">
        <v>55000</v>
      </c>
      <c r="C65" s="135">
        <v>0</v>
      </c>
      <c r="D65" s="135">
        <v>0</v>
      </c>
      <c r="E65" s="135">
        <v>55000</v>
      </c>
      <c r="F65" s="135">
        <v>54999.999999999993</v>
      </c>
      <c r="G65" s="135">
        <v>7.2759576141834259E-12</v>
      </c>
      <c r="H65" s="135">
        <v>54999.999999999993</v>
      </c>
      <c r="I65" s="135">
        <v>0</v>
      </c>
      <c r="J65" s="135">
        <v>7.2759576141834259E-12</v>
      </c>
      <c r="K65" s="135">
        <v>55000</v>
      </c>
      <c r="L65" s="135">
        <v>55000</v>
      </c>
      <c r="M65" s="135">
        <v>-9.3132257461547854E-12</v>
      </c>
    </row>
    <row r="66" spans="1:13" ht="38.25" x14ac:dyDescent="0.2">
      <c r="A66" s="112" t="s">
        <v>478</v>
      </c>
      <c r="B66" s="135">
        <v>14000</v>
      </c>
      <c r="C66" s="135">
        <v>5000</v>
      </c>
      <c r="D66" s="135">
        <v>1400</v>
      </c>
      <c r="E66" s="135">
        <v>17600</v>
      </c>
      <c r="F66" s="135">
        <v>5764.39</v>
      </c>
      <c r="G66" s="135">
        <v>11835.61</v>
      </c>
      <c r="H66" s="135">
        <v>5764.39</v>
      </c>
      <c r="I66" s="135">
        <v>0</v>
      </c>
      <c r="J66" s="135">
        <v>11835.61</v>
      </c>
      <c r="K66" s="135">
        <v>5764.39</v>
      </c>
      <c r="L66" s="135">
        <v>5764.39</v>
      </c>
      <c r="M66" s="135">
        <v>0</v>
      </c>
    </row>
    <row r="67" spans="1:13" ht="25.5" x14ac:dyDescent="0.2">
      <c r="A67" s="112" t="s">
        <v>477</v>
      </c>
      <c r="B67" s="135">
        <v>10000</v>
      </c>
      <c r="C67" s="135">
        <v>3000</v>
      </c>
      <c r="D67" s="135">
        <v>1000</v>
      </c>
      <c r="E67" s="135">
        <v>12000</v>
      </c>
      <c r="F67" s="135">
        <v>6991.8900000000021</v>
      </c>
      <c r="G67" s="135">
        <v>5008.1099999999979</v>
      </c>
      <c r="H67" s="135">
        <v>6991.8900000000021</v>
      </c>
      <c r="I67" s="135">
        <v>0</v>
      </c>
      <c r="J67" s="135">
        <v>5008.1099999999979</v>
      </c>
      <c r="K67" s="135">
        <v>6991.8900000000021</v>
      </c>
      <c r="L67" s="135">
        <v>6991.8900000000021</v>
      </c>
      <c r="M67" s="135">
        <v>0</v>
      </c>
    </row>
    <row r="68" spans="1:13" ht="25.5" x14ac:dyDescent="0.2">
      <c r="A68" s="13" t="s">
        <v>61</v>
      </c>
      <c r="B68" s="136">
        <v>268000</v>
      </c>
      <c r="C68" s="136">
        <v>30000</v>
      </c>
      <c r="D68" s="136">
        <v>29800</v>
      </c>
      <c r="E68" s="136">
        <v>268200</v>
      </c>
      <c r="F68" s="136">
        <v>137373.06</v>
      </c>
      <c r="G68" s="136">
        <v>130826.93999999999</v>
      </c>
      <c r="H68" s="136">
        <v>137373.06</v>
      </c>
      <c r="I68" s="136">
        <v>9.3132257461547854E-12</v>
      </c>
      <c r="J68" s="136">
        <v>130826.94</v>
      </c>
      <c r="K68" s="136">
        <v>137373.06</v>
      </c>
      <c r="L68" s="136">
        <v>137373.06</v>
      </c>
      <c r="M68" s="136">
        <v>0</v>
      </c>
    </row>
    <row r="69" spans="1:13" x14ac:dyDescent="0.2">
      <c r="A69" s="112" t="s">
        <v>476</v>
      </c>
      <c r="B69" s="135">
        <v>168000</v>
      </c>
      <c r="C69" s="135">
        <v>30000</v>
      </c>
      <c r="D69" s="135">
        <v>19800</v>
      </c>
      <c r="E69" s="135">
        <v>178200</v>
      </c>
      <c r="F69" s="135">
        <v>58020</v>
      </c>
      <c r="G69" s="135">
        <v>120180</v>
      </c>
      <c r="H69" s="135">
        <v>58020</v>
      </c>
      <c r="I69" s="135">
        <v>0</v>
      </c>
      <c r="J69" s="135">
        <v>120180</v>
      </c>
      <c r="K69" s="135">
        <v>58020</v>
      </c>
      <c r="L69" s="135">
        <v>58020</v>
      </c>
      <c r="M69" s="135">
        <v>0</v>
      </c>
    </row>
    <row r="70" spans="1:13" ht="25.5" x14ac:dyDescent="0.2">
      <c r="A70" s="112" t="s">
        <v>475</v>
      </c>
      <c r="B70" s="135">
        <v>100000</v>
      </c>
      <c r="C70" s="135">
        <v>0</v>
      </c>
      <c r="D70" s="135">
        <v>10000</v>
      </c>
      <c r="E70" s="135">
        <v>90000</v>
      </c>
      <c r="F70" s="135">
        <v>79353.060000000012</v>
      </c>
      <c r="G70" s="135">
        <v>10646.939999999988</v>
      </c>
      <c r="H70" s="135">
        <v>79353.06</v>
      </c>
      <c r="I70" s="135">
        <v>9.3132257461547854E-12</v>
      </c>
      <c r="J70" s="135">
        <v>10646.940000000002</v>
      </c>
      <c r="K70" s="135">
        <v>79353.060000000012</v>
      </c>
      <c r="L70" s="135">
        <v>79353.06</v>
      </c>
      <c r="M70" s="135">
        <v>0</v>
      </c>
    </row>
    <row r="71" spans="1:13" ht="51" x14ac:dyDescent="0.2">
      <c r="A71" s="13" t="s">
        <v>474</v>
      </c>
      <c r="B71" s="136">
        <v>245000</v>
      </c>
      <c r="C71" s="136">
        <v>196110.80000000002</v>
      </c>
      <c r="D71" s="136">
        <v>9242</v>
      </c>
      <c r="E71" s="136">
        <v>431868.8</v>
      </c>
      <c r="F71" s="136">
        <v>419703.5</v>
      </c>
      <c r="G71" s="136">
        <v>12165.300000000016</v>
      </c>
      <c r="H71" s="136">
        <v>419703.5</v>
      </c>
      <c r="I71" s="136">
        <v>0</v>
      </c>
      <c r="J71" s="136">
        <v>12165.300000000016</v>
      </c>
      <c r="K71" s="136">
        <v>419703.5</v>
      </c>
      <c r="L71" s="136">
        <v>395703.5</v>
      </c>
      <c r="M71" s="136">
        <v>24000.000000000036</v>
      </c>
    </row>
    <row r="72" spans="1:13" ht="25.5" x14ac:dyDescent="0.2">
      <c r="A72" s="112" t="s">
        <v>473</v>
      </c>
      <c r="B72" s="135">
        <v>50000</v>
      </c>
      <c r="C72" s="135">
        <v>10000</v>
      </c>
      <c r="D72" s="135">
        <v>5142</v>
      </c>
      <c r="E72" s="135">
        <v>54858</v>
      </c>
      <c r="F72" s="135">
        <v>54858</v>
      </c>
      <c r="G72" s="135">
        <v>0</v>
      </c>
      <c r="H72" s="135">
        <v>54858</v>
      </c>
      <c r="I72" s="135">
        <v>0</v>
      </c>
      <c r="J72" s="135">
        <v>0</v>
      </c>
      <c r="K72" s="135">
        <v>54858</v>
      </c>
      <c r="L72" s="135">
        <v>54858</v>
      </c>
      <c r="M72" s="135">
        <v>0</v>
      </c>
    </row>
    <row r="73" spans="1:13" x14ac:dyDescent="0.2">
      <c r="A73" s="112" t="s">
        <v>472</v>
      </c>
      <c r="B73" s="135">
        <v>10000</v>
      </c>
      <c r="C73" s="135">
        <v>0</v>
      </c>
      <c r="D73" s="135">
        <v>0</v>
      </c>
      <c r="E73" s="135">
        <v>10000</v>
      </c>
      <c r="F73" s="135">
        <v>8925</v>
      </c>
      <c r="G73" s="135">
        <v>1075</v>
      </c>
      <c r="H73" s="135">
        <v>8925</v>
      </c>
      <c r="I73" s="135">
        <v>0</v>
      </c>
      <c r="J73" s="135">
        <v>1075</v>
      </c>
      <c r="K73" s="135">
        <v>8925</v>
      </c>
      <c r="L73" s="135">
        <v>8925</v>
      </c>
      <c r="M73" s="135">
        <v>0</v>
      </c>
    </row>
    <row r="74" spans="1:13" x14ac:dyDescent="0.2">
      <c r="A74" s="112" t="s">
        <v>471</v>
      </c>
      <c r="B74" s="135">
        <v>150000</v>
      </c>
      <c r="C74" s="135">
        <v>180110.80000000002</v>
      </c>
      <c r="D74" s="135">
        <v>0</v>
      </c>
      <c r="E74" s="135">
        <v>330110.8</v>
      </c>
      <c r="F74" s="135">
        <v>337664.22000000003</v>
      </c>
      <c r="G74" s="135">
        <v>-7553.4199999999837</v>
      </c>
      <c r="H74" s="135">
        <v>337664.22000000003</v>
      </c>
      <c r="I74" s="135">
        <v>0</v>
      </c>
      <c r="J74" s="135">
        <v>-7553.4199999999837</v>
      </c>
      <c r="K74" s="135">
        <v>337664.22000000003</v>
      </c>
      <c r="L74" s="135">
        <v>313664.21999999997</v>
      </c>
      <c r="M74" s="135">
        <v>24000.000000000036</v>
      </c>
    </row>
    <row r="75" spans="1:13" x14ac:dyDescent="0.2">
      <c r="A75" s="112" t="s">
        <v>470</v>
      </c>
      <c r="B75" s="135">
        <v>35000</v>
      </c>
      <c r="C75" s="135">
        <v>6000</v>
      </c>
      <c r="D75" s="135">
        <v>4100</v>
      </c>
      <c r="E75" s="135">
        <v>36900</v>
      </c>
      <c r="F75" s="135">
        <v>18256.28</v>
      </c>
      <c r="G75" s="135">
        <v>18643.72</v>
      </c>
      <c r="H75" s="135">
        <v>18256.28</v>
      </c>
      <c r="I75" s="135">
        <v>0</v>
      </c>
      <c r="J75" s="135">
        <v>18643.72</v>
      </c>
      <c r="K75" s="135">
        <v>18256.28</v>
      </c>
      <c r="L75" s="135">
        <v>18256.28</v>
      </c>
      <c r="M75" s="135">
        <v>0</v>
      </c>
    </row>
    <row r="76" spans="1:13" ht="38.25" x14ac:dyDescent="0.2">
      <c r="A76" s="13" t="s">
        <v>370</v>
      </c>
      <c r="B76" s="136">
        <v>285000</v>
      </c>
      <c r="C76" s="136">
        <v>45580</v>
      </c>
      <c r="D76" s="136">
        <v>28500</v>
      </c>
      <c r="E76" s="136">
        <v>302080</v>
      </c>
      <c r="F76" s="136">
        <v>269963.56</v>
      </c>
      <c r="G76" s="136">
        <v>32116.440000000002</v>
      </c>
      <c r="H76" s="136">
        <v>269963.56</v>
      </c>
      <c r="I76" s="136">
        <v>4.6566128730773927E-12</v>
      </c>
      <c r="J76" s="136">
        <v>32116.440000000002</v>
      </c>
      <c r="K76" s="136">
        <v>269963.56</v>
      </c>
      <c r="L76" s="136">
        <v>268803.56</v>
      </c>
      <c r="M76" s="136">
        <v>1160</v>
      </c>
    </row>
    <row r="77" spans="1:13" ht="25.5" x14ac:dyDescent="0.2">
      <c r="A77" s="112" t="s">
        <v>469</v>
      </c>
      <c r="B77" s="135">
        <v>0</v>
      </c>
      <c r="C77" s="135">
        <v>22580</v>
      </c>
      <c r="D77" s="135">
        <v>0</v>
      </c>
      <c r="E77" s="135">
        <v>22580</v>
      </c>
      <c r="F77" s="135">
        <v>24320.000000000004</v>
      </c>
      <c r="G77" s="135">
        <v>-1740.0000000000036</v>
      </c>
      <c r="H77" s="135">
        <v>24320</v>
      </c>
      <c r="I77" s="135">
        <v>4.6566128730773927E-12</v>
      </c>
      <c r="J77" s="135">
        <v>-1740</v>
      </c>
      <c r="K77" s="135">
        <v>24320</v>
      </c>
      <c r="L77" s="135">
        <v>23160</v>
      </c>
      <c r="M77" s="135">
        <v>1160</v>
      </c>
    </row>
    <row r="78" spans="1:13" ht="25.5" x14ac:dyDescent="0.2">
      <c r="A78" s="112" t="s">
        <v>468</v>
      </c>
      <c r="B78" s="135">
        <v>285000</v>
      </c>
      <c r="C78" s="135">
        <v>0</v>
      </c>
      <c r="D78" s="135">
        <v>28500</v>
      </c>
      <c r="E78" s="135">
        <v>256500</v>
      </c>
      <c r="F78" s="135">
        <v>226929.62</v>
      </c>
      <c r="G78" s="135">
        <v>29570.380000000005</v>
      </c>
      <c r="H78" s="135">
        <v>226929.62</v>
      </c>
      <c r="I78" s="135">
        <v>0</v>
      </c>
      <c r="J78" s="135">
        <v>29570.380000000005</v>
      </c>
      <c r="K78" s="135">
        <v>226929.62</v>
      </c>
      <c r="L78" s="135">
        <v>226929.62</v>
      </c>
      <c r="M78" s="135">
        <v>0</v>
      </c>
    </row>
    <row r="79" spans="1:13" x14ac:dyDescent="0.2">
      <c r="A79" s="112" t="s">
        <v>467</v>
      </c>
      <c r="B79" s="135">
        <v>0</v>
      </c>
      <c r="C79" s="135">
        <v>23000</v>
      </c>
      <c r="D79" s="135">
        <v>0</v>
      </c>
      <c r="E79" s="135">
        <v>23000</v>
      </c>
      <c r="F79" s="135">
        <v>18713.940000000002</v>
      </c>
      <c r="G79" s="135">
        <v>4286.0599999999977</v>
      </c>
      <c r="H79" s="135">
        <v>18713.940000000002</v>
      </c>
      <c r="I79" s="135">
        <v>0</v>
      </c>
      <c r="J79" s="135">
        <v>4286.0599999999977</v>
      </c>
      <c r="K79" s="135">
        <v>18713.939999999999</v>
      </c>
      <c r="L79" s="135">
        <v>18713.940000000002</v>
      </c>
      <c r="M79" s="135">
        <v>0</v>
      </c>
    </row>
    <row r="80" spans="1:13" ht="51" x14ac:dyDescent="0.2">
      <c r="A80" s="13" t="s">
        <v>371</v>
      </c>
      <c r="B80" s="136">
        <v>179000</v>
      </c>
      <c r="C80" s="136">
        <v>293310.55</v>
      </c>
      <c r="D80" s="136">
        <v>32049.55</v>
      </c>
      <c r="E80" s="136">
        <v>440261</v>
      </c>
      <c r="F80" s="136">
        <v>390060.65</v>
      </c>
      <c r="G80" s="136">
        <v>50200.349999999991</v>
      </c>
      <c r="H80" s="136">
        <v>390060.64999999991</v>
      </c>
      <c r="I80" s="136">
        <v>5.1222741603851319E-11</v>
      </c>
      <c r="J80" s="136">
        <v>50200.350000000035</v>
      </c>
      <c r="K80" s="136">
        <v>390060.65</v>
      </c>
      <c r="L80" s="136">
        <v>390060.65</v>
      </c>
      <c r="M80" s="136">
        <v>-1.3969838619232177E-11</v>
      </c>
    </row>
    <row r="81" spans="1:13" ht="25.5" x14ac:dyDescent="0.2">
      <c r="A81" s="112" t="s">
        <v>466</v>
      </c>
      <c r="B81" s="135">
        <v>50000</v>
      </c>
      <c r="C81" s="135">
        <v>136099.54999999999</v>
      </c>
      <c r="D81" s="135">
        <v>28149.55</v>
      </c>
      <c r="E81" s="135">
        <v>157950</v>
      </c>
      <c r="F81" s="135">
        <v>125732.79000000001</v>
      </c>
      <c r="G81" s="135">
        <v>32217.210000000006</v>
      </c>
      <c r="H81" s="135">
        <v>125732.78999999998</v>
      </c>
      <c r="I81" s="135">
        <v>1.8626451492309571E-11</v>
      </c>
      <c r="J81" s="135">
        <v>32217.210000000021</v>
      </c>
      <c r="K81" s="135">
        <v>125732.79000000002</v>
      </c>
      <c r="L81" s="135">
        <v>125732.79000000001</v>
      </c>
      <c r="M81" s="135">
        <v>-1.8626451492309571E-11</v>
      </c>
    </row>
    <row r="82" spans="1:13" ht="25.5" x14ac:dyDescent="0.2">
      <c r="A82" s="112" t="s">
        <v>465</v>
      </c>
      <c r="B82" s="135">
        <v>15000</v>
      </c>
      <c r="C82" s="135">
        <v>0</v>
      </c>
      <c r="D82" s="135">
        <v>0</v>
      </c>
      <c r="E82" s="135">
        <v>15000</v>
      </c>
      <c r="F82" s="135">
        <v>14579.12</v>
      </c>
      <c r="G82" s="135">
        <v>420.88000000000102</v>
      </c>
      <c r="H82" s="135">
        <v>14579.12</v>
      </c>
      <c r="I82" s="135">
        <v>0</v>
      </c>
      <c r="J82" s="135">
        <v>420.88000000000102</v>
      </c>
      <c r="K82" s="135">
        <v>14579.12</v>
      </c>
      <c r="L82" s="135">
        <v>14579.12</v>
      </c>
      <c r="M82" s="135">
        <v>0</v>
      </c>
    </row>
    <row r="83" spans="1:13" ht="25.5" x14ac:dyDescent="0.2">
      <c r="A83" s="112" t="s">
        <v>464</v>
      </c>
      <c r="B83" s="135">
        <v>18000</v>
      </c>
      <c r="C83" s="135">
        <v>15000</v>
      </c>
      <c r="D83" s="135">
        <v>3300</v>
      </c>
      <c r="E83" s="135">
        <v>29700</v>
      </c>
      <c r="F83" s="135">
        <v>18027</v>
      </c>
      <c r="G83" s="135">
        <v>11673</v>
      </c>
      <c r="H83" s="135">
        <v>18027.000000000004</v>
      </c>
      <c r="I83" s="135">
        <v>-4.6566128730773927E-12</v>
      </c>
      <c r="J83" s="135">
        <v>11672.999999999996</v>
      </c>
      <c r="K83" s="135">
        <v>18027</v>
      </c>
      <c r="L83" s="135">
        <v>18027</v>
      </c>
      <c r="M83" s="135">
        <v>4.6566128730773927E-12</v>
      </c>
    </row>
    <row r="84" spans="1:13" ht="25.5" x14ac:dyDescent="0.2">
      <c r="A84" s="112" t="s">
        <v>463</v>
      </c>
      <c r="B84" s="135">
        <v>91000</v>
      </c>
      <c r="C84" s="135">
        <v>136211</v>
      </c>
      <c r="D84" s="135">
        <v>0</v>
      </c>
      <c r="E84" s="135">
        <v>227211</v>
      </c>
      <c r="F84" s="135">
        <v>227210.57</v>
      </c>
      <c r="G84" s="135">
        <v>0.42999999999301508</v>
      </c>
      <c r="H84" s="135">
        <v>227210.56999999998</v>
      </c>
      <c r="I84" s="135">
        <v>3.7252902984619141E-11</v>
      </c>
      <c r="J84" s="135">
        <v>0.43000000002211891</v>
      </c>
      <c r="K84" s="135">
        <v>227210.57</v>
      </c>
      <c r="L84" s="135">
        <v>227210.56999999998</v>
      </c>
      <c r="M84" s="135">
        <v>0</v>
      </c>
    </row>
    <row r="85" spans="1:13" ht="25.5" x14ac:dyDescent="0.2">
      <c r="A85" s="112" t="s">
        <v>462</v>
      </c>
      <c r="B85" s="135">
        <v>0</v>
      </c>
      <c r="C85" s="135">
        <v>5000</v>
      </c>
      <c r="D85" s="135">
        <v>0</v>
      </c>
      <c r="E85" s="135">
        <v>5000</v>
      </c>
      <c r="F85" s="135">
        <v>2125.0500000000002</v>
      </c>
      <c r="G85" s="135">
        <v>2874.9500000000003</v>
      </c>
      <c r="H85" s="135">
        <v>2125.0500000000002</v>
      </c>
      <c r="I85" s="135">
        <v>0</v>
      </c>
      <c r="J85" s="135">
        <v>2874.9500000000003</v>
      </c>
      <c r="K85" s="135">
        <v>2125.0500000000002</v>
      </c>
      <c r="L85" s="135">
        <v>2125.0500000000002</v>
      </c>
      <c r="M85" s="135">
        <v>0</v>
      </c>
    </row>
    <row r="86" spans="1:13" ht="25.5" x14ac:dyDescent="0.2">
      <c r="A86" s="112" t="s">
        <v>461</v>
      </c>
      <c r="B86" s="135">
        <v>5000</v>
      </c>
      <c r="C86" s="135">
        <v>1000</v>
      </c>
      <c r="D86" s="135">
        <v>600</v>
      </c>
      <c r="E86" s="135">
        <v>5400</v>
      </c>
      <c r="F86" s="135">
        <v>2386.12</v>
      </c>
      <c r="G86" s="135">
        <v>3013.88</v>
      </c>
      <c r="H86" s="135">
        <v>2386.12</v>
      </c>
      <c r="I86" s="135">
        <v>0</v>
      </c>
      <c r="J86" s="135">
        <v>3013.88</v>
      </c>
      <c r="K86" s="135">
        <v>2386.12</v>
      </c>
      <c r="L86" s="135">
        <v>2386.12</v>
      </c>
      <c r="M86" s="135">
        <v>0</v>
      </c>
    </row>
    <row r="87" spans="1:13" ht="38.25" x14ac:dyDescent="0.2">
      <c r="A87" s="13" t="s">
        <v>372</v>
      </c>
      <c r="B87" s="136">
        <v>230000</v>
      </c>
      <c r="C87" s="136">
        <v>230655.1</v>
      </c>
      <c r="D87" s="136">
        <v>38777</v>
      </c>
      <c r="E87" s="136">
        <v>421878.10000000003</v>
      </c>
      <c r="F87" s="136">
        <v>229479.53</v>
      </c>
      <c r="G87" s="136">
        <v>192398.56999999998</v>
      </c>
      <c r="H87" s="136">
        <v>229479.53</v>
      </c>
      <c r="I87" s="136">
        <v>0</v>
      </c>
      <c r="J87" s="136">
        <v>192398.56999999998</v>
      </c>
      <c r="K87" s="136">
        <v>229479.53</v>
      </c>
      <c r="L87" s="136">
        <v>229479.53</v>
      </c>
      <c r="M87" s="136">
        <v>0</v>
      </c>
    </row>
    <row r="88" spans="1:13" ht="25.5" x14ac:dyDescent="0.2">
      <c r="A88" s="112" t="s">
        <v>460</v>
      </c>
      <c r="B88" s="135">
        <v>230000</v>
      </c>
      <c r="C88" s="135">
        <v>230655.1</v>
      </c>
      <c r="D88" s="135">
        <v>38777</v>
      </c>
      <c r="E88" s="135">
        <v>421878.10000000003</v>
      </c>
      <c r="F88" s="135">
        <v>229479.53</v>
      </c>
      <c r="G88" s="135">
        <v>192398.56999999998</v>
      </c>
      <c r="H88" s="135">
        <v>229479.53</v>
      </c>
      <c r="I88" s="135">
        <v>0</v>
      </c>
      <c r="J88" s="135">
        <v>192398.56999999998</v>
      </c>
      <c r="K88" s="135">
        <v>229479.53</v>
      </c>
      <c r="L88" s="135">
        <v>229479.53</v>
      </c>
      <c r="M88" s="135">
        <v>0</v>
      </c>
    </row>
    <row r="89" spans="1:13" ht="25.5" x14ac:dyDescent="0.2">
      <c r="A89" s="13" t="s">
        <v>62</v>
      </c>
      <c r="B89" s="136">
        <v>320000</v>
      </c>
      <c r="C89" s="136">
        <v>556484</v>
      </c>
      <c r="D89" s="136">
        <v>25678</v>
      </c>
      <c r="E89" s="136">
        <v>850806</v>
      </c>
      <c r="F89" s="136">
        <v>699290.61</v>
      </c>
      <c r="G89" s="136">
        <v>151515.39000000004</v>
      </c>
      <c r="H89" s="136">
        <v>699290.61</v>
      </c>
      <c r="I89" s="136">
        <v>-1.8626451492309571E-11</v>
      </c>
      <c r="J89" s="136">
        <v>151515.39000000001</v>
      </c>
      <c r="K89" s="136">
        <v>699290.60999999987</v>
      </c>
      <c r="L89" s="136">
        <v>699290.61</v>
      </c>
      <c r="M89" s="136">
        <v>1.8626451492309571E-11</v>
      </c>
    </row>
    <row r="90" spans="1:13" x14ac:dyDescent="0.2">
      <c r="A90" s="112" t="s">
        <v>459</v>
      </c>
      <c r="B90" s="135">
        <v>40000</v>
      </c>
      <c r="C90" s="135">
        <v>54304</v>
      </c>
      <c r="D90" s="135">
        <v>0</v>
      </c>
      <c r="E90" s="135">
        <v>94304</v>
      </c>
      <c r="F90" s="135">
        <v>73922.880000000005</v>
      </c>
      <c r="G90" s="135">
        <v>20381.119999999995</v>
      </c>
      <c r="H90" s="135">
        <v>73922.880000000005</v>
      </c>
      <c r="I90" s="135">
        <v>0</v>
      </c>
      <c r="J90" s="135">
        <v>20381.119999999995</v>
      </c>
      <c r="K90" s="135">
        <v>73922.880000000005</v>
      </c>
      <c r="L90" s="135">
        <v>73922.880000000005</v>
      </c>
      <c r="M90" s="135">
        <v>0</v>
      </c>
    </row>
    <row r="91" spans="1:13" x14ac:dyDescent="0.2">
      <c r="A91" s="112" t="s">
        <v>458</v>
      </c>
      <c r="B91" s="135">
        <v>81000</v>
      </c>
      <c r="C91" s="135">
        <v>98274</v>
      </c>
      <c r="D91" s="135">
        <v>23678</v>
      </c>
      <c r="E91" s="135">
        <v>155596</v>
      </c>
      <c r="F91" s="135">
        <v>91985.02</v>
      </c>
      <c r="G91" s="135">
        <v>63610.98</v>
      </c>
      <c r="H91" s="135">
        <v>91985.020000000019</v>
      </c>
      <c r="I91" s="135">
        <v>-1.8626451492309571E-11</v>
      </c>
      <c r="J91" s="135">
        <v>63610.979999999981</v>
      </c>
      <c r="K91" s="135">
        <v>91985.02</v>
      </c>
      <c r="L91" s="135">
        <v>91985.02</v>
      </c>
      <c r="M91" s="135">
        <v>1.8626451492309571E-11</v>
      </c>
    </row>
    <row r="92" spans="1:13" x14ac:dyDescent="0.2">
      <c r="A92" s="112" t="s">
        <v>457</v>
      </c>
      <c r="B92" s="135">
        <v>199000</v>
      </c>
      <c r="C92" s="135">
        <v>403906</v>
      </c>
      <c r="D92" s="135">
        <v>2000</v>
      </c>
      <c r="E92" s="135">
        <v>600906</v>
      </c>
      <c r="F92" s="135">
        <v>533382.71</v>
      </c>
      <c r="G92" s="135">
        <v>67523.290000000037</v>
      </c>
      <c r="H92" s="135">
        <v>533382.71</v>
      </c>
      <c r="I92" s="135">
        <v>0</v>
      </c>
      <c r="J92" s="135">
        <v>67523.290000000037</v>
      </c>
      <c r="K92" s="135">
        <v>533382.70999999985</v>
      </c>
      <c r="L92" s="135">
        <v>533382.71</v>
      </c>
      <c r="M92" s="135">
        <v>0</v>
      </c>
    </row>
    <row r="93" spans="1:13" x14ac:dyDescent="0.2">
      <c r="A93" s="13" t="s">
        <v>65</v>
      </c>
      <c r="B93" s="136">
        <v>195000</v>
      </c>
      <c r="C93" s="136">
        <v>2429893.9</v>
      </c>
      <c r="D93" s="136">
        <v>126000</v>
      </c>
      <c r="E93" s="136">
        <v>2498893.9</v>
      </c>
      <c r="F93" s="136">
        <v>2365103.1399999992</v>
      </c>
      <c r="G93" s="136">
        <v>133790.76000000071</v>
      </c>
      <c r="H93" s="136">
        <v>2365103.14</v>
      </c>
      <c r="I93" s="136">
        <v>-8.9406967163085934E-10</v>
      </c>
      <c r="J93" s="136">
        <v>133790.75999999978</v>
      </c>
      <c r="K93" s="136">
        <v>2365103.1399999997</v>
      </c>
      <c r="L93" s="136">
        <v>2365103.14</v>
      </c>
      <c r="M93" s="136">
        <v>0</v>
      </c>
    </row>
    <row r="94" spans="1:13" x14ac:dyDescent="0.2">
      <c r="A94" s="112" t="s">
        <v>456</v>
      </c>
      <c r="B94" s="135">
        <v>195000</v>
      </c>
      <c r="C94" s="135">
        <v>2429893.9</v>
      </c>
      <c r="D94" s="135">
        <v>126000</v>
      </c>
      <c r="E94" s="135">
        <v>2498893.9</v>
      </c>
      <c r="F94" s="135">
        <v>2365103.1399999992</v>
      </c>
      <c r="G94" s="135">
        <v>133790.76000000071</v>
      </c>
      <c r="H94" s="135">
        <v>2365103.14</v>
      </c>
      <c r="I94" s="135">
        <v>-8.9406967163085934E-10</v>
      </c>
      <c r="J94" s="135">
        <v>133790.75999999978</v>
      </c>
      <c r="K94" s="135">
        <v>2365103.1399999997</v>
      </c>
      <c r="L94" s="135">
        <v>2365103.14</v>
      </c>
      <c r="M94" s="135">
        <v>0</v>
      </c>
    </row>
    <row r="95" spans="1:13" ht="25.5" x14ac:dyDescent="0.2">
      <c r="A95" s="13" t="s">
        <v>63</v>
      </c>
      <c r="B95" s="136">
        <v>116000</v>
      </c>
      <c r="C95" s="136">
        <v>147800</v>
      </c>
      <c r="D95" s="136">
        <v>14380</v>
      </c>
      <c r="E95" s="136">
        <v>249420</v>
      </c>
      <c r="F95" s="136">
        <v>166893.93</v>
      </c>
      <c r="G95" s="136">
        <v>82526.070000000007</v>
      </c>
      <c r="H95" s="136">
        <v>166893.93</v>
      </c>
      <c r="I95" s="136">
        <v>0</v>
      </c>
      <c r="J95" s="136">
        <v>82526.070000000007</v>
      </c>
      <c r="K95" s="136">
        <v>166893.93</v>
      </c>
      <c r="L95" s="136">
        <v>166893.93</v>
      </c>
      <c r="M95" s="136">
        <v>0</v>
      </c>
    </row>
    <row r="96" spans="1:13" x14ac:dyDescent="0.2">
      <c r="A96" s="112" t="s">
        <v>455</v>
      </c>
      <c r="B96" s="135">
        <v>116000</v>
      </c>
      <c r="C96" s="135">
        <v>147800</v>
      </c>
      <c r="D96" s="135">
        <v>14380</v>
      </c>
      <c r="E96" s="135">
        <v>249420</v>
      </c>
      <c r="F96" s="135">
        <v>166893.93</v>
      </c>
      <c r="G96" s="135">
        <v>82526.070000000007</v>
      </c>
      <c r="H96" s="135">
        <v>166893.93</v>
      </c>
      <c r="I96" s="135">
        <v>0</v>
      </c>
      <c r="J96" s="135">
        <v>82526.070000000007</v>
      </c>
      <c r="K96" s="135">
        <v>166893.93</v>
      </c>
      <c r="L96" s="135">
        <v>166893.93</v>
      </c>
      <c r="M96" s="135">
        <v>0</v>
      </c>
    </row>
    <row r="97" spans="1:13" x14ac:dyDescent="0.2">
      <c r="A97" s="6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</row>
    <row r="98" spans="1:13" ht="38.25" x14ac:dyDescent="0.2">
      <c r="A98" s="138" t="s">
        <v>359</v>
      </c>
      <c r="B98" s="137">
        <f>B99</f>
        <v>177000</v>
      </c>
      <c r="C98" s="137">
        <f t="shared" ref="C98:M98" si="3">C99</f>
        <v>825527</v>
      </c>
      <c r="D98" s="137">
        <f t="shared" si="3"/>
        <v>6000</v>
      </c>
      <c r="E98" s="137">
        <f t="shared" si="3"/>
        <v>996527</v>
      </c>
      <c r="F98" s="137">
        <f t="shared" si="3"/>
        <v>860020</v>
      </c>
      <c r="G98" s="137">
        <f t="shared" si="3"/>
        <v>136507</v>
      </c>
      <c r="H98" s="137">
        <f t="shared" si="3"/>
        <v>860020</v>
      </c>
      <c r="I98" s="137">
        <f t="shared" si="3"/>
        <v>0</v>
      </c>
      <c r="J98" s="137">
        <f t="shared" si="3"/>
        <v>136507</v>
      </c>
      <c r="K98" s="137">
        <f t="shared" si="3"/>
        <v>860020</v>
      </c>
      <c r="L98" s="137">
        <f t="shared" si="3"/>
        <v>860020</v>
      </c>
      <c r="M98" s="137">
        <f t="shared" si="3"/>
        <v>0</v>
      </c>
    </row>
    <row r="99" spans="1:13" x14ac:dyDescent="0.2">
      <c r="A99" s="13" t="s">
        <v>380</v>
      </c>
      <c r="B99" s="136">
        <v>177000</v>
      </c>
      <c r="C99" s="136">
        <v>825527</v>
      </c>
      <c r="D99" s="136">
        <v>6000</v>
      </c>
      <c r="E99" s="136">
        <v>996527</v>
      </c>
      <c r="F99" s="136">
        <v>860020</v>
      </c>
      <c r="G99" s="136">
        <v>136507</v>
      </c>
      <c r="H99" s="136">
        <v>860020</v>
      </c>
      <c r="I99" s="136">
        <v>0</v>
      </c>
      <c r="J99" s="136">
        <v>136507</v>
      </c>
      <c r="K99" s="136">
        <v>860020</v>
      </c>
      <c r="L99" s="136">
        <v>860020</v>
      </c>
      <c r="M99" s="136">
        <v>0</v>
      </c>
    </row>
    <row r="100" spans="1:13" ht="25.5" x14ac:dyDescent="0.2">
      <c r="A100" s="112" t="s">
        <v>454</v>
      </c>
      <c r="B100" s="135">
        <v>30000</v>
      </c>
      <c r="C100" s="135">
        <v>0</v>
      </c>
      <c r="D100" s="135">
        <v>0</v>
      </c>
      <c r="E100" s="135">
        <v>30000</v>
      </c>
      <c r="F100" s="135">
        <v>1320</v>
      </c>
      <c r="G100" s="135">
        <v>28680</v>
      </c>
      <c r="H100" s="135">
        <v>1320</v>
      </c>
      <c r="I100" s="135">
        <v>0</v>
      </c>
      <c r="J100" s="135">
        <v>28680</v>
      </c>
      <c r="K100" s="135">
        <v>1320</v>
      </c>
      <c r="L100" s="135">
        <v>1320</v>
      </c>
      <c r="M100" s="135">
        <v>0</v>
      </c>
    </row>
    <row r="101" spans="1:13" ht="25.5" x14ac:dyDescent="0.2">
      <c r="A101" s="112" t="s">
        <v>453</v>
      </c>
      <c r="B101" s="135">
        <v>60000</v>
      </c>
      <c r="C101" s="135">
        <v>0</v>
      </c>
      <c r="D101" s="135">
        <v>6000</v>
      </c>
      <c r="E101" s="135">
        <v>54000</v>
      </c>
      <c r="F101" s="135">
        <v>0</v>
      </c>
      <c r="G101" s="135">
        <v>54000</v>
      </c>
      <c r="H101" s="135">
        <v>0</v>
      </c>
      <c r="I101" s="135">
        <v>0</v>
      </c>
      <c r="J101" s="135">
        <v>54000</v>
      </c>
      <c r="K101" s="135">
        <v>0</v>
      </c>
      <c r="L101" s="135">
        <v>0</v>
      </c>
      <c r="M101" s="135">
        <v>0</v>
      </c>
    </row>
    <row r="102" spans="1:13" ht="25.5" x14ac:dyDescent="0.2">
      <c r="A102" s="112" t="s">
        <v>452</v>
      </c>
      <c r="B102" s="135">
        <v>87000</v>
      </c>
      <c r="C102" s="135">
        <v>825527</v>
      </c>
      <c r="D102" s="135">
        <v>0</v>
      </c>
      <c r="E102" s="135">
        <v>912527</v>
      </c>
      <c r="F102" s="135">
        <v>858700</v>
      </c>
      <c r="G102" s="135">
        <v>53827</v>
      </c>
      <c r="H102" s="135">
        <v>858700</v>
      </c>
      <c r="I102" s="135">
        <v>0</v>
      </c>
      <c r="J102" s="135">
        <v>53827</v>
      </c>
      <c r="K102" s="135">
        <v>858700</v>
      </c>
      <c r="L102" s="135">
        <v>858700</v>
      </c>
      <c r="M102" s="135">
        <v>0</v>
      </c>
    </row>
    <row r="103" spans="1:13" x14ac:dyDescent="0.2">
      <c r="A103" s="6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ht="25.5" x14ac:dyDescent="0.2">
      <c r="A104" s="138" t="s">
        <v>451</v>
      </c>
      <c r="B104" s="137">
        <f>B105+B109+B112+B114</f>
        <v>120000</v>
      </c>
      <c r="C104" s="137">
        <f t="shared" ref="C104:M104" si="4">C105+C109+C112+C114</f>
        <v>145256</v>
      </c>
      <c r="D104" s="137">
        <f t="shared" si="4"/>
        <v>16300</v>
      </c>
      <c r="E104" s="137">
        <f t="shared" si="4"/>
        <v>248956</v>
      </c>
      <c r="F104" s="137">
        <f t="shared" si="4"/>
        <v>114225.79000000001</v>
      </c>
      <c r="G104" s="137">
        <f t="shared" si="4"/>
        <v>134730.21000000002</v>
      </c>
      <c r="H104" s="137">
        <f t="shared" si="4"/>
        <v>114225.79000000001</v>
      </c>
      <c r="I104" s="137">
        <f t="shared" si="4"/>
        <v>-9.3132257461547854E-12</v>
      </c>
      <c r="J104" s="137">
        <f t="shared" si="4"/>
        <v>134730.21</v>
      </c>
      <c r="K104" s="137">
        <f t="shared" si="4"/>
        <v>114225.79000000001</v>
      </c>
      <c r="L104" s="137">
        <f t="shared" si="4"/>
        <v>114225.79000000001</v>
      </c>
      <c r="M104" s="137">
        <f t="shared" si="4"/>
        <v>0</v>
      </c>
    </row>
    <row r="105" spans="1:13" ht="25.5" x14ac:dyDescent="0.2">
      <c r="A105" s="13" t="s">
        <v>10</v>
      </c>
      <c r="B105" s="136">
        <v>40000</v>
      </c>
      <c r="C105" s="136">
        <v>140256</v>
      </c>
      <c r="D105" s="136">
        <v>7800</v>
      </c>
      <c r="E105" s="136">
        <v>172456</v>
      </c>
      <c r="F105" s="136">
        <v>103404.79000000001</v>
      </c>
      <c r="G105" s="136">
        <v>69051.210000000006</v>
      </c>
      <c r="H105" s="136">
        <v>103404.79000000001</v>
      </c>
      <c r="I105" s="136">
        <v>-9.3132257461547854E-12</v>
      </c>
      <c r="J105" s="136">
        <v>69051.209999999992</v>
      </c>
      <c r="K105" s="136">
        <v>103404.79000000001</v>
      </c>
      <c r="L105" s="136">
        <v>103404.79000000001</v>
      </c>
      <c r="M105" s="136">
        <v>0</v>
      </c>
    </row>
    <row r="106" spans="1:13" x14ac:dyDescent="0.2">
      <c r="A106" s="112" t="s">
        <v>450</v>
      </c>
      <c r="B106" s="135">
        <v>20000</v>
      </c>
      <c r="C106" s="135">
        <v>7256</v>
      </c>
      <c r="D106" s="135">
        <v>2500</v>
      </c>
      <c r="E106" s="135">
        <v>24756</v>
      </c>
      <c r="F106" s="135">
        <v>22755.850000000002</v>
      </c>
      <c r="G106" s="135">
        <v>2000.1499999999978</v>
      </c>
      <c r="H106" s="135">
        <v>22755.850000000002</v>
      </c>
      <c r="I106" s="135">
        <v>0</v>
      </c>
      <c r="J106" s="135">
        <v>2000.1500000000015</v>
      </c>
      <c r="K106" s="135">
        <v>22755.850000000002</v>
      </c>
      <c r="L106" s="135">
        <v>22755.850000000002</v>
      </c>
      <c r="M106" s="135">
        <v>0</v>
      </c>
    </row>
    <row r="107" spans="1:13" ht="25.5" x14ac:dyDescent="0.2">
      <c r="A107" s="112" t="s">
        <v>449</v>
      </c>
      <c r="B107" s="135">
        <v>20000</v>
      </c>
      <c r="C107" s="135">
        <v>130000</v>
      </c>
      <c r="D107" s="135">
        <v>5000</v>
      </c>
      <c r="E107" s="135">
        <v>145000</v>
      </c>
      <c r="F107" s="135">
        <v>78340.479999999996</v>
      </c>
      <c r="G107" s="135">
        <v>66659.520000000004</v>
      </c>
      <c r="H107" s="135">
        <v>78340.48000000001</v>
      </c>
      <c r="I107" s="135">
        <v>-9.3132257461547854E-12</v>
      </c>
      <c r="J107" s="135">
        <v>66659.51999999999</v>
      </c>
      <c r="K107" s="135">
        <v>78340.479999999996</v>
      </c>
      <c r="L107" s="135">
        <v>78340.48000000001</v>
      </c>
      <c r="M107" s="135">
        <v>0</v>
      </c>
    </row>
    <row r="108" spans="1:13" ht="25.5" x14ac:dyDescent="0.2">
      <c r="A108" s="112" t="s">
        <v>448</v>
      </c>
      <c r="B108" s="135">
        <v>0</v>
      </c>
      <c r="C108" s="135">
        <v>3000</v>
      </c>
      <c r="D108" s="135">
        <v>300</v>
      </c>
      <c r="E108" s="135">
        <v>2700</v>
      </c>
      <c r="F108" s="135">
        <v>2308.46</v>
      </c>
      <c r="G108" s="135">
        <v>391.54</v>
      </c>
      <c r="H108" s="135">
        <v>2308.46</v>
      </c>
      <c r="I108" s="135">
        <v>0</v>
      </c>
      <c r="J108" s="135">
        <v>391.54</v>
      </c>
      <c r="K108" s="135">
        <v>2308.46</v>
      </c>
      <c r="L108" s="135">
        <v>2308.46</v>
      </c>
      <c r="M108" s="135">
        <v>0</v>
      </c>
    </row>
    <row r="109" spans="1:13" ht="38.25" x14ac:dyDescent="0.2">
      <c r="A109" s="13" t="s">
        <v>11</v>
      </c>
      <c r="B109" s="136">
        <v>10000</v>
      </c>
      <c r="C109" s="136">
        <v>3000</v>
      </c>
      <c r="D109" s="136">
        <v>1300</v>
      </c>
      <c r="E109" s="136">
        <v>11700</v>
      </c>
      <c r="F109" s="136">
        <v>4634</v>
      </c>
      <c r="G109" s="136">
        <v>7066</v>
      </c>
      <c r="H109" s="136">
        <v>4634</v>
      </c>
      <c r="I109" s="136">
        <v>0</v>
      </c>
      <c r="J109" s="136">
        <v>7066</v>
      </c>
      <c r="K109" s="136">
        <v>4634</v>
      </c>
      <c r="L109" s="136">
        <v>4634</v>
      </c>
      <c r="M109" s="136">
        <v>0</v>
      </c>
    </row>
    <row r="110" spans="1:13" ht="25.5" x14ac:dyDescent="0.2">
      <c r="A110" s="112" t="s">
        <v>447</v>
      </c>
      <c r="B110" s="135">
        <v>5000</v>
      </c>
      <c r="C110" s="135">
        <v>3000</v>
      </c>
      <c r="D110" s="135">
        <v>800</v>
      </c>
      <c r="E110" s="135">
        <v>7200</v>
      </c>
      <c r="F110" s="135">
        <v>1790.01</v>
      </c>
      <c r="G110" s="135">
        <v>5409.99</v>
      </c>
      <c r="H110" s="135">
        <v>1790.01</v>
      </c>
      <c r="I110" s="135">
        <v>0</v>
      </c>
      <c r="J110" s="135">
        <v>5409.99</v>
      </c>
      <c r="K110" s="135">
        <v>1790.01</v>
      </c>
      <c r="L110" s="135">
        <v>1790.01</v>
      </c>
      <c r="M110" s="135">
        <v>0</v>
      </c>
    </row>
    <row r="111" spans="1:13" ht="25.5" x14ac:dyDescent="0.2">
      <c r="A111" s="112" t="s">
        <v>446</v>
      </c>
      <c r="B111" s="135">
        <v>5000</v>
      </c>
      <c r="C111" s="135">
        <v>0</v>
      </c>
      <c r="D111" s="135">
        <v>500</v>
      </c>
      <c r="E111" s="135">
        <v>4500</v>
      </c>
      <c r="F111" s="135">
        <v>2843.9900000000002</v>
      </c>
      <c r="G111" s="135">
        <v>1656.0100000000002</v>
      </c>
      <c r="H111" s="135">
        <v>2843.9900000000002</v>
      </c>
      <c r="I111" s="135">
        <v>0</v>
      </c>
      <c r="J111" s="135">
        <v>1656.0100000000002</v>
      </c>
      <c r="K111" s="135">
        <v>2843.9900000000002</v>
      </c>
      <c r="L111" s="135">
        <v>2843.9900000000002</v>
      </c>
      <c r="M111" s="135">
        <v>0</v>
      </c>
    </row>
    <row r="112" spans="1:13" ht="25.5" x14ac:dyDescent="0.2">
      <c r="A112" s="13" t="s">
        <v>13</v>
      </c>
      <c r="B112" s="136">
        <v>30000</v>
      </c>
      <c r="C112" s="136">
        <v>2000</v>
      </c>
      <c r="D112" s="136">
        <v>3200</v>
      </c>
      <c r="E112" s="136">
        <v>28800</v>
      </c>
      <c r="F112" s="136">
        <v>3697</v>
      </c>
      <c r="G112" s="136">
        <v>25103</v>
      </c>
      <c r="H112" s="136">
        <v>3697</v>
      </c>
      <c r="I112" s="136">
        <v>0</v>
      </c>
      <c r="J112" s="136">
        <v>25103</v>
      </c>
      <c r="K112" s="136">
        <v>3697</v>
      </c>
      <c r="L112" s="136">
        <v>3697</v>
      </c>
      <c r="M112" s="136">
        <v>0</v>
      </c>
    </row>
    <row r="113" spans="1:13" ht="25.5" x14ac:dyDescent="0.2">
      <c r="A113" s="112" t="s">
        <v>445</v>
      </c>
      <c r="B113" s="135">
        <v>30000</v>
      </c>
      <c r="C113" s="135">
        <v>2000</v>
      </c>
      <c r="D113" s="135">
        <v>3200</v>
      </c>
      <c r="E113" s="135">
        <v>28800</v>
      </c>
      <c r="F113" s="135">
        <v>3697</v>
      </c>
      <c r="G113" s="135">
        <v>25103</v>
      </c>
      <c r="H113" s="135">
        <v>3697</v>
      </c>
      <c r="I113" s="135">
        <v>0</v>
      </c>
      <c r="J113" s="135">
        <v>25103</v>
      </c>
      <c r="K113" s="135">
        <v>3697</v>
      </c>
      <c r="L113" s="135">
        <v>3697</v>
      </c>
      <c r="M113" s="135">
        <v>0</v>
      </c>
    </row>
    <row r="114" spans="1:13" x14ac:dyDescent="0.2">
      <c r="A114" s="13" t="s">
        <v>444</v>
      </c>
      <c r="B114" s="136">
        <v>40000</v>
      </c>
      <c r="C114" s="136">
        <v>0</v>
      </c>
      <c r="D114" s="136">
        <v>4000</v>
      </c>
      <c r="E114" s="136">
        <v>36000</v>
      </c>
      <c r="F114" s="136">
        <v>2490</v>
      </c>
      <c r="G114" s="136">
        <v>33510</v>
      </c>
      <c r="H114" s="136">
        <v>2490</v>
      </c>
      <c r="I114" s="136">
        <v>0</v>
      </c>
      <c r="J114" s="136">
        <v>33510</v>
      </c>
      <c r="K114" s="136">
        <v>2490</v>
      </c>
      <c r="L114" s="136">
        <v>2490</v>
      </c>
      <c r="M114" s="136">
        <v>0</v>
      </c>
    </row>
    <row r="115" spans="1:13" x14ac:dyDescent="0.2">
      <c r="A115" s="112" t="s">
        <v>443</v>
      </c>
      <c r="B115" s="135">
        <v>25000</v>
      </c>
      <c r="C115" s="135">
        <v>0</v>
      </c>
      <c r="D115" s="135">
        <v>2500</v>
      </c>
      <c r="E115" s="135">
        <v>22500</v>
      </c>
      <c r="F115" s="135">
        <v>2490</v>
      </c>
      <c r="G115" s="135">
        <v>20010</v>
      </c>
      <c r="H115" s="135">
        <v>2490</v>
      </c>
      <c r="I115" s="135">
        <v>0</v>
      </c>
      <c r="J115" s="135">
        <v>20010</v>
      </c>
      <c r="K115" s="135">
        <v>2490</v>
      </c>
      <c r="L115" s="135">
        <v>2490</v>
      </c>
      <c r="M115" s="135">
        <v>0</v>
      </c>
    </row>
    <row r="116" spans="1:13" x14ac:dyDescent="0.2">
      <c r="A116" s="112" t="s">
        <v>442</v>
      </c>
      <c r="B116" s="135">
        <v>15000</v>
      </c>
      <c r="C116" s="135">
        <v>0</v>
      </c>
      <c r="D116" s="135">
        <v>1500</v>
      </c>
      <c r="E116" s="135">
        <v>13500</v>
      </c>
      <c r="F116" s="135">
        <v>0</v>
      </c>
      <c r="G116" s="135">
        <v>13500</v>
      </c>
      <c r="H116" s="135">
        <v>0</v>
      </c>
      <c r="I116" s="135">
        <v>0</v>
      </c>
      <c r="J116" s="135">
        <v>13500</v>
      </c>
      <c r="K116" s="135">
        <v>0</v>
      </c>
      <c r="L116" s="135">
        <v>0</v>
      </c>
      <c r="M116" s="135">
        <v>0</v>
      </c>
    </row>
    <row r="117" spans="1:13" x14ac:dyDescent="0.2">
      <c r="A117" s="6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</row>
    <row r="118" spans="1:13" s="132" customFormat="1" ht="13.5" thickBot="1" x14ac:dyDescent="0.25">
      <c r="A118" s="134"/>
      <c r="B118" s="133">
        <f>B8+B31+B60+B98+B104</f>
        <v>16638000</v>
      </c>
      <c r="C118" s="133">
        <f>C8+C31+C60+C98+C104</f>
        <v>7743017.879999999</v>
      </c>
      <c r="D118" s="133">
        <f>D8+D31+D60+D98+D104</f>
        <v>1430602.08</v>
      </c>
      <c r="E118" s="133">
        <f>E8+E31+E60+E98+E104</f>
        <v>22950415.800000001</v>
      </c>
      <c r="F118" s="133">
        <f t="shared" ref="F118:M118" si="5">F8+F31+F60+F98+F104</f>
        <v>21639423.07</v>
      </c>
      <c r="G118" s="133">
        <f t="shared" si="5"/>
        <v>1310992.7300000009</v>
      </c>
      <c r="H118" s="133">
        <f t="shared" si="5"/>
        <v>20392662.32</v>
      </c>
      <c r="I118" s="133">
        <f t="shared" si="5"/>
        <v>1246760.7499999988</v>
      </c>
      <c r="J118" s="133">
        <f t="shared" si="5"/>
        <v>2557753.4799999995</v>
      </c>
      <c r="K118" s="133">
        <f t="shared" si="5"/>
        <v>20392662.32</v>
      </c>
      <c r="L118" s="133">
        <f t="shared" si="5"/>
        <v>20347744.240000002</v>
      </c>
      <c r="M118" s="133">
        <f t="shared" si="5"/>
        <v>44918.080000000227</v>
      </c>
    </row>
    <row r="119" spans="1:13" ht="13.5" thickTop="1" x14ac:dyDescent="0.2">
      <c r="A119" s="6"/>
      <c r="B119" s="131"/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</row>
    <row r="120" spans="1:13" x14ac:dyDescent="0.2">
      <c r="A120" s="6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</row>
    <row r="121" spans="1:13" x14ac:dyDescent="0.2">
      <c r="A121" s="6"/>
      <c r="B121" s="131"/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</row>
    <row r="122" spans="1:13" x14ac:dyDescent="0.2">
      <c r="A122" s="6"/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</row>
    <row r="123" spans="1:13" x14ac:dyDescent="0.2">
      <c r="A123" s="6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</row>
    <row r="124" spans="1:13" x14ac:dyDescent="0.2">
      <c r="A124" s="6"/>
      <c r="B124" s="131"/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</row>
    <row r="125" spans="1:13" x14ac:dyDescent="0.2">
      <c r="A125" s="6"/>
      <c r="B125" s="131"/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</row>
    <row r="126" spans="1:13" x14ac:dyDescent="0.2">
      <c r="A126" s="243" t="s">
        <v>441</v>
      </c>
      <c r="B126" s="243"/>
      <c r="C126" s="243"/>
      <c r="D126" s="243"/>
      <c r="E126" s="243"/>
      <c r="F126" s="114"/>
      <c r="G126" s="114"/>
      <c r="H126" s="243" t="s">
        <v>440</v>
      </c>
      <c r="I126" s="243"/>
      <c r="J126" s="243"/>
      <c r="K126" s="243"/>
      <c r="L126" s="243"/>
      <c r="M126" s="243"/>
    </row>
    <row r="127" spans="1:13" x14ac:dyDescent="0.2">
      <c r="A127" s="243" t="s">
        <v>439</v>
      </c>
      <c r="B127" s="243"/>
      <c r="C127" s="243"/>
      <c r="D127" s="243"/>
      <c r="E127" s="243"/>
      <c r="F127" s="114"/>
      <c r="G127" s="114"/>
      <c r="H127" s="243" t="s">
        <v>421</v>
      </c>
      <c r="I127" s="243"/>
      <c r="J127" s="243"/>
      <c r="K127" s="243"/>
      <c r="L127" s="243"/>
      <c r="M127" s="243"/>
    </row>
  </sheetData>
  <mergeCells count="14">
    <mergeCell ref="A126:E126"/>
    <mergeCell ref="A127:E127"/>
    <mergeCell ref="H126:M126"/>
    <mergeCell ref="H127:M127"/>
    <mergeCell ref="A2:M2"/>
    <mergeCell ref="A3:M3"/>
    <mergeCell ref="A4:M4"/>
    <mergeCell ref="I6:I7"/>
    <mergeCell ref="J6:J7"/>
    <mergeCell ref="K6:K7"/>
    <mergeCell ref="L6:L7"/>
    <mergeCell ref="M6:M7"/>
    <mergeCell ref="G6:H6"/>
    <mergeCell ref="F6:F7"/>
  </mergeCells>
  <printOptions horizontalCentered="1"/>
  <pageMargins left="0.25" right="0.25" top="0.75" bottom="0.75" header="0.3" footer="0.3"/>
  <pageSetup scale="55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ESTADO DE SITUACION FINANCIERA</vt:lpstr>
      <vt:lpstr>ESTADO DE VARIACIONES</vt:lpstr>
      <vt:lpstr>estado de origen y aplicacion</vt:lpstr>
      <vt:lpstr>ESTADO FLUJO EFECT</vt:lpstr>
      <vt:lpstr>M.A. Activo</vt:lpstr>
      <vt:lpstr>M.A. Pasivo</vt:lpstr>
      <vt:lpstr>ESTADO DE RESULTADOS</vt:lpstr>
      <vt:lpstr>ESTADO DE ACTIVIDADES</vt:lpstr>
      <vt:lpstr>REPORTE EGRESOS</vt:lpstr>
      <vt:lpstr>INGRESOS </vt:lpstr>
      <vt:lpstr>Avance mensual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</dc:creator>
  <cp:lastModifiedBy>IAJ</cp:lastModifiedBy>
  <cp:lastPrinted>2014-02-28T19:50:46Z</cp:lastPrinted>
  <dcterms:created xsi:type="dcterms:W3CDTF">2013-06-12T16:57:30Z</dcterms:created>
  <dcterms:modified xsi:type="dcterms:W3CDTF">2014-02-28T19:51:21Z</dcterms:modified>
</cp:coreProperties>
</file>