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8" i="1"/>
  <c r="G28"/>
  <c r="J28" s="1"/>
  <c r="E28"/>
  <c r="H27"/>
  <c r="D27"/>
  <c r="E27" s="1"/>
  <c r="G27" s="1"/>
  <c r="J27" s="1"/>
  <c r="H26"/>
  <c r="E26"/>
  <c r="G26" s="1"/>
  <c r="J26" s="1"/>
  <c r="H25"/>
  <c r="E25"/>
  <c r="G25" s="1"/>
  <c r="J25" s="1"/>
  <c r="H24"/>
  <c r="E24"/>
  <c r="G24" s="1"/>
  <c r="J24" s="1"/>
  <c r="H23"/>
  <c r="E23"/>
  <c r="G23" s="1"/>
  <c r="J23" s="1"/>
  <c r="D23"/>
  <c r="H22"/>
  <c r="G22"/>
  <c r="J22" s="1"/>
  <c r="E22"/>
  <c r="H21"/>
  <c r="D21"/>
  <c r="E21" s="1"/>
  <c r="G21" s="1"/>
  <c r="J21" s="1"/>
  <c r="H20"/>
  <c r="E20"/>
  <c r="G20" s="1"/>
  <c r="J20" s="1"/>
  <c r="D20"/>
  <c r="H19"/>
  <c r="D19"/>
  <c r="E19" s="1"/>
  <c r="G19" s="1"/>
  <c r="J19" s="1"/>
  <c r="H18"/>
  <c r="E18"/>
  <c r="G18" s="1"/>
  <c r="J18" s="1"/>
  <c r="D18"/>
  <c r="H17"/>
  <c r="D17"/>
  <c r="E17" s="1"/>
  <c r="G17" s="1"/>
  <c r="J17" s="1"/>
  <c r="G16"/>
  <c r="J16" s="1"/>
  <c r="E16"/>
  <c r="H15"/>
  <c r="D15"/>
  <c r="E15" s="1"/>
  <c r="G15" s="1"/>
  <c r="J15" s="1"/>
  <c r="H14"/>
  <c r="E14"/>
  <c r="G14" s="1"/>
  <c r="J14" s="1"/>
  <c r="H13"/>
  <c r="E13"/>
  <c r="G13" s="1"/>
  <c r="J13" s="1"/>
  <c r="H12"/>
  <c r="E12"/>
  <c r="G12" s="1"/>
  <c r="J12" s="1"/>
  <c r="D12"/>
  <c r="H11"/>
  <c r="D11"/>
  <c r="E11" s="1"/>
  <c r="G11" s="1"/>
  <c r="J11" l="1"/>
  <c r="G29"/>
</calcChain>
</file>

<file path=xl/sharedStrings.xml><?xml version="1.0" encoding="utf-8"?>
<sst xmlns="http://schemas.openxmlformats.org/spreadsheetml/2006/main" count="27" uniqueCount="27">
  <si>
    <t>COMISIÓN DE ARBITRAJE MÉDICO DEL ESTADO DE JALISCO</t>
  </si>
  <si>
    <t xml:space="preserve">           RELACIÓN  DE AGUINALDOS CORRESPONDIENTES AL EJERCICIO 2019</t>
  </si>
  <si>
    <t>DÍAS LABORADOS</t>
  </si>
  <si>
    <t>DÍAS CORRESPONDIENTES</t>
  </si>
  <si>
    <t>SUELDO DIARIO</t>
  </si>
  <si>
    <t>AGUINALDO A RECIBIR</t>
  </si>
  <si>
    <t>30 días exentos UMA</t>
  </si>
  <si>
    <t>Nómina 1-15 dic.2019</t>
  </si>
  <si>
    <t>BASE ISPT</t>
  </si>
  <si>
    <t>PRECIADO FIGUEROA FRANCISCO MARTÍN</t>
  </si>
  <si>
    <t>LARIOS ACEVES GERARDO</t>
  </si>
  <si>
    <t>RAMÍREZ ANGUIANO CARLOS ALBERTO</t>
  </si>
  <si>
    <t>HERNÁNDEZ ALCALÁ RAÚL</t>
  </si>
  <si>
    <t>PÉREZ GÓMEZ JORGE ALBERTO</t>
  </si>
  <si>
    <t>GARCÍA ESCALERA FERNANDO</t>
  </si>
  <si>
    <t>JIMÉNEZ CASTILLO LUIS ARTURO</t>
  </si>
  <si>
    <t>GÓMEZ TOLEDO CARMINA</t>
  </si>
  <si>
    <t>CASAS HERNÁNDEZ ROGELIO</t>
  </si>
  <si>
    <t>ANAYA JIMÉNEZ MIRIAM IVETTE</t>
  </si>
  <si>
    <t>MORALES MEZA J. ALBERTO</t>
  </si>
  <si>
    <t>BRISEÑO FERNANDEZ MARIA GPE</t>
  </si>
  <si>
    <t>CAMACHO SANT. VERONICA</t>
  </si>
  <si>
    <t>CASILLAS AHUMADA MARCELA YAZMÍN</t>
  </si>
  <si>
    <t>CHÁVEZ ANGUIANO JAIME ARTURO</t>
  </si>
  <si>
    <t>FLORES BOLAÑOS LAURA GABRIELA</t>
  </si>
  <si>
    <t>FÉLIX LEÓN VERÓNICA</t>
  </si>
  <si>
    <t>MARISCAL JIMENEZ MARIA DEL CARMEN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</si>
</sst>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orgia"/>
      <family val="1"/>
    </font>
    <font>
      <sz val="10"/>
      <name val="Georgia"/>
      <family val="1"/>
    </font>
    <font>
      <sz val="10"/>
      <name val="Arial"/>
    </font>
    <font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/>
    <xf numFmtId="0" fontId="5" fillId="0" borderId="1" xfId="0" applyFont="1" applyBorder="1"/>
    <xf numFmtId="0" fontId="5" fillId="0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 applyAlignment="1">
      <alignment horizontal="center"/>
    </xf>
    <xf numFmtId="43" fontId="8" fillId="0" borderId="8" xfId="1" applyFont="1" applyBorder="1"/>
    <xf numFmtId="43" fontId="0" fillId="0" borderId="8" xfId="1" applyFont="1" applyBorder="1"/>
    <xf numFmtId="43" fontId="4" fillId="2" borderId="8" xfId="1" applyFont="1" applyFill="1" applyBorder="1"/>
    <xf numFmtId="43" fontId="4" fillId="2" borderId="9" xfId="1" applyFont="1" applyFill="1" applyBorder="1"/>
    <xf numFmtId="43" fontId="0" fillId="2" borderId="8" xfId="0" applyNumberFormat="1" applyFill="1" applyBorder="1"/>
    <xf numFmtId="0" fontId="7" fillId="0" borderId="5" xfId="0" applyFont="1" applyBorder="1"/>
    <xf numFmtId="0" fontId="9" fillId="0" borderId="5" xfId="0" applyFont="1" applyBorder="1"/>
    <xf numFmtId="0" fontId="9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center"/>
    </xf>
    <xf numFmtId="43" fontId="8" fillId="2" borderId="8" xfId="1" applyFont="1" applyFill="1" applyBorder="1"/>
    <xf numFmtId="0" fontId="6" fillId="2" borderId="5" xfId="0" applyFont="1" applyFill="1" applyBorder="1"/>
    <xf numFmtId="0" fontId="4" fillId="0" borderId="0" xfId="0" applyFont="1"/>
    <xf numFmtId="43" fontId="3" fillId="0" borderId="1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76200</xdr:rowOff>
    </xdr:from>
    <xdr:to>
      <xdr:col>1</xdr:col>
      <xdr:colOff>57150</xdr:colOff>
      <xdr:row>5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125"/>
          <a:ext cx="657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4" sqref="B4"/>
    </sheetView>
  </sheetViews>
  <sheetFormatPr baseColWidth="10" defaultRowHeight="15"/>
  <sheetData>
    <row r="1" spans="1:10">
      <c r="H1" s="1"/>
      <c r="I1" s="1"/>
      <c r="J1" s="1"/>
    </row>
    <row r="2" spans="1:10">
      <c r="H2" s="1"/>
      <c r="I2" s="1"/>
      <c r="J2" s="1"/>
    </row>
    <row r="3" spans="1:10" ht="18">
      <c r="C3" s="2" t="s">
        <v>0</v>
      </c>
      <c r="H3" s="1"/>
      <c r="I3" s="1"/>
      <c r="J3" s="1"/>
    </row>
    <row r="4" spans="1:10">
      <c r="H4" s="1"/>
      <c r="I4" s="1"/>
      <c r="J4" s="1"/>
    </row>
    <row r="5" spans="1:10">
      <c r="H5" s="1"/>
      <c r="I5" s="1"/>
      <c r="J5" s="1"/>
    </row>
    <row r="6" spans="1:10">
      <c r="C6" s="3" t="s">
        <v>1</v>
      </c>
      <c r="D6" s="4"/>
      <c r="E6" s="4"/>
      <c r="F6" s="4"/>
      <c r="G6" s="4"/>
      <c r="H6" s="5"/>
      <c r="I6" s="1"/>
      <c r="J6" s="5"/>
    </row>
    <row r="7" spans="1:10">
      <c r="H7" s="1"/>
      <c r="I7" s="1"/>
      <c r="J7" s="1"/>
    </row>
    <row r="8" spans="1:10">
      <c r="H8" s="6"/>
      <c r="I8" s="1"/>
      <c r="J8" s="1"/>
    </row>
    <row r="9" spans="1:10" ht="15.75" thickBot="1">
      <c r="H9" s="1"/>
      <c r="I9" s="1"/>
      <c r="J9" s="1"/>
    </row>
    <row r="10" spans="1:10" ht="15.75" thickBot="1">
      <c r="D10" s="7" t="s">
        <v>2</v>
      </c>
      <c r="E10" s="7" t="s">
        <v>3</v>
      </c>
      <c r="F10" s="7" t="s">
        <v>4</v>
      </c>
      <c r="G10" s="8" t="s">
        <v>5</v>
      </c>
      <c r="H10" s="9" t="s">
        <v>6</v>
      </c>
      <c r="I10" s="10" t="s">
        <v>7</v>
      </c>
      <c r="J10" s="11" t="s">
        <v>8</v>
      </c>
    </row>
    <row r="11" spans="1:10">
      <c r="A11" s="12" t="s">
        <v>9</v>
      </c>
      <c r="B11" s="13"/>
      <c r="C11" s="14"/>
      <c r="D11" s="15">
        <f>16+31+30+31+30+31</f>
        <v>169</v>
      </c>
      <c r="E11" s="16">
        <f>+D11*50/365</f>
        <v>23.150684931506849</v>
      </c>
      <c r="F11" s="17">
        <v>2260.84</v>
      </c>
      <c r="G11" s="17">
        <f>+E11*F11</f>
        <v>52339.994520547945</v>
      </c>
      <c r="H11" s="18">
        <f>84.49*30</f>
        <v>2534.6999999999998</v>
      </c>
      <c r="I11" s="19">
        <v>36391</v>
      </c>
      <c r="J11" s="20">
        <f>+G11-H11+I11</f>
        <v>86196.294520547948</v>
      </c>
    </row>
    <row r="12" spans="1:10">
      <c r="A12" s="21" t="s">
        <v>10</v>
      </c>
      <c r="B12" s="13"/>
      <c r="C12" s="14"/>
      <c r="D12" s="15">
        <f>31+30+15+5</f>
        <v>81</v>
      </c>
      <c r="E12" s="16">
        <f>+D12*50/365</f>
        <v>11.095890410958905</v>
      </c>
      <c r="F12" s="17">
        <v>2133.29</v>
      </c>
      <c r="G12" s="17">
        <f t="shared" ref="G12:G28" si="0">+E12*F12</f>
        <v>23670.752054794521</v>
      </c>
      <c r="H12" s="18">
        <f>84.49*30</f>
        <v>2534.6999999999998</v>
      </c>
      <c r="I12" s="18">
        <v>34168</v>
      </c>
      <c r="J12" s="20">
        <f t="shared" ref="J12:J28" si="1">+G12-H12+I12</f>
        <v>55304.05205479452</v>
      </c>
    </row>
    <row r="13" spans="1:10">
      <c r="A13" s="12" t="s">
        <v>11</v>
      </c>
      <c r="B13" s="13"/>
      <c r="C13" s="14"/>
      <c r="D13" s="15">
        <v>365</v>
      </c>
      <c r="E13" s="16">
        <f t="shared" ref="E13:E28" si="2">+D13*50/365</f>
        <v>50</v>
      </c>
      <c r="F13" s="17">
        <v>2133.29</v>
      </c>
      <c r="G13" s="17">
        <f t="shared" si="0"/>
        <v>106664.5</v>
      </c>
      <c r="H13" s="18">
        <f t="shared" ref="H13:H28" si="3">84.49*30</f>
        <v>2534.6999999999998</v>
      </c>
      <c r="I13" s="18">
        <v>34168</v>
      </c>
      <c r="J13" s="20">
        <f t="shared" si="1"/>
        <v>138297.79999999999</v>
      </c>
    </row>
    <row r="14" spans="1:10">
      <c r="A14" s="12" t="s">
        <v>12</v>
      </c>
      <c r="B14" s="13"/>
      <c r="C14" s="14"/>
      <c r="D14" s="15">
        <v>365</v>
      </c>
      <c r="E14" s="16">
        <f t="shared" si="2"/>
        <v>50</v>
      </c>
      <c r="F14" s="17">
        <v>1120.42</v>
      </c>
      <c r="G14" s="17">
        <f t="shared" si="0"/>
        <v>56021</v>
      </c>
      <c r="H14" s="18">
        <f t="shared" si="3"/>
        <v>2534.6999999999998</v>
      </c>
      <c r="I14" s="18">
        <v>18241</v>
      </c>
      <c r="J14" s="20">
        <f t="shared" si="1"/>
        <v>71727.3</v>
      </c>
    </row>
    <row r="15" spans="1:10">
      <c r="A15" s="21" t="s">
        <v>13</v>
      </c>
      <c r="B15" s="13"/>
      <c r="C15" s="14"/>
      <c r="D15" s="15">
        <f>365-2</f>
        <v>363</v>
      </c>
      <c r="E15" s="16">
        <f t="shared" si="2"/>
        <v>49.726027397260275</v>
      </c>
      <c r="F15" s="17">
        <v>1120.42</v>
      </c>
      <c r="G15" s="17">
        <f t="shared" si="0"/>
        <v>55714.035616438363</v>
      </c>
      <c r="H15" s="18">
        <f t="shared" si="3"/>
        <v>2534.6999999999998</v>
      </c>
      <c r="I15" s="18">
        <v>18241</v>
      </c>
      <c r="J15" s="20">
        <f t="shared" si="1"/>
        <v>71420.335616438359</v>
      </c>
    </row>
    <row r="16" spans="1:10">
      <c r="A16" s="21" t="s">
        <v>14</v>
      </c>
      <c r="B16" s="13"/>
      <c r="C16" s="14"/>
      <c r="D16" s="15">
        <v>31</v>
      </c>
      <c r="E16" s="16">
        <f t="shared" si="2"/>
        <v>4.2465753424657535</v>
      </c>
      <c r="F16" s="17">
        <v>1120.42</v>
      </c>
      <c r="G16" s="17">
        <f t="shared" si="0"/>
        <v>4757.9479452054802</v>
      </c>
      <c r="H16" s="18"/>
      <c r="I16" s="18"/>
      <c r="J16" s="20">
        <f t="shared" si="1"/>
        <v>4757.9479452054802</v>
      </c>
    </row>
    <row r="17" spans="1:10">
      <c r="A17" s="21" t="s">
        <v>15</v>
      </c>
      <c r="B17" s="13"/>
      <c r="C17" s="14"/>
      <c r="D17" s="15">
        <f>365-1-30-31-31-1</f>
        <v>271</v>
      </c>
      <c r="E17" s="16">
        <f t="shared" si="2"/>
        <v>37.123287671232873</v>
      </c>
      <c r="F17" s="17">
        <v>1120.42</v>
      </c>
      <c r="G17" s="17">
        <f t="shared" si="0"/>
        <v>41593.673972602737</v>
      </c>
      <c r="H17" s="18">
        <f t="shared" si="3"/>
        <v>2534.6999999999998</v>
      </c>
      <c r="I17" s="18">
        <v>18241</v>
      </c>
      <c r="J17" s="20">
        <f t="shared" si="1"/>
        <v>57299.97397260274</v>
      </c>
    </row>
    <row r="18" spans="1:10">
      <c r="A18" s="21" t="s">
        <v>16</v>
      </c>
      <c r="B18" s="13"/>
      <c r="C18" s="14"/>
      <c r="D18" s="15">
        <f>365</f>
        <v>365</v>
      </c>
      <c r="E18" s="16">
        <f t="shared" si="2"/>
        <v>50</v>
      </c>
      <c r="F18" s="17">
        <v>1120.42</v>
      </c>
      <c r="G18" s="17">
        <f t="shared" si="0"/>
        <v>56021</v>
      </c>
      <c r="H18" s="18">
        <f t="shared" si="3"/>
        <v>2534.6999999999998</v>
      </c>
      <c r="I18" s="18">
        <v>18241</v>
      </c>
      <c r="J18" s="20">
        <f t="shared" si="1"/>
        <v>71727.3</v>
      </c>
    </row>
    <row r="19" spans="1:10">
      <c r="A19" s="21" t="s">
        <v>17</v>
      </c>
      <c r="B19" s="13"/>
      <c r="C19" s="14"/>
      <c r="D19" s="15">
        <f>13+15+31+30+29+31+29+30</f>
        <v>208</v>
      </c>
      <c r="E19" s="16">
        <f t="shared" si="2"/>
        <v>28.493150684931507</v>
      </c>
      <c r="F19" s="17">
        <v>1120.42</v>
      </c>
      <c r="G19" s="17">
        <f t="shared" si="0"/>
        <v>31924.295890410962</v>
      </c>
      <c r="H19" s="18">
        <f t="shared" si="3"/>
        <v>2534.6999999999998</v>
      </c>
      <c r="I19" s="18">
        <v>18241</v>
      </c>
      <c r="J19" s="20">
        <f t="shared" si="1"/>
        <v>47630.595890410958</v>
      </c>
    </row>
    <row r="20" spans="1:10">
      <c r="A20" s="22" t="s">
        <v>18</v>
      </c>
      <c r="B20" s="13"/>
      <c r="C20" s="14"/>
      <c r="D20" s="15">
        <f>365-1</f>
        <v>364</v>
      </c>
      <c r="E20" s="16">
        <f t="shared" si="2"/>
        <v>49.863013698630134</v>
      </c>
      <c r="F20" s="17">
        <v>919.9</v>
      </c>
      <c r="G20" s="17">
        <f t="shared" si="0"/>
        <v>45868.986301369856</v>
      </c>
      <c r="H20" s="18">
        <f t="shared" si="3"/>
        <v>2534.6999999999998</v>
      </c>
      <c r="I20" s="18">
        <v>15171</v>
      </c>
      <c r="J20" s="20">
        <f t="shared" si="1"/>
        <v>58505.286301369859</v>
      </c>
    </row>
    <row r="21" spans="1:10">
      <c r="A21" s="21" t="s">
        <v>19</v>
      </c>
      <c r="B21" s="13"/>
      <c r="C21" s="14"/>
      <c r="D21" s="15">
        <f>365-1-1</f>
        <v>363</v>
      </c>
      <c r="E21" s="16">
        <f t="shared" si="2"/>
        <v>49.726027397260275</v>
      </c>
      <c r="F21" s="17">
        <v>588.47</v>
      </c>
      <c r="G21" s="17">
        <f t="shared" si="0"/>
        <v>29262.275342465757</v>
      </c>
      <c r="H21" s="18">
        <f t="shared" si="3"/>
        <v>2534.6999999999998</v>
      </c>
      <c r="I21" s="18">
        <v>7874</v>
      </c>
      <c r="J21" s="20">
        <f t="shared" si="1"/>
        <v>34601.57534246576</v>
      </c>
    </row>
    <row r="22" spans="1:10">
      <c r="A22" s="21" t="s">
        <v>20</v>
      </c>
      <c r="B22" s="13"/>
      <c r="C22" s="14"/>
      <c r="D22" s="15">
        <v>365</v>
      </c>
      <c r="E22" s="16">
        <f t="shared" si="2"/>
        <v>50</v>
      </c>
      <c r="F22" s="17">
        <v>588.47</v>
      </c>
      <c r="G22" s="17">
        <f t="shared" si="0"/>
        <v>29423.5</v>
      </c>
      <c r="H22" s="18">
        <f t="shared" si="3"/>
        <v>2534.6999999999998</v>
      </c>
      <c r="I22" s="18">
        <v>7874</v>
      </c>
      <c r="J22" s="20">
        <f t="shared" si="1"/>
        <v>34762.800000000003</v>
      </c>
    </row>
    <row r="23" spans="1:10">
      <c r="A23" s="21" t="s">
        <v>21</v>
      </c>
      <c r="B23" s="13"/>
      <c r="C23" s="14"/>
      <c r="D23" s="15">
        <f>365</f>
        <v>365</v>
      </c>
      <c r="E23" s="16">
        <f t="shared" si="2"/>
        <v>50</v>
      </c>
      <c r="F23" s="17">
        <v>541.52</v>
      </c>
      <c r="G23" s="17">
        <f t="shared" si="0"/>
        <v>27076</v>
      </c>
      <c r="H23" s="18">
        <f t="shared" si="3"/>
        <v>2534.6999999999998</v>
      </c>
      <c r="I23" s="18">
        <v>7600</v>
      </c>
      <c r="J23" s="20">
        <f t="shared" si="1"/>
        <v>32141.3</v>
      </c>
    </row>
    <row r="24" spans="1:10">
      <c r="A24" s="23" t="s">
        <v>22</v>
      </c>
      <c r="B24" s="24"/>
      <c r="C24" s="25"/>
      <c r="D24" s="26">
        <v>365</v>
      </c>
      <c r="E24" s="27">
        <f t="shared" si="2"/>
        <v>50</v>
      </c>
      <c r="F24" s="18">
        <v>453.33</v>
      </c>
      <c r="G24" s="18">
        <f>+E24*F24</f>
        <v>22666.5</v>
      </c>
      <c r="H24" s="18">
        <f t="shared" si="3"/>
        <v>2534.6999999999998</v>
      </c>
      <c r="I24" s="18">
        <v>7685</v>
      </c>
      <c r="J24" s="20">
        <f t="shared" si="1"/>
        <v>27816.799999999999</v>
      </c>
    </row>
    <row r="25" spans="1:10">
      <c r="A25" s="21" t="s">
        <v>23</v>
      </c>
      <c r="B25" s="13"/>
      <c r="C25" s="14"/>
      <c r="D25" s="15">
        <v>365</v>
      </c>
      <c r="E25" s="16">
        <f t="shared" si="2"/>
        <v>50</v>
      </c>
      <c r="F25" s="17">
        <v>446.77</v>
      </c>
      <c r="G25" s="17">
        <f t="shared" si="0"/>
        <v>22338.5</v>
      </c>
      <c r="H25" s="18">
        <f t="shared" si="3"/>
        <v>2534.6999999999998</v>
      </c>
      <c r="I25" s="18">
        <v>7557</v>
      </c>
      <c r="J25" s="20">
        <f t="shared" si="1"/>
        <v>27360.799999999999</v>
      </c>
    </row>
    <row r="26" spans="1:10">
      <c r="A26" s="21" t="s">
        <v>24</v>
      </c>
      <c r="B26" s="13"/>
      <c r="C26" s="14"/>
      <c r="D26" s="15">
        <v>365</v>
      </c>
      <c r="E26" s="16">
        <f t="shared" si="2"/>
        <v>50</v>
      </c>
      <c r="F26" s="17">
        <v>423.3</v>
      </c>
      <c r="G26" s="17">
        <f t="shared" si="0"/>
        <v>21165</v>
      </c>
      <c r="H26" s="18">
        <f t="shared" si="3"/>
        <v>2534.6999999999998</v>
      </c>
      <c r="I26" s="18">
        <v>7158</v>
      </c>
      <c r="J26" s="20">
        <f t="shared" si="1"/>
        <v>25788.3</v>
      </c>
    </row>
    <row r="27" spans="1:10">
      <c r="A27" s="28" t="s">
        <v>25</v>
      </c>
      <c r="B27" s="24"/>
      <c r="C27" s="25"/>
      <c r="D27" s="26">
        <f>365-1</f>
        <v>364</v>
      </c>
      <c r="E27" s="27">
        <f t="shared" si="2"/>
        <v>49.863013698630134</v>
      </c>
      <c r="F27" s="18">
        <v>423.3</v>
      </c>
      <c r="G27" s="18">
        <f>+E27*F27</f>
        <v>21107.013698630137</v>
      </c>
      <c r="H27" s="18">
        <f t="shared" si="3"/>
        <v>2534.6999999999998</v>
      </c>
      <c r="I27" s="18">
        <v>7158</v>
      </c>
      <c r="J27" s="20">
        <f t="shared" si="1"/>
        <v>25730.313698630136</v>
      </c>
    </row>
    <row r="28" spans="1:10">
      <c r="A28" s="22" t="s">
        <v>26</v>
      </c>
      <c r="B28" s="13"/>
      <c r="C28" s="14"/>
      <c r="D28" s="15">
        <v>365</v>
      </c>
      <c r="E28" s="16">
        <f t="shared" si="2"/>
        <v>50</v>
      </c>
      <c r="F28" s="17">
        <v>423.3</v>
      </c>
      <c r="G28" s="17">
        <f t="shared" si="0"/>
        <v>21165</v>
      </c>
      <c r="H28" s="18">
        <f t="shared" si="3"/>
        <v>2534.6999999999998</v>
      </c>
      <c r="I28" s="18">
        <v>7158</v>
      </c>
      <c r="J28" s="20">
        <f t="shared" si="1"/>
        <v>25788.3</v>
      </c>
    </row>
    <row r="29" spans="1:10" ht="15.75" thickBot="1">
      <c r="D29" s="29"/>
      <c r="G29" s="30">
        <f>SUM(G11:G28)</f>
        <v>668779.9753424658</v>
      </c>
      <c r="H29" s="1"/>
      <c r="I29" s="1"/>
      <c r="J29" s="1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2020-02-13T21:09:19Z</cp:lastPrinted>
  <dcterms:created xsi:type="dcterms:W3CDTF">2020-02-13T21:09:05Z</dcterms:created>
  <dcterms:modified xsi:type="dcterms:W3CDTF">2020-02-13T21:10:06Z</dcterms:modified>
</cp:coreProperties>
</file>