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1760" activeTab="1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1">Hoja2!$A$31:$U$78</definedName>
  </definedNames>
  <calcPr calcId="145621"/>
</workbook>
</file>

<file path=xl/calcChain.xml><?xml version="1.0" encoding="utf-8"?>
<calcChain xmlns="http://schemas.openxmlformats.org/spreadsheetml/2006/main">
  <c r="R163" i="1" l="1"/>
  <c r="P44" i="2"/>
  <c r="P43" i="2"/>
  <c r="P93" i="1"/>
  <c r="R93" i="1" s="1"/>
  <c r="P181" i="1"/>
  <c r="P178" i="1"/>
  <c r="R178" i="1" s="1"/>
  <c r="P177" i="1"/>
  <c r="P170" i="1"/>
  <c r="R170" i="1" s="1"/>
  <c r="P167" i="1"/>
  <c r="P166" i="1"/>
  <c r="P91" i="1"/>
  <c r="P172" i="1"/>
  <c r="R172" i="1" s="1"/>
  <c r="P37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10" i="2"/>
  <c r="R164" i="1"/>
  <c r="R165" i="1"/>
  <c r="R168" i="1"/>
  <c r="R169" i="1"/>
  <c r="R171" i="1"/>
  <c r="R173" i="1"/>
  <c r="R174" i="1"/>
  <c r="R175" i="1"/>
  <c r="R176" i="1"/>
  <c r="R179" i="1"/>
  <c r="R180" i="1"/>
  <c r="R182" i="1"/>
  <c r="R183" i="1"/>
  <c r="R184" i="1"/>
  <c r="R185" i="1"/>
  <c r="R138" i="1"/>
  <c r="R67" i="1"/>
  <c r="R68" i="1"/>
  <c r="R88" i="1"/>
  <c r="R89" i="1"/>
  <c r="R90" i="1"/>
  <c r="R95" i="1"/>
  <c r="R96" i="1"/>
  <c r="R104" i="1"/>
  <c r="R109" i="1"/>
  <c r="R112" i="1"/>
  <c r="R59" i="1"/>
  <c r="R55" i="1"/>
  <c r="R53" i="1"/>
  <c r="R47" i="1"/>
  <c r="R48" i="1"/>
  <c r="R27" i="1"/>
  <c r="R28" i="1"/>
  <c r="R29" i="1"/>
  <c r="R30" i="1"/>
  <c r="R32" i="1"/>
  <c r="R34" i="1"/>
  <c r="P103" i="1"/>
  <c r="R103" i="1" s="1"/>
  <c r="P186" i="1" l="1"/>
  <c r="P108" i="1"/>
  <c r="R108" i="1" s="1"/>
  <c r="R91" i="1"/>
  <c r="R181" i="1"/>
  <c r="R177" i="1"/>
  <c r="R167" i="1"/>
  <c r="P8" i="2"/>
  <c r="R37" i="2"/>
  <c r="R43" i="2"/>
  <c r="P40" i="2"/>
  <c r="P42" i="2"/>
  <c r="P39" i="2"/>
  <c r="P41" i="2"/>
  <c r="P38" i="2"/>
  <c r="R44" i="2"/>
  <c r="P17" i="2"/>
  <c r="P15" i="2"/>
  <c r="P16" i="2"/>
  <c r="P18" i="2"/>
  <c r="R166" i="1"/>
  <c r="R186" i="1" s="1"/>
  <c r="P12" i="2"/>
  <c r="S70" i="2"/>
  <c r="L38" i="2"/>
  <c r="M38" i="2" s="1"/>
  <c r="O38" i="2" s="1"/>
  <c r="L39" i="2"/>
  <c r="M39" i="2" s="1"/>
  <c r="O39" i="2" s="1"/>
  <c r="L40" i="2"/>
  <c r="M40" i="2" s="1"/>
  <c r="O40" i="2" s="1"/>
  <c r="L41" i="2"/>
  <c r="M41" i="2" s="1"/>
  <c r="O41" i="2" s="1"/>
  <c r="L42" i="2"/>
  <c r="M42" i="2" s="1"/>
  <c r="O42" i="2" s="1"/>
  <c r="L43" i="2"/>
  <c r="M43" i="2" s="1"/>
  <c r="L44" i="2"/>
  <c r="M44" i="2" s="1"/>
  <c r="L45" i="2"/>
  <c r="M45" i="2" s="1"/>
  <c r="Q45" i="2" s="1"/>
  <c r="T45" i="2" s="1"/>
  <c r="L46" i="2"/>
  <c r="M46" i="2" s="1"/>
  <c r="Q46" i="2" s="1"/>
  <c r="T46" i="2" s="1"/>
  <c r="L47" i="2"/>
  <c r="M47" i="2" s="1"/>
  <c r="Q47" i="2" s="1"/>
  <c r="T47" i="2" s="1"/>
  <c r="L48" i="2"/>
  <c r="M48" i="2" s="1"/>
  <c r="Q48" i="2" s="1"/>
  <c r="T48" i="2" s="1"/>
  <c r="L49" i="2"/>
  <c r="M49" i="2" s="1"/>
  <c r="Q49" i="2" s="1"/>
  <c r="T49" i="2" s="1"/>
  <c r="L50" i="2"/>
  <c r="M50" i="2" s="1"/>
  <c r="Q50" i="2" s="1"/>
  <c r="T50" i="2" s="1"/>
  <c r="L51" i="2"/>
  <c r="M51" i="2" s="1"/>
  <c r="Q51" i="2" s="1"/>
  <c r="T51" i="2" s="1"/>
  <c r="L52" i="2"/>
  <c r="M52" i="2" s="1"/>
  <c r="Q52" i="2" s="1"/>
  <c r="T52" i="2" s="1"/>
  <c r="L53" i="2"/>
  <c r="M53" i="2" s="1"/>
  <c r="Q53" i="2" s="1"/>
  <c r="T53" i="2" s="1"/>
  <c r="L54" i="2"/>
  <c r="M54" i="2" s="1"/>
  <c r="Q54" i="2" s="1"/>
  <c r="T54" i="2" s="1"/>
  <c r="L55" i="2"/>
  <c r="M55" i="2" s="1"/>
  <c r="Q55" i="2" s="1"/>
  <c r="T55" i="2" s="1"/>
  <c r="L56" i="2"/>
  <c r="M56" i="2" s="1"/>
  <c r="Q56" i="2" s="1"/>
  <c r="T56" i="2" s="1"/>
  <c r="L57" i="2"/>
  <c r="M57" i="2" s="1"/>
  <c r="Q57" i="2" s="1"/>
  <c r="T57" i="2" s="1"/>
  <c r="L58" i="2"/>
  <c r="M58" i="2" s="1"/>
  <c r="Q58" i="2" s="1"/>
  <c r="T58" i="2" s="1"/>
  <c r="L59" i="2"/>
  <c r="M59" i="2" s="1"/>
  <c r="Q59" i="2" s="1"/>
  <c r="T59" i="2" s="1"/>
  <c r="L60" i="2"/>
  <c r="M60" i="2" s="1"/>
  <c r="Q60" i="2" s="1"/>
  <c r="T60" i="2" s="1"/>
  <c r="L61" i="2"/>
  <c r="M61" i="2" s="1"/>
  <c r="Q61" i="2" s="1"/>
  <c r="T61" i="2" s="1"/>
  <c r="L62" i="2"/>
  <c r="M62" i="2" s="1"/>
  <c r="Q62" i="2" s="1"/>
  <c r="T62" i="2" s="1"/>
  <c r="L63" i="2"/>
  <c r="M63" i="2" s="1"/>
  <c r="Q63" i="2" s="1"/>
  <c r="T63" i="2" s="1"/>
  <c r="L64" i="2"/>
  <c r="M64" i="2" s="1"/>
  <c r="Q64" i="2" s="1"/>
  <c r="T64" i="2" s="1"/>
  <c r="L65" i="2"/>
  <c r="M65" i="2" s="1"/>
  <c r="Q65" i="2" s="1"/>
  <c r="T65" i="2" s="1"/>
  <c r="L66" i="2"/>
  <c r="M66" i="2" s="1"/>
  <c r="Q66" i="2" s="1"/>
  <c r="T66" i="2" s="1"/>
  <c r="L67" i="2"/>
  <c r="M67" i="2" s="1"/>
  <c r="Q67" i="2" s="1"/>
  <c r="T67" i="2" s="1"/>
  <c r="L68" i="2"/>
  <c r="M68" i="2" s="1"/>
  <c r="Q68" i="2" s="1"/>
  <c r="T68" i="2" s="1"/>
  <c r="L69" i="2"/>
  <c r="M69" i="2" s="1"/>
  <c r="Q69" i="2" s="1"/>
  <c r="T69" i="2" s="1"/>
  <c r="L37" i="2"/>
  <c r="M37" i="2" s="1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37" i="2"/>
  <c r="O7" i="2"/>
  <c r="O9" i="2"/>
  <c r="Q43" i="2" l="1"/>
  <c r="T43" i="2" s="1"/>
  <c r="O43" i="2"/>
  <c r="Q37" i="2"/>
  <c r="Q70" i="2" s="1"/>
  <c r="M70" i="2"/>
  <c r="O37" i="2"/>
  <c r="Q44" i="2"/>
  <c r="O44" i="2"/>
  <c r="R18" i="2"/>
  <c r="R12" i="2"/>
  <c r="R16" i="2"/>
  <c r="R17" i="2"/>
  <c r="R41" i="2"/>
  <c r="Q41" i="2"/>
  <c r="Q42" i="2"/>
  <c r="R42" i="2"/>
  <c r="R8" i="2"/>
  <c r="T44" i="2"/>
  <c r="R15" i="2"/>
  <c r="Q38" i="2"/>
  <c r="R38" i="2"/>
  <c r="R39" i="2"/>
  <c r="Q39" i="2"/>
  <c r="Q40" i="2"/>
  <c r="R40" i="2"/>
  <c r="T37" i="2"/>
  <c r="M12" i="2"/>
  <c r="O12" i="2" s="1"/>
  <c r="M8" i="2"/>
  <c r="O8" i="2" s="1"/>
  <c r="L7" i="2"/>
  <c r="L8" i="2"/>
  <c r="L9" i="2"/>
  <c r="L10" i="2"/>
  <c r="M10" i="2" s="1"/>
  <c r="L11" i="2"/>
  <c r="M11" i="2" s="1"/>
  <c r="O11" i="2" s="1"/>
  <c r="L12" i="2"/>
  <c r="L13" i="2"/>
  <c r="M13" i="2" s="1"/>
  <c r="O13" i="2" s="1"/>
  <c r="L14" i="2"/>
  <c r="L15" i="2"/>
  <c r="M15" i="2" s="1"/>
  <c r="L16" i="2"/>
  <c r="L17" i="2"/>
  <c r="M17" i="2" s="1"/>
  <c r="L18" i="2"/>
  <c r="L6" i="2"/>
  <c r="M6" i="2" s="1"/>
  <c r="J13" i="2"/>
  <c r="J7" i="2"/>
  <c r="J8" i="2"/>
  <c r="J9" i="2"/>
  <c r="J10" i="2"/>
  <c r="J11" i="2"/>
  <c r="J12" i="2"/>
  <c r="J14" i="2"/>
  <c r="M14" i="2" s="1"/>
  <c r="O14" i="2" s="1"/>
  <c r="J15" i="2"/>
  <c r="J16" i="2"/>
  <c r="M16" i="2" s="1"/>
  <c r="J17" i="2"/>
  <c r="J18" i="2"/>
  <c r="M18" i="2" s="1"/>
  <c r="J6" i="2"/>
  <c r="P7" i="2"/>
  <c r="P111" i="1"/>
  <c r="P10" i="1"/>
  <c r="P13" i="2"/>
  <c r="P99" i="1"/>
  <c r="P66" i="1"/>
  <c r="P20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63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30" i="1"/>
  <c r="L106" i="1"/>
  <c r="J106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7" i="1"/>
  <c r="L108" i="1"/>
  <c r="L109" i="1"/>
  <c r="L110" i="1"/>
  <c r="L111" i="1"/>
  <c r="L112" i="1"/>
  <c r="L59" i="1"/>
  <c r="L54" i="1"/>
  <c r="L55" i="1"/>
  <c r="L53" i="1"/>
  <c r="L43" i="1"/>
  <c r="L44" i="1"/>
  <c r="L45" i="1"/>
  <c r="L46" i="1"/>
  <c r="L47" i="1"/>
  <c r="L48" i="1"/>
  <c r="L49" i="1"/>
  <c r="L39" i="1"/>
  <c r="L40" i="1"/>
  <c r="L41" i="1"/>
  <c r="L42" i="1"/>
  <c r="L38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6" i="1"/>
  <c r="J164" i="1"/>
  <c r="M164" i="1" s="1"/>
  <c r="Q164" i="1" s="1"/>
  <c r="T164" i="1" s="1"/>
  <c r="J165" i="1"/>
  <c r="M165" i="1" s="1"/>
  <c r="Q165" i="1" s="1"/>
  <c r="T165" i="1" s="1"/>
  <c r="J166" i="1"/>
  <c r="M166" i="1" s="1"/>
  <c r="J167" i="1"/>
  <c r="M167" i="1" s="1"/>
  <c r="J168" i="1"/>
  <c r="M168" i="1" s="1"/>
  <c r="Q168" i="1" s="1"/>
  <c r="T168" i="1" s="1"/>
  <c r="J169" i="1"/>
  <c r="M169" i="1" s="1"/>
  <c r="Q169" i="1" s="1"/>
  <c r="T169" i="1" s="1"/>
  <c r="J170" i="1"/>
  <c r="M170" i="1" s="1"/>
  <c r="J171" i="1"/>
  <c r="M171" i="1" s="1"/>
  <c r="J172" i="1"/>
  <c r="M172" i="1" s="1"/>
  <c r="J173" i="1"/>
  <c r="M173" i="1" s="1"/>
  <c r="J174" i="1"/>
  <c r="M174" i="1" s="1"/>
  <c r="J175" i="1"/>
  <c r="M175" i="1" s="1"/>
  <c r="J176" i="1"/>
  <c r="M176" i="1" s="1"/>
  <c r="J177" i="1"/>
  <c r="M177" i="1" s="1"/>
  <c r="J178" i="1"/>
  <c r="M178" i="1" s="1"/>
  <c r="J179" i="1"/>
  <c r="M179" i="1" s="1"/>
  <c r="Q179" i="1" s="1"/>
  <c r="T179" i="1" s="1"/>
  <c r="J180" i="1"/>
  <c r="M180" i="1" s="1"/>
  <c r="Q180" i="1" s="1"/>
  <c r="T180" i="1" s="1"/>
  <c r="J181" i="1"/>
  <c r="M181" i="1" s="1"/>
  <c r="J182" i="1"/>
  <c r="M182" i="1" s="1"/>
  <c r="Q182" i="1" s="1"/>
  <c r="T182" i="1" s="1"/>
  <c r="J183" i="1"/>
  <c r="M183" i="1" s="1"/>
  <c r="Q183" i="1" s="1"/>
  <c r="T183" i="1" s="1"/>
  <c r="J184" i="1"/>
  <c r="M184" i="1" s="1"/>
  <c r="Q184" i="1" s="1"/>
  <c r="T184" i="1" s="1"/>
  <c r="J185" i="1"/>
  <c r="M185" i="1" s="1"/>
  <c r="Q185" i="1" s="1"/>
  <c r="T185" i="1" s="1"/>
  <c r="J163" i="1"/>
  <c r="M163" i="1" s="1"/>
  <c r="J131" i="1"/>
  <c r="M131" i="1" s="1"/>
  <c r="O131" i="1" s="1"/>
  <c r="J132" i="1"/>
  <c r="M132" i="1" s="1"/>
  <c r="O132" i="1" s="1"/>
  <c r="J133" i="1"/>
  <c r="M133" i="1" s="1"/>
  <c r="O133" i="1" s="1"/>
  <c r="J134" i="1"/>
  <c r="M134" i="1" s="1"/>
  <c r="O134" i="1" s="1"/>
  <c r="J135" i="1"/>
  <c r="M135" i="1" s="1"/>
  <c r="O135" i="1" s="1"/>
  <c r="J136" i="1"/>
  <c r="M136" i="1" s="1"/>
  <c r="O136" i="1" s="1"/>
  <c r="J137" i="1"/>
  <c r="M137" i="1" s="1"/>
  <c r="O137" i="1" s="1"/>
  <c r="J138" i="1"/>
  <c r="M138" i="1" s="1"/>
  <c r="J139" i="1"/>
  <c r="M139" i="1" s="1"/>
  <c r="O139" i="1" s="1"/>
  <c r="J140" i="1"/>
  <c r="M140" i="1" s="1"/>
  <c r="O140" i="1" s="1"/>
  <c r="J141" i="1"/>
  <c r="M141" i="1" s="1"/>
  <c r="O141" i="1" s="1"/>
  <c r="J142" i="1"/>
  <c r="M142" i="1" s="1"/>
  <c r="O142" i="1" s="1"/>
  <c r="J143" i="1"/>
  <c r="M143" i="1" s="1"/>
  <c r="O143" i="1" s="1"/>
  <c r="J130" i="1"/>
  <c r="M130" i="1" s="1"/>
  <c r="O130" i="1" s="1"/>
  <c r="J60" i="1"/>
  <c r="M60" i="1" s="1"/>
  <c r="O60" i="1" s="1"/>
  <c r="J61" i="1"/>
  <c r="M61" i="1" s="1"/>
  <c r="O61" i="1" s="1"/>
  <c r="J62" i="1"/>
  <c r="M62" i="1" s="1"/>
  <c r="O62" i="1" s="1"/>
  <c r="J63" i="1"/>
  <c r="M63" i="1" s="1"/>
  <c r="O63" i="1" s="1"/>
  <c r="J64" i="1"/>
  <c r="M64" i="1" s="1"/>
  <c r="O64" i="1" s="1"/>
  <c r="J65" i="1"/>
  <c r="M65" i="1" s="1"/>
  <c r="O65" i="1" s="1"/>
  <c r="J66" i="1"/>
  <c r="M66" i="1" s="1"/>
  <c r="O66" i="1" s="1"/>
  <c r="J67" i="1"/>
  <c r="M67" i="1" s="1"/>
  <c r="J68" i="1"/>
  <c r="M68" i="1" s="1"/>
  <c r="J69" i="1"/>
  <c r="M69" i="1" s="1"/>
  <c r="O69" i="1" s="1"/>
  <c r="J70" i="1"/>
  <c r="M70" i="1" s="1"/>
  <c r="O70" i="1" s="1"/>
  <c r="J71" i="1"/>
  <c r="M71" i="1" s="1"/>
  <c r="O71" i="1" s="1"/>
  <c r="J72" i="1"/>
  <c r="M72" i="1" s="1"/>
  <c r="O72" i="1" s="1"/>
  <c r="J73" i="1"/>
  <c r="M73" i="1" s="1"/>
  <c r="O73" i="1" s="1"/>
  <c r="J74" i="1"/>
  <c r="M74" i="1" s="1"/>
  <c r="O74" i="1" s="1"/>
  <c r="J75" i="1"/>
  <c r="M75" i="1" s="1"/>
  <c r="O75" i="1" s="1"/>
  <c r="J76" i="1"/>
  <c r="M76" i="1" s="1"/>
  <c r="O76" i="1" s="1"/>
  <c r="J77" i="1"/>
  <c r="M77" i="1" s="1"/>
  <c r="O77" i="1" s="1"/>
  <c r="J78" i="1"/>
  <c r="M78" i="1" s="1"/>
  <c r="O78" i="1" s="1"/>
  <c r="J79" i="1"/>
  <c r="M79" i="1" s="1"/>
  <c r="O79" i="1" s="1"/>
  <c r="J80" i="1"/>
  <c r="M80" i="1" s="1"/>
  <c r="O80" i="1" s="1"/>
  <c r="J81" i="1"/>
  <c r="M81" i="1" s="1"/>
  <c r="O81" i="1" s="1"/>
  <c r="J82" i="1"/>
  <c r="M82" i="1" s="1"/>
  <c r="O82" i="1" s="1"/>
  <c r="J83" i="1"/>
  <c r="M83" i="1" s="1"/>
  <c r="O83" i="1" s="1"/>
  <c r="J84" i="1"/>
  <c r="M84" i="1" s="1"/>
  <c r="O84" i="1" s="1"/>
  <c r="J85" i="1"/>
  <c r="M85" i="1" s="1"/>
  <c r="O85" i="1" s="1"/>
  <c r="J86" i="1"/>
  <c r="M86" i="1" s="1"/>
  <c r="O86" i="1" s="1"/>
  <c r="J87" i="1"/>
  <c r="M87" i="1" s="1"/>
  <c r="O87" i="1" s="1"/>
  <c r="J88" i="1"/>
  <c r="M88" i="1" s="1"/>
  <c r="J89" i="1"/>
  <c r="M89" i="1" s="1"/>
  <c r="J90" i="1"/>
  <c r="M90" i="1" s="1"/>
  <c r="J91" i="1"/>
  <c r="M91" i="1" s="1"/>
  <c r="J92" i="1"/>
  <c r="M92" i="1" s="1"/>
  <c r="O92" i="1" s="1"/>
  <c r="J93" i="1"/>
  <c r="M93" i="1" s="1"/>
  <c r="J94" i="1"/>
  <c r="M94" i="1" s="1"/>
  <c r="O94" i="1" s="1"/>
  <c r="J95" i="1"/>
  <c r="M95" i="1" s="1"/>
  <c r="J96" i="1"/>
  <c r="M96" i="1" s="1"/>
  <c r="J97" i="1"/>
  <c r="M97" i="1" s="1"/>
  <c r="O97" i="1" s="1"/>
  <c r="J98" i="1"/>
  <c r="M98" i="1" s="1"/>
  <c r="O98" i="1" s="1"/>
  <c r="J99" i="1"/>
  <c r="M99" i="1" s="1"/>
  <c r="O99" i="1" s="1"/>
  <c r="J100" i="1"/>
  <c r="M100" i="1" s="1"/>
  <c r="O100" i="1" s="1"/>
  <c r="J101" i="1"/>
  <c r="M101" i="1" s="1"/>
  <c r="O101" i="1" s="1"/>
  <c r="J102" i="1"/>
  <c r="M102" i="1" s="1"/>
  <c r="O102" i="1" s="1"/>
  <c r="J103" i="1"/>
  <c r="M103" i="1" s="1"/>
  <c r="J104" i="1"/>
  <c r="M104" i="1" s="1"/>
  <c r="J105" i="1"/>
  <c r="M105" i="1" s="1"/>
  <c r="O105" i="1" s="1"/>
  <c r="J107" i="1"/>
  <c r="M107" i="1" s="1"/>
  <c r="O107" i="1" s="1"/>
  <c r="J108" i="1"/>
  <c r="M108" i="1" s="1"/>
  <c r="J109" i="1"/>
  <c r="M109" i="1" s="1"/>
  <c r="J110" i="1"/>
  <c r="M110" i="1" s="1"/>
  <c r="O110" i="1" s="1"/>
  <c r="J111" i="1"/>
  <c r="M111" i="1" s="1"/>
  <c r="O111" i="1" s="1"/>
  <c r="J112" i="1"/>
  <c r="M112" i="1" s="1"/>
  <c r="J59" i="1"/>
  <c r="M59" i="1" s="1"/>
  <c r="J54" i="1"/>
  <c r="M54" i="1" s="1"/>
  <c r="O54" i="1" s="1"/>
  <c r="J55" i="1"/>
  <c r="M55" i="1" s="1"/>
  <c r="J53" i="1"/>
  <c r="M53" i="1" s="1"/>
  <c r="J39" i="1"/>
  <c r="M39" i="1" s="1"/>
  <c r="O39" i="1" s="1"/>
  <c r="J40" i="1"/>
  <c r="M40" i="1" s="1"/>
  <c r="O40" i="1" s="1"/>
  <c r="J41" i="1"/>
  <c r="M41" i="1" s="1"/>
  <c r="O41" i="1" s="1"/>
  <c r="J42" i="1"/>
  <c r="M42" i="1" s="1"/>
  <c r="O42" i="1" s="1"/>
  <c r="J43" i="1"/>
  <c r="M43" i="1" s="1"/>
  <c r="O43" i="1" s="1"/>
  <c r="J44" i="1"/>
  <c r="M44" i="1" s="1"/>
  <c r="O44" i="1" s="1"/>
  <c r="J45" i="1"/>
  <c r="M45" i="1" s="1"/>
  <c r="O45" i="1" s="1"/>
  <c r="J46" i="1"/>
  <c r="M46" i="1" s="1"/>
  <c r="O46" i="1" s="1"/>
  <c r="J47" i="1"/>
  <c r="M47" i="1" s="1"/>
  <c r="J48" i="1"/>
  <c r="M48" i="1" s="1"/>
  <c r="J49" i="1"/>
  <c r="M49" i="1" s="1"/>
  <c r="O49" i="1" s="1"/>
  <c r="J38" i="1"/>
  <c r="M38" i="1" s="1"/>
  <c r="O38" i="1" s="1"/>
  <c r="J7" i="1"/>
  <c r="M7" i="1" s="1"/>
  <c r="O7" i="1" s="1"/>
  <c r="J8" i="1"/>
  <c r="M8" i="1" s="1"/>
  <c r="O8" i="1" s="1"/>
  <c r="J9" i="1"/>
  <c r="M9" i="1" s="1"/>
  <c r="O9" i="1" s="1"/>
  <c r="J10" i="1"/>
  <c r="M10" i="1" s="1"/>
  <c r="O10" i="1" s="1"/>
  <c r="J11" i="1"/>
  <c r="M11" i="1" s="1"/>
  <c r="O11" i="1" s="1"/>
  <c r="J12" i="1"/>
  <c r="M12" i="1" s="1"/>
  <c r="O12" i="1" s="1"/>
  <c r="J13" i="1"/>
  <c r="M13" i="1" s="1"/>
  <c r="O13" i="1" s="1"/>
  <c r="J14" i="1"/>
  <c r="M14" i="1" s="1"/>
  <c r="O14" i="1" s="1"/>
  <c r="J15" i="1"/>
  <c r="M15" i="1" s="1"/>
  <c r="O15" i="1" s="1"/>
  <c r="J16" i="1"/>
  <c r="M16" i="1" s="1"/>
  <c r="O16" i="1" s="1"/>
  <c r="J17" i="1"/>
  <c r="M17" i="1" s="1"/>
  <c r="O17" i="1" s="1"/>
  <c r="J18" i="1"/>
  <c r="M18" i="1" s="1"/>
  <c r="O18" i="1" s="1"/>
  <c r="J19" i="1"/>
  <c r="M19" i="1" s="1"/>
  <c r="O19" i="1" s="1"/>
  <c r="J20" i="1"/>
  <c r="M20" i="1" s="1"/>
  <c r="O20" i="1" s="1"/>
  <c r="J21" i="1"/>
  <c r="M21" i="1" s="1"/>
  <c r="O21" i="1" s="1"/>
  <c r="J22" i="1"/>
  <c r="M22" i="1" s="1"/>
  <c r="O22" i="1" s="1"/>
  <c r="J23" i="1"/>
  <c r="M23" i="1" s="1"/>
  <c r="O23" i="1" s="1"/>
  <c r="J24" i="1"/>
  <c r="M24" i="1" s="1"/>
  <c r="O24" i="1" s="1"/>
  <c r="J25" i="1"/>
  <c r="M25" i="1" s="1"/>
  <c r="O25" i="1" s="1"/>
  <c r="J26" i="1"/>
  <c r="M26" i="1" s="1"/>
  <c r="O26" i="1" s="1"/>
  <c r="J27" i="1"/>
  <c r="M27" i="1" s="1"/>
  <c r="J28" i="1"/>
  <c r="M28" i="1" s="1"/>
  <c r="J29" i="1"/>
  <c r="M29" i="1" s="1"/>
  <c r="J30" i="1"/>
  <c r="M30" i="1" s="1"/>
  <c r="J31" i="1"/>
  <c r="M31" i="1" s="1"/>
  <c r="O31" i="1" s="1"/>
  <c r="J32" i="1"/>
  <c r="M32" i="1" s="1"/>
  <c r="J33" i="1"/>
  <c r="M33" i="1" s="1"/>
  <c r="O33" i="1" s="1"/>
  <c r="J34" i="1"/>
  <c r="M34" i="1" s="1"/>
  <c r="J6" i="1"/>
  <c r="M6" i="1" s="1"/>
  <c r="O6" i="1" s="1"/>
  <c r="O18" i="2" l="1"/>
  <c r="Q18" i="2"/>
  <c r="T18" i="2" s="1"/>
  <c r="O16" i="2"/>
  <c r="Q16" i="2"/>
  <c r="O6" i="2"/>
  <c r="M19" i="2"/>
  <c r="M73" i="2" s="1"/>
  <c r="O17" i="2"/>
  <c r="Q17" i="2"/>
  <c r="O15" i="2"/>
  <c r="Q15" i="2"/>
  <c r="T15" i="2" s="1"/>
  <c r="Q10" i="2"/>
  <c r="T10" i="2" s="1"/>
  <c r="O10" i="2"/>
  <c r="O34" i="1"/>
  <c r="Q34" i="1"/>
  <c r="T34" i="1" s="1"/>
  <c r="O32" i="1"/>
  <c r="Q32" i="1"/>
  <c r="T32" i="1" s="1"/>
  <c r="O30" i="1"/>
  <c r="Q30" i="1"/>
  <c r="T30" i="1" s="1"/>
  <c r="O28" i="1"/>
  <c r="Q28" i="1"/>
  <c r="T28" i="1" s="1"/>
  <c r="O48" i="1"/>
  <c r="Q48" i="1"/>
  <c r="T48" i="1" s="1"/>
  <c r="Q53" i="1"/>
  <c r="T53" i="1" s="1"/>
  <c r="O53" i="1"/>
  <c r="Q112" i="1"/>
  <c r="T112" i="1" s="1"/>
  <c r="O112" i="1"/>
  <c r="Q108" i="1"/>
  <c r="T108" i="1" s="1"/>
  <c r="O108" i="1"/>
  <c r="O103" i="1"/>
  <c r="Q103" i="1"/>
  <c r="T103" i="1" s="1"/>
  <c r="Q95" i="1"/>
  <c r="T95" i="1" s="1"/>
  <c r="O95" i="1"/>
  <c r="Q93" i="1"/>
  <c r="T93" i="1" s="1"/>
  <c r="O93" i="1"/>
  <c r="Q91" i="1"/>
  <c r="T91" i="1" s="1"/>
  <c r="O91" i="1"/>
  <c r="Q89" i="1"/>
  <c r="T89" i="1" s="1"/>
  <c r="O89" i="1"/>
  <c r="Q67" i="1"/>
  <c r="T67" i="1" s="1"/>
  <c r="O67" i="1"/>
  <c r="Q138" i="1"/>
  <c r="T138" i="1" s="1"/>
  <c r="O138" i="1"/>
  <c r="M186" i="1"/>
  <c r="Q163" i="1"/>
  <c r="O178" i="1"/>
  <c r="Q178" i="1"/>
  <c r="T178" i="1" s="1"/>
  <c r="Q176" i="1"/>
  <c r="T176" i="1" s="1"/>
  <c r="O176" i="1"/>
  <c r="Q174" i="1"/>
  <c r="T174" i="1" s="1"/>
  <c r="O174" i="1"/>
  <c r="O172" i="1"/>
  <c r="Q172" i="1"/>
  <c r="T172" i="1" s="1"/>
  <c r="O170" i="1"/>
  <c r="Q170" i="1"/>
  <c r="T170" i="1" s="1"/>
  <c r="O166" i="1"/>
  <c r="Q166" i="1"/>
  <c r="T166" i="1" s="1"/>
  <c r="M106" i="1"/>
  <c r="O106" i="1" s="1"/>
  <c r="T39" i="2"/>
  <c r="T41" i="2"/>
  <c r="O29" i="1"/>
  <c r="Q29" i="1"/>
  <c r="T29" i="1" s="1"/>
  <c r="O27" i="1"/>
  <c r="Q27" i="1"/>
  <c r="T27" i="1" s="1"/>
  <c r="O47" i="1"/>
  <c r="Q47" i="1"/>
  <c r="T47" i="1" s="1"/>
  <c r="Q55" i="1"/>
  <c r="T55" i="1" s="1"/>
  <c r="O55" i="1"/>
  <c r="Q59" i="1"/>
  <c r="T59" i="1" s="1"/>
  <c r="O59" i="1"/>
  <c r="Q109" i="1"/>
  <c r="T109" i="1" s="1"/>
  <c r="O109" i="1"/>
  <c r="Q104" i="1"/>
  <c r="T104" i="1" s="1"/>
  <c r="O104" i="1"/>
  <c r="Q96" i="1"/>
  <c r="T96" i="1" s="1"/>
  <c r="O96" i="1"/>
  <c r="Q90" i="1"/>
  <c r="T90" i="1" s="1"/>
  <c r="O90" i="1"/>
  <c r="Q88" i="1"/>
  <c r="T88" i="1" s="1"/>
  <c r="O88" i="1"/>
  <c r="Q68" i="1"/>
  <c r="T68" i="1" s="1"/>
  <c r="O68" i="1"/>
  <c r="O181" i="1"/>
  <c r="Q181" i="1"/>
  <c r="T181" i="1" s="1"/>
  <c r="O177" i="1"/>
  <c r="Q177" i="1"/>
  <c r="T177" i="1" s="1"/>
  <c r="Q175" i="1"/>
  <c r="T175" i="1" s="1"/>
  <c r="O175" i="1"/>
  <c r="Q173" i="1"/>
  <c r="T173" i="1" s="1"/>
  <c r="O173" i="1"/>
  <c r="O171" i="1"/>
  <c r="Q171" i="1"/>
  <c r="T171" i="1" s="1"/>
  <c r="O167" i="1"/>
  <c r="Q167" i="1"/>
  <c r="T167" i="1" s="1"/>
  <c r="Q8" i="2"/>
  <c r="Q12" i="2"/>
  <c r="T12" i="2" s="1"/>
  <c r="R20" i="1"/>
  <c r="Q20" i="1"/>
  <c r="T20" i="1" s="1"/>
  <c r="R99" i="1"/>
  <c r="Q99" i="1"/>
  <c r="T99" i="1" s="1"/>
  <c r="R10" i="1"/>
  <c r="Q10" i="1"/>
  <c r="T10" i="1" s="1"/>
  <c r="R7" i="2"/>
  <c r="Q7" i="2"/>
  <c r="T7" i="2" s="1"/>
  <c r="T40" i="2"/>
  <c r="T38" i="2"/>
  <c r="T8" i="2"/>
  <c r="T42" i="2"/>
  <c r="T17" i="2"/>
  <c r="T16" i="2"/>
  <c r="R66" i="1"/>
  <c r="Q66" i="1"/>
  <c r="R13" i="2"/>
  <c r="Q13" i="2"/>
  <c r="R111" i="1"/>
  <c r="Q111" i="1"/>
  <c r="P97" i="1"/>
  <c r="P21" i="1"/>
  <c r="P44" i="1"/>
  <c r="P31" i="1"/>
  <c r="P6" i="1"/>
  <c r="P38" i="1"/>
  <c r="P105" i="1"/>
  <c r="P98" i="1"/>
  <c r="P54" i="1"/>
  <c r="P25" i="1"/>
  <c r="P24" i="1"/>
  <c r="P26" i="1"/>
  <c r="P64" i="1"/>
  <c r="P63" i="1"/>
  <c r="P94" i="1"/>
  <c r="P85" i="1"/>
  <c r="P75" i="1"/>
  <c r="P69" i="1"/>
  <c r="P33" i="1"/>
  <c r="P71" i="1"/>
  <c r="P43" i="1"/>
  <c r="P70" i="1"/>
  <c r="P46" i="1"/>
  <c r="P100" i="1"/>
  <c r="P65" i="1"/>
  <c r="P9" i="2"/>
  <c r="P142" i="1"/>
  <c r="P133" i="1"/>
  <c r="P135" i="1"/>
  <c r="P137" i="1"/>
  <c r="P139" i="1"/>
  <c r="P141" i="1"/>
  <c r="P143" i="1"/>
  <c r="P132" i="1"/>
  <c r="P134" i="1"/>
  <c r="P136" i="1"/>
  <c r="P140" i="1"/>
  <c r="P92" i="1"/>
  <c r="P110" i="1"/>
  <c r="P9" i="1"/>
  <c r="P23" i="1"/>
  <c r="P11" i="2"/>
  <c r="P49" i="1"/>
  <c r="P107" i="1"/>
  <c r="P8" i="1"/>
  <c r="P60" i="1"/>
  <c r="P6" i="2"/>
  <c r="P7" i="1"/>
  <c r="P22" i="1"/>
  <c r="P45" i="1"/>
  <c r="P72" i="1"/>
  <c r="P106" i="1"/>
  <c r="P14" i="2"/>
  <c r="M113" i="1"/>
  <c r="T186" i="1" l="1"/>
  <c r="T163" i="1"/>
  <c r="Q186" i="1"/>
  <c r="T111" i="1"/>
  <c r="T13" i="2"/>
  <c r="T66" i="1"/>
  <c r="R106" i="1"/>
  <c r="Q106" i="1"/>
  <c r="R45" i="1"/>
  <c r="Q45" i="1"/>
  <c r="R60" i="1"/>
  <c r="Q60" i="1"/>
  <c r="R11" i="2"/>
  <c r="Q11" i="2"/>
  <c r="R92" i="1"/>
  <c r="Q92" i="1"/>
  <c r="R136" i="1"/>
  <c r="Q136" i="1"/>
  <c r="R141" i="1"/>
  <c r="Q141" i="1"/>
  <c r="R133" i="1"/>
  <c r="Q133" i="1"/>
  <c r="R9" i="2"/>
  <c r="Q9" i="2"/>
  <c r="R70" i="1"/>
  <c r="Q70" i="1"/>
  <c r="R69" i="1"/>
  <c r="Q69" i="1"/>
  <c r="R85" i="1"/>
  <c r="Q85" i="1"/>
  <c r="R26" i="1"/>
  <c r="Q26" i="1"/>
  <c r="R25" i="1"/>
  <c r="Q25" i="1"/>
  <c r="R38" i="1"/>
  <c r="Q38" i="1"/>
  <c r="R31" i="1"/>
  <c r="Q31" i="1"/>
  <c r="Q14" i="2"/>
  <c r="R14" i="2"/>
  <c r="R72" i="1"/>
  <c r="Q72" i="1"/>
  <c r="R22" i="1"/>
  <c r="Q22" i="1"/>
  <c r="R6" i="2"/>
  <c r="Q6" i="2"/>
  <c r="R8" i="1"/>
  <c r="Q8" i="1"/>
  <c r="R49" i="1"/>
  <c r="Q49" i="1"/>
  <c r="R23" i="1"/>
  <c r="Q23" i="1"/>
  <c r="R110" i="1"/>
  <c r="Q110" i="1"/>
  <c r="R140" i="1"/>
  <c r="Q140" i="1"/>
  <c r="R134" i="1"/>
  <c r="Q134" i="1"/>
  <c r="R143" i="1"/>
  <c r="Q143" i="1"/>
  <c r="R139" i="1"/>
  <c r="Q139" i="1"/>
  <c r="R135" i="1"/>
  <c r="Q135" i="1"/>
  <c r="R142" i="1"/>
  <c r="Q142" i="1"/>
  <c r="R65" i="1"/>
  <c r="Q65" i="1"/>
  <c r="R46" i="1"/>
  <c r="Q46" i="1"/>
  <c r="R43" i="1"/>
  <c r="Q43" i="1"/>
  <c r="R33" i="1"/>
  <c r="Q33" i="1"/>
  <c r="R75" i="1"/>
  <c r="Q75" i="1"/>
  <c r="R94" i="1"/>
  <c r="Q94" i="1"/>
  <c r="R64" i="1"/>
  <c r="Q64" i="1"/>
  <c r="R24" i="1"/>
  <c r="Q24" i="1"/>
  <c r="R54" i="1"/>
  <c r="Q54" i="1"/>
  <c r="P56" i="1"/>
  <c r="R105" i="1"/>
  <c r="Q105" i="1"/>
  <c r="R6" i="1"/>
  <c r="Q6" i="1"/>
  <c r="R44" i="1"/>
  <c r="Q44" i="1"/>
  <c r="R97" i="1"/>
  <c r="Q97" i="1"/>
  <c r="R7" i="1"/>
  <c r="Q7" i="1"/>
  <c r="R107" i="1"/>
  <c r="Q107" i="1"/>
  <c r="R9" i="1"/>
  <c r="Q9" i="1"/>
  <c r="R132" i="1"/>
  <c r="Q132" i="1"/>
  <c r="R137" i="1"/>
  <c r="Q137" i="1"/>
  <c r="R100" i="1"/>
  <c r="Q100" i="1"/>
  <c r="R71" i="1"/>
  <c r="Q71" i="1"/>
  <c r="R63" i="1"/>
  <c r="Q63" i="1"/>
  <c r="R98" i="1"/>
  <c r="Q98" i="1"/>
  <c r="T98" i="1" s="1"/>
  <c r="R21" i="1"/>
  <c r="Q21" i="1"/>
  <c r="T21" i="1" s="1"/>
  <c r="P102" i="1"/>
  <c r="P101" i="1"/>
  <c r="P12" i="1"/>
  <c r="P14" i="1"/>
  <c r="P16" i="1"/>
  <c r="P18" i="1"/>
  <c r="P11" i="1"/>
  <c r="P13" i="1"/>
  <c r="P15" i="1"/>
  <c r="P17" i="1"/>
  <c r="P19" i="1"/>
  <c r="P73" i="1"/>
  <c r="P74" i="1"/>
  <c r="P130" i="1"/>
  <c r="P131" i="1"/>
  <c r="P40" i="1"/>
  <c r="P42" i="1"/>
  <c r="P41" i="1"/>
  <c r="P39" i="1"/>
  <c r="P77" i="1"/>
  <c r="P79" i="1"/>
  <c r="P81" i="1"/>
  <c r="P83" i="1"/>
  <c r="P84" i="1"/>
  <c r="P78" i="1"/>
  <c r="P80" i="1"/>
  <c r="P82" i="1"/>
  <c r="P76" i="1"/>
  <c r="P61" i="1"/>
  <c r="P62" i="1"/>
  <c r="P87" i="1"/>
  <c r="P86" i="1"/>
  <c r="R70" i="2"/>
  <c r="T54" i="1" l="1"/>
  <c r="T24" i="1"/>
  <c r="T64" i="1"/>
  <c r="T94" i="1"/>
  <c r="T75" i="1"/>
  <c r="T33" i="1"/>
  <c r="T43" i="1"/>
  <c r="T46" i="1"/>
  <c r="T65" i="1"/>
  <c r="T142" i="1"/>
  <c r="T135" i="1"/>
  <c r="T139" i="1"/>
  <c r="T143" i="1"/>
  <c r="T134" i="1"/>
  <c r="T140" i="1"/>
  <c r="T110" i="1"/>
  <c r="T23" i="1"/>
  <c r="T49" i="1"/>
  <c r="T38" i="1"/>
  <c r="T25" i="1"/>
  <c r="T26" i="1"/>
  <c r="T85" i="1"/>
  <c r="T69" i="1"/>
  <c r="T70" i="1"/>
  <c r="T45" i="1"/>
  <c r="T106" i="1"/>
  <c r="T63" i="1"/>
  <c r="T71" i="1"/>
  <c r="T100" i="1"/>
  <c r="T137" i="1"/>
  <c r="T132" i="1"/>
  <c r="T9" i="1"/>
  <c r="T107" i="1"/>
  <c r="T7" i="1"/>
  <c r="T97" i="1"/>
  <c r="T44" i="1"/>
  <c r="T14" i="2"/>
  <c r="R62" i="1"/>
  <c r="Q62" i="1"/>
  <c r="T62" i="1" s="1"/>
  <c r="R80" i="1"/>
  <c r="Q80" i="1"/>
  <c r="T80" i="1" s="1"/>
  <c r="R84" i="1"/>
  <c r="Q84" i="1"/>
  <c r="T84" i="1" s="1"/>
  <c r="R77" i="1"/>
  <c r="Q77" i="1"/>
  <c r="T77" i="1" s="1"/>
  <c r="R41" i="1"/>
  <c r="Q41" i="1"/>
  <c r="T41" i="1" s="1"/>
  <c r="R130" i="1"/>
  <c r="Q130" i="1"/>
  <c r="T130" i="1" s="1"/>
  <c r="P144" i="1"/>
  <c r="R73" i="1"/>
  <c r="Q73" i="1"/>
  <c r="R13" i="1"/>
  <c r="Q13" i="1"/>
  <c r="R18" i="1"/>
  <c r="Q18" i="1"/>
  <c r="R14" i="1"/>
  <c r="Q14" i="1"/>
  <c r="R87" i="1"/>
  <c r="Q87" i="1"/>
  <c r="R61" i="1"/>
  <c r="Q61" i="1"/>
  <c r="R82" i="1"/>
  <c r="Q82" i="1"/>
  <c r="R78" i="1"/>
  <c r="Q78" i="1"/>
  <c r="R83" i="1"/>
  <c r="Q83" i="1"/>
  <c r="R79" i="1"/>
  <c r="Q79" i="1"/>
  <c r="R39" i="1"/>
  <c r="Q39" i="1"/>
  <c r="R42" i="1"/>
  <c r="Q42" i="1"/>
  <c r="R131" i="1"/>
  <c r="Q131" i="1"/>
  <c r="R74" i="1"/>
  <c r="Q74" i="1"/>
  <c r="R19" i="1"/>
  <c r="Q19" i="1"/>
  <c r="R15" i="1"/>
  <c r="Q15" i="1"/>
  <c r="R11" i="1"/>
  <c r="Q11" i="1"/>
  <c r="R16" i="1"/>
  <c r="Q16" i="1"/>
  <c r="R12" i="1"/>
  <c r="Q12" i="1"/>
  <c r="R102" i="1"/>
  <c r="Q102" i="1"/>
  <c r="T6" i="1"/>
  <c r="T105" i="1"/>
  <c r="T9" i="2"/>
  <c r="T133" i="1"/>
  <c r="T141" i="1"/>
  <c r="T136" i="1"/>
  <c r="T92" i="1"/>
  <c r="T11" i="2"/>
  <c r="T60" i="1"/>
  <c r="P113" i="1"/>
  <c r="R86" i="1"/>
  <c r="Q86" i="1"/>
  <c r="R76" i="1"/>
  <c r="R113" i="1" s="1"/>
  <c r="Q76" i="1"/>
  <c r="R81" i="1"/>
  <c r="Q81" i="1"/>
  <c r="R40" i="1"/>
  <c r="Q40" i="1"/>
  <c r="R17" i="1"/>
  <c r="Q17" i="1"/>
  <c r="R101" i="1"/>
  <c r="Q101" i="1"/>
  <c r="P35" i="1"/>
  <c r="T8" i="1"/>
  <c r="T6" i="2"/>
  <c r="T22" i="1"/>
  <c r="T72" i="1"/>
  <c r="T31" i="1"/>
  <c r="P50" i="1"/>
  <c r="S113" i="1"/>
  <c r="T101" i="1" l="1"/>
  <c r="T17" i="1"/>
  <c r="T40" i="1"/>
  <c r="T81" i="1"/>
  <c r="T76" i="1"/>
  <c r="T86" i="1"/>
  <c r="P115" i="1"/>
  <c r="T102" i="1"/>
  <c r="T12" i="1"/>
  <c r="T16" i="1"/>
  <c r="T11" i="1"/>
  <c r="T15" i="1"/>
  <c r="T19" i="1"/>
  <c r="T74" i="1"/>
  <c r="T131" i="1"/>
  <c r="T42" i="1"/>
  <c r="T39" i="1"/>
  <c r="T79" i="1"/>
  <c r="T83" i="1"/>
  <c r="T78" i="1"/>
  <c r="T82" i="1"/>
  <c r="T61" i="1"/>
  <c r="T87" i="1"/>
  <c r="T14" i="1"/>
  <c r="T18" i="1"/>
  <c r="T13" i="1"/>
  <c r="T73" i="1"/>
  <c r="T70" i="2"/>
  <c r="T50" i="1" l="1"/>
  <c r="R35" i="1"/>
  <c r="R50" i="1"/>
  <c r="R56" i="1"/>
  <c r="R144" i="1"/>
  <c r="S19" i="2"/>
  <c r="R19" i="2"/>
  <c r="R115" i="1" l="1"/>
  <c r="M56" i="1"/>
  <c r="S50" i="1"/>
  <c r="M50" i="1"/>
  <c r="M35" i="1"/>
  <c r="M115" i="1" l="1"/>
  <c r="M190" i="1" s="1"/>
  <c r="M144" i="1"/>
  <c r="S144" i="1"/>
  <c r="S56" i="1"/>
  <c r="S35" i="1"/>
  <c r="S115" i="1" l="1"/>
  <c r="Q50" i="1"/>
  <c r="Q56" i="1"/>
  <c r="Q113" i="1"/>
  <c r="Q144" i="1"/>
  <c r="Q35" i="1"/>
  <c r="T35" i="1"/>
  <c r="T56" i="1"/>
  <c r="T144" i="1"/>
  <c r="Q115" i="1" l="1"/>
  <c r="Q190" i="1" s="1"/>
  <c r="T113" i="1"/>
  <c r="T115" i="1" s="1"/>
  <c r="T190" i="1" s="1"/>
  <c r="Q19" i="2"/>
  <c r="Q73" i="2" s="1"/>
  <c r="T19" i="2"/>
  <c r="T73" i="2" s="1"/>
  <c r="S186" i="1"/>
</calcChain>
</file>

<file path=xl/sharedStrings.xml><?xml version="1.0" encoding="utf-8"?>
<sst xmlns="http://schemas.openxmlformats.org/spreadsheetml/2006/main" count="1547" uniqueCount="539">
  <si>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</si>
  <si>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</si>
  <si>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</si>
  <si>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</si>
  <si>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</si>
  <si>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</si>
  <si>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</si>
  <si>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</si>
  <si>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</si>
  <si>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AGUINALDO</t>
  </si>
  <si>
    <t>I.S.P.T.</t>
  </si>
  <si>
    <t>OTRAS RETENCIONES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</si>
  <si>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</si>
  <si>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</si>
  <si>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</si>
  <si>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</si>
  <si>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</si>
  <si>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</si>
  <si>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</si>
  <si>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</si>
  <si>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</si>
  <si>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</si>
  <si>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</si>
  <si>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</si>
  <si>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</si>
  <si>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</si>
  <si>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</si>
  <si>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</si>
  <si>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</si>
  <si>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</si>
  <si>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</si>
  <si>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</si>
  <si>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</si>
  <si>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</si>
  <si>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</si>
  <si>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</si>
  <si>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</si>
  <si>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</si>
  <si>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</si>
  <si>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</si>
  <si>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</si>
  <si>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</si>
  <si>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</si>
  <si>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</si>
  <si>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</si>
  <si>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</si>
  <si>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</si>
  <si>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</si>
  <si>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</si>
  <si>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</si>
  <si>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</si>
  <si>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</si>
  <si>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</si>
  <si>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</si>
  <si>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</si>
  <si>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</si>
  <si>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</si>
  <si>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</si>
  <si>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</si>
  <si>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</si>
  <si>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</si>
  <si>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</si>
  <si>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</si>
  <si>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</si>
  <si>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</si>
  <si>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</si>
  <si>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</si>
  <si>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</si>
  <si>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</si>
  <si>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</si>
  <si>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</si>
  <si>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</si>
  <si>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</si>
  <si>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</si>
  <si>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</si>
  <si>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</si>
  <si>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</si>
  <si>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</si>
  <si>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</si>
  <si>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</si>
  <si>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</si>
  <si>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</si>
  <si>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</si>
  <si>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</si>
  <si>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</si>
  <si>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</si>
  <si>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</si>
  <si>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</si>
  <si>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</si>
  <si>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</si>
  <si>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</si>
  <si>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</si>
  <si>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</si>
  <si>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</si>
  <si>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</si>
  <si>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</si>
  <si>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</si>
  <si>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</si>
  <si>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</si>
  <si>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</si>
  <si>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</si>
  <si>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</si>
  <si>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</si>
  <si>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</si>
  <si>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</si>
  <si>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</si>
  <si>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</si>
  <si>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</si>
  <si>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</si>
  <si>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</si>
  <si>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</si>
  <si>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</si>
  <si>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</si>
  <si>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</si>
  <si>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</si>
  <si>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</si>
  <si>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</si>
  <si>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</si>
  <si>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</si>
  <si>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</si>
  <si>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</si>
  <si>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</si>
  <si>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</si>
  <si>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</si>
  <si>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</si>
  <si>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</si>
  <si>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</si>
  <si>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</si>
  <si>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</si>
  <si>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</si>
  <si>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</si>
  <si>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</si>
  <si>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ROSA ELENA CORONA DE LA TORRE</t>
  </si>
  <si>
    <t>GABRIELA ANAISABEL CARRILLO LOPEZ</t>
  </si>
  <si>
    <t>16 DE FEBRERO 2015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</si>
  <si>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</si>
  <si>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</si>
  <si>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</si>
  <si>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</si>
  <si>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</si>
  <si>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</si>
  <si>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</si>
  <si>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</si>
  <si>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</si>
  <si>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</si>
  <si>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</si>
  <si>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</si>
  <si>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</si>
  <si>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</si>
  <si>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</si>
  <si>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</si>
  <si>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</si>
  <si>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</si>
  <si>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</si>
  <si>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</si>
  <si>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</si>
  <si>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</si>
  <si>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</si>
  <si>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</si>
  <si>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</si>
  <si>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</si>
  <si>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</si>
  <si>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</si>
  <si>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</si>
  <si>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</si>
  <si>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</si>
  <si>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</si>
  <si>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</si>
  <si>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</si>
  <si>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</si>
  <si>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</si>
  <si>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</si>
  <si>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</si>
  <si>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</si>
  <si>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</si>
  <si>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</si>
  <si>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</si>
  <si>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</si>
  <si>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</si>
  <si>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</si>
  <si>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</si>
  <si>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</si>
  <si>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</si>
  <si>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</si>
  <si>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</si>
  <si>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</si>
  <si>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</si>
  <si>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</si>
  <si>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</si>
  <si>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</si>
  <si>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</si>
  <si>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</si>
  <si>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</si>
  <si>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</si>
  <si>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</si>
  <si>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</si>
  <si>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</si>
  <si>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</si>
  <si>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</si>
  <si>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</si>
  <si>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</si>
  <si>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</si>
  <si>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</si>
  <si>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</si>
  <si>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</si>
  <si>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</si>
  <si>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</si>
  <si>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</si>
  <si>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</si>
  <si>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</si>
  <si>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</si>
  <si>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</si>
  <si>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</si>
  <si>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</si>
  <si>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</si>
  <si>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</si>
  <si>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</si>
  <si>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</si>
  <si>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</si>
  <si>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</si>
  <si>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</si>
  <si>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</si>
  <si>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</si>
  <si>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</si>
  <si>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</si>
  <si>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</si>
  <si>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</si>
  <si>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</si>
  <si>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</si>
  <si>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</si>
  <si>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</si>
  <si>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</si>
  <si>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</si>
  <si>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</si>
  <si>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</si>
  <si>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</si>
  <si>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</si>
  <si>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</si>
  <si>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</si>
  <si>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</si>
  <si>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</si>
  <si>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</si>
  <si>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</si>
  <si>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</si>
  <si>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</si>
  <si>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</si>
  <si>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</si>
  <si>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 xml:space="preserve">SERVICIOS GENERALES 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</si>
  <si>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</si>
  <si>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</si>
  <si>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</si>
  <si>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</si>
  <si>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</si>
  <si>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</si>
  <si>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</si>
  <si>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</si>
  <si>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</si>
  <si>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</si>
  <si>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</si>
  <si>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</si>
  <si>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</si>
  <si>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</si>
  <si>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</si>
  <si>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</si>
  <si>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</si>
  <si>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</si>
  <si>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</si>
  <si>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</si>
  <si>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</si>
  <si>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 xml:space="preserve">FECHA DE INGRESO </t>
  </si>
  <si>
    <t>SEGURIDAD PUBLICA</t>
  </si>
  <si>
    <t>POLICIA DE LINEA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</si>
  <si>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</si>
  <si>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</si>
  <si>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</si>
  <si>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</si>
  <si>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</si>
  <si>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</si>
  <si>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</si>
  <si>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</si>
  <si>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</si>
  <si>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</si>
  <si>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</si>
  <si>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</si>
  <si>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>DOMICILIO</t>
  </si>
  <si>
    <t xml:space="preserve">SEGURIDAD PUBLICA </t>
  </si>
  <si>
    <t>5112-200-201</t>
  </si>
  <si>
    <t xml:space="preserve">TOTAL SEGURIDAD PUBLICA </t>
  </si>
  <si>
    <t>MAGDA ALEJANDRA ACEVES HERNANDEZ</t>
  </si>
  <si>
    <t>AXILIAR DE CAJERA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</si>
  <si>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</si>
  <si>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</si>
  <si>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</si>
  <si>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</si>
  <si>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</si>
  <si>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</si>
  <si>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</si>
  <si>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JAY-04-02015-18/01</t>
  </si>
  <si>
    <t>JPM-01-02015-18/01</t>
  </si>
  <si>
    <t>JAY-07-02015-18/01</t>
  </si>
  <si>
    <t>JAY-08-02015-18/01</t>
  </si>
  <si>
    <t>JAY-09-02015-18/01</t>
  </si>
  <si>
    <t>JSP-05-02015-18/03</t>
  </si>
  <si>
    <t>JSP-06-02015-18/03</t>
  </si>
  <si>
    <t>JSP-07-02015-18/03</t>
  </si>
  <si>
    <t>JPC-02-02015-18/02</t>
  </si>
  <si>
    <t>JPC-03-02015-18/03</t>
  </si>
  <si>
    <t>JPC-04-02015-18/03</t>
  </si>
  <si>
    <t>JPC-05-02015-18/03</t>
  </si>
  <si>
    <t>JCP-06-02015-18/03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</si>
  <si>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</si>
  <si>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</si>
  <si>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</si>
  <si>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</si>
  <si>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</si>
  <si>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</si>
  <si>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</si>
  <si>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</si>
  <si>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</si>
  <si>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</si>
  <si>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</si>
  <si>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</si>
  <si>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</si>
  <si>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</si>
  <si>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</si>
  <si>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</si>
  <si>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</si>
  <si>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</si>
  <si>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</si>
  <si>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</si>
  <si>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</si>
  <si>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</si>
  <si>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</si>
  <si>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</si>
  <si>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</si>
  <si>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</si>
  <si>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</si>
  <si>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</si>
  <si>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</si>
  <si>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</si>
  <si>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</si>
  <si>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</si>
  <si>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</si>
  <si>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</si>
  <si>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</si>
  <si>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</si>
  <si>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</si>
  <si>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</si>
  <si>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</si>
  <si>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</si>
  <si>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</si>
  <si>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</si>
  <si>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</si>
  <si>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</si>
  <si>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</si>
  <si>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</si>
  <si>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</si>
  <si>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</si>
  <si>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</si>
  <si>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</si>
  <si>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</si>
  <si>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</si>
  <si>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</si>
  <si>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</si>
  <si>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</si>
  <si>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</si>
  <si>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</si>
  <si>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</si>
  <si>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</si>
  <si>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</si>
  <si>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</si>
  <si>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</si>
  <si>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</si>
  <si>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</si>
  <si>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</si>
  <si>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</si>
  <si>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</si>
  <si>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</si>
  <si>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</si>
  <si>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</si>
  <si>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</si>
  <si>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</si>
  <si>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</si>
  <si>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</si>
  <si>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</si>
  <si>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</si>
  <si>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</si>
  <si>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</si>
  <si>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</si>
  <si>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</si>
  <si>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</si>
  <si>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</si>
  <si>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</si>
  <si>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</si>
  <si>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</si>
  <si>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>RAMIRO VELAZQUEZ VALLIN</t>
  </si>
  <si>
    <t>11 DE ENERO 2015</t>
  </si>
  <si>
    <t>DIONISIO VIZCARRA GAMON</t>
  </si>
  <si>
    <t>CHOFER</t>
  </si>
  <si>
    <t>JSG-030-02015-18/03</t>
  </si>
  <si>
    <t>MARIA ANGELICA DE LEON PONCE</t>
  </si>
  <si>
    <t>ASEO PUBLICO (SERVICIOS MEDICOS)</t>
  </si>
  <si>
    <t>20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</si>
  <si>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</si>
  <si>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</si>
  <si>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</si>
  <si>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</si>
  <si>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</si>
  <si>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</si>
  <si>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>JESUS ALEJANDRO CUELLAR ALVAREZ</t>
  </si>
  <si>
    <t>JSP-09-02015-18/03</t>
  </si>
  <si>
    <t>9 DE FEBRERO 2016</t>
  </si>
  <si>
    <t>JOP-03-02015-18/02</t>
  </si>
  <si>
    <t>JOP-04-02015-18/03</t>
  </si>
  <si>
    <t xml:space="preserve">LEONEL AGUAYO CARDENAS </t>
  </si>
  <si>
    <t xml:space="preserve">POLICIA DE LINEA EVENTUAL </t>
  </si>
  <si>
    <t>19 DE FEBRERO 2016</t>
  </si>
  <si>
    <t>11 DE FEBRERO 2016</t>
  </si>
  <si>
    <t>MARIA DE LOS ANGELES VALLEJO IÑIGUEZ</t>
  </si>
  <si>
    <t>24 DE FEBRERO 2016</t>
  </si>
  <si>
    <t xml:space="preserve">PAGO COMO ENFERMERA EN EL CENTRO DE SALUD EX HACIENDA </t>
  </si>
  <si>
    <t>DIRECTOR</t>
  </si>
  <si>
    <t>POLICIA DE LINEA (ADCRITO AL AREA DE PRESIDENCIA)</t>
  </si>
  <si>
    <t xml:space="preserve">LUIS CARLOS PRECIADO MEDINA </t>
  </si>
  <si>
    <t>JSP-12-02015-18/03</t>
  </si>
  <si>
    <t>29 DE FEBRERO 2016</t>
  </si>
  <si>
    <t>01 DE ENERO 2016</t>
  </si>
  <si>
    <t>16 DE AGOSTO 2015</t>
  </si>
  <si>
    <t>COORDINADOR OPERATIVO EVENTUAL</t>
  </si>
  <si>
    <t>19 DE MARZO 2016</t>
  </si>
  <si>
    <t xml:space="preserve">01 DE OCTUBRE 2015 </t>
  </si>
  <si>
    <t>JSP-02-02015-18/03</t>
  </si>
  <si>
    <t>LUZ DEL ROCIO SANTIBAÑEZ VALDIVIA</t>
  </si>
  <si>
    <t>16 DE MARZO 2016</t>
  </si>
  <si>
    <t>MARTHA GOMEZ SUAREZ</t>
  </si>
  <si>
    <t>03 DE ABRIL 2016</t>
  </si>
  <si>
    <t>ASEO PUBLICO MERCADO MPAL</t>
  </si>
  <si>
    <t xml:space="preserve">PAGO COMO INTENDENTE EN EL MERCADO MUNICIPAL </t>
  </si>
  <si>
    <t>18 DE ABRIL 2016</t>
  </si>
  <si>
    <t>24 DE ABRIL 2016</t>
  </si>
  <si>
    <t>MANUEL ESPINOZA VELAZQUEZ</t>
  </si>
  <si>
    <t>JSG-30-02015-18/03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</si>
  <si>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</si>
  <si>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</si>
  <si>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</si>
  <si>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</si>
  <si>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</si>
  <si>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09 DE JUNIO 2016</t>
  </si>
  <si>
    <t>COMUNICACION SOCIAL Y PARTICIPACION CIUDADANA</t>
  </si>
  <si>
    <t xml:space="preserve">UNIDAD DE TRASPARENCIA </t>
  </si>
  <si>
    <t>30 DE JUNIO 2016</t>
  </si>
  <si>
    <t>NELIDA GUADALUPE  SILVA CISNEROS</t>
  </si>
  <si>
    <t>JCT_02-02015-18/03</t>
  </si>
  <si>
    <t>01 DE AGOSTO 2016</t>
  </si>
  <si>
    <t>15 DE NOVIEMBRE 2014</t>
  </si>
  <si>
    <t>23 DE AGOSTO 2016</t>
  </si>
  <si>
    <t>12 DE ENERO 2016</t>
  </si>
  <si>
    <t>26 DE AGOSTO 2016</t>
  </si>
  <si>
    <t>23 DE MAYO 2015</t>
  </si>
  <si>
    <t>SERVICIOS GENERALES</t>
  </si>
  <si>
    <t>01 DE SEPTIEMBRE 2016</t>
  </si>
  <si>
    <t>16 DE OCTUBRE 2011</t>
  </si>
  <si>
    <t>01 DE FEBRERO 2014</t>
  </si>
  <si>
    <t>01 DE MAYO 2014</t>
  </si>
  <si>
    <t>16 DE MAYO 2012</t>
  </si>
  <si>
    <t>01 DE FEBRERO 2012</t>
  </si>
  <si>
    <t>16 DE AGOSTO 2014</t>
  </si>
  <si>
    <t>01 DE AGOSTO 2014</t>
  </si>
  <si>
    <t>OSCAR MARCIAL FLORES HERNANDEZ</t>
  </si>
  <si>
    <t>DIRECTOR EVENTUAL</t>
  </si>
  <si>
    <t>MARIO ALBERTO CERVANTES ELIZONDO</t>
  </si>
  <si>
    <t>09 DE SEPTIEMBRE 2016</t>
  </si>
  <si>
    <t xml:space="preserve">PAGO COMO AUXILIAR EN SERVICIOS GENERALES </t>
  </si>
  <si>
    <t xml:space="preserve">COMANDANTE 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</si>
  <si>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</si>
  <si>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</si>
  <si>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</si>
  <si>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</si>
  <si>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</si>
  <si>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</si>
  <si>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16 DE ENERO 2012</t>
  </si>
  <si>
    <t>01 DE JUNIO 2013</t>
  </si>
  <si>
    <t>01 DE ABRIL 2013</t>
  </si>
  <si>
    <t>01 DE JULIO 2010</t>
  </si>
  <si>
    <t>01 DE OCTUBRE 2014</t>
  </si>
  <si>
    <t>01 DE JULIO 2013</t>
  </si>
  <si>
    <t>01 DE SEPTIEMBRE 2010</t>
  </si>
  <si>
    <t>22 DE ABRIL 2016</t>
  </si>
  <si>
    <t>16 DE MAYO 2010</t>
  </si>
  <si>
    <t>16 DE FEBRERO 2010</t>
  </si>
  <si>
    <t>01 DE ABRIL 2010</t>
  </si>
  <si>
    <t>01 DE SEPTIEMBRE 2012</t>
  </si>
  <si>
    <t>11 DE OCTUBRE 2016</t>
  </si>
  <si>
    <t>03 DE OCTUBRE 2016</t>
  </si>
  <si>
    <t>PAGO COMO PARAMEDICO CORRESPONDIENTE A LA 2 DA QNA DE OCTUBRE DEL 2016</t>
  </si>
  <si>
    <t>PAGO COMO ARCHIVISTA CORRESPONDIENTE A LA 2 DA QNA DE OCTUBRE DEL 2016</t>
  </si>
  <si>
    <t>PAGO COMO INTENDENTE EN SERVICIOS MEDICOS CORRESPONDIENTE A LA 2 DA QNA DE OCTUBRE DEL 2016</t>
  </si>
  <si>
    <t>PAGO COMO AUXILIAR DE PARQUES Y JARDINES CORRESPONDIENTE A LA 2 DA QNA DE OCTUBRE 2016</t>
  </si>
  <si>
    <t>PAGO COMO AUXILIAR DE SERVICIOS GENERALES EVENTUAL CORRESPONDIENTE A LA 2 DA QNA DE OCTUBRE DE 2016</t>
  </si>
  <si>
    <t>PAGO COMO EMPEDRADOR CORRESPONDIENTE A LA 2 DA QNA DE OCTUBRE 2016</t>
  </si>
  <si>
    <t>PAGO COMO ELECTRICISTA CORRESPONDIENTE A LA 2 DA QNA DE OCTUBRE 2016</t>
  </si>
  <si>
    <t>PAGO DE SUELDO COMO AUXILIAR ADMINISTRATIVO EVENTUAL EN EL DEPARTAMENTO DE AGUA POTABLE CORRESPONDIENTE A LA 2 DA QNA DE OCTUBRE DE 2016</t>
  </si>
  <si>
    <t>PAGO COMO AUXILIAR DE ASEO PUBLICO EVENTUAL CORRESPONDIENTE A LA 2 DA QNA DE OCTUBRE DE 2016</t>
  </si>
  <si>
    <t>PAGO DE SUELDO COMO AUXILIAR DE AGUA POTABLE EVENTUAL EN LA COMUNIDAD DE SAN ANTONIO JUANACAXTLE, CORRESPONDIENTE A LA 2 DA QNA DE OCTUBRE 2016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</si>
  <si>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</si>
  <si>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</si>
  <si>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</si>
  <si>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</si>
  <si>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02 DE NOVIEMBRE 2016</t>
  </si>
  <si>
    <t>03 DE NOVIEMBRE 2016</t>
  </si>
  <si>
    <t>13 DE OCTUBRE 2016</t>
  </si>
  <si>
    <t xml:space="preserve">COORDINADOR </t>
  </si>
  <si>
    <t>16 DE NOVIEMBRE 2016</t>
  </si>
  <si>
    <t>29 DE NOVIEMBRE 2016</t>
  </si>
  <si>
    <t>20 DE NOVIEMBRE 2016</t>
  </si>
  <si>
    <t>JOSE ROBERTO ROBLES VELAZQUEZ</t>
  </si>
  <si>
    <t>VIALIDAD Y TRANSITO</t>
  </si>
  <si>
    <t>01 DE DICIEMBRE 2016</t>
  </si>
  <si>
    <t>MOISES ARON CUELLAR FLORES</t>
  </si>
  <si>
    <t>AGENTE DE VIALIDAD</t>
  </si>
  <si>
    <t>MARTIN BERNAL RUVALCABA</t>
  </si>
  <si>
    <t>EVA MARIA SOLIS CEDILLO</t>
  </si>
  <si>
    <t xml:space="preserve">NOMINA CORRESPONDIENTE AL AGUINALDO </t>
  </si>
  <si>
    <t xml:space="preserve">SUELDO DIARIO </t>
  </si>
  <si>
    <t xml:space="preserve">DIAS LABORADOS </t>
  </si>
  <si>
    <t xml:space="preserve">DIAS DE AGUINALDO CORRESPONDIENTE </t>
  </si>
  <si>
    <t>DIAS LABORADOS</t>
  </si>
  <si>
    <t xml:space="preserve">AGUINALDO EXENTO </t>
  </si>
  <si>
    <t xml:space="preserve">AGUINALDO GRAVADO </t>
  </si>
  <si>
    <t xml:space="preserve">ISPT DEL AGUINALDO </t>
  </si>
  <si>
    <t>AGUINALDO EXENTO</t>
  </si>
  <si>
    <t>AGUINALDO GRAVADO</t>
  </si>
  <si>
    <t>SUELDO DIARIO</t>
  </si>
  <si>
    <t>DAVID LEON CORTES</t>
  </si>
  <si>
    <t>JPC-01-02015-18/01</t>
  </si>
  <si>
    <t>SUMA AGUINALDO E ISPT</t>
  </si>
  <si>
    <t xml:space="preserve">SUMA DE AGUINALDO E ISPT </t>
  </si>
  <si>
    <t>SUMA DE AGUINALDO E ISPT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</si>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</sst>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4" fontId="6" fillId="0" borderId="0" xfId="0" applyNumberFormat="1" applyFont="1" applyFill="1" applyAlignment="1">
      <alignment horizontal="center" wrapText="1"/>
    </xf>
    <xf numFmtId="4" fontId="7" fillId="0" borderId="0" xfId="0" applyNumberFormat="1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0" xfId="3" applyFill="1" applyAlignment="1">
      <alignment horizontal="center"/>
    </xf>
    <xf numFmtId="0" fontId="0" fillId="0" borderId="0" xfId="0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8" fillId="0" borderId="0" xfId="0" applyFont="1" applyFill="1"/>
    <xf numFmtId="0" fontId="5" fillId="0" borderId="0" xfId="0" applyFont="1" applyFill="1" applyAlignment="1">
      <alignment horizontal="center"/>
    </xf>
    <xf numFmtId="0" fontId="9" fillId="0" borderId="0" xfId="0" applyFont="1" applyFill="1"/>
    <xf numFmtId="43" fontId="11" fillId="0" borderId="0" xfId="0" applyNumberFormat="1" applyFont="1" applyFill="1"/>
    <xf numFmtId="0" fontId="4" fillId="0" borderId="0" xfId="0" applyFont="1" applyFill="1" applyAlignment="1">
      <alignment horizontal="left"/>
    </xf>
    <xf numFmtId="43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15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8" fillId="0" borderId="0" xfId="0" applyFont="1" applyFill="1" applyAlignment="1"/>
    <xf numFmtId="4" fontId="12" fillId="0" borderId="0" xfId="0" applyNumberFormat="1" applyFont="1" applyFill="1"/>
    <xf numFmtId="0" fontId="2" fillId="0" borderId="0" xfId="0" applyFont="1" applyFill="1"/>
    <xf numFmtId="4" fontId="9" fillId="0" borderId="0" xfId="0" applyNumberFormat="1" applyFont="1" applyFill="1"/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34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34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34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34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34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34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34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34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41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41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41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41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41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41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41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41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41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41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41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41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3700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5" name="5104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5109" name="5108 CuadroTexto"/>
        <xdr:cNvSpPr txBox="1"/>
      </xdr:nvSpPr>
      <xdr:spPr>
        <a:xfrm>
          <a:off x="10699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5110" name="1 CuadroTexto"/>
        <xdr:cNvSpPr txBox="1"/>
      </xdr:nvSpPr>
      <xdr:spPr>
        <a:xfrm>
          <a:off x="10699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5111" name="1 CuadroTexto"/>
        <xdr:cNvSpPr txBox="1"/>
      </xdr:nvSpPr>
      <xdr:spPr>
        <a:xfrm>
          <a:off x="10699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5112" name="2 CuadroTexto"/>
        <xdr:cNvSpPr txBox="1"/>
      </xdr:nvSpPr>
      <xdr:spPr>
        <a:xfrm>
          <a:off x="10699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5113" name="5112 CuadroTexto"/>
        <xdr:cNvSpPr txBox="1"/>
      </xdr:nvSpPr>
      <xdr:spPr>
        <a:xfrm>
          <a:off x="10699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5114" name="1 CuadroTexto"/>
        <xdr:cNvSpPr txBox="1"/>
      </xdr:nvSpPr>
      <xdr:spPr>
        <a:xfrm>
          <a:off x="10699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5115" name="1 CuadroTexto"/>
        <xdr:cNvSpPr txBox="1"/>
      </xdr:nvSpPr>
      <xdr:spPr>
        <a:xfrm>
          <a:off x="10699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5116" name="2 CuadroTexto"/>
        <xdr:cNvSpPr txBox="1"/>
      </xdr:nvSpPr>
      <xdr:spPr>
        <a:xfrm>
          <a:off x="10699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5117" name="5116 CuadroTexto"/>
        <xdr:cNvSpPr txBox="1"/>
      </xdr:nvSpPr>
      <xdr:spPr>
        <a:xfrm>
          <a:off x="10699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5118" name="1 CuadroTexto"/>
        <xdr:cNvSpPr txBox="1"/>
      </xdr:nvSpPr>
      <xdr:spPr>
        <a:xfrm>
          <a:off x="10699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5119" name="1 CuadroTexto"/>
        <xdr:cNvSpPr txBox="1"/>
      </xdr:nvSpPr>
      <xdr:spPr>
        <a:xfrm>
          <a:off x="10699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5120" name="2 CuadroTexto"/>
        <xdr:cNvSpPr txBox="1"/>
      </xdr:nvSpPr>
      <xdr:spPr>
        <a:xfrm>
          <a:off x="10699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UINALDO%20ISPT%202016%20AY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INALDO GLOBAL"/>
      <sheetName val="calculos"/>
      <sheetName val="DE LA TORRE JOSE LUIS"/>
      <sheetName val="PULIDO JOSE LUIS"/>
      <sheetName val="BECERRA MARCELO"/>
      <sheetName val="PARTIDA LORENZO"/>
      <sheetName val="JUAREZ RICARDO"/>
      <sheetName val="GARCIA VICTOR HUGO"/>
      <sheetName val="DELGADO BLANCA"/>
      <sheetName val="CASTRO ALICIA "/>
      <sheetName val="ARANDA VICTOR"/>
      <sheetName val="LAURA NALLELI"/>
      <sheetName val="ALVAREZ ROBERTO"/>
      <sheetName val="JUAN BRIANO"/>
      <sheetName val="OSCAR DAVID"/>
      <sheetName val="CASTRO RODOLFO"/>
      <sheetName val="URIBE ALEJANDRO"/>
      <sheetName val="CASTRO JULIO"/>
      <sheetName val="GODINEZ MARTIN"/>
      <sheetName val="ARIAS ULISES"/>
      <sheetName val="RUVALCABA GUADALUPE"/>
      <sheetName val="RGUEZ NORMA"/>
      <sheetName val="YAÑEZ VERONICA"/>
      <sheetName val="VALENCIANA LORENA"/>
      <sheetName val="CAMPOS LUIS"/>
      <sheetName val="VELAZQUEZ VERONICA"/>
      <sheetName val="GOMEZ ERNESTO"/>
      <sheetName val="MARQUEZ CARLOS"/>
      <sheetName val="HECTOR ROBLEDO"/>
      <sheetName val="SANCHEZ MIGUEL"/>
      <sheetName val="MORA LUIS"/>
      <sheetName val="CALCULOS IMTOS"/>
    </sheetNames>
    <sheetDataSet>
      <sheetData sheetId="0" refreshError="1"/>
      <sheetData sheetId="1">
        <row r="35">
          <cell r="F35">
            <v>27479.299452631589</v>
          </cell>
        </row>
        <row r="51">
          <cell r="F51">
            <v>13894.271570526314</v>
          </cell>
        </row>
        <row r="67">
          <cell r="F67">
            <v>1248.6055010526311</v>
          </cell>
        </row>
        <row r="83">
          <cell r="F83">
            <v>9502.1557178947387</v>
          </cell>
        </row>
        <row r="99">
          <cell r="F99">
            <v>10697.083703157898</v>
          </cell>
        </row>
        <row r="131">
          <cell r="F131">
            <v>9502.1557178947387</v>
          </cell>
        </row>
        <row r="147">
          <cell r="F147">
            <v>2413.8314155789476</v>
          </cell>
        </row>
        <row r="163">
          <cell r="F163">
            <v>1248.6055010526311</v>
          </cell>
        </row>
        <row r="179">
          <cell r="F179">
            <v>708.50762189473664</v>
          </cell>
        </row>
        <row r="195">
          <cell r="F195">
            <v>3250.7089802105265</v>
          </cell>
        </row>
        <row r="211">
          <cell r="F211">
            <v>2143.7525839999994</v>
          </cell>
        </row>
        <row r="227">
          <cell r="F227">
            <v>1248.6055010526311</v>
          </cell>
        </row>
        <row r="243">
          <cell r="F243">
            <v>1248.6055010526311</v>
          </cell>
        </row>
        <row r="259">
          <cell r="F259">
            <v>2413.8314155789476</v>
          </cell>
        </row>
        <row r="275">
          <cell r="F275">
            <v>13876.304766315792</v>
          </cell>
        </row>
        <row r="292">
          <cell r="F292">
            <v>2413.8314155789476</v>
          </cell>
        </row>
        <row r="324">
          <cell r="F324">
            <v>3250.7089802105265</v>
          </cell>
        </row>
        <row r="340">
          <cell r="F340">
            <v>917.52165101658215</v>
          </cell>
        </row>
        <row r="357">
          <cell r="F357">
            <v>2143.7525839999994</v>
          </cell>
        </row>
        <row r="376">
          <cell r="F376">
            <v>1457.9626484210526</v>
          </cell>
        </row>
        <row r="394">
          <cell r="F394">
            <v>1727.5270799999994</v>
          </cell>
        </row>
        <row r="412">
          <cell r="F412">
            <v>708.50762189473664</v>
          </cell>
        </row>
        <row r="432">
          <cell r="F432">
            <v>821.77393263157933</v>
          </cell>
        </row>
        <row r="451">
          <cell r="F451">
            <v>1457.9626484210526</v>
          </cell>
        </row>
        <row r="470">
          <cell r="F470">
            <v>2413.8314155789476</v>
          </cell>
        </row>
        <row r="488">
          <cell r="F488">
            <v>1727.5270799999994</v>
          </cell>
        </row>
        <row r="505">
          <cell r="F505">
            <v>2716.0173709473693</v>
          </cell>
        </row>
        <row r="522">
          <cell r="F522">
            <v>1570.8534060273969</v>
          </cell>
        </row>
        <row r="538">
          <cell r="F538">
            <v>1666.8636799999999</v>
          </cell>
        </row>
        <row r="555">
          <cell r="F555">
            <v>1727.5270799999994</v>
          </cell>
        </row>
        <row r="574">
          <cell r="F574">
            <v>1248.6055010526311</v>
          </cell>
        </row>
        <row r="669">
          <cell r="F669">
            <v>4813.5000896842103</v>
          </cell>
        </row>
        <row r="706">
          <cell r="F706">
            <v>1875.9857431578948</v>
          </cell>
        </row>
        <row r="724">
          <cell r="F724">
            <v>1358.9399105263158</v>
          </cell>
        </row>
        <row r="797">
          <cell r="F797">
            <v>446.84989894736839</v>
          </cell>
        </row>
        <row r="815">
          <cell r="F815">
            <v>1727.5270799999994</v>
          </cell>
        </row>
        <row r="833">
          <cell r="F833">
            <v>1358.9399105263158</v>
          </cell>
        </row>
        <row r="851">
          <cell r="F851">
            <v>1875.9836471578949</v>
          </cell>
        </row>
        <row r="870">
          <cell r="F870">
            <v>1204.4609877144919</v>
          </cell>
        </row>
        <row r="889">
          <cell r="F889">
            <v>606.3838846200432</v>
          </cell>
        </row>
        <row r="908">
          <cell r="F908">
            <v>1124.0858905263153</v>
          </cell>
        </row>
        <row r="926">
          <cell r="F926">
            <v>1945.467390886806</v>
          </cell>
        </row>
        <row r="944">
          <cell r="F944">
            <v>1666.8636799999999</v>
          </cell>
        </row>
        <row r="962">
          <cell r="F962">
            <v>822.34004842105242</v>
          </cell>
        </row>
        <row r="998">
          <cell r="F998">
            <v>2395.6102050526315</v>
          </cell>
        </row>
        <row r="1034">
          <cell r="F1034">
            <v>1358.9399105263158</v>
          </cell>
        </row>
        <row r="1107">
          <cell r="F1107">
            <v>61.015039999999999</v>
          </cell>
        </row>
        <row r="1125">
          <cell r="F1125">
            <v>1457.9626484210526</v>
          </cell>
        </row>
        <row r="1143">
          <cell r="F1143">
            <v>1144.1549852631579</v>
          </cell>
        </row>
        <row r="1162">
          <cell r="F1162">
            <v>1248.6055010526311</v>
          </cell>
        </row>
        <row r="1182">
          <cell r="F1182">
            <v>37.958400842105277</v>
          </cell>
        </row>
        <row r="1202">
          <cell r="F1202">
            <v>466.4077936842105</v>
          </cell>
        </row>
        <row r="1221">
          <cell r="F1221">
            <v>942.55180631578924</v>
          </cell>
        </row>
        <row r="1240">
          <cell r="F1240">
            <v>261.83566821052631</v>
          </cell>
        </row>
        <row r="1258">
          <cell r="F1258">
            <v>205.83617347368406</v>
          </cell>
        </row>
        <row r="1275">
          <cell r="F1275">
            <v>317.29680421052632</v>
          </cell>
        </row>
        <row r="1292">
          <cell r="F1292">
            <v>532.15022484210544</v>
          </cell>
        </row>
        <row r="1311">
          <cell r="F1311">
            <v>1183.3809431578948</v>
          </cell>
        </row>
        <row r="1330">
          <cell r="F1330">
            <v>1342.7934115789476</v>
          </cell>
        </row>
        <row r="1348">
          <cell r="F1348">
            <v>97.805285052631575</v>
          </cell>
        </row>
        <row r="1366">
          <cell r="F1366">
            <v>1875.9927694736839</v>
          </cell>
        </row>
        <row r="1386">
          <cell r="F1386">
            <v>1457.9626484210526</v>
          </cell>
        </row>
        <row r="1405">
          <cell r="F1405">
            <v>1333.8322720000001</v>
          </cell>
        </row>
        <row r="1425">
          <cell r="F1425">
            <v>412.24283333813992</v>
          </cell>
        </row>
        <row r="1446">
          <cell r="F1446">
            <v>1429.7549359999994</v>
          </cell>
        </row>
        <row r="1467">
          <cell r="F1467">
            <v>1457.9626484210526</v>
          </cell>
        </row>
        <row r="1488">
          <cell r="F1488">
            <v>1013.6232510165822</v>
          </cell>
        </row>
        <row r="1547">
          <cell r="F1547">
            <v>1486.8910089459259</v>
          </cell>
        </row>
        <row r="1566">
          <cell r="F1566">
            <v>708.50762189473664</v>
          </cell>
        </row>
        <row r="1647">
          <cell r="F1647">
            <v>8.3418301369862888</v>
          </cell>
        </row>
        <row r="1665">
          <cell r="F1665">
            <v>61.015039999999999</v>
          </cell>
        </row>
        <row r="1688">
          <cell r="F1688">
            <v>61.015039999999999</v>
          </cell>
        </row>
        <row r="1729">
          <cell r="F1729">
            <v>73.472640000000013</v>
          </cell>
        </row>
        <row r="1770">
          <cell r="F1770">
            <v>22.989440000000059</v>
          </cell>
        </row>
        <row r="1790">
          <cell r="F1790">
            <v>52.811818082191735</v>
          </cell>
        </row>
        <row r="1813">
          <cell r="F1813">
            <v>40.148988493150682</v>
          </cell>
        </row>
        <row r="1835">
          <cell r="F1835">
            <v>1204.1960656657538</v>
          </cell>
        </row>
        <row r="1855">
          <cell r="F1855">
            <v>61.015039999999999</v>
          </cell>
        </row>
        <row r="1894">
          <cell r="F1894">
            <v>27.381830136986309</v>
          </cell>
        </row>
        <row r="1913">
          <cell r="F1913">
            <v>20.819252602739766</v>
          </cell>
        </row>
        <row r="1934">
          <cell r="F1934">
            <v>1048.797292400865</v>
          </cell>
        </row>
        <row r="1955">
          <cell r="F1955">
            <v>1144.1549852631579</v>
          </cell>
        </row>
        <row r="1974">
          <cell r="F1974">
            <v>1144.1549852631579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95"/>
  <sheetViews>
    <sheetView topLeftCell="N157" zoomScale="80" zoomScaleNormal="80" workbookViewId="0">
      <selection activeCell="E207" sqref="E207"/>
    </sheetView>
  </sheetViews>
  <sheetFormatPr baseColWidth="10" defaultRowHeight="15" x14ac:dyDescent="0.25"/>
  <cols>
    <col min="1" max="1" width="11.42578125" style="46"/>
    <col min="2" max="2" width="6.42578125" style="46" customWidth="1"/>
    <col min="3" max="3" width="45.5703125" style="46" bestFit="1" customWidth="1"/>
    <col min="4" max="4" width="33" style="46" customWidth="1"/>
    <col min="5" max="5" width="28" style="46" customWidth="1"/>
    <col min="6" max="6" width="15.140625" style="46" customWidth="1"/>
    <col min="7" max="7" width="22.85546875" style="46" customWidth="1"/>
    <col min="8" max="8" width="6" style="46" customWidth="1"/>
    <col min="9" max="12" width="15.42578125" style="46" customWidth="1"/>
    <col min="13" max="13" width="14.140625" style="46" bestFit="1" customWidth="1"/>
    <col min="14" max="16" width="14.140625" style="46" customWidth="1"/>
    <col min="17" max="17" width="20.5703125" style="46" customWidth="1"/>
    <col min="18" max="18" width="12.28515625" style="46" bestFit="1" customWidth="1"/>
    <col min="19" max="19" width="11.42578125" style="46"/>
    <col min="20" max="20" width="15.140625" style="46" customWidth="1"/>
    <col min="21" max="21" width="15" style="46" customWidth="1"/>
    <col min="22" max="22" width="21" style="46" customWidth="1"/>
    <col min="23" max="23" width="24.7109375" style="46" customWidth="1"/>
    <col min="24" max="31" width="11.42578125" style="46"/>
    <col min="32" max="32" width="11.7109375" style="46" bestFit="1" customWidth="1"/>
    <col min="33" max="16384" width="11.42578125" style="46"/>
  </cols>
  <sheetData>
    <row r="1" spans="2:34" ht="15.75" x14ac:dyDescent="0.25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2:34" ht="15.75" x14ac:dyDescent="0.25">
      <c r="B2" s="68" t="s">
        <v>522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2:34" ht="15.75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8"/>
    </row>
    <row r="4" spans="2:34" ht="63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60" t="s">
        <v>523</v>
      </c>
      <c r="K4" s="60" t="s">
        <v>524</v>
      </c>
      <c r="L4" s="60" t="s">
        <v>525</v>
      </c>
      <c r="M4" s="23" t="s">
        <v>9</v>
      </c>
      <c r="N4" s="60" t="s">
        <v>527</v>
      </c>
      <c r="O4" s="60" t="s">
        <v>528</v>
      </c>
      <c r="P4" s="60" t="s">
        <v>529</v>
      </c>
      <c r="Q4" s="64" t="s">
        <v>535</v>
      </c>
      <c r="R4" s="21" t="s">
        <v>10</v>
      </c>
      <c r="S4" s="21" t="s">
        <v>11</v>
      </c>
      <c r="T4" s="24" t="s">
        <v>12</v>
      </c>
      <c r="U4" s="29" t="s">
        <v>13</v>
      </c>
      <c r="V4" s="26" t="s">
        <v>14</v>
      </c>
      <c r="W4" s="26" t="s">
        <v>15</v>
      </c>
      <c r="X4" s="26" t="s">
        <v>16</v>
      </c>
      <c r="Z4" s="26" t="s">
        <v>17</v>
      </c>
      <c r="AA4" s="26" t="s">
        <v>18</v>
      </c>
    </row>
    <row r="5" spans="2:34" ht="15.75" x14ac:dyDescent="0.25">
      <c r="C5" s="6" t="s">
        <v>19</v>
      </c>
      <c r="D5" s="2"/>
      <c r="E5" s="2"/>
      <c r="F5" s="3"/>
      <c r="G5" s="3"/>
      <c r="H5" s="3"/>
      <c r="I5" s="7"/>
      <c r="J5" s="7"/>
      <c r="K5" s="7"/>
      <c r="L5" s="7"/>
    </row>
    <row r="6" spans="2:34" ht="15.75" x14ac:dyDescent="0.25">
      <c r="B6" s="26">
        <v>1</v>
      </c>
      <c r="C6" s="1" t="s">
        <v>20</v>
      </c>
      <c r="D6" s="2" t="s">
        <v>21</v>
      </c>
      <c r="E6" s="2" t="s">
        <v>22</v>
      </c>
      <c r="F6" s="3" t="s">
        <v>23</v>
      </c>
      <c r="G6" s="3" t="s">
        <v>295</v>
      </c>
      <c r="H6" s="3" t="s">
        <v>24</v>
      </c>
      <c r="I6" s="8">
        <v>25985</v>
      </c>
      <c r="J6" s="8">
        <f>I6*2/30.4</f>
        <v>1709.5394736842106</v>
      </c>
      <c r="K6" s="8">
        <v>365</v>
      </c>
      <c r="L6" s="8">
        <f>K6*50/365</f>
        <v>50</v>
      </c>
      <c r="M6" s="27">
        <f>J6*L6</f>
        <v>85476.973684210534</v>
      </c>
      <c r="N6" s="27">
        <v>2191.1999999999998</v>
      </c>
      <c r="O6" s="27">
        <f>M6-N6</f>
        <v>83285.773684210537</v>
      </c>
      <c r="P6" s="27">
        <f>[1]calculos!$F$35</f>
        <v>27479.299452631589</v>
      </c>
      <c r="Q6" s="27">
        <f>M6+P6</f>
        <v>112956.27313684212</v>
      </c>
      <c r="R6" s="16">
        <f>P6</f>
        <v>27479.299452631589</v>
      </c>
      <c r="T6" s="27">
        <f>Q6-R6-S6</f>
        <v>85476.973684210534</v>
      </c>
      <c r="U6" s="32"/>
      <c r="V6" s="9"/>
      <c r="W6" s="9"/>
      <c r="X6" s="26" t="s">
        <v>25</v>
      </c>
      <c r="Z6" s="26" t="s">
        <v>26</v>
      </c>
    </row>
    <row r="7" spans="2:34" ht="15.75" x14ac:dyDescent="0.25">
      <c r="B7" s="26">
        <v>2</v>
      </c>
      <c r="C7" s="1" t="s">
        <v>27</v>
      </c>
      <c r="D7" s="2" t="s">
        <v>28</v>
      </c>
      <c r="E7" s="2" t="s">
        <v>22</v>
      </c>
      <c r="F7" s="3" t="s">
        <v>31</v>
      </c>
      <c r="G7" s="3" t="s">
        <v>296</v>
      </c>
      <c r="H7" s="3" t="s">
        <v>29</v>
      </c>
      <c r="I7" s="8">
        <v>2866.5</v>
      </c>
      <c r="J7" s="8">
        <f t="shared" ref="J7:J34" si="0">I7*2/30.4</f>
        <v>188.58552631578948</v>
      </c>
      <c r="K7" s="8">
        <v>365</v>
      </c>
      <c r="L7" s="8">
        <f t="shared" ref="L7:L34" si="1">K7*50/365</f>
        <v>50</v>
      </c>
      <c r="M7" s="27">
        <f t="shared" ref="M7:M34" si="2">J7*L7</f>
        <v>9429.2763157894733</v>
      </c>
      <c r="N7" s="27">
        <v>2191.1999999999998</v>
      </c>
      <c r="O7" s="27">
        <f t="shared" ref="O7:O34" si="3">M7-N7</f>
        <v>7238.0763157894735</v>
      </c>
      <c r="P7" s="27">
        <f>[1]calculos!$F$67</f>
        <v>1248.6055010526311</v>
      </c>
      <c r="Q7" s="27">
        <f t="shared" ref="Q7:Q34" si="4">M7+P7</f>
        <v>10677.881816842104</v>
      </c>
      <c r="R7" s="16">
        <f t="shared" ref="R7:R34" si="5">P7</f>
        <v>1248.6055010526311</v>
      </c>
      <c r="T7" s="27">
        <f t="shared" ref="T7:T34" si="6">Q7-R7-S7</f>
        <v>9429.2763157894733</v>
      </c>
      <c r="U7" s="32"/>
      <c r="V7" s="21"/>
      <c r="W7" s="45"/>
      <c r="X7" s="26" t="s">
        <v>30</v>
      </c>
      <c r="Z7" s="26" t="s">
        <v>26</v>
      </c>
    </row>
    <row r="8" spans="2:34" ht="15.75" x14ac:dyDescent="0.25">
      <c r="B8" s="26">
        <v>3</v>
      </c>
      <c r="C8" s="1" t="s">
        <v>32</v>
      </c>
      <c r="D8" s="2" t="s">
        <v>33</v>
      </c>
      <c r="E8" s="2" t="s">
        <v>34</v>
      </c>
      <c r="F8" s="3" t="s">
        <v>23</v>
      </c>
      <c r="G8" s="3" t="s">
        <v>297</v>
      </c>
      <c r="H8" s="3" t="s">
        <v>24</v>
      </c>
      <c r="I8" s="8">
        <v>14700</v>
      </c>
      <c r="J8" s="8">
        <f t="shared" si="0"/>
        <v>967.1052631578948</v>
      </c>
      <c r="K8" s="8">
        <v>365</v>
      </c>
      <c r="L8" s="8">
        <f t="shared" si="1"/>
        <v>50</v>
      </c>
      <c r="M8" s="27">
        <f t="shared" si="2"/>
        <v>48355.26315789474</v>
      </c>
      <c r="N8" s="27">
        <v>2191.1999999999998</v>
      </c>
      <c r="O8" s="27">
        <f t="shared" si="3"/>
        <v>46164.063157894743</v>
      </c>
      <c r="P8" s="27">
        <f>[1]calculos!$F$51</f>
        <v>13894.271570526314</v>
      </c>
      <c r="Q8" s="27">
        <f t="shared" si="4"/>
        <v>62249.534728421058</v>
      </c>
      <c r="R8" s="16">
        <f t="shared" si="5"/>
        <v>13894.271570526314</v>
      </c>
      <c r="T8" s="27">
        <f t="shared" si="6"/>
        <v>48355.263157894748</v>
      </c>
      <c r="U8" s="32"/>
      <c r="V8" s="9"/>
      <c r="W8" s="9"/>
      <c r="X8" s="26" t="s">
        <v>25</v>
      </c>
      <c r="Z8" s="26" t="s">
        <v>26</v>
      </c>
    </row>
    <row r="9" spans="2:34" ht="15.75" x14ac:dyDescent="0.25">
      <c r="B9" s="26">
        <v>4</v>
      </c>
      <c r="C9" s="1" t="s">
        <v>133</v>
      </c>
      <c r="D9" s="2" t="s">
        <v>28</v>
      </c>
      <c r="E9" s="2" t="s">
        <v>34</v>
      </c>
      <c r="F9" s="3" t="s">
        <v>31</v>
      </c>
      <c r="G9" s="3" t="s">
        <v>388</v>
      </c>
      <c r="H9" s="3" t="s">
        <v>29</v>
      </c>
      <c r="I9" s="8">
        <v>3391.5</v>
      </c>
      <c r="J9" s="8">
        <f t="shared" si="0"/>
        <v>223.125</v>
      </c>
      <c r="K9" s="8">
        <v>365</v>
      </c>
      <c r="L9" s="8">
        <f t="shared" si="1"/>
        <v>50</v>
      </c>
      <c r="M9" s="27">
        <f t="shared" si="2"/>
        <v>11156.25</v>
      </c>
      <c r="N9" s="27">
        <v>2191.1999999999998</v>
      </c>
      <c r="O9" s="27">
        <f t="shared" si="3"/>
        <v>8965.0499999999993</v>
      </c>
      <c r="P9" s="27">
        <f>[1]calculos!$F$488</f>
        <v>1727.5270799999994</v>
      </c>
      <c r="Q9" s="27">
        <f t="shared" si="4"/>
        <v>12883.77708</v>
      </c>
      <c r="R9" s="16">
        <f t="shared" si="5"/>
        <v>1727.5270799999994</v>
      </c>
      <c r="T9" s="27">
        <f t="shared" si="6"/>
        <v>11156.25</v>
      </c>
      <c r="U9" s="31"/>
      <c r="V9" s="45"/>
      <c r="W9" s="9"/>
      <c r="X9" s="26" t="s">
        <v>134</v>
      </c>
      <c r="Z9" s="26" t="s">
        <v>26</v>
      </c>
      <c r="AE9" s="59"/>
      <c r="AF9" s="59"/>
      <c r="AG9" s="59"/>
      <c r="AH9" s="59"/>
    </row>
    <row r="10" spans="2:34" ht="15.75" x14ac:dyDescent="0.25">
      <c r="B10" s="26">
        <v>5</v>
      </c>
      <c r="C10" s="1" t="s">
        <v>35</v>
      </c>
      <c r="D10" s="2" t="s">
        <v>36</v>
      </c>
      <c r="E10" s="2" t="s">
        <v>37</v>
      </c>
      <c r="F10" s="3" t="s">
        <v>31</v>
      </c>
      <c r="G10" s="3" t="s">
        <v>298</v>
      </c>
      <c r="H10" s="3" t="s">
        <v>24</v>
      </c>
      <c r="I10" s="8">
        <v>11000</v>
      </c>
      <c r="J10" s="8">
        <f t="shared" si="0"/>
        <v>723.68421052631584</v>
      </c>
      <c r="K10" s="8">
        <v>365</v>
      </c>
      <c r="L10" s="8">
        <f t="shared" si="1"/>
        <v>50</v>
      </c>
      <c r="M10" s="27">
        <f t="shared" si="2"/>
        <v>36184.210526315794</v>
      </c>
      <c r="N10" s="27">
        <v>2191.1999999999998</v>
      </c>
      <c r="O10" s="27">
        <f t="shared" si="3"/>
        <v>33993.010526315797</v>
      </c>
      <c r="P10" s="27">
        <f>[1]calculos!$F$83</f>
        <v>9502.1557178947387</v>
      </c>
      <c r="Q10" s="27">
        <f t="shared" si="4"/>
        <v>45686.366244210534</v>
      </c>
      <c r="R10" s="16">
        <f t="shared" si="5"/>
        <v>9502.1557178947387</v>
      </c>
      <c r="T10" s="27">
        <f t="shared" si="6"/>
        <v>36184.210526315794</v>
      </c>
      <c r="U10" s="32"/>
      <c r="V10" s="9"/>
      <c r="W10" s="9"/>
      <c r="X10" s="26" t="s">
        <v>25</v>
      </c>
      <c r="Z10" s="26" t="s">
        <v>26</v>
      </c>
    </row>
    <row r="11" spans="2:34" ht="15.75" x14ac:dyDescent="0.25">
      <c r="B11" s="26">
        <v>6</v>
      </c>
      <c r="C11" s="1" t="s">
        <v>38</v>
      </c>
      <c r="D11" s="2" t="s">
        <v>39</v>
      </c>
      <c r="E11" s="2" t="s">
        <v>40</v>
      </c>
      <c r="F11" s="3" t="s">
        <v>23</v>
      </c>
      <c r="G11" s="3" t="s">
        <v>299</v>
      </c>
      <c r="H11" s="3" t="s">
        <v>24</v>
      </c>
      <c r="I11" s="8">
        <v>12070.3</v>
      </c>
      <c r="J11" s="8">
        <f t="shared" si="0"/>
        <v>794.09868421052636</v>
      </c>
      <c r="K11" s="8">
        <v>365</v>
      </c>
      <c r="L11" s="8">
        <f t="shared" si="1"/>
        <v>50</v>
      </c>
      <c r="M11" s="27">
        <f t="shared" si="2"/>
        <v>39704.93421052632</v>
      </c>
      <c r="N11" s="27">
        <v>2191.1999999999998</v>
      </c>
      <c r="O11" s="27">
        <f t="shared" si="3"/>
        <v>37513.734210526323</v>
      </c>
      <c r="P11" s="27">
        <f>[1]calculos!$F$99</f>
        <v>10697.083703157898</v>
      </c>
      <c r="Q11" s="27">
        <f t="shared" si="4"/>
        <v>50402.01791368422</v>
      </c>
      <c r="R11" s="16">
        <f t="shared" si="5"/>
        <v>10697.083703157898</v>
      </c>
      <c r="T11" s="27">
        <f t="shared" si="6"/>
        <v>39704.93421052632</v>
      </c>
      <c r="U11" s="32"/>
      <c r="V11" s="9"/>
      <c r="W11" s="9"/>
      <c r="X11" s="26" t="s">
        <v>25</v>
      </c>
      <c r="Z11" s="26" t="s">
        <v>26</v>
      </c>
    </row>
    <row r="12" spans="2:34" ht="15.75" x14ac:dyDescent="0.25">
      <c r="B12" s="26">
        <v>7</v>
      </c>
      <c r="C12" s="1" t="s">
        <v>41</v>
      </c>
      <c r="D12" s="2" t="s">
        <v>39</v>
      </c>
      <c r="E12" s="2" t="s">
        <v>40</v>
      </c>
      <c r="F12" s="3" t="s">
        <v>23</v>
      </c>
      <c r="G12" s="3" t="s">
        <v>300</v>
      </c>
      <c r="H12" s="3" t="s">
        <v>24</v>
      </c>
      <c r="I12" s="8">
        <v>12070.3</v>
      </c>
      <c r="J12" s="8">
        <f t="shared" si="0"/>
        <v>794.09868421052636</v>
      </c>
      <c r="K12" s="8">
        <v>365</v>
      </c>
      <c r="L12" s="8">
        <f t="shared" si="1"/>
        <v>50</v>
      </c>
      <c r="M12" s="27">
        <f t="shared" si="2"/>
        <v>39704.93421052632</v>
      </c>
      <c r="N12" s="27">
        <v>2191.1999999999998</v>
      </c>
      <c r="O12" s="27">
        <f t="shared" si="3"/>
        <v>37513.734210526323</v>
      </c>
      <c r="P12" s="27">
        <f>[1]calculos!$F$99</f>
        <v>10697.083703157898</v>
      </c>
      <c r="Q12" s="27">
        <f t="shared" si="4"/>
        <v>50402.01791368422</v>
      </c>
      <c r="R12" s="16">
        <f t="shared" si="5"/>
        <v>10697.083703157898</v>
      </c>
      <c r="T12" s="27">
        <f t="shared" si="6"/>
        <v>39704.93421052632</v>
      </c>
      <c r="U12" s="32"/>
      <c r="V12" s="9"/>
      <c r="W12" s="9"/>
      <c r="X12" s="26" t="s">
        <v>25</v>
      </c>
      <c r="Z12" s="26" t="s">
        <v>26</v>
      </c>
    </row>
    <row r="13" spans="2:34" ht="15.75" x14ac:dyDescent="0.25">
      <c r="B13" s="26">
        <v>8</v>
      </c>
      <c r="C13" s="1" t="s">
        <v>42</v>
      </c>
      <c r="D13" s="2" t="s">
        <v>39</v>
      </c>
      <c r="E13" s="2" t="s">
        <v>40</v>
      </c>
      <c r="F13" s="3" t="s">
        <v>23</v>
      </c>
      <c r="G13" s="3" t="s">
        <v>301</v>
      </c>
      <c r="H13" s="3" t="s">
        <v>24</v>
      </c>
      <c r="I13" s="8">
        <v>12070.3</v>
      </c>
      <c r="J13" s="8">
        <f t="shared" si="0"/>
        <v>794.09868421052636</v>
      </c>
      <c r="K13" s="8">
        <v>365</v>
      </c>
      <c r="L13" s="8">
        <f t="shared" si="1"/>
        <v>50</v>
      </c>
      <c r="M13" s="27">
        <f t="shared" si="2"/>
        <v>39704.93421052632</v>
      </c>
      <c r="N13" s="27">
        <v>2191.1999999999998</v>
      </c>
      <c r="O13" s="27">
        <f t="shared" si="3"/>
        <v>37513.734210526323</v>
      </c>
      <c r="P13" s="27">
        <f>[1]calculos!$F$99</f>
        <v>10697.083703157898</v>
      </c>
      <c r="Q13" s="27">
        <f t="shared" si="4"/>
        <v>50402.01791368422</v>
      </c>
      <c r="R13" s="16">
        <f t="shared" si="5"/>
        <v>10697.083703157898</v>
      </c>
      <c r="T13" s="27">
        <f t="shared" si="6"/>
        <v>39704.93421052632</v>
      </c>
      <c r="U13" s="32"/>
      <c r="V13" s="21"/>
      <c r="W13" s="9"/>
      <c r="X13" s="26" t="s">
        <v>25</v>
      </c>
      <c r="Z13" s="26" t="s">
        <v>26</v>
      </c>
    </row>
    <row r="14" spans="2:34" ht="15.75" x14ac:dyDescent="0.25">
      <c r="B14" s="26">
        <v>9</v>
      </c>
      <c r="C14" s="1" t="s">
        <v>43</v>
      </c>
      <c r="D14" s="2" t="s">
        <v>39</v>
      </c>
      <c r="E14" s="2" t="s">
        <v>40</v>
      </c>
      <c r="F14" s="3" t="s">
        <v>23</v>
      </c>
      <c r="G14" s="3" t="s">
        <v>310</v>
      </c>
      <c r="H14" s="3" t="s">
        <v>24</v>
      </c>
      <c r="I14" s="8">
        <v>12070.3</v>
      </c>
      <c r="J14" s="8">
        <f t="shared" si="0"/>
        <v>794.09868421052636</v>
      </c>
      <c r="K14" s="8">
        <v>365</v>
      </c>
      <c r="L14" s="8">
        <f t="shared" si="1"/>
        <v>50</v>
      </c>
      <c r="M14" s="27">
        <f t="shared" si="2"/>
        <v>39704.93421052632</v>
      </c>
      <c r="N14" s="27">
        <v>2191.1999999999998</v>
      </c>
      <c r="O14" s="27">
        <f t="shared" si="3"/>
        <v>37513.734210526323</v>
      </c>
      <c r="P14" s="27">
        <f>[1]calculos!$F$99</f>
        <v>10697.083703157898</v>
      </c>
      <c r="Q14" s="27">
        <f t="shared" si="4"/>
        <v>50402.01791368422</v>
      </c>
      <c r="R14" s="16">
        <f t="shared" si="5"/>
        <v>10697.083703157898</v>
      </c>
      <c r="T14" s="27">
        <f t="shared" si="6"/>
        <v>39704.93421052632</v>
      </c>
      <c r="U14" s="32"/>
      <c r="V14" s="21"/>
      <c r="W14" s="9"/>
      <c r="X14" s="26" t="s">
        <v>25</v>
      </c>
      <c r="Z14" s="26" t="s">
        <v>26</v>
      </c>
    </row>
    <row r="15" spans="2:34" ht="15.75" x14ac:dyDescent="0.25">
      <c r="B15" s="26">
        <v>10</v>
      </c>
      <c r="C15" s="1" t="s">
        <v>44</v>
      </c>
      <c r="D15" s="2" t="s">
        <v>39</v>
      </c>
      <c r="E15" s="2" t="s">
        <v>40</v>
      </c>
      <c r="F15" s="3" t="s">
        <v>23</v>
      </c>
      <c r="G15" s="3" t="s">
        <v>311</v>
      </c>
      <c r="H15" s="3" t="s">
        <v>24</v>
      </c>
      <c r="I15" s="8">
        <v>12070.3</v>
      </c>
      <c r="J15" s="8">
        <f t="shared" si="0"/>
        <v>794.09868421052636</v>
      </c>
      <c r="K15" s="8">
        <v>365</v>
      </c>
      <c r="L15" s="8">
        <f t="shared" si="1"/>
        <v>50</v>
      </c>
      <c r="M15" s="27">
        <f t="shared" si="2"/>
        <v>39704.93421052632</v>
      </c>
      <c r="N15" s="27">
        <v>2191.1999999999998</v>
      </c>
      <c r="O15" s="27">
        <f t="shared" si="3"/>
        <v>37513.734210526323</v>
      </c>
      <c r="P15" s="27">
        <f>[1]calculos!$F$99</f>
        <v>10697.083703157898</v>
      </c>
      <c r="Q15" s="27">
        <f t="shared" si="4"/>
        <v>50402.01791368422</v>
      </c>
      <c r="R15" s="16">
        <f t="shared" si="5"/>
        <v>10697.083703157898</v>
      </c>
      <c r="T15" s="27">
        <f t="shared" si="6"/>
        <v>39704.93421052632</v>
      </c>
      <c r="U15" s="32"/>
      <c r="V15" s="9"/>
      <c r="W15" s="9"/>
      <c r="X15" s="26" t="s">
        <v>25</v>
      </c>
      <c r="Z15" s="26" t="s">
        <v>26</v>
      </c>
    </row>
    <row r="16" spans="2:34" ht="15.75" x14ac:dyDescent="0.25">
      <c r="B16" s="26">
        <v>11</v>
      </c>
      <c r="C16" s="1" t="s">
        <v>474</v>
      </c>
      <c r="D16" s="2" t="s">
        <v>39</v>
      </c>
      <c r="E16" s="2" t="s">
        <v>40</v>
      </c>
      <c r="F16" s="3" t="s">
        <v>23</v>
      </c>
      <c r="G16" s="3" t="s">
        <v>312</v>
      </c>
      <c r="H16" s="3" t="s">
        <v>24</v>
      </c>
      <c r="I16" s="8">
        <v>12070.3</v>
      </c>
      <c r="J16" s="8">
        <f t="shared" si="0"/>
        <v>794.09868421052636</v>
      </c>
      <c r="K16" s="8">
        <v>365</v>
      </c>
      <c r="L16" s="8">
        <f t="shared" si="1"/>
        <v>50</v>
      </c>
      <c r="M16" s="27">
        <f t="shared" si="2"/>
        <v>39704.93421052632</v>
      </c>
      <c r="N16" s="27">
        <v>2191.1999999999998</v>
      </c>
      <c r="O16" s="27">
        <f t="shared" si="3"/>
        <v>37513.734210526323</v>
      </c>
      <c r="P16" s="27">
        <f>[1]calculos!$F$99</f>
        <v>10697.083703157898</v>
      </c>
      <c r="Q16" s="27">
        <f t="shared" si="4"/>
        <v>50402.01791368422</v>
      </c>
      <c r="R16" s="16">
        <f t="shared" si="5"/>
        <v>10697.083703157898</v>
      </c>
      <c r="S16" s="57"/>
      <c r="T16" s="27">
        <f t="shared" si="6"/>
        <v>39704.93421052632</v>
      </c>
      <c r="U16" s="25"/>
      <c r="V16" s="21"/>
      <c r="W16" s="50"/>
      <c r="X16" s="26" t="s">
        <v>25</v>
      </c>
      <c r="Z16" s="26" t="s">
        <v>26</v>
      </c>
      <c r="AE16" s="59"/>
      <c r="AF16" s="59"/>
      <c r="AG16" s="57"/>
      <c r="AH16" s="57"/>
    </row>
    <row r="17" spans="2:34" ht="15.75" x14ac:dyDescent="0.25">
      <c r="B17" s="26">
        <v>12</v>
      </c>
      <c r="C17" s="1" t="s">
        <v>45</v>
      </c>
      <c r="D17" s="2" t="s">
        <v>39</v>
      </c>
      <c r="E17" s="2" t="s">
        <v>40</v>
      </c>
      <c r="F17" s="3" t="s">
        <v>23</v>
      </c>
      <c r="G17" s="3" t="s">
        <v>313</v>
      </c>
      <c r="H17" s="3" t="s">
        <v>24</v>
      </c>
      <c r="I17" s="8">
        <v>12070.3</v>
      </c>
      <c r="J17" s="8">
        <f t="shared" si="0"/>
        <v>794.09868421052636</v>
      </c>
      <c r="K17" s="8">
        <v>365</v>
      </c>
      <c r="L17" s="8">
        <f t="shared" si="1"/>
        <v>50</v>
      </c>
      <c r="M17" s="27">
        <f t="shared" si="2"/>
        <v>39704.93421052632</v>
      </c>
      <c r="N17" s="27">
        <v>2191.1999999999998</v>
      </c>
      <c r="O17" s="27">
        <f t="shared" si="3"/>
        <v>37513.734210526323</v>
      </c>
      <c r="P17" s="27">
        <f>[1]calculos!$F$99</f>
        <v>10697.083703157898</v>
      </c>
      <c r="Q17" s="27">
        <f t="shared" si="4"/>
        <v>50402.01791368422</v>
      </c>
      <c r="R17" s="16">
        <f t="shared" si="5"/>
        <v>10697.083703157898</v>
      </c>
      <c r="S17" s="57"/>
      <c r="T17" s="27">
        <f t="shared" si="6"/>
        <v>39704.93421052632</v>
      </c>
      <c r="U17" s="32"/>
      <c r="V17" s="9"/>
      <c r="W17" s="9"/>
      <c r="X17" s="26" t="s">
        <v>25</v>
      </c>
      <c r="Z17" s="26" t="s">
        <v>26</v>
      </c>
      <c r="AE17" s="59"/>
      <c r="AF17" s="59"/>
      <c r="AG17" s="57"/>
      <c r="AH17" s="57"/>
    </row>
    <row r="18" spans="2:34" ht="15.75" x14ac:dyDescent="0.25">
      <c r="B18" s="26">
        <v>13</v>
      </c>
      <c r="C18" s="1" t="s">
        <v>46</v>
      </c>
      <c r="D18" s="2" t="s">
        <v>39</v>
      </c>
      <c r="E18" s="2" t="s">
        <v>40</v>
      </c>
      <c r="F18" s="3" t="s">
        <v>23</v>
      </c>
      <c r="G18" s="3" t="s">
        <v>314</v>
      </c>
      <c r="H18" s="3" t="s">
        <v>24</v>
      </c>
      <c r="I18" s="8">
        <v>12070.3</v>
      </c>
      <c r="J18" s="8">
        <f t="shared" si="0"/>
        <v>794.09868421052636</v>
      </c>
      <c r="K18" s="8">
        <v>365</v>
      </c>
      <c r="L18" s="8">
        <f t="shared" si="1"/>
        <v>50</v>
      </c>
      <c r="M18" s="27">
        <f t="shared" si="2"/>
        <v>39704.93421052632</v>
      </c>
      <c r="N18" s="27">
        <v>2191.1999999999998</v>
      </c>
      <c r="O18" s="27">
        <f t="shared" si="3"/>
        <v>37513.734210526323</v>
      </c>
      <c r="P18" s="27">
        <f>[1]calculos!$F$99</f>
        <v>10697.083703157898</v>
      </c>
      <c r="Q18" s="27">
        <f t="shared" si="4"/>
        <v>50402.01791368422</v>
      </c>
      <c r="R18" s="16">
        <f t="shared" si="5"/>
        <v>10697.083703157898</v>
      </c>
      <c r="T18" s="27">
        <f t="shared" si="6"/>
        <v>39704.93421052632</v>
      </c>
      <c r="U18" s="32"/>
      <c r="V18" s="9"/>
      <c r="W18" s="9"/>
      <c r="X18" s="26" t="s">
        <v>25</v>
      </c>
      <c r="Z18" s="26" t="s">
        <v>26</v>
      </c>
    </row>
    <row r="19" spans="2:34" ht="15.75" x14ac:dyDescent="0.25">
      <c r="B19" s="26">
        <v>14</v>
      </c>
      <c r="C19" s="1" t="s">
        <v>47</v>
      </c>
      <c r="D19" s="2" t="s">
        <v>39</v>
      </c>
      <c r="E19" s="2" t="s">
        <v>40</v>
      </c>
      <c r="F19" s="3" t="s">
        <v>23</v>
      </c>
      <c r="G19" s="3" t="s">
        <v>315</v>
      </c>
      <c r="H19" s="3" t="s">
        <v>24</v>
      </c>
      <c r="I19" s="8">
        <v>12070.3</v>
      </c>
      <c r="J19" s="8">
        <f t="shared" si="0"/>
        <v>794.09868421052636</v>
      </c>
      <c r="K19" s="8">
        <v>365</v>
      </c>
      <c r="L19" s="8">
        <f t="shared" si="1"/>
        <v>50</v>
      </c>
      <c r="M19" s="27">
        <f t="shared" si="2"/>
        <v>39704.93421052632</v>
      </c>
      <c r="N19" s="27">
        <v>2191.1999999999998</v>
      </c>
      <c r="O19" s="27">
        <f t="shared" si="3"/>
        <v>37513.734210526323</v>
      </c>
      <c r="P19" s="27">
        <f>[1]calculos!$F$99</f>
        <v>10697.083703157898</v>
      </c>
      <c r="Q19" s="27">
        <f t="shared" si="4"/>
        <v>50402.01791368422</v>
      </c>
      <c r="R19" s="16">
        <f t="shared" si="5"/>
        <v>10697.083703157898</v>
      </c>
      <c r="T19" s="27">
        <f t="shared" si="6"/>
        <v>39704.93421052632</v>
      </c>
      <c r="U19" s="32"/>
      <c r="V19" s="9"/>
      <c r="W19" s="9"/>
      <c r="X19" s="26" t="s">
        <v>25</v>
      </c>
      <c r="Z19" s="26" t="s">
        <v>26</v>
      </c>
    </row>
    <row r="20" spans="2:34" ht="15.75" x14ac:dyDescent="0.25">
      <c r="B20" s="26">
        <v>15</v>
      </c>
      <c r="C20" s="1" t="s">
        <v>48</v>
      </c>
      <c r="D20" s="2" t="s">
        <v>49</v>
      </c>
      <c r="E20" s="2" t="s">
        <v>50</v>
      </c>
      <c r="F20" s="3" t="s">
        <v>31</v>
      </c>
      <c r="G20" s="3" t="s">
        <v>316</v>
      </c>
      <c r="H20" s="3" t="s">
        <v>24</v>
      </c>
      <c r="I20" s="8">
        <v>11000</v>
      </c>
      <c r="J20" s="8">
        <f t="shared" si="0"/>
        <v>723.68421052631584</v>
      </c>
      <c r="K20" s="8">
        <v>365</v>
      </c>
      <c r="L20" s="8">
        <f t="shared" si="1"/>
        <v>50</v>
      </c>
      <c r="M20" s="27">
        <f t="shared" si="2"/>
        <v>36184.210526315794</v>
      </c>
      <c r="N20" s="27">
        <v>2191.1999999999998</v>
      </c>
      <c r="O20" s="27">
        <f t="shared" si="3"/>
        <v>33993.010526315797</v>
      </c>
      <c r="P20" s="27">
        <f>[1]calculos!$F$131</f>
        <v>9502.1557178947387</v>
      </c>
      <c r="Q20" s="27">
        <f t="shared" si="4"/>
        <v>45686.366244210534</v>
      </c>
      <c r="R20" s="16">
        <f t="shared" si="5"/>
        <v>9502.1557178947387</v>
      </c>
      <c r="T20" s="27">
        <f t="shared" si="6"/>
        <v>36184.210526315794</v>
      </c>
      <c r="U20" s="32"/>
      <c r="V20" s="9"/>
      <c r="W20" s="9"/>
      <c r="X20" s="26" t="s">
        <v>25</v>
      </c>
      <c r="Z20" s="26" t="s">
        <v>26</v>
      </c>
    </row>
    <row r="21" spans="2:34" ht="15.75" x14ac:dyDescent="0.25">
      <c r="B21" s="26">
        <v>16</v>
      </c>
      <c r="C21" s="1" t="s">
        <v>51</v>
      </c>
      <c r="D21" s="2" t="s">
        <v>421</v>
      </c>
      <c r="E21" s="2" t="s">
        <v>53</v>
      </c>
      <c r="F21" s="3" t="s">
        <v>31</v>
      </c>
      <c r="G21" s="3" t="s">
        <v>317</v>
      </c>
      <c r="H21" s="3" t="s">
        <v>54</v>
      </c>
      <c r="I21" s="8">
        <v>4200</v>
      </c>
      <c r="J21" s="8">
        <f t="shared" si="0"/>
        <v>276.31578947368422</v>
      </c>
      <c r="K21" s="8">
        <v>365</v>
      </c>
      <c r="L21" s="8">
        <f t="shared" si="1"/>
        <v>50</v>
      </c>
      <c r="M21" s="27">
        <f t="shared" si="2"/>
        <v>13815.789473684212</v>
      </c>
      <c r="N21" s="27">
        <v>2191.1999999999998</v>
      </c>
      <c r="O21" s="27">
        <f t="shared" si="3"/>
        <v>11624.589473684213</v>
      </c>
      <c r="P21" s="27">
        <f>[1]calculos!$F$147</f>
        <v>2413.8314155789476</v>
      </c>
      <c r="Q21" s="27">
        <f t="shared" si="4"/>
        <v>16229.620889263158</v>
      </c>
      <c r="R21" s="16">
        <f t="shared" si="5"/>
        <v>2413.8314155789476</v>
      </c>
      <c r="T21" s="27">
        <f t="shared" si="6"/>
        <v>13815.78947368421</v>
      </c>
      <c r="U21" s="32"/>
      <c r="V21" s="45"/>
      <c r="W21" s="45"/>
      <c r="X21" s="26" t="s">
        <v>25</v>
      </c>
      <c r="Z21" s="26" t="s">
        <v>26</v>
      </c>
    </row>
    <row r="22" spans="2:34" ht="15.75" x14ac:dyDescent="0.25">
      <c r="B22" s="26">
        <v>17</v>
      </c>
      <c r="C22" s="1" t="s">
        <v>55</v>
      </c>
      <c r="D22" s="2" t="s">
        <v>56</v>
      </c>
      <c r="E22" s="2" t="s">
        <v>57</v>
      </c>
      <c r="F22" s="3" t="s">
        <v>31</v>
      </c>
      <c r="G22" s="3" t="s">
        <v>318</v>
      </c>
      <c r="H22" s="3" t="s">
        <v>29</v>
      </c>
      <c r="I22" s="8">
        <v>2866.5</v>
      </c>
      <c r="J22" s="8">
        <f t="shared" si="0"/>
        <v>188.58552631578948</v>
      </c>
      <c r="K22" s="8">
        <v>365</v>
      </c>
      <c r="L22" s="8">
        <f t="shared" si="1"/>
        <v>50</v>
      </c>
      <c r="M22" s="27">
        <f t="shared" si="2"/>
        <v>9429.2763157894733</v>
      </c>
      <c r="N22" s="27">
        <v>2191.1999999999998</v>
      </c>
      <c r="O22" s="27">
        <f t="shared" si="3"/>
        <v>7238.0763157894735</v>
      </c>
      <c r="P22" s="27">
        <f>[1]calculos!$F$163</f>
        <v>1248.6055010526311</v>
      </c>
      <c r="Q22" s="27">
        <f t="shared" si="4"/>
        <v>10677.881816842104</v>
      </c>
      <c r="R22" s="16">
        <f t="shared" si="5"/>
        <v>1248.6055010526311</v>
      </c>
      <c r="T22" s="27">
        <f t="shared" si="6"/>
        <v>9429.2763157894733</v>
      </c>
      <c r="U22" s="32"/>
      <c r="V22" s="3"/>
      <c r="W22" s="9"/>
      <c r="X22" s="26" t="s">
        <v>58</v>
      </c>
      <c r="Z22" s="26" t="s">
        <v>26</v>
      </c>
      <c r="AE22" s="59"/>
      <c r="AF22" s="59"/>
      <c r="AG22" s="59"/>
      <c r="AH22" s="59"/>
    </row>
    <row r="23" spans="2:34" ht="15.75" x14ac:dyDescent="0.25">
      <c r="B23" s="26">
        <v>18</v>
      </c>
      <c r="C23" s="26" t="s">
        <v>59</v>
      </c>
      <c r="D23" s="2" t="s">
        <v>56</v>
      </c>
      <c r="E23" s="2" t="s">
        <v>57</v>
      </c>
      <c r="F23" s="3" t="s">
        <v>31</v>
      </c>
      <c r="G23" s="3" t="s">
        <v>319</v>
      </c>
      <c r="H23" s="3" t="s">
        <v>29</v>
      </c>
      <c r="I23" s="8">
        <v>2293</v>
      </c>
      <c r="J23" s="8">
        <f t="shared" si="0"/>
        <v>150.85526315789474</v>
      </c>
      <c r="K23" s="8">
        <v>365</v>
      </c>
      <c r="L23" s="8">
        <f t="shared" si="1"/>
        <v>50</v>
      </c>
      <c r="M23" s="27">
        <f t="shared" si="2"/>
        <v>7542.7631578947367</v>
      </c>
      <c r="N23" s="27">
        <v>2191.1999999999998</v>
      </c>
      <c r="O23" s="27">
        <f t="shared" si="3"/>
        <v>5351.5631578947368</v>
      </c>
      <c r="P23" s="27">
        <f>[1]calculos!$F$179</f>
        <v>708.50762189473664</v>
      </c>
      <c r="Q23" s="27">
        <f t="shared" si="4"/>
        <v>8251.2707797894727</v>
      </c>
      <c r="R23" s="16">
        <f t="shared" si="5"/>
        <v>708.50762189473664</v>
      </c>
      <c r="T23" s="27">
        <f t="shared" si="6"/>
        <v>7542.7631578947357</v>
      </c>
      <c r="U23" s="32"/>
      <c r="V23" s="21"/>
      <c r="W23" s="79"/>
      <c r="X23" s="26" t="s">
        <v>60</v>
      </c>
      <c r="Z23" s="26" t="s">
        <v>26</v>
      </c>
      <c r="AE23" s="59"/>
      <c r="AF23" s="59"/>
      <c r="AG23" s="59"/>
      <c r="AH23" s="59"/>
    </row>
    <row r="24" spans="2:34" ht="15.75" x14ac:dyDescent="0.25">
      <c r="B24" s="26">
        <v>19</v>
      </c>
      <c r="C24" s="1" t="s">
        <v>61</v>
      </c>
      <c r="D24" s="2" t="s">
        <v>62</v>
      </c>
      <c r="E24" s="2" t="s">
        <v>63</v>
      </c>
      <c r="F24" s="3" t="s">
        <v>31</v>
      </c>
      <c r="G24" s="3" t="s">
        <v>320</v>
      </c>
      <c r="H24" s="3" t="s">
        <v>24</v>
      </c>
      <c r="I24" s="8">
        <v>5159.5</v>
      </c>
      <c r="J24" s="8">
        <f t="shared" si="0"/>
        <v>339.44078947368422</v>
      </c>
      <c r="K24" s="8">
        <v>365</v>
      </c>
      <c r="L24" s="8">
        <f t="shared" si="1"/>
        <v>50</v>
      </c>
      <c r="M24" s="27">
        <f t="shared" si="2"/>
        <v>16972.03947368421</v>
      </c>
      <c r="N24" s="27">
        <v>2191.1999999999998</v>
      </c>
      <c r="O24" s="27">
        <f t="shared" si="3"/>
        <v>14780.839473684209</v>
      </c>
      <c r="P24" s="27">
        <f>[1]calculos!$F$195</f>
        <v>3250.7089802105265</v>
      </c>
      <c r="Q24" s="27">
        <f t="shared" si="4"/>
        <v>20222.748453894736</v>
      </c>
      <c r="R24" s="16">
        <f t="shared" si="5"/>
        <v>3250.7089802105265</v>
      </c>
      <c r="T24" s="27">
        <f t="shared" si="6"/>
        <v>16972.03947368421</v>
      </c>
      <c r="U24" s="32"/>
      <c r="V24" s="9"/>
      <c r="W24" s="9"/>
      <c r="X24" s="26" t="s">
        <v>25</v>
      </c>
      <c r="Z24" s="26" t="s">
        <v>26</v>
      </c>
    </row>
    <row r="25" spans="2:34" ht="15.75" x14ac:dyDescent="0.25">
      <c r="B25" s="26">
        <v>20</v>
      </c>
      <c r="C25" s="1" t="s">
        <v>64</v>
      </c>
      <c r="D25" s="2" t="s">
        <v>65</v>
      </c>
      <c r="E25" s="2" t="s">
        <v>66</v>
      </c>
      <c r="F25" s="3" t="s">
        <v>31</v>
      </c>
      <c r="G25" s="3" t="s">
        <v>321</v>
      </c>
      <c r="H25" s="3" t="s">
        <v>24</v>
      </c>
      <c r="I25" s="8">
        <v>5159.5</v>
      </c>
      <c r="J25" s="8">
        <f t="shared" si="0"/>
        <v>339.44078947368422</v>
      </c>
      <c r="K25" s="8">
        <v>365</v>
      </c>
      <c r="L25" s="8">
        <f t="shared" si="1"/>
        <v>50</v>
      </c>
      <c r="M25" s="27">
        <f t="shared" si="2"/>
        <v>16972.03947368421</v>
      </c>
      <c r="N25" s="27">
        <v>2191.1999999999998</v>
      </c>
      <c r="O25" s="27">
        <f t="shared" si="3"/>
        <v>14780.839473684209</v>
      </c>
      <c r="P25" s="27">
        <f>[1]calculos!$F$195</f>
        <v>3250.7089802105265</v>
      </c>
      <c r="Q25" s="27">
        <f t="shared" si="4"/>
        <v>20222.748453894736</v>
      </c>
      <c r="R25" s="16">
        <f t="shared" si="5"/>
        <v>3250.7089802105265</v>
      </c>
      <c r="T25" s="27">
        <f t="shared" si="6"/>
        <v>16972.03947368421</v>
      </c>
      <c r="U25" s="32"/>
      <c r="V25" s="9"/>
      <c r="W25" s="9"/>
      <c r="X25" s="26" t="s">
        <v>25</v>
      </c>
      <c r="Z25" s="26" t="s">
        <v>26</v>
      </c>
    </row>
    <row r="26" spans="2:34" ht="15.75" x14ac:dyDescent="0.25">
      <c r="B26" s="26">
        <v>21</v>
      </c>
      <c r="C26" s="1" t="s">
        <v>67</v>
      </c>
      <c r="D26" s="2" t="s">
        <v>62</v>
      </c>
      <c r="E26" s="2" t="s">
        <v>68</v>
      </c>
      <c r="F26" s="3" t="s">
        <v>31</v>
      </c>
      <c r="G26" s="3" t="s">
        <v>322</v>
      </c>
      <c r="H26" s="3" t="s">
        <v>24</v>
      </c>
      <c r="I26" s="8">
        <v>5159.5</v>
      </c>
      <c r="J26" s="8">
        <f t="shared" si="0"/>
        <v>339.44078947368422</v>
      </c>
      <c r="K26" s="8">
        <v>365</v>
      </c>
      <c r="L26" s="8">
        <f t="shared" si="1"/>
        <v>50</v>
      </c>
      <c r="M26" s="27">
        <f t="shared" si="2"/>
        <v>16972.03947368421</v>
      </c>
      <c r="N26" s="27">
        <v>2191.1999999999998</v>
      </c>
      <c r="O26" s="27">
        <f t="shared" si="3"/>
        <v>14780.839473684209</v>
      </c>
      <c r="P26" s="27">
        <f>[1]calculos!$F$195</f>
        <v>3250.7089802105265</v>
      </c>
      <c r="Q26" s="27">
        <f t="shared" si="4"/>
        <v>20222.748453894736</v>
      </c>
      <c r="R26" s="16">
        <f t="shared" si="5"/>
        <v>3250.7089802105265</v>
      </c>
      <c r="T26" s="27">
        <f t="shared" si="6"/>
        <v>16972.03947368421</v>
      </c>
      <c r="U26" s="32"/>
      <c r="V26" s="45"/>
      <c r="W26" s="9"/>
      <c r="X26" s="26" t="s">
        <v>25</v>
      </c>
      <c r="Z26" s="26" t="s">
        <v>26</v>
      </c>
    </row>
    <row r="27" spans="2:34" ht="15.75" x14ac:dyDescent="0.25">
      <c r="B27" s="26">
        <v>22</v>
      </c>
      <c r="C27" s="1" t="s">
        <v>135</v>
      </c>
      <c r="D27" s="2" t="s">
        <v>28</v>
      </c>
      <c r="E27" s="2" t="s">
        <v>68</v>
      </c>
      <c r="F27" s="3" t="s">
        <v>31</v>
      </c>
      <c r="G27" s="3" t="s">
        <v>323</v>
      </c>
      <c r="H27" s="3" t="s">
        <v>29</v>
      </c>
      <c r="I27" s="5">
        <v>2866.5</v>
      </c>
      <c r="J27" s="8">
        <f t="shared" si="0"/>
        <v>188.58552631578948</v>
      </c>
      <c r="K27" s="8">
        <v>365</v>
      </c>
      <c r="L27" s="8">
        <f t="shared" si="1"/>
        <v>50</v>
      </c>
      <c r="M27" s="27">
        <f t="shared" si="2"/>
        <v>9429.2763157894733</v>
      </c>
      <c r="N27" s="27">
        <v>2191.1999999999998</v>
      </c>
      <c r="O27" s="27">
        <f t="shared" si="3"/>
        <v>7238.0763157894735</v>
      </c>
      <c r="P27" s="27">
        <v>1248.6099999999999</v>
      </c>
      <c r="Q27" s="27">
        <f t="shared" si="4"/>
        <v>10677.886315789474</v>
      </c>
      <c r="R27" s="16">
        <f t="shared" si="5"/>
        <v>1248.6099999999999</v>
      </c>
      <c r="T27" s="27">
        <f t="shared" si="6"/>
        <v>9429.2763157894733</v>
      </c>
      <c r="U27" s="32"/>
      <c r="V27" s="3"/>
      <c r="W27" s="3"/>
      <c r="X27" s="1" t="s">
        <v>475</v>
      </c>
      <c r="Z27" s="26" t="s">
        <v>26</v>
      </c>
      <c r="AE27" s="59"/>
      <c r="AF27" s="59"/>
      <c r="AG27" s="59"/>
      <c r="AH27" s="59"/>
    </row>
    <row r="28" spans="2:34" ht="15.75" x14ac:dyDescent="0.25">
      <c r="B28" s="26">
        <v>23</v>
      </c>
      <c r="C28" s="2" t="s">
        <v>69</v>
      </c>
      <c r="D28" s="2" t="s">
        <v>70</v>
      </c>
      <c r="E28" s="2" t="s">
        <v>71</v>
      </c>
      <c r="F28" s="3" t="s">
        <v>31</v>
      </c>
      <c r="G28" s="3" t="s">
        <v>324</v>
      </c>
      <c r="H28" s="3" t="s">
        <v>24</v>
      </c>
      <c r="I28" s="8">
        <v>5159.5</v>
      </c>
      <c r="J28" s="8">
        <f t="shared" si="0"/>
        <v>339.44078947368422</v>
      </c>
      <c r="K28" s="8">
        <v>365</v>
      </c>
      <c r="L28" s="8">
        <f t="shared" si="1"/>
        <v>50</v>
      </c>
      <c r="M28" s="27">
        <f t="shared" si="2"/>
        <v>16972.03947368421</v>
      </c>
      <c r="N28" s="27">
        <v>2191.1999999999998</v>
      </c>
      <c r="O28" s="27">
        <f t="shared" si="3"/>
        <v>14780.839473684209</v>
      </c>
      <c r="P28" s="27">
        <v>3250.71</v>
      </c>
      <c r="Q28" s="27">
        <f t="shared" si="4"/>
        <v>20222.749473684209</v>
      </c>
      <c r="R28" s="16">
        <f t="shared" si="5"/>
        <v>3250.71</v>
      </c>
      <c r="T28" s="27">
        <f t="shared" si="6"/>
        <v>16972.03947368421</v>
      </c>
      <c r="U28" s="32"/>
      <c r="V28" s="45"/>
      <c r="W28" s="9"/>
      <c r="X28" s="26" t="s">
        <v>25</v>
      </c>
      <c r="Z28" s="26" t="s">
        <v>26</v>
      </c>
    </row>
    <row r="29" spans="2:34" ht="15.75" x14ac:dyDescent="0.25">
      <c r="B29" s="26">
        <v>24</v>
      </c>
      <c r="C29" s="1" t="s">
        <v>132</v>
      </c>
      <c r="D29" s="2" t="s">
        <v>28</v>
      </c>
      <c r="E29" s="2" t="s">
        <v>71</v>
      </c>
      <c r="F29" s="3" t="s">
        <v>31</v>
      </c>
      <c r="G29" s="3" t="s">
        <v>325</v>
      </c>
      <c r="H29" s="3" t="s">
        <v>29</v>
      </c>
      <c r="I29" s="8">
        <v>2866.5</v>
      </c>
      <c r="J29" s="8">
        <f t="shared" si="0"/>
        <v>188.58552631578948</v>
      </c>
      <c r="K29" s="8">
        <v>365</v>
      </c>
      <c r="L29" s="8">
        <f t="shared" si="1"/>
        <v>50</v>
      </c>
      <c r="M29" s="27">
        <f t="shared" si="2"/>
        <v>9429.2763157894733</v>
      </c>
      <c r="N29" s="27">
        <v>2191.1999999999998</v>
      </c>
      <c r="O29" s="27">
        <f t="shared" si="3"/>
        <v>7238.0763157894735</v>
      </c>
      <c r="P29" s="27">
        <v>1248.6099999999999</v>
      </c>
      <c r="Q29" s="27">
        <f t="shared" si="4"/>
        <v>10677.886315789474</v>
      </c>
      <c r="R29" s="16">
        <f t="shared" si="5"/>
        <v>1248.6099999999999</v>
      </c>
      <c r="T29" s="27">
        <f t="shared" si="6"/>
        <v>9429.2763157894733</v>
      </c>
      <c r="U29" s="32"/>
      <c r="V29" s="21"/>
      <c r="W29" s="9"/>
      <c r="X29" s="26" t="s">
        <v>476</v>
      </c>
      <c r="Z29" s="26" t="s">
        <v>26</v>
      </c>
      <c r="AE29" s="59"/>
      <c r="AF29" s="59"/>
      <c r="AG29" s="59"/>
      <c r="AH29" s="59"/>
    </row>
    <row r="30" spans="2:34" ht="15.75" x14ac:dyDescent="0.25">
      <c r="B30" s="26">
        <v>25</v>
      </c>
      <c r="C30" s="1" t="s">
        <v>79</v>
      </c>
      <c r="D30" s="2" t="s">
        <v>62</v>
      </c>
      <c r="E30" s="2" t="s">
        <v>80</v>
      </c>
      <c r="F30" s="3" t="s">
        <v>31</v>
      </c>
      <c r="G30" s="3" t="s">
        <v>326</v>
      </c>
      <c r="H30" s="3" t="s">
        <v>24</v>
      </c>
      <c r="I30" s="5">
        <v>6933.9</v>
      </c>
      <c r="J30" s="8">
        <f t="shared" si="0"/>
        <v>456.17763157894734</v>
      </c>
      <c r="K30" s="8">
        <v>365</v>
      </c>
      <c r="L30" s="8">
        <f t="shared" si="1"/>
        <v>50</v>
      </c>
      <c r="M30" s="27">
        <f t="shared" si="2"/>
        <v>22808.881578947367</v>
      </c>
      <c r="N30" s="27">
        <v>2191.1999999999998</v>
      </c>
      <c r="O30" s="27">
        <f t="shared" si="3"/>
        <v>20617.681578947366</v>
      </c>
      <c r="P30" s="27">
        <v>4813.5</v>
      </c>
      <c r="Q30" s="27">
        <f t="shared" si="4"/>
        <v>27622.381578947367</v>
      </c>
      <c r="R30" s="16">
        <f t="shared" si="5"/>
        <v>4813.5</v>
      </c>
      <c r="T30" s="27">
        <f t="shared" si="6"/>
        <v>22808.881578947367</v>
      </c>
      <c r="U30" s="32"/>
      <c r="V30" s="9"/>
      <c r="W30" s="9"/>
      <c r="X30" s="26" t="s">
        <v>25</v>
      </c>
      <c r="Z30" s="26" t="s">
        <v>26</v>
      </c>
    </row>
    <row r="31" spans="2:34" ht="15.75" x14ac:dyDescent="0.25">
      <c r="B31" s="26">
        <v>26</v>
      </c>
      <c r="C31" s="1" t="s">
        <v>76</v>
      </c>
      <c r="D31" s="2" t="s">
        <v>28</v>
      </c>
      <c r="E31" s="2" t="s">
        <v>80</v>
      </c>
      <c r="F31" s="3" t="s">
        <v>31</v>
      </c>
      <c r="G31" s="3" t="s">
        <v>327</v>
      </c>
      <c r="H31" s="3" t="s">
        <v>29</v>
      </c>
      <c r="I31" s="5">
        <v>2866.5</v>
      </c>
      <c r="J31" s="8">
        <f t="shared" si="0"/>
        <v>188.58552631578948</v>
      </c>
      <c r="K31" s="8">
        <v>365</v>
      </c>
      <c r="L31" s="8">
        <f t="shared" si="1"/>
        <v>50</v>
      </c>
      <c r="M31" s="27">
        <f t="shared" si="2"/>
        <v>9429.2763157894733</v>
      </c>
      <c r="N31" s="27">
        <v>2191.1999999999998</v>
      </c>
      <c r="O31" s="27">
        <f t="shared" si="3"/>
        <v>7238.0763157894735</v>
      </c>
      <c r="P31" s="27">
        <f>[1]calculos!$F$243</f>
        <v>1248.6055010526311</v>
      </c>
      <c r="Q31" s="27">
        <f t="shared" si="4"/>
        <v>10677.881816842104</v>
      </c>
      <c r="R31" s="16">
        <f t="shared" si="5"/>
        <v>1248.6055010526311</v>
      </c>
      <c r="T31" s="27">
        <f t="shared" si="6"/>
        <v>9429.2763157894733</v>
      </c>
      <c r="U31" s="32"/>
      <c r="V31" s="21"/>
      <c r="W31" s="45"/>
      <c r="X31" s="26" t="s">
        <v>78</v>
      </c>
      <c r="Z31" s="26" t="s">
        <v>26</v>
      </c>
      <c r="AE31" s="59"/>
      <c r="AF31" s="59"/>
      <c r="AG31" s="59"/>
      <c r="AH31" s="59"/>
    </row>
    <row r="32" spans="2:34" ht="15.75" x14ac:dyDescent="0.25">
      <c r="B32" s="26">
        <v>27</v>
      </c>
      <c r="C32" s="1" t="s">
        <v>81</v>
      </c>
      <c r="D32" s="2" t="s">
        <v>70</v>
      </c>
      <c r="E32" s="2" t="s">
        <v>448</v>
      </c>
      <c r="F32" s="3" t="s">
        <v>31</v>
      </c>
      <c r="G32" s="3" t="s">
        <v>328</v>
      </c>
      <c r="H32" s="3" t="s">
        <v>24</v>
      </c>
      <c r="I32" s="5">
        <v>5159.5</v>
      </c>
      <c r="J32" s="8">
        <f t="shared" si="0"/>
        <v>339.44078947368422</v>
      </c>
      <c r="K32" s="8">
        <v>365</v>
      </c>
      <c r="L32" s="8">
        <f t="shared" si="1"/>
        <v>50</v>
      </c>
      <c r="M32" s="27">
        <f t="shared" si="2"/>
        <v>16972.03947368421</v>
      </c>
      <c r="N32" s="27">
        <v>2191.1999999999998</v>
      </c>
      <c r="O32" s="27">
        <f t="shared" si="3"/>
        <v>14780.839473684209</v>
      </c>
      <c r="P32" s="27">
        <v>3250.71</v>
      </c>
      <c r="Q32" s="27">
        <f t="shared" si="4"/>
        <v>20222.749473684209</v>
      </c>
      <c r="R32" s="16">
        <f t="shared" si="5"/>
        <v>3250.71</v>
      </c>
      <c r="T32" s="27">
        <f t="shared" si="6"/>
        <v>16972.03947368421</v>
      </c>
      <c r="U32" s="32"/>
      <c r="V32" s="9"/>
      <c r="W32" s="9"/>
      <c r="X32" s="26" t="s">
        <v>25</v>
      </c>
      <c r="Z32" s="26" t="s">
        <v>26</v>
      </c>
    </row>
    <row r="33" spans="2:36" ht="15.75" x14ac:dyDescent="0.25">
      <c r="B33" s="26">
        <v>28</v>
      </c>
      <c r="C33" s="1" t="s">
        <v>83</v>
      </c>
      <c r="D33" s="2" t="s">
        <v>62</v>
      </c>
      <c r="E33" s="2" t="s">
        <v>449</v>
      </c>
      <c r="F33" s="3" t="s">
        <v>31</v>
      </c>
      <c r="G33" s="3" t="s">
        <v>329</v>
      </c>
      <c r="H33" s="3" t="s">
        <v>73</v>
      </c>
      <c r="I33" s="5">
        <v>4200</v>
      </c>
      <c r="J33" s="8">
        <f t="shared" si="0"/>
        <v>276.31578947368422</v>
      </c>
      <c r="K33" s="8">
        <v>365</v>
      </c>
      <c r="L33" s="8">
        <f t="shared" si="1"/>
        <v>50</v>
      </c>
      <c r="M33" s="27">
        <f t="shared" si="2"/>
        <v>13815.789473684212</v>
      </c>
      <c r="N33" s="27">
        <v>2191.1999999999998</v>
      </c>
      <c r="O33" s="27">
        <f t="shared" si="3"/>
        <v>11624.589473684213</v>
      </c>
      <c r="P33" s="27">
        <f>[1]calculos!$F$259</f>
        <v>2413.8314155789476</v>
      </c>
      <c r="Q33" s="27">
        <f t="shared" si="4"/>
        <v>16229.620889263158</v>
      </c>
      <c r="R33" s="16">
        <f t="shared" si="5"/>
        <v>2413.8314155789476</v>
      </c>
      <c r="T33" s="27">
        <f t="shared" si="6"/>
        <v>13815.78947368421</v>
      </c>
      <c r="U33" s="32"/>
      <c r="V33" s="9"/>
      <c r="W33" s="9"/>
      <c r="X33" s="26" t="s">
        <v>25</v>
      </c>
      <c r="Z33" s="26" t="s">
        <v>26</v>
      </c>
    </row>
    <row r="34" spans="2:36" ht="15.75" x14ac:dyDescent="0.25">
      <c r="B34" s="26">
        <v>29</v>
      </c>
      <c r="C34" s="1" t="s">
        <v>84</v>
      </c>
      <c r="D34" s="2" t="s">
        <v>52</v>
      </c>
      <c r="E34" s="2" t="s">
        <v>82</v>
      </c>
      <c r="F34" s="3" t="s">
        <v>31</v>
      </c>
      <c r="G34" s="3" t="s">
        <v>330</v>
      </c>
      <c r="H34" s="3" t="s">
        <v>73</v>
      </c>
      <c r="I34" s="5">
        <v>4200</v>
      </c>
      <c r="J34" s="8">
        <f t="shared" si="0"/>
        <v>276.31578947368422</v>
      </c>
      <c r="K34" s="8">
        <v>365</v>
      </c>
      <c r="L34" s="8">
        <f t="shared" si="1"/>
        <v>50</v>
      </c>
      <c r="M34" s="27">
        <f t="shared" si="2"/>
        <v>13815.789473684212</v>
      </c>
      <c r="N34" s="27">
        <v>2191.1999999999998</v>
      </c>
      <c r="O34" s="27">
        <f t="shared" si="3"/>
        <v>11624.589473684213</v>
      </c>
      <c r="P34" s="27">
        <v>2413.83</v>
      </c>
      <c r="Q34" s="27">
        <f t="shared" si="4"/>
        <v>16229.619473684212</v>
      </c>
      <c r="R34" s="16">
        <f t="shared" si="5"/>
        <v>2413.83</v>
      </c>
      <c r="T34" s="27">
        <f t="shared" si="6"/>
        <v>13815.789473684212</v>
      </c>
      <c r="U34" s="32"/>
      <c r="V34" s="9"/>
      <c r="W34" s="9"/>
      <c r="X34" s="26" t="s">
        <v>25</v>
      </c>
      <c r="Z34" s="26" t="s">
        <v>26</v>
      </c>
    </row>
    <row r="35" spans="2:36" ht="15.75" x14ac:dyDescent="0.25">
      <c r="C35" s="44" t="s">
        <v>85</v>
      </c>
      <c r="D35" s="2"/>
      <c r="E35" s="2"/>
      <c r="F35" s="3"/>
      <c r="G35" s="3"/>
      <c r="H35" s="3"/>
      <c r="I35" s="10"/>
      <c r="J35" s="10"/>
      <c r="K35" s="10"/>
      <c r="L35" s="10"/>
      <c r="M35" s="10">
        <f t="shared" ref="M35" si="7">SUM(M6:M34)</f>
        <v>778506.90789473616</v>
      </c>
      <c r="N35" s="10"/>
      <c r="O35" s="10"/>
      <c r="P35" s="10">
        <f>SUM(P6:P34)</f>
        <v>193639.24676421055</v>
      </c>
      <c r="Q35" s="10">
        <f>SUM(Q6:Q34)</f>
        <v>972146.15465894761</v>
      </c>
      <c r="R35" s="10">
        <f>SUM(R6:R34)</f>
        <v>193639.24676421055</v>
      </c>
      <c r="S35" s="10">
        <f t="shared" ref="S35" si="8">SUM(S6:S34)</f>
        <v>0</v>
      </c>
      <c r="T35" s="10">
        <f>SUM(T6:T34)</f>
        <v>778506.90789473616</v>
      </c>
      <c r="Z35" s="26"/>
    </row>
    <row r="36" spans="2:36" ht="15.75" x14ac:dyDescent="0.25">
      <c r="C36" s="1"/>
      <c r="D36" s="2"/>
      <c r="E36" s="2"/>
      <c r="F36" s="3"/>
      <c r="G36" s="3"/>
      <c r="H36" s="3"/>
      <c r="I36" s="10"/>
      <c r="J36" s="10"/>
      <c r="K36" s="10"/>
      <c r="L36" s="10"/>
      <c r="R36" s="17"/>
      <c r="Z36" s="26"/>
    </row>
    <row r="37" spans="2:36" ht="15.75" x14ac:dyDescent="0.25">
      <c r="C37" s="6" t="s">
        <v>86</v>
      </c>
      <c r="D37" s="1"/>
      <c r="E37" s="1"/>
      <c r="F37" s="1"/>
      <c r="G37" s="1"/>
      <c r="H37" s="1"/>
      <c r="I37" s="1"/>
      <c r="J37" s="1"/>
      <c r="K37" s="1"/>
      <c r="L37" s="1"/>
      <c r="R37" s="1"/>
      <c r="Z37" s="26"/>
    </row>
    <row r="38" spans="2:36" ht="15.75" x14ac:dyDescent="0.25">
      <c r="B38" s="26">
        <v>30</v>
      </c>
      <c r="C38" s="1" t="s">
        <v>87</v>
      </c>
      <c r="D38" s="2" t="s">
        <v>88</v>
      </c>
      <c r="E38" s="11" t="s">
        <v>89</v>
      </c>
      <c r="F38" s="9" t="s">
        <v>31</v>
      </c>
      <c r="G38" s="3" t="s">
        <v>331</v>
      </c>
      <c r="H38" s="9" t="s">
        <v>24</v>
      </c>
      <c r="I38" s="8">
        <v>14685.3</v>
      </c>
      <c r="J38" s="8">
        <f>I38*2/30.4</f>
        <v>966.13815789473688</v>
      </c>
      <c r="K38" s="8">
        <v>365</v>
      </c>
      <c r="L38" s="8">
        <f>K38*50/365</f>
        <v>50</v>
      </c>
      <c r="M38" s="27">
        <f>J38*L38</f>
        <v>48306.907894736847</v>
      </c>
      <c r="N38" s="27">
        <v>2191.1999999999998</v>
      </c>
      <c r="O38" s="27">
        <f>M38-N38</f>
        <v>46115.70789473685</v>
      </c>
      <c r="P38" s="27">
        <f>[1]calculos!$F$275</f>
        <v>13876.304766315792</v>
      </c>
      <c r="Q38" s="27">
        <f>M38+P38</f>
        <v>62183.212661052639</v>
      </c>
      <c r="R38" s="18">
        <f>P38</f>
        <v>13876.304766315792</v>
      </c>
      <c r="T38" s="27">
        <f>Q38-R38-S38</f>
        <v>48306.907894736847</v>
      </c>
      <c r="U38" s="32"/>
      <c r="V38" s="9"/>
      <c r="W38" s="9"/>
      <c r="X38" s="26" t="s">
        <v>25</v>
      </c>
      <c r="Z38" s="26" t="s">
        <v>26</v>
      </c>
    </row>
    <row r="39" spans="2:36" ht="15.75" x14ac:dyDescent="0.25">
      <c r="B39" s="26">
        <v>31</v>
      </c>
      <c r="C39" s="1" t="s">
        <v>90</v>
      </c>
      <c r="D39" s="2" t="s">
        <v>91</v>
      </c>
      <c r="E39" s="2" t="s">
        <v>86</v>
      </c>
      <c r="F39" s="3" t="s">
        <v>31</v>
      </c>
      <c r="G39" s="3" t="s">
        <v>332</v>
      </c>
      <c r="H39" s="3" t="s">
        <v>73</v>
      </c>
      <c r="I39" s="8">
        <v>4200</v>
      </c>
      <c r="J39" s="8">
        <f t="shared" ref="J39:J49" si="9">I39*2/30.4</f>
        <v>276.31578947368422</v>
      </c>
      <c r="K39" s="8">
        <v>365</v>
      </c>
      <c r="L39" s="8">
        <f t="shared" ref="L39:L49" si="10">K39*50/365</f>
        <v>50</v>
      </c>
      <c r="M39" s="27">
        <f t="shared" ref="M39:M49" si="11">J39*L39</f>
        <v>13815.789473684212</v>
      </c>
      <c r="N39" s="27">
        <v>2191.1999999999998</v>
      </c>
      <c r="O39" s="27">
        <f t="shared" ref="O39:O49" si="12">M39-N39</f>
        <v>11624.589473684213</v>
      </c>
      <c r="P39" s="27">
        <f>[1]calculos!$F$292</f>
        <v>2413.8314155789476</v>
      </c>
      <c r="Q39" s="27">
        <f t="shared" ref="Q39:Q49" si="13">M39+P39</f>
        <v>16229.620889263158</v>
      </c>
      <c r="R39" s="18">
        <f t="shared" ref="R39:R49" si="14">P39</f>
        <v>2413.8314155789476</v>
      </c>
      <c r="T39" s="27">
        <f t="shared" ref="T39:T49" si="15">Q39-R39-S39</f>
        <v>13815.78947368421</v>
      </c>
      <c r="U39" s="32"/>
      <c r="V39" s="45"/>
      <c r="W39" s="9"/>
      <c r="X39" s="26" t="s">
        <v>92</v>
      </c>
      <c r="Z39" s="26" t="s">
        <v>26</v>
      </c>
      <c r="AE39" s="59"/>
      <c r="AG39" s="59"/>
      <c r="AH39" s="59"/>
    </row>
    <row r="40" spans="2:36" ht="15.75" x14ac:dyDescent="0.25">
      <c r="B40" s="26">
        <v>32</v>
      </c>
      <c r="C40" s="1" t="s">
        <v>93</v>
      </c>
      <c r="D40" s="2" t="s">
        <v>91</v>
      </c>
      <c r="E40" s="2" t="s">
        <v>86</v>
      </c>
      <c r="F40" s="3" t="s">
        <v>31</v>
      </c>
      <c r="G40" s="3" t="s">
        <v>333</v>
      </c>
      <c r="H40" s="3" t="s">
        <v>73</v>
      </c>
      <c r="I40" s="8">
        <v>4200</v>
      </c>
      <c r="J40" s="8">
        <f t="shared" si="9"/>
        <v>276.31578947368422</v>
      </c>
      <c r="K40" s="8">
        <v>365</v>
      </c>
      <c r="L40" s="8">
        <f t="shared" si="10"/>
        <v>50</v>
      </c>
      <c r="M40" s="27">
        <f t="shared" si="11"/>
        <v>13815.789473684212</v>
      </c>
      <c r="N40" s="27">
        <v>2191.1999999999998</v>
      </c>
      <c r="O40" s="27">
        <f t="shared" si="12"/>
        <v>11624.589473684213</v>
      </c>
      <c r="P40" s="27">
        <f>[1]calculos!$F$292</f>
        <v>2413.8314155789476</v>
      </c>
      <c r="Q40" s="27">
        <f t="shared" si="13"/>
        <v>16229.620889263158</v>
      </c>
      <c r="R40" s="18">
        <f t="shared" si="14"/>
        <v>2413.8314155789476</v>
      </c>
      <c r="T40" s="27">
        <f t="shared" si="15"/>
        <v>13815.78947368421</v>
      </c>
      <c r="U40" s="30"/>
      <c r="V40" s="45"/>
      <c r="W40" s="9"/>
      <c r="X40" s="26" t="s">
        <v>94</v>
      </c>
      <c r="Z40" s="26" t="s">
        <v>26</v>
      </c>
      <c r="AE40" s="59"/>
      <c r="AG40" s="59"/>
      <c r="AH40" s="59"/>
    </row>
    <row r="41" spans="2:36" ht="15.75" x14ac:dyDescent="0.25">
      <c r="B41" s="26">
        <v>33</v>
      </c>
      <c r="C41" s="1" t="s">
        <v>95</v>
      </c>
      <c r="D41" s="2" t="s">
        <v>96</v>
      </c>
      <c r="E41" s="2" t="s">
        <v>86</v>
      </c>
      <c r="F41" s="3" t="s">
        <v>31</v>
      </c>
      <c r="G41" s="3" t="s">
        <v>334</v>
      </c>
      <c r="H41" s="3" t="s">
        <v>73</v>
      </c>
      <c r="I41" s="8">
        <v>4200</v>
      </c>
      <c r="J41" s="8">
        <f t="shared" si="9"/>
        <v>276.31578947368422</v>
      </c>
      <c r="K41" s="8">
        <v>365</v>
      </c>
      <c r="L41" s="8">
        <f t="shared" si="10"/>
        <v>50</v>
      </c>
      <c r="M41" s="27">
        <f t="shared" si="11"/>
        <v>13815.789473684212</v>
      </c>
      <c r="N41" s="27">
        <v>2191.1999999999998</v>
      </c>
      <c r="O41" s="27">
        <f t="shared" si="12"/>
        <v>11624.589473684213</v>
      </c>
      <c r="P41" s="27">
        <f>[1]calculos!$F$292</f>
        <v>2413.8314155789476</v>
      </c>
      <c r="Q41" s="27">
        <f t="shared" si="13"/>
        <v>16229.620889263158</v>
      </c>
      <c r="R41" s="18">
        <f t="shared" si="14"/>
        <v>2413.8314155789476</v>
      </c>
      <c r="T41" s="27">
        <f t="shared" si="15"/>
        <v>13815.78947368421</v>
      </c>
      <c r="U41" s="32"/>
      <c r="V41" s="21"/>
      <c r="W41" s="9"/>
      <c r="X41" s="26" t="s">
        <v>97</v>
      </c>
      <c r="Z41" s="26" t="s">
        <v>26</v>
      </c>
      <c r="AE41" s="59"/>
      <c r="AG41" s="59"/>
      <c r="AH41" s="59"/>
    </row>
    <row r="42" spans="2:36" ht="15.75" x14ac:dyDescent="0.25">
      <c r="B42" s="26">
        <v>34</v>
      </c>
      <c r="C42" s="1" t="s">
        <v>98</v>
      </c>
      <c r="D42" s="2" t="s">
        <v>96</v>
      </c>
      <c r="E42" s="2" t="s">
        <v>86</v>
      </c>
      <c r="F42" s="3" t="s">
        <v>31</v>
      </c>
      <c r="G42" s="3" t="s">
        <v>335</v>
      </c>
      <c r="H42" s="3" t="s">
        <v>73</v>
      </c>
      <c r="I42" s="8">
        <v>4200</v>
      </c>
      <c r="J42" s="8">
        <f t="shared" si="9"/>
        <v>276.31578947368422</v>
      </c>
      <c r="K42" s="8">
        <v>365</v>
      </c>
      <c r="L42" s="8">
        <f t="shared" si="10"/>
        <v>50</v>
      </c>
      <c r="M42" s="27">
        <f t="shared" si="11"/>
        <v>13815.789473684212</v>
      </c>
      <c r="N42" s="27">
        <v>2191.1999999999998</v>
      </c>
      <c r="O42" s="27">
        <f t="shared" si="12"/>
        <v>11624.589473684213</v>
      </c>
      <c r="P42" s="27">
        <f>[1]calculos!$F$292</f>
        <v>2413.8314155789476</v>
      </c>
      <c r="Q42" s="27">
        <f t="shared" si="13"/>
        <v>16229.620889263158</v>
      </c>
      <c r="R42" s="18">
        <f t="shared" si="14"/>
        <v>2413.8314155789476</v>
      </c>
      <c r="T42" s="27">
        <f t="shared" si="15"/>
        <v>13815.78947368421</v>
      </c>
      <c r="U42" s="32"/>
      <c r="V42" s="9"/>
      <c r="W42" s="9"/>
      <c r="X42" s="26" t="s">
        <v>25</v>
      </c>
      <c r="Z42" s="26" t="s">
        <v>26</v>
      </c>
    </row>
    <row r="43" spans="2:36" ht="15.75" x14ac:dyDescent="0.25">
      <c r="B43" s="26">
        <v>35</v>
      </c>
      <c r="C43" s="1" t="s">
        <v>288</v>
      </c>
      <c r="D43" s="2" t="s">
        <v>289</v>
      </c>
      <c r="E43" s="2" t="s">
        <v>86</v>
      </c>
      <c r="F43" s="3" t="s">
        <v>31</v>
      </c>
      <c r="G43" s="3" t="s">
        <v>336</v>
      </c>
      <c r="H43" s="3" t="s">
        <v>29</v>
      </c>
      <c r="I43" s="8">
        <v>2730</v>
      </c>
      <c r="J43" s="8">
        <f t="shared" si="9"/>
        <v>179.60526315789474</v>
      </c>
      <c r="K43" s="8">
        <v>365</v>
      </c>
      <c r="L43" s="8">
        <f t="shared" si="10"/>
        <v>50</v>
      </c>
      <c r="M43" s="27">
        <f t="shared" si="11"/>
        <v>8980.2631578947367</v>
      </c>
      <c r="N43" s="27">
        <v>2191.1999999999998</v>
      </c>
      <c r="O43" s="27">
        <f t="shared" si="12"/>
        <v>6789.0631578947368</v>
      </c>
      <c r="P43" s="27">
        <f>[1]calculos!$F$908</f>
        <v>1124.0858905263153</v>
      </c>
      <c r="Q43" s="27">
        <f t="shared" si="13"/>
        <v>10104.349048421052</v>
      </c>
      <c r="R43" s="18">
        <f t="shared" si="14"/>
        <v>1124.0858905263153</v>
      </c>
      <c r="T43" s="27">
        <f t="shared" si="15"/>
        <v>8980.2631578947367</v>
      </c>
      <c r="U43" s="32"/>
      <c r="V43" s="9"/>
      <c r="W43" s="9"/>
      <c r="X43" s="26" t="s">
        <v>290</v>
      </c>
      <c r="Z43" s="26" t="s">
        <v>26</v>
      </c>
      <c r="AD43" s="59"/>
      <c r="AE43" s="59"/>
      <c r="AF43" s="59"/>
      <c r="AG43" s="59"/>
      <c r="AH43" s="59"/>
      <c r="AI43" s="59"/>
      <c r="AJ43" s="59"/>
    </row>
    <row r="44" spans="2:36" ht="15.75" x14ac:dyDescent="0.25">
      <c r="B44" s="26">
        <v>36</v>
      </c>
      <c r="C44" s="1" t="s">
        <v>99</v>
      </c>
      <c r="D44" s="2" t="s">
        <v>62</v>
      </c>
      <c r="E44" s="2" t="s">
        <v>100</v>
      </c>
      <c r="F44" s="3" t="s">
        <v>31</v>
      </c>
      <c r="G44" s="3" t="s">
        <v>337</v>
      </c>
      <c r="H44" s="3" t="s">
        <v>24</v>
      </c>
      <c r="I44" s="12">
        <v>5159.5</v>
      </c>
      <c r="J44" s="8">
        <f t="shared" si="9"/>
        <v>339.44078947368422</v>
      </c>
      <c r="K44" s="8">
        <v>365</v>
      </c>
      <c r="L44" s="8">
        <f t="shared" si="10"/>
        <v>50</v>
      </c>
      <c r="M44" s="27">
        <f t="shared" si="11"/>
        <v>16972.03947368421</v>
      </c>
      <c r="N44" s="27">
        <v>2191.1999999999998</v>
      </c>
      <c r="O44" s="27">
        <f t="shared" si="12"/>
        <v>14780.839473684209</v>
      </c>
      <c r="P44" s="27">
        <f>[1]calculos!$F$324</f>
        <v>3250.7089802105265</v>
      </c>
      <c r="Q44" s="27">
        <f t="shared" si="13"/>
        <v>20222.748453894736</v>
      </c>
      <c r="R44" s="18">
        <f t="shared" si="14"/>
        <v>3250.7089802105265</v>
      </c>
      <c r="T44" s="27">
        <f t="shared" si="15"/>
        <v>16972.03947368421</v>
      </c>
      <c r="U44" s="32"/>
      <c r="V44" s="9"/>
      <c r="W44" s="9"/>
      <c r="X44" s="26" t="s">
        <v>25</v>
      </c>
      <c r="Z44" s="26" t="s">
        <v>26</v>
      </c>
    </row>
    <row r="45" spans="2:36" ht="15.75" x14ac:dyDescent="0.25">
      <c r="B45" s="26">
        <v>37</v>
      </c>
      <c r="C45" s="1" t="s">
        <v>451</v>
      </c>
      <c r="D45" s="2" t="s">
        <v>28</v>
      </c>
      <c r="E45" s="2" t="s">
        <v>100</v>
      </c>
      <c r="F45" s="3" t="s">
        <v>31</v>
      </c>
      <c r="G45" s="3" t="s">
        <v>452</v>
      </c>
      <c r="H45" s="3" t="s">
        <v>29</v>
      </c>
      <c r="I45" s="12">
        <v>2866.5</v>
      </c>
      <c r="J45" s="8">
        <f t="shared" si="9"/>
        <v>188.58552631578948</v>
      </c>
      <c r="K45" s="8">
        <v>305</v>
      </c>
      <c r="L45" s="8">
        <f t="shared" si="10"/>
        <v>41.780821917808218</v>
      </c>
      <c r="M45" s="27">
        <f t="shared" si="11"/>
        <v>7879.2582912761354</v>
      </c>
      <c r="N45" s="27">
        <v>2191.1999999999998</v>
      </c>
      <c r="O45" s="27">
        <f t="shared" si="12"/>
        <v>5688.0582912761356</v>
      </c>
      <c r="P45" s="27">
        <f>[1]calculos!$F$340</f>
        <v>917.52165101658215</v>
      </c>
      <c r="Q45" s="27">
        <f t="shared" si="13"/>
        <v>8796.7799422927183</v>
      </c>
      <c r="R45" s="18">
        <f t="shared" si="14"/>
        <v>917.52165101658215</v>
      </c>
      <c r="T45" s="27">
        <f t="shared" si="15"/>
        <v>7879.2582912761363</v>
      </c>
      <c r="U45" s="32"/>
      <c r="V45" s="3"/>
      <c r="W45" s="9"/>
      <c r="X45" s="26" t="s">
        <v>475</v>
      </c>
      <c r="Z45" s="26" t="s">
        <v>26</v>
      </c>
    </row>
    <row r="46" spans="2:36" ht="15.75" x14ac:dyDescent="0.25">
      <c r="B46" s="26">
        <v>38</v>
      </c>
      <c r="C46" s="1" t="s">
        <v>409</v>
      </c>
      <c r="D46" s="2" t="s">
        <v>28</v>
      </c>
      <c r="E46" s="2" t="s">
        <v>100</v>
      </c>
      <c r="F46" s="3" t="s">
        <v>31</v>
      </c>
      <c r="G46" s="3" t="s">
        <v>404</v>
      </c>
      <c r="H46" s="3" t="s">
        <v>29</v>
      </c>
      <c r="I46" s="8">
        <v>2866.5</v>
      </c>
      <c r="J46" s="8">
        <f t="shared" si="9"/>
        <v>188.58552631578948</v>
      </c>
      <c r="K46" s="8">
        <v>357</v>
      </c>
      <c r="L46" s="8">
        <f t="shared" si="10"/>
        <v>48.904109589041099</v>
      </c>
      <c r="M46" s="27">
        <f t="shared" si="11"/>
        <v>9222.6072458543622</v>
      </c>
      <c r="N46" s="27">
        <v>2191.1999999999998</v>
      </c>
      <c r="O46" s="27">
        <f t="shared" si="12"/>
        <v>7031.4072458543624</v>
      </c>
      <c r="P46" s="27">
        <f>[1]calculos!$F$870</f>
        <v>1204.4609877144919</v>
      </c>
      <c r="Q46" s="27">
        <f t="shared" si="13"/>
        <v>10427.068233568854</v>
      </c>
      <c r="R46" s="18">
        <f t="shared" si="14"/>
        <v>1204.4609877144919</v>
      </c>
      <c r="T46" s="27">
        <f t="shared" si="15"/>
        <v>9222.6072458543622</v>
      </c>
      <c r="U46" s="32"/>
      <c r="V46" s="3"/>
      <c r="W46" s="3"/>
      <c r="X46" s="26" t="s">
        <v>407</v>
      </c>
      <c r="Z46" s="26" t="s">
        <v>26</v>
      </c>
      <c r="AD46" s="59"/>
      <c r="AE46" s="59"/>
      <c r="AF46" s="59"/>
      <c r="AG46" s="59"/>
      <c r="AH46" s="59"/>
      <c r="AI46" s="59"/>
      <c r="AJ46" s="59"/>
    </row>
    <row r="47" spans="2:36" ht="15.75" x14ac:dyDescent="0.25">
      <c r="B47" s="26">
        <v>39</v>
      </c>
      <c r="C47" s="1" t="s">
        <v>101</v>
      </c>
      <c r="D47" s="2" t="s">
        <v>102</v>
      </c>
      <c r="E47" s="2" t="s">
        <v>103</v>
      </c>
      <c r="F47" s="3" t="s">
        <v>31</v>
      </c>
      <c r="G47" s="3" t="s">
        <v>338</v>
      </c>
      <c r="H47" s="3" t="s">
        <v>24</v>
      </c>
      <c r="I47" s="12">
        <v>6933.9</v>
      </c>
      <c r="J47" s="8">
        <f t="shared" si="9"/>
        <v>456.17763157894734</v>
      </c>
      <c r="K47" s="8">
        <v>365</v>
      </c>
      <c r="L47" s="8">
        <f t="shared" si="10"/>
        <v>50</v>
      </c>
      <c r="M47" s="27">
        <f t="shared" si="11"/>
        <v>22808.881578947367</v>
      </c>
      <c r="N47" s="27">
        <v>2191.1999999999998</v>
      </c>
      <c r="O47" s="27">
        <f t="shared" si="12"/>
        <v>20617.681578947366</v>
      </c>
      <c r="P47" s="27">
        <v>4813.5</v>
      </c>
      <c r="Q47" s="27">
        <f t="shared" si="13"/>
        <v>27622.381578947367</v>
      </c>
      <c r="R47" s="18">
        <f t="shared" si="14"/>
        <v>4813.5</v>
      </c>
      <c r="T47" s="27">
        <f t="shared" si="15"/>
        <v>22808.881578947367</v>
      </c>
      <c r="U47" s="32"/>
      <c r="V47" s="3"/>
      <c r="W47" s="9"/>
      <c r="X47" s="26" t="s">
        <v>25</v>
      </c>
      <c r="Z47" s="26" t="s">
        <v>26</v>
      </c>
    </row>
    <row r="48" spans="2:36" ht="15.75" x14ac:dyDescent="0.25">
      <c r="B48" s="26">
        <v>40</v>
      </c>
      <c r="C48" s="1" t="s">
        <v>104</v>
      </c>
      <c r="D48" s="2" t="s">
        <v>62</v>
      </c>
      <c r="E48" s="2" t="s">
        <v>105</v>
      </c>
      <c r="F48" s="3" t="s">
        <v>31</v>
      </c>
      <c r="G48" s="3" t="s">
        <v>339</v>
      </c>
      <c r="H48" s="3" t="s">
        <v>24</v>
      </c>
      <c r="I48" s="12">
        <v>5159.5</v>
      </c>
      <c r="J48" s="8">
        <f t="shared" si="9"/>
        <v>339.44078947368422</v>
      </c>
      <c r="K48" s="8">
        <v>365</v>
      </c>
      <c r="L48" s="8">
        <f t="shared" si="10"/>
        <v>50</v>
      </c>
      <c r="M48" s="27">
        <f t="shared" si="11"/>
        <v>16972.03947368421</v>
      </c>
      <c r="N48" s="27">
        <v>2191.1999999999998</v>
      </c>
      <c r="O48" s="27">
        <f t="shared" si="12"/>
        <v>14780.839473684209</v>
      </c>
      <c r="P48" s="27">
        <v>3250.71</v>
      </c>
      <c r="Q48" s="27">
        <f t="shared" si="13"/>
        <v>20222.749473684209</v>
      </c>
      <c r="R48" s="18">
        <f t="shared" si="14"/>
        <v>3250.71</v>
      </c>
      <c r="T48" s="27">
        <f t="shared" si="15"/>
        <v>16972.03947368421</v>
      </c>
      <c r="U48" s="32"/>
      <c r="V48" s="21"/>
      <c r="W48" s="45"/>
      <c r="X48" s="26" t="s">
        <v>25</v>
      </c>
      <c r="Z48" s="26" t="s">
        <v>26</v>
      </c>
    </row>
    <row r="49" spans="2:37" ht="15.75" x14ac:dyDescent="0.25">
      <c r="B49" s="26">
        <v>41</v>
      </c>
      <c r="C49" s="1" t="s">
        <v>106</v>
      </c>
      <c r="D49" s="2" t="s">
        <v>107</v>
      </c>
      <c r="E49" s="2" t="s">
        <v>105</v>
      </c>
      <c r="F49" s="3" t="s">
        <v>31</v>
      </c>
      <c r="G49" s="3" t="s">
        <v>340</v>
      </c>
      <c r="H49" s="3" t="s">
        <v>73</v>
      </c>
      <c r="I49" s="8">
        <v>3866.5</v>
      </c>
      <c r="J49" s="8">
        <f t="shared" si="9"/>
        <v>254.375</v>
      </c>
      <c r="K49" s="8">
        <v>365</v>
      </c>
      <c r="L49" s="8">
        <f t="shared" si="10"/>
        <v>50</v>
      </c>
      <c r="M49" s="27">
        <f t="shared" si="11"/>
        <v>12718.75</v>
      </c>
      <c r="N49" s="27">
        <v>2191.1999999999998</v>
      </c>
      <c r="O49" s="27">
        <f t="shared" si="12"/>
        <v>10527.55</v>
      </c>
      <c r="P49" s="27">
        <f>[1]calculos!$F$357</f>
        <v>2143.7525839999994</v>
      </c>
      <c r="Q49" s="27">
        <f t="shared" si="13"/>
        <v>14862.502584</v>
      </c>
      <c r="R49" s="18">
        <f t="shared" si="14"/>
        <v>2143.7525839999994</v>
      </c>
      <c r="T49" s="27">
        <f t="shared" si="15"/>
        <v>12718.75</v>
      </c>
      <c r="U49" s="32"/>
      <c r="V49" s="21"/>
      <c r="W49" s="9"/>
      <c r="X49" s="26" t="s">
        <v>430</v>
      </c>
      <c r="Z49" s="26" t="s">
        <v>26</v>
      </c>
    </row>
    <row r="50" spans="2:37" ht="15.75" x14ac:dyDescent="0.25">
      <c r="C50" s="44" t="s">
        <v>108</v>
      </c>
      <c r="D50" s="2"/>
      <c r="E50" s="2"/>
      <c r="F50" s="3"/>
      <c r="G50" s="3"/>
      <c r="H50" s="3"/>
      <c r="I50" s="14"/>
      <c r="J50" s="14"/>
      <c r="K50" s="14"/>
      <c r="L50" s="14"/>
      <c r="M50" s="14">
        <f t="shared" ref="M50:S50" si="16">SUM(M38:M49)</f>
        <v>199123.90501081472</v>
      </c>
      <c r="N50" s="14"/>
      <c r="O50" s="14"/>
      <c r="P50" s="14">
        <f>SUM(P38:P49)</f>
        <v>40236.370522099496</v>
      </c>
      <c r="Q50" s="14">
        <f>SUM(Q38:Q49)</f>
        <v>239360.27553291421</v>
      </c>
      <c r="R50" s="14">
        <f>SUM(R38:R49)</f>
        <v>40236.370522099496</v>
      </c>
      <c r="S50" s="14">
        <f t="shared" si="16"/>
        <v>0</v>
      </c>
      <c r="T50" s="14">
        <f>SUM(T38:T49)</f>
        <v>199123.90501081472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14"/>
      <c r="K51" s="14"/>
      <c r="L51" s="14"/>
      <c r="R51" s="20"/>
    </row>
    <row r="52" spans="2:37" ht="15.75" x14ac:dyDescent="0.25">
      <c r="C52" s="6" t="s">
        <v>109</v>
      </c>
      <c r="D52" s="1"/>
      <c r="E52" s="1"/>
      <c r="F52" s="1"/>
      <c r="G52" s="1"/>
      <c r="H52" s="15"/>
      <c r="I52" s="15"/>
      <c r="J52" s="15"/>
      <c r="K52" s="15"/>
      <c r="L52" s="15"/>
      <c r="R52" s="15"/>
    </row>
    <row r="53" spans="2:37" ht="15.75" x14ac:dyDescent="0.25">
      <c r="B53" s="26">
        <v>42</v>
      </c>
      <c r="C53" s="1" t="s">
        <v>110</v>
      </c>
      <c r="D53" s="2" t="s">
        <v>62</v>
      </c>
      <c r="E53" s="2" t="s">
        <v>109</v>
      </c>
      <c r="F53" s="3" t="s">
        <v>31</v>
      </c>
      <c r="G53" s="3" t="s">
        <v>341</v>
      </c>
      <c r="H53" s="3" t="s">
        <v>24</v>
      </c>
      <c r="I53" s="5">
        <v>6933.9</v>
      </c>
      <c r="J53" s="5">
        <f>I53*2/30.4</f>
        <v>456.17763157894734</v>
      </c>
      <c r="K53" s="5">
        <v>365</v>
      </c>
      <c r="L53" s="5">
        <f>K53*50/365</f>
        <v>50</v>
      </c>
      <c r="M53" s="27">
        <f>J53*L53</f>
        <v>22808.881578947367</v>
      </c>
      <c r="N53" s="27">
        <v>2191.1999999999998</v>
      </c>
      <c r="O53" s="27">
        <f>M53-N53</f>
        <v>20617.681578947366</v>
      </c>
      <c r="P53" s="27">
        <v>4813.5</v>
      </c>
      <c r="Q53" s="27">
        <f>M53+P53</f>
        <v>27622.381578947367</v>
      </c>
      <c r="R53" s="4">
        <f>P53</f>
        <v>4813.5</v>
      </c>
      <c r="T53" s="27">
        <f>Q53-R53-S53</f>
        <v>22808.881578947367</v>
      </c>
      <c r="V53" s="9"/>
      <c r="W53" s="9"/>
      <c r="X53" s="26" t="s">
        <v>25</v>
      </c>
      <c r="Z53" s="26" t="s">
        <v>111</v>
      </c>
    </row>
    <row r="54" spans="2:37" ht="15.75" x14ac:dyDescent="0.25">
      <c r="B54" s="26">
        <v>43</v>
      </c>
      <c r="C54" s="1" t="s">
        <v>72</v>
      </c>
      <c r="D54" s="2" t="s">
        <v>28</v>
      </c>
      <c r="E54" s="2" t="s">
        <v>109</v>
      </c>
      <c r="F54" s="3" t="s">
        <v>31</v>
      </c>
      <c r="G54" s="3" t="s">
        <v>412</v>
      </c>
      <c r="H54" s="9" t="s">
        <v>73</v>
      </c>
      <c r="I54" s="5">
        <v>3866.5</v>
      </c>
      <c r="J54" s="5">
        <f t="shared" ref="J54:J55" si="17">I54*2/30.4</f>
        <v>254.375</v>
      </c>
      <c r="K54" s="5">
        <v>365</v>
      </c>
      <c r="L54" s="5">
        <f t="shared" ref="L54:L55" si="18">K54*50/365</f>
        <v>50</v>
      </c>
      <c r="M54" s="27">
        <f t="shared" ref="M54:M55" si="19">J54*L54</f>
        <v>12718.75</v>
      </c>
      <c r="N54" s="27">
        <v>2191.1999999999998</v>
      </c>
      <c r="O54" s="27">
        <f t="shared" ref="O54:O55" si="20">M54-N54</f>
        <v>10527.55</v>
      </c>
      <c r="P54" s="27">
        <f>[1]calculos!$F$211</f>
        <v>2143.7525839999994</v>
      </c>
      <c r="Q54" s="27">
        <f t="shared" ref="Q54:Q55" si="21">M54+P54</f>
        <v>14862.502584</v>
      </c>
      <c r="R54" s="4">
        <f t="shared" ref="R54:R55" si="22">P54</f>
        <v>2143.7525839999994</v>
      </c>
      <c r="T54" s="27">
        <f t="shared" ref="T54:T55" si="23">Q54-R54-S54</f>
        <v>12718.75</v>
      </c>
      <c r="U54" s="32"/>
      <c r="V54" s="53"/>
      <c r="W54" s="9"/>
      <c r="X54" s="26" t="s">
        <v>74</v>
      </c>
      <c r="Z54" s="26" t="s">
        <v>26</v>
      </c>
      <c r="AE54" s="59"/>
      <c r="AF54" s="59"/>
      <c r="AG54" s="59"/>
      <c r="AH54" s="59"/>
    </row>
    <row r="55" spans="2:37" ht="15.75" x14ac:dyDescent="0.25">
      <c r="B55" s="26">
        <v>44</v>
      </c>
      <c r="C55" s="1" t="s">
        <v>291</v>
      </c>
      <c r="D55" s="2" t="s">
        <v>444</v>
      </c>
      <c r="E55" s="2" t="s">
        <v>109</v>
      </c>
      <c r="F55" s="3" t="s">
        <v>31</v>
      </c>
      <c r="G55" s="3" t="s">
        <v>413</v>
      </c>
      <c r="H55" s="3" t="s">
        <v>29</v>
      </c>
      <c r="I55" s="5">
        <v>2866.5</v>
      </c>
      <c r="J55" s="5">
        <f t="shared" si="17"/>
        <v>188.58552631578948</v>
      </c>
      <c r="K55" s="5">
        <v>365</v>
      </c>
      <c r="L55" s="5">
        <f t="shared" si="18"/>
        <v>50</v>
      </c>
      <c r="M55" s="27">
        <f t="shared" si="19"/>
        <v>9429.2763157894733</v>
      </c>
      <c r="N55" s="27">
        <v>2191.1999999999998</v>
      </c>
      <c r="O55" s="27">
        <f t="shared" si="20"/>
        <v>7238.0763157894735</v>
      </c>
      <c r="P55" s="27">
        <v>1248.6099999999999</v>
      </c>
      <c r="Q55" s="27">
        <f t="shared" si="21"/>
        <v>10677.886315789474</v>
      </c>
      <c r="R55" s="4">
        <f t="shared" si="22"/>
        <v>1248.6099999999999</v>
      </c>
      <c r="T55" s="27">
        <f t="shared" si="23"/>
        <v>9429.2763157894733</v>
      </c>
      <c r="V55" s="9"/>
      <c r="W55" s="45"/>
      <c r="X55" s="26" t="s">
        <v>292</v>
      </c>
      <c r="Z55" s="26" t="s">
        <v>111</v>
      </c>
      <c r="AE55" s="59"/>
      <c r="AF55" s="59"/>
      <c r="AG55" s="59"/>
      <c r="AH55" s="59"/>
      <c r="AI55" s="59"/>
      <c r="AJ55" s="59"/>
      <c r="AK55" s="59"/>
    </row>
    <row r="56" spans="2:37" ht="15.75" x14ac:dyDescent="0.25">
      <c r="C56" s="44" t="s">
        <v>112</v>
      </c>
      <c r="D56" s="2"/>
      <c r="E56" s="2"/>
      <c r="F56" s="3"/>
      <c r="G56" s="3"/>
      <c r="H56" s="3"/>
      <c r="I56" s="10"/>
      <c r="J56" s="10"/>
      <c r="K56" s="10"/>
      <c r="L56" s="10"/>
      <c r="M56" s="10">
        <f t="shared" ref="M56" si="24">SUM(M53:M55)</f>
        <v>44956.90789473684</v>
      </c>
      <c r="N56" s="10"/>
      <c r="O56" s="10"/>
      <c r="P56" s="10">
        <f>SUM(P53:P55)</f>
        <v>8205.8625840000004</v>
      </c>
      <c r="Q56" s="10">
        <f>SUM(Q53:Q55)</f>
        <v>53162.770478736842</v>
      </c>
      <c r="R56" s="10">
        <f>SUM(R53:R55)</f>
        <v>8205.8625840000004</v>
      </c>
      <c r="S56" s="10">
        <f t="shared" ref="S56" si="25">SUM(S53:S55)</f>
        <v>0</v>
      </c>
      <c r="T56" s="10">
        <f>SUM(T53:T55)</f>
        <v>44956.90789473684</v>
      </c>
    </row>
    <row r="57" spans="2:37" ht="15.75" x14ac:dyDescent="0.25">
      <c r="C57" s="1"/>
      <c r="D57" s="2"/>
      <c r="E57" s="2"/>
      <c r="F57" s="3"/>
      <c r="G57" s="3"/>
      <c r="H57" s="3"/>
      <c r="I57" s="5"/>
      <c r="J57" s="5"/>
      <c r="K57" s="5"/>
      <c r="L57" s="5"/>
      <c r="R57" s="4"/>
    </row>
    <row r="58" spans="2:37" ht="15.75" x14ac:dyDescent="0.25">
      <c r="B58" s="26"/>
      <c r="C58" s="6" t="s">
        <v>113</v>
      </c>
      <c r="D58" s="1"/>
      <c r="E58" s="1"/>
      <c r="F58" s="1"/>
      <c r="G58" s="1"/>
      <c r="H58" s="1"/>
      <c r="I58" s="1"/>
      <c r="J58" s="1"/>
      <c r="K58" s="1"/>
      <c r="L58" s="1"/>
      <c r="R58" s="1"/>
    </row>
    <row r="59" spans="2:37" ht="15.75" x14ac:dyDescent="0.25">
      <c r="B59" s="26">
        <v>45</v>
      </c>
      <c r="C59" s="1" t="s">
        <v>114</v>
      </c>
      <c r="D59" s="2" t="s">
        <v>62</v>
      </c>
      <c r="E59" s="2" t="s">
        <v>115</v>
      </c>
      <c r="F59" s="3" t="s">
        <v>31</v>
      </c>
      <c r="G59" s="3" t="s">
        <v>342</v>
      </c>
      <c r="H59" s="3" t="s">
        <v>24</v>
      </c>
      <c r="I59" s="5">
        <v>5159.5</v>
      </c>
      <c r="J59" s="5">
        <f>I59*2/30.4</f>
        <v>339.44078947368422</v>
      </c>
      <c r="K59" s="5">
        <v>365</v>
      </c>
      <c r="L59" s="5">
        <f>K59*50/365</f>
        <v>50</v>
      </c>
      <c r="M59" s="27">
        <f>J59*L59</f>
        <v>16972.03947368421</v>
      </c>
      <c r="N59" s="27">
        <v>2191.1999999999998</v>
      </c>
      <c r="O59" s="27">
        <f>M59-N59</f>
        <v>14780.839473684209</v>
      </c>
      <c r="P59" s="27">
        <v>3250.71</v>
      </c>
      <c r="Q59" s="27">
        <f>M59+P59</f>
        <v>20222.749473684209</v>
      </c>
      <c r="R59" s="4">
        <f>P59</f>
        <v>3250.71</v>
      </c>
      <c r="T59" s="27">
        <f>Q59-R59-S59</f>
        <v>16972.03947368421</v>
      </c>
      <c r="U59" s="32"/>
      <c r="V59" s="21"/>
      <c r="W59" s="9"/>
      <c r="X59" s="26" t="s">
        <v>25</v>
      </c>
      <c r="Z59" s="26" t="s">
        <v>26</v>
      </c>
    </row>
    <row r="60" spans="2:37" ht="15.75" x14ac:dyDescent="0.25">
      <c r="B60" s="26">
        <v>46</v>
      </c>
      <c r="C60" s="19" t="s">
        <v>119</v>
      </c>
      <c r="D60" s="2" t="s">
        <v>117</v>
      </c>
      <c r="E60" s="2" t="s">
        <v>115</v>
      </c>
      <c r="F60" s="3" t="s">
        <v>31</v>
      </c>
      <c r="G60" s="3" t="s">
        <v>343</v>
      </c>
      <c r="H60" s="3" t="s">
        <v>29</v>
      </c>
      <c r="I60" s="5">
        <v>3391.5</v>
      </c>
      <c r="J60" s="5">
        <f t="shared" ref="J60:J112" si="26">I60*2/30.4</f>
        <v>223.125</v>
      </c>
      <c r="K60" s="5">
        <v>365</v>
      </c>
      <c r="L60" s="5">
        <f t="shared" ref="L60:L112" si="27">K60*50/365</f>
        <v>50</v>
      </c>
      <c r="M60" s="27">
        <f t="shared" ref="M60:M112" si="28">J60*L60</f>
        <v>11156.25</v>
      </c>
      <c r="N60" s="27">
        <v>2191.1999999999998</v>
      </c>
      <c r="O60" s="27">
        <f t="shared" ref="O60:O112" si="29">M60-N60</f>
        <v>8965.0499999999993</v>
      </c>
      <c r="P60" s="27">
        <f>[1]calculos!$F$394</f>
        <v>1727.5270799999994</v>
      </c>
      <c r="Q60" s="27">
        <f t="shared" ref="Q60:Q112" si="30">M60+P60</f>
        <v>12883.77708</v>
      </c>
      <c r="R60" s="4">
        <f t="shared" ref="R60:R112" si="31">P60</f>
        <v>1727.5270799999994</v>
      </c>
      <c r="T60" s="27">
        <f t="shared" ref="T60:T112" si="32">Q60-R60-S60</f>
        <v>11156.25</v>
      </c>
      <c r="U60" s="32"/>
      <c r="V60" s="45"/>
      <c r="W60" s="9"/>
      <c r="X60" s="26" t="s">
        <v>94</v>
      </c>
      <c r="Z60" s="26" t="s">
        <v>26</v>
      </c>
      <c r="AE60" s="59"/>
      <c r="AF60" s="59"/>
      <c r="AG60" s="59"/>
      <c r="AH60" s="59"/>
    </row>
    <row r="61" spans="2:37" ht="15.75" x14ac:dyDescent="0.25">
      <c r="B61" s="26">
        <v>47</v>
      </c>
      <c r="C61" s="1" t="s">
        <v>116</v>
      </c>
      <c r="D61" s="2" t="s">
        <v>117</v>
      </c>
      <c r="E61" s="2" t="s">
        <v>115</v>
      </c>
      <c r="F61" s="3" t="s">
        <v>31</v>
      </c>
      <c r="G61" s="3" t="s">
        <v>344</v>
      </c>
      <c r="H61" s="3" t="s">
        <v>29</v>
      </c>
      <c r="I61" s="5">
        <v>3096</v>
      </c>
      <c r="J61" s="5">
        <f t="shared" si="26"/>
        <v>203.68421052631581</v>
      </c>
      <c r="K61" s="5">
        <v>365</v>
      </c>
      <c r="L61" s="5">
        <f t="shared" si="27"/>
        <v>50</v>
      </c>
      <c r="M61" s="27">
        <f t="shared" si="28"/>
        <v>10184.21052631579</v>
      </c>
      <c r="N61" s="27">
        <v>2191.1999999999998</v>
      </c>
      <c r="O61" s="27">
        <f t="shared" si="29"/>
        <v>7993.0105263157902</v>
      </c>
      <c r="P61" s="27">
        <f>[1]calculos!$F$376</f>
        <v>1457.9626484210526</v>
      </c>
      <c r="Q61" s="27">
        <f t="shared" si="30"/>
        <v>11642.173174736843</v>
      </c>
      <c r="R61" s="4">
        <f t="shared" si="31"/>
        <v>1457.9626484210526</v>
      </c>
      <c r="T61" s="27">
        <f t="shared" si="32"/>
        <v>10184.21052631579</v>
      </c>
      <c r="U61" s="32"/>
      <c r="V61" s="45"/>
      <c r="W61" s="45"/>
      <c r="X61" s="80" t="s">
        <v>477</v>
      </c>
      <c r="Z61" s="26" t="s">
        <v>26</v>
      </c>
      <c r="AE61" s="59"/>
      <c r="AF61" s="59"/>
      <c r="AG61" s="59"/>
      <c r="AH61" s="59"/>
    </row>
    <row r="62" spans="2:37" ht="15.75" x14ac:dyDescent="0.25">
      <c r="B62" s="26">
        <v>48</v>
      </c>
      <c r="C62" s="1" t="s">
        <v>118</v>
      </c>
      <c r="D62" s="2" t="s">
        <v>117</v>
      </c>
      <c r="E62" s="2" t="s">
        <v>115</v>
      </c>
      <c r="F62" s="3" t="s">
        <v>31</v>
      </c>
      <c r="G62" s="3" t="s">
        <v>345</v>
      </c>
      <c r="H62" s="3" t="s">
        <v>29</v>
      </c>
      <c r="I62" s="5">
        <v>3096</v>
      </c>
      <c r="J62" s="5">
        <f t="shared" si="26"/>
        <v>203.68421052631581</v>
      </c>
      <c r="K62" s="5">
        <v>365</v>
      </c>
      <c r="L62" s="5">
        <f t="shared" si="27"/>
        <v>50</v>
      </c>
      <c r="M62" s="27">
        <f t="shared" si="28"/>
        <v>10184.21052631579</v>
      </c>
      <c r="N62" s="27">
        <v>2191.1999999999998</v>
      </c>
      <c r="O62" s="27">
        <f t="shared" si="29"/>
        <v>7993.0105263157902</v>
      </c>
      <c r="P62" s="27">
        <f>[1]calculos!$F$376</f>
        <v>1457.9626484210526</v>
      </c>
      <c r="Q62" s="27">
        <f t="shared" si="30"/>
        <v>11642.173174736843</v>
      </c>
      <c r="R62" s="4">
        <f t="shared" si="31"/>
        <v>1457.9626484210526</v>
      </c>
      <c r="T62" s="27">
        <f t="shared" si="32"/>
        <v>10184.21052631579</v>
      </c>
      <c r="U62" s="32"/>
      <c r="V62" s="9"/>
      <c r="W62" s="9"/>
      <c r="X62" s="80" t="s">
        <v>477</v>
      </c>
      <c r="Z62" s="26" t="s">
        <v>26</v>
      </c>
      <c r="AE62" s="59"/>
      <c r="AF62" s="59"/>
      <c r="AG62" s="59"/>
      <c r="AH62" s="59"/>
    </row>
    <row r="63" spans="2:37" ht="15.75" x14ac:dyDescent="0.25">
      <c r="B63" s="26">
        <v>49</v>
      </c>
      <c r="C63" s="1" t="s">
        <v>126</v>
      </c>
      <c r="D63" s="2" t="s">
        <v>127</v>
      </c>
      <c r="E63" s="2" t="s">
        <v>115</v>
      </c>
      <c r="F63" s="3" t="s">
        <v>31</v>
      </c>
      <c r="G63" s="3" t="s">
        <v>346</v>
      </c>
      <c r="H63" s="3" t="s">
        <v>29</v>
      </c>
      <c r="I63" s="5">
        <v>3096</v>
      </c>
      <c r="J63" s="5">
        <f t="shared" si="26"/>
        <v>203.68421052631581</v>
      </c>
      <c r="K63" s="5">
        <v>365</v>
      </c>
      <c r="L63" s="5">
        <f t="shared" si="27"/>
        <v>50</v>
      </c>
      <c r="M63" s="27">
        <f t="shared" si="28"/>
        <v>10184.21052631579</v>
      </c>
      <c r="N63" s="27">
        <v>2191.1999999999998</v>
      </c>
      <c r="O63" s="27">
        <f t="shared" si="29"/>
        <v>7993.0105263157902</v>
      </c>
      <c r="P63" s="27">
        <f>[1]calculos!$F$451</f>
        <v>1457.9626484210526</v>
      </c>
      <c r="Q63" s="27">
        <f t="shared" si="30"/>
        <v>11642.173174736843</v>
      </c>
      <c r="R63" s="4">
        <f t="shared" si="31"/>
        <v>1457.9626484210526</v>
      </c>
      <c r="T63" s="27">
        <f t="shared" si="32"/>
        <v>10184.21052631579</v>
      </c>
      <c r="U63" s="32"/>
      <c r="V63" s="21"/>
      <c r="W63" s="9"/>
      <c r="X63" s="80" t="s">
        <v>478</v>
      </c>
      <c r="Z63" s="26" t="s">
        <v>26</v>
      </c>
      <c r="AE63" s="59"/>
      <c r="AF63" s="59"/>
      <c r="AG63" s="59"/>
      <c r="AH63" s="59"/>
    </row>
    <row r="64" spans="2:37" ht="15.75" x14ac:dyDescent="0.25">
      <c r="B64" s="26">
        <v>50</v>
      </c>
      <c r="C64" s="1" t="s">
        <v>128</v>
      </c>
      <c r="D64" s="2" t="s">
        <v>127</v>
      </c>
      <c r="E64" s="2" t="s">
        <v>115</v>
      </c>
      <c r="F64" s="3" t="s">
        <v>31</v>
      </c>
      <c r="G64" s="3" t="s">
        <v>347</v>
      </c>
      <c r="H64" s="3" t="s">
        <v>29</v>
      </c>
      <c r="I64" s="5">
        <v>3096</v>
      </c>
      <c r="J64" s="5">
        <f t="shared" si="26"/>
        <v>203.68421052631581</v>
      </c>
      <c r="K64" s="5">
        <v>365</v>
      </c>
      <c r="L64" s="5">
        <f t="shared" si="27"/>
        <v>50</v>
      </c>
      <c r="M64" s="27">
        <f t="shared" si="28"/>
        <v>10184.21052631579</v>
      </c>
      <c r="N64" s="27">
        <v>2191.1999999999998</v>
      </c>
      <c r="O64" s="27">
        <f t="shared" si="29"/>
        <v>7993.0105263157902</v>
      </c>
      <c r="P64" s="27">
        <f>[1]calculos!$F$451</f>
        <v>1457.9626484210526</v>
      </c>
      <c r="Q64" s="27">
        <f t="shared" si="30"/>
        <v>11642.173174736843</v>
      </c>
      <c r="R64" s="4">
        <f t="shared" si="31"/>
        <v>1457.9626484210526</v>
      </c>
      <c r="T64" s="27">
        <f t="shared" si="32"/>
        <v>10184.21052631579</v>
      </c>
      <c r="U64" s="32"/>
      <c r="V64" s="45"/>
      <c r="W64" s="45"/>
      <c r="X64" s="80" t="s">
        <v>478</v>
      </c>
      <c r="Z64" s="26" t="s">
        <v>26</v>
      </c>
      <c r="AE64" s="59"/>
      <c r="AF64" s="59"/>
      <c r="AG64" s="59"/>
      <c r="AH64" s="59"/>
    </row>
    <row r="65" spans="2:34" ht="15.75" x14ac:dyDescent="0.25">
      <c r="B65" s="26">
        <v>51</v>
      </c>
      <c r="C65" s="1" t="s">
        <v>120</v>
      </c>
      <c r="D65" s="2" t="s">
        <v>121</v>
      </c>
      <c r="E65" s="2" t="s">
        <v>115</v>
      </c>
      <c r="F65" s="3" t="s">
        <v>31</v>
      </c>
      <c r="G65" s="3" t="s">
        <v>348</v>
      </c>
      <c r="H65" s="3" t="s">
        <v>122</v>
      </c>
      <c r="I65" s="4">
        <v>2293</v>
      </c>
      <c r="J65" s="5">
        <f t="shared" si="26"/>
        <v>150.85526315789474</v>
      </c>
      <c r="K65" s="5">
        <v>365</v>
      </c>
      <c r="L65" s="5">
        <f t="shared" si="27"/>
        <v>50</v>
      </c>
      <c r="M65" s="27">
        <f t="shared" si="28"/>
        <v>7542.7631578947367</v>
      </c>
      <c r="N65" s="27">
        <v>2191.1999999999998</v>
      </c>
      <c r="O65" s="27">
        <f t="shared" si="29"/>
        <v>5351.5631578947368</v>
      </c>
      <c r="P65" s="27">
        <f>[1]calculos!$F$412</f>
        <v>708.50762189473664</v>
      </c>
      <c r="Q65" s="27">
        <f t="shared" si="30"/>
        <v>8251.2707797894727</v>
      </c>
      <c r="R65" s="4">
        <f t="shared" si="31"/>
        <v>708.50762189473664</v>
      </c>
      <c r="T65" s="27">
        <f t="shared" si="32"/>
        <v>7542.7631578947357</v>
      </c>
      <c r="U65" s="32"/>
      <c r="V65" s="21"/>
      <c r="W65" s="9"/>
      <c r="X65" s="80" t="s">
        <v>94</v>
      </c>
      <c r="Z65" s="26" t="s">
        <v>26</v>
      </c>
      <c r="AE65" s="59"/>
      <c r="AF65" s="59"/>
      <c r="AG65" s="59"/>
      <c r="AH65" s="59"/>
    </row>
    <row r="66" spans="2:34" ht="15.75" x14ac:dyDescent="0.25">
      <c r="B66" s="26">
        <v>52</v>
      </c>
      <c r="C66" s="1" t="s">
        <v>123</v>
      </c>
      <c r="D66" s="2" t="s">
        <v>121</v>
      </c>
      <c r="E66" s="2" t="s">
        <v>115</v>
      </c>
      <c r="F66" s="3" t="s">
        <v>31</v>
      </c>
      <c r="G66" s="3" t="s">
        <v>349</v>
      </c>
      <c r="H66" s="3" t="s">
        <v>122</v>
      </c>
      <c r="I66" s="5">
        <v>2402</v>
      </c>
      <c r="J66" s="5">
        <f t="shared" si="26"/>
        <v>158.0263157894737</v>
      </c>
      <c r="K66" s="5">
        <v>365</v>
      </c>
      <c r="L66" s="5">
        <f t="shared" si="27"/>
        <v>50</v>
      </c>
      <c r="M66" s="27">
        <f t="shared" si="28"/>
        <v>7901.3157894736851</v>
      </c>
      <c r="N66" s="27">
        <v>2191.1999999999998</v>
      </c>
      <c r="O66" s="27">
        <f t="shared" si="29"/>
        <v>5710.1157894736853</v>
      </c>
      <c r="P66" s="27">
        <f>[1]calculos!$F$432</f>
        <v>821.77393263157933</v>
      </c>
      <c r="Q66" s="27">
        <f t="shared" si="30"/>
        <v>8723.0897221052637</v>
      </c>
      <c r="R66" s="4">
        <f t="shared" si="31"/>
        <v>821.77393263157933</v>
      </c>
      <c r="T66" s="27">
        <f t="shared" si="32"/>
        <v>7901.3157894736842</v>
      </c>
      <c r="U66" s="32"/>
      <c r="V66" s="21"/>
      <c r="W66" s="9"/>
      <c r="X66" s="26" t="s">
        <v>479</v>
      </c>
      <c r="Z66" s="26" t="s">
        <v>26</v>
      </c>
      <c r="AE66" s="59"/>
      <c r="AF66" s="59"/>
      <c r="AG66" s="59"/>
      <c r="AH66" s="59"/>
    </row>
    <row r="67" spans="2:34" ht="15.75" x14ac:dyDescent="0.25">
      <c r="B67" s="26">
        <v>53</v>
      </c>
      <c r="C67" s="1" t="s">
        <v>124</v>
      </c>
      <c r="D67" s="2" t="s">
        <v>125</v>
      </c>
      <c r="E67" s="2" t="s">
        <v>115</v>
      </c>
      <c r="F67" s="3" t="s">
        <v>31</v>
      </c>
      <c r="G67" s="3" t="s">
        <v>350</v>
      </c>
      <c r="H67" s="3" t="s">
        <v>122</v>
      </c>
      <c r="I67" s="5">
        <v>2293</v>
      </c>
      <c r="J67" s="5">
        <f t="shared" si="26"/>
        <v>150.85526315789474</v>
      </c>
      <c r="K67" s="5">
        <v>365</v>
      </c>
      <c r="L67" s="5">
        <f t="shared" si="27"/>
        <v>50</v>
      </c>
      <c r="M67" s="27">
        <f t="shared" si="28"/>
        <v>7542.7631578947367</v>
      </c>
      <c r="N67" s="27">
        <v>2191.1999999999998</v>
      </c>
      <c r="O67" s="27">
        <f t="shared" si="29"/>
        <v>5351.5631578947368</v>
      </c>
      <c r="P67" s="27">
        <v>708.51</v>
      </c>
      <c r="Q67" s="27">
        <f t="shared" si="30"/>
        <v>8251.2731578947369</v>
      </c>
      <c r="R67" s="4">
        <f t="shared" si="31"/>
        <v>708.51</v>
      </c>
      <c r="T67" s="27">
        <f t="shared" si="32"/>
        <v>7542.7631578947367</v>
      </c>
      <c r="U67" s="32"/>
      <c r="V67" s="21"/>
      <c r="W67" s="9"/>
      <c r="X67" s="80" t="s">
        <v>475</v>
      </c>
      <c r="Z67" s="26" t="s">
        <v>26</v>
      </c>
      <c r="AE67" s="59"/>
      <c r="AF67" s="59"/>
      <c r="AG67" s="59"/>
      <c r="AH67" s="59"/>
    </row>
    <row r="68" spans="2:34" ht="15.75" x14ac:dyDescent="0.25">
      <c r="B68" s="26">
        <v>54</v>
      </c>
      <c r="C68" s="1" t="s">
        <v>129</v>
      </c>
      <c r="D68" s="2" t="s">
        <v>62</v>
      </c>
      <c r="E68" s="2" t="s">
        <v>130</v>
      </c>
      <c r="F68" s="3" t="s">
        <v>31</v>
      </c>
      <c r="G68" s="3" t="s">
        <v>351</v>
      </c>
      <c r="H68" s="3" t="s">
        <v>24</v>
      </c>
      <c r="I68" s="5">
        <v>5159.5</v>
      </c>
      <c r="J68" s="5">
        <f t="shared" si="26"/>
        <v>339.44078947368422</v>
      </c>
      <c r="K68" s="5">
        <v>365</v>
      </c>
      <c r="L68" s="5">
        <f t="shared" si="27"/>
        <v>50</v>
      </c>
      <c r="M68" s="27">
        <f t="shared" si="28"/>
        <v>16972.03947368421</v>
      </c>
      <c r="N68" s="27">
        <v>2191.1999999999998</v>
      </c>
      <c r="O68" s="27">
        <f t="shared" si="29"/>
        <v>14780.839473684209</v>
      </c>
      <c r="P68" s="27">
        <v>3250.71</v>
      </c>
      <c r="Q68" s="27">
        <f t="shared" si="30"/>
        <v>20222.749473684209</v>
      </c>
      <c r="R68" s="4">
        <f t="shared" si="31"/>
        <v>3250.71</v>
      </c>
      <c r="T68" s="27">
        <f t="shared" si="32"/>
        <v>16972.03947368421</v>
      </c>
      <c r="U68" s="32"/>
      <c r="V68" s="21"/>
      <c r="W68" s="9"/>
      <c r="X68" s="26" t="s">
        <v>25</v>
      </c>
      <c r="Z68" s="26" t="s">
        <v>26</v>
      </c>
    </row>
    <row r="69" spans="2:34" ht="15.75" x14ac:dyDescent="0.25">
      <c r="B69" s="26">
        <v>55</v>
      </c>
      <c r="C69" s="1" t="s">
        <v>75</v>
      </c>
      <c r="D69" s="2" t="s">
        <v>28</v>
      </c>
      <c r="E69" s="2" t="s">
        <v>130</v>
      </c>
      <c r="F69" s="3" t="s">
        <v>31</v>
      </c>
      <c r="G69" s="3" t="s">
        <v>352</v>
      </c>
      <c r="H69" s="9" t="s">
        <v>29</v>
      </c>
      <c r="I69" s="4">
        <v>2866.5</v>
      </c>
      <c r="J69" s="5">
        <f t="shared" si="26"/>
        <v>188.58552631578948</v>
      </c>
      <c r="K69" s="5">
        <v>365</v>
      </c>
      <c r="L69" s="5">
        <f t="shared" si="27"/>
        <v>50</v>
      </c>
      <c r="M69" s="27">
        <f t="shared" si="28"/>
        <v>9429.2763157894733</v>
      </c>
      <c r="N69" s="27">
        <v>2191.1999999999998</v>
      </c>
      <c r="O69" s="27">
        <f t="shared" si="29"/>
        <v>7238.0763157894735</v>
      </c>
      <c r="P69" s="27">
        <f>[1]calculos!$F$227</f>
        <v>1248.6055010526311</v>
      </c>
      <c r="Q69" s="27">
        <f t="shared" si="30"/>
        <v>10677.881816842104</v>
      </c>
      <c r="R69" s="4">
        <f t="shared" si="31"/>
        <v>1248.6055010526311</v>
      </c>
      <c r="T69" s="27">
        <f t="shared" si="32"/>
        <v>9429.2763157894733</v>
      </c>
      <c r="U69" s="32"/>
      <c r="V69" s="45"/>
      <c r="W69" s="9"/>
      <c r="X69" s="80" t="s">
        <v>478</v>
      </c>
      <c r="Z69" s="26" t="s">
        <v>26</v>
      </c>
      <c r="AE69" s="59"/>
      <c r="AF69" s="59"/>
      <c r="AG69" s="59"/>
      <c r="AH69" s="59"/>
    </row>
    <row r="70" spans="2:34" ht="15.75" x14ac:dyDescent="0.25">
      <c r="B70" s="26">
        <v>56</v>
      </c>
      <c r="C70" s="1" t="s">
        <v>131</v>
      </c>
      <c r="D70" s="2" t="s">
        <v>511</v>
      </c>
      <c r="E70" s="2" t="s">
        <v>130</v>
      </c>
      <c r="F70" s="3" t="s">
        <v>31</v>
      </c>
      <c r="G70" s="3" t="s">
        <v>353</v>
      </c>
      <c r="H70" s="3" t="s">
        <v>73</v>
      </c>
      <c r="I70" s="5">
        <v>4200</v>
      </c>
      <c r="J70" s="5">
        <f t="shared" si="26"/>
        <v>276.31578947368422</v>
      </c>
      <c r="K70" s="5">
        <v>365</v>
      </c>
      <c r="L70" s="5">
        <f t="shared" si="27"/>
        <v>50</v>
      </c>
      <c r="M70" s="27">
        <f t="shared" si="28"/>
        <v>13815.789473684212</v>
      </c>
      <c r="N70" s="27">
        <v>2191.1999999999998</v>
      </c>
      <c r="O70" s="27">
        <f t="shared" si="29"/>
        <v>11624.589473684213</v>
      </c>
      <c r="P70" s="27">
        <f>[1]calculos!$F$470</f>
        <v>2413.8314155789476</v>
      </c>
      <c r="Q70" s="27">
        <f t="shared" si="30"/>
        <v>16229.620889263158</v>
      </c>
      <c r="R70" s="4">
        <f t="shared" si="31"/>
        <v>2413.8314155789476</v>
      </c>
      <c r="T70" s="27">
        <f t="shared" si="32"/>
        <v>13815.78947368421</v>
      </c>
      <c r="U70" s="30"/>
      <c r="V70" s="45"/>
      <c r="W70" s="45"/>
      <c r="X70" s="26" t="s">
        <v>480</v>
      </c>
      <c r="Z70" s="26" t="s">
        <v>26</v>
      </c>
      <c r="AE70" s="59"/>
      <c r="AF70" s="59"/>
      <c r="AG70" s="59"/>
      <c r="AH70" s="59"/>
    </row>
    <row r="71" spans="2:34" ht="15.75" x14ac:dyDescent="0.25">
      <c r="B71" s="26">
        <v>57</v>
      </c>
      <c r="C71" s="1" t="s">
        <v>136</v>
      </c>
      <c r="D71" s="2" t="s">
        <v>62</v>
      </c>
      <c r="E71" s="2" t="s">
        <v>137</v>
      </c>
      <c r="F71" s="3" t="s">
        <v>31</v>
      </c>
      <c r="G71" s="3" t="s">
        <v>354</v>
      </c>
      <c r="H71" s="3" t="s">
        <v>24</v>
      </c>
      <c r="I71" s="5">
        <v>4555</v>
      </c>
      <c r="J71" s="5">
        <f t="shared" si="26"/>
        <v>299.67105263157896</v>
      </c>
      <c r="K71" s="5">
        <v>365</v>
      </c>
      <c r="L71" s="5">
        <f t="shared" si="27"/>
        <v>50</v>
      </c>
      <c r="M71" s="27">
        <f t="shared" si="28"/>
        <v>14983.552631578948</v>
      </c>
      <c r="N71" s="27">
        <v>2191.1999999999998</v>
      </c>
      <c r="O71" s="27">
        <f t="shared" si="29"/>
        <v>12792.35263157895</v>
      </c>
      <c r="P71" s="27">
        <f>[1]calculos!$F$505</f>
        <v>2716.0173709473693</v>
      </c>
      <c r="Q71" s="27">
        <f t="shared" si="30"/>
        <v>17699.570002526318</v>
      </c>
      <c r="R71" s="4">
        <f t="shared" si="31"/>
        <v>2716.0173709473693</v>
      </c>
      <c r="T71" s="27">
        <f t="shared" si="32"/>
        <v>14983.552631578948</v>
      </c>
      <c r="U71" s="32"/>
      <c r="V71" s="9"/>
      <c r="W71" s="9"/>
      <c r="X71" s="26" t="s">
        <v>25</v>
      </c>
      <c r="Z71" s="26" t="s">
        <v>26</v>
      </c>
    </row>
    <row r="72" spans="2:34" ht="15.75" x14ac:dyDescent="0.25">
      <c r="B72" s="26">
        <v>58</v>
      </c>
      <c r="C72" s="1" t="s">
        <v>138</v>
      </c>
      <c r="D72" s="2" t="s">
        <v>139</v>
      </c>
      <c r="E72" s="2" t="s">
        <v>140</v>
      </c>
      <c r="F72" s="3" t="s">
        <v>31</v>
      </c>
      <c r="G72" s="3" t="s">
        <v>355</v>
      </c>
      <c r="H72" s="3" t="s">
        <v>73</v>
      </c>
      <c r="I72" s="4">
        <v>3325</v>
      </c>
      <c r="J72" s="5">
        <f t="shared" si="26"/>
        <v>218.75</v>
      </c>
      <c r="K72" s="5">
        <v>350</v>
      </c>
      <c r="L72" s="5">
        <f t="shared" si="27"/>
        <v>47.945205479452056</v>
      </c>
      <c r="M72" s="27">
        <f t="shared" si="28"/>
        <v>10488.013698630137</v>
      </c>
      <c r="N72" s="27">
        <v>2191.1999999999998</v>
      </c>
      <c r="O72" s="27">
        <f t="shared" si="29"/>
        <v>8296.8136986301361</v>
      </c>
      <c r="P72" s="27">
        <f>[1]calculos!$F$522</f>
        <v>1570.8534060273969</v>
      </c>
      <c r="Q72" s="27">
        <f t="shared" si="30"/>
        <v>12058.867104657533</v>
      </c>
      <c r="R72" s="4">
        <f t="shared" si="31"/>
        <v>1570.8534060273969</v>
      </c>
      <c r="T72" s="27">
        <f t="shared" si="32"/>
        <v>10488.013698630137</v>
      </c>
      <c r="U72" s="32"/>
      <c r="V72" s="9"/>
      <c r="W72" s="9"/>
      <c r="X72" s="26" t="s">
        <v>58</v>
      </c>
      <c r="Z72" s="26" t="s">
        <v>26</v>
      </c>
      <c r="AE72" s="59"/>
      <c r="AF72" s="59"/>
      <c r="AG72" s="59"/>
      <c r="AH72" s="59"/>
    </row>
    <row r="73" spans="2:34" ht="15.75" x14ac:dyDescent="0.25">
      <c r="B73" s="26">
        <v>59</v>
      </c>
      <c r="C73" s="1" t="s">
        <v>141</v>
      </c>
      <c r="D73" s="2" t="s">
        <v>139</v>
      </c>
      <c r="E73" s="2" t="s">
        <v>140</v>
      </c>
      <c r="F73" s="3" t="s">
        <v>31</v>
      </c>
      <c r="G73" s="3" t="s">
        <v>356</v>
      </c>
      <c r="H73" s="3" t="s">
        <v>73</v>
      </c>
      <c r="I73" s="5">
        <v>3325</v>
      </c>
      <c r="J73" s="5">
        <f t="shared" si="26"/>
        <v>218.75</v>
      </c>
      <c r="K73" s="5">
        <v>365</v>
      </c>
      <c r="L73" s="5">
        <f t="shared" si="27"/>
        <v>50</v>
      </c>
      <c r="M73" s="27">
        <f t="shared" si="28"/>
        <v>10937.5</v>
      </c>
      <c r="N73" s="27">
        <v>2191.1999999999998</v>
      </c>
      <c r="O73" s="27">
        <f t="shared" si="29"/>
        <v>8746.2999999999993</v>
      </c>
      <c r="P73" s="27">
        <f>[1]calculos!$F$538</f>
        <v>1666.8636799999999</v>
      </c>
      <c r="Q73" s="27">
        <f t="shared" si="30"/>
        <v>12604.36368</v>
      </c>
      <c r="R73" s="4">
        <f t="shared" si="31"/>
        <v>1666.8636799999999</v>
      </c>
      <c r="T73" s="27">
        <f t="shared" si="32"/>
        <v>10937.5</v>
      </c>
      <c r="U73" s="32"/>
      <c r="V73" s="3"/>
      <c r="W73" s="3"/>
      <c r="X73" s="26" t="s">
        <v>481</v>
      </c>
      <c r="Z73" s="26" t="s">
        <v>26</v>
      </c>
      <c r="AF73" s="59"/>
      <c r="AH73" s="59"/>
    </row>
    <row r="74" spans="2:34" ht="15.75" x14ac:dyDescent="0.25">
      <c r="B74" s="26">
        <v>60</v>
      </c>
      <c r="C74" s="1" t="s">
        <v>142</v>
      </c>
      <c r="D74" s="2" t="s">
        <v>139</v>
      </c>
      <c r="E74" s="2" t="s">
        <v>143</v>
      </c>
      <c r="F74" s="3" t="s">
        <v>31</v>
      </c>
      <c r="G74" s="3" t="s">
        <v>357</v>
      </c>
      <c r="H74" s="3" t="s">
        <v>73</v>
      </c>
      <c r="I74" s="5">
        <v>3325</v>
      </c>
      <c r="J74" s="5">
        <f t="shared" si="26"/>
        <v>218.75</v>
      </c>
      <c r="K74" s="5">
        <v>365</v>
      </c>
      <c r="L74" s="5">
        <f t="shared" si="27"/>
        <v>50</v>
      </c>
      <c r="M74" s="27">
        <f t="shared" si="28"/>
        <v>10937.5</v>
      </c>
      <c r="N74" s="27">
        <v>2191.1999999999998</v>
      </c>
      <c r="O74" s="27">
        <f t="shared" si="29"/>
        <v>8746.2999999999993</v>
      </c>
      <c r="P74" s="27">
        <f>[1]calculos!$F$538</f>
        <v>1666.8636799999999</v>
      </c>
      <c r="Q74" s="27">
        <f t="shared" si="30"/>
        <v>12604.36368</v>
      </c>
      <c r="R74" s="4">
        <f t="shared" si="31"/>
        <v>1666.8636799999999</v>
      </c>
      <c r="T74" s="27">
        <f t="shared" si="32"/>
        <v>10937.5</v>
      </c>
      <c r="U74" s="32"/>
      <c r="V74" s="3"/>
      <c r="W74" s="45"/>
      <c r="X74" s="26" t="s">
        <v>144</v>
      </c>
      <c r="Z74" s="26" t="s">
        <v>26</v>
      </c>
    </row>
    <row r="75" spans="2:34" ht="15.75" x14ac:dyDescent="0.25">
      <c r="B75" s="26">
        <v>61</v>
      </c>
      <c r="C75" s="1" t="s">
        <v>145</v>
      </c>
      <c r="D75" s="2" t="s">
        <v>146</v>
      </c>
      <c r="E75" s="2" t="s">
        <v>140</v>
      </c>
      <c r="F75" s="3" t="s">
        <v>31</v>
      </c>
      <c r="G75" s="3" t="s">
        <v>358</v>
      </c>
      <c r="H75" s="3" t="s">
        <v>73</v>
      </c>
      <c r="I75" s="5">
        <v>3391.5</v>
      </c>
      <c r="J75" s="5">
        <f t="shared" si="26"/>
        <v>223.125</v>
      </c>
      <c r="K75" s="5">
        <v>365</v>
      </c>
      <c r="L75" s="5">
        <f t="shared" si="27"/>
        <v>50</v>
      </c>
      <c r="M75" s="27">
        <f t="shared" si="28"/>
        <v>11156.25</v>
      </c>
      <c r="N75" s="27">
        <v>2191.1999999999998</v>
      </c>
      <c r="O75" s="27">
        <f t="shared" si="29"/>
        <v>8965.0499999999993</v>
      </c>
      <c r="P75" s="27">
        <f>[1]calculos!$F$555</f>
        <v>1727.5270799999994</v>
      </c>
      <c r="Q75" s="27">
        <f t="shared" si="30"/>
        <v>12883.77708</v>
      </c>
      <c r="R75" s="4">
        <f t="shared" si="31"/>
        <v>1727.5270799999994</v>
      </c>
      <c r="T75" s="27">
        <f t="shared" si="32"/>
        <v>11156.25</v>
      </c>
      <c r="U75" s="21"/>
      <c r="V75" s="3"/>
      <c r="W75" s="9"/>
      <c r="X75" s="26" t="s">
        <v>482</v>
      </c>
      <c r="Z75" s="26" t="s">
        <v>26</v>
      </c>
      <c r="AE75" s="59"/>
      <c r="AF75" s="59"/>
      <c r="AG75" s="59"/>
      <c r="AH75" s="59"/>
    </row>
    <row r="76" spans="2:34" ht="15.75" x14ac:dyDescent="0.25">
      <c r="B76" s="26">
        <v>62</v>
      </c>
      <c r="C76" s="1" t="s">
        <v>147</v>
      </c>
      <c r="D76" s="2" t="s">
        <v>148</v>
      </c>
      <c r="E76" s="2" t="s">
        <v>140</v>
      </c>
      <c r="F76" s="3" t="s">
        <v>31</v>
      </c>
      <c r="G76" s="3" t="s">
        <v>359</v>
      </c>
      <c r="H76" s="3" t="s">
        <v>29</v>
      </c>
      <c r="I76" s="5">
        <v>2866.5</v>
      </c>
      <c r="J76" s="5">
        <f t="shared" si="26"/>
        <v>188.58552631578948</v>
      </c>
      <c r="K76" s="5">
        <v>365</v>
      </c>
      <c r="L76" s="5">
        <f t="shared" si="27"/>
        <v>50</v>
      </c>
      <c r="M76" s="27">
        <f t="shared" si="28"/>
        <v>9429.2763157894733</v>
      </c>
      <c r="N76" s="27">
        <v>2191.1999999999998</v>
      </c>
      <c r="O76" s="27">
        <f t="shared" si="29"/>
        <v>7238.0763157894735</v>
      </c>
      <c r="P76" s="27">
        <f>[1]calculos!$F$574</f>
        <v>1248.6055010526311</v>
      </c>
      <c r="Q76" s="27">
        <f t="shared" si="30"/>
        <v>10677.881816842104</v>
      </c>
      <c r="R76" s="4">
        <f t="shared" si="31"/>
        <v>1248.6055010526311</v>
      </c>
      <c r="T76" s="27">
        <f t="shared" si="32"/>
        <v>9429.2763157894733</v>
      </c>
      <c r="U76" s="32"/>
      <c r="V76" s="3"/>
      <c r="W76" s="3"/>
      <c r="X76" s="26" t="s">
        <v>483</v>
      </c>
      <c r="Z76" s="26" t="s">
        <v>26</v>
      </c>
      <c r="AE76" s="59"/>
      <c r="AF76" s="59"/>
      <c r="AG76" s="59"/>
      <c r="AH76" s="59"/>
    </row>
    <row r="77" spans="2:34" ht="15.75" x14ac:dyDescent="0.25">
      <c r="B77" s="26">
        <v>63</v>
      </c>
      <c r="C77" s="1" t="s">
        <v>149</v>
      </c>
      <c r="D77" s="2" t="s">
        <v>148</v>
      </c>
      <c r="E77" s="2" t="s">
        <v>140</v>
      </c>
      <c r="F77" s="3" t="s">
        <v>31</v>
      </c>
      <c r="G77" s="3" t="s">
        <v>360</v>
      </c>
      <c r="H77" s="3" t="s">
        <v>29</v>
      </c>
      <c r="I77" s="5">
        <v>2866.5</v>
      </c>
      <c r="J77" s="5">
        <f t="shared" si="26"/>
        <v>188.58552631578948</v>
      </c>
      <c r="K77" s="5">
        <v>365</v>
      </c>
      <c r="L77" s="5">
        <f t="shared" si="27"/>
        <v>50</v>
      </c>
      <c r="M77" s="27">
        <f t="shared" si="28"/>
        <v>9429.2763157894733</v>
      </c>
      <c r="N77" s="27">
        <v>2191.1999999999998</v>
      </c>
      <c r="O77" s="27">
        <f t="shared" si="29"/>
        <v>7238.0763157894735</v>
      </c>
      <c r="P77" s="27">
        <f>[1]calculos!$F$574</f>
        <v>1248.6055010526311</v>
      </c>
      <c r="Q77" s="27">
        <f t="shared" si="30"/>
        <v>10677.881816842104</v>
      </c>
      <c r="R77" s="4">
        <f t="shared" si="31"/>
        <v>1248.6055010526311</v>
      </c>
      <c r="T77" s="27">
        <f t="shared" si="32"/>
        <v>9429.2763157894733</v>
      </c>
      <c r="U77" s="32"/>
      <c r="V77" s="3"/>
      <c r="W77" s="3"/>
      <c r="X77" s="26" t="s">
        <v>484</v>
      </c>
      <c r="Z77" s="26" t="s">
        <v>26</v>
      </c>
      <c r="AE77" s="59"/>
      <c r="AF77" s="59"/>
      <c r="AG77" s="59"/>
      <c r="AH77" s="59"/>
    </row>
    <row r="78" spans="2:34" ht="15.75" x14ac:dyDescent="0.25">
      <c r="B78" s="26">
        <v>64</v>
      </c>
      <c r="C78" s="1" t="s">
        <v>150</v>
      </c>
      <c r="D78" s="2" t="s">
        <v>148</v>
      </c>
      <c r="E78" s="2" t="s">
        <v>140</v>
      </c>
      <c r="F78" s="3" t="s">
        <v>31</v>
      </c>
      <c r="G78" s="3" t="s">
        <v>361</v>
      </c>
      <c r="H78" s="3" t="s">
        <v>29</v>
      </c>
      <c r="I78" s="5">
        <v>2866.5</v>
      </c>
      <c r="J78" s="5">
        <f t="shared" si="26"/>
        <v>188.58552631578948</v>
      </c>
      <c r="K78" s="5">
        <v>365</v>
      </c>
      <c r="L78" s="5">
        <f t="shared" si="27"/>
        <v>50</v>
      </c>
      <c r="M78" s="27">
        <f t="shared" si="28"/>
        <v>9429.2763157894733</v>
      </c>
      <c r="N78" s="27">
        <v>2191.1999999999998</v>
      </c>
      <c r="O78" s="27">
        <f t="shared" si="29"/>
        <v>7238.0763157894735</v>
      </c>
      <c r="P78" s="27">
        <f>[1]calculos!$F$574</f>
        <v>1248.6055010526311</v>
      </c>
      <c r="Q78" s="27">
        <f t="shared" si="30"/>
        <v>10677.881816842104</v>
      </c>
      <c r="R78" s="4">
        <f t="shared" si="31"/>
        <v>1248.6055010526311</v>
      </c>
      <c r="T78" s="27">
        <f t="shared" si="32"/>
        <v>9429.2763157894733</v>
      </c>
      <c r="U78" s="32"/>
      <c r="V78" s="3"/>
      <c r="W78" s="3"/>
      <c r="X78" s="26" t="s">
        <v>485</v>
      </c>
      <c r="Z78" s="26" t="s">
        <v>26</v>
      </c>
      <c r="AE78" s="59"/>
      <c r="AF78" s="59"/>
      <c r="AG78" s="59"/>
      <c r="AH78" s="59"/>
    </row>
    <row r="79" spans="2:34" ht="15.75" x14ac:dyDescent="0.25">
      <c r="B79" s="26">
        <v>65</v>
      </c>
      <c r="C79" s="1" t="s">
        <v>153</v>
      </c>
      <c r="D79" s="2" t="s">
        <v>148</v>
      </c>
      <c r="E79" s="2" t="s">
        <v>140</v>
      </c>
      <c r="F79" s="3" t="s">
        <v>31</v>
      </c>
      <c r="G79" s="3" t="s">
        <v>362</v>
      </c>
      <c r="H79" s="3" t="s">
        <v>29</v>
      </c>
      <c r="I79" s="5">
        <v>2866.5</v>
      </c>
      <c r="J79" s="5">
        <f t="shared" si="26"/>
        <v>188.58552631578948</v>
      </c>
      <c r="K79" s="5">
        <v>365</v>
      </c>
      <c r="L79" s="5">
        <f t="shared" si="27"/>
        <v>50</v>
      </c>
      <c r="M79" s="27">
        <f t="shared" si="28"/>
        <v>9429.2763157894733</v>
      </c>
      <c r="N79" s="27">
        <v>2191.1999999999998</v>
      </c>
      <c r="O79" s="27">
        <f t="shared" si="29"/>
        <v>7238.0763157894735</v>
      </c>
      <c r="P79" s="27">
        <f>[1]calculos!$F$574</f>
        <v>1248.6055010526311</v>
      </c>
      <c r="Q79" s="27">
        <f t="shared" si="30"/>
        <v>10677.881816842104</v>
      </c>
      <c r="R79" s="4">
        <f t="shared" si="31"/>
        <v>1248.6055010526311</v>
      </c>
      <c r="T79" s="27">
        <f t="shared" si="32"/>
        <v>9429.2763157894733</v>
      </c>
      <c r="U79" s="32"/>
      <c r="V79" s="3"/>
      <c r="W79" s="3"/>
      <c r="X79" s="26" t="s">
        <v>478</v>
      </c>
      <c r="Z79" s="26" t="s">
        <v>26</v>
      </c>
      <c r="AE79" s="59"/>
      <c r="AF79" s="59"/>
      <c r="AG79" s="59"/>
      <c r="AH79" s="59"/>
    </row>
    <row r="80" spans="2:34" ht="15.75" x14ac:dyDescent="0.25">
      <c r="B80" s="26">
        <v>66</v>
      </c>
      <c r="C80" s="1" t="s">
        <v>154</v>
      </c>
      <c r="D80" s="2" t="s">
        <v>148</v>
      </c>
      <c r="E80" s="2" t="s">
        <v>140</v>
      </c>
      <c r="F80" s="3" t="s">
        <v>31</v>
      </c>
      <c r="G80" s="3" t="s">
        <v>363</v>
      </c>
      <c r="H80" s="3" t="s">
        <v>29</v>
      </c>
      <c r="I80" s="5">
        <v>2866.5</v>
      </c>
      <c r="J80" s="5">
        <f t="shared" si="26"/>
        <v>188.58552631578948</v>
      </c>
      <c r="K80" s="5">
        <v>365</v>
      </c>
      <c r="L80" s="5">
        <f t="shared" si="27"/>
        <v>50</v>
      </c>
      <c r="M80" s="27">
        <f t="shared" si="28"/>
        <v>9429.2763157894733</v>
      </c>
      <c r="N80" s="27">
        <v>2191.1999999999998</v>
      </c>
      <c r="O80" s="27">
        <f t="shared" si="29"/>
        <v>7238.0763157894735</v>
      </c>
      <c r="P80" s="27">
        <f>[1]calculos!$F$574</f>
        <v>1248.6055010526311</v>
      </c>
      <c r="Q80" s="27">
        <f t="shared" si="30"/>
        <v>10677.881816842104</v>
      </c>
      <c r="R80" s="4">
        <f t="shared" si="31"/>
        <v>1248.6055010526311</v>
      </c>
      <c r="T80" s="27">
        <f t="shared" si="32"/>
        <v>9429.2763157894733</v>
      </c>
      <c r="U80" s="32"/>
      <c r="V80" s="3"/>
      <c r="W80" s="3"/>
      <c r="X80" s="26" t="s">
        <v>155</v>
      </c>
      <c r="Z80" s="26" t="s">
        <v>26</v>
      </c>
      <c r="AE80" s="59"/>
      <c r="AF80" s="59"/>
      <c r="AG80" s="59"/>
      <c r="AH80" s="59"/>
    </row>
    <row r="81" spans="2:36" ht="15.75" x14ac:dyDescent="0.25">
      <c r="B81" s="26">
        <v>67</v>
      </c>
      <c r="C81" s="1" t="s">
        <v>156</v>
      </c>
      <c r="D81" s="2" t="s">
        <v>148</v>
      </c>
      <c r="E81" s="2" t="s">
        <v>140</v>
      </c>
      <c r="F81" s="3" t="s">
        <v>31</v>
      </c>
      <c r="G81" s="3" t="s">
        <v>364</v>
      </c>
      <c r="H81" s="3" t="s">
        <v>29</v>
      </c>
      <c r="I81" s="5">
        <v>2866.5</v>
      </c>
      <c r="J81" s="5">
        <f t="shared" si="26"/>
        <v>188.58552631578948</v>
      </c>
      <c r="K81" s="5">
        <v>365</v>
      </c>
      <c r="L81" s="5">
        <f t="shared" si="27"/>
        <v>50</v>
      </c>
      <c r="M81" s="27">
        <f t="shared" si="28"/>
        <v>9429.2763157894733</v>
      </c>
      <c r="N81" s="27">
        <v>2191.1999999999998</v>
      </c>
      <c r="O81" s="27">
        <f t="shared" si="29"/>
        <v>7238.0763157894735</v>
      </c>
      <c r="P81" s="27">
        <f>[1]calculos!$F$574</f>
        <v>1248.6055010526311</v>
      </c>
      <c r="Q81" s="27">
        <f t="shared" si="30"/>
        <v>10677.881816842104</v>
      </c>
      <c r="R81" s="4">
        <f t="shared" si="31"/>
        <v>1248.6055010526311</v>
      </c>
      <c r="T81" s="27">
        <f t="shared" si="32"/>
        <v>9429.2763157894733</v>
      </c>
      <c r="U81" s="32"/>
      <c r="V81" s="3"/>
      <c r="W81" s="3"/>
      <c r="X81" s="26" t="s">
        <v>25</v>
      </c>
      <c r="Z81" s="26" t="s">
        <v>26</v>
      </c>
      <c r="AE81" s="59"/>
      <c r="AF81" s="59"/>
      <c r="AG81" s="59"/>
      <c r="AH81" s="59"/>
    </row>
    <row r="82" spans="2:36" ht="15.75" x14ac:dyDescent="0.25">
      <c r="B82" s="26">
        <v>68</v>
      </c>
      <c r="C82" s="1" t="s">
        <v>157</v>
      </c>
      <c r="D82" s="2" t="s">
        <v>152</v>
      </c>
      <c r="E82" s="2" t="s">
        <v>140</v>
      </c>
      <c r="F82" s="3" t="s">
        <v>31</v>
      </c>
      <c r="G82" s="3" t="s">
        <v>365</v>
      </c>
      <c r="H82" s="3" t="s">
        <v>29</v>
      </c>
      <c r="I82" s="4">
        <v>2866.5</v>
      </c>
      <c r="J82" s="5">
        <f t="shared" si="26"/>
        <v>188.58552631578948</v>
      </c>
      <c r="K82" s="5">
        <v>365</v>
      </c>
      <c r="L82" s="5">
        <f t="shared" si="27"/>
        <v>50</v>
      </c>
      <c r="M82" s="27">
        <f t="shared" si="28"/>
        <v>9429.2763157894733</v>
      </c>
      <c r="N82" s="27">
        <v>2191.1999999999998</v>
      </c>
      <c r="O82" s="27">
        <f t="shared" si="29"/>
        <v>7238.0763157894735</v>
      </c>
      <c r="P82" s="27">
        <f>[1]calculos!$F$574</f>
        <v>1248.6055010526311</v>
      </c>
      <c r="Q82" s="27">
        <f t="shared" si="30"/>
        <v>10677.881816842104</v>
      </c>
      <c r="R82" s="4">
        <f t="shared" si="31"/>
        <v>1248.6055010526311</v>
      </c>
      <c r="T82" s="27">
        <f t="shared" si="32"/>
        <v>9429.2763157894733</v>
      </c>
      <c r="U82" s="32"/>
      <c r="V82" s="3"/>
      <c r="W82" s="3"/>
      <c r="X82" s="26" t="s">
        <v>158</v>
      </c>
      <c r="Z82" s="26" t="s">
        <v>26</v>
      </c>
      <c r="AE82" s="59"/>
      <c r="AF82" s="59"/>
      <c r="AG82" s="59"/>
      <c r="AH82" s="59"/>
    </row>
    <row r="83" spans="2:36" ht="15.75" x14ac:dyDescent="0.25">
      <c r="B83" s="26">
        <v>69</v>
      </c>
      <c r="C83" s="1" t="s">
        <v>151</v>
      </c>
      <c r="D83" s="2" t="s">
        <v>152</v>
      </c>
      <c r="E83" s="2" t="s">
        <v>140</v>
      </c>
      <c r="F83" s="3" t="s">
        <v>31</v>
      </c>
      <c r="G83" s="3" t="s">
        <v>366</v>
      </c>
      <c r="H83" s="3" t="s">
        <v>29</v>
      </c>
      <c r="I83" s="5">
        <v>2866.5</v>
      </c>
      <c r="J83" s="5">
        <f t="shared" si="26"/>
        <v>188.58552631578948</v>
      </c>
      <c r="K83" s="5">
        <v>365</v>
      </c>
      <c r="L83" s="5">
        <f t="shared" si="27"/>
        <v>50</v>
      </c>
      <c r="M83" s="27">
        <f t="shared" si="28"/>
        <v>9429.2763157894733</v>
      </c>
      <c r="N83" s="27">
        <v>2191.1999999999998</v>
      </c>
      <c r="O83" s="27">
        <f t="shared" si="29"/>
        <v>7238.0763157894735</v>
      </c>
      <c r="P83" s="27">
        <f>[1]calculos!$F$574</f>
        <v>1248.6055010526311</v>
      </c>
      <c r="Q83" s="27">
        <f t="shared" si="30"/>
        <v>10677.881816842104</v>
      </c>
      <c r="R83" s="4">
        <f t="shared" si="31"/>
        <v>1248.6055010526311</v>
      </c>
      <c r="T83" s="27">
        <f t="shared" si="32"/>
        <v>9429.2763157894733</v>
      </c>
      <c r="U83" s="32"/>
      <c r="V83" s="3"/>
      <c r="W83" s="45"/>
      <c r="X83" s="26" t="s">
        <v>30</v>
      </c>
      <c r="Z83" s="26" t="s">
        <v>26</v>
      </c>
    </row>
    <row r="84" spans="2:36" ht="15.75" x14ac:dyDescent="0.25">
      <c r="B84" s="26">
        <v>70</v>
      </c>
      <c r="C84" s="1" t="s">
        <v>159</v>
      </c>
      <c r="D84" s="2" t="s">
        <v>152</v>
      </c>
      <c r="E84" s="2" t="s">
        <v>140</v>
      </c>
      <c r="F84" s="3" t="s">
        <v>31</v>
      </c>
      <c r="G84" s="3" t="s">
        <v>367</v>
      </c>
      <c r="H84" s="3" t="s">
        <v>29</v>
      </c>
      <c r="I84" s="4">
        <v>2866.5</v>
      </c>
      <c r="J84" s="5">
        <f t="shared" si="26"/>
        <v>188.58552631578948</v>
      </c>
      <c r="K84" s="5">
        <v>365</v>
      </c>
      <c r="L84" s="5">
        <f t="shared" si="27"/>
        <v>50</v>
      </c>
      <c r="M84" s="27">
        <f t="shared" si="28"/>
        <v>9429.2763157894733</v>
      </c>
      <c r="N84" s="27">
        <v>2191.1999999999998</v>
      </c>
      <c r="O84" s="27">
        <f t="shared" si="29"/>
        <v>7238.0763157894735</v>
      </c>
      <c r="P84" s="27">
        <f>[1]calculos!$F$574</f>
        <v>1248.6055010526311</v>
      </c>
      <c r="Q84" s="27">
        <f t="shared" si="30"/>
        <v>10677.881816842104</v>
      </c>
      <c r="R84" s="4">
        <f t="shared" si="31"/>
        <v>1248.6055010526311</v>
      </c>
      <c r="T84" s="27">
        <f t="shared" si="32"/>
        <v>9429.2763157894733</v>
      </c>
      <c r="U84" s="32"/>
      <c r="V84" s="21"/>
      <c r="W84" s="3"/>
      <c r="X84" s="26" t="s">
        <v>25</v>
      </c>
      <c r="Z84" s="26" t="s">
        <v>26</v>
      </c>
    </row>
    <row r="85" spans="2:36" ht="15.75" x14ac:dyDescent="0.25">
      <c r="B85" s="26">
        <v>71</v>
      </c>
      <c r="C85" s="1" t="s">
        <v>160</v>
      </c>
      <c r="D85" s="2" t="s">
        <v>62</v>
      </c>
      <c r="E85" s="2" t="s">
        <v>161</v>
      </c>
      <c r="F85" s="3" t="s">
        <v>31</v>
      </c>
      <c r="G85" s="3" t="s">
        <v>368</v>
      </c>
      <c r="H85" s="3" t="s">
        <v>24</v>
      </c>
      <c r="I85" s="5">
        <v>6933.9</v>
      </c>
      <c r="J85" s="5">
        <f t="shared" si="26"/>
        <v>456.17763157894734</v>
      </c>
      <c r="K85" s="5">
        <v>365</v>
      </c>
      <c r="L85" s="5">
        <f t="shared" si="27"/>
        <v>50</v>
      </c>
      <c r="M85" s="27">
        <f t="shared" si="28"/>
        <v>22808.881578947367</v>
      </c>
      <c r="N85" s="27">
        <v>2191.1999999999998</v>
      </c>
      <c r="O85" s="27">
        <f t="shared" si="29"/>
        <v>20617.681578947366</v>
      </c>
      <c r="P85" s="27">
        <f>[1]calculos!$F$669</f>
        <v>4813.5000896842103</v>
      </c>
      <c r="Q85" s="27">
        <f t="shared" si="30"/>
        <v>27622.381668631577</v>
      </c>
      <c r="R85" s="4">
        <f t="shared" si="31"/>
        <v>4813.5000896842103</v>
      </c>
      <c r="T85" s="27">
        <f t="shared" si="32"/>
        <v>22808.881578947367</v>
      </c>
      <c r="U85" s="32"/>
      <c r="V85" s="9"/>
      <c r="W85" s="9"/>
      <c r="X85" s="26" t="s">
        <v>25</v>
      </c>
      <c r="Z85" s="26" t="s">
        <v>26</v>
      </c>
    </row>
    <row r="86" spans="2:36" ht="15.75" x14ac:dyDescent="0.25">
      <c r="B86" s="26">
        <v>72</v>
      </c>
      <c r="C86" s="1" t="s">
        <v>162</v>
      </c>
      <c r="D86" s="2" t="s">
        <v>293</v>
      </c>
      <c r="E86" s="2" t="s">
        <v>163</v>
      </c>
      <c r="F86" s="3" t="s">
        <v>31</v>
      </c>
      <c r="G86" s="3" t="s">
        <v>369</v>
      </c>
      <c r="H86" s="3" t="s">
        <v>73</v>
      </c>
      <c r="I86" s="16">
        <v>3554.24</v>
      </c>
      <c r="J86" s="5">
        <f t="shared" si="26"/>
        <v>233.83157894736843</v>
      </c>
      <c r="K86" s="5">
        <v>365</v>
      </c>
      <c r="L86" s="5">
        <f t="shared" si="27"/>
        <v>50</v>
      </c>
      <c r="M86" s="27">
        <f t="shared" si="28"/>
        <v>11691.578947368422</v>
      </c>
      <c r="N86" s="27">
        <v>2191.1999999999998</v>
      </c>
      <c r="O86" s="27">
        <f t="shared" si="29"/>
        <v>9500.3789473684228</v>
      </c>
      <c r="P86" s="27">
        <f>[1]calculos!$F$706</f>
        <v>1875.9857431578948</v>
      </c>
      <c r="Q86" s="27">
        <f t="shared" si="30"/>
        <v>13567.564690526317</v>
      </c>
      <c r="R86" s="4">
        <f t="shared" si="31"/>
        <v>1875.9857431578948</v>
      </c>
      <c r="T86" s="27">
        <f t="shared" si="32"/>
        <v>11691.578947368422</v>
      </c>
      <c r="U86" s="32"/>
      <c r="V86" s="3"/>
      <c r="W86" s="3"/>
      <c r="X86" s="26" t="s">
        <v>25</v>
      </c>
      <c r="Z86" s="26" t="s">
        <v>26</v>
      </c>
      <c r="AE86" s="59"/>
      <c r="AF86" s="59"/>
      <c r="AG86" s="59"/>
      <c r="AH86" s="59"/>
    </row>
    <row r="87" spans="2:36" ht="15.75" x14ac:dyDescent="0.25">
      <c r="B87" s="26">
        <v>73</v>
      </c>
      <c r="C87" s="1" t="s">
        <v>195</v>
      </c>
      <c r="D87" s="2" t="s">
        <v>293</v>
      </c>
      <c r="E87" s="2" t="s">
        <v>161</v>
      </c>
      <c r="F87" s="3" t="s">
        <v>31</v>
      </c>
      <c r="G87" s="3" t="s">
        <v>389</v>
      </c>
      <c r="H87" s="3" t="s">
        <v>73</v>
      </c>
      <c r="I87" s="5">
        <v>3554.24</v>
      </c>
      <c r="J87" s="5">
        <f t="shared" si="26"/>
        <v>233.83157894736843</v>
      </c>
      <c r="K87" s="5">
        <v>365</v>
      </c>
      <c r="L87" s="5">
        <f t="shared" si="27"/>
        <v>50</v>
      </c>
      <c r="M87" s="27">
        <f t="shared" si="28"/>
        <v>11691.578947368422</v>
      </c>
      <c r="N87" s="27">
        <v>2191.1999999999998</v>
      </c>
      <c r="O87" s="27">
        <f t="shared" si="29"/>
        <v>9500.3789473684228</v>
      </c>
      <c r="P87" s="27">
        <f>[1]calculos!$F$706</f>
        <v>1875.9857431578948</v>
      </c>
      <c r="Q87" s="27">
        <f t="shared" si="30"/>
        <v>13567.564690526317</v>
      </c>
      <c r="R87" s="4">
        <f t="shared" si="31"/>
        <v>1875.9857431578948</v>
      </c>
      <c r="T87" s="27">
        <f t="shared" si="32"/>
        <v>11691.578947368422</v>
      </c>
      <c r="U87" s="25"/>
      <c r="V87" s="21"/>
      <c r="W87" s="45"/>
      <c r="X87" s="26" t="s">
        <v>25</v>
      </c>
      <c r="Z87" s="26" t="s">
        <v>26</v>
      </c>
      <c r="AE87" s="59"/>
      <c r="AF87" s="59"/>
      <c r="AG87" s="59"/>
      <c r="AH87" s="59"/>
    </row>
    <row r="88" spans="2:36" ht="15.75" x14ac:dyDescent="0.25">
      <c r="B88" s="26">
        <v>74</v>
      </c>
      <c r="C88" s="1" t="s">
        <v>193</v>
      </c>
      <c r="D88" s="2" t="s">
        <v>294</v>
      </c>
      <c r="E88" s="2" t="s">
        <v>161</v>
      </c>
      <c r="F88" s="3" t="s">
        <v>31</v>
      </c>
      <c r="G88" s="3" t="s">
        <v>390</v>
      </c>
      <c r="H88" s="3" t="s">
        <v>29</v>
      </c>
      <c r="I88" s="5">
        <v>2987.45</v>
      </c>
      <c r="J88" s="5">
        <f t="shared" si="26"/>
        <v>196.54276315789474</v>
      </c>
      <c r="K88" s="5">
        <v>365</v>
      </c>
      <c r="L88" s="5">
        <f t="shared" si="27"/>
        <v>50</v>
      </c>
      <c r="M88" s="27">
        <f t="shared" si="28"/>
        <v>9827.1381578947367</v>
      </c>
      <c r="N88" s="27">
        <v>2191.1999999999998</v>
      </c>
      <c r="O88" s="27">
        <f t="shared" si="29"/>
        <v>7635.9381578947368</v>
      </c>
      <c r="P88" s="27">
        <v>1358.94</v>
      </c>
      <c r="Q88" s="27">
        <f t="shared" si="30"/>
        <v>11186.078157894737</v>
      </c>
      <c r="R88" s="4">
        <f t="shared" si="31"/>
        <v>1358.94</v>
      </c>
      <c r="S88" s="26"/>
      <c r="T88" s="27">
        <f t="shared" si="32"/>
        <v>9827.1381578947367</v>
      </c>
      <c r="U88" s="32"/>
      <c r="V88" s="3"/>
      <c r="W88" s="3"/>
      <c r="X88" s="26" t="s">
        <v>486</v>
      </c>
      <c r="Y88" s="26"/>
      <c r="Z88" s="26" t="s">
        <v>26</v>
      </c>
      <c r="AE88" s="59"/>
      <c r="AF88" s="59"/>
      <c r="AG88" s="59"/>
      <c r="AH88" s="59"/>
    </row>
    <row r="89" spans="2:36" ht="15.75" x14ac:dyDescent="0.25">
      <c r="B89" s="26">
        <v>75</v>
      </c>
      <c r="C89" s="1" t="s">
        <v>194</v>
      </c>
      <c r="D89" s="2" t="s">
        <v>294</v>
      </c>
      <c r="E89" s="2" t="s">
        <v>161</v>
      </c>
      <c r="F89" s="3" t="s">
        <v>31</v>
      </c>
      <c r="G89" s="3" t="s">
        <v>391</v>
      </c>
      <c r="H89" s="3" t="s">
        <v>29</v>
      </c>
      <c r="I89" s="5">
        <v>2987.45</v>
      </c>
      <c r="J89" s="5">
        <f t="shared" si="26"/>
        <v>196.54276315789474</v>
      </c>
      <c r="K89" s="5">
        <v>365</v>
      </c>
      <c r="L89" s="5">
        <f t="shared" si="27"/>
        <v>50</v>
      </c>
      <c r="M89" s="27">
        <f t="shared" si="28"/>
        <v>9827.1381578947367</v>
      </c>
      <c r="N89" s="27">
        <v>2191.1999999999998</v>
      </c>
      <c r="O89" s="27">
        <f t="shared" si="29"/>
        <v>7635.9381578947368</v>
      </c>
      <c r="P89" s="27">
        <v>1358.94</v>
      </c>
      <c r="Q89" s="27">
        <f t="shared" si="30"/>
        <v>11186.078157894737</v>
      </c>
      <c r="R89" s="4">
        <f t="shared" si="31"/>
        <v>1358.94</v>
      </c>
      <c r="S89" s="26"/>
      <c r="T89" s="27">
        <f t="shared" si="32"/>
        <v>9827.1381578947367</v>
      </c>
      <c r="U89" s="32"/>
      <c r="V89" s="3"/>
      <c r="W89" s="3"/>
      <c r="X89" s="26" t="s">
        <v>94</v>
      </c>
      <c r="Y89" s="26"/>
      <c r="Z89" s="26" t="s">
        <v>26</v>
      </c>
      <c r="AE89" s="59"/>
      <c r="AF89" s="59"/>
      <c r="AG89" s="59"/>
      <c r="AH89" s="59"/>
      <c r="AI89" s="59"/>
    </row>
    <row r="90" spans="2:36" ht="15.75" x14ac:dyDescent="0.25">
      <c r="B90" s="26">
        <v>76</v>
      </c>
      <c r="C90" s="1" t="s">
        <v>198</v>
      </c>
      <c r="D90" s="1" t="s">
        <v>294</v>
      </c>
      <c r="E90" s="2" t="s">
        <v>161</v>
      </c>
      <c r="F90" s="3" t="s">
        <v>31</v>
      </c>
      <c r="G90" s="3" t="s">
        <v>392</v>
      </c>
      <c r="H90" s="3" t="s">
        <v>29</v>
      </c>
      <c r="I90" s="5">
        <v>2752</v>
      </c>
      <c r="J90" s="5">
        <f t="shared" si="26"/>
        <v>181.05263157894737</v>
      </c>
      <c r="K90" s="5">
        <v>365</v>
      </c>
      <c r="L90" s="5">
        <f t="shared" si="27"/>
        <v>50</v>
      </c>
      <c r="M90" s="27">
        <f t="shared" si="28"/>
        <v>9052.6315789473683</v>
      </c>
      <c r="N90" s="27">
        <v>2191.1999999999998</v>
      </c>
      <c r="O90" s="27">
        <f t="shared" si="29"/>
        <v>6861.4315789473685</v>
      </c>
      <c r="P90" s="27">
        <v>1144.1500000000001</v>
      </c>
      <c r="Q90" s="27">
        <f t="shared" si="30"/>
        <v>10196.781578947368</v>
      </c>
      <c r="R90" s="4">
        <f t="shared" si="31"/>
        <v>1144.1500000000001</v>
      </c>
      <c r="T90" s="27">
        <f t="shared" si="32"/>
        <v>9052.6315789473683</v>
      </c>
      <c r="U90" s="32"/>
      <c r="V90" s="45"/>
      <c r="W90" s="45"/>
      <c r="X90" s="26" t="s">
        <v>199</v>
      </c>
      <c r="Z90" s="26" t="s">
        <v>26</v>
      </c>
      <c r="AE90" s="59"/>
      <c r="AF90" s="59"/>
      <c r="AG90" s="59"/>
      <c r="AH90" s="59"/>
    </row>
    <row r="91" spans="2:36" ht="15.75" x14ac:dyDescent="0.25">
      <c r="B91" s="26">
        <v>77</v>
      </c>
      <c r="C91" s="1" t="s">
        <v>397</v>
      </c>
      <c r="D91" s="1" t="s">
        <v>398</v>
      </c>
      <c r="E91" s="2" t="s">
        <v>161</v>
      </c>
      <c r="F91" s="3" t="s">
        <v>31</v>
      </c>
      <c r="G91" s="3" t="s">
        <v>399</v>
      </c>
      <c r="H91" s="3" t="s">
        <v>29</v>
      </c>
      <c r="I91" s="5">
        <v>2000</v>
      </c>
      <c r="J91" s="5">
        <f t="shared" si="26"/>
        <v>131.57894736842107</v>
      </c>
      <c r="K91" s="5">
        <v>353</v>
      </c>
      <c r="L91" s="5">
        <f t="shared" si="27"/>
        <v>48.356164383561641</v>
      </c>
      <c r="M91" s="27">
        <f t="shared" si="28"/>
        <v>6362.6532083633747</v>
      </c>
      <c r="N91" s="27">
        <v>2191.1999999999998</v>
      </c>
      <c r="O91" s="27">
        <f t="shared" si="29"/>
        <v>4171.4532083633749</v>
      </c>
      <c r="P91" s="27">
        <f>[1]calculos!$F$1425</f>
        <v>412.24283333813992</v>
      </c>
      <c r="Q91" s="27">
        <f t="shared" si="30"/>
        <v>6774.8960417015151</v>
      </c>
      <c r="R91" s="4">
        <f t="shared" si="31"/>
        <v>412.24283333813992</v>
      </c>
      <c r="T91" s="27">
        <f t="shared" si="32"/>
        <v>6362.6532083633756</v>
      </c>
      <c r="U91" s="32"/>
      <c r="V91" s="45"/>
      <c r="W91" s="45"/>
      <c r="X91" s="26" t="s">
        <v>456</v>
      </c>
      <c r="Z91" s="26" t="s">
        <v>26</v>
      </c>
      <c r="AE91" s="59"/>
      <c r="AF91" s="59"/>
      <c r="AG91" s="59"/>
      <c r="AH91" s="59"/>
      <c r="AI91" s="59"/>
      <c r="AJ91" s="59"/>
    </row>
    <row r="92" spans="2:36" ht="15.75" x14ac:dyDescent="0.25">
      <c r="B92" s="26">
        <v>78</v>
      </c>
      <c r="C92" s="1" t="s">
        <v>186</v>
      </c>
      <c r="D92" s="2" t="s">
        <v>187</v>
      </c>
      <c r="E92" s="2" t="s">
        <v>188</v>
      </c>
      <c r="F92" s="3" t="s">
        <v>31</v>
      </c>
      <c r="G92" s="3" t="s">
        <v>370</v>
      </c>
      <c r="H92" s="3" t="s">
        <v>29</v>
      </c>
      <c r="I92" s="5">
        <v>4177.5</v>
      </c>
      <c r="J92" s="5">
        <f t="shared" si="26"/>
        <v>274.83552631578948</v>
      </c>
      <c r="K92" s="5">
        <v>365</v>
      </c>
      <c r="L92" s="5">
        <f t="shared" si="27"/>
        <v>50</v>
      </c>
      <c r="M92" s="27">
        <f t="shared" si="28"/>
        <v>13741.776315789473</v>
      </c>
      <c r="N92" s="27">
        <v>2191.1999999999998</v>
      </c>
      <c r="O92" s="27">
        <f t="shared" si="29"/>
        <v>11550.576315789473</v>
      </c>
      <c r="P92" s="27">
        <f>[1]calculos!$F$998</f>
        <v>2395.6102050526315</v>
      </c>
      <c r="Q92" s="27">
        <f t="shared" si="30"/>
        <v>16137.386520842105</v>
      </c>
      <c r="R92" s="4">
        <f t="shared" si="31"/>
        <v>2395.6102050526315</v>
      </c>
      <c r="T92" s="27">
        <f t="shared" si="32"/>
        <v>13741.776315789473</v>
      </c>
      <c r="U92" s="32"/>
      <c r="V92" s="21"/>
      <c r="W92" s="45"/>
      <c r="X92" s="26" t="s">
        <v>189</v>
      </c>
      <c r="Z92" s="26" t="s">
        <v>26</v>
      </c>
    </row>
    <row r="93" spans="2:36" ht="15.75" x14ac:dyDescent="0.25">
      <c r="B93" s="26">
        <v>79</v>
      </c>
      <c r="C93" s="1" t="s">
        <v>440</v>
      </c>
      <c r="D93" s="2" t="s">
        <v>187</v>
      </c>
      <c r="E93" s="2" t="s">
        <v>188</v>
      </c>
      <c r="F93" s="3" t="s">
        <v>31</v>
      </c>
      <c r="G93" s="3" t="s">
        <v>441</v>
      </c>
      <c r="H93" s="3" t="s">
        <v>29</v>
      </c>
      <c r="I93" s="5">
        <v>4177.5</v>
      </c>
      <c r="J93" s="5">
        <f t="shared" si="26"/>
        <v>274.83552631578948</v>
      </c>
      <c r="K93" s="5">
        <v>252</v>
      </c>
      <c r="L93" s="5">
        <f t="shared" si="27"/>
        <v>34.520547945205479</v>
      </c>
      <c r="M93" s="27">
        <f t="shared" si="28"/>
        <v>9487.4729632299932</v>
      </c>
      <c r="N93" s="27">
        <v>2191.1999999999998</v>
      </c>
      <c r="O93" s="27">
        <f t="shared" si="29"/>
        <v>7296.2729632299934</v>
      </c>
      <c r="P93" s="27">
        <f>[1]calculos!$F$1547</f>
        <v>1486.8910089459259</v>
      </c>
      <c r="Q93" s="27">
        <f t="shared" si="30"/>
        <v>10974.363972175919</v>
      </c>
      <c r="R93" s="4">
        <f t="shared" si="31"/>
        <v>1486.8910089459259</v>
      </c>
      <c r="T93" s="27">
        <f t="shared" si="32"/>
        <v>9487.4729632299932</v>
      </c>
      <c r="U93" s="32"/>
      <c r="V93" s="21"/>
      <c r="W93" s="45"/>
      <c r="X93" s="26" t="s">
        <v>487</v>
      </c>
      <c r="Z93" s="26" t="s">
        <v>26</v>
      </c>
    </row>
    <row r="94" spans="2:36" ht="15.75" x14ac:dyDescent="0.25">
      <c r="B94" s="26">
        <v>80</v>
      </c>
      <c r="C94" s="1" t="s">
        <v>164</v>
      </c>
      <c r="D94" s="2" t="s">
        <v>165</v>
      </c>
      <c r="E94" s="2" t="s">
        <v>161</v>
      </c>
      <c r="F94" s="3" t="s">
        <v>31</v>
      </c>
      <c r="G94" s="3" t="s">
        <v>371</v>
      </c>
      <c r="H94" s="3" t="s">
        <v>29</v>
      </c>
      <c r="I94" s="5">
        <v>2987.45</v>
      </c>
      <c r="J94" s="5">
        <f t="shared" si="26"/>
        <v>196.54276315789474</v>
      </c>
      <c r="K94" s="5">
        <v>365</v>
      </c>
      <c r="L94" s="5">
        <f t="shared" si="27"/>
        <v>50</v>
      </c>
      <c r="M94" s="27">
        <f t="shared" si="28"/>
        <v>9827.1381578947367</v>
      </c>
      <c r="N94" s="27">
        <v>2191.1999999999998</v>
      </c>
      <c r="O94" s="27">
        <f t="shared" si="29"/>
        <v>7635.9381578947368</v>
      </c>
      <c r="P94" s="27">
        <f>[1]calculos!$F$724</f>
        <v>1358.9399105263158</v>
      </c>
      <c r="Q94" s="27">
        <f t="shared" si="30"/>
        <v>11186.078068421053</v>
      </c>
      <c r="R94" s="4">
        <f t="shared" si="31"/>
        <v>1358.9399105263158</v>
      </c>
      <c r="S94" s="26"/>
      <c r="T94" s="27">
        <f t="shared" si="32"/>
        <v>9827.1381578947367</v>
      </c>
      <c r="U94" s="32"/>
      <c r="V94" s="3"/>
      <c r="W94" s="3"/>
      <c r="X94" s="26" t="s">
        <v>475</v>
      </c>
      <c r="Y94" s="26"/>
      <c r="Z94" s="26" t="s">
        <v>26</v>
      </c>
      <c r="AE94" s="59"/>
      <c r="AF94" s="59"/>
      <c r="AG94" s="59"/>
      <c r="AH94" s="59"/>
    </row>
    <row r="95" spans="2:36" ht="15.75" x14ac:dyDescent="0.25">
      <c r="B95" s="26">
        <v>81</v>
      </c>
      <c r="C95" s="1" t="s">
        <v>166</v>
      </c>
      <c r="D95" s="2" t="s">
        <v>167</v>
      </c>
      <c r="E95" s="2" t="s">
        <v>161</v>
      </c>
      <c r="F95" s="3" t="s">
        <v>31</v>
      </c>
      <c r="G95" s="3" t="s">
        <v>372</v>
      </c>
      <c r="H95" s="3" t="s">
        <v>29</v>
      </c>
      <c r="I95" s="4">
        <v>2987.45</v>
      </c>
      <c r="J95" s="5">
        <f t="shared" si="26"/>
        <v>196.54276315789474</v>
      </c>
      <c r="K95" s="5">
        <v>365</v>
      </c>
      <c r="L95" s="5">
        <f t="shared" si="27"/>
        <v>50</v>
      </c>
      <c r="M95" s="27">
        <f t="shared" si="28"/>
        <v>9827.1381578947367</v>
      </c>
      <c r="N95" s="27">
        <v>2191.1999999999998</v>
      </c>
      <c r="O95" s="27">
        <f t="shared" si="29"/>
        <v>7635.9381578947368</v>
      </c>
      <c r="P95" s="27">
        <v>1358.94</v>
      </c>
      <c r="Q95" s="27">
        <f t="shared" si="30"/>
        <v>11186.078157894737</v>
      </c>
      <c r="R95" s="4">
        <f t="shared" si="31"/>
        <v>1358.94</v>
      </c>
      <c r="T95" s="27">
        <f t="shared" si="32"/>
        <v>9827.1381578947367</v>
      </c>
      <c r="U95" s="32"/>
      <c r="V95" s="3"/>
      <c r="W95" s="3"/>
      <c r="X95" s="26" t="s">
        <v>461</v>
      </c>
      <c r="Z95" s="26" t="s">
        <v>26</v>
      </c>
      <c r="AE95" s="59"/>
      <c r="AF95" s="59"/>
      <c r="AG95" s="59"/>
      <c r="AH95" s="59"/>
    </row>
    <row r="96" spans="2:36" ht="15.75" x14ac:dyDescent="0.25">
      <c r="B96" s="26">
        <v>82</v>
      </c>
      <c r="C96" s="1" t="s">
        <v>168</v>
      </c>
      <c r="D96" s="2" t="s">
        <v>167</v>
      </c>
      <c r="E96" s="2" t="s">
        <v>161</v>
      </c>
      <c r="F96" s="3" t="s">
        <v>31</v>
      </c>
      <c r="G96" s="3" t="s">
        <v>373</v>
      </c>
      <c r="H96" s="3" t="s">
        <v>29</v>
      </c>
      <c r="I96" s="4">
        <v>2987.45</v>
      </c>
      <c r="J96" s="5">
        <f t="shared" si="26"/>
        <v>196.54276315789474</v>
      </c>
      <c r="K96" s="5">
        <v>365</v>
      </c>
      <c r="L96" s="5">
        <f t="shared" si="27"/>
        <v>50</v>
      </c>
      <c r="M96" s="27">
        <f t="shared" si="28"/>
        <v>9827.1381578947367</v>
      </c>
      <c r="N96" s="27">
        <v>2191.1999999999998</v>
      </c>
      <c r="O96" s="27">
        <f t="shared" si="29"/>
        <v>7635.9381578947368</v>
      </c>
      <c r="P96" s="27">
        <v>1358.94</v>
      </c>
      <c r="Q96" s="27">
        <f t="shared" si="30"/>
        <v>11186.078157894737</v>
      </c>
      <c r="R96" s="4">
        <f t="shared" si="31"/>
        <v>1358.94</v>
      </c>
      <c r="T96" s="27">
        <f t="shared" si="32"/>
        <v>9827.1381578947367</v>
      </c>
      <c r="U96" s="32"/>
      <c r="V96" s="3"/>
      <c r="W96" s="9"/>
      <c r="X96" s="26" t="s">
        <v>25</v>
      </c>
      <c r="Z96" s="26" t="s">
        <v>26</v>
      </c>
    </row>
    <row r="97" spans="2:34" ht="15.75" x14ac:dyDescent="0.25">
      <c r="B97" s="26">
        <v>83</v>
      </c>
      <c r="C97" s="1" t="s">
        <v>170</v>
      </c>
      <c r="D97" s="2" t="s">
        <v>169</v>
      </c>
      <c r="E97" s="2" t="s">
        <v>161</v>
      </c>
      <c r="F97" s="3" t="s">
        <v>31</v>
      </c>
      <c r="G97" s="3" t="s">
        <v>374</v>
      </c>
      <c r="H97" s="3" t="s">
        <v>29</v>
      </c>
      <c r="I97" s="4">
        <v>2000</v>
      </c>
      <c r="J97" s="5">
        <f t="shared" si="26"/>
        <v>131.57894736842107</v>
      </c>
      <c r="K97" s="5">
        <v>365</v>
      </c>
      <c r="L97" s="5">
        <f t="shared" si="27"/>
        <v>50</v>
      </c>
      <c r="M97" s="27">
        <f t="shared" si="28"/>
        <v>6578.9473684210534</v>
      </c>
      <c r="N97" s="27">
        <v>2191.1999999999998</v>
      </c>
      <c r="O97" s="27">
        <f t="shared" si="29"/>
        <v>4387.7473684210536</v>
      </c>
      <c r="P97" s="27">
        <f>[1]calculos!$F$797</f>
        <v>446.84989894736839</v>
      </c>
      <c r="Q97" s="27">
        <f t="shared" si="30"/>
        <v>7025.7972673684217</v>
      </c>
      <c r="R97" s="4">
        <f t="shared" si="31"/>
        <v>446.84989894736839</v>
      </c>
      <c r="T97" s="27">
        <f t="shared" si="32"/>
        <v>6578.9473684210534</v>
      </c>
      <c r="U97" s="32"/>
      <c r="V97" s="3"/>
      <c r="W97" s="3"/>
      <c r="X97" s="26" t="s">
        <v>171</v>
      </c>
      <c r="Z97" s="26" t="s">
        <v>26</v>
      </c>
      <c r="AD97" s="59"/>
      <c r="AE97" s="59"/>
      <c r="AF97" s="59"/>
      <c r="AG97" s="59"/>
      <c r="AH97" s="59"/>
    </row>
    <row r="98" spans="2:34" ht="15.75" x14ac:dyDescent="0.25">
      <c r="B98" s="26">
        <v>84</v>
      </c>
      <c r="C98" s="1" t="s">
        <v>172</v>
      </c>
      <c r="D98" s="2" t="s">
        <v>173</v>
      </c>
      <c r="E98" s="2" t="s">
        <v>161</v>
      </c>
      <c r="F98" s="3" t="s">
        <v>31</v>
      </c>
      <c r="G98" s="3" t="s">
        <v>393</v>
      </c>
      <c r="H98" s="3" t="s">
        <v>29</v>
      </c>
      <c r="I98" s="5">
        <v>3391.5</v>
      </c>
      <c r="J98" s="5">
        <f t="shared" si="26"/>
        <v>223.125</v>
      </c>
      <c r="K98" s="5">
        <v>365</v>
      </c>
      <c r="L98" s="5">
        <f t="shared" si="27"/>
        <v>50</v>
      </c>
      <c r="M98" s="27">
        <f t="shared" si="28"/>
        <v>11156.25</v>
      </c>
      <c r="N98" s="27">
        <v>2191.1999999999998</v>
      </c>
      <c r="O98" s="27">
        <f t="shared" si="29"/>
        <v>8965.0499999999993</v>
      </c>
      <c r="P98" s="27">
        <f>[1]calculos!$F$815</f>
        <v>1727.5270799999994</v>
      </c>
      <c r="Q98" s="27">
        <f t="shared" si="30"/>
        <v>12883.77708</v>
      </c>
      <c r="R98" s="4">
        <f t="shared" si="31"/>
        <v>1727.5270799999994</v>
      </c>
      <c r="S98" s="26"/>
      <c r="T98" s="27">
        <f t="shared" si="32"/>
        <v>11156.25</v>
      </c>
      <c r="U98" s="32"/>
      <c r="V98" s="3"/>
      <c r="W98" s="3"/>
      <c r="X98" s="26" t="s">
        <v>478</v>
      </c>
      <c r="Y98" s="26"/>
      <c r="Z98" s="26" t="s">
        <v>26</v>
      </c>
      <c r="AE98" s="59"/>
      <c r="AF98" s="59"/>
      <c r="AG98" s="59"/>
      <c r="AH98" s="59"/>
    </row>
    <row r="99" spans="2:34" ht="15.75" x14ac:dyDescent="0.25">
      <c r="B99" s="26">
        <v>85</v>
      </c>
      <c r="C99" s="1" t="s">
        <v>174</v>
      </c>
      <c r="D99" s="2" t="s">
        <v>175</v>
      </c>
      <c r="E99" s="2" t="s">
        <v>176</v>
      </c>
      <c r="F99" s="3" t="s">
        <v>31</v>
      </c>
      <c r="G99" s="3" t="s">
        <v>375</v>
      </c>
      <c r="H99" s="3" t="s">
        <v>29</v>
      </c>
      <c r="I99" s="5">
        <v>2987.45</v>
      </c>
      <c r="J99" s="5">
        <f t="shared" si="26"/>
        <v>196.54276315789474</v>
      </c>
      <c r="K99" s="5">
        <v>365</v>
      </c>
      <c r="L99" s="5">
        <f t="shared" si="27"/>
        <v>50</v>
      </c>
      <c r="M99" s="27">
        <f t="shared" si="28"/>
        <v>9827.1381578947367</v>
      </c>
      <c r="N99" s="27">
        <v>2191.1999999999998</v>
      </c>
      <c r="O99" s="27">
        <f t="shared" si="29"/>
        <v>7635.9381578947368</v>
      </c>
      <c r="P99" s="27">
        <f>[1]calculos!$F$833</f>
        <v>1358.9399105263158</v>
      </c>
      <c r="Q99" s="27">
        <f t="shared" si="30"/>
        <v>11186.078068421053</v>
      </c>
      <c r="R99" s="4">
        <f t="shared" si="31"/>
        <v>1358.9399105263158</v>
      </c>
      <c r="S99" s="26"/>
      <c r="T99" s="27">
        <f t="shared" si="32"/>
        <v>9827.1381578947367</v>
      </c>
      <c r="U99" s="32"/>
      <c r="V99" s="45"/>
      <c r="W99" s="3"/>
      <c r="X99" s="46" t="s">
        <v>488</v>
      </c>
      <c r="Z99" s="26" t="s">
        <v>26</v>
      </c>
      <c r="AE99" s="59"/>
      <c r="AF99" s="59"/>
      <c r="AG99" s="59"/>
      <c r="AH99" s="59"/>
    </row>
    <row r="100" spans="2:34" ht="15.75" x14ac:dyDescent="0.25">
      <c r="B100" s="26">
        <v>86</v>
      </c>
      <c r="C100" s="1" t="s">
        <v>177</v>
      </c>
      <c r="D100" s="2" t="s">
        <v>175</v>
      </c>
      <c r="E100" s="2" t="s">
        <v>178</v>
      </c>
      <c r="F100" s="3" t="s">
        <v>31</v>
      </c>
      <c r="G100" s="3" t="s">
        <v>376</v>
      </c>
      <c r="H100" s="3" t="s">
        <v>29</v>
      </c>
      <c r="I100" s="5">
        <v>3554.24</v>
      </c>
      <c r="J100" s="5">
        <f t="shared" si="26"/>
        <v>233.83157894736843</v>
      </c>
      <c r="K100" s="5">
        <v>365</v>
      </c>
      <c r="L100" s="5">
        <f t="shared" si="27"/>
        <v>50</v>
      </c>
      <c r="M100" s="27">
        <f t="shared" si="28"/>
        <v>11691.578947368422</v>
      </c>
      <c r="N100" s="27">
        <v>2191.1999999999998</v>
      </c>
      <c r="O100" s="27">
        <f t="shared" si="29"/>
        <v>9500.3789473684228</v>
      </c>
      <c r="P100" s="27">
        <f>[1]calculos!$F$851</f>
        <v>1875.9836471578949</v>
      </c>
      <c r="Q100" s="27">
        <f t="shared" si="30"/>
        <v>13567.562594526316</v>
      </c>
      <c r="R100" s="4">
        <f t="shared" si="31"/>
        <v>1875.9836471578949</v>
      </c>
      <c r="T100" s="27">
        <f t="shared" si="32"/>
        <v>11691.578947368422</v>
      </c>
      <c r="U100" s="32"/>
      <c r="V100" s="3"/>
      <c r="W100" s="3"/>
      <c r="X100" s="46" t="s">
        <v>210</v>
      </c>
      <c r="Z100" s="26" t="s">
        <v>26</v>
      </c>
      <c r="AE100" s="59"/>
      <c r="AF100" s="59"/>
      <c r="AG100" s="59"/>
      <c r="AH100" s="59"/>
    </row>
    <row r="101" spans="2:34" ht="15.75" x14ac:dyDescent="0.25">
      <c r="B101" s="26">
        <v>87</v>
      </c>
      <c r="C101" s="1" t="s">
        <v>179</v>
      </c>
      <c r="D101" s="2" t="s">
        <v>180</v>
      </c>
      <c r="E101" s="2" t="s">
        <v>181</v>
      </c>
      <c r="F101" s="3" t="s">
        <v>31</v>
      </c>
      <c r="G101" s="3" t="s">
        <v>377</v>
      </c>
      <c r="H101" s="3" t="s">
        <v>29</v>
      </c>
      <c r="I101" s="5">
        <v>2402.5</v>
      </c>
      <c r="J101" s="5">
        <f t="shared" si="26"/>
        <v>158.05921052631581</v>
      </c>
      <c r="K101" s="5">
        <v>365</v>
      </c>
      <c r="L101" s="5">
        <f t="shared" si="27"/>
        <v>50</v>
      </c>
      <c r="M101" s="27">
        <f t="shared" si="28"/>
        <v>7902.96052631579</v>
      </c>
      <c r="N101" s="27">
        <v>2191.1999999999998</v>
      </c>
      <c r="O101" s="27">
        <f t="shared" si="29"/>
        <v>5711.7605263157902</v>
      </c>
      <c r="P101" s="27">
        <f>[1]calculos!$F$962</f>
        <v>822.34004842105242</v>
      </c>
      <c r="Q101" s="27">
        <f t="shared" si="30"/>
        <v>8725.3005747368425</v>
      </c>
      <c r="R101" s="4">
        <f t="shared" si="31"/>
        <v>822.34004842105242</v>
      </c>
      <c r="T101" s="27">
        <f t="shared" si="32"/>
        <v>7902.96052631579</v>
      </c>
      <c r="U101" s="32"/>
      <c r="V101" s="58"/>
      <c r="W101" s="9"/>
      <c r="X101" s="46" t="s">
        <v>489</v>
      </c>
      <c r="Z101" s="26" t="s">
        <v>26</v>
      </c>
      <c r="AE101" s="59"/>
      <c r="AF101" s="59"/>
      <c r="AG101" s="59"/>
      <c r="AH101" s="59"/>
    </row>
    <row r="102" spans="2:34" ht="15.75" x14ac:dyDescent="0.25">
      <c r="B102" s="26">
        <v>88</v>
      </c>
      <c r="C102" s="1" t="s">
        <v>182</v>
      </c>
      <c r="D102" s="2" t="s">
        <v>180</v>
      </c>
      <c r="E102" s="2" t="s">
        <v>181</v>
      </c>
      <c r="F102" s="3" t="s">
        <v>31</v>
      </c>
      <c r="G102" s="3" t="s">
        <v>378</v>
      </c>
      <c r="H102" s="3" t="s">
        <v>29</v>
      </c>
      <c r="I102" s="5">
        <v>2402.5</v>
      </c>
      <c r="J102" s="5">
        <f t="shared" si="26"/>
        <v>158.05921052631581</v>
      </c>
      <c r="K102" s="5">
        <v>365</v>
      </c>
      <c r="L102" s="5">
        <f t="shared" si="27"/>
        <v>50</v>
      </c>
      <c r="M102" s="27">
        <f t="shared" si="28"/>
        <v>7902.96052631579</v>
      </c>
      <c r="N102" s="27">
        <v>2191.1999999999998</v>
      </c>
      <c r="O102" s="27">
        <f t="shared" si="29"/>
        <v>5711.7605263157902</v>
      </c>
      <c r="P102" s="27">
        <f>[1]calculos!$F$962</f>
        <v>822.34004842105242</v>
      </c>
      <c r="Q102" s="27">
        <f t="shared" si="30"/>
        <v>8725.3005747368425</v>
      </c>
      <c r="R102" s="4">
        <f t="shared" si="31"/>
        <v>822.34004842105242</v>
      </c>
      <c r="T102" s="27">
        <f t="shared" si="32"/>
        <v>7902.96052631579</v>
      </c>
      <c r="U102" s="32"/>
      <c r="V102" s="21"/>
      <c r="W102" s="45"/>
      <c r="X102" s="46" t="s">
        <v>490</v>
      </c>
      <c r="Z102" s="26" t="s">
        <v>26</v>
      </c>
    </row>
    <row r="103" spans="2:34" ht="15.75" x14ac:dyDescent="0.25">
      <c r="B103" s="26">
        <v>89</v>
      </c>
      <c r="C103" s="1" t="s">
        <v>183</v>
      </c>
      <c r="D103" s="2" t="s">
        <v>184</v>
      </c>
      <c r="E103" s="2" t="s">
        <v>185</v>
      </c>
      <c r="F103" s="3" t="s">
        <v>31</v>
      </c>
      <c r="G103" s="3" t="s">
        <v>379</v>
      </c>
      <c r="H103" s="3" t="s">
        <v>29</v>
      </c>
      <c r="I103" s="5">
        <v>2293</v>
      </c>
      <c r="J103" s="5">
        <f t="shared" si="26"/>
        <v>150.85526315789474</v>
      </c>
      <c r="K103" s="5">
        <v>365</v>
      </c>
      <c r="L103" s="5">
        <f t="shared" si="27"/>
        <v>50</v>
      </c>
      <c r="M103" s="27">
        <f t="shared" si="28"/>
        <v>7542.7631578947367</v>
      </c>
      <c r="N103" s="27">
        <v>2191.1999999999998</v>
      </c>
      <c r="O103" s="27">
        <f t="shared" si="29"/>
        <v>5351.5631578947368</v>
      </c>
      <c r="P103" s="27">
        <f>[1]calculos!$F$1566</f>
        <v>708.50762189473664</v>
      </c>
      <c r="Q103" s="27">
        <f t="shared" si="30"/>
        <v>8251.2707797894727</v>
      </c>
      <c r="R103" s="4">
        <f t="shared" si="31"/>
        <v>708.50762189473664</v>
      </c>
      <c r="T103" s="27">
        <f t="shared" si="32"/>
        <v>7542.7631578947357</v>
      </c>
      <c r="U103" s="32"/>
      <c r="V103" s="58"/>
      <c r="W103" s="45"/>
      <c r="X103" s="26" t="s">
        <v>30</v>
      </c>
      <c r="Z103" s="26" t="s">
        <v>26</v>
      </c>
    </row>
    <row r="104" spans="2:34" ht="15.75" x14ac:dyDescent="0.25">
      <c r="B104" s="26">
        <v>90</v>
      </c>
      <c r="C104" s="1" t="s">
        <v>190</v>
      </c>
      <c r="D104" s="2" t="s">
        <v>180</v>
      </c>
      <c r="E104" s="2" t="s">
        <v>161</v>
      </c>
      <c r="F104" s="3" t="s">
        <v>31</v>
      </c>
      <c r="G104" s="3" t="s">
        <v>380</v>
      </c>
      <c r="H104" s="3" t="s">
        <v>29</v>
      </c>
      <c r="I104" s="5">
        <v>2752</v>
      </c>
      <c r="J104" s="5">
        <f t="shared" si="26"/>
        <v>181.05263157894737</v>
      </c>
      <c r="K104" s="5">
        <v>365</v>
      </c>
      <c r="L104" s="5">
        <f t="shared" si="27"/>
        <v>50</v>
      </c>
      <c r="M104" s="27">
        <f t="shared" si="28"/>
        <v>9052.6315789473683</v>
      </c>
      <c r="N104" s="27">
        <v>2191.1999999999998</v>
      </c>
      <c r="O104" s="27">
        <f t="shared" si="29"/>
        <v>6861.4315789473685</v>
      </c>
      <c r="P104" s="27">
        <v>1144.1500000000001</v>
      </c>
      <c r="Q104" s="27">
        <f t="shared" si="30"/>
        <v>10196.781578947368</v>
      </c>
      <c r="R104" s="4">
        <f t="shared" si="31"/>
        <v>1144.1500000000001</v>
      </c>
      <c r="S104" s="27"/>
      <c r="T104" s="27">
        <f t="shared" si="32"/>
        <v>9052.6315789473683</v>
      </c>
      <c r="U104" s="32"/>
      <c r="V104" s="58"/>
      <c r="W104" s="3"/>
      <c r="X104" s="26" t="s">
        <v>199</v>
      </c>
      <c r="Y104" s="26"/>
      <c r="Z104" s="26" t="s">
        <v>26</v>
      </c>
    </row>
    <row r="105" spans="2:34" ht="15.75" x14ac:dyDescent="0.25">
      <c r="B105" s="26">
        <v>91</v>
      </c>
      <c r="C105" s="1" t="s">
        <v>191</v>
      </c>
      <c r="D105" s="2" t="s">
        <v>192</v>
      </c>
      <c r="E105" s="2" t="s">
        <v>161</v>
      </c>
      <c r="F105" s="3" t="s">
        <v>31</v>
      </c>
      <c r="G105" s="3" t="s">
        <v>381</v>
      </c>
      <c r="H105" s="3" t="s">
        <v>29</v>
      </c>
      <c r="I105" s="4">
        <v>2987.45</v>
      </c>
      <c r="J105" s="5">
        <f t="shared" si="26"/>
        <v>196.54276315789474</v>
      </c>
      <c r="K105" s="5">
        <v>365</v>
      </c>
      <c r="L105" s="5">
        <f t="shared" si="27"/>
        <v>50</v>
      </c>
      <c r="M105" s="27">
        <f t="shared" si="28"/>
        <v>9827.1381578947367</v>
      </c>
      <c r="N105" s="27">
        <v>2191.1999999999998</v>
      </c>
      <c r="O105" s="27">
        <f t="shared" si="29"/>
        <v>7635.9381578947368</v>
      </c>
      <c r="P105" s="27">
        <f>[1]calculos!$F$1034</f>
        <v>1358.9399105263158</v>
      </c>
      <c r="Q105" s="27">
        <f t="shared" si="30"/>
        <v>11186.078068421053</v>
      </c>
      <c r="R105" s="4">
        <f t="shared" si="31"/>
        <v>1358.9399105263158</v>
      </c>
      <c r="T105" s="27">
        <f t="shared" si="32"/>
        <v>9827.1381578947367</v>
      </c>
      <c r="U105" s="32"/>
      <c r="V105" s="9"/>
      <c r="W105" s="9"/>
      <c r="X105" s="26" t="s">
        <v>25</v>
      </c>
      <c r="Z105" s="26" t="s">
        <v>26</v>
      </c>
    </row>
    <row r="106" spans="2:34" ht="15.75" x14ac:dyDescent="0.25">
      <c r="B106" s="26">
        <v>92</v>
      </c>
      <c r="C106" s="1" t="s">
        <v>196</v>
      </c>
      <c r="D106" s="1" t="s">
        <v>197</v>
      </c>
      <c r="E106" s="2" t="s">
        <v>161</v>
      </c>
      <c r="F106" s="3" t="s">
        <v>31</v>
      </c>
      <c r="G106" s="3" t="s">
        <v>382</v>
      </c>
      <c r="H106" s="3" t="s">
        <v>29</v>
      </c>
      <c r="I106" s="5">
        <v>2752</v>
      </c>
      <c r="J106" s="5">
        <f>I106/15</f>
        <v>183.46666666666667</v>
      </c>
      <c r="K106" s="5">
        <v>365</v>
      </c>
      <c r="L106" s="5">
        <f>K106*15/365</f>
        <v>15</v>
      </c>
      <c r="M106" s="27">
        <f t="shared" si="28"/>
        <v>2752</v>
      </c>
      <c r="N106" s="27">
        <v>2191.1999999999998</v>
      </c>
      <c r="O106" s="27">
        <f t="shared" si="29"/>
        <v>560.80000000000018</v>
      </c>
      <c r="P106" s="27">
        <f>[1]calculos!$F$1107</f>
        <v>61.015039999999999</v>
      </c>
      <c r="Q106" s="27">
        <f t="shared" si="30"/>
        <v>2813.0150400000002</v>
      </c>
      <c r="R106" s="4">
        <f t="shared" si="31"/>
        <v>61.015039999999999</v>
      </c>
      <c r="T106" s="27">
        <f t="shared" si="32"/>
        <v>2752</v>
      </c>
      <c r="U106" s="32"/>
      <c r="V106" s="21"/>
      <c r="W106" s="45"/>
      <c r="X106" s="26" t="s">
        <v>25</v>
      </c>
      <c r="Z106" s="26" t="s">
        <v>26</v>
      </c>
    </row>
    <row r="107" spans="2:34" ht="15.75" x14ac:dyDescent="0.25">
      <c r="B107" s="26">
        <v>93</v>
      </c>
      <c r="C107" s="1" t="s">
        <v>200</v>
      </c>
      <c r="D107" s="2" t="s">
        <v>201</v>
      </c>
      <c r="E107" s="2" t="s">
        <v>202</v>
      </c>
      <c r="F107" s="3" t="s">
        <v>31</v>
      </c>
      <c r="G107" s="3" t="s">
        <v>383</v>
      </c>
      <c r="H107" s="3" t="s">
        <v>73</v>
      </c>
      <c r="I107" s="5">
        <v>3096</v>
      </c>
      <c r="J107" s="5">
        <f t="shared" si="26"/>
        <v>203.68421052631581</v>
      </c>
      <c r="K107" s="5">
        <v>365</v>
      </c>
      <c r="L107" s="5">
        <f t="shared" si="27"/>
        <v>50</v>
      </c>
      <c r="M107" s="27">
        <f t="shared" si="28"/>
        <v>10184.21052631579</v>
      </c>
      <c r="N107" s="27">
        <v>2191.1999999999998</v>
      </c>
      <c r="O107" s="27">
        <f t="shared" si="29"/>
        <v>7993.0105263157902</v>
      </c>
      <c r="P107" s="27">
        <f>[1]calculos!$F$1125</f>
        <v>1457.9626484210526</v>
      </c>
      <c r="Q107" s="27">
        <f t="shared" si="30"/>
        <v>11642.173174736843</v>
      </c>
      <c r="R107" s="4">
        <f t="shared" si="31"/>
        <v>1457.9626484210526</v>
      </c>
      <c r="T107" s="27">
        <f t="shared" si="32"/>
        <v>10184.21052631579</v>
      </c>
      <c r="U107" s="32"/>
      <c r="V107" s="3"/>
      <c r="W107" s="3"/>
      <c r="X107" s="26" t="s">
        <v>478</v>
      </c>
      <c r="Z107" s="26" t="s">
        <v>26</v>
      </c>
      <c r="AE107" s="59"/>
      <c r="AF107" s="59"/>
      <c r="AG107" s="59"/>
      <c r="AH107" s="59"/>
    </row>
    <row r="108" spans="2:34" ht="15.75" x14ac:dyDescent="0.25">
      <c r="B108" s="26">
        <v>94</v>
      </c>
      <c r="C108" s="1" t="s">
        <v>203</v>
      </c>
      <c r="D108" s="2" t="s">
        <v>204</v>
      </c>
      <c r="E108" s="2" t="s">
        <v>178</v>
      </c>
      <c r="F108" s="3" t="s">
        <v>31</v>
      </c>
      <c r="G108" s="3" t="s">
        <v>384</v>
      </c>
      <c r="H108" s="3" t="s">
        <v>29</v>
      </c>
      <c r="I108" s="5">
        <v>2752</v>
      </c>
      <c r="J108" s="5">
        <f t="shared" si="26"/>
        <v>181.05263157894737</v>
      </c>
      <c r="K108" s="5">
        <v>347</v>
      </c>
      <c r="L108" s="5">
        <f t="shared" si="27"/>
        <v>47.534246575342465</v>
      </c>
      <c r="M108" s="27">
        <f t="shared" si="28"/>
        <v>8606.2004325883208</v>
      </c>
      <c r="N108" s="27">
        <v>2191.1999999999998</v>
      </c>
      <c r="O108" s="27">
        <f t="shared" si="29"/>
        <v>6415.000432588321</v>
      </c>
      <c r="P108" s="27">
        <f>[1]calculos!$F$1934</f>
        <v>1048.797292400865</v>
      </c>
      <c r="Q108" s="27">
        <f t="shared" si="30"/>
        <v>9654.9977249891854</v>
      </c>
      <c r="R108" s="4">
        <f t="shared" si="31"/>
        <v>1048.797292400865</v>
      </c>
      <c r="T108" s="27">
        <f t="shared" si="32"/>
        <v>8606.2004325883208</v>
      </c>
      <c r="U108" s="32"/>
      <c r="V108" s="21"/>
      <c r="W108" s="9"/>
      <c r="X108" s="26" t="s">
        <v>491</v>
      </c>
      <c r="Z108" s="26" t="s">
        <v>26</v>
      </c>
      <c r="AE108" s="59"/>
      <c r="AF108" s="59"/>
      <c r="AG108" s="59"/>
      <c r="AH108" s="59"/>
    </row>
    <row r="109" spans="2:34" ht="15.75" x14ac:dyDescent="0.25">
      <c r="B109" s="26">
        <v>95</v>
      </c>
      <c r="C109" s="1" t="s">
        <v>205</v>
      </c>
      <c r="D109" s="2" t="s">
        <v>204</v>
      </c>
      <c r="E109" s="2" t="s">
        <v>178</v>
      </c>
      <c r="F109" s="3" t="s">
        <v>31</v>
      </c>
      <c r="G109" s="3" t="s">
        <v>385</v>
      </c>
      <c r="H109" s="3" t="s">
        <v>29</v>
      </c>
      <c r="I109" s="5">
        <v>2752</v>
      </c>
      <c r="J109" s="5">
        <f t="shared" si="26"/>
        <v>181.05263157894737</v>
      </c>
      <c r="K109" s="5">
        <v>365</v>
      </c>
      <c r="L109" s="5">
        <f t="shared" si="27"/>
        <v>50</v>
      </c>
      <c r="M109" s="27">
        <f t="shared" si="28"/>
        <v>9052.6315789473683</v>
      </c>
      <c r="N109" s="27">
        <v>2191.1999999999998</v>
      </c>
      <c r="O109" s="27">
        <f t="shared" si="29"/>
        <v>6861.4315789473685</v>
      </c>
      <c r="P109" s="27">
        <v>1144.1500000000001</v>
      </c>
      <c r="Q109" s="27">
        <f t="shared" si="30"/>
        <v>10196.781578947368</v>
      </c>
      <c r="R109" s="4">
        <f t="shared" si="31"/>
        <v>1144.1500000000001</v>
      </c>
      <c r="T109" s="27">
        <f t="shared" si="32"/>
        <v>9052.6315789473683</v>
      </c>
      <c r="U109" s="32"/>
      <c r="V109" s="45"/>
      <c r="W109" s="9"/>
      <c r="X109" s="26" t="s">
        <v>479</v>
      </c>
      <c r="Z109" s="26" t="s">
        <v>26</v>
      </c>
      <c r="AE109" s="59"/>
      <c r="AF109" s="59"/>
      <c r="AG109" s="59"/>
      <c r="AH109" s="59"/>
    </row>
    <row r="110" spans="2:34" ht="15.75" x14ac:dyDescent="0.25">
      <c r="B110" s="26">
        <v>96</v>
      </c>
      <c r="C110" s="1" t="s">
        <v>206</v>
      </c>
      <c r="D110" s="2" t="s">
        <v>207</v>
      </c>
      <c r="E110" s="2" t="s">
        <v>208</v>
      </c>
      <c r="F110" s="3" t="s">
        <v>31</v>
      </c>
      <c r="G110" s="3" t="s">
        <v>394</v>
      </c>
      <c r="H110" s="3" t="s">
        <v>29</v>
      </c>
      <c r="I110" s="5">
        <v>2752</v>
      </c>
      <c r="J110" s="5">
        <f t="shared" si="26"/>
        <v>181.05263157894737</v>
      </c>
      <c r="K110" s="5">
        <v>365</v>
      </c>
      <c r="L110" s="5">
        <f t="shared" si="27"/>
        <v>50</v>
      </c>
      <c r="M110" s="27">
        <f t="shared" si="28"/>
        <v>9052.6315789473683</v>
      </c>
      <c r="N110" s="27">
        <v>2191.1999999999998</v>
      </c>
      <c r="O110" s="27">
        <f t="shared" si="29"/>
        <v>6861.4315789473685</v>
      </c>
      <c r="P110" s="27">
        <f>[1]calculos!$F$1143</f>
        <v>1144.1549852631579</v>
      </c>
      <c r="Q110" s="27">
        <f t="shared" si="30"/>
        <v>10196.786564210526</v>
      </c>
      <c r="R110" s="4">
        <f t="shared" si="31"/>
        <v>1144.1549852631579</v>
      </c>
      <c r="T110" s="27">
        <f t="shared" si="32"/>
        <v>9052.6315789473683</v>
      </c>
      <c r="U110" s="32"/>
      <c r="V110" s="45"/>
      <c r="W110" s="9"/>
      <c r="X110" s="26" t="s">
        <v>171</v>
      </c>
      <c r="Z110" s="26" t="s">
        <v>26</v>
      </c>
      <c r="AE110" s="59"/>
      <c r="AF110" s="59"/>
      <c r="AG110" s="59"/>
      <c r="AH110" s="59"/>
    </row>
    <row r="111" spans="2:34" ht="15.75" x14ac:dyDescent="0.25">
      <c r="B111" s="26">
        <v>97</v>
      </c>
      <c r="C111" s="1" t="s">
        <v>209</v>
      </c>
      <c r="D111" s="2" t="s">
        <v>204</v>
      </c>
      <c r="E111" s="2" t="s">
        <v>178</v>
      </c>
      <c r="F111" s="3" t="s">
        <v>31</v>
      </c>
      <c r="G111" s="3" t="s">
        <v>386</v>
      </c>
      <c r="H111" s="3" t="s">
        <v>29</v>
      </c>
      <c r="I111" s="5">
        <v>2866.5</v>
      </c>
      <c r="J111" s="5">
        <f t="shared" si="26"/>
        <v>188.58552631578948</v>
      </c>
      <c r="K111" s="5">
        <v>365</v>
      </c>
      <c r="L111" s="5">
        <f t="shared" si="27"/>
        <v>50</v>
      </c>
      <c r="M111" s="27">
        <f t="shared" si="28"/>
        <v>9429.2763157894733</v>
      </c>
      <c r="N111" s="27">
        <v>2191.1999999999998</v>
      </c>
      <c r="O111" s="27">
        <f t="shared" si="29"/>
        <v>7238.0763157894735</v>
      </c>
      <c r="P111" s="27">
        <f>[1]calculos!$F$1162</f>
        <v>1248.6055010526311</v>
      </c>
      <c r="Q111" s="27">
        <f t="shared" si="30"/>
        <v>10677.881816842104</v>
      </c>
      <c r="R111" s="4">
        <f t="shared" si="31"/>
        <v>1248.6055010526311</v>
      </c>
      <c r="T111" s="27">
        <f t="shared" si="32"/>
        <v>9429.2763157894733</v>
      </c>
      <c r="U111" s="32"/>
      <c r="V111" s="45"/>
      <c r="W111" s="9"/>
      <c r="X111" s="26" t="s">
        <v>210</v>
      </c>
      <c r="Z111" s="26" t="s">
        <v>26</v>
      </c>
      <c r="AE111" s="59"/>
      <c r="AF111" s="59"/>
      <c r="AG111" s="59"/>
      <c r="AH111" s="59"/>
    </row>
    <row r="112" spans="2:34" ht="15.75" x14ac:dyDescent="0.25">
      <c r="B112" s="26">
        <v>98</v>
      </c>
      <c r="C112" s="1" t="s">
        <v>211</v>
      </c>
      <c r="D112" s="2" t="s">
        <v>180</v>
      </c>
      <c r="E112" s="2" t="s">
        <v>181</v>
      </c>
      <c r="F112" s="3" t="s">
        <v>31</v>
      </c>
      <c r="G112" s="3" t="s">
        <v>387</v>
      </c>
      <c r="H112" s="3" t="s">
        <v>29</v>
      </c>
      <c r="I112" s="5">
        <v>3096</v>
      </c>
      <c r="J112" s="5">
        <f t="shared" si="26"/>
        <v>203.68421052631581</v>
      </c>
      <c r="K112" s="5">
        <v>365</v>
      </c>
      <c r="L112" s="5">
        <f t="shared" si="27"/>
        <v>50</v>
      </c>
      <c r="M112" s="27">
        <f t="shared" si="28"/>
        <v>10184.21052631579</v>
      </c>
      <c r="N112" s="27">
        <v>2191.1999999999998</v>
      </c>
      <c r="O112" s="27">
        <f t="shared" si="29"/>
        <v>7993.0105263157902</v>
      </c>
      <c r="P112" s="27">
        <v>1457.96</v>
      </c>
      <c r="Q112" s="27">
        <f t="shared" si="30"/>
        <v>11642.170526315789</v>
      </c>
      <c r="R112" s="4">
        <f t="shared" si="31"/>
        <v>1457.96</v>
      </c>
      <c r="S112" s="27"/>
      <c r="T112" s="27">
        <f t="shared" si="32"/>
        <v>10184.21052631579</v>
      </c>
      <c r="U112" s="32"/>
      <c r="V112" s="21"/>
      <c r="W112" s="45"/>
      <c r="X112" s="26" t="s">
        <v>94</v>
      </c>
      <c r="Y112" s="26"/>
      <c r="Z112" s="26" t="s">
        <v>26</v>
      </c>
      <c r="AE112" s="59"/>
      <c r="AF112" s="59"/>
      <c r="AG112" s="59"/>
      <c r="AH112" s="59"/>
    </row>
    <row r="113" spans="2:32" ht="15.75" x14ac:dyDescent="0.25">
      <c r="B113" s="26"/>
      <c r="C113" s="44" t="s">
        <v>212</v>
      </c>
      <c r="I113" s="43"/>
      <c r="J113" s="43"/>
      <c r="K113" s="43"/>
      <c r="L113" s="43"/>
      <c r="M113" s="43">
        <f>SUM(M59:M112)</f>
        <v>550151.17582912755</v>
      </c>
      <c r="N113" s="43"/>
      <c r="O113" s="43"/>
      <c r="P113" s="43">
        <f>SUM(P59:P112)</f>
        <v>79174.890038186015</v>
      </c>
      <c r="Q113" s="43">
        <f>SUM(Q59:Q112)</f>
        <v>629326.06586731353</v>
      </c>
      <c r="R113" s="43">
        <f>SUM(R59:R112)</f>
        <v>79174.890038186015</v>
      </c>
      <c r="S113" s="43">
        <f t="shared" ref="S113:T113" si="33">SUM(S59:S112)</f>
        <v>0</v>
      </c>
      <c r="T113" s="43">
        <f t="shared" si="33"/>
        <v>550151.17582912755</v>
      </c>
      <c r="U113" s="81"/>
    </row>
    <row r="114" spans="2:32" x14ac:dyDescent="0.25">
      <c r="I114" s="57"/>
      <c r="J114" s="57"/>
      <c r="K114" s="57"/>
      <c r="L114" s="57"/>
      <c r="M114" s="57"/>
      <c r="N114" s="57"/>
      <c r="O114" s="57"/>
      <c r="P114" s="57"/>
      <c r="Q114" s="57"/>
      <c r="T114" s="57"/>
    </row>
    <row r="115" spans="2:32" ht="15.75" x14ac:dyDescent="0.25">
      <c r="I115" s="43"/>
      <c r="J115" s="43"/>
      <c r="K115" s="43"/>
      <c r="L115" s="43"/>
      <c r="M115" s="43">
        <f>SUM(M113+M56+M50+M35)</f>
        <v>1572738.8966294152</v>
      </c>
      <c r="N115" s="43"/>
      <c r="O115" s="43"/>
      <c r="P115" s="43">
        <f>P113+P56+P50+P35</f>
        <v>321256.36990849604</v>
      </c>
      <c r="Q115" s="43">
        <f>SUM(Q113+Q56+Q50+Q35)</f>
        <v>1893995.2665379122</v>
      </c>
      <c r="R115" s="43">
        <f t="shared" ref="R115:T115" si="34">SUM(R113+R56+R50+R35)</f>
        <v>321256.36990849604</v>
      </c>
      <c r="S115" s="43">
        <f t="shared" si="34"/>
        <v>0</v>
      </c>
      <c r="T115" s="43">
        <f t="shared" si="34"/>
        <v>1572738.8966294152</v>
      </c>
    </row>
    <row r="118" spans="2:32" ht="15.75" x14ac:dyDescent="0.25">
      <c r="Q118" s="27"/>
    </row>
    <row r="120" spans="2:32" ht="15.75" x14ac:dyDescent="0.25">
      <c r="D120" s="72" t="s">
        <v>213</v>
      </c>
      <c r="E120" s="72"/>
      <c r="H120" s="72" t="s">
        <v>214</v>
      </c>
      <c r="I120" s="72"/>
      <c r="J120" s="72"/>
      <c r="K120" s="72"/>
      <c r="L120" s="72"/>
      <c r="M120" s="72"/>
      <c r="N120" s="45"/>
      <c r="O120" s="45"/>
      <c r="P120" s="45"/>
      <c r="Q120" s="72" t="s">
        <v>215</v>
      </c>
      <c r="R120" s="72"/>
      <c r="S120" s="72"/>
    </row>
    <row r="121" spans="2:32" ht="15.75" x14ac:dyDescent="0.25">
      <c r="D121" s="72" t="s">
        <v>21</v>
      </c>
      <c r="E121" s="72"/>
      <c r="H121" s="72" t="s">
        <v>88</v>
      </c>
      <c r="I121" s="72"/>
      <c r="J121" s="72"/>
      <c r="K121" s="72"/>
      <c r="L121" s="72"/>
      <c r="M121" s="72"/>
      <c r="N121" s="45"/>
      <c r="O121" s="45"/>
      <c r="P121" s="45"/>
      <c r="Q121" s="72" t="s">
        <v>37</v>
      </c>
      <c r="R121" s="72"/>
      <c r="S121" s="72"/>
    </row>
    <row r="124" spans="2:32" ht="15.75" x14ac:dyDescent="0.25">
      <c r="B124" s="68" t="s">
        <v>0</v>
      </c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82"/>
    </row>
    <row r="125" spans="2:32" ht="15.75" x14ac:dyDescent="0.25">
      <c r="B125" s="68" t="s">
        <v>522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82"/>
    </row>
    <row r="126" spans="2:32" ht="15.75" x14ac:dyDescent="0.25">
      <c r="B126" s="68" t="s">
        <v>216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82"/>
    </row>
    <row r="127" spans="2:32" ht="15.75" x14ac:dyDescent="0.2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</row>
    <row r="128" spans="2:32" ht="63" x14ac:dyDescent="0.25">
      <c r="B128" s="71" t="s">
        <v>217</v>
      </c>
      <c r="C128" s="71" t="s">
        <v>2</v>
      </c>
      <c r="D128" s="37" t="s">
        <v>3</v>
      </c>
      <c r="E128" s="37" t="s">
        <v>4</v>
      </c>
      <c r="F128" s="38" t="s">
        <v>5</v>
      </c>
      <c r="G128" s="38" t="s">
        <v>6</v>
      </c>
      <c r="H128" s="71" t="s">
        <v>218</v>
      </c>
      <c r="I128" s="39" t="s">
        <v>8</v>
      </c>
      <c r="J128" s="39" t="s">
        <v>523</v>
      </c>
      <c r="K128" s="61" t="s">
        <v>524</v>
      </c>
      <c r="L128" s="61" t="s">
        <v>525</v>
      </c>
      <c r="M128" s="39" t="s">
        <v>9</v>
      </c>
      <c r="N128" s="61" t="s">
        <v>530</v>
      </c>
      <c r="O128" s="61" t="s">
        <v>528</v>
      </c>
      <c r="P128" s="61" t="s">
        <v>529</v>
      </c>
      <c r="Q128" s="65" t="s">
        <v>536</v>
      </c>
      <c r="R128" s="38" t="s">
        <v>10</v>
      </c>
      <c r="S128" s="38" t="s">
        <v>11</v>
      </c>
      <c r="T128" s="40" t="s">
        <v>12</v>
      </c>
      <c r="U128" s="41" t="s">
        <v>13</v>
      </c>
      <c r="V128" s="71" t="s">
        <v>14</v>
      </c>
      <c r="W128" s="71" t="s">
        <v>15</v>
      </c>
      <c r="X128" s="71" t="s">
        <v>16</v>
      </c>
      <c r="Z128" s="71" t="s">
        <v>17</v>
      </c>
      <c r="AA128" s="71" t="s">
        <v>18</v>
      </c>
      <c r="AC128" s="71"/>
      <c r="AD128" s="71"/>
      <c r="AE128" s="71"/>
      <c r="AF128" s="71"/>
    </row>
    <row r="129" spans="2:32" ht="15.75" x14ac:dyDescent="0.25">
      <c r="B129" s="73"/>
      <c r="C129" s="73"/>
      <c r="D129" s="33"/>
      <c r="E129" s="33"/>
      <c r="F129" s="34"/>
      <c r="G129" s="34"/>
      <c r="H129" s="73"/>
      <c r="I129" s="23"/>
      <c r="J129" s="23"/>
      <c r="K129" s="23"/>
      <c r="L129" s="23"/>
      <c r="M129" s="23"/>
      <c r="N129" s="23"/>
      <c r="O129" s="23"/>
      <c r="P129" s="23"/>
      <c r="Q129" s="21"/>
      <c r="R129" s="21"/>
      <c r="S129" s="21"/>
      <c r="T129" s="24"/>
      <c r="U129" s="29"/>
    </row>
    <row r="130" spans="2:32" ht="15.75" x14ac:dyDescent="0.25">
      <c r="B130" s="26">
        <v>1</v>
      </c>
      <c r="C130" s="1" t="s">
        <v>220</v>
      </c>
      <c r="D130" s="28" t="s">
        <v>221</v>
      </c>
      <c r="E130" s="28" t="s">
        <v>222</v>
      </c>
      <c r="F130" s="1" t="s">
        <v>223</v>
      </c>
      <c r="G130" s="1"/>
      <c r="H130" s="1"/>
      <c r="I130" s="28">
        <v>1323</v>
      </c>
      <c r="J130" s="28">
        <f>I130*2/30.4</f>
        <v>87.039473684210535</v>
      </c>
      <c r="K130" s="28">
        <v>365</v>
      </c>
      <c r="L130" s="28">
        <f>K130*50/365</f>
        <v>50</v>
      </c>
      <c r="M130" s="35">
        <f>J130*L130</f>
        <v>4351.9736842105267</v>
      </c>
      <c r="N130" s="35">
        <v>2191.1999999999998</v>
      </c>
      <c r="O130" s="35">
        <f>M130-N130</f>
        <v>2160.7736842105269</v>
      </c>
      <c r="P130" s="35">
        <f>[1]calculos!$F$1182</f>
        <v>37.958400842105277</v>
      </c>
      <c r="Q130" s="35">
        <f>M130+P130</f>
        <v>4389.9320850526319</v>
      </c>
      <c r="R130" s="28">
        <f>P130</f>
        <v>37.958400842105277</v>
      </c>
      <c r="T130" s="27">
        <f>Q130-R130-S130</f>
        <v>4351.9736842105267</v>
      </c>
      <c r="V130" s="26"/>
      <c r="W130" s="51"/>
      <c r="Z130" s="26" t="s">
        <v>26</v>
      </c>
      <c r="AC130" s="59"/>
      <c r="AD130" s="59"/>
      <c r="AE130" s="59"/>
      <c r="AF130" s="59"/>
    </row>
    <row r="131" spans="2:32" ht="15.75" x14ac:dyDescent="0.25">
      <c r="B131" s="26">
        <v>2</v>
      </c>
      <c r="C131" s="1" t="s">
        <v>224</v>
      </c>
      <c r="D131" s="28" t="s">
        <v>221</v>
      </c>
      <c r="E131" s="28" t="s">
        <v>222</v>
      </c>
      <c r="F131" s="1" t="s">
        <v>223</v>
      </c>
      <c r="G131" s="1"/>
      <c r="H131" s="1"/>
      <c r="I131" s="28">
        <v>1323</v>
      </c>
      <c r="J131" s="28">
        <f t="shared" ref="J131:J143" si="35">I131*2/30.4</f>
        <v>87.039473684210535</v>
      </c>
      <c r="K131" s="28">
        <v>365</v>
      </c>
      <c r="L131" s="28">
        <f t="shared" ref="L131:L143" si="36">K131*50/365</f>
        <v>50</v>
      </c>
      <c r="M131" s="35">
        <f t="shared" ref="M131:M143" si="37">J131*L131</f>
        <v>4351.9736842105267</v>
      </c>
      <c r="N131" s="35">
        <v>2191.1999999999998</v>
      </c>
      <c r="O131" s="35">
        <f t="shared" ref="O131:O143" si="38">M131-N131</f>
        <v>2160.7736842105269</v>
      </c>
      <c r="P131" s="35">
        <f>[1]calculos!$F$1182</f>
        <v>37.958400842105277</v>
      </c>
      <c r="Q131" s="35">
        <f t="shared" ref="Q131:Q143" si="39">M131+P131</f>
        <v>4389.9320850526319</v>
      </c>
      <c r="R131" s="28">
        <f t="shared" ref="R131:R143" si="40">P131</f>
        <v>37.958400842105277</v>
      </c>
      <c r="T131" s="27">
        <f t="shared" ref="T131:T143" si="41">Q131-R131-S131</f>
        <v>4351.9736842105267</v>
      </c>
      <c r="V131" s="26"/>
      <c r="Z131" s="26" t="s">
        <v>26</v>
      </c>
      <c r="AC131" s="59"/>
      <c r="AD131" s="59"/>
      <c r="AE131" s="59"/>
      <c r="AF131" s="59"/>
    </row>
    <row r="132" spans="2:32" ht="15.75" x14ac:dyDescent="0.25">
      <c r="B132" s="26">
        <v>3</v>
      </c>
      <c r="C132" s="1" t="s">
        <v>225</v>
      </c>
      <c r="D132" s="28" t="s">
        <v>221</v>
      </c>
      <c r="E132" s="28" t="s">
        <v>222</v>
      </c>
      <c r="F132" s="1" t="s">
        <v>223</v>
      </c>
      <c r="G132" s="1"/>
      <c r="H132" s="1"/>
      <c r="I132" s="28">
        <v>2025</v>
      </c>
      <c r="J132" s="28">
        <f t="shared" si="35"/>
        <v>133.22368421052633</v>
      </c>
      <c r="K132" s="28">
        <v>365</v>
      </c>
      <c r="L132" s="28">
        <f t="shared" si="36"/>
        <v>50</v>
      </c>
      <c r="M132" s="35">
        <f t="shared" si="37"/>
        <v>6661.1842105263167</v>
      </c>
      <c r="N132" s="35">
        <v>2191.1999999999998</v>
      </c>
      <c r="O132" s="35">
        <f t="shared" si="38"/>
        <v>4469.9842105263169</v>
      </c>
      <c r="P132" s="35">
        <f>[1]calculos!$F$1202</f>
        <v>466.4077936842105</v>
      </c>
      <c r="Q132" s="35">
        <f t="shared" si="39"/>
        <v>7127.5920042105272</v>
      </c>
      <c r="R132" s="28">
        <f t="shared" si="40"/>
        <v>466.4077936842105</v>
      </c>
      <c r="T132" s="27">
        <f t="shared" si="41"/>
        <v>6661.1842105263167</v>
      </c>
      <c r="V132" s="53"/>
      <c r="Z132" s="26" t="s">
        <v>26</v>
      </c>
      <c r="AC132" s="59"/>
      <c r="AD132" s="59"/>
      <c r="AE132" s="59"/>
      <c r="AF132" s="59"/>
    </row>
    <row r="133" spans="2:32" ht="15.75" x14ac:dyDescent="0.25">
      <c r="B133" s="26">
        <v>4</v>
      </c>
      <c r="C133" s="1" t="s">
        <v>226</v>
      </c>
      <c r="D133" s="28" t="s">
        <v>221</v>
      </c>
      <c r="E133" s="28" t="s">
        <v>222</v>
      </c>
      <c r="F133" s="1" t="s">
        <v>223</v>
      </c>
      <c r="G133" s="1"/>
      <c r="H133" s="1"/>
      <c r="I133" s="28">
        <v>2531</v>
      </c>
      <c r="J133" s="28">
        <f t="shared" si="35"/>
        <v>166.51315789473685</v>
      </c>
      <c r="K133" s="28">
        <v>365</v>
      </c>
      <c r="L133" s="28">
        <f t="shared" si="36"/>
        <v>50</v>
      </c>
      <c r="M133" s="35">
        <f t="shared" si="37"/>
        <v>8325.6578947368416</v>
      </c>
      <c r="N133" s="35">
        <v>2191.1999999999998</v>
      </c>
      <c r="O133" s="35">
        <f t="shared" si="38"/>
        <v>6134.4578947368418</v>
      </c>
      <c r="P133" s="35">
        <f>[1]calculos!$F$1221</f>
        <v>942.55180631578924</v>
      </c>
      <c r="Q133" s="35">
        <f t="shared" si="39"/>
        <v>9268.2097010526304</v>
      </c>
      <c r="R133" s="28">
        <f t="shared" si="40"/>
        <v>942.55180631578924</v>
      </c>
      <c r="T133" s="27">
        <f t="shared" si="41"/>
        <v>8325.6578947368416</v>
      </c>
      <c r="V133" s="26"/>
      <c r="Z133" s="26" t="s">
        <v>26</v>
      </c>
      <c r="AC133" s="59"/>
      <c r="AD133" s="59"/>
      <c r="AE133" s="59"/>
      <c r="AF133" s="59"/>
    </row>
    <row r="134" spans="2:32" ht="15.75" x14ac:dyDescent="0.25">
      <c r="B134" s="26">
        <v>5</v>
      </c>
      <c r="C134" s="1" t="s">
        <v>227</v>
      </c>
      <c r="D134" s="28" t="s">
        <v>221</v>
      </c>
      <c r="E134" s="28" t="s">
        <v>222</v>
      </c>
      <c r="F134" s="1" t="s">
        <v>223</v>
      </c>
      <c r="G134" s="1"/>
      <c r="H134" s="1"/>
      <c r="I134" s="28">
        <v>1747.2</v>
      </c>
      <c r="J134" s="28">
        <f t="shared" si="35"/>
        <v>114.94736842105264</v>
      </c>
      <c r="K134" s="28">
        <v>365</v>
      </c>
      <c r="L134" s="28">
        <f t="shared" si="36"/>
        <v>50</v>
      </c>
      <c r="M134" s="35">
        <f t="shared" si="37"/>
        <v>5747.3684210526326</v>
      </c>
      <c r="N134" s="35">
        <v>2191.1999999999998</v>
      </c>
      <c r="O134" s="35">
        <f t="shared" si="38"/>
        <v>3556.1684210526328</v>
      </c>
      <c r="P134" s="35">
        <f>[1]calculos!$F$1240</f>
        <v>261.83566821052631</v>
      </c>
      <c r="Q134" s="35">
        <f t="shared" si="39"/>
        <v>6009.2040892631585</v>
      </c>
      <c r="R134" s="28">
        <f t="shared" si="40"/>
        <v>261.83566821052631</v>
      </c>
      <c r="S134" s="26"/>
      <c r="T134" s="27">
        <f t="shared" si="41"/>
        <v>5747.3684210526326</v>
      </c>
      <c r="V134" s="53"/>
      <c r="Z134" s="26" t="s">
        <v>26</v>
      </c>
      <c r="AC134" s="59"/>
      <c r="AD134" s="59"/>
      <c r="AE134" s="59"/>
      <c r="AF134" s="59"/>
    </row>
    <row r="135" spans="2:32" ht="15.75" x14ac:dyDescent="0.25">
      <c r="B135" s="26">
        <v>6</v>
      </c>
      <c r="C135" s="1" t="s">
        <v>228</v>
      </c>
      <c r="D135" s="28" t="s">
        <v>221</v>
      </c>
      <c r="E135" s="28" t="s">
        <v>222</v>
      </c>
      <c r="F135" s="1" t="s">
        <v>223</v>
      </c>
      <c r="G135" s="1"/>
      <c r="H135" s="1"/>
      <c r="I135" s="28">
        <v>1651.2</v>
      </c>
      <c r="J135" s="28">
        <f t="shared" si="35"/>
        <v>108.63157894736842</v>
      </c>
      <c r="K135" s="28">
        <v>365</v>
      </c>
      <c r="L135" s="28">
        <f t="shared" si="36"/>
        <v>50</v>
      </c>
      <c r="M135" s="35">
        <f t="shared" si="37"/>
        <v>5431.5789473684208</v>
      </c>
      <c r="N135" s="35">
        <v>2191.1999999999998</v>
      </c>
      <c r="O135" s="35">
        <f t="shared" si="38"/>
        <v>3240.378947368421</v>
      </c>
      <c r="P135" s="35">
        <f>[1]calculos!$F$1258</f>
        <v>205.83617347368406</v>
      </c>
      <c r="Q135" s="35">
        <f t="shared" si="39"/>
        <v>5637.4151208421044</v>
      </c>
      <c r="R135" s="28">
        <f t="shared" si="40"/>
        <v>205.83617347368406</v>
      </c>
      <c r="S135" s="26"/>
      <c r="T135" s="27">
        <f t="shared" si="41"/>
        <v>5431.5789473684208</v>
      </c>
      <c r="V135" s="53"/>
      <c r="W135" s="26"/>
      <c r="Z135" s="26" t="s">
        <v>26</v>
      </c>
      <c r="AC135" s="59"/>
      <c r="AD135" s="59"/>
      <c r="AE135" s="59"/>
      <c r="AF135" s="59"/>
    </row>
    <row r="136" spans="2:32" ht="15.75" x14ac:dyDescent="0.25">
      <c r="B136" s="26">
        <v>7</v>
      </c>
      <c r="C136" s="1" t="s">
        <v>229</v>
      </c>
      <c r="D136" s="28" t="s">
        <v>221</v>
      </c>
      <c r="E136" s="28" t="s">
        <v>222</v>
      </c>
      <c r="F136" s="1" t="s">
        <v>223</v>
      </c>
      <c r="G136" s="1"/>
      <c r="H136" s="1"/>
      <c r="I136" s="28">
        <v>1834.4</v>
      </c>
      <c r="J136" s="28">
        <f t="shared" si="35"/>
        <v>120.68421052631579</v>
      </c>
      <c r="K136" s="28">
        <v>365</v>
      </c>
      <c r="L136" s="28">
        <f t="shared" si="36"/>
        <v>50</v>
      </c>
      <c r="M136" s="35">
        <f t="shared" si="37"/>
        <v>6034.21052631579</v>
      </c>
      <c r="N136" s="35">
        <v>2191.1999999999998</v>
      </c>
      <c r="O136" s="35">
        <f t="shared" si="38"/>
        <v>3843.0105263157902</v>
      </c>
      <c r="P136" s="35">
        <f>[1]calculos!$F$1275</f>
        <v>317.29680421052632</v>
      </c>
      <c r="Q136" s="35">
        <f t="shared" si="39"/>
        <v>6351.5073305263168</v>
      </c>
      <c r="R136" s="28">
        <f t="shared" si="40"/>
        <v>317.29680421052632</v>
      </c>
      <c r="S136" s="26"/>
      <c r="T136" s="27">
        <f t="shared" si="41"/>
        <v>6034.21052631579</v>
      </c>
      <c r="V136" s="26"/>
      <c r="W136" s="26"/>
      <c r="Z136" s="26" t="s">
        <v>26</v>
      </c>
      <c r="AC136" s="59"/>
      <c r="AD136" s="59"/>
      <c r="AE136" s="59"/>
      <c r="AF136" s="59"/>
    </row>
    <row r="137" spans="2:32" ht="15.75" x14ac:dyDescent="0.25">
      <c r="B137" s="26">
        <v>8</v>
      </c>
      <c r="C137" s="1" t="s">
        <v>230</v>
      </c>
      <c r="D137" s="28" t="s">
        <v>221</v>
      </c>
      <c r="E137" s="28" t="s">
        <v>222</v>
      </c>
      <c r="F137" s="1" t="s">
        <v>223</v>
      </c>
      <c r="G137" s="1"/>
      <c r="H137" s="1"/>
      <c r="I137" s="28">
        <v>2100</v>
      </c>
      <c r="J137" s="28">
        <f t="shared" si="35"/>
        <v>138.15789473684211</v>
      </c>
      <c r="K137" s="28">
        <v>365</v>
      </c>
      <c r="L137" s="28">
        <f t="shared" si="36"/>
        <v>50</v>
      </c>
      <c r="M137" s="35">
        <f t="shared" si="37"/>
        <v>6907.8947368421059</v>
      </c>
      <c r="N137" s="35">
        <v>2191.1999999999998</v>
      </c>
      <c r="O137" s="35">
        <f t="shared" si="38"/>
        <v>4716.6947368421061</v>
      </c>
      <c r="P137" s="35">
        <f>[1]calculos!$F$1292</f>
        <v>532.15022484210544</v>
      </c>
      <c r="Q137" s="35">
        <f t="shared" si="39"/>
        <v>7440.0449616842116</v>
      </c>
      <c r="R137" s="28">
        <f t="shared" si="40"/>
        <v>532.15022484210544</v>
      </c>
      <c r="S137" s="26"/>
      <c r="T137" s="27">
        <f t="shared" si="41"/>
        <v>6907.8947368421059</v>
      </c>
      <c r="V137" s="26"/>
      <c r="W137" s="26"/>
      <c r="Z137" s="26" t="s">
        <v>26</v>
      </c>
      <c r="AC137" s="59"/>
      <c r="AD137" s="59"/>
      <c r="AE137" s="59"/>
      <c r="AF137" s="59"/>
    </row>
    <row r="138" spans="2:32" ht="15.75" x14ac:dyDescent="0.25">
      <c r="B138" s="26">
        <v>9</v>
      </c>
      <c r="C138" s="1" t="s">
        <v>231</v>
      </c>
      <c r="D138" s="28" t="s">
        <v>221</v>
      </c>
      <c r="E138" s="28" t="s">
        <v>222</v>
      </c>
      <c r="F138" s="1" t="s">
        <v>223</v>
      </c>
      <c r="G138" s="1"/>
      <c r="H138" s="1"/>
      <c r="I138" s="28">
        <v>1834.4</v>
      </c>
      <c r="J138" s="28">
        <f t="shared" si="35"/>
        <v>120.68421052631579</v>
      </c>
      <c r="K138" s="28">
        <v>365</v>
      </c>
      <c r="L138" s="28">
        <f t="shared" si="36"/>
        <v>50</v>
      </c>
      <c r="M138" s="35">
        <f t="shared" si="37"/>
        <v>6034.21052631579</v>
      </c>
      <c r="N138" s="35">
        <v>2191.1999999999998</v>
      </c>
      <c r="O138" s="35">
        <f t="shared" si="38"/>
        <v>3843.0105263157902</v>
      </c>
      <c r="P138" s="35">
        <v>317.3</v>
      </c>
      <c r="Q138" s="35">
        <f t="shared" si="39"/>
        <v>6351.5105263157902</v>
      </c>
      <c r="R138" s="28">
        <f t="shared" si="40"/>
        <v>317.3</v>
      </c>
      <c r="S138" s="26"/>
      <c r="T138" s="27">
        <f t="shared" si="41"/>
        <v>6034.21052631579</v>
      </c>
      <c r="V138" s="26"/>
      <c r="W138" s="26"/>
      <c r="Z138" s="26" t="s">
        <v>26</v>
      </c>
      <c r="AC138" s="59"/>
      <c r="AD138" s="59"/>
      <c r="AE138" s="59"/>
      <c r="AF138" s="59"/>
    </row>
    <row r="139" spans="2:32" ht="15.75" x14ac:dyDescent="0.25">
      <c r="B139" s="26">
        <v>10</v>
      </c>
      <c r="C139" s="1" t="s">
        <v>232</v>
      </c>
      <c r="D139" s="28" t="s">
        <v>221</v>
      </c>
      <c r="E139" s="28" t="s">
        <v>222</v>
      </c>
      <c r="F139" s="1" t="s">
        <v>223</v>
      </c>
      <c r="G139" s="1"/>
      <c r="H139" s="1"/>
      <c r="I139" s="28">
        <v>2795</v>
      </c>
      <c r="J139" s="28">
        <f t="shared" si="35"/>
        <v>183.88157894736844</v>
      </c>
      <c r="K139" s="28">
        <v>365</v>
      </c>
      <c r="L139" s="28">
        <f t="shared" si="36"/>
        <v>50</v>
      </c>
      <c r="M139" s="35">
        <f t="shared" si="37"/>
        <v>9194.0789473684217</v>
      </c>
      <c r="N139" s="35">
        <v>2191.1999999999998</v>
      </c>
      <c r="O139" s="35">
        <f t="shared" si="38"/>
        <v>7002.8789473684219</v>
      </c>
      <c r="P139" s="35">
        <f>[1]calculos!$F$1311</f>
        <v>1183.3809431578948</v>
      </c>
      <c r="Q139" s="35">
        <f t="shared" si="39"/>
        <v>10377.459890526316</v>
      </c>
      <c r="R139" s="28">
        <f t="shared" si="40"/>
        <v>1183.3809431578948</v>
      </c>
      <c r="S139" s="26"/>
      <c r="T139" s="27">
        <f t="shared" si="41"/>
        <v>9194.0789473684199</v>
      </c>
      <c r="V139" s="26"/>
      <c r="W139" s="26"/>
      <c r="Z139" s="26" t="s">
        <v>26</v>
      </c>
      <c r="AC139" s="59"/>
      <c r="AD139" s="59"/>
      <c r="AE139" s="59"/>
      <c r="AF139" s="59"/>
    </row>
    <row r="140" spans="2:32" ht="15.75" x14ac:dyDescent="0.25">
      <c r="B140" s="26">
        <v>11</v>
      </c>
      <c r="C140" s="1" t="s">
        <v>233</v>
      </c>
      <c r="D140" s="28" t="s">
        <v>221</v>
      </c>
      <c r="E140" s="28" t="s">
        <v>222</v>
      </c>
      <c r="F140" s="1" t="s">
        <v>223</v>
      </c>
      <c r="G140" s="1"/>
      <c r="H140" s="1"/>
      <c r="I140" s="28">
        <v>2969.75</v>
      </c>
      <c r="J140" s="28">
        <f t="shared" si="35"/>
        <v>195.37828947368422</v>
      </c>
      <c r="K140" s="28">
        <v>365</v>
      </c>
      <c r="L140" s="28">
        <f t="shared" si="36"/>
        <v>50</v>
      </c>
      <c r="M140" s="35">
        <f t="shared" si="37"/>
        <v>9768.9144736842118</v>
      </c>
      <c r="N140" s="35">
        <v>2191.1999999999998</v>
      </c>
      <c r="O140" s="35">
        <f t="shared" si="38"/>
        <v>7577.714473684212</v>
      </c>
      <c r="P140" s="35">
        <f>[1]calculos!$F$1330</f>
        <v>1342.7934115789476</v>
      </c>
      <c r="Q140" s="35">
        <f t="shared" si="39"/>
        <v>11111.70788526316</v>
      </c>
      <c r="R140" s="28">
        <f t="shared" si="40"/>
        <v>1342.7934115789476</v>
      </c>
      <c r="T140" s="27">
        <f t="shared" si="41"/>
        <v>9768.9144736842136</v>
      </c>
      <c r="V140" s="26"/>
      <c r="W140" s="26"/>
      <c r="Z140" s="26" t="s">
        <v>26</v>
      </c>
      <c r="AC140" s="59"/>
      <c r="AD140" s="59"/>
      <c r="AE140" s="59"/>
      <c r="AF140" s="59"/>
    </row>
    <row r="141" spans="2:32" ht="15.75" x14ac:dyDescent="0.25">
      <c r="B141" s="26">
        <v>12</v>
      </c>
      <c r="C141" s="1" t="s">
        <v>234</v>
      </c>
      <c r="D141" s="28" t="s">
        <v>221</v>
      </c>
      <c r="E141" s="28" t="s">
        <v>222</v>
      </c>
      <c r="F141" s="1" t="s">
        <v>223</v>
      </c>
      <c r="G141" s="1"/>
      <c r="H141" s="1"/>
      <c r="I141" s="28">
        <v>1440</v>
      </c>
      <c r="J141" s="28">
        <f t="shared" si="35"/>
        <v>94.736842105263165</v>
      </c>
      <c r="K141" s="28">
        <v>365</v>
      </c>
      <c r="L141" s="28">
        <f t="shared" si="36"/>
        <v>50</v>
      </c>
      <c r="M141" s="35">
        <f t="shared" si="37"/>
        <v>4736.8421052631584</v>
      </c>
      <c r="N141" s="35">
        <v>2191.1999999999998</v>
      </c>
      <c r="O141" s="35">
        <f t="shared" si="38"/>
        <v>2545.6421052631586</v>
      </c>
      <c r="P141" s="35">
        <f>[1]calculos!$F$1348</f>
        <v>97.805285052631575</v>
      </c>
      <c r="Q141" s="35">
        <f t="shared" si="39"/>
        <v>4834.6473903157903</v>
      </c>
      <c r="R141" s="28">
        <f t="shared" si="40"/>
        <v>97.805285052631575</v>
      </c>
      <c r="T141" s="27">
        <f t="shared" si="41"/>
        <v>4736.8421052631584</v>
      </c>
      <c r="V141" s="26"/>
      <c r="Z141" s="26" t="s">
        <v>26</v>
      </c>
      <c r="AC141" s="59"/>
      <c r="AD141" s="59"/>
      <c r="AE141" s="59"/>
      <c r="AF141" s="59"/>
    </row>
    <row r="142" spans="2:32" ht="15.75" x14ac:dyDescent="0.25">
      <c r="B142" s="26">
        <v>13</v>
      </c>
      <c r="C142" s="1" t="s">
        <v>235</v>
      </c>
      <c r="D142" s="28" t="s">
        <v>221</v>
      </c>
      <c r="E142" s="28" t="s">
        <v>222</v>
      </c>
      <c r="F142" s="1" t="s">
        <v>223</v>
      </c>
      <c r="G142" s="1"/>
      <c r="H142" s="1"/>
      <c r="I142" s="27">
        <v>3554.25</v>
      </c>
      <c r="J142" s="28">
        <f t="shared" si="35"/>
        <v>233.83223684210526</v>
      </c>
      <c r="K142" s="28">
        <v>365</v>
      </c>
      <c r="L142" s="28">
        <f t="shared" si="36"/>
        <v>50</v>
      </c>
      <c r="M142" s="35">
        <f t="shared" si="37"/>
        <v>11691.611842105263</v>
      </c>
      <c r="N142" s="35">
        <v>2191.1999999999998</v>
      </c>
      <c r="O142" s="35">
        <f t="shared" si="38"/>
        <v>9500.4118421052626</v>
      </c>
      <c r="P142" s="35">
        <f>[1]calculos!$F$1366</f>
        <v>1875.9927694736839</v>
      </c>
      <c r="Q142" s="35">
        <f t="shared" si="39"/>
        <v>13567.604611578947</v>
      </c>
      <c r="R142" s="28">
        <f t="shared" si="40"/>
        <v>1875.9927694736839</v>
      </c>
      <c r="T142" s="27">
        <f t="shared" si="41"/>
        <v>11691.611842105263</v>
      </c>
      <c r="V142" s="26"/>
      <c r="W142" s="26"/>
      <c r="Z142" s="26" t="s">
        <v>26</v>
      </c>
      <c r="AC142" s="59"/>
      <c r="AD142" s="59"/>
      <c r="AE142" s="59"/>
      <c r="AF142" s="59"/>
    </row>
    <row r="143" spans="2:32" ht="15.75" x14ac:dyDescent="0.25">
      <c r="B143" s="26">
        <v>14</v>
      </c>
      <c r="C143" s="1" t="s">
        <v>236</v>
      </c>
      <c r="D143" s="28" t="s">
        <v>221</v>
      </c>
      <c r="E143" s="28" t="s">
        <v>222</v>
      </c>
      <c r="F143" s="1" t="s">
        <v>223</v>
      </c>
      <c r="G143" s="1"/>
      <c r="H143" s="1"/>
      <c r="I143" s="27">
        <v>3096</v>
      </c>
      <c r="J143" s="28">
        <f t="shared" si="35"/>
        <v>203.68421052631581</v>
      </c>
      <c r="K143" s="28">
        <v>365</v>
      </c>
      <c r="L143" s="28">
        <f t="shared" si="36"/>
        <v>50</v>
      </c>
      <c r="M143" s="35">
        <f t="shared" si="37"/>
        <v>10184.21052631579</v>
      </c>
      <c r="N143" s="35">
        <v>2191.1999999999998</v>
      </c>
      <c r="O143" s="35">
        <f t="shared" si="38"/>
        <v>7993.0105263157902</v>
      </c>
      <c r="P143" s="35">
        <f>[1]calculos!$F$1386</f>
        <v>1457.9626484210526</v>
      </c>
      <c r="Q143" s="35">
        <f t="shared" si="39"/>
        <v>11642.173174736843</v>
      </c>
      <c r="R143" s="28">
        <f t="shared" si="40"/>
        <v>1457.9626484210526</v>
      </c>
      <c r="T143" s="27">
        <f t="shared" si="41"/>
        <v>10184.21052631579</v>
      </c>
      <c r="V143" s="26"/>
      <c r="Z143" s="26" t="s">
        <v>26</v>
      </c>
      <c r="AC143" s="59"/>
      <c r="AD143" s="59"/>
      <c r="AE143" s="59"/>
      <c r="AF143" s="59"/>
    </row>
    <row r="144" spans="2:32" ht="15.75" x14ac:dyDescent="0.25">
      <c r="C144" s="15" t="s">
        <v>237</v>
      </c>
      <c r="D144" s="28"/>
      <c r="E144" s="27"/>
      <c r="F144" s="27"/>
      <c r="G144" s="1"/>
      <c r="H144" s="1"/>
      <c r="I144" s="36"/>
      <c r="J144" s="36"/>
      <c r="K144" s="36"/>
      <c r="L144" s="36"/>
      <c r="M144" s="36">
        <f t="shared" ref="M144:S144" si="42">SUM(M130:M143)</f>
        <v>99421.710526315786</v>
      </c>
      <c r="N144" s="36"/>
      <c r="O144" s="36"/>
      <c r="P144" s="36">
        <f>SUM(P130:P143)</f>
        <v>9077.2303301052634</v>
      </c>
      <c r="Q144" s="36">
        <f>SUM(Q130:Q143)</f>
        <v>108498.94085642106</v>
      </c>
      <c r="R144" s="36">
        <f>SUM(R130:R143)</f>
        <v>9077.2303301052634</v>
      </c>
      <c r="S144" s="36">
        <f t="shared" si="42"/>
        <v>0</v>
      </c>
      <c r="T144" s="36">
        <f>SUM(T130:T143)</f>
        <v>99421.710526315786</v>
      </c>
      <c r="AF144" s="83"/>
    </row>
    <row r="145" spans="2:32" ht="15.75" x14ac:dyDescent="0.25">
      <c r="C145" s="15"/>
      <c r="D145" s="28"/>
      <c r="E145" s="27"/>
      <c r="F145" s="27"/>
      <c r="G145" s="1"/>
      <c r="H145" s="1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AF145" s="83"/>
    </row>
    <row r="146" spans="2:32" ht="15.75" x14ac:dyDescent="0.25">
      <c r="C146" s="15"/>
      <c r="D146" s="28"/>
      <c r="E146" s="27"/>
      <c r="F146" s="27"/>
      <c r="G146" s="1"/>
      <c r="H146" s="1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AF146" s="83"/>
    </row>
    <row r="147" spans="2:32" ht="15.75" x14ac:dyDescent="0.25">
      <c r="C147" s="15"/>
      <c r="D147" s="28"/>
      <c r="E147" s="27"/>
      <c r="F147" s="27"/>
      <c r="G147" s="1"/>
      <c r="H147" s="1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AF147" s="83"/>
    </row>
    <row r="148" spans="2:32" ht="15.75" x14ac:dyDescent="0.25">
      <c r="C148" s="15"/>
      <c r="D148" s="28"/>
      <c r="E148" s="27"/>
      <c r="F148" s="27"/>
      <c r="G148" s="1"/>
      <c r="H148" s="1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AF148" s="83"/>
    </row>
    <row r="149" spans="2:32" ht="15.75" x14ac:dyDescent="0.25">
      <c r="C149" s="15"/>
      <c r="D149" s="28"/>
      <c r="E149" s="27"/>
      <c r="F149" s="27"/>
      <c r="G149" s="1"/>
      <c r="H149" s="1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AF149" s="83"/>
    </row>
    <row r="150" spans="2:32" ht="15.75" x14ac:dyDescent="0.25">
      <c r="C150" s="15"/>
      <c r="D150" s="28"/>
      <c r="E150" s="27"/>
      <c r="F150" s="27"/>
      <c r="G150" s="1"/>
      <c r="H150" s="1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AF150" s="83"/>
    </row>
    <row r="151" spans="2:32" ht="15.75" x14ac:dyDescent="0.25">
      <c r="C151" s="15"/>
      <c r="D151" s="72" t="s">
        <v>213</v>
      </c>
      <c r="E151" s="72"/>
      <c r="H151" s="72" t="s">
        <v>214</v>
      </c>
      <c r="I151" s="72"/>
      <c r="J151" s="72"/>
      <c r="K151" s="72"/>
      <c r="L151" s="72"/>
      <c r="M151" s="72"/>
      <c r="N151" s="45"/>
      <c r="O151" s="45"/>
      <c r="P151" s="45"/>
      <c r="Q151" s="72" t="s">
        <v>215</v>
      </c>
      <c r="R151" s="72"/>
      <c r="S151" s="72"/>
      <c r="T151" s="36"/>
      <c r="AF151" s="83"/>
    </row>
    <row r="152" spans="2:32" ht="15.75" x14ac:dyDescent="0.25">
      <c r="C152" s="15"/>
      <c r="D152" s="72" t="s">
        <v>21</v>
      </c>
      <c r="E152" s="72"/>
      <c r="H152" s="72" t="s">
        <v>88</v>
      </c>
      <c r="I152" s="72"/>
      <c r="J152" s="72"/>
      <c r="K152" s="72"/>
      <c r="L152" s="72"/>
      <c r="M152" s="72"/>
      <c r="N152" s="45"/>
      <c r="O152" s="45"/>
      <c r="P152" s="45"/>
      <c r="Q152" s="72" t="s">
        <v>37</v>
      </c>
      <c r="R152" s="72"/>
      <c r="S152" s="72"/>
      <c r="T152" s="36"/>
      <c r="AF152" s="83"/>
    </row>
    <row r="153" spans="2:32" ht="15.75" x14ac:dyDescent="0.25">
      <c r="C153" s="15"/>
      <c r="D153" s="28"/>
      <c r="E153" s="27"/>
      <c r="F153" s="27"/>
      <c r="G153" s="1"/>
      <c r="H153" s="1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AF153" s="83"/>
    </row>
    <row r="154" spans="2:32" ht="15.75" x14ac:dyDescent="0.25">
      <c r="C154" s="15"/>
      <c r="D154" s="28"/>
      <c r="E154" s="27"/>
      <c r="F154" s="27"/>
      <c r="G154" s="1"/>
      <c r="H154" s="1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AF154" s="83"/>
    </row>
    <row r="155" spans="2:32" ht="15.75" x14ac:dyDescent="0.25">
      <c r="C155" s="15"/>
      <c r="D155" s="28"/>
      <c r="E155" s="27"/>
      <c r="F155" s="27"/>
      <c r="G155" s="1"/>
      <c r="H155" s="1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AF155" s="83"/>
    </row>
    <row r="156" spans="2:32" ht="15.75" x14ac:dyDescent="0.25">
      <c r="C156" s="15"/>
      <c r="D156" s="28"/>
      <c r="E156" s="27"/>
      <c r="F156" s="27"/>
      <c r="G156" s="1"/>
      <c r="H156" s="1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AF156" s="83"/>
    </row>
    <row r="157" spans="2:32" ht="15.75" x14ac:dyDescent="0.25">
      <c r="B157" s="68" t="s">
        <v>0</v>
      </c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82"/>
    </row>
    <row r="158" spans="2:32" ht="15.75" x14ac:dyDescent="0.25">
      <c r="B158" s="68" t="s">
        <v>522</v>
      </c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82"/>
    </row>
    <row r="159" spans="2:32" ht="15.75" x14ac:dyDescent="0.25">
      <c r="B159" s="68" t="s">
        <v>238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82"/>
    </row>
    <row r="160" spans="2:32" ht="15.75" x14ac:dyDescent="0.25">
      <c r="C160" s="1"/>
      <c r="D160" s="28"/>
      <c r="E160" s="27"/>
      <c r="F160" s="2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31" ht="63" x14ac:dyDescent="0.25">
      <c r="B161" s="71" t="s">
        <v>217</v>
      </c>
      <c r="C161" s="15" t="s">
        <v>2</v>
      </c>
      <c r="D161" s="42" t="s">
        <v>3</v>
      </c>
      <c r="E161" s="43" t="s">
        <v>4</v>
      </c>
      <c r="F161" s="43" t="s">
        <v>5</v>
      </c>
      <c r="G161" s="15" t="s">
        <v>6</v>
      </c>
      <c r="H161" s="15" t="s">
        <v>7</v>
      </c>
      <c r="I161" s="15" t="s">
        <v>8</v>
      </c>
      <c r="J161" s="15" t="s">
        <v>523</v>
      </c>
      <c r="K161" s="62" t="s">
        <v>526</v>
      </c>
      <c r="L161" s="62" t="s">
        <v>525</v>
      </c>
      <c r="M161" s="15" t="s">
        <v>9</v>
      </c>
      <c r="N161" s="62" t="s">
        <v>530</v>
      </c>
      <c r="O161" s="62" t="s">
        <v>531</v>
      </c>
      <c r="P161" s="62" t="s">
        <v>529</v>
      </c>
      <c r="Q161" s="62" t="s">
        <v>537</v>
      </c>
      <c r="R161" s="71" t="s">
        <v>10</v>
      </c>
      <c r="S161" s="71" t="s">
        <v>11</v>
      </c>
      <c r="T161" s="71" t="s">
        <v>12</v>
      </c>
      <c r="U161" s="78" t="s">
        <v>13</v>
      </c>
      <c r="V161" s="71" t="s">
        <v>14</v>
      </c>
      <c r="W161" s="71" t="s">
        <v>15</v>
      </c>
      <c r="X161" s="71" t="s">
        <v>16</v>
      </c>
      <c r="Z161" s="71" t="s">
        <v>17</v>
      </c>
      <c r="AA161" s="71" t="s">
        <v>18</v>
      </c>
      <c r="AD161" s="71" t="s">
        <v>219</v>
      </c>
      <c r="AE161" s="71" t="s">
        <v>239</v>
      </c>
    </row>
    <row r="162" spans="2:31" ht="15.75" x14ac:dyDescent="0.25">
      <c r="C162" s="1"/>
      <c r="D162" s="28"/>
      <c r="E162" s="27"/>
      <c r="F162" s="2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31" ht="15.75" x14ac:dyDescent="0.25">
      <c r="B163" s="26">
        <v>1</v>
      </c>
      <c r="C163" s="1" t="s">
        <v>240</v>
      </c>
      <c r="D163" s="28" t="s">
        <v>241</v>
      </c>
      <c r="E163" s="28" t="s">
        <v>242</v>
      </c>
      <c r="F163" s="1" t="s">
        <v>243</v>
      </c>
      <c r="G163" s="1"/>
      <c r="H163" s="9" t="s">
        <v>122</v>
      </c>
      <c r="I163" s="28">
        <v>1696.88</v>
      </c>
      <c r="J163" s="28">
        <f>I163/15</f>
        <v>113.12533333333334</v>
      </c>
      <c r="K163" s="28">
        <v>365</v>
      </c>
      <c r="L163" s="28">
        <f>K163*15/365</f>
        <v>15</v>
      </c>
      <c r="M163" s="35">
        <f>J163*L163</f>
        <v>1696.88</v>
      </c>
      <c r="N163" s="35">
        <v>2191.1999999999998</v>
      </c>
      <c r="O163" s="35"/>
      <c r="P163" s="35"/>
      <c r="Q163" s="35">
        <f>M163+P163</f>
        <v>1696.88</v>
      </c>
      <c r="R163" s="28">
        <f>P163</f>
        <v>0</v>
      </c>
      <c r="T163" s="27">
        <f>Q163-R163-S163</f>
        <v>1696.88</v>
      </c>
      <c r="V163" s="1"/>
      <c r="W163" s="1"/>
      <c r="X163" s="26" t="s">
        <v>244</v>
      </c>
      <c r="Z163" s="26" t="s">
        <v>26</v>
      </c>
      <c r="AC163" s="1"/>
      <c r="AD163" s="1"/>
      <c r="AE163" s="1" t="s">
        <v>506</v>
      </c>
    </row>
    <row r="164" spans="2:31" ht="15.75" x14ac:dyDescent="0.25">
      <c r="B164" s="26">
        <v>2</v>
      </c>
      <c r="C164" s="1" t="s">
        <v>245</v>
      </c>
      <c r="D164" s="28" t="s">
        <v>241</v>
      </c>
      <c r="E164" s="28" t="s">
        <v>242</v>
      </c>
      <c r="F164" s="1" t="s">
        <v>243</v>
      </c>
      <c r="G164" s="1"/>
      <c r="H164" s="9" t="s">
        <v>122</v>
      </c>
      <c r="I164" s="28">
        <v>1483.21</v>
      </c>
      <c r="J164" s="28">
        <f t="shared" ref="J164:J185" si="43">I164/15</f>
        <v>98.88066666666667</v>
      </c>
      <c r="K164" s="28">
        <v>365</v>
      </c>
      <c r="L164" s="28">
        <f t="shared" ref="L164:L185" si="44">K164*15/365</f>
        <v>15</v>
      </c>
      <c r="M164" s="35">
        <f t="shared" ref="M164:M185" si="45">J164*L164</f>
        <v>1483.21</v>
      </c>
      <c r="N164" s="35">
        <v>2191.1999999999998</v>
      </c>
      <c r="O164" s="35"/>
      <c r="P164" s="35"/>
      <c r="Q164" s="35">
        <f t="shared" ref="Q164:Q185" si="46">M164+P164</f>
        <v>1483.21</v>
      </c>
      <c r="R164" s="28">
        <f t="shared" ref="R164:R185" si="47">P164</f>
        <v>0</v>
      </c>
      <c r="T164" s="27">
        <f t="shared" ref="T164:T185" si="48">Q164-R164-S164</f>
        <v>1483.21</v>
      </c>
      <c r="V164" s="50"/>
      <c r="W164" s="26"/>
      <c r="X164" s="26" t="s">
        <v>244</v>
      </c>
      <c r="Z164" s="26" t="s">
        <v>26</v>
      </c>
      <c r="AC164" s="1"/>
      <c r="AD164" s="1"/>
      <c r="AE164" s="1" t="s">
        <v>506</v>
      </c>
    </row>
    <row r="165" spans="2:31" ht="15.75" x14ac:dyDescent="0.25">
      <c r="B165" s="26">
        <v>3</v>
      </c>
      <c r="C165" s="1" t="s">
        <v>432</v>
      </c>
      <c r="D165" s="28" t="s">
        <v>241</v>
      </c>
      <c r="E165" s="28" t="s">
        <v>242</v>
      </c>
      <c r="F165" s="1" t="s">
        <v>243</v>
      </c>
      <c r="G165" s="1"/>
      <c r="H165" s="9" t="s">
        <v>122</v>
      </c>
      <c r="I165" s="28">
        <v>735.18</v>
      </c>
      <c r="J165" s="28">
        <f t="shared" si="43"/>
        <v>49.011999999999993</v>
      </c>
      <c r="K165" s="28">
        <v>291</v>
      </c>
      <c r="L165" s="28">
        <f t="shared" si="44"/>
        <v>11.95890410958904</v>
      </c>
      <c r="M165" s="35">
        <f t="shared" si="45"/>
        <v>586.12980821917802</v>
      </c>
      <c r="N165" s="35">
        <v>2191.1999999999998</v>
      </c>
      <c r="O165" s="35"/>
      <c r="P165" s="35"/>
      <c r="Q165" s="35">
        <f t="shared" si="46"/>
        <v>586.12980821917802</v>
      </c>
      <c r="R165" s="28">
        <f t="shared" si="47"/>
        <v>0</v>
      </c>
      <c r="T165" s="27">
        <f t="shared" si="48"/>
        <v>586.12980821917802</v>
      </c>
      <c r="V165" s="50"/>
      <c r="W165" s="26"/>
      <c r="X165" s="26" t="s">
        <v>433</v>
      </c>
      <c r="Z165" s="26" t="s">
        <v>26</v>
      </c>
      <c r="AC165" s="1"/>
      <c r="AD165" s="1"/>
      <c r="AE165" s="1" t="s">
        <v>506</v>
      </c>
    </row>
    <row r="166" spans="2:31" ht="15.75" x14ac:dyDescent="0.25">
      <c r="B166" s="26">
        <v>4</v>
      </c>
      <c r="C166" s="26" t="s">
        <v>246</v>
      </c>
      <c r="D166" s="28" t="s">
        <v>241</v>
      </c>
      <c r="E166" s="26" t="s">
        <v>247</v>
      </c>
      <c r="F166" s="1" t="s">
        <v>243</v>
      </c>
      <c r="G166" s="1"/>
      <c r="H166" s="9" t="s">
        <v>122</v>
      </c>
      <c r="I166" s="27">
        <v>2293</v>
      </c>
      <c r="J166" s="28">
        <f t="shared" si="43"/>
        <v>152.86666666666667</v>
      </c>
      <c r="K166" s="28">
        <v>361</v>
      </c>
      <c r="L166" s="28">
        <f t="shared" si="44"/>
        <v>14.835616438356164</v>
      </c>
      <c r="M166" s="35">
        <f t="shared" si="45"/>
        <v>2267.8712328767124</v>
      </c>
      <c r="N166" s="35">
        <v>2191.1999999999998</v>
      </c>
      <c r="O166" s="35">
        <f t="shared" ref="O166:O181" si="49">M166-N166</f>
        <v>76.671232876712565</v>
      </c>
      <c r="P166" s="35">
        <f>[1]calculos!$F$1647</f>
        <v>8.3418301369862888</v>
      </c>
      <c r="Q166" s="35">
        <f t="shared" si="46"/>
        <v>2276.2130630136985</v>
      </c>
      <c r="R166" s="28">
        <f t="shared" si="47"/>
        <v>8.3418301369862888</v>
      </c>
      <c r="T166" s="27">
        <f t="shared" si="48"/>
        <v>2267.8712328767124</v>
      </c>
      <c r="V166" s="84"/>
      <c r="W166" s="26"/>
      <c r="X166" s="26" t="s">
        <v>244</v>
      </c>
      <c r="Z166" s="26" t="s">
        <v>26</v>
      </c>
      <c r="AE166" s="26" t="s">
        <v>498</v>
      </c>
    </row>
    <row r="167" spans="2:31" ht="15.75" x14ac:dyDescent="0.25">
      <c r="B167" s="26">
        <v>5</v>
      </c>
      <c r="C167" s="26" t="s">
        <v>248</v>
      </c>
      <c r="D167" s="28" t="s">
        <v>241</v>
      </c>
      <c r="E167" s="26" t="s">
        <v>247</v>
      </c>
      <c r="F167" s="1" t="s">
        <v>243</v>
      </c>
      <c r="G167" s="1"/>
      <c r="H167" s="9" t="s">
        <v>122</v>
      </c>
      <c r="I167" s="27">
        <v>2752</v>
      </c>
      <c r="J167" s="28">
        <f t="shared" si="43"/>
        <v>183.46666666666667</v>
      </c>
      <c r="K167" s="28">
        <v>365</v>
      </c>
      <c r="L167" s="28">
        <f t="shared" si="44"/>
        <v>15</v>
      </c>
      <c r="M167" s="35">
        <f t="shared" si="45"/>
        <v>2752</v>
      </c>
      <c r="N167" s="35">
        <v>2191.1999999999998</v>
      </c>
      <c r="O167" s="35">
        <f t="shared" si="49"/>
        <v>560.80000000000018</v>
      </c>
      <c r="P167" s="35">
        <f>[1]calculos!$F$1665</f>
        <v>61.015039999999999</v>
      </c>
      <c r="Q167" s="35">
        <f t="shared" si="46"/>
        <v>2813.0150400000002</v>
      </c>
      <c r="R167" s="28">
        <f t="shared" si="47"/>
        <v>61.015039999999999</v>
      </c>
      <c r="T167" s="27">
        <f t="shared" si="48"/>
        <v>2752</v>
      </c>
      <c r="V167" s="50"/>
      <c r="W167" s="26"/>
      <c r="X167" s="26" t="s">
        <v>244</v>
      </c>
      <c r="Z167" s="26" t="s">
        <v>26</v>
      </c>
      <c r="AE167" s="26" t="s">
        <v>498</v>
      </c>
    </row>
    <row r="168" spans="2:31" ht="15.75" x14ac:dyDescent="0.25">
      <c r="B168" s="26">
        <v>6</v>
      </c>
      <c r="C168" s="26" t="s">
        <v>249</v>
      </c>
      <c r="D168" s="28" t="s">
        <v>241</v>
      </c>
      <c r="E168" s="26" t="s">
        <v>250</v>
      </c>
      <c r="F168" s="1" t="s">
        <v>243</v>
      </c>
      <c r="G168" s="1"/>
      <c r="H168" s="9" t="s">
        <v>122</v>
      </c>
      <c r="I168" s="27">
        <v>1440</v>
      </c>
      <c r="J168" s="28">
        <f t="shared" si="43"/>
        <v>96</v>
      </c>
      <c r="K168" s="28">
        <v>365</v>
      </c>
      <c r="L168" s="28">
        <f t="shared" si="44"/>
        <v>15</v>
      </c>
      <c r="M168" s="35">
        <f t="shared" si="45"/>
        <v>1440</v>
      </c>
      <c r="N168" s="35">
        <v>2191.1999999999998</v>
      </c>
      <c r="O168" s="35"/>
      <c r="P168" s="35"/>
      <c r="Q168" s="35">
        <f t="shared" si="46"/>
        <v>1440</v>
      </c>
      <c r="R168" s="28">
        <f t="shared" si="47"/>
        <v>0</v>
      </c>
      <c r="T168" s="27">
        <f t="shared" si="48"/>
        <v>1440</v>
      </c>
      <c r="V168" s="50"/>
      <c r="W168" s="26"/>
      <c r="X168" s="26" t="s">
        <v>244</v>
      </c>
      <c r="Z168" s="26" t="s">
        <v>26</v>
      </c>
      <c r="AD168" s="26"/>
      <c r="AE168" s="26" t="s">
        <v>505</v>
      </c>
    </row>
    <row r="169" spans="2:31" ht="15.75" x14ac:dyDescent="0.25">
      <c r="B169" s="26">
        <v>7</v>
      </c>
      <c r="C169" s="1" t="s">
        <v>252</v>
      </c>
      <c r="D169" s="28" t="s">
        <v>241</v>
      </c>
      <c r="E169" s="28" t="s">
        <v>251</v>
      </c>
      <c r="F169" s="1" t="s">
        <v>243</v>
      </c>
      <c r="G169" s="1"/>
      <c r="H169" s="9" t="s">
        <v>122</v>
      </c>
      <c r="I169" s="28">
        <v>700</v>
      </c>
      <c r="J169" s="28">
        <f t="shared" si="43"/>
        <v>46.666666666666664</v>
      </c>
      <c r="K169" s="28">
        <v>365</v>
      </c>
      <c r="L169" s="28">
        <f t="shared" si="44"/>
        <v>15</v>
      </c>
      <c r="M169" s="35">
        <f t="shared" si="45"/>
        <v>700</v>
      </c>
      <c r="N169" s="35">
        <v>2191.1999999999998</v>
      </c>
      <c r="O169" s="35"/>
      <c r="P169" s="35"/>
      <c r="Q169" s="35">
        <f t="shared" si="46"/>
        <v>700</v>
      </c>
      <c r="R169" s="28">
        <f t="shared" si="47"/>
        <v>0</v>
      </c>
      <c r="T169" s="27">
        <f t="shared" si="48"/>
        <v>700</v>
      </c>
      <c r="V169" s="19"/>
      <c r="Z169" s="26" t="s">
        <v>26</v>
      </c>
      <c r="AC169" s="1"/>
      <c r="AD169" s="1"/>
      <c r="AE169" s="1" t="s">
        <v>504</v>
      </c>
    </row>
    <row r="170" spans="2:31" ht="15.75" x14ac:dyDescent="0.25">
      <c r="B170" s="26">
        <v>8</v>
      </c>
      <c r="C170" s="1" t="s">
        <v>253</v>
      </c>
      <c r="D170" s="28" t="s">
        <v>241</v>
      </c>
      <c r="E170" s="28" t="s">
        <v>254</v>
      </c>
      <c r="F170" s="1" t="s">
        <v>243</v>
      </c>
      <c r="G170" s="1"/>
      <c r="H170" s="9" t="s">
        <v>29</v>
      </c>
      <c r="I170" s="28">
        <v>2752</v>
      </c>
      <c r="J170" s="28">
        <f t="shared" si="43"/>
        <v>183.46666666666667</v>
      </c>
      <c r="K170" s="28">
        <v>365</v>
      </c>
      <c r="L170" s="28">
        <f t="shared" si="44"/>
        <v>15</v>
      </c>
      <c r="M170" s="35">
        <f t="shared" si="45"/>
        <v>2752</v>
      </c>
      <c r="N170" s="35">
        <v>2191.1999999999998</v>
      </c>
      <c r="O170" s="35">
        <f t="shared" si="49"/>
        <v>560.80000000000018</v>
      </c>
      <c r="P170" s="35">
        <f>[1]calculos!$F$1688</f>
        <v>61.015039999999999</v>
      </c>
      <c r="Q170" s="35">
        <f t="shared" si="46"/>
        <v>2813.0150400000002</v>
      </c>
      <c r="R170" s="28">
        <f t="shared" si="47"/>
        <v>61.015039999999999</v>
      </c>
      <c r="T170" s="27">
        <f t="shared" si="48"/>
        <v>2752</v>
      </c>
      <c r="V170" s="19"/>
      <c r="W170" s="26"/>
      <c r="Z170" s="26" t="s">
        <v>26</v>
      </c>
      <c r="AC170" s="1"/>
      <c r="AD170" s="1"/>
      <c r="AE170" s="1" t="s">
        <v>503</v>
      </c>
    </row>
    <row r="171" spans="2:31" ht="15.75" x14ac:dyDescent="0.25">
      <c r="B171" s="26">
        <v>9</v>
      </c>
      <c r="C171" s="1" t="s">
        <v>255</v>
      </c>
      <c r="D171" s="28" t="s">
        <v>241</v>
      </c>
      <c r="E171" s="28" t="s">
        <v>251</v>
      </c>
      <c r="F171" s="1" t="s">
        <v>243</v>
      </c>
      <c r="G171" s="1"/>
      <c r="H171" s="9" t="s">
        <v>29</v>
      </c>
      <c r="I171" s="28">
        <v>2752</v>
      </c>
      <c r="J171" s="28">
        <f t="shared" si="43"/>
        <v>183.46666666666667</v>
      </c>
      <c r="K171" s="28">
        <v>365</v>
      </c>
      <c r="L171" s="28">
        <f t="shared" si="44"/>
        <v>15</v>
      </c>
      <c r="M171" s="35">
        <f t="shared" si="45"/>
        <v>2752</v>
      </c>
      <c r="N171" s="35">
        <v>2191.1999999999998</v>
      </c>
      <c r="O171" s="35">
        <f t="shared" si="49"/>
        <v>560.80000000000018</v>
      </c>
      <c r="P171" s="35">
        <v>61.02</v>
      </c>
      <c r="Q171" s="35">
        <f t="shared" si="46"/>
        <v>2813.02</v>
      </c>
      <c r="R171" s="28">
        <f t="shared" si="47"/>
        <v>61.02</v>
      </c>
      <c r="T171" s="27">
        <f t="shared" si="48"/>
        <v>2752</v>
      </c>
      <c r="V171" s="50"/>
      <c r="W171" s="26"/>
      <c r="Z171" s="26" t="s">
        <v>26</v>
      </c>
      <c r="AC171" s="1"/>
      <c r="AD171" s="1"/>
      <c r="AE171" s="1" t="s">
        <v>502</v>
      </c>
    </row>
    <row r="172" spans="2:31" ht="15.75" x14ac:dyDescent="0.25">
      <c r="B172" s="26">
        <v>10</v>
      </c>
      <c r="C172" s="1" t="s">
        <v>256</v>
      </c>
      <c r="D172" s="28" t="s">
        <v>241</v>
      </c>
      <c r="E172" s="28" t="s">
        <v>254</v>
      </c>
      <c r="F172" s="1" t="s">
        <v>243</v>
      </c>
      <c r="G172" s="1"/>
      <c r="H172" s="9" t="s">
        <v>29</v>
      </c>
      <c r="I172" s="28">
        <v>2866.5</v>
      </c>
      <c r="J172" s="28">
        <f t="shared" si="43"/>
        <v>191.1</v>
      </c>
      <c r="K172" s="28">
        <v>365</v>
      </c>
      <c r="L172" s="28">
        <f t="shared" si="44"/>
        <v>15</v>
      </c>
      <c r="M172" s="35">
        <f t="shared" si="45"/>
        <v>2866.5</v>
      </c>
      <c r="N172" s="35">
        <v>2191.1999999999998</v>
      </c>
      <c r="O172" s="35">
        <f t="shared" si="49"/>
        <v>675.30000000000018</v>
      </c>
      <c r="P172" s="35">
        <f>[1]calculos!$F$1729</f>
        <v>73.472640000000013</v>
      </c>
      <c r="Q172" s="35">
        <f t="shared" si="46"/>
        <v>2939.97264</v>
      </c>
      <c r="R172" s="28">
        <f t="shared" si="47"/>
        <v>73.472640000000013</v>
      </c>
      <c r="T172" s="27">
        <f t="shared" si="48"/>
        <v>2866.5</v>
      </c>
      <c r="V172" s="19"/>
      <c r="W172" s="26"/>
      <c r="X172" s="46" t="s">
        <v>403</v>
      </c>
      <c r="Z172" s="26" t="s">
        <v>26</v>
      </c>
      <c r="AC172" s="1"/>
      <c r="AD172" s="1"/>
      <c r="AE172" s="1" t="s">
        <v>501</v>
      </c>
    </row>
    <row r="173" spans="2:31" ht="15.75" x14ac:dyDescent="0.25">
      <c r="B173" s="26">
        <v>11</v>
      </c>
      <c r="C173" s="1" t="s">
        <v>257</v>
      </c>
      <c r="D173" s="28" t="s">
        <v>241</v>
      </c>
      <c r="E173" s="28" t="s">
        <v>258</v>
      </c>
      <c r="F173" s="1" t="s">
        <v>243</v>
      </c>
      <c r="G173" s="1"/>
      <c r="H173" s="9" t="s">
        <v>29</v>
      </c>
      <c r="I173" s="28">
        <v>2752</v>
      </c>
      <c r="J173" s="28">
        <f t="shared" si="43"/>
        <v>183.46666666666667</v>
      </c>
      <c r="K173" s="28">
        <v>365</v>
      </c>
      <c r="L173" s="28">
        <f t="shared" si="44"/>
        <v>15</v>
      </c>
      <c r="M173" s="35">
        <f t="shared" si="45"/>
        <v>2752</v>
      </c>
      <c r="N173" s="35">
        <v>2191.1999999999998</v>
      </c>
      <c r="O173" s="35">
        <f t="shared" si="49"/>
        <v>560.80000000000018</v>
      </c>
      <c r="P173" s="35">
        <v>61.02</v>
      </c>
      <c r="Q173" s="35">
        <f t="shared" si="46"/>
        <v>2813.02</v>
      </c>
      <c r="R173" s="28">
        <f t="shared" si="47"/>
        <v>61.02</v>
      </c>
      <c r="T173" s="27">
        <f t="shared" si="48"/>
        <v>2752</v>
      </c>
      <c r="V173" s="19"/>
      <c r="W173" s="26"/>
      <c r="X173" s="26" t="s">
        <v>259</v>
      </c>
      <c r="Z173" s="26" t="s">
        <v>26</v>
      </c>
      <c r="AC173" s="1"/>
      <c r="AD173" s="1"/>
      <c r="AE173" s="1" t="s">
        <v>500</v>
      </c>
    </row>
    <row r="174" spans="2:31" ht="15.75" x14ac:dyDescent="0.25">
      <c r="B174" s="26">
        <v>12</v>
      </c>
      <c r="C174" s="1" t="s">
        <v>260</v>
      </c>
      <c r="D174" s="28" t="s">
        <v>241</v>
      </c>
      <c r="E174" s="28" t="s">
        <v>261</v>
      </c>
      <c r="F174" s="1" t="s">
        <v>243</v>
      </c>
      <c r="G174" s="1"/>
      <c r="H174" s="9" t="s">
        <v>29</v>
      </c>
      <c r="I174" s="28">
        <v>2752</v>
      </c>
      <c r="J174" s="28">
        <f t="shared" si="43"/>
        <v>183.46666666666667</v>
      </c>
      <c r="K174" s="28">
        <v>365</v>
      </c>
      <c r="L174" s="28">
        <f t="shared" si="44"/>
        <v>15</v>
      </c>
      <c r="M174" s="35">
        <f t="shared" si="45"/>
        <v>2752</v>
      </c>
      <c r="N174" s="35">
        <v>2191.1999999999998</v>
      </c>
      <c r="O174" s="35">
        <f t="shared" si="49"/>
        <v>560.80000000000018</v>
      </c>
      <c r="P174" s="35">
        <v>61.02</v>
      </c>
      <c r="Q174" s="35">
        <f t="shared" si="46"/>
        <v>2813.02</v>
      </c>
      <c r="R174" s="28">
        <f t="shared" si="47"/>
        <v>61.02</v>
      </c>
      <c r="T174" s="27">
        <f t="shared" si="48"/>
        <v>2752</v>
      </c>
      <c r="V174" s="19"/>
      <c r="W174" s="26"/>
      <c r="X174" s="26" t="s">
        <v>262</v>
      </c>
      <c r="Z174" s="26" t="s">
        <v>26</v>
      </c>
      <c r="AC174" s="1"/>
      <c r="AD174" s="1"/>
      <c r="AE174" s="1" t="s">
        <v>499</v>
      </c>
    </row>
    <row r="175" spans="2:31" ht="15.75" x14ac:dyDescent="0.25">
      <c r="B175" s="26">
        <v>13</v>
      </c>
      <c r="C175" s="1" t="s">
        <v>263</v>
      </c>
      <c r="D175" s="28" t="s">
        <v>241</v>
      </c>
      <c r="E175" s="28" t="s">
        <v>261</v>
      </c>
      <c r="F175" s="1" t="s">
        <v>243</v>
      </c>
      <c r="G175" s="1"/>
      <c r="H175" s="9" t="s">
        <v>29</v>
      </c>
      <c r="I175" s="28">
        <v>2752</v>
      </c>
      <c r="J175" s="28">
        <f t="shared" si="43"/>
        <v>183.46666666666667</v>
      </c>
      <c r="K175" s="28">
        <v>365</v>
      </c>
      <c r="L175" s="28">
        <f t="shared" si="44"/>
        <v>15</v>
      </c>
      <c r="M175" s="35">
        <f t="shared" si="45"/>
        <v>2752</v>
      </c>
      <c r="N175" s="35">
        <v>2191.1999999999998</v>
      </c>
      <c r="O175" s="35">
        <f t="shared" si="49"/>
        <v>560.80000000000018</v>
      </c>
      <c r="P175" s="35">
        <v>61.02</v>
      </c>
      <c r="Q175" s="35">
        <f t="shared" si="46"/>
        <v>2813.02</v>
      </c>
      <c r="R175" s="28">
        <f t="shared" si="47"/>
        <v>61.02</v>
      </c>
      <c r="T175" s="27">
        <f t="shared" si="48"/>
        <v>2752</v>
      </c>
      <c r="V175" s="50"/>
      <c r="W175" s="26"/>
      <c r="X175" s="26" t="s">
        <v>262</v>
      </c>
      <c r="Z175" s="26" t="s">
        <v>26</v>
      </c>
      <c r="AC175" s="1"/>
      <c r="AD175" s="1"/>
      <c r="AE175" s="1" t="s">
        <v>499</v>
      </c>
    </row>
    <row r="176" spans="2:31" ht="15.75" x14ac:dyDescent="0.25">
      <c r="B176" s="26">
        <v>14</v>
      </c>
      <c r="C176" s="1" t="s">
        <v>264</v>
      </c>
      <c r="D176" s="28" t="s">
        <v>241</v>
      </c>
      <c r="E176" s="28" t="s">
        <v>250</v>
      </c>
      <c r="F176" s="1" t="s">
        <v>243</v>
      </c>
      <c r="G176" s="1"/>
      <c r="H176" s="9" t="s">
        <v>122</v>
      </c>
      <c r="I176" s="28">
        <v>2752</v>
      </c>
      <c r="J176" s="28">
        <f t="shared" si="43"/>
        <v>183.46666666666667</v>
      </c>
      <c r="K176" s="28">
        <v>365</v>
      </c>
      <c r="L176" s="28">
        <f t="shared" si="44"/>
        <v>15</v>
      </c>
      <c r="M176" s="35">
        <f t="shared" si="45"/>
        <v>2752</v>
      </c>
      <c r="N176" s="35">
        <v>2191.1999999999998</v>
      </c>
      <c r="O176" s="35">
        <f t="shared" si="49"/>
        <v>560.80000000000018</v>
      </c>
      <c r="P176" s="35">
        <v>61.02</v>
      </c>
      <c r="Q176" s="35">
        <f t="shared" si="46"/>
        <v>2813.02</v>
      </c>
      <c r="R176" s="28">
        <f t="shared" si="47"/>
        <v>61.02</v>
      </c>
      <c r="T176" s="27">
        <f t="shared" si="48"/>
        <v>2752</v>
      </c>
      <c r="V176" s="50"/>
      <c r="W176" s="26"/>
      <c r="X176" s="26" t="s">
        <v>265</v>
      </c>
      <c r="Z176" s="26" t="s">
        <v>26</v>
      </c>
      <c r="AC176" s="1"/>
      <c r="AD176" s="1"/>
      <c r="AE176" s="1" t="s">
        <v>497</v>
      </c>
    </row>
    <row r="177" spans="2:31" ht="15.75" x14ac:dyDescent="0.25">
      <c r="B177" s="26">
        <v>15</v>
      </c>
      <c r="C177" s="1" t="s">
        <v>266</v>
      </c>
      <c r="D177" s="28" t="s">
        <v>241</v>
      </c>
      <c r="E177" s="28" t="s">
        <v>247</v>
      </c>
      <c r="F177" s="1" t="s">
        <v>243</v>
      </c>
      <c r="G177" s="1"/>
      <c r="H177" s="9" t="s">
        <v>122</v>
      </c>
      <c r="I177" s="28">
        <v>2402.5</v>
      </c>
      <c r="J177" s="28">
        <f t="shared" si="43"/>
        <v>160.16666666666666</v>
      </c>
      <c r="K177" s="28">
        <v>365</v>
      </c>
      <c r="L177" s="28">
        <f t="shared" si="44"/>
        <v>15</v>
      </c>
      <c r="M177" s="35">
        <f t="shared" si="45"/>
        <v>2402.5</v>
      </c>
      <c r="N177" s="35">
        <v>2191.1999999999998</v>
      </c>
      <c r="O177" s="35">
        <f t="shared" si="49"/>
        <v>211.30000000000018</v>
      </c>
      <c r="P177" s="35">
        <f>[1]calculos!$F$1770</f>
        <v>22.989440000000059</v>
      </c>
      <c r="Q177" s="35">
        <f t="shared" si="46"/>
        <v>2425.4894400000003</v>
      </c>
      <c r="R177" s="28">
        <f t="shared" si="47"/>
        <v>22.989440000000059</v>
      </c>
      <c r="T177" s="27">
        <f t="shared" si="48"/>
        <v>2402.5</v>
      </c>
      <c r="V177" s="19"/>
      <c r="W177" s="26"/>
      <c r="X177" s="26" t="s">
        <v>267</v>
      </c>
      <c r="Z177" s="26" t="s">
        <v>26</v>
      </c>
      <c r="AC177" s="1"/>
      <c r="AD177" s="1"/>
      <c r="AE177" s="1" t="s">
        <v>498</v>
      </c>
    </row>
    <row r="178" spans="2:31" ht="15.75" x14ac:dyDescent="0.25">
      <c r="B178" s="26">
        <v>16</v>
      </c>
      <c r="C178" s="1" t="s">
        <v>395</v>
      </c>
      <c r="D178" s="28" t="s">
        <v>241</v>
      </c>
      <c r="E178" s="28" t="s">
        <v>250</v>
      </c>
      <c r="F178" s="1" t="s">
        <v>243</v>
      </c>
      <c r="G178" s="1"/>
      <c r="H178" s="9" t="s">
        <v>122</v>
      </c>
      <c r="I178" s="28">
        <v>2752</v>
      </c>
      <c r="J178" s="28">
        <f t="shared" si="43"/>
        <v>183.46666666666667</v>
      </c>
      <c r="K178" s="28">
        <v>355</v>
      </c>
      <c r="L178" s="28">
        <f t="shared" si="44"/>
        <v>14.58904109589041</v>
      </c>
      <c r="M178" s="35">
        <f t="shared" si="45"/>
        <v>2676.6027397260273</v>
      </c>
      <c r="N178" s="35">
        <v>2191.1999999999998</v>
      </c>
      <c r="O178" s="35">
        <f t="shared" si="49"/>
        <v>485.40273972602745</v>
      </c>
      <c r="P178" s="35">
        <f>[1]calculos!$F$1790</f>
        <v>52.811818082191735</v>
      </c>
      <c r="Q178" s="35">
        <f t="shared" si="46"/>
        <v>2729.4145578082189</v>
      </c>
      <c r="R178" s="28">
        <f t="shared" si="47"/>
        <v>52.811818082191735</v>
      </c>
      <c r="T178" s="27">
        <f t="shared" si="48"/>
        <v>2676.6027397260273</v>
      </c>
      <c r="V178" s="19"/>
      <c r="W178" s="26"/>
      <c r="X178" s="26" t="s">
        <v>396</v>
      </c>
      <c r="Z178" s="26" t="s">
        <v>26</v>
      </c>
      <c r="AC178" s="1"/>
      <c r="AD178" s="1"/>
      <c r="AE178" s="1" t="s">
        <v>497</v>
      </c>
    </row>
    <row r="179" spans="2:31" ht="15.75" x14ac:dyDescent="0.25">
      <c r="B179" s="26">
        <v>17</v>
      </c>
      <c r="C179" s="1" t="s">
        <v>400</v>
      </c>
      <c r="D179" s="28" t="s">
        <v>241</v>
      </c>
      <c r="E179" s="28" t="s">
        <v>401</v>
      </c>
      <c r="F179" s="1" t="s">
        <v>243</v>
      </c>
      <c r="G179" s="1"/>
      <c r="H179" s="9" t="s">
        <v>122</v>
      </c>
      <c r="I179" s="28">
        <v>1483.21</v>
      </c>
      <c r="J179" s="28">
        <f t="shared" si="43"/>
        <v>98.88066666666667</v>
      </c>
      <c r="K179" s="28">
        <v>345</v>
      </c>
      <c r="L179" s="28">
        <f t="shared" si="44"/>
        <v>14.178082191780822</v>
      </c>
      <c r="M179" s="35">
        <f t="shared" si="45"/>
        <v>1401.9382191780824</v>
      </c>
      <c r="N179" s="35">
        <v>2191.1999999999998</v>
      </c>
      <c r="O179" s="35"/>
      <c r="P179" s="35"/>
      <c r="Q179" s="35">
        <f t="shared" si="46"/>
        <v>1401.9382191780824</v>
      </c>
      <c r="R179" s="28">
        <f t="shared" si="47"/>
        <v>0</v>
      </c>
      <c r="T179" s="27">
        <f t="shared" si="48"/>
        <v>1401.9382191780824</v>
      </c>
      <c r="V179" s="19"/>
      <c r="W179" s="26"/>
      <c r="X179" s="26" t="s">
        <v>402</v>
      </c>
      <c r="Z179" s="26" t="s">
        <v>26</v>
      </c>
      <c r="AC179" s="1"/>
      <c r="AD179" s="1"/>
      <c r="AE179" s="1" t="s">
        <v>496</v>
      </c>
    </row>
    <row r="180" spans="2:31" ht="15.75" x14ac:dyDescent="0.25">
      <c r="B180" s="26">
        <v>18</v>
      </c>
      <c r="C180" s="1" t="s">
        <v>405</v>
      </c>
      <c r="D180" s="28" t="s">
        <v>241</v>
      </c>
      <c r="E180" s="28" t="s">
        <v>406</v>
      </c>
      <c r="F180" s="1" t="s">
        <v>243</v>
      </c>
      <c r="G180" s="1"/>
      <c r="H180" s="9" t="s">
        <v>122</v>
      </c>
      <c r="I180" s="28">
        <v>2000</v>
      </c>
      <c r="J180" s="28">
        <f t="shared" si="43"/>
        <v>133.33333333333334</v>
      </c>
      <c r="K180" s="28">
        <v>343</v>
      </c>
      <c r="L180" s="28">
        <f t="shared" si="44"/>
        <v>14.095890410958905</v>
      </c>
      <c r="M180" s="35">
        <f t="shared" si="45"/>
        <v>1879.4520547945208</v>
      </c>
      <c r="N180" s="35">
        <v>2191.1999999999998</v>
      </c>
      <c r="O180" s="35"/>
      <c r="P180" s="35"/>
      <c r="Q180" s="35">
        <f t="shared" si="46"/>
        <v>1879.4520547945208</v>
      </c>
      <c r="R180" s="28">
        <f t="shared" si="47"/>
        <v>0</v>
      </c>
      <c r="T180" s="27">
        <f t="shared" si="48"/>
        <v>1879.4520547945208</v>
      </c>
      <c r="V180" s="19"/>
      <c r="W180" s="26"/>
      <c r="X180" s="26" t="s">
        <v>408</v>
      </c>
      <c r="Z180" s="26" t="s">
        <v>26</v>
      </c>
      <c r="AC180" s="1"/>
      <c r="AD180" s="1"/>
      <c r="AE180" s="1" t="s">
        <v>495</v>
      </c>
    </row>
    <row r="181" spans="2:31" ht="15.75" x14ac:dyDescent="0.25">
      <c r="B181" s="26">
        <v>19</v>
      </c>
      <c r="C181" s="1" t="s">
        <v>414</v>
      </c>
      <c r="D181" s="28" t="s">
        <v>241</v>
      </c>
      <c r="E181" s="28" t="s">
        <v>148</v>
      </c>
      <c r="F181" s="1" t="s">
        <v>243</v>
      </c>
      <c r="G181" s="1"/>
      <c r="H181" s="9" t="s">
        <v>29</v>
      </c>
      <c r="I181" s="28">
        <v>2866.5</v>
      </c>
      <c r="J181" s="28">
        <f t="shared" si="43"/>
        <v>191.1</v>
      </c>
      <c r="K181" s="28">
        <v>326</v>
      </c>
      <c r="L181" s="28">
        <f t="shared" si="44"/>
        <v>13.397260273972602</v>
      </c>
      <c r="M181" s="35">
        <f t="shared" si="45"/>
        <v>2560.216438356164</v>
      </c>
      <c r="N181" s="35">
        <v>2191.1999999999998</v>
      </c>
      <c r="O181" s="35">
        <f t="shared" si="49"/>
        <v>369.01643835616414</v>
      </c>
      <c r="P181" s="35">
        <f>[1]calculos!$F$1813</f>
        <v>40.148988493150682</v>
      </c>
      <c r="Q181" s="35">
        <f t="shared" si="46"/>
        <v>2600.3654268493146</v>
      </c>
      <c r="R181" s="28">
        <f t="shared" si="47"/>
        <v>40.148988493150682</v>
      </c>
      <c r="T181" s="27">
        <f t="shared" si="48"/>
        <v>2560.216438356164</v>
      </c>
      <c r="V181" s="19"/>
      <c r="W181" s="26"/>
      <c r="X181" s="26" t="s">
        <v>411</v>
      </c>
      <c r="Z181" s="26" t="s">
        <v>26</v>
      </c>
      <c r="AC181" s="1"/>
      <c r="AD181" s="1"/>
      <c r="AE181" s="1" t="s">
        <v>494</v>
      </c>
    </row>
    <row r="182" spans="2:31" ht="15.75" x14ac:dyDescent="0.25">
      <c r="B182" s="26">
        <v>20</v>
      </c>
      <c r="C182" s="1" t="s">
        <v>418</v>
      </c>
      <c r="D182" s="28" t="s">
        <v>241</v>
      </c>
      <c r="E182" s="28" t="s">
        <v>152</v>
      </c>
      <c r="F182" s="1" t="s">
        <v>243</v>
      </c>
      <c r="G182" s="1"/>
      <c r="H182" s="9" t="s">
        <v>29</v>
      </c>
      <c r="I182" s="28">
        <v>1440</v>
      </c>
      <c r="J182" s="28">
        <f t="shared" si="43"/>
        <v>96</v>
      </c>
      <c r="K182" s="28">
        <v>311</v>
      </c>
      <c r="L182" s="28">
        <f t="shared" si="44"/>
        <v>12.780821917808218</v>
      </c>
      <c r="M182" s="35">
        <f t="shared" si="45"/>
        <v>1226.958904109589</v>
      </c>
      <c r="N182" s="35">
        <v>2191.1999999999998</v>
      </c>
      <c r="O182" s="35"/>
      <c r="P182" s="35"/>
      <c r="Q182" s="35">
        <f t="shared" si="46"/>
        <v>1226.958904109589</v>
      </c>
      <c r="R182" s="28">
        <f t="shared" si="47"/>
        <v>0</v>
      </c>
      <c r="T182" s="27">
        <f t="shared" si="48"/>
        <v>1226.958904109589</v>
      </c>
      <c r="V182" s="50"/>
      <c r="W182" s="26"/>
      <c r="X182" s="26" t="s">
        <v>419</v>
      </c>
      <c r="Z182" s="26" t="s">
        <v>26</v>
      </c>
      <c r="AC182" s="1"/>
      <c r="AD182" s="1"/>
      <c r="AE182" s="1" t="s">
        <v>420</v>
      </c>
    </row>
    <row r="183" spans="2:31" ht="15.75" x14ac:dyDescent="0.25">
      <c r="B183" s="26">
        <v>21</v>
      </c>
      <c r="C183" s="1" t="s">
        <v>434</v>
      </c>
      <c r="D183" s="28" t="s">
        <v>241</v>
      </c>
      <c r="E183" s="28" t="s">
        <v>436</v>
      </c>
      <c r="F183" s="1" t="s">
        <v>243</v>
      </c>
      <c r="G183" s="1"/>
      <c r="H183" s="9" t="s">
        <v>29</v>
      </c>
      <c r="I183" s="28">
        <v>2000</v>
      </c>
      <c r="J183" s="28">
        <f t="shared" si="43"/>
        <v>133.33333333333334</v>
      </c>
      <c r="K183" s="28">
        <v>373</v>
      </c>
      <c r="L183" s="28">
        <f t="shared" si="44"/>
        <v>15.328767123287671</v>
      </c>
      <c r="M183" s="35">
        <f t="shared" si="45"/>
        <v>2043.8356164383563</v>
      </c>
      <c r="N183" s="35">
        <v>2191.1999999999998</v>
      </c>
      <c r="O183" s="35"/>
      <c r="P183" s="35"/>
      <c r="Q183" s="35">
        <f t="shared" si="46"/>
        <v>2043.8356164383563</v>
      </c>
      <c r="R183" s="28">
        <f t="shared" si="47"/>
        <v>0</v>
      </c>
      <c r="T183" s="27">
        <f t="shared" si="48"/>
        <v>2043.8356164383563</v>
      </c>
      <c r="V183" s="1"/>
      <c r="W183" s="26"/>
      <c r="X183" s="26" t="s">
        <v>435</v>
      </c>
      <c r="Z183" s="26" t="s">
        <v>26</v>
      </c>
      <c r="AC183" s="1"/>
      <c r="AD183" s="1"/>
      <c r="AE183" s="1" t="s">
        <v>437</v>
      </c>
    </row>
    <row r="184" spans="2:31" ht="15.75" x14ac:dyDescent="0.25">
      <c r="B184" s="26">
        <v>22</v>
      </c>
      <c r="C184" s="1" t="s">
        <v>470</v>
      </c>
      <c r="D184" s="28" t="s">
        <v>241</v>
      </c>
      <c r="E184" s="28" t="s">
        <v>459</v>
      </c>
      <c r="F184" s="1" t="s">
        <v>243</v>
      </c>
      <c r="G184" s="1"/>
      <c r="H184" s="9" t="s">
        <v>29</v>
      </c>
      <c r="I184" s="28">
        <v>2000</v>
      </c>
      <c r="J184" s="28">
        <f t="shared" si="43"/>
        <v>133.33333333333334</v>
      </c>
      <c r="K184" s="28">
        <v>114</v>
      </c>
      <c r="L184" s="28">
        <f t="shared" si="44"/>
        <v>4.6849315068493151</v>
      </c>
      <c r="M184" s="35">
        <f t="shared" si="45"/>
        <v>624.65753424657544</v>
      </c>
      <c r="N184" s="35">
        <v>2191.1999999999998</v>
      </c>
      <c r="O184" s="35"/>
      <c r="P184" s="35"/>
      <c r="Q184" s="35">
        <f t="shared" si="46"/>
        <v>624.65753424657544</v>
      </c>
      <c r="R184" s="28">
        <f t="shared" si="47"/>
        <v>0</v>
      </c>
      <c r="T184" s="27">
        <f t="shared" si="48"/>
        <v>624.65753424657544</v>
      </c>
      <c r="V184" s="1"/>
      <c r="W184" s="26"/>
      <c r="X184" s="26" t="s">
        <v>471</v>
      </c>
      <c r="Z184" s="26" t="s">
        <v>26</v>
      </c>
      <c r="AC184" s="1"/>
      <c r="AD184" s="1"/>
      <c r="AE184" s="1" t="s">
        <v>472</v>
      </c>
    </row>
    <row r="185" spans="2:31" ht="15.75" x14ac:dyDescent="0.25">
      <c r="B185" s="26">
        <v>23</v>
      </c>
      <c r="C185" s="1" t="s">
        <v>507</v>
      </c>
      <c r="D185" s="2" t="s">
        <v>241</v>
      </c>
      <c r="E185" s="2" t="s">
        <v>109</v>
      </c>
      <c r="F185" s="1" t="s">
        <v>243</v>
      </c>
      <c r="G185" s="3"/>
      <c r="H185" s="3" t="s">
        <v>29</v>
      </c>
      <c r="I185" s="5">
        <v>3165.19</v>
      </c>
      <c r="J185" s="28">
        <f t="shared" si="43"/>
        <v>211.01266666666666</v>
      </c>
      <c r="K185" s="28">
        <v>80</v>
      </c>
      <c r="L185" s="28">
        <f t="shared" si="44"/>
        <v>3.2876712328767121</v>
      </c>
      <c r="M185" s="35">
        <f t="shared" si="45"/>
        <v>693.74027397260272</v>
      </c>
      <c r="N185" s="35">
        <v>2191.1999999999998</v>
      </c>
      <c r="O185" s="35"/>
      <c r="P185" s="35"/>
      <c r="Q185" s="35">
        <f t="shared" si="46"/>
        <v>693.74027397260272</v>
      </c>
      <c r="R185" s="28">
        <f t="shared" si="47"/>
        <v>0</v>
      </c>
      <c r="T185" s="27">
        <f t="shared" si="48"/>
        <v>693.74027397260272</v>
      </c>
      <c r="V185" s="11"/>
      <c r="W185" s="9"/>
      <c r="X185" s="26" t="s">
        <v>510</v>
      </c>
      <c r="Z185" s="26" t="s">
        <v>26</v>
      </c>
    </row>
    <row r="186" spans="2:31" ht="15.75" x14ac:dyDescent="0.25">
      <c r="C186" s="71" t="s">
        <v>268</v>
      </c>
      <c r="G186" s="85"/>
      <c r="I186" s="43"/>
      <c r="J186" s="43"/>
      <c r="K186" s="43"/>
      <c r="L186" s="43"/>
      <c r="M186" s="43">
        <f>SUM(M163:M185)</f>
        <v>45814.492821917804</v>
      </c>
      <c r="N186" s="43"/>
      <c r="O186" s="43"/>
      <c r="P186" s="43">
        <f>SUM(P163:P185)</f>
        <v>624.89479671232868</v>
      </c>
      <c r="Q186" s="43">
        <f>SUM(Q163:Q185)</f>
        <v>46439.387618630135</v>
      </c>
      <c r="R186" s="43">
        <f>SUM(R163:R185)</f>
        <v>624.89479671232868</v>
      </c>
      <c r="S186" s="43">
        <f ca="1">SUM(S163:S186)</f>
        <v>0</v>
      </c>
      <c r="T186" s="43">
        <f>SUM(T163:T185)</f>
        <v>45814.492821917804</v>
      </c>
      <c r="AD186" s="1"/>
      <c r="AE186" s="1"/>
    </row>
    <row r="187" spans="2:31" ht="15.75" x14ac:dyDescent="0.25">
      <c r="C187" s="71"/>
      <c r="G187" s="85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AD187" s="1"/>
      <c r="AE187" s="1"/>
    </row>
    <row r="188" spans="2:31" ht="15.75" x14ac:dyDescent="0.25">
      <c r="C188" s="71"/>
      <c r="G188" s="85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AD188" s="1"/>
      <c r="AE188" s="1"/>
    </row>
    <row r="189" spans="2:31" ht="15.75" x14ac:dyDescent="0.25">
      <c r="C189" s="71"/>
      <c r="G189" s="85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AD189" s="1"/>
      <c r="AE189" s="1"/>
    </row>
    <row r="190" spans="2:31" ht="15.75" x14ac:dyDescent="0.25">
      <c r="C190" s="71"/>
      <c r="G190" s="85"/>
      <c r="I190" s="43"/>
      <c r="J190" s="43"/>
      <c r="K190" s="43"/>
      <c r="L190" s="43"/>
      <c r="M190" s="43">
        <f>M115+M144+M186</f>
        <v>1717975.0999776488</v>
      </c>
      <c r="N190" s="43"/>
      <c r="O190" s="43"/>
      <c r="P190" s="43"/>
      <c r="Q190" s="43">
        <f>Q186+Q144+Q115</f>
        <v>2048933.5950129633</v>
      </c>
      <c r="R190" s="43"/>
      <c r="S190" s="43"/>
      <c r="T190" s="43">
        <f>T186+T144+T115</f>
        <v>1717975.0999776488</v>
      </c>
      <c r="AD190" s="1"/>
      <c r="AE190" s="1"/>
    </row>
    <row r="191" spans="2:31" ht="15.75" x14ac:dyDescent="0.25">
      <c r="C191" s="71"/>
      <c r="G191" s="85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AD191" s="1"/>
      <c r="AE191" s="1"/>
    </row>
    <row r="192" spans="2:31" ht="15.75" x14ac:dyDescent="0.25">
      <c r="C192" s="71"/>
      <c r="D192" s="72" t="s">
        <v>213</v>
      </c>
      <c r="E192" s="72"/>
      <c r="H192" s="72" t="s">
        <v>214</v>
      </c>
      <c r="I192" s="72"/>
      <c r="J192" s="72"/>
      <c r="K192" s="72"/>
      <c r="L192" s="72"/>
      <c r="M192" s="72"/>
      <c r="N192" s="45"/>
      <c r="O192" s="45"/>
      <c r="P192" s="45"/>
      <c r="Q192" s="72" t="s">
        <v>215</v>
      </c>
      <c r="R192" s="72"/>
      <c r="S192" s="72"/>
      <c r="T192" s="43"/>
      <c r="AD192" s="1"/>
      <c r="AE192" s="1"/>
    </row>
    <row r="193" spans="3:22" ht="15.75" x14ac:dyDescent="0.25">
      <c r="D193" s="72" t="s">
        <v>21</v>
      </c>
      <c r="E193" s="72"/>
      <c r="H193" s="72" t="s">
        <v>88</v>
      </c>
      <c r="I193" s="72"/>
      <c r="J193" s="72"/>
      <c r="K193" s="72"/>
      <c r="L193" s="72"/>
      <c r="M193" s="72"/>
      <c r="N193" s="45"/>
      <c r="O193" s="45"/>
      <c r="P193" s="45"/>
      <c r="Q193" s="72" t="s">
        <v>37</v>
      </c>
      <c r="R193" s="72"/>
      <c r="S193" s="72"/>
      <c r="T193" s="27"/>
    </row>
    <row r="195" spans="3:22" ht="15.75" x14ac:dyDescent="0.25"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</sheetData>
  <mergeCells count="26">
    <mergeCell ref="Q192:S192"/>
    <mergeCell ref="D193:E193"/>
    <mergeCell ref="H193:M193"/>
    <mergeCell ref="Q193:S193"/>
    <mergeCell ref="B159:U159"/>
    <mergeCell ref="D192:E192"/>
    <mergeCell ref="H192:M192"/>
    <mergeCell ref="B1:U1"/>
    <mergeCell ref="B2:U2"/>
    <mergeCell ref="D120:E120"/>
    <mergeCell ref="H120:M120"/>
    <mergeCell ref="Q120:S120"/>
    <mergeCell ref="D121:E121"/>
    <mergeCell ref="H121:M121"/>
    <mergeCell ref="Q121:S121"/>
    <mergeCell ref="B124:U124"/>
    <mergeCell ref="B125:U125"/>
    <mergeCell ref="B126:U126"/>
    <mergeCell ref="B157:U157"/>
    <mergeCell ref="B158:U158"/>
    <mergeCell ref="D151:E151"/>
    <mergeCell ref="H151:M151"/>
    <mergeCell ref="Q151:S151"/>
    <mergeCell ref="D152:E152"/>
    <mergeCell ref="H152:M152"/>
    <mergeCell ref="Q152:S152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tabSelected="1" topLeftCell="R1" zoomScale="78" zoomScaleNormal="78" workbookViewId="0">
      <selection activeCell="AA12" sqref="AA12"/>
    </sheetView>
  </sheetViews>
  <sheetFormatPr baseColWidth="10" defaultRowHeight="15" x14ac:dyDescent="0.25"/>
  <cols>
    <col min="1" max="1" width="11.28515625" style="46" customWidth="1"/>
    <col min="2" max="2" width="5" style="46" customWidth="1"/>
    <col min="3" max="3" width="44" style="46" bestFit="1" customWidth="1"/>
    <col min="4" max="4" width="32.5703125" style="46" customWidth="1"/>
    <col min="5" max="5" width="35.85546875" style="46" customWidth="1"/>
    <col min="6" max="6" width="16" style="46" customWidth="1"/>
    <col min="7" max="7" width="26.28515625" style="46" customWidth="1"/>
    <col min="8" max="8" width="7.28515625" style="46" customWidth="1"/>
    <col min="9" max="12" width="12.7109375" style="46" customWidth="1"/>
    <col min="13" max="16" width="11.42578125" style="46"/>
    <col min="17" max="17" width="13.5703125" style="46" customWidth="1"/>
    <col min="18" max="19" width="11.42578125" style="46"/>
    <col min="20" max="20" width="14.140625" style="46" customWidth="1"/>
    <col min="21" max="21" width="16.42578125" style="46" customWidth="1"/>
    <col min="22" max="22" width="19.85546875" style="46" bestFit="1" customWidth="1"/>
    <col min="23" max="23" width="23.85546875" style="46" bestFit="1" customWidth="1"/>
    <col min="24" max="16384" width="11.42578125" style="46"/>
  </cols>
  <sheetData>
    <row r="1" spans="1:34" ht="15.75" x14ac:dyDescent="0.25">
      <c r="A1" s="26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68" t="s">
        <v>522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63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60" t="s">
        <v>523</v>
      </c>
      <c r="K4" s="60" t="s">
        <v>524</v>
      </c>
      <c r="L4" s="60" t="s">
        <v>525</v>
      </c>
      <c r="M4" s="23" t="s">
        <v>9</v>
      </c>
      <c r="N4" s="60" t="s">
        <v>527</v>
      </c>
      <c r="O4" s="60" t="s">
        <v>528</v>
      </c>
      <c r="P4" s="60" t="s">
        <v>529</v>
      </c>
      <c r="Q4" s="64" t="s">
        <v>536</v>
      </c>
      <c r="R4" s="21" t="s">
        <v>10</v>
      </c>
      <c r="S4" s="21" t="s">
        <v>11</v>
      </c>
      <c r="T4" s="24" t="s">
        <v>12</v>
      </c>
      <c r="U4" s="25" t="s">
        <v>13</v>
      </c>
      <c r="V4" s="26" t="s">
        <v>14</v>
      </c>
      <c r="W4" s="26" t="s">
        <v>15</v>
      </c>
      <c r="X4" s="26" t="s">
        <v>269</v>
      </c>
      <c r="Y4" s="26"/>
      <c r="Z4" s="26" t="s">
        <v>17</v>
      </c>
      <c r="AA4" s="26" t="s">
        <v>18</v>
      </c>
      <c r="AB4" s="26"/>
    </row>
    <row r="5" spans="1:34" ht="15.75" x14ac:dyDescent="0.25">
      <c r="A5" s="26"/>
      <c r="B5" s="21"/>
      <c r="C5" s="6" t="s">
        <v>270</v>
      </c>
      <c r="D5" s="22"/>
      <c r="E5" s="22"/>
      <c r="F5" s="21"/>
      <c r="G5" s="21"/>
      <c r="H5" s="21"/>
      <c r="I5" s="23"/>
      <c r="J5" s="23"/>
      <c r="K5" s="23"/>
      <c r="L5" s="23"/>
      <c r="M5" s="23"/>
      <c r="N5" s="23"/>
      <c r="O5" s="23"/>
      <c r="P5" s="23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21">
        <v>1</v>
      </c>
      <c r="C6" s="1" t="s">
        <v>538</v>
      </c>
      <c r="D6" s="2" t="s">
        <v>271</v>
      </c>
      <c r="E6" s="2" t="s">
        <v>270</v>
      </c>
      <c r="F6" s="3" t="s">
        <v>77</v>
      </c>
      <c r="G6" s="3" t="s">
        <v>431</v>
      </c>
      <c r="H6" s="56" t="s">
        <v>29</v>
      </c>
      <c r="I6" s="4">
        <v>2752</v>
      </c>
      <c r="J6" s="4">
        <f>I6*2/30.4</f>
        <v>181.05263157894737</v>
      </c>
      <c r="K6" s="4">
        <v>260</v>
      </c>
      <c r="L6" s="4">
        <f>K6*50/365</f>
        <v>35.61643835616438</v>
      </c>
      <c r="M6" s="27">
        <f>L6*J6</f>
        <v>6448.4498918529198</v>
      </c>
      <c r="N6" s="27">
        <v>2191.1999999999998</v>
      </c>
      <c r="O6" s="27">
        <f>M6-N6</f>
        <v>4257.24989185292</v>
      </c>
      <c r="P6" s="27">
        <f>[1]calculos!$F$889</f>
        <v>606.3838846200432</v>
      </c>
      <c r="Q6" s="27">
        <f>M6+P6</f>
        <v>7054.8337764729631</v>
      </c>
      <c r="R6" s="4">
        <f>P6</f>
        <v>606.3838846200432</v>
      </c>
      <c r="S6" s="26"/>
      <c r="T6" s="27">
        <f>Q6-R6-S6</f>
        <v>6448.4498918529198</v>
      </c>
      <c r="U6" s="26"/>
      <c r="V6" s="11"/>
      <c r="W6" s="11"/>
      <c r="X6" s="26" t="s">
        <v>445</v>
      </c>
      <c r="Y6" s="26"/>
      <c r="Z6" s="26" t="s">
        <v>111</v>
      </c>
      <c r="AA6" s="26"/>
      <c r="AB6" s="26"/>
      <c r="AE6" s="59"/>
      <c r="AF6" s="59"/>
      <c r="AG6" s="59"/>
      <c r="AH6" s="59"/>
    </row>
    <row r="7" spans="1:34" ht="15.75" x14ac:dyDescent="0.25">
      <c r="A7" s="26"/>
      <c r="B7" s="21">
        <v>2</v>
      </c>
      <c r="C7" s="1" t="s">
        <v>538</v>
      </c>
      <c r="D7" s="2" t="s">
        <v>271</v>
      </c>
      <c r="E7" s="2" t="s">
        <v>270</v>
      </c>
      <c r="F7" s="3" t="s">
        <v>77</v>
      </c>
      <c r="G7" s="3" t="s">
        <v>302</v>
      </c>
      <c r="H7" s="56" t="s">
        <v>29</v>
      </c>
      <c r="I7" s="4">
        <v>3325</v>
      </c>
      <c r="J7" s="4">
        <f t="shared" ref="J7:J18" si="0">I7*2/30.4</f>
        <v>218.75</v>
      </c>
      <c r="K7" s="4">
        <v>365</v>
      </c>
      <c r="L7" s="4">
        <f t="shared" ref="L7:L18" si="1">K7*50/365</f>
        <v>50</v>
      </c>
      <c r="M7" s="27">
        <v>10389.709999999999</v>
      </c>
      <c r="N7" s="27">
        <v>2191.1999999999998</v>
      </c>
      <c r="O7" s="27">
        <f t="shared" ref="O7:O18" si="2">M7-N7</f>
        <v>8198.5099999999984</v>
      </c>
      <c r="P7" s="27">
        <f>[1]calculos!$F$1446</f>
        <v>1429.7549359999994</v>
      </c>
      <c r="Q7" s="27">
        <f t="shared" ref="Q7:Q18" si="3">M7+P7</f>
        <v>11819.464935999998</v>
      </c>
      <c r="R7" s="4">
        <f t="shared" ref="R7:R18" si="4">P7</f>
        <v>1429.7549359999994</v>
      </c>
      <c r="S7" s="26"/>
      <c r="T7" s="27">
        <f t="shared" ref="T7:T17" si="5">Q7-R7-S7</f>
        <v>10389.709999999999</v>
      </c>
      <c r="U7" s="26"/>
      <c r="V7" s="69"/>
      <c r="W7" s="11"/>
      <c r="X7" s="26" t="s">
        <v>461</v>
      </c>
      <c r="Y7" s="26"/>
      <c r="Z7" s="26" t="s">
        <v>111</v>
      </c>
      <c r="AA7" s="26"/>
      <c r="AB7" s="26"/>
      <c r="AE7" s="59"/>
      <c r="AF7" s="59"/>
      <c r="AG7" s="59"/>
      <c r="AH7" s="59"/>
    </row>
    <row r="8" spans="1:34" ht="15.75" x14ac:dyDescent="0.25">
      <c r="A8" s="26"/>
      <c r="B8" s="21">
        <v>3</v>
      </c>
      <c r="C8" s="1" t="s">
        <v>538</v>
      </c>
      <c r="D8" s="2" t="s">
        <v>271</v>
      </c>
      <c r="E8" s="2" t="s">
        <v>270</v>
      </c>
      <c r="F8" s="3" t="s">
        <v>77</v>
      </c>
      <c r="G8" s="3" t="s">
        <v>303</v>
      </c>
      <c r="H8" s="56" t="s">
        <v>29</v>
      </c>
      <c r="I8" s="4">
        <v>2752</v>
      </c>
      <c r="J8" s="4">
        <f t="shared" si="0"/>
        <v>181.05263157894737</v>
      </c>
      <c r="K8" s="4">
        <v>365</v>
      </c>
      <c r="L8" s="4">
        <f t="shared" si="1"/>
        <v>50</v>
      </c>
      <c r="M8" s="27">
        <f>L8*J8</f>
        <v>9052.6315789473683</v>
      </c>
      <c r="N8" s="27">
        <v>2191.1999999999998</v>
      </c>
      <c r="O8" s="27">
        <f t="shared" si="2"/>
        <v>6861.4315789473685</v>
      </c>
      <c r="P8" s="27">
        <f>[1]calculos!$F$1955</f>
        <v>1144.1549852631579</v>
      </c>
      <c r="Q8" s="27">
        <f t="shared" si="3"/>
        <v>10196.786564210526</v>
      </c>
      <c r="R8" s="4">
        <f t="shared" si="4"/>
        <v>1144.1549852631579</v>
      </c>
      <c r="S8" s="26"/>
      <c r="T8" s="27">
        <f t="shared" si="5"/>
        <v>9052.6315789473683</v>
      </c>
      <c r="U8" s="26"/>
      <c r="V8" s="70"/>
      <c r="W8" s="11"/>
      <c r="X8" s="26" t="s">
        <v>462</v>
      </c>
      <c r="Y8" s="26"/>
      <c r="Z8" s="26" t="s">
        <v>111</v>
      </c>
      <c r="AA8" s="26"/>
      <c r="AB8" s="26"/>
      <c r="AE8" s="59"/>
      <c r="AF8" s="59"/>
      <c r="AG8" s="59"/>
      <c r="AH8" s="59"/>
    </row>
    <row r="9" spans="1:34" ht="15.75" x14ac:dyDescent="0.25">
      <c r="A9" s="26"/>
      <c r="B9" s="21">
        <v>4</v>
      </c>
      <c r="C9" s="1" t="s">
        <v>538</v>
      </c>
      <c r="D9" s="2" t="s">
        <v>473</v>
      </c>
      <c r="E9" s="2" t="s">
        <v>270</v>
      </c>
      <c r="F9" s="3" t="s">
        <v>77</v>
      </c>
      <c r="G9" s="3" t="s">
        <v>304</v>
      </c>
      <c r="H9" s="56" t="s">
        <v>29</v>
      </c>
      <c r="I9" s="4">
        <v>3210.5</v>
      </c>
      <c r="J9" s="4">
        <f t="shared" si="0"/>
        <v>211.21710526315792</v>
      </c>
      <c r="K9" s="4">
        <v>365</v>
      </c>
      <c r="L9" s="4">
        <f t="shared" si="1"/>
        <v>50</v>
      </c>
      <c r="M9" s="27">
        <v>9490.7199999999993</v>
      </c>
      <c r="N9" s="27">
        <v>2191.1999999999998</v>
      </c>
      <c r="O9" s="27">
        <f t="shared" si="2"/>
        <v>7299.5199999999995</v>
      </c>
      <c r="P9" s="27">
        <f>[1]calculos!$F$1405</f>
        <v>1333.8322720000001</v>
      </c>
      <c r="Q9" s="27">
        <f t="shared" si="3"/>
        <v>10824.552271999999</v>
      </c>
      <c r="R9" s="4">
        <f t="shared" si="4"/>
        <v>1333.8322720000001</v>
      </c>
      <c r="S9" s="26"/>
      <c r="T9" s="27">
        <f t="shared" si="5"/>
        <v>9490.7199999999993</v>
      </c>
      <c r="U9" s="26"/>
      <c r="V9" s="2"/>
      <c r="W9" s="2"/>
      <c r="X9" s="26" t="s">
        <v>171</v>
      </c>
      <c r="Y9" s="26"/>
      <c r="Z9" s="26" t="s">
        <v>111</v>
      </c>
      <c r="AA9" s="26"/>
      <c r="AB9" s="26"/>
      <c r="AE9" s="59"/>
      <c r="AF9" s="59"/>
      <c r="AG9" s="59"/>
      <c r="AH9" s="59"/>
    </row>
    <row r="10" spans="1:34" ht="15.75" x14ac:dyDescent="0.25">
      <c r="A10" s="26"/>
      <c r="B10" s="21">
        <v>5</v>
      </c>
      <c r="C10" s="1" t="s">
        <v>538</v>
      </c>
      <c r="D10" s="2" t="s">
        <v>271</v>
      </c>
      <c r="E10" s="26" t="s">
        <v>285</v>
      </c>
      <c r="F10" s="3" t="s">
        <v>77</v>
      </c>
      <c r="G10" s="3" t="s">
        <v>410</v>
      </c>
      <c r="H10" s="56" t="s">
        <v>29</v>
      </c>
      <c r="I10" s="4">
        <v>2752</v>
      </c>
      <c r="J10" s="4">
        <f t="shared" si="0"/>
        <v>181.05263157894737</v>
      </c>
      <c r="K10" s="4">
        <v>365</v>
      </c>
      <c r="L10" s="4">
        <f t="shared" si="1"/>
        <v>50</v>
      </c>
      <c r="M10" s="35">
        <f>L10*J10</f>
        <v>9052.6315789473683</v>
      </c>
      <c r="N10" s="27">
        <v>2191.1999999999998</v>
      </c>
      <c r="O10" s="27">
        <f t="shared" si="2"/>
        <v>6861.4315789473685</v>
      </c>
      <c r="P10" s="1">
        <v>1144.1500000000001</v>
      </c>
      <c r="Q10" s="27">
        <f t="shared" si="3"/>
        <v>10196.781578947368</v>
      </c>
      <c r="R10" s="4">
        <f t="shared" si="4"/>
        <v>1144.1500000000001</v>
      </c>
      <c r="S10" s="26"/>
      <c r="T10" s="27">
        <f t="shared" si="5"/>
        <v>9052.6315789473683</v>
      </c>
      <c r="U10" s="26"/>
      <c r="V10" s="69"/>
      <c r="W10" s="69"/>
      <c r="X10" s="26" t="s">
        <v>426</v>
      </c>
      <c r="Y10" s="26"/>
      <c r="Z10" s="26" t="s">
        <v>111</v>
      </c>
      <c r="AA10" s="26"/>
      <c r="AB10" s="26"/>
    </row>
    <row r="11" spans="1:34" ht="15.75" x14ac:dyDescent="0.25">
      <c r="B11" s="21">
        <v>6</v>
      </c>
      <c r="C11" s="1" t="s">
        <v>538</v>
      </c>
      <c r="D11" s="2" t="s">
        <v>422</v>
      </c>
      <c r="E11" s="2" t="s">
        <v>285</v>
      </c>
      <c r="F11" s="3" t="s">
        <v>77</v>
      </c>
      <c r="G11" s="3" t="s">
        <v>373</v>
      </c>
      <c r="H11" s="56" t="s">
        <v>29</v>
      </c>
      <c r="I11" s="8">
        <v>3096</v>
      </c>
      <c r="J11" s="4">
        <f t="shared" si="0"/>
        <v>203.68421052631581</v>
      </c>
      <c r="K11" s="8">
        <v>365</v>
      </c>
      <c r="L11" s="4">
        <f t="shared" si="1"/>
        <v>50</v>
      </c>
      <c r="M11" s="35">
        <f t="shared" ref="M11:M18" si="6">L11*J11</f>
        <v>10184.21052631579</v>
      </c>
      <c r="N11" s="27">
        <v>2191.1999999999998</v>
      </c>
      <c r="O11" s="27">
        <f>M11-N11</f>
        <v>7993.0105263157902</v>
      </c>
      <c r="P11" s="27">
        <f>[1]calculos!$F$1467</f>
        <v>1457.9626484210526</v>
      </c>
      <c r="Q11" s="27">
        <f t="shared" si="3"/>
        <v>11642.173174736843</v>
      </c>
      <c r="R11" s="4">
        <f t="shared" si="4"/>
        <v>1457.9626484210526</v>
      </c>
      <c r="T11" s="27">
        <f t="shared" si="5"/>
        <v>10184.21052631579</v>
      </c>
      <c r="U11" s="32"/>
      <c r="V11" s="21"/>
      <c r="W11" s="45"/>
      <c r="X11" s="26" t="s">
        <v>25</v>
      </c>
      <c r="Z11" s="26" t="s">
        <v>26</v>
      </c>
      <c r="AC11" s="57"/>
    </row>
    <row r="12" spans="1:34" ht="15.75" x14ac:dyDescent="0.25">
      <c r="B12" s="21">
        <v>7</v>
      </c>
      <c r="C12" s="1" t="s">
        <v>423</v>
      </c>
      <c r="D12" s="2" t="s">
        <v>28</v>
      </c>
      <c r="E12" s="2" t="s">
        <v>285</v>
      </c>
      <c r="F12" s="3" t="s">
        <v>77</v>
      </c>
      <c r="G12" s="3" t="s">
        <v>424</v>
      </c>
      <c r="H12" s="56" t="s">
        <v>29</v>
      </c>
      <c r="I12" s="8">
        <v>2866.5</v>
      </c>
      <c r="J12" s="4">
        <f t="shared" si="0"/>
        <v>188.58552631578948</v>
      </c>
      <c r="K12" s="8">
        <v>305</v>
      </c>
      <c r="L12" s="4">
        <f t="shared" si="1"/>
        <v>41.780821917808218</v>
      </c>
      <c r="M12" s="35">
        <f t="shared" si="6"/>
        <v>7879.2582912761354</v>
      </c>
      <c r="N12" s="27">
        <v>2191.1999999999998</v>
      </c>
      <c r="O12" s="27">
        <f t="shared" si="2"/>
        <v>5688.0582912761356</v>
      </c>
      <c r="P12" s="27">
        <f>[1]calculos!$F$1488</f>
        <v>1013.6232510165822</v>
      </c>
      <c r="Q12" s="27">
        <f t="shared" si="3"/>
        <v>8892.8815422927182</v>
      </c>
      <c r="R12" s="4">
        <f t="shared" si="4"/>
        <v>1013.6232510165822</v>
      </c>
      <c r="T12" s="27">
        <f t="shared" si="5"/>
        <v>7879.2582912761363</v>
      </c>
      <c r="U12" s="32"/>
      <c r="V12" s="21"/>
      <c r="W12" s="45"/>
      <c r="X12" s="26" t="s">
        <v>425</v>
      </c>
      <c r="Z12" s="26" t="s">
        <v>111</v>
      </c>
      <c r="AC12" s="57"/>
    </row>
    <row r="13" spans="1:34" ht="15.75" x14ac:dyDescent="0.25">
      <c r="A13" s="26"/>
      <c r="B13" s="21">
        <v>8</v>
      </c>
      <c r="C13" s="1" t="s">
        <v>533</v>
      </c>
      <c r="D13" s="2" t="s">
        <v>62</v>
      </c>
      <c r="E13" s="2" t="s">
        <v>272</v>
      </c>
      <c r="F13" s="3" t="s">
        <v>77</v>
      </c>
      <c r="G13" s="3" t="s">
        <v>534</v>
      </c>
      <c r="H13" s="56" t="s">
        <v>24</v>
      </c>
      <c r="I13" s="5">
        <v>5159.5</v>
      </c>
      <c r="J13" s="27">
        <f>I13*2/30.4</f>
        <v>339.44078947368422</v>
      </c>
      <c r="K13" s="27">
        <v>243</v>
      </c>
      <c r="L13" s="4">
        <f t="shared" si="1"/>
        <v>33.287671232876711</v>
      </c>
      <c r="M13" s="35">
        <f t="shared" si="6"/>
        <v>11299.193403028119</v>
      </c>
      <c r="N13" s="27">
        <v>2191.1999999999998</v>
      </c>
      <c r="O13" s="27">
        <f t="shared" si="2"/>
        <v>9107.9934030281183</v>
      </c>
      <c r="P13" s="27">
        <f>[1]calculos!$F$926</f>
        <v>1945.467390886806</v>
      </c>
      <c r="Q13" s="27">
        <f t="shared" si="3"/>
        <v>13244.660793914925</v>
      </c>
      <c r="R13" s="4">
        <f t="shared" si="4"/>
        <v>1945.467390886806</v>
      </c>
      <c r="S13" s="27"/>
      <c r="T13" s="27">
        <f t="shared" si="5"/>
        <v>11299.193403028119</v>
      </c>
      <c r="U13" s="26"/>
      <c r="V13" s="1"/>
      <c r="W13" s="1"/>
      <c r="X13" s="26" t="s">
        <v>25</v>
      </c>
      <c r="Y13" s="1"/>
      <c r="Z13" s="26" t="s">
        <v>111</v>
      </c>
      <c r="AA13" s="26"/>
      <c r="AB13" s="26"/>
      <c r="AC13" s="26"/>
      <c r="AD13" s="26"/>
    </row>
    <row r="14" spans="1:34" ht="15.75" x14ac:dyDescent="0.25">
      <c r="A14" s="26"/>
      <c r="B14" s="21">
        <v>9</v>
      </c>
      <c r="C14" s="1" t="s">
        <v>273</v>
      </c>
      <c r="D14" s="2" t="s">
        <v>274</v>
      </c>
      <c r="E14" s="2" t="s">
        <v>272</v>
      </c>
      <c r="F14" s="3" t="s">
        <v>77</v>
      </c>
      <c r="G14" s="3" t="s">
        <v>305</v>
      </c>
      <c r="H14" s="56" t="s">
        <v>73</v>
      </c>
      <c r="I14" s="5">
        <v>3325</v>
      </c>
      <c r="J14" s="4">
        <f t="shared" si="0"/>
        <v>218.75</v>
      </c>
      <c r="K14" s="5">
        <v>365</v>
      </c>
      <c r="L14" s="4">
        <f t="shared" si="1"/>
        <v>50</v>
      </c>
      <c r="M14" s="35">
        <f t="shared" si="6"/>
        <v>10937.5</v>
      </c>
      <c r="N14" s="27">
        <v>2191.1999999999998</v>
      </c>
      <c r="O14" s="27">
        <f t="shared" si="2"/>
        <v>8746.2999999999993</v>
      </c>
      <c r="P14" s="27">
        <f>[1]calculos!$F$944</f>
        <v>1666.8636799999999</v>
      </c>
      <c r="Q14" s="27">
        <f t="shared" si="3"/>
        <v>12604.36368</v>
      </c>
      <c r="R14" s="4">
        <f t="shared" si="4"/>
        <v>1666.8636799999999</v>
      </c>
      <c r="S14" s="27"/>
      <c r="T14" s="27">
        <f t="shared" si="5"/>
        <v>10937.5</v>
      </c>
      <c r="U14" s="63"/>
      <c r="V14" s="26"/>
      <c r="W14" s="26"/>
      <c r="X14" s="26" t="s">
        <v>463</v>
      </c>
      <c r="Y14" s="26"/>
      <c r="Z14" s="26" t="s">
        <v>111</v>
      </c>
      <c r="AA14" s="26"/>
      <c r="AB14" s="26"/>
      <c r="AE14" s="59"/>
      <c r="AF14" s="59"/>
      <c r="AG14" s="59"/>
      <c r="AH14" s="59"/>
    </row>
    <row r="15" spans="1:34" ht="15.75" x14ac:dyDescent="0.25">
      <c r="A15" s="26"/>
      <c r="B15" s="21">
        <v>10</v>
      </c>
      <c r="C15" s="1" t="s">
        <v>275</v>
      </c>
      <c r="D15" s="2" t="s">
        <v>276</v>
      </c>
      <c r="E15" s="2" t="s">
        <v>272</v>
      </c>
      <c r="F15" s="3" t="s">
        <v>77</v>
      </c>
      <c r="G15" s="3" t="s">
        <v>306</v>
      </c>
      <c r="H15" s="56" t="s">
        <v>29</v>
      </c>
      <c r="I15" s="5">
        <v>2752</v>
      </c>
      <c r="J15" s="4">
        <f t="shared" si="0"/>
        <v>181.05263157894737</v>
      </c>
      <c r="K15" s="5">
        <v>365</v>
      </c>
      <c r="L15" s="4">
        <f t="shared" si="1"/>
        <v>50</v>
      </c>
      <c r="M15" s="35">
        <f t="shared" si="6"/>
        <v>9052.6315789473683</v>
      </c>
      <c r="N15" s="27">
        <v>2191.1999999999998</v>
      </c>
      <c r="O15" s="27">
        <f t="shared" si="2"/>
        <v>6861.4315789473685</v>
      </c>
      <c r="P15" s="27">
        <f>[1]calculos!$F$1974</f>
        <v>1144.1549852631579</v>
      </c>
      <c r="Q15" s="27">
        <f t="shared" si="3"/>
        <v>10196.786564210526</v>
      </c>
      <c r="R15" s="4">
        <f t="shared" si="4"/>
        <v>1144.1549852631579</v>
      </c>
      <c r="S15" s="27"/>
      <c r="T15" s="27">
        <f t="shared" si="5"/>
        <v>9052.6315789473683</v>
      </c>
      <c r="U15" s="26"/>
      <c r="V15" s="3"/>
      <c r="W15" s="3"/>
      <c r="X15" s="26" t="s">
        <v>464</v>
      </c>
      <c r="Y15" s="26"/>
      <c r="Z15" s="26" t="s">
        <v>111</v>
      </c>
      <c r="AA15" s="26"/>
      <c r="AB15" s="26"/>
      <c r="AE15" s="59"/>
      <c r="AF15" s="59"/>
      <c r="AG15" s="59"/>
      <c r="AH15" s="59"/>
    </row>
    <row r="16" spans="1:34" ht="15.75" x14ac:dyDescent="0.25">
      <c r="A16" s="26"/>
      <c r="B16" s="21">
        <v>11</v>
      </c>
      <c r="C16" s="1" t="s">
        <v>277</v>
      </c>
      <c r="D16" s="2" t="s">
        <v>276</v>
      </c>
      <c r="E16" s="2" t="s">
        <v>272</v>
      </c>
      <c r="F16" s="3" t="s">
        <v>77</v>
      </c>
      <c r="G16" s="3" t="s">
        <v>307</v>
      </c>
      <c r="H16" s="56" t="s">
        <v>29</v>
      </c>
      <c r="I16" s="5">
        <v>2752</v>
      </c>
      <c r="J16" s="4">
        <f t="shared" si="0"/>
        <v>181.05263157894737</v>
      </c>
      <c r="K16" s="5">
        <v>365</v>
      </c>
      <c r="L16" s="4">
        <f t="shared" si="1"/>
        <v>50</v>
      </c>
      <c r="M16" s="35">
        <f t="shared" si="6"/>
        <v>9052.6315789473683</v>
      </c>
      <c r="N16" s="27">
        <v>2191.1999999999998</v>
      </c>
      <c r="O16" s="27">
        <f t="shared" si="2"/>
        <v>6861.4315789473685</v>
      </c>
      <c r="P16" s="27">
        <f>[1]calculos!$F$1974</f>
        <v>1144.1549852631579</v>
      </c>
      <c r="Q16" s="27">
        <f t="shared" si="3"/>
        <v>10196.786564210526</v>
      </c>
      <c r="R16" s="4">
        <f t="shared" si="4"/>
        <v>1144.1549852631579</v>
      </c>
      <c r="S16" s="27"/>
      <c r="T16" s="27">
        <f t="shared" si="5"/>
        <v>9052.6315789473683</v>
      </c>
      <c r="U16" s="26"/>
      <c r="V16" s="3"/>
      <c r="W16" s="3"/>
      <c r="X16" s="26" t="s">
        <v>94</v>
      </c>
      <c r="Y16" s="26"/>
      <c r="Z16" s="26" t="s">
        <v>111</v>
      </c>
      <c r="AA16" s="26"/>
      <c r="AB16" s="26"/>
      <c r="AE16" s="59"/>
      <c r="AF16" s="59"/>
      <c r="AG16" s="59"/>
      <c r="AH16" s="59"/>
    </row>
    <row r="17" spans="1:37" ht="15.75" x14ac:dyDescent="0.25">
      <c r="A17" s="26"/>
      <c r="B17" s="21">
        <v>12</v>
      </c>
      <c r="C17" s="1" t="s">
        <v>278</v>
      </c>
      <c r="D17" s="2" t="s">
        <v>276</v>
      </c>
      <c r="E17" s="2" t="s">
        <v>272</v>
      </c>
      <c r="F17" s="3" t="s">
        <v>77</v>
      </c>
      <c r="G17" s="3" t="s">
        <v>308</v>
      </c>
      <c r="H17" s="56" t="s">
        <v>29</v>
      </c>
      <c r="I17" s="5">
        <v>2752</v>
      </c>
      <c r="J17" s="4">
        <f t="shared" si="0"/>
        <v>181.05263157894737</v>
      </c>
      <c r="K17" s="5">
        <v>365</v>
      </c>
      <c r="L17" s="4">
        <f t="shared" si="1"/>
        <v>50</v>
      </c>
      <c r="M17" s="35">
        <f t="shared" si="6"/>
        <v>9052.6315789473683</v>
      </c>
      <c r="N17" s="27">
        <v>2191.1999999999998</v>
      </c>
      <c r="O17" s="27">
        <f t="shared" si="2"/>
        <v>6861.4315789473685</v>
      </c>
      <c r="P17" s="27">
        <f>[1]calculos!$F$1974</f>
        <v>1144.1549852631579</v>
      </c>
      <c r="Q17" s="27">
        <f t="shared" si="3"/>
        <v>10196.786564210526</v>
      </c>
      <c r="R17" s="4">
        <f t="shared" si="4"/>
        <v>1144.1549852631579</v>
      </c>
      <c r="S17" s="27"/>
      <c r="T17" s="27">
        <f t="shared" si="5"/>
        <v>9052.6315789473683</v>
      </c>
      <c r="U17" s="26"/>
      <c r="V17" s="3"/>
      <c r="W17" s="3"/>
      <c r="X17" s="26" t="s">
        <v>465</v>
      </c>
      <c r="Y17" s="26"/>
      <c r="Z17" s="26" t="s">
        <v>111</v>
      </c>
      <c r="AA17" s="26"/>
      <c r="AB17" s="26"/>
      <c r="AE17" s="59"/>
      <c r="AF17" s="59"/>
      <c r="AG17" s="59"/>
      <c r="AH17" s="59"/>
    </row>
    <row r="18" spans="1:37" ht="15.75" x14ac:dyDescent="0.25">
      <c r="A18" s="26"/>
      <c r="B18" s="21">
        <v>13</v>
      </c>
      <c r="C18" s="2" t="s">
        <v>279</v>
      </c>
      <c r="D18" s="2" t="s">
        <v>276</v>
      </c>
      <c r="E18" s="2" t="s">
        <v>272</v>
      </c>
      <c r="F18" s="3" t="s">
        <v>77</v>
      </c>
      <c r="G18" s="3" t="s">
        <v>309</v>
      </c>
      <c r="H18" s="56" t="s">
        <v>29</v>
      </c>
      <c r="I18" s="5">
        <v>2752</v>
      </c>
      <c r="J18" s="4">
        <f t="shared" si="0"/>
        <v>181.05263157894737</v>
      </c>
      <c r="K18" s="5">
        <v>365</v>
      </c>
      <c r="L18" s="4">
        <f t="shared" si="1"/>
        <v>50</v>
      </c>
      <c r="M18" s="35">
        <f t="shared" si="6"/>
        <v>9052.6315789473683</v>
      </c>
      <c r="N18" s="27">
        <v>2191.1999999999998</v>
      </c>
      <c r="O18" s="27">
        <f t="shared" si="2"/>
        <v>6861.4315789473685</v>
      </c>
      <c r="P18" s="27">
        <f>[1]calculos!$F$1974</f>
        <v>1144.1549852631579</v>
      </c>
      <c r="Q18" s="27">
        <f t="shared" si="3"/>
        <v>10196.786564210526</v>
      </c>
      <c r="R18" s="4">
        <f t="shared" si="4"/>
        <v>1144.1549852631579</v>
      </c>
      <c r="S18" s="27"/>
      <c r="T18" s="27">
        <f>Q18-R18-S18</f>
        <v>9052.6315789473683</v>
      </c>
      <c r="U18" s="26"/>
      <c r="V18" s="3"/>
      <c r="W18" s="3"/>
      <c r="X18" s="26" t="s">
        <v>463</v>
      </c>
      <c r="Y18" s="26"/>
      <c r="Z18" s="26" t="s">
        <v>111</v>
      </c>
      <c r="AA18" s="26"/>
      <c r="AB18" s="26"/>
      <c r="AE18" s="59"/>
      <c r="AF18" s="59"/>
      <c r="AG18" s="59"/>
      <c r="AH18" s="59"/>
    </row>
    <row r="19" spans="1:37" ht="15.75" x14ac:dyDescent="0.25">
      <c r="A19" s="26"/>
      <c r="B19" s="26"/>
      <c r="C19" s="71" t="s">
        <v>280</v>
      </c>
      <c r="D19" s="26"/>
      <c r="E19" s="26"/>
      <c r="F19" s="26"/>
      <c r="G19" s="26"/>
      <c r="H19" s="26"/>
      <c r="I19" s="43"/>
      <c r="J19" s="43"/>
      <c r="K19" s="43"/>
      <c r="L19" s="43"/>
      <c r="M19" s="43">
        <f>SUM(M6:M18)</f>
        <v>120944.83158615719</v>
      </c>
      <c r="N19" s="43"/>
      <c r="O19" s="43"/>
      <c r="P19" s="43"/>
      <c r="Q19" s="43">
        <f>SUM(Q6:Q18)</f>
        <v>137263.64457541745</v>
      </c>
      <c r="R19" s="43">
        <f>SUM(R6:R18)</f>
        <v>16318.812989260272</v>
      </c>
      <c r="S19" s="43">
        <f>SUM(S6:S18)</f>
        <v>0</v>
      </c>
      <c r="T19" s="43">
        <f>SUM(T6:T18)</f>
        <v>120944.83158615719</v>
      </c>
      <c r="U19" s="26"/>
      <c r="V19" s="26"/>
      <c r="W19" s="26"/>
      <c r="X19" s="26"/>
      <c r="Y19" s="26"/>
      <c r="Z19" s="26"/>
      <c r="AA19" s="26"/>
      <c r="AB19" s="26"/>
    </row>
    <row r="20" spans="1:37" ht="15.75" x14ac:dyDescent="0.25">
      <c r="A20" s="26"/>
      <c r="B20" s="26"/>
      <c r="C20" s="71"/>
      <c r="D20" s="26"/>
      <c r="E20" s="26"/>
      <c r="F20" s="26"/>
      <c r="G20" s="26"/>
      <c r="H20" s="26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26"/>
      <c r="V20" s="26"/>
      <c r="W20" s="26"/>
      <c r="X20" s="26"/>
      <c r="Y20" s="26"/>
      <c r="Z20" s="26"/>
      <c r="AA20" s="26"/>
      <c r="AB20" s="26"/>
    </row>
    <row r="21" spans="1:37" ht="15.75" x14ac:dyDescent="0.25">
      <c r="A21" s="26"/>
      <c r="B21" s="26"/>
      <c r="C21" s="71"/>
      <c r="D21" s="26"/>
      <c r="E21" s="26"/>
      <c r="F21" s="26"/>
      <c r="G21" s="26"/>
      <c r="H21" s="26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71"/>
      <c r="D22" s="26"/>
      <c r="E22" s="26"/>
      <c r="F22" s="26"/>
      <c r="G22" s="26"/>
      <c r="H22" s="26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71"/>
      <c r="D23" s="26"/>
      <c r="E23" s="26"/>
      <c r="F23" s="26"/>
      <c r="G23" s="26"/>
      <c r="H23" s="26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72" t="s">
        <v>213</v>
      </c>
      <c r="E26" s="72"/>
      <c r="F26" s="26"/>
      <c r="G26" s="26"/>
      <c r="H26" s="72" t="s">
        <v>214</v>
      </c>
      <c r="I26" s="72"/>
      <c r="J26" s="72"/>
      <c r="K26" s="72"/>
      <c r="L26" s="72"/>
      <c r="M26" s="72"/>
      <c r="N26" s="45"/>
      <c r="O26" s="45"/>
      <c r="P26" s="45"/>
      <c r="Q26" s="72" t="s">
        <v>215</v>
      </c>
      <c r="R26" s="72"/>
      <c r="S26" s="72"/>
      <c r="T26" s="26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26"/>
      <c r="D27" s="72" t="s">
        <v>21</v>
      </c>
      <c r="E27" s="72"/>
      <c r="F27" s="26"/>
      <c r="G27" s="26"/>
      <c r="H27" s="72" t="s">
        <v>88</v>
      </c>
      <c r="I27" s="72"/>
      <c r="J27" s="72"/>
      <c r="K27" s="72"/>
      <c r="L27" s="72"/>
      <c r="M27" s="72"/>
      <c r="N27" s="45"/>
      <c r="O27" s="45"/>
      <c r="P27" s="45"/>
      <c r="Q27" s="72" t="s">
        <v>37</v>
      </c>
      <c r="R27" s="72"/>
      <c r="S27" s="72"/>
      <c r="T27" s="26"/>
      <c r="U27" s="26"/>
      <c r="V27" s="26"/>
      <c r="W27" s="26"/>
      <c r="X27" s="26"/>
      <c r="Y27" s="26"/>
      <c r="Z27" s="26"/>
      <c r="AA27" s="26"/>
      <c r="AB27" s="26"/>
      <c r="AK27" s="57"/>
    </row>
    <row r="28" spans="1:37" ht="15.75" x14ac:dyDescent="0.25">
      <c r="A28" s="26"/>
      <c r="B28" s="26"/>
      <c r="C28" s="26"/>
      <c r="D28" s="45"/>
      <c r="E28" s="45"/>
      <c r="F28" s="26"/>
      <c r="G28" s="26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45"/>
      <c r="E29" s="45"/>
      <c r="F29" s="26"/>
      <c r="G29" s="26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26"/>
      <c r="C30" s="26"/>
      <c r="D30" s="45"/>
      <c r="E30" s="45"/>
      <c r="F30" s="26"/>
      <c r="G30" s="26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26"/>
      <c r="U30" s="26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68" t="s">
        <v>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68" t="s">
        <v>522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68" t="s">
        <v>281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26"/>
      <c r="C34" s="26"/>
      <c r="D34" s="45"/>
      <c r="E34" s="45"/>
      <c r="F34" s="26"/>
      <c r="G34" s="2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26"/>
      <c r="U34" s="26"/>
      <c r="V34" s="26"/>
      <c r="W34" s="26"/>
      <c r="X34" s="26"/>
      <c r="Y34" s="26"/>
      <c r="Z34" s="26"/>
      <c r="AA34" s="26"/>
      <c r="AB34" s="26"/>
    </row>
    <row r="35" spans="1:29" ht="63" x14ac:dyDescent="0.25">
      <c r="A35" s="26"/>
      <c r="B35" s="73" t="s">
        <v>217</v>
      </c>
      <c r="C35" s="73" t="s">
        <v>2</v>
      </c>
      <c r="D35" s="22" t="s">
        <v>3</v>
      </c>
      <c r="E35" s="22" t="s">
        <v>4</v>
      </c>
      <c r="F35" s="21" t="s">
        <v>5</v>
      </c>
      <c r="G35" s="21" t="s">
        <v>6</v>
      </c>
      <c r="H35" s="21" t="s">
        <v>7</v>
      </c>
      <c r="I35" s="23" t="s">
        <v>8</v>
      </c>
      <c r="J35" s="60" t="s">
        <v>532</v>
      </c>
      <c r="K35" s="60" t="s">
        <v>524</v>
      </c>
      <c r="L35" s="60" t="s">
        <v>525</v>
      </c>
      <c r="M35" s="23" t="s">
        <v>9</v>
      </c>
      <c r="N35" s="60" t="s">
        <v>527</v>
      </c>
      <c r="O35" s="60" t="s">
        <v>528</v>
      </c>
      <c r="P35" s="60" t="s">
        <v>529</v>
      </c>
      <c r="Q35" s="64" t="s">
        <v>536</v>
      </c>
      <c r="R35" s="21" t="s">
        <v>10</v>
      </c>
      <c r="S35" s="21" t="s">
        <v>11</v>
      </c>
      <c r="T35" s="24" t="s">
        <v>12</v>
      </c>
      <c r="U35" s="25" t="s">
        <v>13</v>
      </c>
      <c r="V35" s="26" t="s">
        <v>14</v>
      </c>
      <c r="W35" s="26" t="s">
        <v>15</v>
      </c>
      <c r="X35" s="26" t="s">
        <v>269</v>
      </c>
      <c r="Y35" s="26"/>
      <c r="Z35" s="26" t="s">
        <v>282</v>
      </c>
      <c r="AA35" s="26" t="s">
        <v>283</v>
      </c>
      <c r="AB35" s="26" t="s">
        <v>284</v>
      </c>
    </row>
    <row r="36" spans="1:29" ht="15.75" x14ac:dyDescent="0.25">
      <c r="A36" s="26"/>
      <c r="B36" s="73"/>
      <c r="C36" s="73"/>
      <c r="D36" s="22"/>
      <c r="E36" s="22"/>
      <c r="F36" s="21"/>
      <c r="G36" s="21"/>
      <c r="H36" s="21"/>
      <c r="I36" s="23"/>
      <c r="J36" s="23"/>
      <c r="K36" s="23"/>
      <c r="L36" s="23"/>
      <c r="M36" s="23"/>
      <c r="N36" s="23"/>
      <c r="O36" s="23"/>
      <c r="P36" s="23"/>
      <c r="Q36" s="21"/>
      <c r="R36" s="21"/>
      <c r="S36" s="21"/>
      <c r="T36" s="24"/>
      <c r="U36" s="25"/>
      <c r="V36" s="26"/>
      <c r="W36" s="26"/>
      <c r="X36" s="26"/>
      <c r="Y36" s="26"/>
      <c r="Z36" s="26"/>
      <c r="AA36" s="26"/>
      <c r="AB36" s="26"/>
    </row>
    <row r="37" spans="1:29" ht="15.75" x14ac:dyDescent="0.25">
      <c r="A37" s="26"/>
      <c r="B37" s="26">
        <v>1</v>
      </c>
      <c r="C37" s="26" t="s">
        <v>446</v>
      </c>
      <c r="D37" s="22" t="s">
        <v>428</v>
      </c>
      <c r="E37" s="22" t="s">
        <v>285</v>
      </c>
      <c r="F37" s="46" t="s">
        <v>286</v>
      </c>
      <c r="G37" s="21"/>
      <c r="H37" s="66" t="s">
        <v>73</v>
      </c>
      <c r="I37" s="49">
        <v>9477.1299999999992</v>
      </c>
      <c r="J37" s="49">
        <f>I37/15</f>
        <v>631.80866666666657</v>
      </c>
      <c r="K37" s="49">
        <v>288</v>
      </c>
      <c r="L37" s="49">
        <f>K37*15/365</f>
        <v>11.835616438356164</v>
      </c>
      <c r="M37" s="23">
        <f>L37*J37</f>
        <v>7477.8450410958885</v>
      </c>
      <c r="N37" s="23">
        <v>2191.1999999999998</v>
      </c>
      <c r="O37" s="23">
        <f>M37-N37</f>
        <v>5286.6450410958887</v>
      </c>
      <c r="P37" s="23">
        <f>[1]calculos!$F$1835</f>
        <v>1204.1960656657538</v>
      </c>
      <c r="Q37" s="57">
        <f>M37+P37</f>
        <v>8682.0411067616424</v>
      </c>
      <c r="R37" s="47">
        <f>P37</f>
        <v>1204.1960656657538</v>
      </c>
      <c r="S37" s="23"/>
      <c r="T37" s="27">
        <f>Q37-R37-S37</f>
        <v>7477.8450410958885</v>
      </c>
      <c r="U37" s="25"/>
      <c r="V37" s="53"/>
      <c r="W37" s="67"/>
      <c r="X37" s="26" t="s">
        <v>429</v>
      </c>
      <c r="Y37" s="26"/>
      <c r="Z37" s="26" t="s">
        <v>111</v>
      </c>
      <c r="AA37" s="26"/>
      <c r="AB37" s="26"/>
    </row>
    <row r="38" spans="1:29" ht="15.75" x14ac:dyDescent="0.25">
      <c r="A38" s="26"/>
      <c r="B38" s="26">
        <v>2</v>
      </c>
      <c r="C38" s="1" t="s">
        <v>538</v>
      </c>
      <c r="D38" s="2" t="s">
        <v>415</v>
      </c>
      <c r="E38" s="26" t="s">
        <v>285</v>
      </c>
      <c r="F38" s="46" t="s">
        <v>286</v>
      </c>
      <c r="H38" s="56" t="s">
        <v>29</v>
      </c>
      <c r="I38" s="18">
        <v>2752</v>
      </c>
      <c r="J38" s="49">
        <f t="shared" ref="J38:J69" si="7">I38/15</f>
        <v>183.46666666666667</v>
      </c>
      <c r="K38" s="18">
        <v>365</v>
      </c>
      <c r="L38" s="49">
        <f t="shared" ref="L38:L69" si="8">K38*15/365</f>
        <v>15</v>
      </c>
      <c r="M38" s="23">
        <f t="shared" ref="M38:M69" si="9">L38*J38</f>
        <v>2752</v>
      </c>
      <c r="N38" s="35">
        <v>2191.1999999999998</v>
      </c>
      <c r="O38" s="35">
        <f>M38-N38</f>
        <v>560.80000000000018</v>
      </c>
      <c r="P38" s="35">
        <f>[1]calculos!$F$1855</f>
        <v>61.015039999999999</v>
      </c>
      <c r="Q38" s="57">
        <f t="shared" ref="Q38:Q69" si="10">M38+P38</f>
        <v>2813.0150400000002</v>
      </c>
      <c r="R38" s="47">
        <f t="shared" ref="R38:R69" si="11">P38</f>
        <v>61.015039999999999</v>
      </c>
      <c r="S38" s="27"/>
      <c r="T38" s="27">
        <f t="shared" ref="T38:T69" si="12">Q38-R38-S38</f>
        <v>2752</v>
      </c>
      <c r="U38" s="26"/>
      <c r="V38" s="52"/>
      <c r="W38" s="55"/>
      <c r="X38" s="26" t="s">
        <v>466</v>
      </c>
      <c r="Y38" s="26"/>
      <c r="Z38" s="26" t="s">
        <v>26</v>
      </c>
      <c r="AA38" s="26"/>
      <c r="AB38" s="26"/>
    </row>
    <row r="39" spans="1:29" ht="15.75" x14ac:dyDescent="0.25">
      <c r="A39" s="26"/>
      <c r="B39" s="26">
        <v>3</v>
      </c>
      <c r="C39" s="1" t="s">
        <v>538</v>
      </c>
      <c r="D39" s="2" t="s">
        <v>415</v>
      </c>
      <c r="E39" s="26" t="s">
        <v>285</v>
      </c>
      <c r="F39" s="46" t="s">
        <v>286</v>
      </c>
      <c r="H39" s="56" t="s">
        <v>29</v>
      </c>
      <c r="I39" s="18">
        <v>2752</v>
      </c>
      <c r="J39" s="49">
        <f t="shared" si="7"/>
        <v>183.46666666666667</v>
      </c>
      <c r="K39" s="18">
        <v>365</v>
      </c>
      <c r="L39" s="49">
        <f t="shared" si="8"/>
        <v>15</v>
      </c>
      <c r="M39" s="23">
        <f t="shared" si="9"/>
        <v>2752</v>
      </c>
      <c r="N39" s="35">
        <v>2191.1999999999998</v>
      </c>
      <c r="O39" s="35">
        <f t="shared" ref="O39:O44" si="13">M39-N39</f>
        <v>560.80000000000018</v>
      </c>
      <c r="P39" s="35">
        <f>[1]calculos!$F$1855</f>
        <v>61.015039999999999</v>
      </c>
      <c r="Q39" s="57">
        <f t="shared" si="10"/>
        <v>2813.0150400000002</v>
      </c>
      <c r="R39" s="47">
        <f t="shared" si="11"/>
        <v>61.015039999999999</v>
      </c>
      <c r="S39" s="27"/>
      <c r="T39" s="27">
        <f t="shared" si="12"/>
        <v>2752</v>
      </c>
      <c r="U39" s="26"/>
      <c r="V39" s="52"/>
      <c r="W39" s="55"/>
      <c r="X39" s="26" t="s">
        <v>427</v>
      </c>
      <c r="Y39" s="26"/>
      <c r="Z39" s="26" t="s">
        <v>26</v>
      </c>
      <c r="AA39" s="26"/>
      <c r="AB39" s="26"/>
    </row>
    <row r="40" spans="1:29" ht="15.75" x14ac:dyDescent="0.25">
      <c r="A40" s="26"/>
      <c r="B40" s="26">
        <v>4</v>
      </c>
      <c r="C40" s="1" t="s">
        <v>538</v>
      </c>
      <c r="D40" s="2" t="s">
        <v>415</v>
      </c>
      <c r="E40" s="26" t="s">
        <v>285</v>
      </c>
      <c r="F40" s="46" t="s">
        <v>286</v>
      </c>
      <c r="H40" s="56" t="s">
        <v>29</v>
      </c>
      <c r="I40" s="18">
        <v>2752</v>
      </c>
      <c r="J40" s="49">
        <f t="shared" si="7"/>
        <v>183.46666666666667</v>
      </c>
      <c r="K40" s="18">
        <v>365</v>
      </c>
      <c r="L40" s="49">
        <f t="shared" si="8"/>
        <v>15</v>
      </c>
      <c r="M40" s="23">
        <f t="shared" si="9"/>
        <v>2752</v>
      </c>
      <c r="N40" s="35">
        <v>2191.1999999999998</v>
      </c>
      <c r="O40" s="35">
        <f t="shared" si="13"/>
        <v>560.80000000000018</v>
      </c>
      <c r="P40" s="35">
        <f>[1]calculos!$F$1855</f>
        <v>61.015039999999999</v>
      </c>
      <c r="Q40" s="57">
        <f t="shared" si="10"/>
        <v>2813.0150400000002</v>
      </c>
      <c r="R40" s="47">
        <f t="shared" si="11"/>
        <v>61.015039999999999</v>
      </c>
      <c r="S40" s="27"/>
      <c r="T40" s="27">
        <f t="shared" si="12"/>
        <v>2752</v>
      </c>
      <c r="U40" s="26"/>
      <c r="V40" s="52"/>
      <c r="W40" s="52"/>
      <c r="X40" s="26" t="s">
        <v>454</v>
      </c>
      <c r="Y40" s="26"/>
      <c r="Z40" s="26" t="s">
        <v>26</v>
      </c>
      <c r="AA40" s="26"/>
      <c r="AB40" s="26"/>
    </row>
    <row r="41" spans="1:29" ht="15.75" x14ac:dyDescent="0.25">
      <c r="A41" s="26"/>
      <c r="B41" s="26">
        <v>5</v>
      </c>
      <c r="C41" s="1" t="s">
        <v>538</v>
      </c>
      <c r="D41" s="2" t="s">
        <v>415</v>
      </c>
      <c r="E41" s="26" t="s">
        <v>285</v>
      </c>
      <c r="F41" s="46" t="s">
        <v>286</v>
      </c>
      <c r="H41" s="56" t="s">
        <v>29</v>
      </c>
      <c r="I41" s="18">
        <v>2752</v>
      </c>
      <c r="J41" s="49">
        <f t="shared" si="7"/>
        <v>183.46666666666667</v>
      </c>
      <c r="K41" s="18">
        <v>365</v>
      </c>
      <c r="L41" s="49">
        <f t="shared" si="8"/>
        <v>15</v>
      </c>
      <c r="M41" s="23">
        <f t="shared" si="9"/>
        <v>2752</v>
      </c>
      <c r="N41" s="35">
        <v>2191.1999999999998</v>
      </c>
      <c r="O41" s="35">
        <f t="shared" si="13"/>
        <v>560.80000000000018</v>
      </c>
      <c r="P41" s="35">
        <f>[1]calculos!$F$1855</f>
        <v>61.015039999999999</v>
      </c>
      <c r="Q41" s="57">
        <f t="shared" si="10"/>
        <v>2813.0150400000002</v>
      </c>
      <c r="R41" s="47">
        <f t="shared" si="11"/>
        <v>61.015039999999999</v>
      </c>
      <c r="S41" s="27"/>
      <c r="T41" s="27">
        <f t="shared" si="12"/>
        <v>2752</v>
      </c>
      <c r="U41" s="26"/>
      <c r="V41" s="52"/>
      <c r="W41" s="52"/>
      <c r="X41" s="26" t="s">
        <v>467</v>
      </c>
      <c r="Y41" s="26"/>
      <c r="Z41" s="26" t="s">
        <v>26</v>
      </c>
      <c r="AA41" s="26"/>
      <c r="AB41" s="26"/>
    </row>
    <row r="42" spans="1:29" ht="15.75" x14ac:dyDescent="0.25">
      <c r="A42" s="26"/>
      <c r="B42" s="26">
        <v>6</v>
      </c>
      <c r="C42" s="1" t="s">
        <v>538</v>
      </c>
      <c r="D42" s="2" t="s">
        <v>415</v>
      </c>
      <c r="E42" s="26" t="s">
        <v>285</v>
      </c>
      <c r="F42" s="46" t="s">
        <v>286</v>
      </c>
      <c r="H42" s="56" t="s">
        <v>29</v>
      </c>
      <c r="I42" s="18">
        <v>2752</v>
      </c>
      <c r="J42" s="49">
        <f t="shared" si="7"/>
        <v>183.46666666666667</v>
      </c>
      <c r="K42" s="18">
        <v>365</v>
      </c>
      <c r="L42" s="49">
        <f t="shared" si="8"/>
        <v>15</v>
      </c>
      <c r="M42" s="23">
        <f t="shared" si="9"/>
        <v>2752</v>
      </c>
      <c r="N42" s="35">
        <v>2191.1999999999998</v>
      </c>
      <c r="O42" s="35">
        <f t="shared" si="13"/>
        <v>560.80000000000018</v>
      </c>
      <c r="P42" s="35">
        <f>[1]calculos!$F$1855</f>
        <v>61.015039999999999</v>
      </c>
      <c r="Q42" s="57">
        <f t="shared" si="10"/>
        <v>2813.0150400000002</v>
      </c>
      <c r="R42" s="47">
        <f t="shared" si="11"/>
        <v>61.015039999999999</v>
      </c>
      <c r="S42" s="27"/>
      <c r="T42" s="27">
        <f t="shared" si="12"/>
        <v>2752</v>
      </c>
      <c r="U42" s="26"/>
      <c r="V42" s="52"/>
      <c r="W42" s="52"/>
      <c r="X42" s="26" t="s">
        <v>458</v>
      </c>
      <c r="Y42" s="26"/>
      <c r="Z42" s="26" t="s">
        <v>26</v>
      </c>
      <c r="AA42" s="26"/>
      <c r="AB42" s="26"/>
    </row>
    <row r="43" spans="1:29" ht="15.75" x14ac:dyDescent="0.25">
      <c r="B43" s="26">
        <v>7</v>
      </c>
      <c r="C43" s="1" t="s">
        <v>538</v>
      </c>
      <c r="D43" s="2" t="s">
        <v>415</v>
      </c>
      <c r="E43" s="2" t="s">
        <v>285</v>
      </c>
      <c r="F43" s="46" t="s">
        <v>286</v>
      </c>
      <c r="G43" s="3"/>
      <c r="H43" s="56" t="s">
        <v>29</v>
      </c>
      <c r="I43" s="16">
        <v>2752</v>
      </c>
      <c r="J43" s="49">
        <f t="shared" si="7"/>
        <v>183.46666666666667</v>
      </c>
      <c r="K43" s="16">
        <v>324</v>
      </c>
      <c r="L43" s="49">
        <f t="shared" si="8"/>
        <v>13.315068493150685</v>
      </c>
      <c r="M43" s="23">
        <f t="shared" si="9"/>
        <v>2442.8712328767124</v>
      </c>
      <c r="N43" s="35">
        <v>2191.1999999999998</v>
      </c>
      <c r="O43" s="35">
        <f t="shared" si="13"/>
        <v>251.67123287671257</v>
      </c>
      <c r="P43" s="27">
        <f>[1]calculos!$F$1894</f>
        <v>27.381830136986309</v>
      </c>
      <c r="Q43" s="57">
        <f t="shared" si="10"/>
        <v>2470.2530630136989</v>
      </c>
      <c r="R43" s="47">
        <f t="shared" si="11"/>
        <v>27.381830136986309</v>
      </c>
      <c r="S43" s="57"/>
      <c r="T43" s="27">
        <f t="shared" si="12"/>
        <v>2442.8712328767124</v>
      </c>
      <c r="U43" s="32"/>
      <c r="V43" s="54"/>
      <c r="W43" s="52"/>
      <c r="X43" s="26" t="s">
        <v>417</v>
      </c>
      <c r="Z43" s="26" t="s">
        <v>26</v>
      </c>
      <c r="AB43" s="26"/>
      <c r="AC43" s="57"/>
    </row>
    <row r="44" spans="1:29" ht="15.75" x14ac:dyDescent="0.25">
      <c r="B44" s="26">
        <v>8</v>
      </c>
      <c r="C44" s="1" t="s">
        <v>538</v>
      </c>
      <c r="D44" s="2" t="s">
        <v>415</v>
      </c>
      <c r="E44" s="2" t="s">
        <v>285</v>
      </c>
      <c r="F44" s="46" t="s">
        <v>286</v>
      </c>
      <c r="G44" s="3"/>
      <c r="H44" s="56" t="s">
        <v>29</v>
      </c>
      <c r="I44" s="16">
        <v>2752</v>
      </c>
      <c r="J44" s="49">
        <f t="shared" si="7"/>
        <v>183.46666666666667</v>
      </c>
      <c r="K44" s="16">
        <v>316</v>
      </c>
      <c r="L44" s="49">
        <f t="shared" si="8"/>
        <v>12.986301369863014</v>
      </c>
      <c r="M44" s="23">
        <f t="shared" si="9"/>
        <v>2382.5534246575344</v>
      </c>
      <c r="N44" s="35">
        <v>2191.1999999999998</v>
      </c>
      <c r="O44" s="35">
        <f t="shared" si="13"/>
        <v>191.35342465753456</v>
      </c>
      <c r="P44" s="27">
        <f>[1]calculos!$F$1913</f>
        <v>20.819252602739766</v>
      </c>
      <c r="Q44" s="57">
        <f t="shared" si="10"/>
        <v>2403.372677260274</v>
      </c>
      <c r="R44" s="47">
        <f t="shared" si="11"/>
        <v>20.819252602739766</v>
      </c>
      <c r="S44" s="57"/>
      <c r="T44" s="27">
        <f t="shared" si="12"/>
        <v>2382.5534246575344</v>
      </c>
      <c r="U44" s="32"/>
      <c r="V44" s="54"/>
      <c r="W44" s="52"/>
      <c r="X44" s="26" t="s">
        <v>416</v>
      </c>
      <c r="Z44" s="26" t="s">
        <v>26</v>
      </c>
      <c r="AC44" s="57"/>
    </row>
    <row r="45" spans="1:29" ht="15.75" x14ac:dyDescent="0.25">
      <c r="B45" s="26">
        <v>9</v>
      </c>
      <c r="C45" s="1" t="s">
        <v>538</v>
      </c>
      <c r="D45" s="2" t="s">
        <v>415</v>
      </c>
      <c r="E45" s="2" t="s">
        <v>285</v>
      </c>
      <c r="F45" s="46" t="s">
        <v>286</v>
      </c>
      <c r="G45" s="3"/>
      <c r="H45" s="56" t="s">
        <v>29</v>
      </c>
      <c r="I45" s="16">
        <v>2752</v>
      </c>
      <c r="J45" s="49">
        <f t="shared" si="7"/>
        <v>183.46666666666667</v>
      </c>
      <c r="K45" s="16">
        <v>272</v>
      </c>
      <c r="L45" s="49">
        <f t="shared" si="8"/>
        <v>11.178082191780822</v>
      </c>
      <c r="M45" s="23">
        <f t="shared" si="9"/>
        <v>2050.8054794520549</v>
      </c>
      <c r="N45" s="35">
        <v>2191.1999999999998</v>
      </c>
      <c r="O45" s="35"/>
      <c r="P45" s="27"/>
      <c r="Q45" s="57">
        <f t="shared" si="10"/>
        <v>2050.8054794520549</v>
      </c>
      <c r="R45" s="47">
        <f t="shared" si="11"/>
        <v>0</v>
      </c>
      <c r="S45" s="57"/>
      <c r="T45" s="27">
        <f t="shared" si="12"/>
        <v>2050.8054794520549</v>
      </c>
      <c r="U45" s="32"/>
      <c r="V45" s="53"/>
      <c r="W45" s="55"/>
      <c r="X45" s="26" t="s">
        <v>435</v>
      </c>
      <c r="Z45" s="26" t="s">
        <v>111</v>
      </c>
      <c r="AC45" s="57"/>
    </row>
    <row r="46" spans="1:29" ht="15.75" x14ac:dyDescent="0.25">
      <c r="B46" s="26">
        <v>10</v>
      </c>
      <c r="C46" s="1" t="s">
        <v>538</v>
      </c>
      <c r="D46" s="2" t="s">
        <v>415</v>
      </c>
      <c r="E46" s="2" t="s">
        <v>285</v>
      </c>
      <c r="F46" s="46" t="s">
        <v>286</v>
      </c>
      <c r="G46" s="3"/>
      <c r="H46" s="56" t="s">
        <v>29</v>
      </c>
      <c r="I46" s="16">
        <v>2752</v>
      </c>
      <c r="J46" s="49">
        <f t="shared" si="7"/>
        <v>183.46666666666667</v>
      </c>
      <c r="K46" s="16">
        <v>257</v>
      </c>
      <c r="L46" s="49">
        <f t="shared" si="8"/>
        <v>10.561643835616438</v>
      </c>
      <c r="M46" s="23">
        <f t="shared" si="9"/>
        <v>1937.709589041096</v>
      </c>
      <c r="N46" s="35">
        <v>2191.1999999999998</v>
      </c>
      <c r="O46" s="35"/>
      <c r="P46" s="27"/>
      <c r="Q46" s="57">
        <f t="shared" si="10"/>
        <v>1937.709589041096</v>
      </c>
      <c r="R46" s="47">
        <f t="shared" si="11"/>
        <v>0</v>
      </c>
      <c r="S46" s="57"/>
      <c r="T46" s="27">
        <f t="shared" si="12"/>
        <v>1937.709589041096</v>
      </c>
      <c r="U46" s="32"/>
      <c r="V46" s="53"/>
      <c r="W46" s="55"/>
      <c r="X46" s="26" t="s">
        <v>438</v>
      </c>
      <c r="Z46" s="26" t="s">
        <v>111</v>
      </c>
      <c r="AC46" s="57"/>
    </row>
    <row r="47" spans="1:29" ht="15.75" x14ac:dyDescent="0.25">
      <c r="B47" s="26">
        <v>11</v>
      </c>
      <c r="C47" s="1" t="s">
        <v>538</v>
      </c>
      <c r="D47" s="2" t="s">
        <v>415</v>
      </c>
      <c r="E47" s="2" t="s">
        <v>285</v>
      </c>
      <c r="F47" s="46" t="s">
        <v>286</v>
      </c>
      <c r="G47" s="3"/>
      <c r="H47" s="56" t="s">
        <v>29</v>
      </c>
      <c r="I47" s="16">
        <v>2752</v>
      </c>
      <c r="J47" s="49">
        <f t="shared" si="7"/>
        <v>183.46666666666667</v>
      </c>
      <c r="K47" s="16">
        <v>257</v>
      </c>
      <c r="L47" s="49">
        <f t="shared" si="8"/>
        <v>10.561643835616438</v>
      </c>
      <c r="M47" s="23">
        <f t="shared" si="9"/>
        <v>1937.709589041096</v>
      </c>
      <c r="N47" s="35">
        <v>2191.1999999999998</v>
      </c>
      <c r="O47" s="35"/>
      <c r="P47" s="27"/>
      <c r="Q47" s="57">
        <f t="shared" si="10"/>
        <v>1937.709589041096</v>
      </c>
      <c r="R47" s="47">
        <f t="shared" si="11"/>
        <v>0</v>
      </c>
      <c r="S47" s="57"/>
      <c r="T47" s="27">
        <f t="shared" si="12"/>
        <v>1937.709589041096</v>
      </c>
      <c r="U47" s="32"/>
      <c r="V47" s="53"/>
      <c r="W47" s="55"/>
      <c r="X47" s="26" t="s">
        <v>438</v>
      </c>
      <c r="Z47" s="26" t="s">
        <v>111</v>
      </c>
      <c r="AC47" s="57"/>
    </row>
    <row r="48" spans="1:29" ht="15.75" x14ac:dyDescent="0.25">
      <c r="B48" s="26">
        <v>12</v>
      </c>
      <c r="C48" s="1" t="s">
        <v>538</v>
      </c>
      <c r="D48" s="2" t="s">
        <v>415</v>
      </c>
      <c r="E48" s="2" t="s">
        <v>285</v>
      </c>
      <c r="F48" s="46" t="s">
        <v>286</v>
      </c>
      <c r="G48" s="3"/>
      <c r="H48" s="56" t="s">
        <v>29</v>
      </c>
      <c r="I48" s="16">
        <v>2752</v>
      </c>
      <c r="J48" s="49">
        <f t="shared" si="7"/>
        <v>183.46666666666667</v>
      </c>
      <c r="K48" s="16">
        <v>251</v>
      </c>
      <c r="L48" s="49">
        <f t="shared" si="8"/>
        <v>10.315068493150685</v>
      </c>
      <c r="M48" s="23">
        <f t="shared" si="9"/>
        <v>1892.4712328767123</v>
      </c>
      <c r="N48" s="35">
        <v>2191.1999999999998</v>
      </c>
      <c r="O48" s="35"/>
      <c r="P48" s="27"/>
      <c r="Q48" s="57">
        <f t="shared" si="10"/>
        <v>1892.4712328767123</v>
      </c>
      <c r="R48" s="47">
        <f t="shared" si="11"/>
        <v>0</v>
      </c>
      <c r="S48" s="57"/>
      <c r="T48" s="27">
        <f t="shared" si="12"/>
        <v>1892.4712328767123</v>
      </c>
      <c r="U48" s="32"/>
      <c r="V48" s="53"/>
      <c r="W48" s="52"/>
      <c r="X48" s="26" t="s">
        <v>439</v>
      </c>
      <c r="Z48" s="26" t="s">
        <v>111</v>
      </c>
      <c r="AC48" s="57"/>
    </row>
    <row r="49" spans="2:29" ht="15.75" x14ac:dyDescent="0.25">
      <c r="B49" s="26">
        <v>13</v>
      </c>
      <c r="C49" s="1" t="s">
        <v>538</v>
      </c>
      <c r="D49" s="2" t="s">
        <v>415</v>
      </c>
      <c r="E49" s="2" t="s">
        <v>285</v>
      </c>
      <c r="F49" s="46" t="s">
        <v>286</v>
      </c>
      <c r="G49" s="3"/>
      <c r="H49" s="56" t="s">
        <v>29</v>
      </c>
      <c r="I49" s="48">
        <v>2752</v>
      </c>
      <c r="J49" s="49">
        <f t="shared" si="7"/>
        <v>183.46666666666667</v>
      </c>
      <c r="K49" s="48">
        <v>205</v>
      </c>
      <c r="L49" s="49">
        <f t="shared" si="8"/>
        <v>8.4246575342465757</v>
      </c>
      <c r="M49" s="23">
        <f t="shared" si="9"/>
        <v>1545.6438356164385</v>
      </c>
      <c r="N49" s="35">
        <v>2191.1999999999998</v>
      </c>
      <c r="O49" s="35"/>
      <c r="P49" s="27"/>
      <c r="Q49" s="57">
        <f t="shared" si="10"/>
        <v>1545.6438356164385</v>
      </c>
      <c r="R49" s="47">
        <f t="shared" si="11"/>
        <v>0</v>
      </c>
      <c r="S49" s="57"/>
      <c r="T49" s="27">
        <f t="shared" si="12"/>
        <v>1545.6438356164385</v>
      </c>
      <c r="U49" s="32"/>
      <c r="V49" s="53"/>
      <c r="W49" s="55"/>
      <c r="X49" s="26" t="s">
        <v>447</v>
      </c>
      <c r="Z49" s="26" t="s">
        <v>111</v>
      </c>
      <c r="AC49" s="57"/>
    </row>
    <row r="50" spans="2:29" ht="15.75" x14ac:dyDescent="0.25">
      <c r="B50" s="26">
        <v>14</v>
      </c>
      <c r="C50" s="1" t="s">
        <v>538</v>
      </c>
      <c r="D50" s="2" t="s">
        <v>415</v>
      </c>
      <c r="E50" s="2" t="s">
        <v>285</v>
      </c>
      <c r="F50" s="46" t="s">
        <v>286</v>
      </c>
      <c r="G50" s="3"/>
      <c r="H50" s="56" t="s">
        <v>29</v>
      </c>
      <c r="I50" s="48">
        <v>2752</v>
      </c>
      <c r="J50" s="49">
        <f t="shared" si="7"/>
        <v>183.46666666666667</v>
      </c>
      <c r="K50" s="48">
        <v>184</v>
      </c>
      <c r="L50" s="49">
        <f t="shared" si="8"/>
        <v>7.5616438356164384</v>
      </c>
      <c r="M50" s="23">
        <f t="shared" si="9"/>
        <v>1387.3095890410959</v>
      </c>
      <c r="N50" s="35">
        <v>2191.1999999999998</v>
      </c>
      <c r="O50" s="35"/>
      <c r="P50" s="27"/>
      <c r="Q50" s="57">
        <f t="shared" si="10"/>
        <v>1387.3095890410959</v>
      </c>
      <c r="R50" s="47">
        <f t="shared" si="11"/>
        <v>0</v>
      </c>
      <c r="S50" s="57"/>
      <c r="T50" s="27">
        <f t="shared" si="12"/>
        <v>1387.3095890410959</v>
      </c>
      <c r="U50" s="32"/>
      <c r="V50" s="53"/>
      <c r="W50" s="55"/>
      <c r="X50" s="26" t="s">
        <v>450</v>
      </c>
      <c r="Z50" s="26" t="s">
        <v>111</v>
      </c>
      <c r="AC50" s="57"/>
    </row>
    <row r="51" spans="2:29" ht="15.75" x14ac:dyDescent="0.25">
      <c r="B51" s="26">
        <v>15</v>
      </c>
      <c r="C51" s="1" t="s">
        <v>538</v>
      </c>
      <c r="D51" s="2" t="s">
        <v>415</v>
      </c>
      <c r="E51" s="2" t="s">
        <v>285</v>
      </c>
      <c r="F51" s="46" t="s">
        <v>286</v>
      </c>
      <c r="G51" s="3"/>
      <c r="H51" s="56" t="s">
        <v>29</v>
      </c>
      <c r="I51" s="48">
        <v>2752</v>
      </c>
      <c r="J51" s="49">
        <f t="shared" si="7"/>
        <v>183.46666666666667</v>
      </c>
      <c r="K51" s="48">
        <v>184</v>
      </c>
      <c r="L51" s="49">
        <f t="shared" si="8"/>
        <v>7.5616438356164384</v>
      </c>
      <c r="M51" s="23">
        <f t="shared" si="9"/>
        <v>1387.3095890410959</v>
      </c>
      <c r="N51" s="35">
        <v>2191.1999999999998</v>
      </c>
      <c r="O51" s="35"/>
      <c r="P51" s="27"/>
      <c r="Q51" s="57">
        <f t="shared" si="10"/>
        <v>1387.3095890410959</v>
      </c>
      <c r="R51" s="47">
        <f t="shared" si="11"/>
        <v>0</v>
      </c>
      <c r="S51" s="57"/>
      <c r="T51" s="27">
        <f t="shared" si="12"/>
        <v>1387.3095890410959</v>
      </c>
      <c r="U51" s="32"/>
      <c r="V51" s="53"/>
      <c r="W51" s="55"/>
      <c r="X51" s="26" t="s">
        <v>450</v>
      </c>
      <c r="Z51" s="26" t="s">
        <v>111</v>
      </c>
      <c r="AC51" s="57"/>
    </row>
    <row r="52" spans="2:29" ht="15.75" x14ac:dyDescent="0.25">
      <c r="B52" s="26">
        <v>16</v>
      </c>
      <c r="C52" s="1" t="s">
        <v>538</v>
      </c>
      <c r="D52" s="2" t="s">
        <v>415</v>
      </c>
      <c r="E52" s="2" t="s">
        <v>285</v>
      </c>
      <c r="F52" s="46" t="s">
        <v>286</v>
      </c>
      <c r="G52" s="3"/>
      <c r="H52" s="56" t="s">
        <v>29</v>
      </c>
      <c r="I52" s="48">
        <v>2752</v>
      </c>
      <c r="J52" s="49">
        <f t="shared" si="7"/>
        <v>183.46666666666667</v>
      </c>
      <c r="K52" s="48">
        <v>152</v>
      </c>
      <c r="L52" s="49">
        <f t="shared" si="8"/>
        <v>6.2465753424657535</v>
      </c>
      <c r="M52" s="23">
        <f t="shared" si="9"/>
        <v>1146.0383561643837</v>
      </c>
      <c r="N52" s="35">
        <v>2191.1999999999998</v>
      </c>
      <c r="O52" s="35"/>
      <c r="P52" s="27"/>
      <c r="Q52" s="57">
        <f t="shared" si="10"/>
        <v>1146.0383561643837</v>
      </c>
      <c r="R52" s="47">
        <f t="shared" si="11"/>
        <v>0</v>
      </c>
      <c r="S52" s="57"/>
      <c r="T52" s="27">
        <f t="shared" si="12"/>
        <v>1146.0383561643837</v>
      </c>
      <c r="U52" s="32"/>
      <c r="V52" s="53"/>
      <c r="W52" s="55"/>
      <c r="X52" s="26" t="s">
        <v>453</v>
      </c>
      <c r="Z52" s="26" t="s">
        <v>111</v>
      </c>
      <c r="AC52" s="57"/>
    </row>
    <row r="53" spans="2:29" ht="15.75" x14ac:dyDescent="0.25">
      <c r="B53" s="26">
        <v>17</v>
      </c>
      <c r="C53" s="1" t="s">
        <v>538</v>
      </c>
      <c r="D53" s="2" t="s">
        <v>415</v>
      </c>
      <c r="E53" s="2" t="s">
        <v>285</v>
      </c>
      <c r="F53" s="46" t="s">
        <v>286</v>
      </c>
      <c r="G53" s="3"/>
      <c r="H53" s="56" t="s">
        <v>29</v>
      </c>
      <c r="I53" s="48">
        <v>2752</v>
      </c>
      <c r="J53" s="49">
        <f t="shared" si="7"/>
        <v>183.46666666666667</v>
      </c>
      <c r="K53" s="48">
        <v>130</v>
      </c>
      <c r="L53" s="49">
        <f t="shared" si="8"/>
        <v>5.3424657534246576</v>
      </c>
      <c r="M53" s="23">
        <f t="shared" si="9"/>
        <v>980.16438356164383</v>
      </c>
      <c r="N53" s="35">
        <v>2191.1999999999998</v>
      </c>
      <c r="O53" s="35"/>
      <c r="P53" s="27"/>
      <c r="Q53" s="57">
        <f t="shared" si="10"/>
        <v>980.16438356164383</v>
      </c>
      <c r="R53" s="47">
        <f t="shared" si="11"/>
        <v>0</v>
      </c>
      <c r="S53" s="57"/>
      <c r="T53" s="27">
        <f t="shared" si="12"/>
        <v>980.16438356164383</v>
      </c>
      <c r="U53" s="32"/>
      <c r="V53" s="53"/>
      <c r="W53" s="55"/>
      <c r="X53" s="26" t="s">
        <v>455</v>
      </c>
      <c r="Z53" s="26" t="s">
        <v>111</v>
      </c>
      <c r="AC53" s="57"/>
    </row>
    <row r="54" spans="2:29" ht="15.75" x14ac:dyDescent="0.25">
      <c r="B54" s="26">
        <v>18</v>
      </c>
      <c r="C54" s="1" t="s">
        <v>538</v>
      </c>
      <c r="D54" s="2" t="s">
        <v>415</v>
      </c>
      <c r="E54" s="2" t="s">
        <v>285</v>
      </c>
      <c r="F54" s="46" t="s">
        <v>286</v>
      </c>
      <c r="G54" s="3"/>
      <c r="H54" s="56" t="s">
        <v>29</v>
      </c>
      <c r="I54" s="48">
        <v>2752</v>
      </c>
      <c r="J54" s="49">
        <f t="shared" si="7"/>
        <v>183.46666666666667</v>
      </c>
      <c r="K54" s="48">
        <v>127</v>
      </c>
      <c r="L54" s="49">
        <f t="shared" si="8"/>
        <v>5.2191780821917808</v>
      </c>
      <c r="M54" s="23">
        <f t="shared" si="9"/>
        <v>957.54520547945208</v>
      </c>
      <c r="N54" s="35">
        <v>2191.1999999999998</v>
      </c>
      <c r="O54" s="35"/>
      <c r="P54" s="27"/>
      <c r="Q54" s="57">
        <f t="shared" si="10"/>
        <v>957.54520547945208</v>
      </c>
      <c r="R54" s="47">
        <f t="shared" si="11"/>
        <v>0</v>
      </c>
      <c r="S54" s="57"/>
      <c r="T54" s="27">
        <f t="shared" si="12"/>
        <v>957.54520547945208</v>
      </c>
      <c r="U54" s="32"/>
      <c r="V54" s="53"/>
      <c r="W54" s="55"/>
      <c r="X54" s="26" t="s">
        <v>457</v>
      </c>
      <c r="Z54" s="26" t="s">
        <v>111</v>
      </c>
      <c r="AC54" s="57"/>
    </row>
    <row r="55" spans="2:29" ht="15.75" x14ac:dyDescent="0.25">
      <c r="B55" s="26">
        <v>19</v>
      </c>
      <c r="C55" s="1" t="s">
        <v>538</v>
      </c>
      <c r="D55" s="2" t="s">
        <v>415</v>
      </c>
      <c r="E55" s="2" t="s">
        <v>285</v>
      </c>
      <c r="F55" s="46" t="s">
        <v>286</v>
      </c>
      <c r="G55" s="3"/>
      <c r="H55" s="56" t="s">
        <v>29</v>
      </c>
      <c r="I55" s="48">
        <v>2752</v>
      </c>
      <c r="J55" s="49">
        <f t="shared" si="7"/>
        <v>183.46666666666667</v>
      </c>
      <c r="K55" s="48">
        <v>81</v>
      </c>
      <c r="L55" s="49">
        <f t="shared" si="8"/>
        <v>3.3287671232876712</v>
      </c>
      <c r="M55" s="23">
        <f t="shared" si="9"/>
        <v>610.7178082191781</v>
      </c>
      <c r="N55" s="35">
        <v>2191.1999999999998</v>
      </c>
      <c r="O55" s="35"/>
      <c r="P55" s="27"/>
      <c r="Q55" s="57">
        <f t="shared" si="10"/>
        <v>610.7178082191781</v>
      </c>
      <c r="R55" s="47">
        <f t="shared" si="11"/>
        <v>0</v>
      </c>
      <c r="S55" s="57"/>
      <c r="T55" s="27">
        <f t="shared" si="12"/>
        <v>610.7178082191781</v>
      </c>
      <c r="U55" s="32"/>
      <c r="V55" s="53"/>
      <c r="W55" s="55"/>
      <c r="X55" s="26" t="s">
        <v>492</v>
      </c>
      <c r="Z55" s="26" t="s">
        <v>111</v>
      </c>
      <c r="AC55" s="57"/>
    </row>
    <row r="56" spans="2:29" ht="15.75" x14ac:dyDescent="0.25">
      <c r="B56" s="26">
        <v>20</v>
      </c>
      <c r="C56" s="1" t="s">
        <v>538</v>
      </c>
      <c r="D56" s="2" t="s">
        <v>415</v>
      </c>
      <c r="E56" s="2" t="s">
        <v>285</v>
      </c>
      <c r="F56" s="46" t="s">
        <v>286</v>
      </c>
      <c r="G56" s="3"/>
      <c r="H56" s="56" t="s">
        <v>29</v>
      </c>
      <c r="I56" s="48">
        <v>2752</v>
      </c>
      <c r="J56" s="49">
        <f t="shared" si="7"/>
        <v>183.46666666666667</v>
      </c>
      <c r="K56" s="48">
        <v>89</v>
      </c>
      <c r="L56" s="49">
        <f t="shared" si="8"/>
        <v>3.6575342465753424</v>
      </c>
      <c r="M56" s="23">
        <f t="shared" si="9"/>
        <v>671.03561643835621</v>
      </c>
      <c r="N56" s="35">
        <v>2191.1999999999998</v>
      </c>
      <c r="O56" s="35"/>
      <c r="P56" s="27"/>
      <c r="Q56" s="57">
        <f t="shared" si="10"/>
        <v>671.03561643835621</v>
      </c>
      <c r="R56" s="47">
        <f t="shared" si="11"/>
        <v>0</v>
      </c>
      <c r="S56" s="57"/>
      <c r="T56" s="27">
        <f t="shared" si="12"/>
        <v>671.03561643835621</v>
      </c>
      <c r="U56" s="32"/>
      <c r="V56" s="53"/>
      <c r="W56" s="55"/>
      <c r="X56" s="26" t="s">
        <v>493</v>
      </c>
      <c r="Z56" s="26" t="s">
        <v>111</v>
      </c>
      <c r="AC56" s="57"/>
    </row>
    <row r="57" spans="2:29" ht="15.75" x14ac:dyDescent="0.25">
      <c r="B57" s="26">
        <v>21</v>
      </c>
      <c r="C57" s="1" t="s">
        <v>538</v>
      </c>
      <c r="D57" s="2" t="s">
        <v>415</v>
      </c>
      <c r="E57" s="2" t="s">
        <v>285</v>
      </c>
      <c r="F57" s="46" t="s">
        <v>286</v>
      </c>
      <c r="G57" s="3"/>
      <c r="H57" s="56" t="s">
        <v>29</v>
      </c>
      <c r="I57" s="48">
        <v>2752</v>
      </c>
      <c r="J57" s="49">
        <f t="shared" si="7"/>
        <v>183.46666666666667</v>
      </c>
      <c r="K57" s="48">
        <v>59</v>
      </c>
      <c r="L57" s="49">
        <f t="shared" si="8"/>
        <v>2.4246575342465753</v>
      </c>
      <c r="M57" s="23">
        <f t="shared" si="9"/>
        <v>444.84383561643835</v>
      </c>
      <c r="N57" s="35">
        <v>2191.1999999999998</v>
      </c>
      <c r="O57" s="35"/>
      <c r="P57" s="27"/>
      <c r="Q57" s="57">
        <f t="shared" si="10"/>
        <v>444.84383561643835</v>
      </c>
      <c r="R57" s="47">
        <f t="shared" si="11"/>
        <v>0</v>
      </c>
      <c r="S57" s="57"/>
      <c r="T57" s="27">
        <f t="shared" si="12"/>
        <v>444.84383561643835</v>
      </c>
      <c r="U57" s="32"/>
      <c r="V57" s="53"/>
      <c r="W57" s="55"/>
      <c r="X57" s="26" t="s">
        <v>508</v>
      </c>
      <c r="Z57" s="26" t="s">
        <v>111</v>
      </c>
      <c r="AC57" s="57"/>
    </row>
    <row r="58" spans="2:29" ht="15.75" x14ac:dyDescent="0.25">
      <c r="B58" s="26">
        <v>22</v>
      </c>
      <c r="C58" s="1" t="s">
        <v>538</v>
      </c>
      <c r="D58" s="2" t="s">
        <v>415</v>
      </c>
      <c r="E58" s="2" t="s">
        <v>285</v>
      </c>
      <c r="F58" s="46" t="s">
        <v>286</v>
      </c>
      <c r="G58" s="3"/>
      <c r="H58" s="56" t="s">
        <v>29</v>
      </c>
      <c r="I58" s="48">
        <v>2752</v>
      </c>
      <c r="J58" s="49">
        <f t="shared" si="7"/>
        <v>183.46666666666667</v>
      </c>
      <c r="K58" s="48">
        <v>58</v>
      </c>
      <c r="L58" s="49">
        <f t="shared" si="8"/>
        <v>2.3835616438356166</v>
      </c>
      <c r="M58" s="23">
        <f t="shared" si="9"/>
        <v>437.30410958904116</v>
      </c>
      <c r="N58" s="35">
        <v>2191.1999999999998</v>
      </c>
      <c r="O58" s="35"/>
      <c r="P58" s="27"/>
      <c r="Q58" s="57">
        <f t="shared" si="10"/>
        <v>437.30410958904116</v>
      </c>
      <c r="R58" s="47">
        <f t="shared" si="11"/>
        <v>0</v>
      </c>
      <c r="S58" s="57"/>
      <c r="T58" s="27">
        <f t="shared" si="12"/>
        <v>437.30410958904116</v>
      </c>
      <c r="U58" s="32"/>
      <c r="V58" s="53"/>
      <c r="W58" s="55"/>
      <c r="X58" s="26" t="s">
        <v>509</v>
      </c>
      <c r="Z58" s="26" t="s">
        <v>111</v>
      </c>
      <c r="AC58" s="57"/>
    </row>
    <row r="59" spans="2:29" ht="15.75" x14ac:dyDescent="0.25">
      <c r="B59" s="26">
        <v>23</v>
      </c>
      <c r="C59" s="1" t="s">
        <v>538</v>
      </c>
      <c r="D59" s="2" t="s">
        <v>415</v>
      </c>
      <c r="E59" s="2" t="s">
        <v>285</v>
      </c>
      <c r="F59" s="46" t="s">
        <v>286</v>
      </c>
      <c r="G59" s="3"/>
      <c r="H59" s="56" t="s">
        <v>29</v>
      </c>
      <c r="I59" s="48">
        <v>2752</v>
      </c>
      <c r="J59" s="49">
        <f t="shared" si="7"/>
        <v>183.46666666666667</v>
      </c>
      <c r="K59" s="48">
        <v>45</v>
      </c>
      <c r="L59" s="49">
        <f t="shared" si="8"/>
        <v>1.8493150684931507</v>
      </c>
      <c r="M59" s="23">
        <f t="shared" si="9"/>
        <v>339.28767123287673</v>
      </c>
      <c r="N59" s="35">
        <v>2191.1999999999998</v>
      </c>
      <c r="O59" s="35"/>
      <c r="P59" s="27"/>
      <c r="Q59" s="57">
        <f t="shared" si="10"/>
        <v>339.28767123287673</v>
      </c>
      <c r="R59" s="47">
        <f t="shared" si="11"/>
        <v>0</v>
      </c>
      <c r="S59" s="57"/>
      <c r="T59" s="27">
        <f t="shared" si="12"/>
        <v>339.28767123287673</v>
      </c>
      <c r="U59" s="32"/>
      <c r="V59" s="53"/>
      <c r="W59" s="55"/>
      <c r="X59" s="26" t="s">
        <v>512</v>
      </c>
      <c r="Z59" s="26" t="s">
        <v>111</v>
      </c>
      <c r="AC59" s="57"/>
    </row>
    <row r="60" spans="2:29" ht="15.75" x14ac:dyDescent="0.25">
      <c r="B60" s="26">
        <v>24</v>
      </c>
      <c r="C60" s="1" t="s">
        <v>538</v>
      </c>
      <c r="D60" s="2" t="s">
        <v>415</v>
      </c>
      <c r="E60" s="2" t="s">
        <v>285</v>
      </c>
      <c r="F60" s="46" t="s">
        <v>286</v>
      </c>
      <c r="G60" s="3"/>
      <c r="H60" s="56" t="s">
        <v>29</v>
      </c>
      <c r="I60" s="48">
        <v>2752</v>
      </c>
      <c r="J60" s="49">
        <f t="shared" si="7"/>
        <v>183.46666666666667</v>
      </c>
      <c r="K60" s="48">
        <v>32</v>
      </c>
      <c r="L60" s="49">
        <f t="shared" si="8"/>
        <v>1.3150684931506849</v>
      </c>
      <c r="M60" s="23">
        <f t="shared" si="9"/>
        <v>241.2712328767123</v>
      </c>
      <c r="N60" s="35">
        <v>2191.1999999999998</v>
      </c>
      <c r="O60" s="35"/>
      <c r="P60" s="27"/>
      <c r="Q60" s="57">
        <f t="shared" si="10"/>
        <v>241.2712328767123</v>
      </c>
      <c r="R60" s="47">
        <f t="shared" si="11"/>
        <v>0</v>
      </c>
      <c r="S60" s="57"/>
      <c r="T60" s="27">
        <f t="shared" si="12"/>
        <v>241.2712328767123</v>
      </c>
      <c r="U60" s="32"/>
      <c r="V60" s="53"/>
      <c r="W60" s="55"/>
      <c r="X60" s="26" t="s">
        <v>513</v>
      </c>
      <c r="Z60" s="26" t="s">
        <v>111</v>
      </c>
      <c r="AC60" s="57"/>
    </row>
    <row r="61" spans="2:29" ht="15.75" x14ac:dyDescent="0.25">
      <c r="B61" s="26">
        <v>25</v>
      </c>
      <c r="C61" s="1" t="s">
        <v>538</v>
      </c>
      <c r="D61" s="2" t="s">
        <v>415</v>
      </c>
      <c r="E61" s="2" t="s">
        <v>285</v>
      </c>
      <c r="F61" s="46" t="s">
        <v>286</v>
      </c>
      <c r="G61" s="3"/>
      <c r="H61" s="56" t="s">
        <v>29</v>
      </c>
      <c r="I61" s="48">
        <v>2752</v>
      </c>
      <c r="J61" s="49">
        <f t="shared" si="7"/>
        <v>183.46666666666667</v>
      </c>
      <c r="K61" s="48">
        <v>41</v>
      </c>
      <c r="L61" s="49">
        <f t="shared" si="8"/>
        <v>1.6849315068493151</v>
      </c>
      <c r="M61" s="23">
        <f t="shared" si="9"/>
        <v>309.12876712328767</v>
      </c>
      <c r="N61" s="35">
        <v>2191.1999999999998</v>
      </c>
      <c r="O61" s="35"/>
      <c r="P61" s="27"/>
      <c r="Q61" s="57">
        <f t="shared" si="10"/>
        <v>309.12876712328767</v>
      </c>
      <c r="R61" s="47">
        <f t="shared" si="11"/>
        <v>0</v>
      </c>
      <c r="S61" s="57"/>
      <c r="T61" s="27">
        <f t="shared" si="12"/>
        <v>309.12876712328767</v>
      </c>
      <c r="U61" s="32"/>
      <c r="V61" s="53"/>
      <c r="W61" s="55"/>
      <c r="X61" s="26" t="s">
        <v>514</v>
      </c>
      <c r="Z61" s="26" t="s">
        <v>111</v>
      </c>
      <c r="AC61" s="57"/>
    </row>
    <row r="62" spans="2:29" ht="15.75" x14ac:dyDescent="0.25">
      <c r="B62" s="26">
        <v>26</v>
      </c>
      <c r="C62" s="1" t="s">
        <v>538</v>
      </c>
      <c r="D62" s="2" t="s">
        <v>415</v>
      </c>
      <c r="E62" s="2" t="s">
        <v>285</v>
      </c>
      <c r="F62" s="46" t="s">
        <v>286</v>
      </c>
      <c r="G62" s="3"/>
      <c r="H62" s="56" t="s">
        <v>29</v>
      </c>
      <c r="I62" s="48">
        <v>2752</v>
      </c>
      <c r="J62" s="49">
        <f t="shared" si="7"/>
        <v>183.46666666666667</v>
      </c>
      <c r="K62" s="48">
        <v>32</v>
      </c>
      <c r="L62" s="49">
        <f t="shared" si="8"/>
        <v>1.3150684931506849</v>
      </c>
      <c r="M62" s="23">
        <f t="shared" si="9"/>
        <v>241.2712328767123</v>
      </c>
      <c r="N62" s="35">
        <v>2191.1999999999998</v>
      </c>
      <c r="O62" s="35"/>
      <c r="P62" s="27"/>
      <c r="Q62" s="57">
        <f t="shared" si="10"/>
        <v>241.2712328767123</v>
      </c>
      <c r="R62" s="47">
        <f t="shared" si="11"/>
        <v>0</v>
      </c>
      <c r="S62" s="57"/>
      <c r="T62" s="27">
        <f t="shared" si="12"/>
        <v>241.2712328767123</v>
      </c>
      <c r="U62" s="32"/>
      <c r="V62" s="53"/>
      <c r="W62" s="55"/>
      <c r="X62" s="26" t="s">
        <v>513</v>
      </c>
      <c r="Z62" s="26"/>
      <c r="AC62" s="57"/>
    </row>
    <row r="63" spans="2:29" ht="15.75" x14ac:dyDescent="0.25">
      <c r="B63" s="26">
        <v>27</v>
      </c>
      <c r="C63" s="1" t="s">
        <v>538</v>
      </c>
      <c r="D63" s="2" t="s">
        <v>415</v>
      </c>
      <c r="E63" s="2" t="s">
        <v>285</v>
      </c>
      <c r="F63" s="46" t="s">
        <v>286</v>
      </c>
      <c r="G63" s="3"/>
      <c r="H63" s="56" t="s">
        <v>29</v>
      </c>
      <c r="I63" s="48">
        <v>2752</v>
      </c>
      <c r="J63" s="49">
        <f t="shared" si="7"/>
        <v>183.46666666666667</v>
      </c>
      <c r="K63" s="48">
        <v>32</v>
      </c>
      <c r="L63" s="49">
        <f t="shared" si="8"/>
        <v>1.3150684931506849</v>
      </c>
      <c r="M63" s="23">
        <f t="shared" si="9"/>
        <v>241.2712328767123</v>
      </c>
      <c r="N63" s="35">
        <v>2191.1999999999998</v>
      </c>
      <c r="O63" s="35"/>
      <c r="P63" s="27"/>
      <c r="Q63" s="57">
        <f t="shared" si="10"/>
        <v>241.2712328767123</v>
      </c>
      <c r="R63" s="47">
        <f t="shared" si="11"/>
        <v>0</v>
      </c>
      <c r="S63" s="57"/>
      <c r="T63" s="27">
        <f t="shared" si="12"/>
        <v>241.2712328767123</v>
      </c>
      <c r="U63" s="32"/>
      <c r="V63" s="53"/>
      <c r="W63" s="55"/>
      <c r="X63" s="26" t="s">
        <v>513</v>
      </c>
      <c r="Z63" s="26"/>
      <c r="AC63" s="57"/>
    </row>
    <row r="64" spans="2:29" ht="15.75" x14ac:dyDescent="0.25">
      <c r="B64" s="26">
        <v>28</v>
      </c>
      <c r="C64" s="1" t="s">
        <v>468</v>
      </c>
      <c r="D64" s="2" t="s">
        <v>469</v>
      </c>
      <c r="E64" s="2" t="s">
        <v>272</v>
      </c>
      <c r="F64" s="46" t="s">
        <v>286</v>
      </c>
      <c r="G64" s="3"/>
      <c r="H64" s="56" t="s">
        <v>29</v>
      </c>
      <c r="I64" s="48">
        <v>5159.5</v>
      </c>
      <c r="J64" s="49">
        <f t="shared" si="7"/>
        <v>343.96666666666664</v>
      </c>
      <c r="K64" s="48">
        <v>122</v>
      </c>
      <c r="L64" s="49">
        <f t="shared" si="8"/>
        <v>5.0136986301369859</v>
      </c>
      <c r="M64" s="23">
        <f t="shared" si="9"/>
        <v>1724.5452054794519</v>
      </c>
      <c r="N64" s="35">
        <v>2191.1999999999998</v>
      </c>
      <c r="O64" s="35"/>
      <c r="P64" s="27"/>
      <c r="Q64" s="57">
        <f t="shared" si="10"/>
        <v>1724.5452054794519</v>
      </c>
      <c r="R64" s="47">
        <f t="shared" si="11"/>
        <v>0</v>
      </c>
      <c r="S64" s="57"/>
      <c r="T64" s="27">
        <f t="shared" si="12"/>
        <v>1724.5452054794519</v>
      </c>
      <c r="U64" s="32"/>
      <c r="V64" s="53"/>
      <c r="W64" s="55"/>
      <c r="X64" s="26" t="s">
        <v>460</v>
      </c>
      <c r="Z64" s="26" t="s">
        <v>111</v>
      </c>
      <c r="AC64" s="57"/>
    </row>
    <row r="65" spans="1:29" ht="15.75" x14ac:dyDescent="0.25">
      <c r="B65" s="26">
        <v>29</v>
      </c>
      <c r="C65" s="1" t="s">
        <v>443</v>
      </c>
      <c r="D65" s="2" t="s">
        <v>442</v>
      </c>
      <c r="E65" s="2" t="s">
        <v>272</v>
      </c>
      <c r="F65" s="46" t="s">
        <v>286</v>
      </c>
      <c r="G65" s="3"/>
      <c r="H65" s="56" t="s">
        <v>29</v>
      </c>
      <c r="I65" s="48">
        <v>1923.38</v>
      </c>
      <c r="J65" s="49">
        <f t="shared" si="7"/>
        <v>128.22533333333334</v>
      </c>
      <c r="K65" s="48">
        <v>259</v>
      </c>
      <c r="L65" s="49">
        <f t="shared" si="8"/>
        <v>10.643835616438356</v>
      </c>
      <c r="M65" s="23">
        <f t="shared" si="9"/>
        <v>1364.8093698630137</v>
      </c>
      <c r="N65" s="35">
        <v>2191.1999999999998</v>
      </c>
      <c r="O65" s="35"/>
      <c r="P65" s="27"/>
      <c r="Q65" s="57">
        <f t="shared" si="10"/>
        <v>1364.8093698630137</v>
      </c>
      <c r="R65" s="47">
        <f t="shared" si="11"/>
        <v>0</v>
      </c>
      <c r="S65" s="57"/>
      <c r="T65" s="27">
        <f t="shared" si="12"/>
        <v>1364.8093698630137</v>
      </c>
      <c r="U65" s="32"/>
      <c r="V65" s="54"/>
      <c r="W65" s="52"/>
      <c r="X65" s="26" t="s">
        <v>445</v>
      </c>
      <c r="Z65" s="26" t="s">
        <v>111</v>
      </c>
      <c r="AC65" s="57"/>
    </row>
    <row r="66" spans="1:29" ht="15.75" x14ac:dyDescent="0.25">
      <c r="B66" s="26">
        <v>30</v>
      </c>
      <c r="C66" s="1" t="s">
        <v>515</v>
      </c>
      <c r="D66" s="2" t="s">
        <v>52</v>
      </c>
      <c r="E66" s="2" t="s">
        <v>516</v>
      </c>
      <c r="F66" s="46" t="s">
        <v>286</v>
      </c>
      <c r="G66" s="3"/>
      <c r="H66" s="56" t="s">
        <v>29</v>
      </c>
      <c r="I66" s="48">
        <v>3210.5</v>
      </c>
      <c r="J66" s="49">
        <f t="shared" si="7"/>
        <v>214.03333333333333</v>
      </c>
      <c r="K66" s="48">
        <v>31</v>
      </c>
      <c r="L66" s="49">
        <f t="shared" si="8"/>
        <v>1.273972602739726</v>
      </c>
      <c r="M66" s="23">
        <f t="shared" si="9"/>
        <v>272.67260273972602</v>
      </c>
      <c r="N66" s="35">
        <v>2191.1999999999998</v>
      </c>
      <c r="O66" s="35"/>
      <c r="P66" s="27"/>
      <c r="Q66" s="57">
        <f t="shared" si="10"/>
        <v>272.67260273972602</v>
      </c>
      <c r="R66" s="47">
        <f t="shared" si="11"/>
        <v>0</v>
      </c>
      <c r="S66" s="57"/>
      <c r="T66" s="27">
        <f t="shared" si="12"/>
        <v>272.67260273972602</v>
      </c>
      <c r="U66" s="32"/>
      <c r="V66" s="54"/>
      <c r="W66" s="55"/>
      <c r="X66" s="26" t="s">
        <v>517</v>
      </c>
      <c r="Z66" s="26"/>
      <c r="AC66" s="57"/>
    </row>
    <row r="67" spans="1:29" ht="15.75" x14ac:dyDescent="0.25">
      <c r="B67" s="26">
        <v>31</v>
      </c>
      <c r="C67" s="1" t="s">
        <v>518</v>
      </c>
      <c r="D67" s="2" t="s">
        <v>519</v>
      </c>
      <c r="E67" s="2" t="s">
        <v>516</v>
      </c>
      <c r="F67" s="46" t="s">
        <v>286</v>
      </c>
      <c r="G67" s="3"/>
      <c r="H67" s="56" t="s">
        <v>29</v>
      </c>
      <c r="I67" s="48">
        <v>2752</v>
      </c>
      <c r="J67" s="49">
        <f t="shared" si="7"/>
        <v>183.46666666666667</v>
      </c>
      <c r="K67" s="48">
        <v>31</v>
      </c>
      <c r="L67" s="49">
        <f t="shared" si="8"/>
        <v>1.273972602739726</v>
      </c>
      <c r="M67" s="23">
        <f t="shared" si="9"/>
        <v>233.73150684931508</v>
      </c>
      <c r="N67" s="35">
        <v>2191.1999999999998</v>
      </c>
      <c r="O67" s="35"/>
      <c r="P67" s="27"/>
      <c r="Q67" s="57">
        <f t="shared" si="10"/>
        <v>233.73150684931508</v>
      </c>
      <c r="R67" s="47">
        <f t="shared" si="11"/>
        <v>0</v>
      </c>
      <c r="S67" s="57"/>
      <c r="T67" s="27">
        <f t="shared" si="12"/>
        <v>233.73150684931508</v>
      </c>
      <c r="U67" s="32"/>
      <c r="V67" s="54"/>
      <c r="W67" s="55"/>
      <c r="X67" s="26" t="s">
        <v>517</v>
      </c>
      <c r="Z67" s="26"/>
      <c r="AC67" s="57"/>
    </row>
    <row r="68" spans="1:29" ht="15.75" x14ac:dyDescent="0.25">
      <c r="B68" s="26">
        <v>32</v>
      </c>
      <c r="C68" s="1" t="s">
        <v>520</v>
      </c>
      <c r="D68" s="2" t="s">
        <v>519</v>
      </c>
      <c r="E68" s="2" t="s">
        <v>516</v>
      </c>
      <c r="F68" s="46" t="s">
        <v>286</v>
      </c>
      <c r="G68" s="3"/>
      <c r="H68" s="56" t="s">
        <v>29</v>
      </c>
      <c r="I68" s="48">
        <v>2752</v>
      </c>
      <c r="J68" s="49">
        <f t="shared" si="7"/>
        <v>183.46666666666667</v>
      </c>
      <c r="K68" s="48">
        <v>31</v>
      </c>
      <c r="L68" s="49">
        <f t="shared" si="8"/>
        <v>1.273972602739726</v>
      </c>
      <c r="M68" s="23">
        <f t="shared" si="9"/>
        <v>233.73150684931508</v>
      </c>
      <c r="N68" s="35">
        <v>2191.1999999999998</v>
      </c>
      <c r="O68" s="35"/>
      <c r="P68" s="27"/>
      <c r="Q68" s="57">
        <f t="shared" si="10"/>
        <v>233.73150684931508</v>
      </c>
      <c r="R68" s="47">
        <f t="shared" si="11"/>
        <v>0</v>
      </c>
      <c r="S68" s="57"/>
      <c r="T68" s="27">
        <f t="shared" si="12"/>
        <v>233.73150684931508</v>
      </c>
      <c r="U68" s="32"/>
      <c r="V68" s="54"/>
      <c r="W68" s="55"/>
      <c r="X68" s="26" t="s">
        <v>517</v>
      </c>
      <c r="Z68" s="26"/>
      <c r="AC68" s="57"/>
    </row>
    <row r="69" spans="1:29" ht="15.75" x14ac:dyDescent="0.25">
      <c r="B69" s="26">
        <v>33</v>
      </c>
      <c r="C69" s="1" t="s">
        <v>521</v>
      </c>
      <c r="D69" s="2" t="s">
        <v>519</v>
      </c>
      <c r="E69" s="2" t="s">
        <v>516</v>
      </c>
      <c r="F69" s="46" t="s">
        <v>286</v>
      </c>
      <c r="G69" s="3"/>
      <c r="H69" s="56" t="s">
        <v>29</v>
      </c>
      <c r="I69" s="48">
        <v>2752</v>
      </c>
      <c r="J69" s="49">
        <f t="shared" si="7"/>
        <v>183.46666666666667</v>
      </c>
      <c r="K69" s="48">
        <v>31</v>
      </c>
      <c r="L69" s="49">
        <f t="shared" si="8"/>
        <v>1.273972602739726</v>
      </c>
      <c r="M69" s="23">
        <f t="shared" si="9"/>
        <v>233.73150684931508</v>
      </c>
      <c r="N69" s="35">
        <v>2191.1999999999998</v>
      </c>
      <c r="O69" s="35"/>
      <c r="P69" s="27"/>
      <c r="Q69" s="57">
        <f t="shared" si="10"/>
        <v>233.73150684931508</v>
      </c>
      <c r="R69" s="47">
        <f t="shared" si="11"/>
        <v>0</v>
      </c>
      <c r="S69" s="57"/>
      <c r="T69" s="27">
        <f t="shared" si="12"/>
        <v>233.73150684931508</v>
      </c>
      <c r="U69" s="32"/>
      <c r="V69" s="54"/>
      <c r="W69" s="55"/>
      <c r="X69" s="26" t="s">
        <v>517</v>
      </c>
      <c r="Z69" s="26"/>
      <c r="AC69" s="57"/>
    </row>
    <row r="70" spans="1:29" ht="18" x14ac:dyDescent="0.4">
      <c r="A70" s="26"/>
      <c r="B70" s="26"/>
      <c r="C70" s="71" t="s">
        <v>287</v>
      </c>
      <c r="D70" s="26"/>
      <c r="E70" s="26"/>
      <c r="F70" s="26"/>
      <c r="G70" s="74"/>
      <c r="H70" s="26"/>
      <c r="I70" s="43"/>
      <c r="J70" s="43"/>
      <c r="K70" s="43"/>
      <c r="L70" s="43"/>
      <c r="M70" s="43">
        <f>SUM(M37:M69)</f>
        <v>48885.329753424652</v>
      </c>
      <c r="N70" s="43"/>
      <c r="O70" s="43"/>
      <c r="P70" s="43"/>
      <c r="Q70" s="43">
        <f>SUM(Q37:Q69)</f>
        <v>50442.80210183013</v>
      </c>
      <c r="R70" s="43">
        <f>SUM(R37:R69)</f>
        <v>1557.4723484054798</v>
      </c>
      <c r="S70" s="43">
        <f>SUM(S37:S69)</f>
        <v>0</v>
      </c>
      <c r="T70" s="43">
        <f>SUM(T37:T69)</f>
        <v>48885.329753424652</v>
      </c>
      <c r="U70" s="26"/>
      <c r="V70" s="75"/>
      <c r="W70" s="69"/>
      <c r="X70" s="26"/>
      <c r="Y70" s="26"/>
      <c r="Z70" s="26"/>
      <c r="AA70" s="26"/>
      <c r="AB70" s="26"/>
    </row>
    <row r="71" spans="1:29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9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9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>
        <f>M70+M19</f>
        <v>169830.16133958183</v>
      </c>
      <c r="N73" s="26"/>
      <c r="O73" s="26"/>
      <c r="P73" s="26"/>
      <c r="Q73" s="27">
        <f>Q70+Q19</f>
        <v>187706.44667724759</v>
      </c>
      <c r="R73" s="26"/>
      <c r="S73" s="26"/>
      <c r="T73" s="27">
        <f>T19+T70</f>
        <v>169830.16133958183</v>
      </c>
      <c r="U73" s="26"/>
      <c r="V73" s="26"/>
      <c r="W73" s="26"/>
      <c r="X73" s="26"/>
      <c r="Y73" s="26"/>
      <c r="Z73" s="26"/>
      <c r="AA73" s="26"/>
      <c r="AB73" s="26"/>
    </row>
    <row r="74" spans="1:29" ht="15.7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V74" s="26"/>
      <c r="W74" s="26"/>
      <c r="X74" s="26"/>
      <c r="Y74" s="26"/>
      <c r="Z74" s="26"/>
      <c r="AA74" s="26"/>
      <c r="AB74" s="26"/>
    </row>
    <row r="75" spans="1:29" ht="15.75" x14ac:dyDescent="0.25">
      <c r="A75" s="26"/>
      <c r="B75" s="26"/>
      <c r="C75" s="26"/>
      <c r="D75" s="72" t="s">
        <v>213</v>
      </c>
      <c r="E75" s="72"/>
      <c r="F75" s="26"/>
      <c r="G75" s="26"/>
      <c r="H75" s="72" t="s">
        <v>214</v>
      </c>
      <c r="I75" s="72"/>
      <c r="J75" s="72"/>
      <c r="K75" s="72"/>
      <c r="L75" s="72"/>
      <c r="M75" s="72"/>
      <c r="N75" s="45"/>
      <c r="O75" s="45"/>
      <c r="P75" s="45"/>
      <c r="Q75" s="72" t="s">
        <v>215</v>
      </c>
      <c r="R75" s="72"/>
      <c r="S75" s="72"/>
      <c r="T75" s="26"/>
      <c r="U75" s="26"/>
      <c r="V75" s="26"/>
      <c r="W75" s="26"/>
      <c r="X75" s="26"/>
      <c r="Y75" s="26"/>
      <c r="Z75" s="26"/>
      <c r="AA75" s="26"/>
      <c r="AB75" s="26"/>
    </row>
    <row r="76" spans="1:29" ht="15.75" x14ac:dyDescent="0.25">
      <c r="D76" s="72" t="s">
        <v>21</v>
      </c>
      <c r="E76" s="72"/>
      <c r="F76" s="26"/>
      <c r="G76" s="26"/>
      <c r="H76" s="72" t="s">
        <v>88</v>
      </c>
      <c r="I76" s="72"/>
      <c r="J76" s="72"/>
      <c r="K76" s="72"/>
      <c r="L76" s="72"/>
      <c r="M76" s="72"/>
      <c r="N76" s="45"/>
      <c r="O76" s="45"/>
      <c r="P76" s="45"/>
      <c r="Q76" s="72" t="s">
        <v>37</v>
      </c>
      <c r="R76" s="72"/>
      <c r="S76" s="72"/>
    </row>
    <row r="83" spans="20:21" ht="15.75" x14ac:dyDescent="0.25">
      <c r="T83" s="43"/>
      <c r="U83" s="76"/>
    </row>
  </sheetData>
  <mergeCells count="17">
    <mergeCell ref="D75:E75"/>
    <mergeCell ref="H75:M75"/>
    <mergeCell ref="Q75:S75"/>
    <mergeCell ref="D76:E76"/>
    <mergeCell ref="H76:M76"/>
    <mergeCell ref="Q76:S76"/>
    <mergeCell ref="B31:U31"/>
    <mergeCell ref="B32:U32"/>
    <mergeCell ref="B33:U33"/>
    <mergeCell ref="B1:U1"/>
    <mergeCell ref="B2:U2"/>
    <mergeCell ref="D26:E26"/>
    <mergeCell ref="H26:M26"/>
    <mergeCell ref="Q26:S26"/>
    <mergeCell ref="D27:E27"/>
    <mergeCell ref="H27:M27"/>
    <mergeCell ref="Q27:S27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cp:lastPrinted>2016-10-26T15:51:05Z</cp:lastPrinted>
  <dcterms:created xsi:type="dcterms:W3CDTF">2015-12-18T16:14:16Z</dcterms:created>
  <dcterms:modified xsi:type="dcterms:W3CDTF">2017-01-06T21:19:10Z</dcterms:modified>
</cp:coreProperties>
</file>