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10035" activeTab="1"/>
  </bookViews>
  <sheets>
    <sheet name="AVANCE_FINANCIERO_2015" sheetId="1" r:id="rId1"/>
    <sheet name="Hoja1" sheetId="2" r:id="rId2"/>
  </sheets>
  <definedNames>
    <definedName name="a" localSheetId="0">#REF!</definedName>
    <definedName name="Print_Area" localSheetId="0">AVANCE_FINANCIERO_2015!$B$1:$U$64</definedName>
    <definedName name="Print_Titles" localSheetId="0">AVANCE_FINANCIERO_2015!$1:$6</definedName>
  </definedNames>
  <calcPr calcId="124519"/>
</workbook>
</file>

<file path=xl/calcChain.xml><?xml version="1.0" encoding="utf-8"?>
<calcChain xmlns="http://schemas.openxmlformats.org/spreadsheetml/2006/main">
  <c r="C10" i="2"/>
  <c r="C8" s="1"/>
  <c r="D10"/>
  <c r="D8" s="1"/>
  <c r="C17"/>
  <c r="C13" s="1"/>
  <c r="D17"/>
  <c r="D13" s="1"/>
  <c r="C25"/>
  <c r="C23" s="1"/>
  <c r="D25"/>
  <c r="D23" s="1"/>
  <c r="C29"/>
  <c r="C27" s="1"/>
  <c r="D29"/>
  <c r="D27" s="1"/>
  <c r="C36"/>
  <c r="C32" s="1"/>
  <c r="D36"/>
  <c r="D32" s="1"/>
  <c r="C43"/>
  <c r="C42" s="1"/>
  <c r="D43"/>
  <c r="D42" s="1"/>
  <c r="C48"/>
  <c r="D48"/>
  <c r="U50"/>
  <c r="T50"/>
  <c r="S50"/>
  <c r="R50"/>
  <c r="P50"/>
  <c r="O50"/>
  <c r="U49"/>
  <c r="T49"/>
  <c r="S49"/>
  <c r="R49"/>
  <c r="P49"/>
  <c r="P48" s="1"/>
  <c r="O49"/>
  <c r="N48"/>
  <c r="M48"/>
  <c r="L48"/>
  <c r="K48"/>
  <c r="J48"/>
  <c r="I48"/>
  <c r="H48"/>
  <c r="G48"/>
  <c r="F48"/>
  <c r="E48"/>
  <c r="U47"/>
  <c r="T47"/>
  <c r="S47"/>
  <c r="R47"/>
  <c r="P47"/>
  <c r="O47"/>
  <c r="U46"/>
  <c r="T46"/>
  <c r="S46"/>
  <c r="R46"/>
  <c r="P46"/>
  <c r="O46"/>
  <c r="U45"/>
  <c r="T45"/>
  <c r="S45"/>
  <c r="R45"/>
  <c r="P45"/>
  <c r="O45"/>
  <c r="U44"/>
  <c r="T44"/>
  <c r="S44"/>
  <c r="R44"/>
  <c r="P44"/>
  <c r="O44"/>
  <c r="O43" s="1"/>
  <c r="P43"/>
  <c r="P42" s="1"/>
  <c r="N43"/>
  <c r="M43"/>
  <c r="L43"/>
  <c r="K43"/>
  <c r="J43"/>
  <c r="I43"/>
  <c r="H43"/>
  <c r="G43"/>
  <c r="F43"/>
  <c r="E43"/>
  <c r="K42"/>
  <c r="U41"/>
  <c r="T41"/>
  <c r="S41"/>
  <c r="R41"/>
  <c r="P41"/>
  <c r="O41"/>
  <c r="U40"/>
  <c r="T40"/>
  <c r="S40"/>
  <c r="R40"/>
  <c r="P40"/>
  <c r="O40"/>
  <c r="U39"/>
  <c r="T39"/>
  <c r="S39"/>
  <c r="R39"/>
  <c r="P39"/>
  <c r="O39"/>
  <c r="U38"/>
  <c r="T38"/>
  <c r="S38"/>
  <c r="R38"/>
  <c r="P38"/>
  <c r="O38"/>
  <c r="U37"/>
  <c r="T37"/>
  <c r="S37"/>
  <c r="R37"/>
  <c r="P37"/>
  <c r="P36" s="1"/>
  <c r="O37"/>
  <c r="O36" s="1"/>
  <c r="N36"/>
  <c r="M36"/>
  <c r="L36"/>
  <c r="K36"/>
  <c r="J36"/>
  <c r="I36"/>
  <c r="H36"/>
  <c r="G36"/>
  <c r="F36"/>
  <c r="E36"/>
  <c r="U35"/>
  <c r="T35"/>
  <c r="S35"/>
  <c r="R35"/>
  <c r="P35"/>
  <c r="O35"/>
  <c r="U34"/>
  <c r="T34"/>
  <c r="S34"/>
  <c r="R34"/>
  <c r="P34"/>
  <c r="O34"/>
  <c r="U33"/>
  <c r="T33"/>
  <c r="S33"/>
  <c r="R33"/>
  <c r="P33"/>
  <c r="O33"/>
  <c r="N32"/>
  <c r="M32"/>
  <c r="L32"/>
  <c r="K32"/>
  <c r="J32"/>
  <c r="I32"/>
  <c r="H32"/>
  <c r="G32"/>
  <c r="F32"/>
  <c r="E32"/>
  <c r="U31"/>
  <c r="T31"/>
  <c r="S31"/>
  <c r="R31"/>
  <c r="P31"/>
  <c r="O31"/>
  <c r="U30"/>
  <c r="T30"/>
  <c r="S30"/>
  <c r="R30"/>
  <c r="P30"/>
  <c r="O30"/>
  <c r="O29" s="1"/>
  <c r="P29"/>
  <c r="N29"/>
  <c r="M29"/>
  <c r="M27" s="1"/>
  <c r="L29"/>
  <c r="K29"/>
  <c r="K27" s="1"/>
  <c r="J29"/>
  <c r="I29"/>
  <c r="I27" s="1"/>
  <c r="H29"/>
  <c r="G29"/>
  <c r="G27" s="1"/>
  <c r="F29"/>
  <c r="E29"/>
  <c r="E27" s="1"/>
  <c r="S28"/>
  <c r="R28"/>
  <c r="P28"/>
  <c r="O28"/>
  <c r="N28"/>
  <c r="T28" s="1"/>
  <c r="N27"/>
  <c r="L27"/>
  <c r="J27"/>
  <c r="H27"/>
  <c r="F27"/>
  <c r="U26"/>
  <c r="T26"/>
  <c r="S26"/>
  <c r="R26"/>
  <c r="P26"/>
  <c r="P25" s="1"/>
  <c r="O26"/>
  <c r="N25"/>
  <c r="M25"/>
  <c r="L25"/>
  <c r="K25"/>
  <c r="J25"/>
  <c r="I25"/>
  <c r="H25"/>
  <c r="G25"/>
  <c r="F25"/>
  <c r="E25"/>
  <c r="S24"/>
  <c r="R24"/>
  <c r="P24"/>
  <c r="O24"/>
  <c r="N24"/>
  <c r="U24" s="1"/>
  <c r="M23"/>
  <c r="L23"/>
  <c r="K23"/>
  <c r="J23"/>
  <c r="I23"/>
  <c r="H23"/>
  <c r="G23"/>
  <c r="F23"/>
  <c r="E23"/>
  <c r="U22"/>
  <c r="T22"/>
  <c r="S22"/>
  <c r="R22"/>
  <c r="P22"/>
  <c r="O22"/>
  <c r="U21"/>
  <c r="T21"/>
  <c r="S21"/>
  <c r="R21"/>
  <c r="P21"/>
  <c r="O21"/>
  <c r="U20"/>
  <c r="T20"/>
  <c r="S20"/>
  <c r="R20"/>
  <c r="P20"/>
  <c r="O20"/>
  <c r="U19"/>
  <c r="T19"/>
  <c r="S19"/>
  <c r="R19"/>
  <c r="P19"/>
  <c r="O19"/>
  <c r="U18"/>
  <c r="T18"/>
  <c r="S18"/>
  <c r="R18"/>
  <c r="P18"/>
  <c r="O18"/>
  <c r="O17" s="1"/>
  <c r="P17"/>
  <c r="M17"/>
  <c r="M13" s="1"/>
  <c r="L17"/>
  <c r="L13" s="1"/>
  <c r="J17"/>
  <c r="I17"/>
  <c r="I13" s="1"/>
  <c r="G17"/>
  <c r="G13" s="1"/>
  <c r="F17"/>
  <c r="F13" s="1"/>
  <c r="U16"/>
  <c r="T16"/>
  <c r="S16"/>
  <c r="R16"/>
  <c r="P16"/>
  <c r="O16"/>
  <c r="S15"/>
  <c r="R15"/>
  <c r="P15"/>
  <c r="O15"/>
  <c r="N15"/>
  <c r="U15" s="1"/>
  <c r="U14"/>
  <c r="T14"/>
  <c r="S14"/>
  <c r="R14"/>
  <c r="P14"/>
  <c r="O14"/>
  <c r="J13"/>
  <c r="U12"/>
  <c r="T12"/>
  <c r="S12"/>
  <c r="R12"/>
  <c r="P12"/>
  <c r="O12"/>
  <c r="U11"/>
  <c r="T11"/>
  <c r="S11"/>
  <c r="R11"/>
  <c r="P11"/>
  <c r="O11"/>
  <c r="P10"/>
  <c r="O10"/>
  <c r="N10"/>
  <c r="M10"/>
  <c r="L10"/>
  <c r="L8" s="1"/>
  <c r="K10"/>
  <c r="J10"/>
  <c r="J8" s="1"/>
  <c r="I10"/>
  <c r="H10"/>
  <c r="H8" s="1"/>
  <c r="G10"/>
  <c r="F10"/>
  <c r="F8" s="1"/>
  <c r="E10"/>
  <c r="S9"/>
  <c r="R9"/>
  <c r="P9"/>
  <c r="P8" s="1"/>
  <c r="O9"/>
  <c r="N9"/>
  <c r="T9" s="1"/>
  <c r="M8"/>
  <c r="K8"/>
  <c r="I8"/>
  <c r="G8"/>
  <c r="E8"/>
  <c r="F10" i="1"/>
  <c r="F8" s="1"/>
  <c r="G10"/>
  <c r="G8" s="1"/>
  <c r="H10"/>
  <c r="H8" s="1"/>
  <c r="I10"/>
  <c r="I8" s="1"/>
  <c r="J10"/>
  <c r="J8" s="1"/>
  <c r="K10"/>
  <c r="K8" s="1"/>
  <c r="F17"/>
  <c r="F13" s="1"/>
  <c r="G17"/>
  <c r="G13" s="1"/>
  <c r="H17"/>
  <c r="H13" s="1"/>
  <c r="I17"/>
  <c r="I13" s="1"/>
  <c r="J17"/>
  <c r="K17" s="1"/>
  <c r="K13" s="1"/>
  <c r="F25"/>
  <c r="F23" s="1"/>
  <c r="G25"/>
  <c r="G23" s="1"/>
  <c r="H25"/>
  <c r="H23" s="1"/>
  <c r="I25"/>
  <c r="I23" s="1"/>
  <c r="J25"/>
  <c r="J23" s="1"/>
  <c r="K25"/>
  <c r="K23" s="1"/>
  <c r="F29"/>
  <c r="F27" s="1"/>
  <c r="G29"/>
  <c r="G27" s="1"/>
  <c r="H29"/>
  <c r="H27" s="1"/>
  <c r="I29"/>
  <c r="I27" s="1"/>
  <c r="J29"/>
  <c r="J27" s="1"/>
  <c r="K29"/>
  <c r="K27" s="1"/>
  <c r="F36"/>
  <c r="F32" s="1"/>
  <c r="G36"/>
  <c r="G32" s="1"/>
  <c r="H36"/>
  <c r="H32" s="1"/>
  <c r="I36"/>
  <c r="I32" s="1"/>
  <c r="J36"/>
  <c r="J32" s="1"/>
  <c r="K36"/>
  <c r="K32" s="1"/>
  <c r="F43"/>
  <c r="G43"/>
  <c r="H43"/>
  <c r="I43"/>
  <c r="J43"/>
  <c r="K43"/>
  <c r="F48"/>
  <c r="G48"/>
  <c r="H48"/>
  <c r="I48"/>
  <c r="J48"/>
  <c r="K48"/>
  <c r="C6" i="2" l="1"/>
  <c r="D6"/>
  <c r="G42"/>
  <c r="E42"/>
  <c r="I42"/>
  <c r="I6" s="1"/>
  <c r="M42"/>
  <c r="M6" s="1"/>
  <c r="G6"/>
  <c r="N8"/>
  <c r="P13"/>
  <c r="P27"/>
  <c r="Q33"/>
  <c r="Q34"/>
  <c r="Q35"/>
  <c r="U36"/>
  <c r="F42"/>
  <c r="H42"/>
  <c r="J42"/>
  <c r="L42"/>
  <c r="L6" s="1"/>
  <c r="Q46"/>
  <c r="Q47"/>
  <c r="U48"/>
  <c r="Q49"/>
  <c r="Q50"/>
  <c r="Q9"/>
  <c r="Q10"/>
  <c r="Q11"/>
  <c r="Q12"/>
  <c r="Q15"/>
  <c r="Q16"/>
  <c r="E17"/>
  <c r="E13" s="1"/>
  <c r="H17"/>
  <c r="H13" s="1"/>
  <c r="K17"/>
  <c r="K13" s="1"/>
  <c r="N23"/>
  <c r="U25"/>
  <c r="Q26"/>
  <c r="Q25" s="1"/>
  <c r="U27"/>
  <c r="Q28"/>
  <c r="U28"/>
  <c r="Q31"/>
  <c r="U32"/>
  <c r="O32"/>
  <c r="Q37"/>
  <c r="S8"/>
  <c r="O8"/>
  <c r="R10"/>
  <c r="U10"/>
  <c r="S13"/>
  <c r="Q14"/>
  <c r="S17"/>
  <c r="Q19"/>
  <c r="Q20"/>
  <c r="Q21"/>
  <c r="Q22"/>
  <c r="S23"/>
  <c r="Q24"/>
  <c r="Q23" s="1"/>
  <c r="S25"/>
  <c r="O25"/>
  <c r="O23" s="1"/>
  <c r="P23"/>
  <c r="R27"/>
  <c r="T27"/>
  <c r="S29"/>
  <c r="R32"/>
  <c r="T32"/>
  <c r="S36"/>
  <c r="E6"/>
  <c r="F6"/>
  <c r="H6" s="1"/>
  <c r="J6"/>
  <c r="U43"/>
  <c r="Q45"/>
  <c r="S48"/>
  <c r="O48"/>
  <c r="O42" s="1"/>
  <c r="R8"/>
  <c r="T8"/>
  <c r="S10"/>
  <c r="R13"/>
  <c r="R17"/>
  <c r="R23"/>
  <c r="U23"/>
  <c r="R25"/>
  <c r="T25"/>
  <c r="S27"/>
  <c r="R29"/>
  <c r="U29"/>
  <c r="O27"/>
  <c r="S32"/>
  <c r="R36"/>
  <c r="T36"/>
  <c r="Q38"/>
  <c r="Q39"/>
  <c r="Q40"/>
  <c r="Q41"/>
  <c r="S43"/>
  <c r="R48"/>
  <c r="T48"/>
  <c r="Q17"/>
  <c r="O13"/>
  <c r="R42"/>
  <c r="Q13"/>
  <c r="P32"/>
  <c r="U8"/>
  <c r="U9"/>
  <c r="T10"/>
  <c r="T15"/>
  <c r="N17"/>
  <c r="Q18"/>
  <c r="T23"/>
  <c r="T24"/>
  <c r="T29"/>
  <c r="Q30"/>
  <c r="Q29" s="1"/>
  <c r="Q27" s="1"/>
  <c r="R43"/>
  <c r="T43"/>
  <c r="Q44"/>
  <c r="Q43" s="1"/>
  <c r="N42"/>
  <c r="K42" i="1"/>
  <c r="I42"/>
  <c r="G42"/>
  <c r="J42"/>
  <c r="H42"/>
  <c r="F42"/>
  <c r="F6"/>
  <c r="I6"/>
  <c r="G6"/>
  <c r="J13"/>
  <c r="J6" s="1"/>
  <c r="S37"/>
  <c r="S38"/>
  <c r="S39"/>
  <c r="S41"/>
  <c r="S40"/>
  <c r="R41"/>
  <c r="R40"/>
  <c r="R39"/>
  <c r="R38"/>
  <c r="R37"/>
  <c r="M36"/>
  <c r="L36"/>
  <c r="D36"/>
  <c r="C36"/>
  <c r="E36"/>
  <c r="P41"/>
  <c r="O41"/>
  <c r="U41"/>
  <c r="P40"/>
  <c r="O40"/>
  <c r="T40"/>
  <c r="P39"/>
  <c r="O39"/>
  <c r="U39"/>
  <c r="P38"/>
  <c r="O38"/>
  <c r="U38"/>
  <c r="S30"/>
  <c r="R30"/>
  <c r="S6" i="2" l="1"/>
  <c r="P6"/>
  <c r="K6"/>
  <c r="S42"/>
  <c r="Q48"/>
  <c r="Q42" s="1"/>
  <c r="Q8"/>
  <c r="Q36"/>
  <c r="Q32" s="1"/>
  <c r="O6"/>
  <c r="U17"/>
  <c r="N13"/>
  <c r="T17"/>
  <c r="T42"/>
  <c r="U42"/>
  <c r="R6"/>
  <c r="N6"/>
  <c r="Q6"/>
  <c r="K6" i="1"/>
  <c r="H6"/>
  <c r="Q39"/>
  <c r="T41"/>
  <c r="Q41"/>
  <c r="U40"/>
  <c r="Q40"/>
  <c r="T39"/>
  <c r="T38"/>
  <c r="S36"/>
  <c r="Q38"/>
  <c r="R36"/>
  <c r="D32"/>
  <c r="C32"/>
  <c r="D29"/>
  <c r="D27" s="1"/>
  <c r="M29"/>
  <c r="L29"/>
  <c r="C29"/>
  <c r="C27" s="1"/>
  <c r="D25"/>
  <c r="C25"/>
  <c r="C23" s="1"/>
  <c r="M25"/>
  <c r="L25"/>
  <c r="D23"/>
  <c r="C10"/>
  <c r="C8" s="1"/>
  <c r="C17"/>
  <c r="C13" s="1"/>
  <c r="U6" i="2" l="1"/>
  <c r="T6"/>
  <c r="T13"/>
  <c r="U13"/>
  <c r="M32" i="1"/>
  <c r="L32"/>
  <c r="O33"/>
  <c r="O31"/>
  <c r="P31"/>
  <c r="P30"/>
  <c r="O30"/>
  <c r="O29" s="1"/>
  <c r="M17"/>
  <c r="M13" s="1"/>
  <c r="L17"/>
  <c r="L13" s="1"/>
  <c r="D17"/>
  <c r="E17" s="1"/>
  <c r="S12"/>
  <c r="R12"/>
  <c r="S11"/>
  <c r="R11"/>
  <c r="P12"/>
  <c r="O12"/>
  <c r="O11"/>
  <c r="M10"/>
  <c r="M8" s="1"/>
  <c r="L10"/>
  <c r="L8" s="1"/>
  <c r="U20"/>
  <c r="T18"/>
  <c r="P11"/>
  <c r="D10"/>
  <c r="D8" s="1"/>
  <c r="T22"/>
  <c r="T20"/>
  <c r="U22"/>
  <c r="O22"/>
  <c r="O21"/>
  <c r="O20"/>
  <c r="O19"/>
  <c r="O18"/>
  <c r="P22"/>
  <c r="P21"/>
  <c r="P20"/>
  <c r="P19"/>
  <c r="P18"/>
  <c r="O16"/>
  <c r="S18"/>
  <c r="S19"/>
  <c r="S20"/>
  <c r="S21"/>
  <c r="S22"/>
  <c r="R22"/>
  <c r="R21"/>
  <c r="R20"/>
  <c r="R19"/>
  <c r="R18"/>
  <c r="P37"/>
  <c r="P36" s="1"/>
  <c r="O37"/>
  <c r="S31"/>
  <c r="R31"/>
  <c r="S26"/>
  <c r="R26"/>
  <c r="P26"/>
  <c r="P25" s="1"/>
  <c r="O26"/>
  <c r="N25"/>
  <c r="E25"/>
  <c r="P29" l="1"/>
  <c r="Q31"/>
  <c r="Q22"/>
  <c r="N36"/>
  <c r="T37"/>
  <c r="Q37"/>
  <c r="Q36" s="1"/>
  <c r="O36"/>
  <c r="U18"/>
  <c r="N17"/>
  <c r="U17" s="1"/>
  <c r="P17"/>
  <c r="T19"/>
  <c r="D13"/>
  <c r="Q26"/>
  <c r="Q25" s="1"/>
  <c r="O25"/>
  <c r="O17"/>
  <c r="R13"/>
  <c r="Q30"/>
  <c r="Q29" s="1"/>
  <c r="Q20"/>
  <c r="T30"/>
  <c r="N29"/>
  <c r="Q19"/>
  <c r="Q18"/>
  <c r="Q21"/>
  <c r="T21"/>
  <c r="U30"/>
  <c r="E29"/>
  <c r="S13"/>
  <c r="U12"/>
  <c r="N10"/>
  <c r="T12"/>
  <c r="T11"/>
  <c r="U11"/>
  <c r="Q11"/>
  <c r="Q12"/>
  <c r="P10"/>
  <c r="O10"/>
  <c r="E10"/>
  <c r="E8" s="1"/>
  <c r="U21"/>
  <c r="U19"/>
  <c r="S17"/>
  <c r="R17"/>
  <c r="U26"/>
  <c r="U37"/>
  <c r="U31"/>
  <c r="T31"/>
  <c r="T26"/>
  <c r="Q17" l="1"/>
  <c r="U36"/>
  <c r="T36"/>
  <c r="Q10"/>
  <c r="T17"/>
  <c r="M48" l="1"/>
  <c r="S48" s="1"/>
  <c r="L48"/>
  <c r="D48"/>
  <c r="C48"/>
  <c r="R48" l="1"/>
  <c r="C43"/>
  <c r="C42" s="1"/>
  <c r="D43"/>
  <c r="D42" s="1"/>
  <c r="L43"/>
  <c r="M43"/>
  <c r="S50"/>
  <c r="R50"/>
  <c r="P50"/>
  <c r="O50"/>
  <c r="S49"/>
  <c r="R49"/>
  <c r="P49"/>
  <c r="O49"/>
  <c r="N48"/>
  <c r="S47"/>
  <c r="R47"/>
  <c r="P47"/>
  <c r="O47"/>
  <c r="Q50" l="1"/>
  <c r="T50"/>
  <c r="T49"/>
  <c r="T48"/>
  <c r="U47"/>
  <c r="Q49"/>
  <c r="P48"/>
  <c r="Q47"/>
  <c r="E48"/>
  <c r="U48" s="1"/>
  <c r="O48"/>
  <c r="U49"/>
  <c r="U50"/>
  <c r="T47"/>
  <c r="R9"/>
  <c r="Q48" l="1"/>
  <c r="S46"/>
  <c r="S45"/>
  <c r="S44"/>
  <c r="S35"/>
  <c r="S34"/>
  <c r="S33"/>
  <c r="S28"/>
  <c r="S24"/>
  <c r="S16"/>
  <c r="S15"/>
  <c r="S14"/>
  <c r="S9"/>
  <c r="R46"/>
  <c r="R45"/>
  <c r="R44"/>
  <c r="R35"/>
  <c r="R34"/>
  <c r="R33"/>
  <c r="R28"/>
  <c r="R24"/>
  <c r="R16"/>
  <c r="R15"/>
  <c r="R14"/>
  <c r="P28" l="1"/>
  <c r="O28"/>
  <c r="N28"/>
  <c r="E27"/>
  <c r="U28" l="1"/>
  <c r="S43"/>
  <c r="T28"/>
  <c r="Q28"/>
  <c r="R43"/>
  <c r="M42"/>
  <c r="P15"/>
  <c r="P16"/>
  <c r="P45"/>
  <c r="O35"/>
  <c r="E23"/>
  <c r="O34"/>
  <c r="O24"/>
  <c r="P33"/>
  <c r="L27"/>
  <c r="L23" s="1"/>
  <c r="O9"/>
  <c r="O8" s="1"/>
  <c r="P24"/>
  <c r="P35"/>
  <c r="O14"/>
  <c r="P44"/>
  <c r="O45"/>
  <c r="P14"/>
  <c r="O15"/>
  <c r="P46"/>
  <c r="P34"/>
  <c r="P9"/>
  <c r="P8" s="1"/>
  <c r="N24"/>
  <c r="M27"/>
  <c r="M23" s="1"/>
  <c r="O44"/>
  <c r="N9"/>
  <c r="N8" s="1"/>
  <c r="U16"/>
  <c r="O46"/>
  <c r="R8"/>
  <c r="N15"/>
  <c r="O32" l="1"/>
  <c r="P13"/>
  <c r="U15"/>
  <c r="O13"/>
  <c r="U14"/>
  <c r="N13"/>
  <c r="E13"/>
  <c r="N32"/>
  <c r="P32"/>
  <c r="E32"/>
  <c r="S29"/>
  <c r="S25"/>
  <c r="R29"/>
  <c r="R23"/>
  <c r="R10"/>
  <c r="S10"/>
  <c r="P43"/>
  <c r="P42" s="1"/>
  <c r="Q35"/>
  <c r="T9"/>
  <c r="O43"/>
  <c r="O42" s="1"/>
  <c r="E43"/>
  <c r="E42" s="1"/>
  <c r="N43"/>
  <c r="T46"/>
  <c r="D6"/>
  <c r="U46"/>
  <c r="T45"/>
  <c r="U45"/>
  <c r="S42"/>
  <c r="T44"/>
  <c r="U44"/>
  <c r="T35"/>
  <c r="U35"/>
  <c r="U34"/>
  <c r="T34"/>
  <c r="S32"/>
  <c r="T33"/>
  <c r="U33"/>
  <c r="R32"/>
  <c r="U24"/>
  <c r="T24"/>
  <c r="T14"/>
  <c r="T16"/>
  <c r="T15"/>
  <c r="U9"/>
  <c r="S8"/>
  <c r="U8"/>
  <c r="Q34"/>
  <c r="Q16"/>
  <c r="O27"/>
  <c r="O23" s="1"/>
  <c r="Q46"/>
  <c r="Q45"/>
  <c r="L42"/>
  <c r="Q15"/>
  <c r="Q14"/>
  <c r="P27"/>
  <c r="P23" s="1"/>
  <c r="Q24"/>
  <c r="Q33"/>
  <c r="Q9"/>
  <c r="Q8" s="1"/>
  <c r="T8"/>
  <c r="M6"/>
  <c r="C6"/>
  <c r="Q44"/>
  <c r="N27"/>
  <c r="N23" s="1"/>
  <c r="T23" s="1"/>
  <c r="Q32" l="1"/>
  <c r="Q13"/>
  <c r="R27"/>
  <c r="R25"/>
  <c r="T25"/>
  <c r="S27"/>
  <c r="U23"/>
  <c r="T27"/>
  <c r="U27"/>
  <c r="U25"/>
  <c r="T10"/>
  <c r="R42"/>
  <c r="U10"/>
  <c r="T29"/>
  <c r="U29"/>
  <c r="Q43"/>
  <c r="Q42" s="1"/>
  <c r="E6"/>
  <c r="T43"/>
  <c r="U43"/>
  <c r="U32"/>
  <c r="T32"/>
  <c r="T13"/>
  <c r="U13"/>
  <c r="Q27"/>
  <c r="Q23" s="1"/>
  <c r="N42"/>
  <c r="P6"/>
  <c r="L6"/>
  <c r="S23" l="1"/>
  <c r="S6"/>
  <c r="R6"/>
  <c r="U42"/>
  <c r="T42"/>
  <c r="N6"/>
  <c r="U6" s="1"/>
  <c r="O6"/>
  <c r="Q6" s="1"/>
  <c r="T6" l="1"/>
</calcChain>
</file>

<file path=xl/sharedStrings.xml><?xml version="1.0" encoding="utf-8"?>
<sst xmlns="http://schemas.openxmlformats.org/spreadsheetml/2006/main" count="142" uniqueCount="43">
  <si>
    <t>Fecha de Corte:</t>
  </si>
  <si>
    <t>Convenido y/o Asignado</t>
  </si>
  <si>
    <t>Radicado</t>
  </si>
  <si>
    <t>Devengado</t>
  </si>
  <si>
    <t>Pagado</t>
  </si>
  <si>
    <r>
      <t xml:space="preserve">Saldo </t>
    </r>
    <r>
      <rPr>
        <b/>
        <sz val="9"/>
        <color theme="0"/>
        <rFont val="Arial"/>
        <family val="2"/>
      </rPr>
      <t>(Radicado - (Devengado + Pagado))</t>
    </r>
  </si>
  <si>
    <t>Porcentaje de Avance</t>
  </si>
  <si>
    <t xml:space="preserve"> Federal</t>
  </si>
  <si>
    <t>Estatal</t>
  </si>
  <si>
    <t>Total</t>
  </si>
  <si>
    <t>Federal</t>
  </si>
  <si>
    <t>Total R</t>
  </si>
  <si>
    <t>Total C</t>
  </si>
  <si>
    <t>Convenio de Coordinación para el Desarrollo Rural Sustentable y Anexo Técnico de Ejecución 2015;  Anexo 11.1 DPEF 2015, (FOFAE).</t>
  </si>
  <si>
    <t>Programa de Fomento a la Agricultura</t>
  </si>
  <si>
    <t>Sistemas Producto Agrícolas (SISPROA)</t>
  </si>
  <si>
    <t>Programa Integral de Desarrollo Rural</t>
  </si>
  <si>
    <t>Extensión e Innovación Productiva (CEIP)</t>
  </si>
  <si>
    <t>Conservación y Uso Sustentable de Suelo y Agua (COUSSA)</t>
  </si>
  <si>
    <t>Proyecto Estratégico de Seguridad Alimentaria (PESA)</t>
  </si>
  <si>
    <t>Programa de Productividad y Competitividad Agroalimentaria</t>
  </si>
  <si>
    <t>Información Estadística y Estudios (SNIDRUS)</t>
  </si>
  <si>
    <t>Programa de Fomento Ganadero</t>
  </si>
  <si>
    <t>Sistemas Producto Pecuario</t>
  </si>
  <si>
    <t>Programa de Sanidad e Inocuidad Agroalimentaria</t>
  </si>
  <si>
    <t>Sanidad</t>
  </si>
  <si>
    <t>Inocuidad</t>
  </si>
  <si>
    <t>Inspección de la Movilización Nacional</t>
  </si>
  <si>
    <t>Programa de Concurrencia con las Entidades Federativas</t>
  </si>
  <si>
    <t>Proyectos Productivos o Estratégicos; Agrícolas, Pecuarios, de Pesca y Acuícolas</t>
  </si>
  <si>
    <t>Proyectos productivos o estratégicos agrícolas</t>
  </si>
  <si>
    <t>Proyectos productivos o estratégicos pecuarios</t>
  </si>
  <si>
    <t>Proyectos productivos o estratégicos de pesca y acuícolas</t>
  </si>
  <si>
    <t>Proyectos Ejecutivos</t>
  </si>
  <si>
    <t>Gastos de Programa</t>
  </si>
  <si>
    <t>Gastos de Operación</t>
  </si>
  <si>
    <t>Gastos de Evaluación</t>
  </si>
  <si>
    <t>Gastos de Supervisión</t>
  </si>
  <si>
    <t>Gastos de PDI (PAP)</t>
  </si>
  <si>
    <t>Gastos de Evaluacion</t>
  </si>
  <si>
    <t>Gastos de Difusión</t>
  </si>
  <si>
    <t>INFORME  DEL AVANCE  PRESUPUESTAL  FÍSICO-FINANCIERO PROGRAMAS  EJECUTADOS POR  FACEJ  AÑO   2015</t>
  </si>
  <si>
    <t>Saldo (Radicado - (Devengado + Pagado))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</si>
</sst>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2" fillId="0" borderId="0" xfId="3"/>
    <xf numFmtId="0" fontId="2" fillId="2" borderId="0" xfId="3" applyFill="1" applyAlignment="1">
      <alignment vertical="center"/>
    </xf>
    <xf numFmtId="0" fontId="8" fillId="4" borderId="4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left" vertical="center" wrapText="1"/>
    </xf>
    <xf numFmtId="164" fontId="11" fillId="6" borderId="6" xfId="1" applyNumberFormat="1" applyFont="1" applyFill="1" applyBorder="1" applyAlignment="1">
      <alignment horizontal="right" vertical="center"/>
    </xf>
    <xf numFmtId="0" fontId="10" fillId="2" borderId="2" xfId="3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right" vertical="center"/>
    </xf>
    <xf numFmtId="9" fontId="12" fillId="2" borderId="2" xfId="2" applyNumberFormat="1" applyFont="1" applyFill="1" applyBorder="1" applyAlignment="1">
      <alignment vertical="center"/>
    </xf>
    <xf numFmtId="0" fontId="9" fillId="6" borderId="7" xfId="3" applyFont="1" applyFill="1" applyBorder="1" applyAlignment="1">
      <alignment vertical="center"/>
    </xf>
    <xf numFmtId="164" fontId="13" fillId="6" borderId="8" xfId="1" applyNumberFormat="1" applyFont="1" applyFill="1" applyBorder="1" applyAlignment="1">
      <alignment horizontal="right" vertical="center"/>
    </xf>
    <xf numFmtId="164" fontId="13" fillId="6" borderId="7" xfId="1" applyNumberFormat="1" applyFont="1" applyFill="1" applyBorder="1" applyAlignment="1">
      <alignment horizontal="right" vertical="center"/>
    </xf>
    <xf numFmtId="0" fontId="15" fillId="0" borderId="10" xfId="3" applyFont="1" applyBorder="1" applyAlignment="1">
      <alignment horizontal="left" vertical="center" wrapText="1"/>
    </xf>
    <xf numFmtId="164" fontId="13" fillId="2" borderId="10" xfId="1" applyNumberFormat="1" applyFont="1" applyFill="1" applyBorder="1" applyAlignment="1">
      <alignment horizontal="right" vertical="center"/>
    </xf>
    <xf numFmtId="164" fontId="13" fillId="4" borderId="10" xfId="1" applyNumberFormat="1" applyFont="1" applyFill="1" applyBorder="1" applyAlignment="1">
      <alignment horizontal="right" vertical="center"/>
    </xf>
    <xf numFmtId="164" fontId="13" fillId="4" borderId="11" xfId="1" applyNumberFormat="1" applyFont="1" applyFill="1" applyBorder="1" applyAlignment="1">
      <alignment horizontal="right" vertical="center"/>
    </xf>
    <xf numFmtId="164" fontId="13" fillId="7" borderId="10" xfId="1" applyNumberFormat="1" applyFont="1" applyFill="1" applyBorder="1" applyAlignment="1">
      <alignment horizontal="right" vertical="center"/>
    </xf>
    <xf numFmtId="0" fontId="15" fillId="2" borderId="10" xfId="3" applyFont="1" applyFill="1" applyBorder="1" applyAlignment="1">
      <alignment horizontal="left" vertical="center" wrapText="1"/>
    </xf>
    <xf numFmtId="0" fontId="5" fillId="6" borderId="7" xfId="3" applyFont="1" applyFill="1" applyBorder="1" applyAlignment="1">
      <alignment vertical="center"/>
    </xf>
    <xf numFmtId="164" fontId="13" fillId="2" borderId="13" xfId="1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64" fontId="13" fillId="7" borderId="13" xfId="1" applyNumberFormat="1" applyFont="1" applyFill="1" applyBorder="1" applyAlignment="1">
      <alignment horizontal="right" vertical="center"/>
    </xf>
    <xf numFmtId="0" fontId="15" fillId="2" borderId="10" xfId="3" applyFont="1" applyFill="1" applyBorder="1" applyAlignment="1">
      <alignment horizontal="left" vertical="center"/>
    </xf>
    <xf numFmtId="0" fontId="15" fillId="2" borderId="13" xfId="3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right" vertical="center"/>
    </xf>
    <xf numFmtId="9" fontId="13" fillId="2" borderId="0" xfId="2" applyNumberFormat="1" applyFont="1" applyFill="1" applyBorder="1" applyAlignment="1">
      <alignment vertical="center"/>
    </xf>
    <xf numFmtId="9" fontId="14" fillId="2" borderId="0" xfId="2" applyNumberFormat="1" applyFont="1" applyFill="1" applyBorder="1" applyAlignment="1">
      <alignment vertical="center"/>
    </xf>
    <xf numFmtId="0" fontId="2" fillId="8" borderId="0" xfId="3" applyFill="1"/>
    <xf numFmtId="0" fontId="15" fillId="2" borderId="15" xfId="3" applyFont="1" applyFill="1" applyBorder="1" applyAlignment="1">
      <alignment horizontal="left" vertical="center"/>
    </xf>
    <xf numFmtId="164" fontId="13" fillId="2" borderId="15" xfId="1" applyNumberFormat="1" applyFont="1" applyFill="1" applyBorder="1" applyAlignment="1">
      <alignment horizontal="right" vertical="center"/>
    </xf>
    <xf numFmtId="164" fontId="13" fillId="4" borderId="15" xfId="1" applyNumberFormat="1" applyFont="1" applyFill="1" applyBorder="1" applyAlignment="1">
      <alignment horizontal="right" vertical="center"/>
    </xf>
    <xf numFmtId="164" fontId="13" fillId="7" borderId="15" xfId="1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10" fontId="14" fillId="2" borderId="12" xfId="2" applyNumberFormat="1" applyFont="1" applyFill="1" applyBorder="1" applyAlignment="1">
      <alignment vertical="center"/>
    </xf>
    <xf numFmtId="10" fontId="13" fillId="6" borderId="7" xfId="2" applyNumberFormat="1" applyFont="1" applyFill="1" applyBorder="1" applyAlignment="1">
      <alignment vertical="center"/>
    </xf>
    <xf numFmtId="10" fontId="14" fillId="6" borderId="9" xfId="2" applyNumberFormat="1" applyFont="1" applyFill="1" applyBorder="1" applyAlignment="1">
      <alignment vertical="center"/>
    </xf>
    <xf numFmtId="10" fontId="14" fillId="2" borderId="14" xfId="2" applyNumberFormat="1" applyFont="1" applyFill="1" applyBorder="1" applyAlignment="1">
      <alignment vertical="center"/>
    </xf>
    <xf numFmtId="10" fontId="13" fillId="6" borderId="8" xfId="2" applyNumberFormat="1" applyFont="1" applyFill="1" applyBorder="1" applyAlignment="1">
      <alignment vertical="center"/>
    </xf>
    <xf numFmtId="10" fontId="13" fillId="7" borderId="10" xfId="2" applyNumberFormat="1" applyFont="1" applyFill="1" applyBorder="1" applyAlignment="1">
      <alignment vertical="center"/>
    </xf>
    <xf numFmtId="10" fontId="13" fillId="2" borderId="10" xfId="2" applyNumberFormat="1" applyFont="1" applyFill="1" applyBorder="1" applyAlignment="1">
      <alignment vertical="center"/>
    </xf>
    <xf numFmtId="10" fontId="13" fillId="2" borderId="15" xfId="2" applyNumberFormat="1" applyFont="1" applyFill="1" applyBorder="1" applyAlignment="1">
      <alignment vertical="center"/>
    </xf>
    <xf numFmtId="10" fontId="13" fillId="2" borderId="13" xfId="2" applyNumberFormat="1" applyFont="1" applyFill="1" applyBorder="1" applyAlignment="1">
      <alignment vertical="center"/>
    </xf>
    <xf numFmtId="10" fontId="11" fillId="6" borderId="6" xfId="2" applyNumberFormat="1" applyFont="1" applyFill="1" applyBorder="1" applyAlignment="1">
      <alignment vertical="center"/>
    </xf>
    <xf numFmtId="10" fontId="14" fillId="7" borderId="12" xfId="2" applyNumberFormat="1" applyFont="1" applyFill="1" applyBorder="1" applyAlignment="1">
      <alignment vertical="center"/>
    </xf>
    <xf numFmtId="10" fontId="14" fillId="2" borderId="16" xfId="2" applyNumberFormat="1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/>
    <xf numFmtId="0" fontId="2" fillId="0" borderId="0" xfId="3" applyBorder="1"/>
    <xf numFmtId="10" fontId="13" fillId="7" borderId="15" xfId="2" applyNumberFormat="1" applyFont="1" applyFill="1" applyBorder="1" applyAlignment="1">
      <alignment vertical="center"/>
    </xf>
    <xf numFmtId="10" fontId="14" fillId="7" borderId="16" xfId="2" applyNumberFormat="1" applyFont="1" applyFill="1" applyBorder="1" applyAlignment="1">
      <alignment vertical="center"/>
    </xf>
    <xf numFmtId="0" fontId="17" fillId="0" borderId="0" xfId="3" applyFont="1"/>
    <xf numFmtId="0" fontId="9" fillId="0" borderId="15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 wrapText="1"/>
    </xf>
    <xf numFmtId="164" fontId="13" fillId="7" borderId="17" xfId="1" applyNumberFormat="1" applyFont="1" applyFill="1" applyBorder="1" applyAlignment="1">
      <alignment horizontal="right" vertical="center"/>
    </xf>
    <xf numFmtId="164" fontId="13" fillId="7" borderId="19" xfId="1" applyNumberFormat="1" applyFont="1" applyFill="1" applyBorder="1" applyAlignment="1">
      <alignment horizontal="right" vertical="center"/>
    </xf>
    <xf numFmtId="0" fontId="15" fillId="0" borderId="15" xfId="3" applyFont="1" applyFill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right" vertical="center"/>
    </xf>
    <xf numFmtId="10" fontId="13" fillId="0" borderId="15" xfId="2" applyNumberFormat="1" applyFont="1" applyFill="1" applyBorder="1" applyAlignment="1">
      <alignment vertical="center"/>
    </xf>
    <xf numFmtId="10" fontId="14" fillId="0" borderId="16" xfId="2" applyNumberFormat="1" applyFont="1" applyFill="1" applyBorder="1" applyAlignment="1">
      <alignment vertical="center"/>
    </xf>
    <xf numFmtId="164" fontId="13" fillId="7" borderId="11" xfId="1" applyNumberFormat="1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left" vertical="center"/>
    </xf>
    <xf numFmtId="10" fontId="13" fillId="7" borderId="17" xfId="2" applyNumberFormat="1" applyFont="1" applyFill="1" applyBorder="1" applyAlignment="1">
      <alignment vertical="center"/>
    </xf>
    <xf numFmtId="10" fontId="14" fillId="7" borderId="18" xfId="2" applyNumberFormat="1" applyFont="1" applyFill="1" applyBorder="1" applyAlignment="1">
      <alignment vertical="center"/>
    </xf>
    <xf numFmtId="0" fontId="6" fillId="3" borderId="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164" fontId="18" fillId="6" borderId="6" xfId="1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0" fontId="13" fillId="0" borderId="0" xfId="3" applyFont="1"/>
    <xf numFmtId="0" fontId="13" fillId="0" borderId="0" xfId="3" applyFont="1" applyBorder="1" applyAlignment="1">
      <alignment wrapText="1"/>
    </xf>
    <xf numFmtId="0" fontId="13" fillId="0" borderId="0" xfId="3" applyFont="1" applyBorder="1"/>
    <xf numFmtId="0" fontId="13" fillId="0" borderId="0" xfId="3" applyFont="1" applyAlignment="1">
      <alignment wrapText="1"/>
    </xf>
    <xf numFmtId="0" fontId="18" fillId="0" borderId="33" xfId="3" applyFont="1" applyBorder="1" applyAlignment="1">
      <alignment horizontal="left" vertical="center" wrapText="1"/>
    </xf>
    <xf numFmtId="0" fontId="18" fillId="0" borderId="35" xfId="3" applyFont="1" applyFill="1" applyBorder="1" applyAlignment="1">
      <alignment horizontal="left" vertical="center" wrapText="1"/>
    </xf>
    <xf numFmtId="0" fontId="18" fillId="2" borderId="33" xfId="3" applyFont="1" applyFill="1" applyBorder="1" applyAlignment="1">
      <alignment horizontal="left" vertical="center" wrapText="1"/>
    </xf>
    <xf numFmtId="0" fontId="18" fillId="2" borderId="35" xfId="3" applyFont="1" applyFill="1" applyBorder="1" applyAlignment="1">
      <alignment horizontal="left" vertical="center" wrapText="1"/>
    </xf>
    <xf numFmtId="0" fontId="18" fillId="2" borderId="39" xfId="3" applyFont="1" applyFill="1" applyBorder="1" applyAlignment="1">
      <alignment horizontal="left" vertical="center" wrapText="1"/>
    </xf>
    <xf numFmtId="0" fontId="18" fillId="2" borderId="41" xfId="3" applyFont="1" applyFill="1" applyBorder="1" applyAlignment="1">
      <alignment horizontal="left" vertical="center" wrapText="1"/>
    </xf>
    <xf numFmtId="0" fontId="13" fillId="8" borderId="43" xfId="3" applyFont="1" applyFill="1" applyBorder="1" applyAlignment="1">
      <alignment wrapText="1"/>
    </xf>
    <xf numFmtId="0" fontId="13" fillId="8" borderId="44" xfId="3" applyFont="1" applyFill="1" applyBorder="1"/>
    <xf numFmtId="0" fontId="13" fillId="8" borderId="45" xfId="3" applyFont="1" applyFill="1" applyBorder="1" applyAlignment="1">
      <alignment horizontal="left"/>
    </xf>
    <xf numFmtId="0" fontId="13" fillId="0" borderId="0" xfId="3" applyFont="1" applyAlignment="1">
      <alignment horizontal="left"/>
    </xf>
    <xf numFmtId="0" fontId="22" fillId="3" borderId="26" xfId="3" applyFont="1" applyFill="1" applyBorder="1" applyAlignment="1">
      <alignment horizontal="center" vertical="center" wrapText="1"/>
    </xf>
    <xf numFmtId="0" fontId="18" fillId="4" borderId="26" xfId="3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horizontal="center" vertical="center" wrapText="1"/>
    </xf>
    <xf numFmtId="0" fontId="22" fillId="5" borderId="28" xfId="3" applyFont="1" applyFill="1" applyBorder="1" applyAlignment="1">
      <alignment horizontal="left" vertical="center" wrapText="1"/>
    </xf>
    <xf numFmtId="0" fontId="18" fillId="6" borderId="29" xfId="3" applyFont="1" applyFill="1" applyBorder="1" applyAlignment="1">
      <alignment horizontal="left" vertical="center" wrapText="1"/>
    </xf>
    <xf numFmtId="10" fontId="18" fillId="6" borderId="6" xfId="2" applyNumberFormat="1" applyFont="1" applyFill="1" applyBorder="1" applyAlignment="1">
      <alignment vertical="center"/>
    </xf>
    <xf numFmtId="10" fontId="18" fillId="6" borderId="30" xfId="2" applyNumberFormat="1" applyFont="1" applyFill="1" applyBorder="1" applyAlignment="1">
      <alignment horizontal="left" vertical="center"/>
    </xf>
    <xf numFmtId="0" fontId="22" fillId="2" borderId="26" xfId="3" applyFont="1" applyFill="1" applyBorder="1" applyAlignment="1">
      <alignment horizontal="center" vertical="center" wrapText="1"/>
    </xf>
    <xf numFmtId="164" fontId="22" fillId="2" borderId="2" xfId="1" applyNumberFormat="1" applyFont="1" applyFill="1" applyBorder="1" applyAlignment="1">
      <alignment horizontal="right" vertical="center"/>
    </xf>
    <xf numFmtId="9" fontId="22" fillId="2" borderId="2" xfId="2" applyNumberFormat="1" applyFont="1" applyFill="1" applyBorder="1" applyAlignment="1">
      <alignment vertical="center"/>
    </xf>
    <xf numFmtId="9" fontId="22" fillId="2" borderId="27" xfId="2" applyNumberFormat="1" applyFont="1" applyFill="1" applyBorder="1" applyAlignment="1">
      <alignment horizontal="left" vertical="center"/>
    </xf>
    <xf numFmtId="0" fontId="18" fillId="6" borderId="31" xfId="3" applyFont="1" applyFill="1" applyBorder="1" applyAlignment="1">
      <alignment vertical="center" wrapText="1"/>
    </xf>
    <xf numFmtId="10" fontId="13" fillId="6" borderId="32" xfId="2" applyNumberFormat="1" applyFont="1" applyFill="1" applyBorder="1" applyAlignment="1">
      <alignment horizontal="left" vertical="center"/>
    </xf>
    <xf numFmtId="10" fontId="13" fillId="2" borderId="34" xfId="2" applyNumberFormat="1" applyFont="1" applyFill="1" applyBorder="1" applyAlignment="1">
      <alignment horizontal="left" vertical="center"/>
    </xf>
    <xf numFmtId="10" fontId="13" fillId="7" borderId="36" xfId="2" applyNumberFormat="1" applyFont="1" applyFill="1" applyBorder="1" applyAlignment="1">
      <alignment horizontal="left" vertical="center"/>
    </xf>
    <xf numFmtId="10" fontId="13" fillId="0" borderId="36" xfId="2" applyNumberFormat="1" applyFont="1" applyFill="1" applyBorder="1" applyAlignment="1">
      <alignment horizontal="left" vertical="center"/>
    </xf>
    <xf numFmtId="0" fontId="13" fillId="6" borderId="31" xfId="3" applyFont="1" applyFill="1" applyBorder="1" applyAlignment="1">
      <alignment vertical="center" wrapText="1"/>
    </xf>
    <xf numFmtId="0" fontId="18" fillId="0" borderId="37" xfId="3" applyFont="1" applyFill="1" applyBorder="1" applyAlignment="1">
      <alignment horizontal="left" vertical="center" wrapText="1"/>
    </xf>
    <xf numFmtId="10" fontId="13" fillId="7" borderId="38" xfId="2" applyNumberFormat="1" applyFont="1" applyFill="1" applyBorder="1" applyAlignment="1">
      <alignment horizontal="left" vertical="center"/>
    </xf>
    <xf numFmtId="10" fontId="13" fillId="2" borderId="36" xfId="2" applyNumberFormat="1" applyFont="1" applyFill="1" applyBorder="1" applyAlignment="1">
      <alignment horizontal="left" vertical="center"/>
    </xf>
    <xf numFmtId="10" fontId="13" fillId="7" borderId="34" xfId="2" applyNumberFormat="1" applyFont="1" applyFill="1" applyBorder="1" applyAlignment="1">
      <alignment horizontal="left" vertical="center"/>
    </xf>
    <xf numFmtId="10" fontId="13" fillId="2" borderId="40" xfId="2" applyNumberFormat="1" applyFont="1" applyFill="1" applyBorder="1" applyAlignment="1">
      <alignment horizontal="left" vertical="center"/>
    </xf>
    <xf numFmtId="9" fontId="13" fillId="2" borderId="42" xfId="2" applyNumberFormat="1" applyFont="1" applyFill="1" applyBorder="1" applyAlignment="1">
      <alignment horizontal="left" vertical="center"/>
    </xf>
    <xf numFmtId="0" fontId="13" fillId="0" borderId="0" xfId="3" applyFont="1" applyBorder="1" applyAlignment="1">
      <alignment vertical="center" wrapText="1"/>
    </xf>
    <xf numFmtId="0" fontId="16" fillId="0" borderId="0" xfId="3" applyFont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164" fontId="20" fillId="2" borderId="0" xfId="3" applyNumberFormat="1" applyFont="1" applyFill="1" applyBorder="1" applyAlignment="1">
      <alignment horizontal="center" vertical="center"/>
    </xf>
    <xf numFmtId="164" fontId="20" fillId="2" borderId="20" xfId="3" applyNumberFormat="1" applyFont="1" applyFill="1" applyBorder="1" applyAlignment="1">
      <alignment horizontal="center" vertical="center"/>
    </xf>
    <xf numFmtId="14" fontId="20" fillId="2" borderId="0" xfId="3" applyNumberFormat="1" applyFont="1" applyFill="1" applyBorder="1" applyAlignment="1">
      <alignment horizontal="center" vertical="center"/>
    </xf>
    <xf numFmtId="14" fontId="20" fillId="2" borderId="20" xfId="3" applyNumberFormat="1" applyFon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13" fillId="2" borderId="0" xfId="3" applyFont="1" applyFill="1" applyAlignment="1">
      <alignment horizontal="center" vertical="center"/>
    </xf>
    <xf numFmtId="164" fontId="21" fillId="2" borderId="22" xfId="3" applyNumberFormat="1" applyFont="1" applyFill="1" applyBorder="1" applyAlignment="1">
      <alignment horizontal="center" vertical="center"/>
    </xf>
    <xf numFmtId="164" fontId="21" fillId="2" borderId="20" xfId="3" applyNumberFormat="1" applyFont="1" applyFill="1" applyBorder="1" applyAlignment="1">
      <alignment horizontal="center" vertical="center"/>
    </xf>
    <xf numFmtId="14" fontId="21" fillId="2" borderId="22" xfId="3" applyNumberFormat="1" applyFont="1" applyFill="1" applyBorder="1" applyAlignment="1">
      <alignment horizontal="center" vertical="center"/>
    </xf>
    <xf numFmtId="14" fontId="21" fillId="2" borderId="23" xfId="3" applyNumberFormat="1" applyFont="1" applyFill="1" applyBorder="1" applyAlignment="1">
      <alignment horizontal="center" vertical="center"/>
    </xf>
    <xf numFmtId="14" fontId="21" fillId="2" borderId="20" xfId="3" applyNumberFormat="1" applyFont="1" applyFill="1" applyBorder="1" applyAlignment="1">
      <alignment horizontal="center" vertical="center"/>
    </xf>
    <xf numFmtId="14" fontId="21" fillId="2" borderId="25" xfId="3" applyNumberFormat="1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3" borderId="27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/>
    </xf>
    <xf numFmtId="0" fontId="14" fillId="2" borderId="22" xfId="3" applyFont="1" applyFill="1" applyBorder="1" applyAlignment="1">
      <alignment horizontal="center" vertical="center"/>
    </xf>
    <xf numFmtId="0" fontId="14" fillId="2" borderId="24" xfId="3" applyFont="1" applyFill="1" applyBorder="1" applyAlignment="1">
      <alignment horizontal="center" vertical="center"/>
    </xf>
    <xf numFmtId="0" fontId="14" fillId="2" borderId="20" xfId="3" applyFont="1" applyFill="1" applyBorder="1" applyAlignment="1">
      <alignment horizontal="center" vertical="center"/>
    </xf>
  </cellXfs>
  <cellStyles count="9">
    <cellStyle name="Euro" xfId="5"/>
    <cellStyle name="Millares" xfId="1" builtinId="3"/>
    <cellStyle name="Millares 2" xfId="4"/>
    <cellStyle name="Millares 3" xfId="6"/>
    <cellStyle name="Millares 4" xfId="7"/>
    <cellStyle name="Normal" xfId="0" builtinId="0"/>
    <cellStyle name="Normal 2" xfId="3"/>
    <cellStyle name="Normal 3" xfId="8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64"/>
  <sheetViews>
    <sheetView zoomScale="80" zoomScaleNormal="80" workbookViewId="0">
      <pane xSplit="2" ySplit="6" topLeftCell="C7" activePane="bottomRight" state="frozen"/>
      <selection activeCell="B1" sqref="B1"/>
      <selection pane="topRight" activeCell="E1" sqref="E1"/>
      <selection pane="bottomLeft" activeCell="B7" sqref="B7"/>
      <selection pane="bottomRight" sqref="A1:XFD1048576"/>
    </sheetView>
  </sheetViews>
  <sheetFormatPr baseColWidth="10" defaultRowHeight="12.75"/>
  <cols>
    <col min="1" max="1" width="4.28515625" style="1" customWidth="1"/>
    <col min="2" max="2" width="61.5703125" style="1" customWidth="1"/>
    <col min="3" max="17" width="12.85546875" style="1" customWidth="1"/>
    <col min="18" max="18" width="11" style="1" bestFit="1" customWidth="1"/>
    <col min="19" max="20" width="9.42578125" style="1" customWidth="1"/>
    <col min="21" max="21" width="12.28515625" style="1" bestFit="1" customWidth="1"/>
    <col min="22" max="22" width="3.7109375" style="1" customWidth="1"/>
    <col min="23" max="254" width="11.42578125" style="1"/>
    <col min="255" max="255" width="6.140625" style="1" bestFit="1" customWidth="1"/>
    <col min="256" max="256" width="27.140625" style="1" bestFit="1" customWidth="1"/>
    <col min="257" max="257" width="14.85546875" style="1" bestFit="1" customWidth="1"/>
    <col min="258" max="258" width="13.85546875" style="1" bestFit="1" customWidth="1"/>
    <col min="259" max="259" width="14.85546875" style="1" bestFit="1" customWidth="1"/>
    <col min="260" max="260" width="13.85546875" style="1" customWidth="1"/>
    <col min="261" max="261" width="14.85546875" style="1" bestFit="1" customWidth="1"/>
    <col min="262" max="262" width="9.42578125" style="1" bestFit="1" customWidth="1"/>
    <col min="263" max="263" width="7.7109375" style="1" bestFit="1" customWidth="1"/>
    <col min="264" max="264" width="8.7109375" style="1" bestFit="1" customWidth="1"/>
    <col min="265" max="265" width="12.85546875" style="1" bestFit="1" customWidth="1"/>
    <col min="266" max="266" width="7.7109375" style="1" bestFit="1" customWidth="1"/>
    <col min="267" max="267" width="11.5703125" style="1" bestFit="1" customWidth="1"/>
    <col min="268" max="268" width="9.5703125" style="1" bestFit="1" customWidth="1"/>
    <col min="269" max="510" width="11.42578125" style="1"/>
    <col min="511" max="511" width="6.140625" style="1" bestFit="1" customWidth="1"/>
    <col min="512" max="512" width="27.140625" style="1" bestFit="1" customWidth="1"/>
    <col min="513" max="513" width="14.85546875" style="1" bestFit="1" customWidth="1"/>
    <col min="514" max="514" width="13.85546875" style="1" bestFit="1" customWidth="1"/>
    <col min="515" max="515" width="14.85546875" style="1" bestFit="1" customWidth="1"/>
    <col min="516" max="516" width="13.85546875" style="1" customWidth="1"/>
    <col min="517" max="517" width="14.85546875" style="1" bestFit="1" customWidth="1"/>
    <col min="518" max="518" width="9.42578125" style="1" bestFit="1" customWidth="1"/>
    <col min="519" max="519" width="7.7109375" style="1" bestFit="1" customWidth="1"/>
    <col min="520" max="520" width="8.7109375" style="1" bestFit="1" customWidth="1"/>
    <col min="521" max="521" width="12.85546875" style="1" bestFit="1" customWidth="1"/>
    <col min="522" max="522" width="7.7109375" style="1" bestFit="1" customWidth="1"/>
    <col min="523" max="523" width="11.5703125" style="1" bestFit="1" customWidth="1"/>
    <col min="524" max="524" width="9.5703125" style="1" bestFit="1" customWidth="1"/>
    <col min="525" max="766" width="11.42578125" style="1"/>
    <col min="767" max="767" width="6.140625" style="1" bestFit="1" customWidth="1"/>
    <col min="768" max="768" width="27.140625" style="1" bestFit="1" customWidth="1"/>
    <col min="769" max="769" width="14.85546875" style="1" bestFit="1" customWidth="1"/>
    <col min="770" max="770" width="13.85546875" style="1" bestFit="1" customWidth="1"/>
    <col min="771" max="771" width="14.85546875" style="1" bestFit="1" customWidth="1"/>
    <col min="772" max="772" width="13.85546875" style="1" customWidth="1"/>
    <col min="773" max="773" width="14.85546875" style="1" bestFit="1" customWidth="1"/>
    <col min="774" max="774" width="9.42578125" style="1" bestFit="1" customWidth="1"/>
    <col min="775" max="775" width="7.7109375" style="1" bestFit="1" customWidth="1"/>
    <col min="776" max="776" width="8.7109375" style="1" bestFit="1" customWidth="1"/>
    <col min="777" max="777" width="12.85546875" style="1" bestFit="1" customWidth="1"/>
    <col min="778" max="778" width="7.7109375" style="1" bestFit="1" customWidth="1"/>
    <col min="779" max="779" width="11.5703125" style="1" bestFit="1" customWidth="1"/>
    <col min="780" max="780" width="9.5703125" style="1" bestFit="1" customWidth="1"/>
    <col min="781" max="1022" width="11.42578125" style="1"/>
    <col min="1023" max="1023" width="6.140625" style="1" bestFit="1" customWidth="1"/>
    <col min="1024" max="1024" width="27.140625" style="1" bestFit="1" customWidth="1"/>
    <col min="1025" max="1025" width="14.85546875" style="1" bestFit="1" customWidth="1"/>
    <col min="1026" max="1026" width="13.85546875" style="1" bestFit="1" customWidth="1"/>
    <col min="1027" max="1027" width="14.85546875" style="1" bestFit="1" customWidth="1"/>
    <col min="1028" max="1028" width="13.85546875" style="1" customWidth="1"/>
    <col min="1029" max="1029" width="14.85546875" style="1" bestFit="1" customWidth="1"/>
    <col min="1030" max="1030" width="9.42578125" style="1" bestFit="1" customWidth="1"/>
    <col min="1031" max="1031" width="7.7109375" style="1" bestFit="1" customWidth="1"/>
    <col min="1032" max="1032" width="8.7109375" style="1" bestFit="1" customWidth="1"/>
    <col min="1033" max="1033" width="12.85546875" style="1" bestFit="1" customWidth="1"/>
    <col min="1034" max="1034" width="7.7109375" style="1" bestFit="1" customWidth="1"/>
    <col min="1035" max="1035" width="11.5703125" style="1" bestFit="1" customWidth="1"/>
    <col min="1036" max="1036" width="9.5703125" style="1" bestFit="1" customWidth="1"/>
    <col min="1037" max="1278" width="11.42578125" style="1"/>
    <col min="1279" max="1279" width="6.140625" style="1" bestFit="1" customWidth="1"/>
    <col min="1280" max="1280" width="27.140625" style="1" bestFit="1" customWidth="1"/>
    <col min="1281" max="1281" width="14.85546875" style="1" bestFit="1" customWidth="1"/>
    <col min="1282" max="1282" width="13.85546875" style="1" bestFit="1" customWidth="1"/>
    <col min="1283" max="1283" width="14.85546875" style="1" bestFit="1" customWidth="1"/>
    <col min="1284" max="1284" width="13.85546875" style="1" customWidth="1"/>
    <col min="1285" max="1285" width="14.85546875" style="1" bestFit="1" customWidth="1"/>
    <col min="1286" max="1286" width="9.42578125" style="1" bestFit="1" customWidth="1"/>
    <col min="1287" max="1287" width="7.7109375" style="1" bestFit="1" customWidth="1"/>
    <col min="1288" max="1288" width="8.7109375" style="1" bestFit="1" customWidth="1"/>
    <col min="1289" max="1289" width="12.85546875" style="1" bestFit="1" customWidth="1"/>
    <col min="1290" max="1290" width="7.7109375" style="1" bestFit="1" customWidth="1"/>
    <col min="1291" max="1291" width="11.5703125" style="1" bestFit="1" customWidth="1"/>
    <col min="1292" max="1292" width="9.5703125" style="1" bestFit="1" customWidth="1"/>
    <col min="1293" max="1534" width="11.42578125" style="1"/>
    <col min="1535" max="1535" width="6.140625" style="1" bestFit="1" customWidth="1"/>
    <col min="1536" max="1536" width="27.140625" style="1" bestFit="1" customWidth="1"/>
    <col min="1537" max="1537" width="14.85546875" style="1" bestFit="1" customWidth="1"/>
    <col min="1538" max="1538" width="13.85546875" style="1" bestFit="1" customWidth="1"/>
    <col min="1539" max="1539" width="14.85546875" style="1" bestFit="1" customWidth="1"/>
    <col min="1540" max="1540" width="13.85546875" style="1" customWidth="1"/>
    <col min="1541" max="1541" width="14.85546875" style="1" bestFit="1" customWidth="1"/>
    <col min="1542" max="1542" width="9.42578125" style="1" bestFit="1" customWidth="1"/>
    <col min="1543" max="1543" width="7.7109375" style="1" bestFit="1" customWidth="1"/>
    <col min="1544" max="1544" width="8.7109375" style="1" bestFit="1" customWidth="1"/>
    <col min="1545" max="1545" width="12.85546875" style="1" bestFit="1" customWidth="1"/>
    <col min="1546" max="1546" width="7.7109375" style="1" bestFit="1" customWidth="1"/>
    <col min="1547" max="1547" width="11.5703125" style="1" bestFit="1" customWidth="1"/>
    <col min="1548" max="1548" width="9.5703125" style="1" bestFit="1" customWidth="1"/>
    <col min="1549" max="1790" width="11.42578125" style="1"/>
    <col min="1791" max="1791" width="6.140625" style="1" bestFit="1" customWidth="1"/>
    <col min="1792" max="1792" width="27.140625" style="1" bestFit="1" customWidth="1"/>
    <col min="1793" max="1793" width="14.85546875" style="1" bestFit="1" customWidth="1"/>
    <col min="1794" max="1794" width="13.85546875" style="1" bestFit="1" customWidth="1"/>
    <col min="1795" max="1795" width="14.85546875" style="1" bestFit="1" customWidth="1"/>
    <col min="1796" max="1796" width="13.85546875" style="1" customWidth="1"/>
    <col min="1797" max="1797" width="14.85546875" style="1" bestFit="1" customWidth="1"/>
    <col min="1798" max="1798" width="9.42578125" style="1" bestFit="1" customWidth="1"/>
    <col min="1799" max="1799" width="7.7109375" style="1" bestFit="1" customWidth="1"/>
    <col min="1800" max="1800" width="8.7109375" style="1" bestFit="1" customWidth="1"/>
    <col min="1801" max="1801" width="12.85546875" style="1" bestFit="1" customWidth="1"/>
    <col min="1802" max="1802" width="7.7109375" style="1" bestFit="1" customWidth="1"/>
    <col min="1803" max="1803" width="11.5703125" style="1" bestFit="1" customWidth="1"/>
    <col min="1804" max="1804" width="9.5703125" style="1" bestFit="1" customWidth="1"/>
    <col min="1805" max="2046" width="11.42578125" style="1"/>
    <col min="2047" max="2047" width="6.140625" style="1" bestFit="1" customWidth="1"/>
    <col min="2048" max="2048" width="27.140625" style="1" bestFit="1" customWidth="1"/>
    <col min="2049" max="2049" width="14.85546875" style="1" bestFit="1" customWidth="1"/>
    <col min="2050" max="2050" width="13.85546875" style="1" bestFit="1" customWidth="1"/>
    <col min="2051" max="2051" width="14.85546875" style="1" bestFit="1" customWidth="1"/>
    <col min="2052" max="2052" width="13.85546875" style="1" customWidth="1"/>
    <col min="2053" max="2053" width="14.85546875" style="1" bestFit="1" customWidth="1"/>
    <col min="2054" max="2054" width="9.42578125" style="1" bestFit="1" customWidth="1"/>
    <col min="2055" max="2055" width="7.7109375" style="1" bestFit="1" customWidth="1"/>
    <col min="2056" max="2056" width="8.7109375" style="1" bestFit="1" customWidth="1"/>
    <col min="2057" max="2057" width="12.85546875" style="1" bestFit="1" customWidth="1"/>
    <col min="2058" max="2058" width="7.7109375" style="1" bestFit="1" customWidth="1"/>
    <col min="2059" max="2059" width="11.5703125" style="1" bestFit="1" customWidth="1"/>
    <col min="2060" max="2060" width="9.5703125" style="1" bestFit="1" customWidth="1"/>
    <col min="2061" max="2302" width="11.42578125" style="1"/>
    <col min="2303" max="2303" width="6.140625" style="1" bestFit="1" customWidth="1"/>
    <col min="2304" max="2304" width="27.140625" style="1" bestFit="1" customWidth="1"/>
    <col min="2305" max="2305" width="14.85546875" style="1" bestFit="1" customWidth="1"/>
    <col min="2306" max="2306" width="13.85546875" style="1" bestFit="1" customWidth="1"/>
    <col min="2307" max="2307" width="14.85546875" style="1" bestFit="1" customWidth="1"/>
    <col min="2308" max="2308" width="13.85546875" style="1" customWidth="1"/>
    <col min="2309" max="2309" width="14.85546875" style="1" bestFit="1" customWidth="1"/>
    <col min="2310" max="2310" width="9.42578125" style="1" bestFit="1" customWidth="1"/>
    <col min="2311" max="2311" width="7.7109375" style="1" bestFit="1" customWidth="1"/>
    <col min="2312" max="2312" width="8.7109375" style="1" bestFit="1" customWidth="1"/>
    <col min="2313" max="2313" width="12.85546875" style="1" bestFit="1" customWidth="1"/>
    <col min="2314" max="2314" width="7.7109375" style="1" bestFit="1" customWidth="1"/>
    <col min="2315" max="2315" width="11.5703125" style="1" bestFit="1" customWidth="1"/>
    <col min="2316" max="2316" width="9.5703125" style="1" bestFit="1" customWidth="1"/>
    <col min="2317" max="2558" width="11.42578125" style="1"/>
    <col min="2559" max="2559" width="6.140625" style="1" bestFit="1" customWidth="1"/>
    <col min="2560" max="2560" width="27.140625" style="1" bestFit="1" customWidth="1"/>
    <col min="2561" max="2561" width="14.85546875" style="1" bestFit="1" customWidth="1"/>
    <col min="2562" max="2562" width="13.85546875" style="1" bestFit="1" customWidth="1"/>
    <col min="2563" max="2563" width="14.85546875" style="1" bestFit="1" customWidth="1"/>
    <col min="2564" max="2564" width="13.85546875" style="1" customWidth="1"/>
    <col min="2565" max="2565" width="14.85546875" style="1" bestFit="1" customWidth="1"/>
    <col min="2566" max="2566" width="9.42578125" style="1" bestFit="1" customWidth="1"/>
    <col min="2567" max="2567" width="7.7109375" style="1" bestFit="1" customWidth="1"/>
    <col min="2568" max="2568" width="8.7109375" style="1" bestFit="1" customWidth="1"/>
    <col min="2569" max="2569" width="12.85546875" style="1" bestFit="1" customWidth="1"/>
    <col min="2570" max="2570" width="7.7109375" style="1" bestFit="1" customWidth="1"/>
    <col min="2571" max="2571" width="11.5703125" style="1" bestFit="1" customWidth="1"/>
    <col min="2572" max="2572" width="9.5703125" style="1" bestFit="1" customWidth="1"/>
    <col min="2573" max="2814" width="11.42578125" style="1"/>
    <col min="2815" max="2815" width="6.140625" style="1" bestFit="1" customWidth="1"/>
    <col min="2816" max="2816" width="27.140625" style="1" bestFit="1" customWidth="1"/>
    <col min="2817" max="2817" width="14.85546875" style="1" bestFit="1" customWidth="1"/>
    <col min="2818" max="2818" width="13.85546875" style="1" bestFit="1" customWidth="1"/>
    <col min="2819" max="2819" width="14.85546875" style="1" bestFit="1" customWidth="1"/>
    <col min="2820" max="2820" width="13.85546875" style="1" customWidth="1"/>
    <col min="2821" max="2821" width="14.85546875" style="1" bestFit="1" customWidth="1"/>
    <col min="2822" max="2822" width="9.42578125" style="1" bestFit="1" customWidth="1"/>
    <col min="2823" max="2823" width="7.7109375" style="1" bestFit="1" customWidth="1"/>
    <col min="2824" max="2824" width="8.7109375" style="1" bestFit="1" customWidth="1"/>
    <col min="2825" max="2825" width="12.85546875" style="1" bestFit="1" customWidth="1"/>
    <col min="2826" max="2826" width="7.7109375" style="1" bestFit="1" customWidth="1"/>
    <col min="2827" max="2827" width="11.5703125" style="1" bestFit="1" customWidth="1"/>
    <col min="2828" max="2828" width="9.5703125" style="1" bestFit="1" customWidth="1"/>
    <col min="2829" max="3070" width="11.42578125" style="1"/>
    <col min="3071" max="3071" width="6.140625" style="1" bestFit="1" customWidth="1"/>
    <col min="3072" max="3072" width="27.140625" style="1" bestFit="1" customWidth="1"/>
    <col min="3073" max="3073" width="14.85546875" style="1" bestFit="1" customWidth="1"/>
    <col min="3074" max="3074" width="13.85546875" style="1" bestFit="1" customWidth="1"/>
    <col min="3075" max="3075" width="14.85546875" style="1" bestFit="1" customWidth="1"/>
    <col min="3076" max="3076" width="13.85546875" style="1" customWidth="1"/>
    <col min="3077" max="3077" width="14.85546875" style="1" bestFit="1" customWidth="1"/>
    <col min="3078" max="3078" width="9.42578125" style="1" bestFit="1" customWidth="1"/>
    <col min="3079" max="3079" width="7.7109375" style="1" bestFit="1" customWidth="1"/>
    <col min="3080" max="3080" width="8.7109375" style="1" bestFit="1" customWidth="1"/>
    <col min="3081" max="3081" width="12.85546875" style="1" bestFit="1" customWidth="1"/>
    <col min="3082" max="3082" width="7.7109375" style="1" bestFit="1" customWidth="1"/>
    <col min="3083" max="3083" width="11.5703125" style="1" bestFit="1" customWidth="1"/>
    <col min="3084" max="3084" width="9.5703125" style="1" bestFit="1" customWidth="1"/>
    <col min="3085" max="3326" width="11.42578125" style="1"/>
    <col min="3327" max="3327" width="6.140625" style="1" bestFit="1" customWidth="1"/>
    <col min="3328" max="3328" width="27.140625" style="1" bestFit="1" customWidth="1"/>
    <col min="3329" max="3329" width="14.85546875" style="1" bestFit="1" customWidth="1"/>
    <col min="3330" max="3330" width="13.85546875" style="1" bestFit="1" customWidth="1"/>
    <col min="3331" max="3331" width="14.85546875" style="1" bestFit="1" customWidth="1"/>
    <col min="3332" max="3332" width="13.85546875" style="1" customWidth="1"/>
    <col min="3333" max="3333" width="14.85546875" style="1" bestFit="1" customWidth="1"/>
    <col min="3334" max="3334" width="9.42578125" style="1" bestFit="1" customWidth="1"/>
    <col min="3335" max="3335" width="7.7109375" style="1" bestFit="1" customWidth="1"/>
    <col min="3336" max="3336" width="8.7109375" style="1" bestFit="1" customWidth="1"/>
    <col min="3337" max="3337" width="12.85546875" style="1" bestFit="1" customWidth="1"/>
    <col min="3338" max="3338" width="7.7109375" style="1" bestFit="1" customWidth="1"/>
    <col min="3339" max="3339" width="11.5703125" style="1" bestFit="1" customWidth="1"/>
    <col min="3340" max="3340" width="9.5703125" style="1" bestFit="1" customWidth="1"/>
    <col min="3341" max="3582" width="11.42578125" style="1"/>
    <col min="3583" max="3583" width="6.140625" style="1" bestFit="1" customWidth="1"/>
    <col min="3584" max="3584" width="27.140625" style="1" bestFit="1" customWidth="1"/>
    <col min="3585" max="3585" width="14.85546875" style="1" bestFit="1" customWidth="1"/>
    <col min="3586" max="3586" width="13.85546875" style="1" bestFit="1" customWidth="1"/>
    <col min="3587" max="3587" width="14.85546875" style="1" bestFit="1" customWidth="1"/>
    <col min="3588" max="3588" width="13.85546875" style="1" customWidth="1"/>
    <col min="3589" max="3589" width="14.85546875" style="1" bestFit="1" customWidth="1"/>
    <col min="3590" max="3590" width="9.42578125" style="1" bestFit="1" customWidth="1"/>
    <col min="3591" max="3591" width="7.7109375" style="1" bestFit="1" customWidth="1"/>
    <col min="3592" max="3592" width="8.7109375" style="1" bestFit="1" customWidth="1"/>
    <col min="3593" max="3593" width="12.85546875" style="1" bestFit="1" customWidth="1"/>
    <col min="3594" max="3594" width="7.7109375" style="1" bestFit="1" customWidth="1"/>
    <col min="3595" max="3595" width="11.5703125" style="1" bestFit="1" customWidth="1"/>
    <col min="3596" max="3596" width="9.5703125" style="1" bestFit="1" customWidth="1"/>
    <col min="3597" max="3838" width="11.42578125" style="1"/>
    <col min="3839" max="3839" width="6.140625" style="1" bestFit="1" customWidth="1"/>
    <col min="3840" max="3840" width="27.140625" style="1" bestFit="1" customWidth="1"/>
    <col min="3841" max="3841" width="14.85546875" style="1" bestFit="1" customWidth="1"/>
    <col min="3842" max="3842" width="13.85546875" style="1" bestFit="1" customWidth="1"/>
    <col min="3843" max="3843" width="14.85546875" style="1" bestFit="1" customWidth="1"/>
    <col min="3844" max="3844" width="13.85546875" style="1" customWidth="1"/>
    <col min="3845" max="3845" width="14.85546875" style="1" bestFit="1" customWidth="1"/>
    <col min="3846" max="3846" width="9.42578125" style="1" bestFit="1" customWidth="1"/>
    <col min="3847" max="3847" width="7.7109375" style="1" bestFit="1" customWidth="1"/>
    <col min="3848" max="3848" width="8.7109375" style="1" bestFit="1" customWidth="1"/>
    <col min="3849" max="3849" width="12.85546875" style="1" bestFit="1" customWidth="1"/>
    <col min="3850" max="3850" width="7.7109375" style="1" bestFit="1" customWidth="1"/>
    <col min="3851" max="3851" width="11.5703125" style="1" bestFit="1" customWidth="1"/>
    <col min="3852" max="3852" width="9.5703125" style="1" bestFit="1" customWidth="1"/>
    <col min="3853" max="4094" width="11.42578125" style="1"/>
    <col min="4095" max="4095" width="6.140625" style="1" bestFit="1" customWidth="1"/>
    <col min="4096" max="4096" width="27.140625" style="1" bestFit="1" customWidth="1"/>
    <col min="4097" max="4097" width="14.85546875" style="1" bestFit="1" customWidth="1"/>
    <col min="4098" max="4098" width="13.85546875" style="1" bestFit="1" customWidth="1"/>
    <col min="4099" max="4099" width="14.85546875" style="1" bestFit="1" customWidth="1"/>
    <col min="4100" max="4100" width="13.85546875" style="1" customWidth="1"/>
    <col min="4101" max="4101" width="14.85546875" style="1" bestFit="1" customWidth="1"/>
    <col min="4102" max="4102" width="9.42578125" style="1" bestFit="1" customWidth="1"/>
    <col min="4103" max="4103" width="7.7109375" style="1" bestFit="1" customWidth="1"/>
    <col min="4104" max="4104" width="8.7109375" style="1" bestFit="1" customWidth="1"/>
    <col min="4105" max="4105" width="12.85546875" style="1" bestFit="1" customWidth="1"/>
    <col min="4106" max="4106" width="7.7109375" style="1" bestFit="1" customWidth="1"/>
    <col min="4107" max="4107" width="11.5703125" style="1" bestFit="1" customWidth="1"/>
    <col min="4108" max="4108" width="9.5703125" style="1" bestFit="1" customWidth="1"/>
    <col min="4109" max="4350" width="11.42578125" style="1"/>
    <col min="4351" max="4351" width="6.140625" style="1" bestFit="1" customWidth="1"/>
    <col min="4352" max="4352" width="27.140625" style="1" bestFit="1" customWidth="1"/>
    <col min="4353" max="4353" width="14.85546875" style="1" bestFit="1" customWidth="1"/>
    <col min="4354" max="4354" width="13.85546875" style="1" bestFit="1" customWidth="1"/>
    <col min="4355" max="4355" width="14.85546875" style="1" bestFit="1" customWidth="1"/>
    <col min="4356" max="4356" width="13.85546875" style="1" customWidth="1"/>
    <col min="4357" max="4357" width="14.85546875" style="1" bestFit="1" customWidth="1"/>
    <col min="4358" max="4358" width="9.42578125" style="1" bestFit="1" customWidth="1"/>
    <col min="4359" max="4359" width="7.7109375" style="1" bestFit="1" customWidth="1"/>
    <col min="4360" max="4360" width="8.7109375" style="1" bestFit="1" customWidth="1"/>
    <col min="4361" max="4361" width="12.85546875" style="1" bestFit="1" customWidth="1"/>
    <col min="4362" max="4362" width="7.7109375" style="1" bestFit="1" customWidth="1"/>
    <col min="4363" max="4363" width="11.5703125" style="1" bestFit="1" customWidth="1"/>
    <col min="4364" max="4364" width="9.5703125" style="1" bestFit="1" customWidth="1"/>
    <col min="4365" max="4606" width="11.42578125" style="1"/>
    <col min="4607" max="4607" width="6.140625" style="1" bestFit="1" customWidth="1"/>
    <col min="4608" max="4608" width="27.140625" style="1" bestFit="1" customWidth="1"/>
    <col min="4609" max="4609" width="14.85546875" style="1" bestFit="1" customWidth="1"/>
    <col min="4610" max="4610" width="13.85546875" style="1" bestFit="1" customWidth="1"/>
    <col min="4611" max="4611" width="14.85546875" style="1" bestFit="1" customWidth="1"/>
    <col min="4612" max="4612" width="13.85546875" style="1" customWidth="1"/>
    <col min="4613" max="4613" width="14.85546875" style="1" bestFit="1" customWidth="1"/>
    <col min="4614" max="4614" width="9.42578125" style="1" bestFit="1" customWidth="1"/>
    <col min="4615" max="4615" width="7.7109375" style="1" bestFit="1" customWidth="1"/>
    <col min="4616" max="4616" width="8.7109375" style="1" bestFit="1" customWidth="1"/>
    <col min="4617" max="4617" width="12.85546875" style="1" bestFit="1" customWidth="1"/>
    <col min="4618" max="4618" width="7.7109375" style="1" bestFit="1" customWidth="1"/>
    <col min="4619" max="4619" width="11.5703125" style="1" bestFit="1" customWidth="1"/>
    <col min="4620" max="4620" width="9.5703125" style="1" bestFit="1" customWidth="1"/>
    <col min="4621" max="4862" width="11.42578125" style="1"/>
    <col min="4863" max="4863" width="6.140625" style="1" bestFit="1" customWidth="1"/>
    <col min="4864" max="4864" width="27.140625" style="1" bestFit="1" customWidth="1"/>
    <col min="4865" max="4865" width="14.85546875" style="1" bestFit="1" customWidth="1"/>
    <col min="4866" max="4866" width="13.85546875" style="1" bestFit="1" customWidth="1"/>
    <col min="4867" max="4867" width="14.85546875" style="1" bestFit="1" customWidth="1"/>
    <col min="4868" max="4868" width="13.85546875" style="1" customWidth="1"/>
    <col min="4869" max="4869" width="14.85546875" style="1" bestFit="1" customWidth="1"/>
    <col min="4870" max="4870" width="9.42578125" style="1" bestFit="1" customWidth="1"/>
    <col min="4871" max="4871" width="7.7109375" style="1" bestFit="1" customWidth="1"/>
    <col min="4872" max="4872" width="8.7109375" style="1" bestFit="1" customWidth="1"/>
    <col min="4873" max="4873" width="12.85546875" style="1" bestFit="1" customWidth="1"/>
    <col min="4874" max="4874" width="7.7109375" style="1" bestFit="1" customWidth="1"/>
    <col min="4875" max="4875" width="11.5703125" style="1" bestFit="1" customWidth="1"/>
    <col min="4876" max="4876" width="9.5703125" style="1" bestFit="1" customWidth="1"/>
    <col min="4877" max="5118" width="11.42578125" style="1"/>
    <col min="5119" max="5119" width="6.140625" style="1" bestFit="1" customWidth="1"/>
    <col min="5120" max="5120" width="27.140625" style="1" bestFit="1" customWidth="1"/>
    <col min="5121" max="5121" width="14.85546875" style="1" bestFit="1" customWidth="1"/>
    <col min="5122" max="5122" width="13.85546875" style="1" bestFit="1" customWidth="1"/>
    <col min="5123" max="5123" width="14.85546875" style="1" bestFit="1" customWidth="1"/>
    <col min="5124" max="5124" width="13.85546875" style="1" customWidth="1"/>
    <col min="5125" max="5125" width="14.85546875" style="1" bestFit="1" customWidth="1"/>
    <col min="5126" max="5126" width="9.42578125" style="1" bestFit="1" customWidth="1"/>
    <col min="5127" max="5127" width="7.7109375" style="1" bestFit="1" customWidth="1"/>
    <col min="5128" max="5128" width="8.7109375" style="1" bestFit="1" customWidth="1"/>
    <col min="5129" max="5129" width="12.85546875" style="1" bestFit="1" customWidth="1"/>
    <col min="5130" max="5130" width="7.7109375" style="1" bestFit="1" customWidth="1"/>
    <col min="5131" max="5131" width="11.5703125" style="1" bestFit="1" customWidth="1"/>
    <col min="5132" max="5132" width="9.5703125" style="1" bestFit="1" customWidth="1"/>
    <col min="5133" max="5374" width="11.42578125" style="1"/>
    <col min="5375" max="5375" width="6.140625" style="1" bestFit="1" customWidth="1"/>
    <col min="5376" max="5376" width="27.140625" style="1" bestFit="1" customWidth="1"/>
    <col min="5377" max="5377" width="14.85546875" style="1" bestFit="1" customWidth="1"/>
    <col min="5378" max="5378" width="13.85546875" style="1" bestFit="1" customWidth="1"/>
    <col min="5379" max="5379" width="14.85546875" style="1" bestFit="1" customWidth="1"/>
    <col min="5380" max="5380" width="13.85546875" style="1" customWidth="1"/>
    <col min="5381" max="5381" width="14.85546875" style="1" bestFit="1" customWidth="1"/>
    <col min="5382" max="5382" width="9.42578125" style="1" bestFit="1" customWidth="1"/>
    <col min="5383" max="5383" width="7.7109375" style="1" bestFit="1" customWidth="1"/>
    <col min="5384" max="5384" width="8.7109375" style="1" bestFit="1" customWidth="1"/>
    <col min="5385" max="5385" width="12.85546875" style="1" bestFit="1" customWidth="1"/>
    <col min="5386" max="5386" width="7.7109375" style="1" bestFit="1" customWidth="1"/>
    <col min="5387" max="5387" width="11.5703125" style="1" bestFit="1" customWidth="1"/>
    <col min="5388" max="5388" width="9.5703125" style="1" bestFit="1" customWidth="1"/>
    <col min="5389" max="5630" width="11.42578125" style="1"/>
    <col min="5631" max="5631" width="6.140625" style="1" bestFit="1" customWidth="1"/>
    <col min="5632" max="5632" width="27.140625" style="1" bestFit="1" customWidth="1"/>
    <col min="5633" max="5633" width="14.85546875" style="1" bestFit="1" customWidth="1"/>
    <col min="5634" max="5634" width="13.85546875" style="1" bestFit="1" customWidth="1"/>
    <col min="5635" max="5635" width="14.85546875" style="1" bestFit="1" customWidth="1"/>
    <col min="5636" max="5636" width="13.85546875" style="1" customWidth="1"/>
    <col min="5637" max="5637" width="14.85546875" style="1" bestFit="1" customWidth="1"/>
    <col min="5638" max="5638" width="9.42578125" style="1" bestFit="1" customWidth="1"/>
    <col min="5639" max="5639" width="7.7109375" style="1" bestFit="1" customWidth="1"/>
    <col min="5640" max="5640" width="8.7109375" style="1" bestFit="1" customWidth="1"/>
    <col min="5641" max="5641" width="12.85546875" style="1" bestFit="1" customWidth="1"/>
    <col min="5642" max="5642" width="7.7109375" style="1" bestFit="1" customWidth="1"/>
    <col min="5643" max="5643" width="11.5703125" style="1" bestFit="1" customWidth="1"/>
    <col min="5644" max="5644" width="9.5703125" style="1" bestFit="1" customWidth="1"/>
    <col min="5645" max="5886" width="11.42578125" style="1"/>
    <col min="5887" max="5887" width="6.140625" style="1" bestFit="1" customWidth="1"/>
    <col min="5888" max="5888" width="27.140625" style="1" bestFit="1" customWidth="1"/>
    <col min="5889" max="5889" width="14.85546875" style="1" bestFit="1" customWidth="1"/>
    <col min="5890" max="5890" width="13.85546875" style="1" bestFit="1" customWidth="1"/>
    <col min="5891" max="5891" width="14.85546875" style="1" bestFit="1" customWidth="1"/>
    <col min="5892" max="5892" width="13.85546875" style="1" customWidth="1"/>
    <col min="5893" max="5893" width="14.85546875" style="1" bestFit="1" customWidth="1"/>
    <col min="5894" max="5894" width="9.42578125" style="1" bestFit="1" customWidth="1"/>
    <col min="5895" max="5895" width="7.7109375" style="1" bestFit="1" customWidth="1"/>
    <col min="5896" max="5896" width="8.7109375" style="1" bestFit="1" customWidth="1"/>
    <col min="5897" max="5897" width="12.85546875" style="1" bestFit="1" customWidth="1"/>
    <col min="5898" max="5898" width="7.7109375" style="1" bestFit="1" customWidth="1"/>
    <col min="5899" max="5899" width="11.5703125" style="1" bestFit="1" customWidth="1"/>
    <col min="5900" max="5900" width="9.5703125" style="1" bestFit="1" customWidth="1"/>
    <col min="5901" max="6142" width="11.42578125" style="1"/>
    <col min="6143" max="6143" width="6.140625" style="1" bestFit="1" customWidth="1"/>
    <col min="6144" max="6144" width="27.140625" style="1" bestFit="1" customWidth="1"/>
    <col min="6145" max="6145" width="14.85546875" style="1" bestFit="1" customWidth="1"/>
    <col min="6146" max="6146" width="13.85546875" style="1" bestFit="1" customWidth="1"/>
    <col min="6147" max="6147" width="14.85546875" style="1" bestFit="1" customWidth="1"/>
    <col min="6148" max="6148" width="13.85546875" style="1" customWidth="1"/>
    <col min="6149" max="6149" width="14.85546875" style="1" bestFit="1" customWidth="1"/>
    <col min="6150" max="6150" width="9.42578125" style="1" bestFit="1" customWidth="1"/>
    <col min="6151" max="6151" width="7.7109375" style="1" bestFit="1" customWidth="1"/>
    <col min="6152" max="6152" width="8.7109375" style="1" bestFit="1" customWidth="1"/>
    <col min="6153" max="6153" width="12.85546875" style="1" bestFit="1" customWidth="1"/>
    <col min="6154" max="6154" width="7.7109375" style="1" bestFit="1" customWidth="1"/>
    <col min="6155" max="6155" width="11.5703125" style="1" bestFit="1" customWidth="1"/>
    <col min="6156" max="6156" width="9.5703125" style="1" bestFit="1" customWidth="1"/>
    <col min="6157" max="6398" width="11.42578125" style="1"/>
    <col min="6399" max="6399" width="6.140625" style="1" bestFit="1" customWidth="1"/>
    <col min="6400" max="6400" width="27.140625" style="1" bestFit="1" customWidth="1"/>
    <col min="6401" max="6401" width="14.85546875" style="1" bestFit="1" customWidth="1"/>
    <col min="6402" max="6402" width="13.85546875" style="1" bestFit="1" customWidth="1"/>
    <col min="6403" max="6403" width="14.85546875" style="1" bestFit="1" customWidth="1"/>
    <col min="6404" max="6404" width="13.85546875" style="1" customWidth="1"/>
    <col min="6405" max="6405" width="14.85546875" style="1" bestFit="1" customWidth="1"/>
    <col min="6406" max="6406" width="9.42578125" style="1" bestFit="1" customWidth="1"/>
    <col min="6407" max="6407" width="7.7109375" style="1" bestFit="1" customWidth="1"/>
    <col min="6408" max="6408" width="8.7109375" style="1" bestFit="1" customWidth="1"/>
    <col min="6409" max="6409" width="12.85546875" style="1" bestFit="1" customWidth="1"/>
    <col min="6410" max="6410" width="7.7109375" style="1" bestFit="1" customWidth="1"/>
    <col min="6411" max="6411" width="11.5703125" style="1" bestFit="1" customWidth="1"/>
    <col min="6412" max="6412" width="9.5703125" style="1" bestFit="1" customWidth="1"/>
    <col min="6413" max="6654" width="11.42578125" style="1"/>
    <col min="6655" max="6655" width="6.140625" style="1" bestFit="1" customWidth="1"/>
    <col min="6656" max="6656" width="27.140625" style="1" bestFit="1" customWidth="1"/>
    <col min="6657" max="6657" width="14.85546875" style="1" bestFit="1" customWidth="1"/>
    <col min="6658" max="6658" width="13.85546875" style="1" bestFit="1" customWidth="1"/>
    <col min="6659" max="6659" width="14.85546875" style="1" bestFit="1" customWidth="1"/>
    <col min="6660" max="6660" width="13.85546875" style="1" customWidth="1"/>
    <col min="6661" max="6661" width="14.85546875" style="1" bestFit="1" customWidth="1"/>
    <col min="6662" max="6662" width="9.42578125" style="1" bestFit="1" customWidth="1"/>
    <col min="6663" max="6663" width="7.7109375" style="1" bestFit="1" customWidth="1"/>
    <col min="6664" max="6664" width="8.7109375" style="1" bestFit="1" customWidth="1"/>
    <col min="6665" max="6665" width="12.85546875" style="1" bestFit="1" customWidth="1"/>
    <col min="6666" max="6666" width="7.7109375" style="1" bestFit="1" customWidth="1"/>
    <col min="6667" max="6667" width="11.5703125" style="1" bestFit="1" customWidth="1"/>
    <col min="6668" max="6668" width="9.5703125" style="1" bestFit="1" customWidth="1"/>
    <col min="6669" max="6910" width="11.42578125" style="1"/>
    <col min="6911" max="6911" width="6.140625" style="1" bestFit="1" customWidth="1"/>
    <col min="6912" max="6912" width="27.140625" style="1" bestFit="1" customWidth="1"/>
    <col min="6913" max="6913" width="14.85546875" style="1" bestFit="1" customWidth="1"/>
    <col min="6914" max="6914" width="13.85546875" style="1" bestFit="1" customWidth="1"/>
    <col min="6915" max="6915" width="14.85546875" style="1" bestFit="1" customWidth="1"/>
    <col min="6916" max="6916" width="13.85546875" style="1" customWidth="1"/>
    <col min="6917" max="6917" width="14.85546875" style="1" bestFit="1" customWidth="1"/>
    <col min="6918" max="6918" width="9.42578125" style="1" bestFit="1" customWidth="1"/>
    <col min="6919" max="6919" width="7.7109375" style="1" bestFit="1" customWidth="1"/>
    <col min="6920" max="6920" width="8.7109375" style="1" bestFit="1" customWidth="1"/>
    <col min="6921" max="6921" width="12.85546875" style="1" bestFit="1" customWidth="1"/>
    <col min="6922" max="6922" width="7.7109375" style="1" bestFit="1" customWidth="1"/>
    <col min="6923" max="6923" width="11.5703125" style="1" bestFit="1" customWidth="1"/>
    <col min="6924" max="6924" width="9.5703125" style="1" bestFit="1" customWidth="1"/>
    <col min="6925" max="7166" width="11.42578125" style="1"/>
    <col min="7167" max="7167" width="6.140625" style="1" bestFit="1" customWidth="1"/>
    <col min="7168" max="7168" width="27.140625" style="1" bestFit="1" customWidth="1"/>
    <col min="7169" max="7169" width="14.85546875" style="1" bestFit="1" customWidth="1"/>
    <col min="7170" max="7170" width="13.85546875" style="1" bestFit="1" customWidth="1"/>
    <col min="7171" max="7171" width="14.85546875" style="1" bestFit="1" customWidth="1"/>
    <col min="7172" max="7172" width="13.85546875" style="1" customWidth="1"/>
    <col min="7173" max="7173" width="14.85546875" style="1" bestFit="1" customWidth="1"/>
    <col min="7174" max="7174" width="9.42578125" style="1" bestFit="1" customWidth="1"/>
    <col min="7175" max="7175" width="7.7109375" style="1" bestFit="1" customWidth="1"/>
    <col min="7176" max="7176" width="8.7109375" style="1" bestFit="1" customWidth="1"/>
    <col min="7177" max="7177" width="12.85546875" style="1" bestFit="1" customWidth="1"/>
    <col min="7178" max="7178" width="7.7109375" style="1" bestFit="1" customWidth="1"/>
    <col min="7179" max="7179" width="11.5703125" style="1" bestFit="1" customWidth="1"/>
    <col min="7180" max="7180" width="9.5703125" style="1" bestFit="1" customWidth="1"/>
    <col min="7181" max="7422" width="11.42578125" style="1"/>
    <col min="7423" max="7423" width="6.140625" style="1" bestFit="1" customWidth="1"/>
    <col min="7424" max="7424" width="27.140625" style="1" bestFit="1" customWidth="1"/>
    <col min="7425" max="7425" width="14.85546875" style="1" bestFit="1" customWidth="1"/>
    <col min="7426" max="7426" width="13.85546875" style="1" bestFit="1" customWidth="1"/>
    <col min="7427" max="7427" width="14.85546875" style="1" bestFit="1" customWidth="1"/>
    <col min="7428" max="7428" width="13.85546875" style="1" customWidth="1"/>
    <col min="7429" max="7429" width="14.85546875" style="1" bestFit="1" customWidth="1"/>
    <col min="7430" max="7430" width="9.42578125" style="1" bestFit="1" customWidth="1"/>
    <col min="7431" max="7431" width="7.7109375" style="1" bestFit="1" customWidth="1"/>
    <col min="7432" max="7432" width="8.7109375" style="1" bestFit="1" customWidth="1"/>
    <col min="7433" max="7433" width="12.85546875" style="1" bestFit="1" customWidth="1"/>
    <col min="7434" max="7434" width="7.7109375" style="1" bestFit="1" customWidth="1"/>
    <col min="7435" max="7435" width="11.5703125" style="1" bestFit="1" customWidth="1"/>
    <col min="7436" max="7436" width="9.5703125" style="1" bestFit="1" customWidth="1"/>
    <col min="7437" max="7678" width="11.42578125" style="1"/>
    <col min="7679" max="7679" width="6.140625" style="1" bestFit="1" customWidth="1"/>
    <col min="7680" max="7680" width="27.140625" style="1" bestFit="1" customWidth="1"/>
    <col min="7681" max="7681" width="14.85546875" style="1" bestFit="1" customWidth="1"/>
    <col min="7682" max="7682" width="13.85546875" style="1" bestFit="1" customWidth="1"/>
    <col min="7683" max="7683" width="14.85546875" style="1" bestFit="1" customWidth="1"/>
    <col min="7684" max="7684" width="13.85546875" style="1" customWidth="1"/>
    <col min="7685" max="7685" width="14.85546875" style="1" bestFit="1" customWidth="1"/>
    <col min="7686" max="7686" width="9.42578125" style="1" bestFit="1" customWidth="1"/>
    <col min="7687" max="7687" width="7.7109375" style="1" bestFit="1" customWidth="1"/>
    <col min="7688" max="7688" width="8.7109375" style="1" bestFit="1" customWidth="1"/>
    <col min="7689" max="7689" width="12.85546875" style="1" bestFit="1" customWidth="1"/>
    <col min="7690" max="7690" width="7.7109375" style="1" bestFit="1" customWidth="1"/>
    <col min="7691" max="7691" width="11.5703125" style="1" bestFit="1" customWidth="1"/>
    <col min="7692" max="7692" width="9.5703125" style="1" bestFit="1" customWidth="1"/>
    <col min="7693" max="7934" width="11.42578125" style="1"/>
    <col min="7935" max="7935" width="6.140625" style="1" bestFit="1" customWidth="1"/>
    <col min="7936" max="7936" width="27.140625" style="1" bestFit="1" customWidth="1"/>
    <col min="7937" max="7937" width="14.85546875" style="1" bestFit="1" customWidth="1"/>
    <col min="7938" max="7938" width="13.85546875" style="1" bestFit="1" customWidth="1"/>
    <col min="7939" max="7939" width="14.85546875" style="1" bestFit="1" customWidth="1"/>
    <col min="7940" max="7940" width="13.85546875" style="1" customWidth="1"/>
    <col min="7941" max="7941" width="14.85546875" style="1" bestFit="1" customWidth="1"/>
    <col min="7942" max="7942" width="9.42578125" style="1" bestFit="1" customWidth="1"/>
    <col min="7943" max="7943" width="7.7109375" style="1" bestFit="1" customWidth="1"/>
    <col min="7944" max="7944" width="8.7109375" style="1" bestFit="1" customWidth="1"/>
    <col min="7945" max="7945" width="12.85546875" style="1" bestFit="1" customWidth="1"/>
    <col min="7946" max="7946" width="7.7109375" style="1" bestFit="1" customWidth="1"/>
    <col min="7947" max="7947" width="11.5703125" style="1" bestFit="1" customWidth="1"/>
    <col min="7948" max="7948" width="9.5703125" style="1" bestFit="1" customWidth="1"/>
    <col min="7949" max="8190" width="11.42578125" style="1"/>
    <col min="8191" max="8191" width="6.140625" style="1" bestFit="1" customWidth="1"/>
    <col min="8192" max="8192" width="27.140625" style="1" bestFit="1" customWidth="1"/>
    <col min="8193" max="8193" width="14.85546875" style="1" bestFit="1" customWidth="1"/>
    <col min="8194" max="8194" width="13.85546875" style="1" bestFit="1" customWidth="1"/>
    <col min="8195" max="8195" width="14.85546875" style="1" bestFit="1" customWidth="1"/>
    <col min="8196" max="8196" width="13.85546875" style="1" customWidth="1"/>
    <col min="8197" max="8197" width="14.85546875" style="1" bestFit="1" customWidth="1"/>
    <col min="8198" max="8198" width="9.42578125" style="1" bestFit="1" customWidth="1"/>
    <col min="8199" max="8199" width="7.7109375" style="1" bestFit="1" customWidth="1"/>
    <col min="8200" max="8200" width="8.7109375" style="1" bestFit="1" customWidth="1"/>
    <col min="8201" max="8201" width="12.85546875" style="1" bestFit="1" customWidth="1"/>
    <col min="8202" max="8202" width="7.7109375" style="1" bestFit="1" customWidth="1"/>
    <col min="8203" max="8203" width="11.5703125" style="1" bestFit="1" customWidth="1"/>
    <col min="8204" max="8204" width="9.5703125" style="1" bestFit="1" customWidth="1"/>
    <col min="8205" max="8446" width="11.42578125" style="1"/>
    <col min="8447" max="8447" width="6.140625" style="1" bestFit="1" customWidth="1"/>
    <col min="8448" max="8448" width="27.140625" style="1" bestFit="1" customWidth="1"/>
    <col min="8449" max="8449" width="14.85546875" style="1" bestFit="1" customWidth="1"/>
    <col min="8450" max="8450" width="13.85546875" style="1" bestFit="1" customWidth="1"/>
    <col min="8451" max="8451" width="14.85546875" style="1" bestFit="1" customWidth="1"/>
    <col min="8452" max="8452" width="13.85546875" style="1" customWidth="1"/>
    <col min="8453" max="8453" width="14.85546875" style="1" bestFit="1" customWidth="1"/>
    <col min="8454" max="8454" width="9.42578125" style="1" bestFit="1" customWidth="1"/>
    <col min="8455" max="8455" width="7.7109375" style="1" bestFit="1" customWidth="1"/>
    <col min="8456" max="8456" width="8.7109375" style="1" bestFit="1" customWidth="1"/>
    <col min="8457" max="8457" width="12.85546875" style="1" bestFit="1" customWidth="1"/>
    <col min="8458" max="8458" width="7.7109375" style="1" bestFit="1" customWidth="1"/>
    <col min="8459" max="8459" width="11.5703125" style="1" bestFit="1" customWidth="1"/>
    <col min="8460" max="8460" width="9.5703125" style="1" bestFit="1" customWidth="1"/>
    <col min="8461" max="8702" width="11.42578125" style="1"/>
    <col min="8703" max="8703" width="6.140625" style="1" bestFit="1" customWidth="1"/>
    <col min="8704" max="8704" width="27.140625" style="1" bestFit="1" customWidth="1"/>
    <col min="8705" max="8705" width="14.85546875" style="1" bestFit="1" customWidth="1"/>
    <col min="8706" max="8706" width="13.85546875" style="1" bestFit="1" customWidth="1"/>
    <col min="8707" max="8707" width="14.85546875" style="1" bestFit="1" customWidth="1"/>
    <col min="8708" max="8708" width="13.85546875" style="1" customWidth="1"/>
    <col min="8709" max="8709" width="14.85546875" style="1" bestFit="1" customWidth="1"/>
    <col min="8710" max="8710" width="9.42578125" style="1" bestFit="1" customWidth="1"/>
    <col min="8711" max="8711" width="7.7109375" style="1" bestFit="1" customWidth="1"/>
    <col min="8712" max="8712" width="8.7109375" style="1" bestFit="1" customWidth="1"/>
    <col min="8713" max="8713" width="12.85546875" style="1" bestFit="1" customWidth="1"/>
    <col min="8714" max="8714" width="7.7109375" style="1" bestFit="1" customWidth="1"/>
    <col min="8715" max="8715" width="11.5703125" style="1" bestFit="1" customWidth="1"/>
    <col min="8716" max="8716" width="9.5703125" style="1" bestFit="1" customWidth="1"/>
    <col min="8717" max="8958" width="11.42578125" style="1"/>
    <col min="8959" max="8959" width="6.140625" style="1" bestFit="1" customWidth="1"/>
    <col min="8960" max="8960" width="27.140625" style="1" bestFit="1" customWidth="1"/>
    <col min="8961" max="8961" width="14.85546875" style="1" bestFit="1" customWidth="1"/>
    <col min="8962" max="8962" width="13.85546875" style="1" bestFit="1" customWidth="1"/>
    <col min="8963" max="8963" width="14.85546875" style="1" bestFit="1" customWidth="1"/>
    <col min="8964" max="8964" width="13.85546875" style="1" customWidth="1"/>
    <col min="8965" max="8965" width="14.85546875" style="1" bestFit="1" customWidth="1"/>
    <col min="8966" max="8966" width="9.42578125" style="1" bestFit="1" customWidth="1"/>
    <col min="8967" max="8967" width="7.7109375" style="1" bestFit="1" customWidth="1"/>
    <col min="8968" max="8968" width="8.7109375" style="1" bestFit="1" customWidth="1"/>
    <col min="8969" max="8969" width="12.85546875" style="1" bestFit="1" customWidth="1"/>
    <col min="8970" max="8970" width="7.7109375" style="1" bestFit="1" customWidth="1"/>
    <col min="8971" max="8971" width="11.5703125" style="1" bestFit="1" customWidth="1"/>
    <col min="8972" max="8972" width="9.5703125" style="1" bestFit="1" customWidth="1"/>
    <col min="8973" max="9214" width="11.42578125" style="1"/>
    <col min="9215" max="9215" width="6.140625" style="1" bestFit="1" customWidth="1"/>
    <col min="9216" max="9216" width="27.140625" style="1" bestFit="1" customWidth="1"/>
    <col min="9217" max="9217" width="14.85546875" style="1" bestFit="1" customWidth="1"/>
    <col min="9218" max="9218" width="13.85546875" style="1" bestFit="1" customWidth="1"/>
    <col min="9219" max="9219" width="14.85546875" style="1" bestFit="1" customWidth="1"/>
    <col min="9220" max="9220" width="13.85546875" style="1" customWidth="1"/>
    <col min="9221" max="9221" width="14.85546875" style="1" bestFit="1" customWidth="1"/>
    <col min="9222" max="9222" width="9.42578125" style="1" bestFit="1" customWidth="1"/>
    <col min="9223" max="9223" width="7.7109375" style="1" bestFit="1" customWidth="1"/>
    <col min="9224" max="9224" width="8.7109375" style="1" bestFit="1" customWidth="1"/>
    <col min="9225" max="9225" width="12.85546875" style="1" bestFit="1" customWidth="1"/>
    <col min="9226" max="9226" width="7.7109375" style="1" bestFit="1" customWidth="1"/>
    <col min="9227" max="9227" width="11.5703125" style="1" bestFit="1" customWidth="1"/>
    <col min="9228" max="9228" width="9.5703125" style="1" bestFit="1" customWidth="1"/>
    <col min="9229" max="9470" width="11.42578125" style="1"/>
    <col min="9471" max="9471" width="6.140625" style="1" bestFit="1" customWidth="1"/>
    <col min="9472" max="9472" width="27.140625" style="1" bestFit="1" customWidth="1"/>
    <col min="9473" max="9473" width="14.85546875" style="1" bestFit="1" customWidth="1"/>
    <col min="9474" max="9474" width="13.85546875" style="1" bestFit="1" customWidth="1"/>
    <col min="9475" max="9475" width="14.85546875" style="1" bestFit="1" customWidth="1"/>
    <col min="9476" max="9476" width="13.85546875" style="1" customWidth="1"/>
    <col min="9477" max="9477" width="14.85546875" style="1" bestFit="1" customWidth="1"/>
    <col min="9478" max="9478" width="9.42578125" style="1" bestFit="1" customWidth="1"/>
    <col min="9479" max="9479" width="7.7109375" style="1" bestFit="1" customWidth="1"/>
    <col min="9480" max="9480" width="8.7109375" style="1" bestFit="1" customWidth="1"/>
    <col min="9481" max="9481" width="12.85546875" style="1" bestFit="1" customWidth="1"/>
    <col min="9482" max="9482" width="7.7109375" style="1" bestFit="1" customWidth="1"/>
    <col min="9483" max="9483" width="11.5703125" style="1" bestFit="1" customWidth="1"/>
    <col min="9484" max="9484" width="9.5703125" style="1" bestFit="1" customWidth="1"/>
    <col min="9485" max="9726" width="11.42578125" style="1"/>
    <col min="9727" max="9727" width="6.140625" style="1" bestFit="1" customWidth="1"/>
    <col min="9728" max="9728" width="27.140625" style="1" bestFit="1" customWidth="1"/>
    <col min="9729" max="9729" width="14.85546875" style="1" bestFit="1" customWidth="1"/>
    <col min="9730" max="9730" width="13.85546875" style="1" bestFit="1" customWidth="1"/>
    <col min="9731" max="9731" width="14.85546875" style="1" bestFit="1" customWidth="1"/>
    <col min="9732" max="9732" width="13.85546875" style="1" customWidth="1"/>
    <col min="9733" max="9733" width="14.85546875" style="1" bestFit="1" customWidth="1"/>
    <col min="9734" max="9734" width="9.42578125" style="1" bestFit="1" customWidth="1"/>
    <col min="9735" max="9735" width="7.7109375" style="1" bestFit="1" customWidth="1"/>
    <col min="9736" max="9736" width="8.7109375" style="1" bestFit="1" customWidth="1"/>
    <col min="9737" max="9737" width="12.85546875" style="1" bestFit="1" customWidth="1"/>
    <col min="9738" max="9738" width="7.7109375" style="1" bestFit="1" customWidth="1"/>
    <col min="9739" max="9739" width="11.5703125" style="1" bestFit="1" customWidth="1"/>
    <col min="9740" max="9740" width="9.5703125" style="1" bestFit="1" customWidth="1"/>
    <col min="9741" max="9982" width="11.42578125" style="1"/>
    <col min="9983" max="9983" width="6.140625" style="1" bestFit="1" customWidth="1"/>
    <col min="9984" max="9984" width="27.140625" style="1" bestFit="1" customWidth="1"/>
    <col min="9985" max="9985" width="14.85546875" style="1" bestFit="1" customWidth="1"/>
    <col min="9986" max="9986" width="13.85546875" style="1" bestFit="1" customWidth="1"/>
    <col min="9987" max="9987" width="14.85546875" style="1" bestFit="1" customWidth="1"/>
    <col min="9988" max="9988" width="13.85546875" style="1" customWidth="1"/>
    <col min="9989" max="9989" width="14.85546875" style="1" bestFit="1" customWidth="1"/>
    <col min="9990" max="9990" width="9.42578125" style="1" bestFit="1" customWidth="1"/>
    <col min="9991" max="9991" width="7.7109375" style="1" bestFit="1" customWidth="1"/>
    <col min="9992" max="9992" width="8.7109375" style="1" bestFit="1" customWidth="1"/>
    <col min="9993" max="9993" width="12.85546875" style="1" bestFit="1" customWidth="1"/>
    <col min="9994" max="9994" width="7.7109375" style="1" bestFit="1" customWidth="1"/>
    <col min="9995" max="9995" width="11.5703125" style="1" bestFit="1" customWidth="1"/>
    <col min="9996" max="9996" width="9.5703125" style="1" bestFit="1" customWidth="1"/>
    <col min="9997" max="10238" width="11.42578125" style="1"/>
    <col min="10239" max="10239" width="6.140625" style="1" bestFit="1" customWidth="1"/>
    <col min="10240" max="10240" width="27.140625" style="1" bestFit="1" customWidth="1"/>
    <col min="10241" max="10241" width="14.85546875" style="1" bestFit="1" customWidth="1"/>
    <col min="10242" max="10242" width="13.85546875" style="1" bestFit="1" customWidth="1"/>
    <col min="10243" max="10243" width="14.85546875" style="1" bestFit="1" customWidth="1"/>
    <col min="10244" max="10244" width="13.85546875" style="1" customWidth="1"/>
    <col min="10245" max="10245" width="14.85546875" style="1" bestFit="1" customWidth="1"/>
    <col min="10246" max="10246" width="9.42578125" style="1" bestFit="1" customWidth="1"/>
    <col min="10247" max="10247" width="7.7109375" style="1" bestFit="1" customWidth="1"/>
    <col min="10248" max="10248" width="8.7109375" style="1" bestFit="1" customWidth="1"/>
    <col min="10249" max="10249" width="12.85546875" style="1" bestFit="1" customWidth="1"/>
    <col min="10250" max="10250" width="7.7109375" style="1" bestFit="1" customWidth="1"/>
    <col min="10251" max="10251" width="11.5703125" style="1" bestFit="1" customWidth="1"/>
    <col min="10252" max="10252" width="9.5703125" style="1" bestFit="1" customWidth="1"/>
    <col min="10253" max="10494" width="11.42578125" style="1"/>
    <col min="10495" max="10495" width="6.140625" style="1" bestFit="1" customWidth="1"/>
    <col min="10496" max="10496" width="27.140625" style="1" bestFit="1" customWidth="1"/>
    <col min="10497" max="10497" width="14.85546875" style="1" bestFit="1" customWidth="1"/>
    <col min="10498" max="10498" width="13.85546875" style="1" bestFit="1" customWidth="1"/>
    <col min="10499" max="10499" width="14.85546875" style="1" bestFit="1" customWidth="1"/>
    <col min="10500" max="10500" width="13.85546875" style="1" customWidth="1"/>
    <col min="10501" max="10501" width="14.85546875" style="1" bestFit="1" customWidth="1"/>
    <col min="10502" max="10502" width="9.42578125" style="1" bestFit="1" customWidth="1"/>
    <col min="10503" max="10503" width="7.7109375" style="1" bestFit="1" customWidth="1"/>
    <col min="10504" max="10504" width="8.7109375" style="1" bestFit="1" customWidth="1"/>
    <col min="10505" max="10505" width="12.85546875" style="1" bestFit="1" customWidth="1"/>
    <col min="10506" max="10506" width="7.7109375" style="1" bestFit="1" customWidth="1"/>
    <col min="10507" max="10507" width="11.5703125" style="1" bestFit="1" customWidth="1"/>
    <col min="10508" max="10508" width="9.5703125" style="1" bestFit="1" customWidth="1"/>
    <col min="10509" max="10750" width="11.42578125" style="1"/>
    <col min="10751" max="10751" width="6.140625" style="1" bestFit="1" customWidth="1"/>
    <col min="10752" max="10752" width="27.140625" style="1" bestFit="1" customWidth="1"/>
    <col min="10753" max="10753" width="14.85546875" style="1" bestFit="1" customWidth="1"/>
    <col min="10754" max="10754" width="13.85546875" style="1" bestFit="1" customWidth="1"/>
    <col min="10755" max="10755" width="14.85546875" style="1" bestFit="1" customWidth="1"/>
    <col min="10756" max="10756" width="13.85546875" style="1" customWidth="1"/>
    <col min="10757" max="10757" width="14.85546875" style="1" bestFit="1" customWidth="1"/>
    <col min="10758" max="10758" width="9.42578125" style="1" bestFit="1" customWidth="1"/>
    <col min="10759" max="10759" width="7.7109375" style="1" bestFit="1" customWidth="1"/>
    <col min="10760" max="10760" width="8.7109375" style="1" bestFit="1" customWidth="1"/>
    <col min="10761" max="10761" width="12.85546875" style="1" bestFit="1" customWidth="1"/>
    <col min="10762" max="10762" width="7.7109375" style="1" bestFit="1" customWidth="1"/>
    <col min="10763" max="10763" width="11.5703125" style="1" bestFit="1" customWidth="1"/>
    <col min="10764" max="10764" width="9.5703125" style="1" bestFit="1" customWidth="1"/>
    <col min="10765" max="11006" width="11.42578125" style="1"/>
    <col min="11007" max="11007" width="6.140625" style="1" bestFit="1" customWidth="1"/>
    <col min="11008" max="11008" width="27.140625" style="1" bestFit="1" customWidth="1"/>
    <col min="11009" max="11009" width="14.85546875" style="1" bestFit="1" customWidth="1"/>
    <col min="11010" max="11010" width="13.85546875" style="1" bestFit="1" customWidth="1"/>
    <col min="11011" max="11011" width="14.85546875" style="1" bestFit="1" customWidth="1"/>
    <col min="11012" max="11012" width="13.85546875" style="1" customWidth="1"/>
    <col min="11013" max="11013" width="14.85546875" style="1" bestFit="1" customWidth="1"/>
    <col min="11014" max="11014" width="9.42578125" style="1" bestFit="1" customWidth="1"/>
    <col min="11015" max="11015" width="7.7109375" style="1" bestFit="1" customWidth="1"/>
    <col min="11016" max="11016" width="8.7109375" style="1" bestFit="1" customWidth="1"/>
    <col min="11017" max="11017" width="12.85546875" style="1" bestFit="1" customWidth="1"/>
    <col min="11018" max="11018" width="7.7109375" style="1" bestFit="1" customWidth="1"/>
    <col min="11019" max="11019" width="11.5703125" style="1" bestFit="1" customWidth="1"/>
    <col min="11020" max="11020" width="9.5703125" style="1" bestFit="1" customWidth="1"/>
    <col min="11021" max="11262" width="11.42578125" style="1"/>
    <col min="11263" max="11263" width="6.140625" style="1" bestFit="1" customWidth="1"/>
    <col min="11264" max="11264" width="27.140625" style="1" bestFit="1" customWidth="1"/>
    <col min="11265" max="11265" width="14.85546875" style="1" bestFit="1" customWidth="1"/>
    <col min="11266" max="11266" width="13.85546875" style="1" bestFit="1" customWidth="1"/>
    <col min="11267" max="11267" width="14.85546875" style="1" bestFit="1" customWidth="1"/>
    <col min="11268" max="11268" width="13.85546875" style="1" customWidth="1"/>
    <col min="11269" max="11269" width="14.85546875" style="1" bestFit="1" customWidth="1"/>
    <col min="11270" max="11270" width="9.42578125" style="1" bestFit="1" customWidth="1"/>
    <col min="11271" max="11271" width="7.7109375" style="1" bestFit="1" customWidth="1"/>
    <col min="11272" max="11272" width="8.7109375" style="1" bestFit="1" customWidth="1"/>
    <col min="11273" max="11273" width="12.85546875" style="1" bestFit="1" customWidth="1"/>
    <col min="11274" max="11274" width="7.7109375" style="1" bestFit="1" customWidth="1"/>
    <col min="11275" max="11275" width="11.5703125" style="1" bestFit="1" customWidth="1"/>
    <col min="11276" max="11276" width="9.5703125" style="1" bestFit="1" customWidth="1"/>
    <col min="11277" max="11518" width="11.42578125" style="1"/>
    <col min="11519" max="11519" width="6.140625" style="1" bestFit="1" customWidth="1"/>
    <col min="11520" max="11520" width="27.140625" style="1" bestFit="1" customWidth="1"/>
    <col min="11521" max="11521" width="14.85546875" style="1" bestFit="1" customWidth="1"/>
    <col min="11522" max="11522" width="13.85546875" style="1" bestFit="1" customWidth="1"/>
    <col min="11523" max="11523" width="14.85546875" style="1" bestFit="1" customWidth="1"/>
    <col min="11524" max="11524" width="13.85546875" style="1" customWidth="1"/>
    <col min="11525" max="11525" width="14.85546875" style="1" bestFit="1" customWidth="1"/>
    <col min="11526" max="11526" width="9.42578125" style="1" bestFit="1" customWidth="1"/>
    <col min="11527" max="11527" width="7.7109375" style="1" bestFit="1" customWidth="1"/>
    <col min="11528" max="11528" width="8.7109375" style="1" bestFit="1" customWidth="1"/>
    <col min="11529" max="11529" width="12.85546875" style="1" bestFit="1" customWidth="1"/>
    <col min="11530" max="11530" width="7.7109375" style="1" bestFit="1" customWidth="1"/>
    <col min="11531" max="11531" width="11.5703125" style="1" bestFit="1" customWidth="1"/>
    <col min="11532" max="11532" width="9.5703125" style="1" bestFit="1" customWidth="1"/>
    <col min="11533" max="11774" width="11.42578125" style="1"/>
    <col min="11775" max="11775" width="6.140625" style="1" bestFit="1" customWidth="1"/>
    <col min="11776" max="11776" width="27.140625" style="1" bestFit="1" customWidth="1"/>
    <col min="11777" max="11777" width="14.85546875" style="1" bestFit="1" customWidth="1"/>
    <col min="11778" max="11778" width="13.85546875" style="1" bestFit="1" customWidth="1"/>
    <col min="11779" max="11779" width="14.85546875" style="1" bestFit="1" customWidth="1"/>
    <col min="11780" max="11780" width="13.85546875" style="1" customWidth="1"/>
    <col min="11781" max="11781" width="14.85546875" style="1" bestFit="1" customWidth="1"/>
    <col min="11782" max="11782" width="9.42578125" style="1" bestFit="1" customWidth="1"/>
    <col min="11783" max="11783" width="7.7109375" style="1" bestFit="1" customWidth="1"/>
    <col min="11784" max="11784" width="8.7109375" style="1" bestFit="1" customWidth="1"/>
    <col min="11785" max="11785" width="12.85546875" style="1" bestFit="1" customWidth="1"/>
    <col min="11786" max="11786" width="7.7109375" style="1" bestFit="1" customWidth="1"/>
    <col min="11787" max="11787" width="11.5703125" style="1" bestFit="1" customWidth="1"/>
    <col min="11788" max="11788" width="9.5703125" style="1" bestFit="1" customWidth="1"/>
    <col min="11789" max="12030" width="11.42578125" style="1"/>
    <col min="12031" max="12031" width="6.140625" style="1" bestFit="1" customWidth="1"/>
    <col min="12032" max="12032" width="27.140625" style="1" bestFit="1" customWidth="1"/>
    <col min="12033" max="12033" width="14.85546875" style="1" bestFit="1" customWidth="1"/>
    <col min="12034" max="12034" width="13.85546875" style="1" bestFit="1" customWidth="1"/>
    <col min="12035" max="12035" width="14.85546875" style="1" bestFit="1" customWidth="1"/>
    <col min="12036" max="12036" width="13.85546875" style="1" customWidth="1"/>
    <col min="12037" max="12037" width="14.85546875" style="1" bestFit="1" customWidth="1"/>
    <col min="12038" max="12038" width="9.42578125" style="1" bestFit="1" customWidth="1"/>
    <col min="12039" max="12039" width="7.7109375" style="1" bestFit="1" customWidth="1"/>
    <col min="12040" max="12040" width="8.7109375" style="1" bestFit="1" customWidth="1"/>
    <col min="12041" max="12041" width="12.85546875" style="1" bestFit="1" customWidth="1"/>
    <col min="12042" max="12042" width="7.7109375" style="1" bestFit="1" customWidth="1"/>
    <col min="12043" max="12043" width="11.5703125" style="1" bestFit="1" customWidth="1"/>
    <col min="12044" max="12044" width="9.5703125" style="1" bestFit="1" customWidth="1"/>
    <col min="12045" max="12286" width="11.42578125" style="1"/>
    <col min="12287" max="12287" width="6.140625" style="1" bestFit="1" customWidth="1"/>
    <col min="12288" max="12288" width="27.140625" style="1" bestFit="1" customWidth="1"/>
    <col min="12289" max="12289" width="14.85546875" style="1" bestFit="1" customWidth="1"/>
    <col min="12290" max="12290" width="13.85546875" style="1" bestFit="1" customWidth="1"/>
    <col min="12291" max="12291" width="14.85546875" style="1" bestFit="1" customWidth="1"/>
    <col min="12292" max="12292" width="13.85546875" style="1" customWidth="1"/>
    <col min="12293" max="12293" width="14.85546875" style="1" bestFit="1" customWidth="1"/>
    <col min="12294" max="12294" width="9.42578125" style="1" bestFit="1" customWidth="1"/>
    <col min="12295" max="12295" width="7.7109375" style="1" bestFit="1" customWidth="1"/>
    <col min="12296" max="12296" width="8.7109375" style="1" bestFit="1" customWidth="1"/>
    <col min="12297" max="12297" width="12.85546875" style="1" bestFit="1" customWidth="1"/>
    <col min="12298" max="12298" width="7.7109375" style="1" bestFit="1" customWidth="1"/>
    <col min="12299" max="12299" width="11.5703125" style="1" bestFit="1" customWidth="1"/>
    <col min="12300" max="12300" width="9.5703125" style="1" bestFit="1" customWidth="1"/>
    <col min="12301" max="12542" width="11.42578125" style="1"/>
    <col min="12543" max="12543" width="6.140625" style="1" bestFit="1" customWidth="1"/>
    <col min="12544" max="12544" width="27.140625" style="1" bestFit="1" customWidth="1"/>
    <col min="12545" max="12545" width="14.85546875" style="1" bestFit="1" customWidth="1"/>
    <col min="12546" max="12546" width="13.85546875" style="1" bestFit="1" customWidth="1"/>
    <col min="12547" max="12547" width="14.85546875" style="1" bestFit="1" customWidth="1"/>
    <col min="12548" max="12548" width="13.85546875" style="1" customWidth="1"/>
    <col min="12549" max="12549" width="14.85546875" style="1" bestFit="1" customWidth="1"/>
    <col min="12550" max="12550" width="9.42578125" style="1" bestFit="1" customWidth="1"/>
    <col min="12551" max="12551" width="7.7109375" style="1" bestFit="1" customWidth="1"/>
    <col min="12552" max="12552" width="8.7109375" style="1" bestFit="1" customWidth="1"/>
    <col min="12553" max="12553" width="12.85546875" style="1" bestFit="1" customWidth="1"/>
    <col min="12554" max="12554" width="7.7109375" style="1" bestFit="1" customWidth="1"/>
    <col min="12555" max="12555" width="11.5703125" style="1" bestFit="1" customWidth="1"/>
    <col min="12556" max="12556" width="9.5703125" style="1" bestFit="1" customWidth="1"/>
    <col min="12557" max="12798" width="11.42578125" style="1"/>
    <col min="12799" max="12799" width="6.140625" style="1" bestFit="1" customWidth="1"/>
    <col min="12800" max="12800" width="27.140625" style="1" bestFit="1" customWidth="1"/>
    <col min="12801" max="12801" width="14.85546875" style="1" bestFit="1" customWidth="1"/>
    <col min="12802" max="12802" width="13.85546875" style="1" bestFit="1" customWidth="1"/>
    <col min="12803" max="12803" width="14.85546875" style="1" bestFit="1" customWidth="1"/>
    <col min="12804" max="12804" width="13.85546875" style="1" customWidth="1"/>
    <col min="12805" max="12805" width="14.85546875" style="1" bestFit="1" customWidth="1"/>
    <col min="12806" max="12806" width="9.42578125" style="1" bestFit="1" customWidth="1"/>
    <col min="12807" max="12807" width="7.7109375" style="1" bestFit="1" customWidth="1"/>
    <col min="12808" max="12808" width="8.7109375" style="1" bestFit="1" customWidth="1"/>
    <col min="12809" max="12809" width="12.85546875" style="1" bestFit="1" customWidth="1"/>
    <col min="12810" max="12810" width="7.7109375" style="1" bestFit="1" customWidth="1"/>
    <col min="12811" max="12811" width="11.5703125" style="1" bestFit="1" customWidth="1"/>
    <col min="12812" max="12812" width="9.5703125" style="1" bestFit="1" customWidth="1"/>
    <col min="12813" max="13054" width="11.42578125" style="1"/>
    <col min="13055" max="13055" width="6.140625" style="1" bestFit="1" customWidth="1"/>
    <col min="13056" max="13056" width="27.140625" style="1" bestFit="1" customWidth="1"/>
    <col min="13057" max="13057" width="14.85546875" style="1" bestFit="1" customWidth="1"/>
    <col min="13058" max="13058" width="13.85546875" style="1" bestFit="1" customWidth="1"/>
    <col min="13059" max="13059" width="14.85546875" style="1" bestFit="1" customWidth="1"/>
    <col min="13060" max="13060" width="13.85546875" style="1" customWidth="1"/>
    <col min="13061" max="13061" width="14.85546875" style="1" bestFit="1" customWidth="1"/>
    <col min="13062" max="13062" width="9.42578125" style="1" bestFit="1" customWidth="1"/>
    <col min="13063" max="13063" width="7.7109375" style="1" bestFit="1" customWidth="1"/>
    <col min="13064" max="13064" width="8.7109375" style="1" bestFit="1" customWidth="1"/>
    <col min="13065" max="13065" width="12.85546875" style="1" bestFit="1" customWidth="1"/>
    <col min="13066" max="13066" width="7.7109375" style="1" bestFit="1" customWidth="1"/>
    <col min="13067" max="13067" width="11.5703125" style="1" bestFit="1" customWidth="1"/>
    <col min="13068" max="13068" width="9.5703125" style="1" bestFit="1" customWidth="1"/>
    <col min="13069" max="13310" width="11.42578125" style="1"/>
    <col min="13311" max="13311" width="6.140625" style="1" bestFit="1" customWidth="1"/>
    <col min="13312" max="13312" width="27.140625" style="1" bestFit="1" customWidth="1"/>
    <col min="13313" max="13313" width="14.85546875" style="1" bestFit="1" customWidth="1"/>
    <col min="13314" max="13314" width="13.85546875" style="1" bestFit="1" customWidth="1"/>
    <col min="13315" max="13315" width="14.85546875" style="1" bestFit="1" customWidth="1"/>
    <col min="13316" max="13316" width="13.85546875" style="1" customWidth="1"/>
    <col min="13317" max="13317" width="14.85546875" style="1" bestFit="1" customWidth="1"/>
    <col min="13318" max="13318" width="9.42578125" style="1" bestFit="1" customWidth="1"/>
    <col min="13319" max="13319" width="7.7109375" style="1" bestFit="1" customWidth="1"/>
    <col min="13320" max="13320" width="8.7109375" style="1" bestFit="1" customWidth="1"/>
    <col min="13321" max="13321" width="12.85546875" style="1" bestFit="1" customWidth="1"/>
    <col min="13322" max="13322" width="7.7109375" style="1" bestFit="1" customWidth="1"/>
    <col min="13323" max="13323" width="11.5703125" style="1" bestFit="1" customWidth="1"/>
    <col min="13324" max="13324" width="9.5703125" style="1" bestFit="1" customWidth="1"/>
    <col min="13325" max="13566" width="11.42578125" style="1"/>
    <col min="13567" max="13567" width="6.140625" style="1" bestFit="1" customWidth="1"/>
    <col min="13568" max="13568" width="27.140625" style="1" bestFit="1" customWidth="1"/>
    <col min="13569" max="13569" width="14.85546875" style="1" bestFit="1" customWidth="1"/>
    <col min="13570" max="13570" width="13.85546875" style="1" bestFit="1" customWidth="1"/>
    <col min="13571" max="13571" width="14.85546875" style="1" bestFit="1" customWidth="1"/>
    <col min="13572" max="13572" width="13.85546875" style="1" customWidth="1"/>
    <col min="13573" max="13573" width="14.85546875" style="1" bestFit="1" customWidth="1"/>
    <col min="13574" max="13574" width="9.42578125" style="1" bestFit="1" customWidth="1"/>
    <col min="13575" max="13575" width="7.7109375" style="1" bestFit="1" customWidth="1"/>
    <col min="13576" max="13576" width="8.7109375" style="1" bestFit="1" customWidth="1"/>
    <col min="13577" max="13577" width="12.85546875" style="1" bestFit="1" customWidth="1"/>
    <col min="13578" max="13578" width="7.7109375" style="1" bestFit="1" customWidth="1"/>
    <col min="13579" max="13579" width="11.5703125" style="1" bestFit="1" customWidth="1"/>
    <col min="13580" max="13580" width="9.5703125" style="1" bestFit="1" customWidth="1"/>
    <col min="13581" max="13822" width="11.42578125" style="1"/>
    <col min="13823" max="13823" width="6.140625" style="1" bestFit="1" customWidth="1"/>
    <col min="13824" max="13824" width="27.140625" style="1" bestFit="1" customWidth="1"/>
    <col min="13825" max="13825" width="14.85546875" style="1" bestFit="1" customWidth="1"/>
    <col min="13826" max="13826" width="13.85546875" style="1" bestFit="1" customWidth="1"/>
    <col min="13827" max="13827" width="14.85546875" style="1" bestFit="1" customWidth="1"/>
    <col min="13828" max="13828" width="13.85546875" style="1" customWidth="1"/>
    <col min="13829" max="13829" width="14.85546875" style="1" bestFit="1" customWidth="1"/>
    <col min="13830" max="13830" width="9.42578125" style="1" bestFit="1" customWidth="1"/>
    <col min="13831" max="13831" width="7.7109375" style="1" bestFit="1" customWidth="1"/>
    <col min="13832" max="13832" width="8.7109375" style="1" bestFit="1" customWidth="1"/>
    <col min="13833" max="13833" width="12.85546875" style="1" bestFit="1" customWidth="1"/>
    <col min="13834" max="13834" width="7.7109375" style="1" bestFit="1" customWidth="1"/>
    <col min="13835" max="13835" width="11.5703125" style="1" bestFit="1" customWidth="1"/>
    <col min="13836" max="13836" width="9.5703125" style="1" bestFit="1" customWidth="1"/>
    <col min="13837" max="14078" width="11.42578125" style="1"/>
    <col min="14079" max="14079" width="6.140625" style="1" bestFit="1" customWidth="1"/>
    <col min="14080" max="14080" width="27.140625" style="1" bestFit="1" customWidth="1"/>
    <col min="14081" max="14081" width="14.85546875" style="1" bestFit="1" customWidth="1"/>
    <col min="14082" max="14082" width="13.85546875" style="1" bestFit="1" customWidth="1"/>
    <col min="14083" max="14083" width="14.85546875" style="1" bestFit="1" customWidth="1"/>
    <col min="14084" max="14084" width="13.85546875" style="1" customWidth="1"/>
    <col min="14085" max="14085" width="14.85546875" style="1" bestFit="1" customWidth="1"/>
    <col min="14086" max="14086" width="9.42578125" style="1" bestFit="1" customWidth="1"/>
    <col min="14087" max="14087" width="7.7109375" style="1" bestFit="1" customWidth="1"/>
    <col min="14088" max="14088" width="8.7109375" style="1" bestFit="1" customWidth="1"/>
    <col min="14089" max="14089" width="12.85546875" style="1" bestFit="1" customWidth="1"/>
    <col min="14090" max="14090" width="7.7109375" style="1" bestFit="1" customWidth="1"/>
    <col min="14091" max="14091" width="11.5703125" style="1" bestFit="1" customWidth="1"/>
    <col min="14092" max="14092" width="9.5703125" style="1" bestFit="1" customWidth="1"/>
    <col min="14093" max="14334" width="11.42578125" style="1"/>
    <col min="14335" max="14335" width="6.140625" style="1" bestFit="1" customWidth="1"/>
    <col min="14336" max="14336" width="27.140625" style="1" bestFit="1" customWidth="1"/>
    <col min="14337" max="14337" width="14.85546875" style="1" bestFit="1" customWidth="1"/>
    <col min="14338" max="14338" width="13.85546875" style="1" bestFit="1" customWidth="1"/>
    <col min="14339" max="14339" width="14.85546875" style="1" bestFit="1" customWidth="1"/>
    <col min="14340" max="14340" width="13.85546875" style="1" customWidth="1"/>
    <col min="14341" max="14341" width="14.85546875" style="1" bestFit="1" customWidth="1"/>
    <col min="14342" max="14342" width="9.42578125" style="1" bestFit="1" customWidth="1"/>
    <col min="14343" max="14343" width="7.7109375" style="1" bestFit="1" customWidth="1"/>
    <col min="14344" max="14344" width="8.7109375" style="1" bestFit="1" customWidth="1"/>
    <col min="14345" max="14345" width="12.85546875" style="1" bestFit="1" customWidth="1"/>
    <col min="14346" max="14346" width="7.7109375" style="1" bestFit="1" customWidth="1"/>
    <col min="14347" max="14347" width="11.5703125" style="1" bestFit="1" customWidth="1"/>
    <col min="14348" max="14348" width="9.5703125" style="1" bestFit="1" customWidth="1"/>
    <col min="14349" max="14590" width="11.42578125" style="1"/>
    <col min="14591" max="14591" width="6.140625" style="1" bestFit="1" customWidth="1"/>
    <col min="14592" max="14592" width="27.140625" style="1" bestFit="1" customWidth="1"/>
    <col min="14593" max="14593" width="14.85546875" style="1" bestFit="1" customWidth="1"/>
    <col min="14594" max="14594" width="13.85546875" style="1" bestFit="1" customWidth="1"/>
    <col min="14595" max="14595" width="14.85546875" style="1" bestFit="1" customWidth="1"/>
    <col min="14596" max="14596" width="13.85546875" style="1" customWidth="1"/>
    <col min="14597" max="14597" width="14.85546875" style="1" bestFit="1" customWidth="1"/>
    <col min="14598" max="14598" width="9.42578125" style="1" bestFit="1" customWidth="1"/>
    <col min="14599" max="14599" width="7.7109375" style="1" bestFit="1" customWidth="1"/>
    <col min="14600" max="14600" width="8.7109375" style="1" bestFit="1" customWidth="1"/>
    <col min="14601" max="14601" width="12.85546875" style="1" bestFit="1" customWidth="1"/>
    <col min="14602" max="14602" width="7.7109375" style="1" bestFit="1" customWidth="1"/>
    <col min="14603" max="14603" width="11.5703125" style="1" bestFit="1" customWidth="1"/>
    <col min="14604" max="14604" width="9.5703125" style="1" bestFit="1" customWidth="1"/>
    <col min="14605" max="14846" width="11.42578125" style="1"/>
    <col min="14847" max="14847" width="6.140625" style="1" bestFit="1" customWidth="1"/>
    <col min="14848" max="14848" width="27.140625" style="1" bestFit="1" customWidth="1"/>
    <col min="14849" max="14849" width="14.85546875" style="1" bestFit="1" customWidth="1"/>
    <col min="14850" max="14850" width="13.85546875" style="1" bestFit="1" customWidth="1"/>
    <col min="14851" max="14851" width="14.85546875" style="1" bestFit="1" customWidth="1"/>
    <col min="14852" max="14852" width="13.85546875" style="1" customWidth="1"/>
    <col min="14853" max="14853" width="14.85546875" style="1" bestFit="1" customWidth="1"/>
    <col min="14854" max="14854" width="9.42578125" style="1" bestFit="1" customWidth="1"/>
    <col min="14855" max="14855" width="7.7109375" style="1" bestFit="1" customWidth="1"/>
    <col min="14856" max="14856" width="8.7109375" style="1" bestFit="1" customWidth="1"/>
    <col min="14857" max="14857" width="12.85546875" style="1" bestFit="1" customWidth="1"/>
    <col min="14858" max="14858" width="7.7109375" style="1" bestFit="1" customWidth="1"/>
    <col min="14859" max="14859" width="11.5703125" style="1" bestFit="1" customWidth="1"/>
    <col min="14860" max="14860" width="9.5703125" style="1" bestFit="1" customWidth="1"/>
    <col min="14861" max="15102" width="11.42578125" style="1"/>
    <col min="15103" max="15103" width="6.140625" style="1" bestFit="1" customWidth="1"/>
    <col min="15104" max="15104" width="27.140625" style="1" bestFit="1" customWidth="1"/>
    <col min="15105" max="15105" width="14.85546875" style="1" bestFit="1" customWidth="1"/>
    <col min="15106" max="15106" width="13.85546875" style="1" bestFit="1" customWidth="1"/>
    <col min="15107" max="15107" width="14.85546875" style="1" bestFit="1" customWidth="1"/>
    <col min="15108" max="15108" width="13.85546875" style="1" customWidth="1"/>
    <col min="15109" max="15109" width="14.85546875" style="1" bestFit="1" customWidth="1"/>
    <col min="15110" max="15110" width="9.42578125" style="1" bestFit="1" customWidth="1"/>
    <col min="15111" max="15111" width="7.7109375" style="1" bestFit="1" customWidth="1"/>
    <col min="15112" max="15112" width="8.7109375" style="1" bestFit="1" customWidth="1"/>
    <col min="15113" max="15113" width="12.85546875" style="1" bestFit="1" customWidth="1"/>
    <col min="15114" max="15114" width="7.7109375" style="1" bestFit="1" customWidth="1"/>
    <col min="15115" max="15115" width="11.5703125" style="1" bestFit="1" customWidth="1"/>
    <col min="15116" max="15116" width="9.5703125" style="1" bestFit="1" customWidth="1"/>
    <col min="15117" max="15358" width="11.42578125" style="1"/>
    <col min="15359" max="15359" width="6.140625" style="1" bestFit="1" customWidth="1"/>
    <col min="15360" max="15360" width="27.140625" style="1" bestFit="1" customWidth="1"/>
    <col min="15361" max="15361" width="14.85546875" style="1" bestFit="1" customWidth="1"/>
    <col min="15362" max="15362" width="13.85546875" style="1" bestFit="1" customWidth="1"/>
    <col min="15363" max="15363" width="14.85546875" style="1" bestFit="1" customWidth="1"/>
    <col min="15364" max="15364" width="13.85546875" style="1" customWidth="1"/>
    <col min="15365" max="15365" width="14.85546875" style="1" bestFit="1" customWidth="1"/>
    <col min="15366" max="15366" width="9.42578125" style="1" bestFit="1" customWidth="1"/>
    <col min="15367" max="15367" width="7.7109375" style="1" bestFit="1" customWidth="1"/>
    <col min="15368" max="15368" width="8.7109375" style="1" bestFit="1" customWidth="1"/>
    <col min="15369" max="15369" width="12.85546875" style="1" bestFit="1" customWidth="1"/>
    <col min="15370" max="15370" width="7.7109375" style="1" bestFit="1" customWidth="1"/>
    <col min="15371" max="15371" width="11.5703125" style="1" bestFit="1" customWidth="1"/>
    <col min="15372" max="15372" width="9.5703125" style="1" bestFit="1" customWidth="1"/>
    <col min="15373" max="15614" width="11.42578125" style="1"/>
    <col min="15615" max="15615" width="6.140625" style="1" bestFit="1" customWidth="1"/>
    <col min="15616" max="15616" width="27.140625" style="1" bestFit="1" customWidth="1"/>
    <col min="15617" max="15617" width="14.85546875" style="1" bestFit="1" customWidth="1"/>
    <col min="15618" max="15618" width="13.85546875" style="1" bestFit="1" customWidth="1"/>
    <col min="15619" max="15619" width="14.85546875" style="1" bestFit="1" customWidth="1"/>
    <col min="15620" max="15620" width="13.85546875" style="1" customWidth="1"/>
    <col min="15621" max="15621" width="14.85546875" style="1" bestFit="1" customWidth="1"/>
    <col min="15622" max="15622" width="9.42578125" style="1" bestFit="1" customWidth="1"/>
    <col min="15623" max="15623" width="7.7109375" style="1" bestFit="1" customWidth="1"/>
    <col min="15624" max="15624" width="8.7109375" style="1" bestFit="1" customWidth="1"/>
    <col min="15625" max="15625" width="12.85546875" style="1" bestFit="1" customWidth="1"/>
    <col min="15626" max="15626" width="7.7109375" style="1" bestFit="1" customWidth="1"/>
    <col min="15627" max="15627" width="11.5703125" style="1" bestFit="1" customWidth="1"/>
    <col min="15628" max="15628" width="9.5703125" style="1" bestFit="1" customWidth="1"/>
    <col min="15629" max="15870" width="11.42578125" style="1"/>
    <col min="15871" max="15871" width="6.140625" style="1" bestFit="1" customWidth="1"/>
    <col min="15872" max="15872" width="27.140625" style="1" bestFit="1" customWidth="1"/>
    <col min="15873" max="15873" width="14.85546875" style="1" bestFit="1" customWidth="1"/>
    <col min="15874" max="15874" width="13.85546875" style="1" bestFit="1" customWidth="1"/>
    <col min="15875" max="15875" width="14.85546875" style="1" bestFit="1" customWidth="1"/>
    <col min="15876" max="15876" width="13.85546875" style="1" customWidth="1"/>
    <col min="15877" max="15877" width="14.85546875" style="1" bestFit="1" customWidth="1"/>
    <col min="15878" max="15878" width="9.42578125" style="1" bestFit="1" customWidth="1"/>
    <col min="15879" max="15879" width="7.7109375" style="1" bestFit="1" customWidth="1"/>
    <col min="15880" max="15880" width="8.7109375" style="1" bestFit="1" customWidth="1"/>
    <col min="15881" max="15881" width="12.85546875" style="1" bestFit="1" customWidth="1"/>
    <col min="15882" max="15882" width="7.7109375" style="1" bestFit="1" customWidth="1"/>
    <col min="15883" max="15883" width="11.5703125" style="1" bestFit="1" customWidth="1"/>
    <col min="15884" max="15884" width="9.5703125" style="1" bestFit="1" customWidth="1"/>
    <col min="15885" max="16126" width="11.42578125" style="1"/>
    <col min="16127" max="16127" width="6.140625" style="1" bestFit="1" customWidth="1"/>
    <col min="16128" max="16128" width="27.140625" style="1" bestFit="1" customWidth="1"/>
    <col min="16129" max="16129" width="14.85546875" style="1" bestFit="1" customWidth="1"/>
    <col min="16130" max="16130" width="13.85546875" style="1" bestFit="1" customWidth="1"/>
    <col min="16131" max="16131" width="14.85546875" style="1" bestFit="1" customWidth="1"/>
    <col min="16132" max="16132" width="13.85546875" style="1" customWidth="1"/>
    <col min="16133" max="16133" width="14.85546875" style="1" bestFit="1" customWidth="1"/>
    <col min="16134" max="16134" width="9.42578125" style="1" bestFit="1" customWidth="1"/>
    <col min="16135" max="16135" width="7.7109375" style="1" bestFit="1" customWidth="1"/>
    <col min="16136" max="16136" width="8.7109375" style="1" bestFit="1" customWidth="1"/>
    <col min="16137" max="16137" width="12.85546875" style="1" bestFit="1" customWidth="1"/>
    <col min="16138" max="16138" width="7.7109375" style="1" bestFit="1" customWidth="1"/>
    <col min="16139" max="16139" width="11.5703125" style="1" bestFit="1" customWidth="1"/>
    <col min="16140" max="16140" width="9.5703125" style="1" bestFit="1" customWidth="1"/>
    <col min="16141" max="16384" width="11.42578125" style="1"/>
  </cols>
  <sheetData>
    <row r="1" spans="2:21" ht="20.100000000000001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2:21" ht="20.100000000000001" customHeight="1">
      <c r="B2" s="68"/>
      <c r="C2" s="116" t="s">
        <v>41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2" t="s">
        <v>0</v>
      </c>
      <c r="R2" s="112"/>
      <c r="S2" s="112"/>
      <c r="T2" s="114">
        <v>42460</v>
      </c>
      <c r="U2" s="114"/>
    </row>
    <row r="3" spans="2:21" ht="15.75" customHeight="1" thickBot="1">
      <c r="B3" s="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3"/>
      <c r="R3" s="113"/>
      <c r="S3" s="113"/>
      <c r="T3" s="115"/>
      <c r="U3" s="115"/>
    </row>
    <row r="4" spans="2:21" ht="30" customHeight="1" thickTop="1" thickBot="1">
      <c r="B4" s="65"/>
      <c r="C4" s="109" t="s">
        <v>1</v>
      </c>
      <c r="D4" s="110"/>
      <c r="E4" s="111"/>
      <c r="F4" s="109" t="s">
        <v>2</v>
      </c>
      <c r="G4" s="110"/>
      <c r="H4" s="111"/>
      <c r="I4" s="109" t="s">
        <v>3</v>
      </c>
      <c r="J4" s="110"/>
      <c r="K4" s="111"/>
      <c r="L4" s="109" t="s">
        <v>4</v>
      </c>
      <c r="M4" s="110"/>
      <c r="N4" s="111"/>
      <c r="O4" s="109" t="s">
        <v>5</v>
      </c>
      <c r="P4" s="110"/>
      <c r="Q4" s="111"/>
      <c r="R4" s="109" t="s">
        <v>6</v>
      </c>
      <c r="S4" s="110"/>
      <c r="T4" s="110"/>
      <c r="U4" s="111"/>
    </row>
    <row r="5" spans="2:21" ht="20.100000000000001" customHeight="1" thickTop="1" thickBot="1">
      <c r="B5" s="66"/>
      <c r="C5" s="3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8</v>
      </c>
      <c r="K5" s="3" t="s">
        <v>9</v>
      </c>
      <c r="L5" s="3" t="s">
        <v>7</v>
      </c>
      <c r="M5" s="3" t="s">
        <v>8</v>
      </c>
      <c r="N5" s="3" t="s">
        <v>9</v>
      </c>
      <c r="O5" s="3" t="s">
        <v>7</v>
      </c>
      <c r="P5" s="3" t="s">
        <v>8</v>
      </c>
      <c r="Q5" s="3" t="s">
        <v>9</v>
      </c>
      <c r="R5" s="3" t="s">
        <v>10</v>
      </c>
      <c r="S5" s="3" t="s">
        <v>8</v>
      </c>
      <c r="T5" s="3" t="s">
        <v>11</v>
      </c>
      <c r="U5" s="4" t="s">
        <v>12</v>
      </c>
    </row>
    <row r="6" spans="2:21" ht="40.5" customHeight="1" thickTop="1" thickBot="1">
      <c r="B6" s="5" t="s">
        <v>13</v>
      </c>
      <c r="C6" s="67">
        <f>C8+C13+C23+C27+C32+C42</f>
        <v>203990675</v>
      </c>
      <c r="D6" s="6">
        <f>D8+D13+D23+D27+D32+D42</f>
        <v>51380106</v>
      </c>
      <c r="E6" s="6">
        <f>SUM(C6:D6)</f>
        <v>255370781</v>
      </c>
      <c r="F6" s="6">
        <f>F8+F13+F23+F27+F32+F42</f>
        <v>224271765.58000001</v>
      </c>
      <c r="G6" s="6">
        <f>G8+G13+G23+G27+G32+G42</f>
        <v>45733956</v>
      </c>
      <c r="H6" s="67">
        <f>SUM(F6:G6)</f>
        <v>270005721.58000004</v>
      </c>
      <c r="I6" s="6">
        <f>I8+I13+I23+I27+I32+I42</f>
        <v>35274557.199999996</v>
      </c>
      <c r="J6" s="6">
        <f>J8+J13+J23+J27+J32+J42</f>
        <v>11615442.92</v>
      </c>
      <c r="K6" s="6">
        <f>SUM(I6:J6)</f>
        <v>46890000.119999997</v>
      </c>
      <c r="L6" s="6">
        <f>L8+L13+L23+L27+L32+L42</f>
        <v>314502297.41999996</v>
      </c>
      <c r="M6" s="6">
        <f>M8+M13+M23+M27+M32+M42</f>
        <v>81761442.129999995</v>
      </c>
      <c r="N6" s="67">
        <f>SUM(L6:M6)</f>
        <v>396263739.54999995</v>
      </c>
      <c r="O6" s="6">
        <f>O8+O13+O23+O27+O32+O42</f>
        <v>-125505089.03999999</v>
      </c>
      <c r="P6" s="6">
        <f>P8+P13+P23+P27+P32+P42</f>
        <v>-47642929.050000004</v>
      </c>
      <c r="Q6" s="6">
        <f>SUM(O6:P6)</f>
        <v>-173148018.09</v>
      </c>
      <c r="R6" s="44">
        <f>IFERROR(+L6/F6,0)</f>
        <v>1.4023267556959318</v>
      </c>
      <c r="S6" s="44">
        <f>IFERROR(+M6/G6,0)</f>
        <v>1.7877622948253153</v>
      </c>
      <c r="T6" s="44">
        <f>IFERROR(+N6/H6,0)</f>
        <v>1.4676123795865226</v>
      </c>
      <c r="U6" s="44">
        <f>IFERROR(+N6/E6,0)</f>
        <v>1.5517191825872982</v>
      </c>
    </row>
    <row r="7" spans="2:21" ht="9.9499999999999993" customHeight="1" thickTop="1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</row>
    <row r="8" spans="2:21" ht="30" customHeight="1" thickTop="1">
      <c r="B8" s="10" t="s">
        <v>14</v>
      </c>
      <c r="C8" s="11">
        <f>SUM(C9:C10)</f>
        <v>935625</v>
      </c>
      <c r="D8" s="11">
        <f t="shared" ref="D8:Q8" si="0">SUM(D9:D10)</f>
        <v>233907</v>
      </c>
      <c r="E8" s="11">
        <f t="shared" si="0"/>
        <v>1169532</v>
      </c>
      <c r="F8" s="11">
        <f t="shared" si="0"/>
        <v>935625</v>
      </c>
      <c r="G8" s="11">
        <f t="shared" si="0"/>
        <v>233907</v>
      </c>
      <c r="H8" s="12">
        <f t="shared" si="0"/>
        <v>1169532</v>
      </c>
      <c r="I8" s="11">
        <f t="shared" si="0"/>
        <v>0</v>
      </c>
      <c r="J8" s="11">
        <f t="shared" si="0"/>
        <v>0</v>
      </c>
      <c r="K8" s="12">
        <f t="shared" si="0"/>
        <v>0</v>
      </c>
      <c r="L8" s="11">
        <f t="shared" si="0"/>
        <v>0</v>
      </c>
      <c r="M8" s="11">
        <f t="shared" si="0"/>
        <v>0</v>
      </c>
      <c r="N8" s="12">
        <f t="shared" si="0"/>
        <v>0</v>
      </c>
      <c r="O8" s="11">
        <f t="shared" si="0"/>
        <v>935625</v>
      </c>
      <c r="P8" s="11">
        <f t="shared" si="0"/>
        <v>233907</v>
      </c>
      <c r="Q8" s="12">
        <f t="shared" si="0"/>
        <v>1169532</v>
      </c>
      <c r="R8" s="36">
        <f t="shared" ref="R8:R50" si="1">IFERROR(+L8/F8,0)</f>
        <v>0</v>
      </c>
      <c r="S8" s="36">
        <f t="shared" ref="S8:S50" si="2">IFERROR(+M8/G8,0)</f>
        <v>0</v>
      </c>
      <c r="T8" s="36">
        <f t="shared" ref="T8:T50" si="3">IFERROR(+N8/H8,0)</f>
        <v>0</v>
      </c>
      <c r="U8" s="37">
        <f t="shared" ref="U8:U50" si="4">IFERROR(+N8/E8,0)</f>
        <v>0</v>
      </c>
    </row>
    <row r="9" spans="2:21" ht="20.100000000000001" customHeight="1">
      <c r="B9" s="13" t="s">
        <v>15</v>
      </c>
      <c r="C9" s="14">
        <v>891651</v>
      </c>
      <c r="D9" s="14">
        <v>222913</v>
      </c>
      <c r="E9" s="15">
        <v>1114564</v>
      </c>
      <c r="F9" s="14">
        <v>891650.62</v>
      </c>
      <c r="G9" s="14">
        <v>222913.38</v>
      </c>
      <c r="H9" s="16">
        <v>1114564</v>
      </c>
      <c r="I9" s="14">
        <v>0</v>
      </c>
      <c r="J9" s="14">
        <v>0</v>
      </c>
      <c r="K9" s="16">
        <v>0</v>
      </c>
      <c r="L9" s="14">
        <v>0</v>
      </c>
      <c r="M9" s="14">
        <v>0</v>
      </c>
      <c r="N9" s="16">
        <f t="shared" ref="N9" si="5">SUM(L9:M9)</f>
        <v>0</v>
      </c>
      <c r="O9" s="17">
        <f>F9-(I9+L9)</f>
        <v>891650.62</v>
      </c>
      <c r="P9" s="17">
        <f>G9-(J9+M9)</f>
        <v>222913.38</v>
      </c>
      <c r="Q9" s="16">
        <f t="shared" ref="Q9" si="6">SUM(O9:P9)</f>
        <v>1114564</v>
      </c>
      <c r="R9" s="34">
        <f t="shared" si="1"/>
        <v>0</v>
      </c>
      <c r="S9" s="34">
        <f t="shared" si="2"/>
        <v>0</v>
      </c>
      <c r="T9" s="34">
        <f t="shared" si="3"/>
        <v>0</v>
      </c>
      <c r="U9" s="35">
        <f t="shared" si="4"/>
        <v>0</v>
      </c>
    </row>
    <row r="10" spans="2:21" ht="20.100000000000001" customHeight="1">
      <c r="B10" s="53" t="s">
        <v>34</v>
      </c>
      <c r="C10" s="17">
        <f>SUM(C11:C12)</f>
        <v>43974</v>
      </c>
      <c r="D10" s="17">
        <f t="shared" ref="D10" si="7">SUM(D11:D12)</f>
        <v>10994</v>
      </c>
      <c r="E10" s="33">
        <f t="shared" ref="E10:P10" si="8">SUM(E11:E12)</f>
        <v>54968</v>
      </c>
      <c r="F10" s="33">
        <f t="shared" si="8"/>
        <v>43974.38</v>
      </c>
      <c r="G10" s="33">
        <f t="shared" si="8"/>
        <v>10993.62</v>
      </c>
      <c r="H10" s="33">
        <f t="shared" si="8"/>
        <v>54968</v>
      </c>
      <c r="I10" s="33">
        <f t="shared" si="8"/>
        <v>0</v>
      </c>
      <c r="J10" s="33">
        <f t="shared" si="8"/>
        <v>0</v>
      </c>
      <c r="K10" s="33">
        <f t="shared" si="8"/>
        <v>0</v>
      </c>
      <c r="L10" s="33">
        <f t="shared" si="8"/>
        <v>0</v>
      </c>
      <c r="M10" s="33">
        <f t="shared" si="8"/>
        <v>0</v>
      </c>
      <c r="N10" s="33">
        <f t="shared" si="8"/>
        <v>0</v>
      </c>
      <c r="O10" s="33">
        <f t="shared" si="8"/>
        <v>43974.38</v>
      </c>
      <c r="P10" s="33">
        <f t="shared" si="8"/>
        <v>10993.62</v>
      </c>
      <c r="Q10" s="61">
        <f>SUM(O10:P10)</f>
        <v>54968</v>
      </c>
      <c r="R10" s="50">
        <f t="shared" si="1"/>
        <v>0</v>
      </c>
      <c r="S10" s="50">
        <f t="shared" si="2"/>
        <v>0</v>
      </c>
      <c r="T10" s="50">
        <f t="shared" si="3"/>
        <v>0</v>
      </c>
      <c r="U10" s="51">
        <f t="shared" si="4"/>
        <v>0</v>
      </c>
    </row>
    <row r="11" spans="2:21" ht="20.100000000000001" customHeight="1">
      <c r="B11" s="57" t="s">
        <v>35</v>
      </c>
      <c r="C11" s="58">
        <v>37425</v>
      </c>
      <c r="D11" s="58">
        <v>9356</v>
      </c>
      <c r="E11" s="15">
        <v>46781</v>
      </c>
      <c r="F11" s="58">
        <v>37425</v>
      </c>
      <c r="G11" s="58">
        <v>9356.27</v>
      </c>
      <c r="H11" s="16">
        <v>46781.27</v>
      </c>
      <c r="I11" s="58">
        <v>0</v>
      </c>
      <c r="J11" s="58">
        <v>0</v>
      </c>
      <c r="K11" s="16">
        <v>0</v>
      </c>
      <c r="L11" s="58">
        <v>0</v>
      </c>
      <c r="M11" s="58">
        <v>0</v>
      </c>
      <c r="N11" s="16">
        <v>0</v>
      </c>
      <c r="O11" s="17">
        <f>F11-(I11+L11)</f>
        <v>37425</v>
      </c>
      <c r="P11" s="17">
        <f>G11-(J11+M11)</f>
        <v>9356.27</v>
      </c>
      <c r="Q11" s="16">
        <f>SUM(O11:P11)</f>
        <v>46781.270000000004</v>
      </c>
      <c r="R11" s="59">
        <f t="shared" si="1"/>
        <v>0</v>
      </c>
      <c r="S11" s="59">
        <f t="shared" si="2"/>
        <v>0</v>
      </c>
      <c r="T11" s="59">
        <f t="shared" si="3"/>
        <v>0</v>
      </c>
      <c r="U11" s="60">
        <f t="shared" si="4"/>
        <v>0</v>
      </c>
    </row>
    <row r="12" spans="2:21" ht="20.100000000000001" customHeight="1" thickBot="1">
      <c r="B12" s="57" t="s">
        <v>36</v>
      </c>
      <c r="C12" s="58">
        <v>6549</v>
      </c>
      <c r="D12" s="58">
        <v>1638</v>
      </c>
      <c r="E12" s="15">
        <v>8187</v>
      </c>
      <c r="F12" s="58">
        <v>6549.38</v>
      </c>
      <c r="G12" s="58">
        <v>1637.35</v>
      </c>
      <c r="H12" s="16">
        <v>8186.73</v>
      </c>
      <c r="I12" s="58">
        <v>0</v>
      </c>
      <c r="J12" s="58">
        <v>0</v>
      </c>
      <c r="K12" s="16">
        <v>0</v>
      </c>
      <c r="L12" s="58">
        <v>0</v>
      </c>
      <c r="M12" s="58">
        <v>0</v>
      </c>
      <c r="N12" s="16">
        <v>0</v>
      </c>
      <c r="O12" s="17">
        <f>F12-(I12+L12)</f>
        <v>6549.38</v>
      </c>
      <c r="P12" s="17">
        <f>G12-(J12+M12)</f>
        <v>1637.35</v>
      </c>
      <c r="Q12" s="16">
        <f>SUM(O12:P12)</f>
        <v>8186.73</v>
      </c>
      <c r="R12" s="59">
        <f t="shared" si="1"/>
        <v>0</v>
      </c>
      <c r="S12" s="59">
        <f t="shared" si="2"/>
        <v>0</v>
      </c>
      <c r="T12" s="59">
        <f t="shared" si="3"/>
        <v>0</v>
      </c>
      <c r="U12" s="60">
        <f t="shared" si="4"/>
        <v>0</v>
      </c>
    </row>
    <row r="13" spans="2:21" ht="30" customHeight="1" thickTop="1">
      <c r="B13" s="10" t="s">
        <v>16</v>
      </c>
      <c r="C13" s="11">
        <f>SUM(C14:C17)</f>
        <v>74869250</v>
      </c>
      <c r="D13" s="11">
        <f t="shared" ref="D13:O13" si="9">SUM(D14:D17)</f>
        <v>18841625</v>
      </c>
      <c r="E13" s="11">
        <f t="shared" si="9"/>
        <v>93710875</v>
      </c>
      <c r="F13" s="11">
        <f t="shared" si="9"/>
        <v>97708358.580000013</v>
      </c>
      <c r="G13" s="11">
        <f t="shared" si="9"/>
        <v>13325000</v>
      </c>
      <c r="H13" s="12">
        <f t="shared" si="9"/>
        <v>111033358.58000001</v>
      </c>
      <c r="I13" s="11">
        <f t="shared" si="9"/>
        <v>33147441.899999999</v>
      </c>
      <c r="J13" s="11">
        <f t="shared" si="9"/>
        <v>8956204.7200000007</v>
      </c>
      <c r="K13" s="12">
        <f t="shared" si="9"/>
        <v>42103646.619999997</v>
      </c>
      <c r="L13" s="11">
        <f t="shared" si="9"/>
        <v>21520327.939999998</v>
      </c>
      <c r="M13" s="11">
        <f t="shared" si="9"/>
        <v>5380081.7400000002</v>
      </c>
      <c r="N13" s="12">
        <f t="shared" si="9"/>
        <v>26900409.68</v>
      </c>
      <c r="O13" s="11">
        <f t="shared" si="9"/>
        <v>43040588.74000001</v>
      </c>
      <c r="P13" s="11">
        <f>SUM(P14:P17)</f>
        <v>-1011286.4600000009</v>
      </c>
      <c r="Q13" s="12">
        <f>SUM(Q14:Q17)</f>
        <v>42029302.280000001</v>
      </c>
      <c r="R13" s="36">
        <f t="shared" si="1"/>
        <v>0.22025063416022841</v>
      </c>
      <c r="S13" s="36">
        <f t="shared" si="2"/>
        <v>0.40375847954971861</v>
      </c>
      <c r="T13" s="36">
        <f t="shared" si="3"/>
        <v>0.24227322332700707</v>
      </c>
      <c r="U13" s="37">
        <f t="shared" si="4"/>
        <v>0.28705750191746687</v>
      </c>
    </row>
    <row r="14" spans="2:21" ht="20.100000000000001" customHeight="1">
      <c r="B14" s="13" t="s">
        <v>17</v>
      </c>
      <c r="C14" s="14">
        <v>29640000</v>
      </c>
      <c r="D14" s="14">
        <v>7410000</v>
      </c>
      <c r="E14" s="15">
        <v>37050000</v>
      </c>
      <c r="F14" s="14">
        <v>54639891.740000002</v>
      </c>
      <c r="G14" s="14">
        <v>7410000</v>
      </c>
      <c r="H14" s="16">
        <v>62049891.740000002</v>
      </c>
      <c r="I14" s="14">
        <v>4632000</v>
      </c>
      <c r="J14" s="14">
        <v>1038000</v>
      </c>
      <c r="K14" s="16">
        <v>5670000</v>
      </c>
      <c r="L14" s="14">
        <v>11078400</v>
      </c>
      <c r="M14" s="14">
        <v>2769600</v>
      </c>
      <c r="N14" s="16">
        <v>13848000</v>
      </c>
      <c r="O14" s="17">
        <f t="shared" ref="O14:P16" si="10">F14-(I14+L14)</f>
        <v>38929491.740000002</v>
      </c>
      <c r="P14" s="17">
        <f t="shared" si="10"/>
        <v>3602400</v>
      </c>
      <c r="Q14" s="16">
        <f t="shared" ref="Q14:Q16" si="11">SUM(O14:P14)</f>
        <v>42531891.740000002</v>
      </c>
      <c r="R14" s="34">
        <f t="shared" si="1"/>
        <v>0.20275296394648382</v>
      </c>
      <c r="S14" s="34">
        <f t="shared" si="2"/>
        <v>0.37376518218623483</v>
      </c>
      <c r="T14" s="34">
        <f t="shared" si="3"/>
        <v>0.22317524836345506</v>
      </c>
      <c r="U14" s="35">
        <f t="shared" si="4"/>
        <v>0.37376518218623483</v>
      </c>
    </row>
    <row r="15" spans="2:21" ht="20.100000000000001" customHeight="1">
      <c r="B15" s="18" t="s">
        <v>18</v>
      </c>
      <c r="C15" s="14">
        <v>21090000</v>
      </c>
      <c r="D15" s="14">
        <v>5272500</v>
      </c>
      <c r="E15" s="15">
        <v>26362500</v>
      </c>
      <c r="F15" s="14">
        <v>21090000</v>
      </c>
      <c r="G15" s="14">
        <v>0</v>
      </c>
      <c r="H15" s="16">
        <v>21090000</v>
      </c>
      <c r="I15" s="14">
        <v>20953200</v>
      </c>
      <c r="J15" s="14">
        <v>5238300</v>
      </c>
      <c r="K15" s="16">
        <v>26191500</v>
      </c>
      <c r="L15" s="14">
        <v>0</v>
      </c>
      <c r="M15" s="14">
        <v>0</v>
      </c>
      <c r="N15" s="16">
        <f t="shared" ref="N15" si="12">SUM(L15:M15)</f>
        <v>0</v>
      </c>
      <c r="O15" s="17">
        <f t="shared" si="10"/>
        <v>136800</v>
      </c>
      <c r="P15" s="17">
        <f t="shared" si="10"/>
        <v>-5238300</v>
      </c>
      <c r="Q15" s="16">
        <f t="shared" si="11"/>
        <v>-5101500</v>
      </c>
      <c r="R15" s="34">
        <f t="shared" si="1"/>
        <v>0</v>
      </c>
      <c r="S15" s="34">
        <f t="shared" si="2"/>
        <v>0</v>
      </c>
      <c r="T15" s="34">
        <f t="shared" si="3"/>
        <v>0</v>
      </c>
      <c r="U15" s="35">
        <f t="shared" si="4"/>
        <v>0</v>
      </c>
    </row>
    <row r="16" spans="2:21" ht="20.100000000000001" customHeight="1">
      <c r="B16" s="13" t="s">
        <v>19</v>
      </c>
      <c r="C16" s="14">
        <v>20553000</v>
      </c>
      <c r="D16" s="14">
        <v>5375825</v>
      </c>
      <c r="E16" s="15">
        <v>25928825</v>
      </c>
      <c r="F16" s="14">
        <v>18345923</v>
      </c>
      <c r="G16" s="14">
        <v>5375825</v>
      </c>
      <c r="H16" s="16">
        <v>23721748</v>
      </c>
      <c r="I16" s="14">
        <v>7562241.9000000004</v>
      </c>
      <c r="J16" s="14">
        <v>2679904.7200000002</v>
      </c>
      <c r="K16" s="16">
        <v>10242146.619999999</v>
      </c>
      <c r="L16" s="14">
        <v>10441927.939999999</v>
      </c>
      <c r="M16" s="14">
        <v>2610481.7400000002</v>
      </c>
      <c r="N16" s="16">
        <v>13052409.68</v>
      </c>
      <c r="O16" s="17">
        <f t="shared" si="10"/>
        <v>341753.16000000015</v>
      </c>
      <c r="P16" s="17">
        <f t="shared" si="10"/>
        <v>85438.539999999106</v>
      </c>
      <c r="Q16" s="16">
        <f t="shared" si="11"/>
        <v>427191.69999999925</v>
      </c>
      <c r="R16" s="34">
        <f t="shared" si="1"/>
        <v>0.56916885239298121</v>
      </c>
      <c r="S16" s="34">
        <f t="shared" si="2"/>
        <v>0.48559648798091459</v>
      </c>
      <c r="T16" s="34">
        <f t="shared" si="3"/>
        <v>0.55022967447424198</v>
      </c>
      <c r="U16" s="35">
        <f t="shared" si="4"/>
        <v>0.50339379744357871</v>
      </c>
    </row>
    <row r="17" spans="2:21" ht="20.100000000000001" customHeight="1">
      <c r="B17" s="53" t="s">
        <v>34</v>
      </c>
      <c r="C17" s="17">
        <f>SUM(C18:C22)</f>
        <v>3586250</v>
      </c>
      <c r="D17" s="17">
        <f>SUM(D18:D22)</f>
        <v>783300</v>
      </c>
      <c r="E17" s="17">
        <f t="shared" ref="E17" si="13">SUM(C17:D17)</f>
        <v>4369550</v>
      </c>
      <c r="F17" s="33">
        <f>SUM(F18:F22)</f>
        <v>3632543.84</v>
      </c>
      <c r="G17" s="33">
        <f>SUM(G18:G22)</f>
        <v>539175</v>
      </c>
      <c r="H17" s="61">
        <f t="shared" ref="H17" si="14">SUM(F17:G17)</f>
        <v>4171718.84</v>
      </c>
      <c r="I17" s="33">
        <f>SUM(I18:I22)</f>
        <v>0</v>
      </c>
      <c r="J17" s="33">
        <f>SUM(J18:J22)</f>
        <v>0</v>
      </c>
      <c r="K17" s="61">
        <f>SUM(I17:J17)</f>
        <v>0</v>
      </c>
      <c r="L17" s="33">
        <f>SUM(L18:L22)</f>
        <v>0</v>
      </c>
      <c r="M17" s="33">
        <f>SUM(M18:M22)</f>
        <v>0</v>
      </c>
      <c r="N17" s="61">
        <f t="shared" ref="N17" si="15">SUM(L17:M17)</f>
        <v>0</v>
      </c>
      <c r="O17" s="33">
        <f>SUM(O18:O22)</f>
        <v>3632543.84</v>
      </c>
      <c r="P17" s="33">
        <f>SUM(P18:P22)</f>
        <v>539175</v>
      </c>
      <c r="Q17" s="61">
        <f t="shared" ref="Q17:Q22" si="16">SUM(O17:P17)</f>
        <v>4171718.84</v>
      </c>
      <c r="R17" s="50">
        <f t="shared" si="1"/>
        <v>0</v>
      </c>
      <c r="S17" s="50">
        <f t="shared" si="2"/>
        <v>0</v>
      </c>
      <c r="T17" s="50">
        <f t="shared" si="3"/>
        <v>0</v>
      </c>
      <c r="U17" s="51">
        <f t="shared" si="4"/>
        <v>0</v>
      </c>
    </row>
    <row r="18" spans="2:21" ht="20.100000000000001" customHeight="1">
      <c r="B18" s="57" t="s">
        <v>35</v>
      </c>
      <c r="C18" s="58">
        <v>2567000</v>
      </c>
      <c r="D18" s="58">
        <v>603075</v>
      </c>
      <c r="E18" s="15">
        <v>3170075</v>
      </c>
      <c r="F18" s="58">
        <v>3443843.84</v>
      </c>
      <c r="G18" s="58">
        <v>433875</v>
      </c>
      <c r="H18" s="16">
        <v>3877718.84</v>
      </c>
      <c r="I18" s="58">
        <v>0</v>
      </c>
      <c r="J18" s="58">
        <v>0</v>
      </c>
      <c r="K18" s="16">
        <v>0</v>
      </c>
      <c r="L18" s="58">
        <v>0</v>
      </c>
      <c r="M18" s="58">
        <v>0</v>
      </c>
      <c r="N18" s="16">
        <v>0</v>
      </c>
      <c r="O18" s="17">
        <f t="shared" ref="O18:P22" si="17">F18-(I18+L18)</f>
        <v>3443843.84</v>
      </c>
      <c r="P18" s="17">
        <f t="shared" si="17"/>
        <v>433875</v>
      </c>
      <c r="Q18" s="16">
        <f t="shared" si="16"/>
        <v>3877718.84</v>
      </c>
      <c r="R18" s="59">
        <f t="shared" si="1"/>
        <v>0</v>
      </c>
      <c r="S18" s="59">
        <f t="shared" si="2"/>
        <v>0</v>
      </c>
      <c r="T18" s="59">
        <f t="shared" si="3"/>
        <v>0</v>
      </c>
      <c r="U18" s="60">
        <f t="shared" si="4"/>
        <v>0</v>
      </c>
    </row>
    <row r="19" spans="2:21" ht="20.100000000000001" customHeight="1">
      <c r="B19" s="57" t="s">
        <v>37</v>
      </c>
      <c r="C19" s="58">
        <v>151000</v>
      </c>
      <c r="D19" s="58">
        <v>26700</v>
      </c>
      <c r="E19" s="15">
        <v>177700</v>
      </c>
      <c r="F19" s="58">
        <v>0</v>
      </c>
      <c r="G19" s="58">
        <v>15600</v>
      </c>
      <c r="H19" s="16">
        <v>15600</v>
      </c>
      <c r="I19" s="58">
        <v>0</v>
      </c>
      <c r="J19" s="58">
        <v>0</v>
      </c>
      <c r="K19" s="16">
        <v>0</v>
      </c>
      <c r="L19" s="58">
        <v>0</v>
      </c>
      <c r="M19" s="58">
        <v>0</v>
      </c>
      <c r="N19" s="16">
        <v>0</v>
      </c>
      <c r="O19" s="17">
        <f t="shared" si="17"/>
        <v>0</v>
      </c>
      <c r="P19" s="17">
        <f t="shared" si="17"/>
        <v>15600</v>
      </c>
      <c r="Q19" s="16">
        <f t="shared" si="16"/>
        <v>15600</v>
      </c>
      <c r="R19" s="59">
        <f t="shared" si="1"/>
        <v>0</v>
      </c>
      <c r="S19" s="59">
        <f t="shared" si="2"/>
        <v>0</v>
      </c>
      <c r="T19" s="59">
        <f t="shared" si="3"/>
        <v>0</v>
      </c>
      <c r="U19" s="60">
        <f t="shared" si="4"/>
        <v>0</v>
      </c>
    </row>
    <row r="20" spans="2:21" ht="20.100000000000001" customHeight="1">
      <c r="B20" s="57" t="s">
        <v>38</v>
      </c>
      <c r="C20" s="58">
        <v>453000</v>
      </c>
      <c r="D20" s="58">
        <v>80100</v>
      </c>
      <c r="E20" s="15">
        <v>533100</v>
      </c>
      <c r="F20" s="58">
        <v>133200</v>
      </c>
      <c r="G20" s="58">
        <v>46800</v>
      </c>
      <c r="H20" s="16">
        <v>180000</v>
      </c>
      <c r="I20" s="58">
        <v>0</v>
      </c>
      <c r="J20" s="58">
        <v>0</v>
      </c>
      <c r="K20" s="16">
        <v>0</v>
      </c>
      <c r="L20" s="58">
        <v>0</v>
      </c>
      <c r="M20" s="58">
        <v>0</v>
      </c>
      <c r="N20" s="16">
        <v>0</v>
      </c>
      <c r="O20" s="17">
        <f t="shared" si="17"/>
        <v>133200</v>
      </c>
      <c r="P20" s="17">
        <f t="shared" si="17"/>
        <v>46800</v>
      </c>
      <c r="Q20" s="16">
        <f t="shared" si="16"/>
        <v>180000</v>
      </c>
      <c r="R20" s="59">
        <f t="shared" si="1"/>
        <v>0</v>
      </c>
      <c r="S20" s="59">
        <f t="shared" si="2"/>
        <v>0</v>
      </c>
      <c r="T20" s="59">
        <f t="shared" si="3"/>
        <v>0</v>
      </c>
      <c r="U20" s="60">
        <f t="shared" si="4"/>
        <v>0</v>
      </c>
    </row>
    <row r="21" spans="2:21" ht="20.100000000000001" customHeight="1">
      <c r="B21" s="57" t="s">
        <v>39</v>
      </c>
      <c r="C21" s="58">
        <v>188750</v>
      </c>
      <c r="D21" s="58">
        <v>33375</v>
      </c>
      <c r="E21" s="15">
        <v>222125</v>
      </c>
      <c r="F21" s="58">
        <v>55500</v>
      </c>
      <c r="G21" s="58">
        <v>19500</v>
      </c>
      <c r="H21" s="16">
        <v>75000</v>
      </c>
      <c r="I21" s="58">
        <v>0</v>
      </c>
      <c r="J21" s="58">
        <v>0</v>
      </c>
      <c r="K21" s="16">
        <v>0</v>
      </c>
      <c r="L21" s="58">
        <v>0</v>
      </c>
      <c r="M21" s="58">
        <v>0</v>
      </c>
      <c r="N21" s="16">
        <v>0</v>
      </c>
      <c r="O21" s="17">
        <f t="shared" si="17"/>
        <v>55500</v>
      </c>
      <c r="P21" s="17">
        <f t="shared" si="17"/>
        <v>19500</v>
      </c>
      <c r="Q21" s="16">
        <f t="shared" si="16"/>
        <v>75000</v>
      </c>
      <c r="R21" s="59">
        <f t="shared" si="1"/>
        <v>0</v>
      </c>
      <c r="S21" s="59">
        <f t="shared" si="2"/>
        <v>0</v>
      </c>
      <c r="T21" s="59">
        <f t="shared" si="3"/>
        <v>0</v>
      </c>
      <c r="U21" s="60">
        <f t="shared" si="4"/>
        <v>0</v>
      </c>
    </row>
    <row r="22" spans="2:21" ht="20.100000000000001" customHeight="1" thickBot="1">
      <c r="B22" s="57" t="s">
        <v>40</v>
      </c>
      <c r="C22" s="58">
        <v>226500</v>
      </c>
      <c r="D22" s="58">
        <v>40050</v>
      </c>
      <c r="E22" s="15">
        <v>266550</v>
      </c>
      <c r="F22" s="58">
        <v>0</v>
      </c>
      <c r="G22" s="58">
        <v>23400</v>
      </c>
      <c r="H22" s="16">
        <v>23400</v>
      </c>
      <c r="I22" s="58">
        <v>0</v>
      </c>
      <c r="J22" s="58">
        <v>0</v>
      </c>
      <c r="K22" s="16">
        <v>0</v>
      </c>
      <c r="L22" s="58">
        <v>0</v>
      </c>
      <c r="M22" s="58">
        <v>0</v>
      </c>
      <c r="N22" s="16">
        <v>0</v>
      </c>
      <c r="O22" s="17">
        <f t="shared" si="17"/>
        <v>0</v>
      </c>
      <c r="P22" s="17">
        <f t="shared" si="17"/>
        <v>23400</v>
      </c>
      <c r="Q22" s="16">
        <f t="shared" si="16"/>
        <v>23400</v>
      </c>
      <c r="R22" s="59">
        <f t="shared" si="1"/>
        <v>0</v>
      </c>
      <c r="S22" s="59">
        <f t="shared" si="2"/>
        <v>0</v>
      </c>
      <c r="T22" s="59">
        <f t="shared" si="3"/>
        <v>0</v>
      </c>
      <c r="U22" s="60">
        <f t="shared" si="4"/>
        <v>0</v>
      </c>
    </row>
    <row r="23" spans="2:21" ht="30" customHeight="1" thickTop="1">
      <c r="B23" s="19" t="s">
        <v>20</v>
      </c>
      <c r="C23" s="11">
        <f t="shared" ref="C23:H23" si="18">SUM(C24:C25)</f>
        <v>4700000</v>
      </c>
      <c r="D23" s="11">
        <f t="shared" si="18"/>
        <v>1175000</v>
      </c>
      <c r="E23" s="11">
        <f t="shared" si="18"/>
        <v>5875000</v>
      </c>
      <c r="F23" s="11">
        <f t="shared" si="18"/>
        <v>4700000</v>
      </c>
      <c r="G23" s="11">
        <f t="shared" si="18"/>
        <v>1175000</v>
      </c>
      <c r="H23" s="11">
        <f t="shared" si="18"/>
        <v>5875000</v>
      </c>
      <c r="I23" s="11">
        <f t="shared" ref="I23:Q23" si="19">SUM(I24:I25)</f>
        <v>0</v>
      </c>
      <c r="J23" s="11">
        <f t="shared" si="19"/>
        <v>1122300</v>
      </c>
      <c r="K23" s="11">
        <f t="shared" si="19"/>
        <v>1122300</v>
      </c>
      <c r="L23" s="11">
        <f t="shared" si="19"/>
        <v>0</v>
      </c>
      <c r="M23" s="11">
        <f t="shared" si="19"/>
        <v>0</v>
      </c>
      <c r="N23" s="11">
        <f t="shared" si="19"/>
        <v>0</v>
      </c>
      <c r="O23" s="11">
        <f t="shared" si="19"/>
        <v>4700000</v>
      </c>
      <c r="P23" s="11">
        <f t="shared" si="19"/>
        <v>52700</v>
      </c>
      <c r="Q23" s="11">
        <f t="shared" si="19"/>
        <v>4752700</v>
      </c>
      <c r="R23" s="36">
        <f t="shared" si="1"/>
        <v>0</v>
      </c>
      <c r="S23" s="36">
        <f t="shared" si="2"/>
        <v>0</v>
      </c>
      <c r="T23" s="36">
        <f t="shared" si="3"/>
        <v>0</v>
      </c>
      <c r="U23" s="37">
        <f t="shared" si="4"/>
        <v>0</v>
      </c>
    </row>
    <row r="24" spans="2:21" ht="20.100000000000001" customHeight="1">
      <c r="B24" s="13" t="s">
        <v>21</v>
      </c>
      <c r="C24" s="14">
        <v>4512000</v>
      </c>
      <c r="D24" s="14">
        <v>1128000</v>
      </c>
      <c r="E24" s="15">
        <v>5640000</v>
      </c>
      <c r="F24" s="14">
        <v>4512000</v>
      </c>
      <c r="G24" s="14">
        <v>1128000</v>
      </c>
      <c r="H24" s="16">
        <v>5640000</v>
      </c>
      <c r="I24" s="14">
        <v>0</v>
      </c>
      <c r="J24" s="14">
        <v>1122300</v>
      </c>
      <c r="K24" s="16">
        <v>1122300</v>
      </c>
      <c r="L24" s="14">
        <v>0</v>
      </c>
      <c r="M24" s="14">
        <v>0</v>
      </c>
      <c r="N24" s="16">
        <f t="shared" ref="N24:N28" si="20">SUM(L24:M24)</f>
        <v>0</v>
      </c>
      <c r="O24" s="17">
        <f>F24-(I24+L24)</f>
        <v>4512000</v>
      </c>
      <c r="P24" s="17">
        <f>G24-(J24+M24)</f>
        <v>5700</v>
      </c>
      <c r="Q24" s="16">
        <f t="shared" ref="Q24" si="21">SUM(O24:P24)</f>
        <v>4517700</v>
      </c>
      <c r="R24" s="34">
        <f t="shared" si="1"/>
        <v>0</v>
      </c>
      <c r="S24" s="34">
        <f t="shared" si="2"/>
        <v>0</v>
      </c>
      <c r="T24" s="34">
        <f t="shared" si="3"/>
        <v>0</v>
      </c>
      <c r="U24" s="35">
        <f t="shared" si="4"/>
        <v>0</v>
      </c>
    </row>
    <row r="25" spans="2:21" ht="20.100000000000001" customHeight="1">
      <c r="B25" s="62" t="s">
        <v>34</v>
      </c>
      <c r="C25" s="56">
        <f t="shared" ref="C25:H25" si="22">SUM(C26)</f>
        <v>188000</v>
      </c>
      <c r="D25" s="56">
        <f t="shared" si="22"/>
        <v>47000</v>
      </c>
      <c r="E25" s="55">
        <f t="shared" si="22"/>
        <v>235000</v>
      </c>
      <c r="F25" s="55">
        <f t="shared" si="22"/>
        <v>188000</v>
      </c>
      <c r="G25" s="55">
        <f t="shared" si="22"/>
        <v>47000</v>
      </c>
      <c r="H25" s="55">
        <f t="shared" si="22"/>
        <v>235000</v>
      </c>
      <c r="I25" s="55">
        <f t="shared" ref="I25:Q25" si="23">SUM(I26)</f>
        <v>0</v>
      </c>
      <c r="J25" s="55">
        <f t="shared" si="23"/>
        <v>0</v>
      </c>
      <c r="K25" s="55">
        <f t="shared" si="23"/>
        <v>0</v>
      </c>
      <c r="L25" s="55">
        <f t="shared" si="23"/>
        <v>0</v>
      </c>
      <c r="M25" s="55">
        <f t="shared" si="23"/>
        <v>0</v>
      </c>
      <c r="N25" s="55">
        <f t="shared" si="23"/>
        <v>0</v>
      </c>
      <c r="O25" s="55">
        <f t="shared" si="23"/>
        <v>188000</v>
      </c>
      <c r="P25" s="55">
        <f t="shared" si="23"/>
        <v>47000</v>
      </c>
      <c r="Q25" s="55">
        <f t="shared" si="23"/>
        <v>235000</v>
      </c>
      <c r="R25" s="63">
        <f t="shared" si="1"/>
        <v>0</v>
      </c>
      <c r="S25" s="63">
        <f t="shared" si="2"/>
        <v>0</v>
      </c>
      <c r="T25" s="63">
        <f t="shared" si="3"/>
        <v>0</v>
      </c>
      <c r="U25" s="64">
        <f t="shared" si="4"/>
        <v>0</v>
      </c>
    </row>
    <row r="26" spans="2:21" ht="20.100000000000001" customHeight="1" thickBot="1">
      <c r="B26" s="30" t="s">
        <v>35</v>
      </c>
      <c r="C26" s="31">
        <v>188000</v>
      </c>
      <c r="D26" s="31">
        <v>47000</v>
      </c>
      <c r="E26" s="32">
        <v>235000</v>
      </c>
      <c r="F26" s="31">
        <v>188000</v>
      </c>
      <c r="G26" s="31">
        <v>47000</v>
      </c>
      <c r="H26" s="32">
        <v>235000</v>
      </c>
      <c r="I26" s="31">
        <v>0</v>
      </c>
      <c r="J26" s="31">
        <v>0</v>
      </c>
      <c r="K26" s="32">
        <v>0</v>
      </c>
      <c r="L26" s="31">
        <v>0</v>
      </c>
      <c r="M26" s="31">
        <v>0</v>
      </c>
      <c r="N26" s="32">
        <v>0</v>
      </c>
      <c r="O26" s="33">
        <f>F26-(I26+L26)</f>
        <v>188000</v>
      </c>
      <c r="P26" s="33">
        <f>G26-(J26+M26)</f>
        <v>47000</v>
      </c>
      <c r="Q26" s="32">
        <f t="shared" ref="Q26" si="24">SUM(O26:P26)</f>
        <v>235000</v>
      </c>
      <c r="R26" s="42">
        <f t="shared" si="1"/>
        <v>0</v>
      </c>
      <c r="S26" s="42">
        <f t="shared" si="2"/>
        <v>0</v>
      </c>
      <c r="T26" s="42">
        <f t="shared" si="3"/>
        <v>0</v>
      </c>
      <c r="U26" s="46">
        <f t="shared" si="4"/>
        <v>0</v>
      </c>
    </row>
    <row r="27" spans="2:21" ht="30" customHeight="1" thickTop="1">
      <c r="B27" s="10" t="s">
        <v>22</v>
      </c>
      <c r="C27" s="11">
        <f t="shared" ref="C27:H27" si="25">SUM(C28:C29)</f>
        <v>518100</v>
      </c>
      <c r="D27" s="11">
        <f t="shared" si="25"/>
        <v>129525</v>
      </c>
      <c r="E27" s="11">
        <f t="shared" si="25"/>
        <v>647625</v>
      </c>
      <c r="F27" s="11">
        <f t="shared" si="25"/>
        <v>518100</v>
      </c>
      <c r="G27" s="11">
        <f t="shared" si="25"/>
        <v>0</v>
      </c>
      <c r="H27" s="12">
        <f t="shared" si="25"/>
        <v>518100</v>
      </c>
      <c r="I27" s="11">
        <f t="shared" ref="I27:Q27" si="26">SUM(I28:I29)</f>
        <v>0</v>
      </c>
      <c r="J27" s="11">
        <f t="shared" si="26"/>
        <v>0</v>
      </c>
      <c r="K27" s="12">
        <f t="shared" si="26"/>
        <v>0</v>
      </c>
      <c r="L27" s="11">
        <f t="shared" si="26"/>
        <v>0</v>
      </c>
      <c r="M27" s="11">
        <f t="shared" si="26"/>
        <v>0</v>
      </c>
      <c r="N27" s="12">
        <f t="shared" si="26"/>
        <v>0</v>
      </c>
      <c r="O27" s="11">
        <f t="shared" si="26"/>
        <v>518100</v>
      </c>
      <c r="P27" s="11">
        <f t="shared" si="26"/>
        <v>0</v>
      </c>
      <c r="Q27" s="12">
        <f t="shared" si="26"/>
        <v>518100</v>
      </c>
      <c r="R27" s="36">
        <f t="shared" si="1"/>
        <v>0</v>
      </c>
      <c r="S27" s="36">
        <f t="shared" si="2"/>
        <v>0</v>
      </c>
      <c r="T27" s="36">
        <f t="shared" si="3"/>
        <v>0</v>
      </c>
      <c r="U27" s="37">
        <f t="shared" si="4"/>
        <v>0</v>
      </c>
    </row>
    <row r="28" spans="2:21" ht="20.100000000000001" customHeight="1">
      <c r="B28" s="13" t="s">
        <v>23</v>
      </c>
      <c r="C28" s="14">
        <v>493749</v>
      </c>
      <c r="D28" s="14">
        <v>123437</v>
      </c>
      <c r="E28" s="15">
        <v>617186</v>
      </c>
      <c r="F28" s="14">
        <v>505147.5</v>
      </c>
      <c r="G28" s="14">
        <v>0</v>
      </c>
      <c r="H28" s="16">
        <v>505147.5</v>
      </c>
      <c r="I28" s="14">
        <v>0</v>
      </c>
      <c r="J28" s="14">
        <v>0</v>
      </c>
      <c r="K28" s="16">
        <v>0</v>
      </c>
      <c r="L28" s="14">
        <v>0</v>
      </c>
      <c r="M28" s="14">
        <v>0</v>
      </c>
      <c r="N28" s="16">
        <f t="shared" si="20"/>
        <v>0</v>
      </c>
      <c r="O28" s="17">
        <f>F28-(I28+L28)</f>
        <v>505147.5</v>
      </c>
      <c r="P28" s="17">
        <f>G28-(J28+M28)</f>
        <v>0</v>
      </c>
      <c r="Q28" s="16">
        <f t="shared" ref="Q28" si="27">SUM(O28:P28)</f>
        <v>505147.5</v>
      </c>
      <c r="R28" s="34">
        <f t="shared" si="1"/>
        <v>0</v>
      </c>
      <c r="S28" s="34">
        <f t="shared" si="2"/>
        <v>0</v>
      </c>
      <c r="T28" s="34">
        <f t="shared" si="3"/>
        <v>0</v>
      </c>
      <c r="U28" s="35">
        <f t="shared" si="4"/>
        <v>0</v>
      </c>
    </row>
    <row r="29" spans="2:21" ht="20.100000000000001" customHeight="1">
      <c r="B29" s="53" t="s">
        <v>34</v>
      </c>
      <c r="C29" s="17">
        <f>SUM(C30:C31)</f>
        <v>24351</v>
      </c>
      <c r="D29" s="17">
        <f>SUM(D30:D31)</f>
        <v>6088</v>
      </c>
      <c r="E29" s="33">
        <f>SUM(E30:E31)</f>
        <v>30439</v>
      </c>
      <c r="F29" s="33">
        <f>SUM(F30:F31)</f>
        <v>12952.5</v>
      </c>
      <c r="G29" s="33">
        <f t="shared" ref="G29:Q29" si="28">SUM(G30:G31)</f>
        <v>0</v>
      </c>
      <c r="H29" s="33">
        <f t="shared" si="28"/>
        <v>12952.5</v>
      </c>
      <c r="I29" s="33">
        <f t="shared" si="28"/>
        <v>0</v>
      </c>
      <c r="J29" s="33">
        <f t="shared" si="28"/>
        <v>0</v>
      </c>
      <c r="K29" s="33">
        <f t="shared" si="28"/>
        <v>0</v>
      </c>
      <c r="L29" s="33">
        <f t="shared" si="28"/>
        <v>0</v>
      </c>
      <c r="M29" s="33">
        <f t="shared" si="28"/>
        <v>0</v>
      </c>
      <c r="N29" s="33">
        <f t="shared" si="28"/>
        <v>0</v>
      </c>
      <c r="O29" s="33">
        <f t="shared" si="28"/>
        <v>12952.5</v>
      </c>
      <c r="P29" s="33">
        <f t="shared" si="28"/>
        <v>0</v>
      </c>
      <c r="Q29" s="33">
        <f t="shared" si="28"/>
        <v>12952.5</v>
      </c>
      <c r="R29" s="50">
        <f t="shared" si="1"/>
        <v>0</v>
      </c>
      <c r="S29" s="50">
        <f t="shared" si="2"/>
        <v>0</v>
      </c>
      <c r="T29" s="50">
        <f t="shared" si="3"/>
        <v>0</v>
      </c>
      <c r="U29" s="51">
        <f t="shared" si="4"/>
        <v>0</v>
      </c>
    </row>
    <row r="30" spans="2:21" ht="20.100000000000001" customHeight="1">
      <c r="B30" s="57" t="s">
        <v>35</v>
      </c>
      <c r="C30" s="58">
        <v>20724</v>
      </c>
      <c r="D30" s="58">
        <v>5181</v>
      </c>
      <c r="E30" s="15">
        <v>25905</v>
      </c>
      <c r="F30" s="58">
        <v>12952.5</v>
      </c>
      <c r="G30" s="58">
        <v>0</v>
      </c>
      <c r="H30" s="32">
        <v>12952.5</v>
      </c>
      <c r="I30" s="58">
        <v>0</v>
      </c>
      <c r="J30" s="58">
        <v>0</v>
      </c>
      <c r="K30" s="32">
        <v>0</v>
      </c>
      <c r="L30" s="58">
        <v>0</v>
      </c>
      <c r="M30" s="58">
        <v>0</v>
      </c>
      <c r="N30" s="32">
        <v>0</v>
      </c>
      <c r="O30" s="17">
        <f>F30-(I30+L30)</f>
        <v>12952.5</v>
      </c>
      <c r="P30" s="17">
        <f>G30-(J30+M30)</f>
        <v>0</v>
      </c>
      <c r="Q30" s="32">
        <f>SUM(O30:P30)</f>
        <v>12952.5</v>
      </c>
      <c r="R30" s="59">
        <f t="shared" si="1"/>
        <v>0</v>
      </c>
      <c r="S30" s="59">
        <f t="shared" si="2"/>
        <v>0</v>
      </c>
      <c r="T30" s="59">
        <f t="shared" si="3"/>
        <v>0</v>
      </c>
      <c r="U30" s="60">
        <f t="shared" si="4"/>
        <v>0</v>
      </c>
    </row>
    <row r="31" spans="2:21" ht="20.100000000000001" customHeight="1" thickBot="1">
      <c r="B31" s="30" t="s">
        <v>36</v>
      </c>
      <c r="C31" s="31">
        <v>3627</v>
      </c>
      <c r="D31" s="31">
        <v>907</v>
      </c>
      <c r="E31" s="32">
        <v>4534</v>
      </c>
      <c r="F31" s="31">
        <v>0</v>
      </c>
      <c r="G31" s="31">
        <v>0</v>
      </c>
      <c r="H31" s="32">
        <v>0</v>
      </c>
      <c r="I31" s="31">
        <v>0</v>
      </c>
      <c r="J31" s="31">
        <v>0</v>
      </c>
      <c r="K31" s="32">
        <v>0</v>
      </c>
      <c r="L31" s="31">
        <v>0</v>
      </c>
      <c r="M31" s="31">
        <v>0</v>
      </c>
      <c r="N31" s="32">
        <v>0</v>
      </c>
      <c r="O31" s="33">
        <f>F31-(I31+L31)</f>
        <v>0</v>
      </c>
      <c r="P31" s="33">
        <f>G31-(J31+M31)</f>
        <v>0</v>
      </c>
      <c r="Q31" s="32">
        <f>SUM(O31:P31)</f>
        <v>0</v>
      </c>
      <c r="R31" s="42">
        <f t="shared" si="1"/>
        <v>0</v>
      </c>
      <c r="S31" s="42">
        <f t="shared" si="2"/>
        <v>0</v>
      </c>
      <c r="T31" s="42">
        <f t="shared" si="3"/>
        <v>0</v>
      </c>
      <c r="U31" s="46">
        <f t="shared" si="4"/>
        <v>0</v>
      </c>
    </row>
    <row r="32" spans="2:21" ht="30" customHeight="1" thickTop="1">
      <c r="B32" s="10" t="s">
        <v>24</v>
      </c>
      <c r="C32" s="11">
        <f>SUM(C33:C36)</f>
        <v>112200000</v>
      </c>
      <c r="D32" s="11">
        <f>SUM(D33:D36)</f>
        <v>28308124</v>
      </c>
      <c r="E32" s="11">
        <f>SUM(E33:E36)</f>
        <v>140508124</v>
      </c>
      <c r="F32" s="11">
        <f t="shared" ref="F32:Q32" si="29">SUM(F33:F36)</f>
        <v>110909700</v>
      </c>
      <c r="G32" s="11">
        <f t="shared" si="29"/>
        <v>28308124</v>
      </c>
      <c r="H32" s="12">
        <f t="shared" si="29"/>
        <v>139217824</v>
      </c>
      <c r="I32" s="11">
        <f t="shared" si="29"/>
        <v>265300</v>
      </c>
      <c r="J32" s="11">
        <f t="shared" si="29"/>
        <v>1025000</v>
      </c>
      <c r="K32" s="12">
        <f t="shared" si="29"/>
        <v>1290300</v>
      </c>
      <c r="L32" s="11">
        <f t="shared" si="29"/>
        <v>104899700</v>
      </c>
      <c r="M32" s="11">
        <f t="shared" si="29"/>
        <v>25667566</v>
      </c>
      <c r="N32" s="12">
        <f t="shared" si="29"/>
        <v>130567266</v>
      </c>
      <c r="O32" s="11">
        <f t="shared" si="29"/>
        <v>5744700</v>
      </c>
      <c r="P32" s="11">
        <f t="shared" si="29"/>
        <v>1615558</v>
      </c>
      <c r="Q32" s="12">
        <f t="shared" si="29"/>
        <v>7360258</v>
      </c>
      <c r="R32" s="36">
        <f t="shared" si="1"/>
        <v>0.94581177300091879</v>
      </c>
      <c r="S32" s="36">
        <f t="shared" si="2"/>
        <v>0.90672084098543582</v>
      </c>
      <c r="T32" s="36">
        <f t="shared" si="3"/>
        <v>0.93786314315615216</v>
      </c>
      <c r="U32" s="37">
        <f t="shared" si="4"/>
        <v>0.92925065315084554</v>
      </c>
    </row>
    <row r="33" spans="2:21" ht="20.100000000000001" customHeight="1">
      <c r="B33" s="13" t="s">
        <v>25</v>
      </c>
      <c r="C33" s="14">
        <v>91374347</v>
      </c>
      <c r="D33" s="14">
        <v>22037566</v>
      </c>
      <c r="E33" s="15">
        <v>113411913</v>
      </c>
      <c r="F33" s="14">
        <v>91374347</v>
      </c>
      <c r="G33" s="14">
        <v>22037566</v>
      </c>
      <c r="H33" s="16">
        <v>113411913</v>
      </c>
      <c r="I33" s="14">
        <v>1106110.2</v>
      </c>
      <c r="J33" s="14">
        <v>0</v>
      </c>
      <c r="K33" s="16">
        <v>1106110.2</v>
      </c>
      <c r="L33" s="14">
        <v>90268236.799999997</v>
      </c>
      <c r="M33" s="14">
        <v>22037566</v>
      </c>
      <c r="N33" s="16">
        <v>112305802.8</v>
      </c>
      <c r="O33" s="17">
        <f t="shared" ref="O33:P35" si="30">F33-(I33+L33)</f>
        <v>0</v>
      </c>
      <c r="P33" s="17">
        <f t="shared" si="30"/>
        <v>0</v>
      </c>
      <c r="Q33" s="16">
        <f t="shared" ref="Q33:Q35" si="31">SUM(O33:P33)</f>
        <v>0</v>
      </c>
      <c r="R33" s="34">
        <f t="shared" si="1"/>
        <v>0.98789474030386226</v>
      </c>
      <c r="S33" s="34">
        <f t="shared" si="2"/>
        <v>1</v>
      </c>
      <c r="T33" s="34">
        <f t="shared" si="3"/>
        <v>0.99024696638350507</v>
      </c>
      <c r="U33" s="35">
        <f t="shared" si="4"/>
        <v>0.99024696638350507</v>
      </c>
    </row>
    <row r="34" spans="2:21" ht="20.100000000000001" customHeight="1">
      <c r="B34" s="13" t="s">
        <v>26</v>
      </c>
      <c r="C34" s="14">
        <v>7120513</v>
      </c>
      <c r="D34" s="14">
        <v>3720000</v>
      </c>
      <c r="E34" s="15">
        <v>10840513</v>
      </c>
      <c r="F34" s="14">
        <v>7120513</v>
      </c>
      <c r="G34" s="14">
        <v>3720000.1</v>
      </c>
      <c r="H34" s="16">
        <v>10840513.1</v>
      </c>
      <c r="I34" s="14">
        <v>-938804.2</v>
      </c>
      <c r="J34" s="14">
        <v>1025000</v>
      </c>
      <c r="K34" s="16">
        <v>86195.8</v>
      </c>
      <c r="L34" s="14">
        <v>6634317.2000000002</v>
      </c>
      <c r="M34" s="14">
        <v>2325000</v>
      </c>
      <c r="N34" s="16">
        <v>8959317.1999999993</v>
      </c>
      <c r="O34" s="17">
        <f t="shared" si="30"/>
        <v>1425000</v>
      </c>
      <c r="P34" s="17">
        <f t="shared" si="30"/>
        <v>370000.10000000009</v>
      </c>
      <c r="Q34" s="16">
        <f t="shared" si="31"/>
        <v>1795000.1</v>
      </c>
      <c r="R34" s="34">
        <f t="shared" si="1"/>
        <v>0.93171899271864267</v>
      </c>
      <c r="S34" s="34">
        <f t="shared" si="2"/>
        <v>0.62499998319892514</v>
      </c>
      <c r="T34" s="34">
        <f t="shared" si="3"/>
        <v>0.82646615684639502</v>
      </c>
      <c r="U34" s="35">
        <f t="shared" si="4"/>
        <v>0.82646616447026067</v>
      </c>
    </row>
    <row r="35" spans="2:21" ht="20.100000000000001" customHeight="1">
      <c r="B35" s="13" t="s">
        <v>27</v>
      </c>
      <c r="C35" s="14">
        <v>8095140</v>
      </c>
      <c r="D35" s="14">
        <v>1305000</v>
      </c>
      <c r="E35" s="15">
        <v>9400140</v>
      </c>
      <c r="F35" s="14">
        <v>8095140</v>
      </c>
      <c r="G35" s="14">
        <v>1305000</v>
      </c>
      <c r="H35" s="16">
        <v>9400140</v>
      </c>
      <c r="I35" s="14">
        <v>97994</v>
      </c>
      <c r="J35" s="14">
        <v>0</v>
      </c>
      <c r="K35" s="16">
        <v>97994</v>
      </c>
      <c r="L35" s="14">
        <v>7997146</v>
      </c>
      <c r="M35" s="14">
        <v>1305000</v>
      </c>
      <c r="N35" s="16">
        <v>9302146</v>
      </c>
      <c r="O35" s="17">
        <f t="shared" si="30"/>
        <v>0</v>
      </c>
      <c r="P35" s="17">
        <f t="shared" si="30"/>
        <v>0</v>
      </c>
      <c r="Q35" s="16">
        <f t="shared" si="31"/>
        <v>0</v>
      </c>
      <c r="R35" s="34">
        <f t="shared" si="1"/>
        <v>0.9878947121359235</v>
      </c>
      <c r="S35" s="34">
        <f t="shared" si="2"/>
        <v>1</v>
      </c>
      <c r="T35" s="34">
        <f t="shared" si="3"/>
        <v>0.98957526164503928</v>
      </c>
      <c r="U35" s="35">
        <f t="shared" si="4"/>
        <v>0.98957526164503928</v>
      </c>
    </row>
    <row r="36" spans="2:21" ht="20.100000000000001" customHeight="1">
      <c r="B36" s="53" t="s">
        <v>34</v>
      </c>
      <c r="C36" s="17">
        <f>SUM(C37:C41)</f>
        <v>5610000</v>
      </c>
      <c r="D36" s="17">
        <f t="shared" ref="D36:Q36" si="32">SUM(D37:D41)</f>
        <v>1245558</v>
      </c>
      <c r="E36" s="33">
        <f t="shared" si="32"/>
        <v>6855558</v>
      </c>
      <c r="F36" s="33">
        <f t="shared" si="32"/>
        <v>4319700</v>
      </c>
      <c r="G36" s="33">
        <f t="shared" si="32"/>
        <v>1245557.8999999999</v>
      </c>
      <c r="H36" s="33">
        <f t="shared" si="32"/>
        <v>5565257.9000000004</v>
      </c>
      <c r="I36" s="33">
        <f t="shared" si="32"/>
        <v>0</v>
      </c>
      <c r="J36" s="33">
        <f t="shared" si="32"/>
        <v>0</v>
      </c>
      <c r="K36" s="33">
        <f t="shared" si="32"/>
        <v>0</v>
      </c>
      <c r="L36" s="33">
        <f t="shared" si="32"/>
        <v>0</v>
      </c>
      <c r="M36" s="33">
        <f t="shared" si="32"/>
        <v>0</v>
      </c>
      <c r="N36" s="33">
        <f t="shared" si="32"/>
        <v>0</v>
      </c>
      <c r="O36" s="33">
        <f t="shared" si="32"/>
        <v>4319700</v>
      </c>
      <c r="P36" s="33">
        <f t="shared" si="32"/>
        <v>1245557.8999999999</v>
      </c>
      <c r="Q36" s="33">
        <f t="shared" si="32"/>
        <v>5565257.9000000004</v>
      </c>
      <c r="R36" s="50">
        <f t="shared" si="1"/>
        <v>0</v>
      </c>
      <c r="S36" s="50">
        <f t="shared" si="2"/>
        <v>0</v>
      </c>
      <c r="T36" s="50">
        <f t="shared" si="3"/>
        <v>0</v>
      </c>
      <c r="U36" s="51">
        <f t="shared" si="4"/>
        <v>0</v>
      </c>
    </row>
    <row r="37" spans="2:21" ht="20.100000000000001" customHeight="1">
      <c r="B37" s="30" t="s">
        <v>35</v>
      </c>
      <c r="C37" s="31">
        <v>5610000</v>
      </c>
      <c r="D37" s="31">
        <v>1245558</v>
      </c>
      <c r="E37" s="32">
        <v>6855558</v>
      </c>
      <c r="F37" s="31">
        <v>4319700</v>
      </c>
      <c r="G37" s="31">
        <v>1245557.8999999999</v>
      </c>
      <c r="H37" s="32">
        <v>5565257.9000000004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2">
        <v>0</v>
      </c>
      <c r="O37" s="33">
        <f t="shared" ref="O37:P41" si="33">F37-(I37+L37)</f>
        <v>4319700</v>
      </c>
      <c r="P37" s="33">
        <f t="shared" si="33"/>
        <v>1245557.8999999999</v>
      </c>
      <c r="Q37" s="32">
        <f t="shared" ref="Q37:Q41" si="34">SUM(O37:P37)</f>
        <v>5565257.9000000004</v>
      </c>
      <c r="R37" s="42">
        <f t="shared" si="1"/>
        <v>0</v>
      </c>
      <c r="S37" s="42">
        <f t="shared" si="2"/>
        <v>0</v>
      </c>
      <c r="T37" s="42">
        <f t="shared" si="3"/>
        <v>0</v>
      </c>
      <c r="U37" s="46">
        <f t="shared" si="4"/>
        <v>0</v>
      </c>
    </row>
    <row r="38" spans="2:21" ht="20.100000000000001" customHeight="1">
      <c r="B38" s="57" t="s">
        <v>37</v>
      </c>
      <c r="C38" s="58">
        <v>0</v>
      </c>
      <c r="D38" s="58">
        <v>0</v>
      </c>
      <c r="E38" s="15">
        <v>0</v>
      </c>
      <c r="F38" s="58">
        <v>0</v>
      </c>
      <c r="G38" s="58">
        <v>0</v>
      </c>
      <c r="H38" s="16">
        <v>0</v>
      </c>
      <c r="I38" s="58">
        <v>0</v>
      </c>
      <c r="J38" s="58">
        <v>0</v>
      </c>
      <c r="K38" s="16">
        <v>0</v>
      </c>
      <c r="L38" s="58">
        <v>0</v>
      </c>
      <c r="M38" s="58">
        <v>0</v>
      </c>
      <c r="N38" s="16">
        <v>0</v>
      </c>
      <c r="O38" s="17">
        <f t="shared" si="33"/>
        <v>0</v>
      </c>
      <c r="P38" s="17">
        <f t="shared" si="33"/>
        <v>0</v>
      </c>
      <c r="Q38" s="16">
        <f t="shared" si="34"/>
        <v>0</v>
      </c>
      <c r="R38" s="59">
        <f t="shared" si="1"/>
        <v>0</v>
      </c>
      <c r="S38" s="59">
        <f t="shared" si="2"/>
        <v>0</v>
      </c>
      <c r="T38" s="59">
        <f t="shared" si="3"/>
        <v>0</v>
      </c>
      <c r="U38" s="60">
        <f t="shared" si="4"/>
        <v>0</v>
      </c>
    </row>
    <row r="39" spans="2:21" ht="20.100000000000001" customHeight="1">
      <c r="B39" s="57" t="s">
        <v>38</v>
      </c>
      <c r="C39" s="58">
        <v>0</v>
      </c>
      <c r="D39" s="58">
        <v>0</v>
      </c>
      <c r="E39" s="15">
        <v>0</v>
      </c>
      <c r="F39" s="58">
        <v>0</v>
      </c>
      <c r="G39" s="58">
        <v>0</v>
      </c>
      <c r="H39" s="16">
        <v>0</v>
      </c>
      <c r="I39" s="58">
        <v>0</v>
      </c>
      <c r="J39" s="58">
        <v>0</v>
      </c>
      <c r="K39" s="16">
        <v>0</v>
      </c>
      <c r="L39" s="58">
        <v>0</v>
      </c>
      <c r="M39" s="58">
        <v>0</v>
      </c>
      <c r="N39" s="16">
        <v>0</v>
      </c>
      <c r="O39" s="17">
        <f t="shared" si="33"/>
        <v>0</v>
      </c>
      <c r="P39" s="17">
        <f t="shared" si="33"/>
        <v>0</v>
      </c>
      <c r="Q39" s="16">
        <f t="shared" si="34"/>
        <v>0</v>
      </c>
      <c r="R39" s="59">
        <f t="shared" si="1"/>
        <v>0</v>
      </c>
      <c r="S39" s="59">
        <f t="shared" si="2"/>
        <v>0</v>
      </c>
      <c r="T39" s="59">
        <f t="shared" si="3"/>
        <v>0</v>
      </c>
      <c r="U39" s="60">
        <f t="shared" si="4"/>
        <v>0</v>
      </c>
    </row>
    <row r="40" spans="2:21" ht="20.100000000000001" customHeight="1">
      <c r="B40" s="57" t="s">
        <v>39</v>
      </c>
      <c r="C40" s="58">
        <v>0</v>
      </c>
      <c r="D40" s="58">
        <v>0</v>
      </c>
      <c r="E40" s="15">
        <v>0</v>
      </c>
      <c r="F40" s="58">
        <v>0</v>
      </c>
      <c r="G40" s="58">
        <v>0</v>
      </c>
      <c r="H40" s="16">
        <v>0</v>
      </c>
      <c r="I40" s="58">
        <v>0</v>
      </c>
      <c r="J40" s="58">
        <v>0</v>
      </c>
      <c r="K40" s="16">
        <v>0</v>
      </c>
      <c r="L40" s="58">
        <v>0</v>
      </c>
      <c r="M40" s="58">
        <v>0</v>
      </c>
      <c r="N40" s="16">
        <v>0</v>
      </c>
      <c r="O40" s="17">
        <f t="shared" si="33"/>
        <v>0</v>
      </c>
      <c r="P40" s="17">
        <f t="shared" si="33"/>
        <v>0</v>
      </c>
      <c r="Q40" s="16">
        <f t="shared" si="34"/>
        <v>0</v>
      </c>
      <c r="R40" s="59">
        <f t="shared" si="1"/>
        <v>0</v>
      </c>
      <c r="S40" s="59">
        <f t="shared" si="2"/>
        <v>0</v>
      </c>
      <c r="T40" s="59">
        <f t="shared" si="3"/>
        <v>0</v>
      </c>
      <c r="U40" s="60">
        <f t="shared" si="4"/>
        <v>0</v>
      </c>
    </row>
    <row r="41" spans="2:21" ht="20.100000000000001" customHeight="1" thickBot="1">
      <c r="B41" s="57" t="s">
        <v>40</v>
      </c>
      <c r="C41" s="58">
        <v>0</v>
      </c>
      <c r="D41" s="58">
        <v>0</v>
      </c>
      <c r="E41" s="15">
        <v>0</v>
      </c>
      <c r="F41" s="58">
        <v>0</v>
      </c>
      <c r="G41" s="58">
        <v>0</v>
      </c>
      <c r="H41" s="16">
        <v>0</v>
      </c>
      <c r="I41" s="58">
        <v>0</v>
      </c>
      <c r="J41" s="58">
        <v>0</v>
      </c>
      <c r="K41" s="16">
        <v>0</v>
      </c>
      <c r="L41" s="58">
        <v>0</v>
      </c>
      <c r="M41" s="58">
        <v>0</v>
      </c>
      <c r="N41" s="16">
        <v>0</v>
      </c>
      <c r="O41" s="17">
        <f t="shared" si="33"/>
        <v>0</v>
      </c>
      <c r="P41" s="17">
        <f t="shared" si="33"/>
        <v>0</v>
      </c>
      <c r="Q41" s="16">
        <f t="shared" si="34"/>
        <v>0</v>
      </c>
      <c r="R41" s="59">
        <f t="shared" si="1"/>
        <v>0</v>
      </c>
      <c r="S41" s="59">
        <f t="shared" si="2"/>
        <v>0</v>
      </c>
      <c r="T41" s="59">
        <f t="shared" si="3"/>
        <v>0</v>
      </c>
      <c r="U41" s="60">
        <f t="shared" si="4"/>
        <v>0</v>
      </c>
    </row>
    <row r="42" spans="2:21" ht="30" customHeight="1" thickTop="1">
      <c r="B42" s="10" t="s">
        <v>28</v>
      </c>
      <c r="C42" s="11">
        <f>C43+C48</f>
        <v>10767700</v>
      </c>
      <c r="D42" s="11">
        <f>D43+D48</f>
        <v>2691925</v>
      </c>
      <c r="E42" s="11">
        <f>E43+E48</f>
        <v>13459625</v>
      </c>
      <c r="F42" s="11">
        <f t="shared" ref="F42:H42" si="35">F43+F48</f>
        <v>9499982</v>
      </c>
      <c r="G42" s="11">
        <f t="shared" si="35"/>
        <v>2691925</v>
      </c>
      <c r="H42" s="11">
        <f t="shared" si="35"/>
        <v>12191907</v>
      </c>
      <c r="I42" s="11">
        <f t="shared" ref="I42:Q42" si="36">I43+I48</f>
        <v>1861815.3</v>
      </c>
      <c r="J42" s="11">
        <f t="shared" si="36"/>
        <v>511938.2</v>
      </c>
      <c r="K42" s="11">
        <f t="shared" si="36"/>
        <v>2373753.5</v>
      </c>
      <c r="L42" s="11">
        <f t="shared" si="36"/>
        <v>188082269.47999999</v>
      </c>
      <c r="M42" s="11">
        <f t="shared" si="36"/>
        <v>50713794.390000001</v>
      </c>
      <c r="N42" s="11">
        <f t="shared" si="36"/>
        <v>238796063.87</v>
      </c>
      <c r="O42" s="11">
        <f>O43+O48</f>
        <v>-180444102.78</v>
      </c>
      <c r="P42" s="11">
        <f t="shared" si="36"/>
        <v>-48533807.590000004</v>
      </c>
      <c r="Q42" s="11">
        <f t="shared" si="36"/>
        <v>-228977910.37</v>
      </c>
      <c r="R42" s="39">
        <f t="shared" si="1"/>
        <v>19.798171141797951</v>
      </c>
      <c r="S42" s="39">
        <f t="shared" si="2"/>
        <v>18.839230063987667</v>
      </c>
      <c r="T42" s="39">
        <f t="shared" si="3"/>
        <v>19.586440732364512</v>
      </c>
      <c r="U42" s="37">
        <f t="shared" si="4"/>
        <v>17.741658023161865</v>
      </c>
    </row>
    <row r="43" spans="2:21" ht="27" customHeight="1">
      <c r="B43" s="54" t="s">
        <v>29</v>
      </c>
      <c r="C43" s="17">
        <f t="shared" ref="C43:Q43" si="37">SUM(C44:C47)</f>
        <v>0</v>
      </c>
      <c r="D43" s="17">
        <f t="shared" si="37"/>
        <v>0</v>
      </c>
      <c r="E43" s="17">
        <f t="shared" si="37"/>
        <v>0</v>
      </c>
      <c r="F43" s="17">
        <f t="shared" si="37"/>
        <v>0</v>
      </c>
      <c r="G43" s="17">
        <f t="shared" si="37"/>
        <v>0</v>
      </c>
      <c r="H43" s="17">
        <f t="shared" si="37"/>
        <v>0</v>
      </c>
      <c r="I43" s="17">
        <f t="shared" si="37"/>
        <v>1861815.3</v>
      </c>
      <c r="J43" s="17">
        <f t="shared" si="37"/>
        <v>511938.2</v>
      </c>
      <c r="K43" s="17">
        <f t="shared" si="37"/>
        <v>2373753.5</v>
      </c>
      <c r="L43" s="17">
        <f t="shared" si="37"/>
        <v>188082269.47999999</v>
      </c>
      <c r="M43" s="17">
        <f t="shared" si="37"/>
        <v>50713794.390000001</v>
      </c>
      <c r="N43" s="17">
        <f t="shared" si="37"/>
        <v>238796063.87</v>
      </c>
      <c r="O43" s="17">
        <f t="shared" si="37"/>
        <v>-189944084.78</v>
      </c>
      <c r="P43" s="17">
        <f t="shared" si="37"/>
        <v>-51225732.590000004</v>
      </c>
      <c r="Q43" s="17">
        <f t="shared" si="37"/>
        <v>-241169817.37</v>
      </c>
      <c r="R43" s="40">
        <f t="shared" si="1"/>
        <v>0</v>
      </c>
      <c r="S43" s="40">
        <f t="shared" si="2"/>
        <v>0</v>
      </c>
      <c r="T43" s="40">
        <f t="shared" si="3"/>
        <v>0</v>
      </c>
      <c r="U43" s="45">
        <f t="shared" si="4"/>
        <v>0</v>
      </c>
    </row>
    <row r="44" spans="2:21" ht="20.100000000000001" customHeight="1">
      <c r="B44" s="23" t="s">
        <v>30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v>0</v>
      </c>
      <c r="I44" s="14">
        <v>1296391.3</v>
      </c>
      <c r="J44" s="14">
        <v>370582.2</v>
      </c>
      <c r="K44" s="15">
        <v>1666973.5</v>
      </c>
      <c r="L44" s="14">
        <v>130091276.67</v>
      </c>
      <c r="M44" s="14">
        <v>36216046.18</v>
      </c>
      <c r="N44" s="15">
        <v>166307322.84999999</v>
      </c>
      <c r="O44" s="17">
        <f t="shared" ref="O44:P47" si="38">F44-(I44+L44)</f>
        <v>-131387667.97</v>
      </c>
      <c r="P44" s="17">
        <f t="shared" si="38"/>
        <v>-36586628.380000003</v>
      </c>
      <c r="Q44" s="15">
        <f t="shared" ref="Q44:Q46" si="39">SUM(O44:P44)</f>
        <v>-167974296.34999999</v>
      </c>
      <c r="R44" s="41">
        <f t="shared" si="1"/>
        <v>0</v>
      </c>
      <c r="S44" s="41">
        <f t="shared" si="2"/>
        <v>0</v>
      </c>
      <c r="T44" s="41">
        <f t="shared" si="3"/>
        <v>0</v>
      </c>
      <c r="U44" s="35">
        <f t="shared" si="4"/>
        <v>0</v>
      </c>
    </row>
    <row r="45" spans="2:21" ht="20.100000000000001" customHeight="1">
      <c r="B45" s="23" t="s">
        <v>31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v>0</v>
      </c>
      <c r="I45" s="14">
        <v>565424</v>
      </c>
      <c r="J45" s="14">
        <v>141356</v>
      </c>
      <c r="K45" s="15">
        <v>706780</v>
      </c>
      <c r="L45" s="14">
        <v>53075531.990000002</v>
      </c>
      <c r="M45" s="14">
        <v>13268883</v>
      </c>
      <c r="N45" s="15">
        <v>66344414.990000002</v>
      </c>
      <c r="O45" s="17">
        <f t="shared" si="38"/>
        <v>-53640955.990000002</v>
      </c>
      <c r="P45" s="17">
        <f t="shared" si="38"/>
        <v>-13410239</v>
      </c>
      <c r="Q45" s="15">
        <f t="shared" si="39"/>
        <v>-67051194.990000002</v>
      </c>
      <c r="R45" s="41">
        <f t="shared" si="1"/>
        <v>0</v>
      </c>
      <c r="S45" s="41">
        <f t="shared" si="2"/>
        <v>0</v>
      </c>
      <c r="T45" s="41">
        <f t="shared" si="3"/>
        <v>0</v>
      </c>
      <c r="U45" s="35">
        <f t="shared" si="4"/>
        <v>0</v>
      </c>
    </row>
    <row r="46" spans="2:21" ht="20.100000000000001" customHeight="1">
      <c r="B46" s="23" t="s">
        <v>32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v>0</v>
      </c>
      <c r="I46" s="14">
        <v>0</v>
      </c>
      <c r="J46" s="14">
        <v>0</v>
      </c>
      <c r="K46" s="15">
        <v>0</v>
      </c>
      <c r="L46" s="14">
        <v>4915460.82</v>
      </c>
      <c r="M46" s="14">
        <v>1228865.21</v>
      </c>
      <c r="N46" s="15">
        <v>6144326.0300000003</v>
      </c>
      <c r="O46" s="17">
        <f t="shared" si="38"/>
        <v>-4915460.82</v>
      </c>
      <c r="P46" s="17">
        <f t="shared" si="38"/>
        <v>-1228865.21</v>
      </c>
      <c r="Q46" s="15">
        <f t="shared" si="39"/>
        <v>-6144326.0300000003</v>
      </c>
      <c r="R46" s="41">
        <f t="shared" si="1"/>
        <v>0</v>
      </c>
      <c r="S46" s="41">
        <f t="shared" si="2"/>
        <v>0</v>
      </c>
      <c r="T46" s="41">
        <f t="shared" si="3"/>
        <v>0</v>
      </c>
      <c r="U46" s="35">
        <f t="shared" si="4"/>
        <v>0</v>
      </c>
    </row>
    <row r="47" spans="2:21" ht="20.100000000000001" customHeight="1">
      <c r="B47" s="30" t="s">
        <v>33</v>
      </c>
      <c r="C47" s="31">
        <v>0</v>
      </c>
      <c r="D47" s="31">
        <v>0</v>
      </c>
      <c r="E47" s="32">
        <v>0</v>
      </c>
      <c r="F47" s="31">
        <v>0</v>
      </c>
      <c r="G47" s="31">
        <v>0</v>
      </c>
      <c r="H47" s="32">
        <v>0</v>
      </c>
      <c r="I47" s="31">
        <v>0</v>
      </c>
      <c r="J47" s="31">
        <v>0</v>
      </c>
      <c r="K47" s="32">
        <v>0</v>
      </c>
      <c r="L47" s="31">
        <v>0</v>
      </c>
      <c r="M47" s="31">
        <v>0</v>
      </c>
      <c r="N47" s="32">
        <v>0</v>
      </c>
      <c r="O47" s="33">
        <f t="shared" si="38"/>
        <v>0</v>
      </c>
      <c r="P47" s="33">
        <f t="shared" si="38"/>
        <v>0</v>
      </c>
      <c r="Q47" s="32">
        <f t="shared" ref="Q47" si="40">SUM(O47:P47)</f>
        <v>0</v>
      </c>
      <c r="R47" s="42">
        <f t="shared" si="1"/>
        <v>0</v>
      </c>
      <c r="S47" s="42">
        <f t="shared" si="2"/>
        <v>0</v>
      </c>
      <c r="T47" s="42">
        <f t="shared" si="3"/>
        <v>0</v>
      </c>
      <c r="U47" s="46">
        <f t="shared" si="4"/>
        <v>0</v>
      </c>
    </row>
    <row r="48" spans="2:21" ht="20.100000000000001" customHeight="1">
      <c r="B48" s="53" t="s">
        <v>34</v>
      </c>
      <c r="C48" s="17">
        <f>SUM(C49:C50)</f>
        <v>10767700</v>
      </c>
      <c r="D48" s="17">
        <f>SUM(D49:D50)</f>
        <v>2691925</v>
      </c>
      <c r="E48" s="33">
        <f>SUM(E49:E50)</f>
        <v>13459625</v>
      </c>
      <c r="F48" s="33">
        <f>SUM(F49:F50)</f>
        <v>9499982</v>
      </c>
      <c r="G48" s="33">
        <f t="shared" ref="G48" si="41">SUM(G49:G50)</f>
        <v>2691925</v>
      </c>
      <c r="H48" s="33">
        <f t="shared" ref="H48:Q48" si="42">SUM(H49:H50)</f>
        <v>12191907</v>
      </c>
      <c r="I48" s="33">
        <f t="shared" si="42"/>
        <v>0</v>
      </c>
      <c r="J48" s="33">
        <f t="shared" si="42"/>
        <v>0</v>
      </c>
      <c r="K48" s="33">
        <f t="shared" si="42"/>
        <v>0</v>
      </c>
      <c r="L48" s="33">
        <f t="shared" si="42"/>
        <v>0</v>
      </c>
      <c r="M48" s="33">
        <f t="shared" si="42"/>
        <v>0</v>
      </c>
      <c r="N48" s="33">
        <f t="shared" si="42"/>
        <v>0</v>
      </c>
      <c r="O48" s="33">
        <f t="shared" si="42"/>
        <v>9499982</v>
      </c>
      <c r="P48" s="33">
        <f t="shared" si="42"/>
        <v>2691925</v>
      </c>
      <c r="Q48" s="33">
        <f t="shared" si="42"/>
        <v>12191907</v>
      </c>
      <c r="R48" s="50">
        <f t="shared" si="1"/>
        <v>0</v>
      </c>
      <c r="S48" s="50">
        <f t="shared" si="2"/>
        <v>0</v>
      </c>
      <c r="T48" s="50">
        <f t="shared" si="3"/>
        <v>0</v>
      </c>
      <c r="U48" s="51">
        <f t="shared" si="4"/>
        <v>0</v>
      </c>
    </row>
    <row r="49" spans="2:21" ht="20.100000000000001" customHeight="1">
      <c r="B49" s="30" t="s">
        <v>35</v>
      </c>
      <c r="C49" s="31">
        <v>9164000</v>
      </c>
      <c r="D49" s="31">
        <v>2291000</v>
      </c>
      <c r="E49" s="32">
        <v>11455000</v>
      </c>
      <c r="F49" s="31">
        <v>8085091</v>
      </c>
      <c r="G49" s="31">
        <v>2291000</v>
      </c>
      <c r="H49" s="32">
        <v>10376091</v>
      </c>
      <c r="I49" s="31">
        <v>0</v>
      </c>
      <c r="J49" s="31">
        <v>0</v>
      </c>
      <c r="K49" s="32">
        <v>0</v>
      </c>
      <c r="L49" s="31">
        <v>0</v>
      </c>
      <c r="M49" s="31">
        <v>0</v>
      </c>
      <c r="N49" s="32">
        <v>0</v>
      </c>
      <c r="O49" s="33">
        <f>F49-(I49+L49)</f>
        <v>8085091</v>
      </c>
      <c r="P49" s="33">
        <f>G49-(J49+M49)</f>
        <v>2291000</v>
      </c>
      <c r="Q49" s="32">
        <f t="shared" ref="Q49:Q50" si="43">SUM(O49:P49)</f>
        <v>10376091</v>
      </c>
      <c r="R49" s="42">
        <f t="shared" si="1"/>
        <v>0</v>
      </c>
      <c r="S49" s="42">
        <f t="shared" si="2"/>
        <v>0</v>
      </c>
      <c r="T49" s="42">
        <f t="shared" si="3"/>
        <v>0</v>
      </c>
      <c r="U49" s="46">
        <f t="shared" si="4"/>
        <v>0</v>
      </c>
    </row>
    <row r="50" spans="2:21" ht="20.100000000000001" customHeight="1" thickBot="1">
      <c r="B50" s="24" t="s">
        <v>36</v>
      </c>
      <c r="C50" s="20">
        <v>1603700</v>
      </c>
      <c r="D50" s="20">
        <v>400925</v>
      </c>
      <c r="E50" s="21">
        <v>2004625</v>
      </c>
      <c r="F50" s="20">
        <v>1414891</v>
      </c>
      <c r="G50" s="20">
        <v>400925</v>
      </c>
      <c r="H50" s="21">
        <v>1815816</v>
      </c>
      <c r="I50" s="20">
        <v>0</v>
      </c>
      <c r="J50" s="20">
        <v>0</v>
      </c>
      <c r="K50" s="21">
        <v>0</v>
      </c>
      <c r="L50" s="20">
        <v>0</v>
      </c>
      <c r="M50" s="20">
        <v>0</v>
      </c>
      <c r="N50" s="21">
        <v>0</v>
      </c>
      <c r="O50" s="22">
        <f>F50-(I50+L50)</f>
        <v>1414891</v>
      </c>
      <c r="P50" s="22">
        <f>G50-(J50+M50)</f>
        <v>400925</v>
      </c>
      <c r="Q50" s="21">
        <f t="shared" si="43"/>
        <v>1815816</v>
      </c>
      <c r="R50" s="43">
        <f t="shared" si="1"/>
        <v>0</v>
      </c>
      <c r="S50" s="43">
        <f t="shared" si="2"/>
        <v>0</v>
      </c>
      <c r="T50" s="43">
        <f t="shared" si="3"/>
        <v>0</v>
      </c>
      <c r="U50" s="38">
        <f t="shared" si="4"/>
        <v>0</v>
      </c>
    </row>
    <row r="51" spans="2:21" ht="13.5" thickTop="1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27"/>
      <c r="T51" s="27"/>
      <c r="U51" s="28"/>
    </row>
    <row r="52" spans="2:21" ht="8.1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62" spans="2:21">
      <c r="B62" s="49"/>
      <c r="C62" s="49"/>
      <c r="D62" s="49"/>
    </row>
    <row r="63" spans="2:21" ht="15.75">
      <c r="B63" s="47"/>
      <c r="C63" s="107"/>
      <c r="D63" s="107"/>
      <c r="E63" s="107"/>
      <c r="F63" s="107"/>
      <c r="G63" s="107"/>
      <c r="H63" s="107"/>
      <c r="I63" s="52"/>
      <c r="J63" s="52"/>
      <c r="K63" s="107"/>
      <c r="L63" s="107"/>
      <c r="M63" s="107"/>
      <c r="N63" s="107"/>
      <c r="O63" s="107"/>
      <c r="P63" s="107"/>
    </row>
    <row r="64" spans="2:21" ht="15.75">
      <c r="B64" s="48"/>
      <c r="C64" s="107"/>
      <c r="D64" s="107"/>
      <c r="E64" s="107"/>
      <c r="F64" s="107"/>
      <c r="G64" s="107"/>
      <c r="H64" s="107"/>
      <c r="I64" s="52"/>
      <c r="J64" s="52"/>
      <c r="K64" s="107"/>
      <c r="L64" s="107"/>
      <c r="M64" s="107"/>
      <c r="N64" s="107"/>
      <c r="O64" s="107"/>
      <c r="P64" s="107"/>
    </row>
  </sheetData>
  <mergeCells count="14">
    <mergeCell ref="K63:P63"/>
    <mergeCell ref="K64:P64"/>
    <mergeCell ref="C63:H63"/>
    <mergeCell ref="C64:H64"/>
    <mergeCell ref="B1:U1"/>
    <mergeCell ref="C4:E4"/>
    <mergeCell ref="F4:H4"/>
    <mergeCell ref="I4:K4"/>
    <mergeCell ref="L4:N4"/>
    <mergeCell ref="O4:Q4"/>
    <mergeCell ref="R4:U4"/>
    <mergeCell ref="Q2:S3"/>
    <mergeCell ref="T2:U3"/>
    <mergeCell ref="C2:P3"/>
  </mergeCells>
  <printOptions horizontalCentered="1"/>
  <pageMargins left="0.39370078740157483" right="0.19685039370078741" top="0.39370078740157483" bottom="0.39370078740157483" header="0.19685039370078741" footer="0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4"/>
  <sheetViews>
    <sheetView tabSelected="1" topLeftCell="A4" zoomScale="70" zoomScaleNormal="70" workbookViewId="0">
      <selection activeCell="M20" sqref="M20"/>
    </sheetView>
  </sheetViews>
  <sheetFormatPr baseColWidth="10" defaultRowHeight="11.25"/>
  <cols>
    <col min="1" max="1" width="2.28515625" style="69" customWidth="1"/>
    <col min="2" max="2" width="48" style="72" customWidth="1"/>
    <col min="3" max="4" width="10.7109375" style="69" customWidth="1"/>
    <col min="5" max="5" width="11" style="69" customWidth="1"/>
    <col min="6" max="6" width="11.7109375" style="69" customWidth="1"/>
    <col min="7" max="17" width="12.85546875" style="69" customWidth="1"/>
    <col min="18" max="18" width="11" style="69" bestFit="1" customWidth="1"/>
    <col min="19" max="20" width="9.42578125" style="69" customWidth="1"/>
    <col min="21" max="21" width="7.7109375" style="82" customWidth="1"/>
    <col min="22" max="22" width="3.7109375" style="69" customWidth="1"/>
    <col min="23" max="254" width="11.42578125" style="69"/>
    <col min="255" max="255" width="6.140625" style="69" bestFit="1" customWidth="1"/>
    <col min="256" max="256" width="27.140625" style="69" bestFit="1" customWidth="1"/>
    <col min="257" max="257" width="14.85546875" style="69" bestFit="1" customWidth="1"/>
    <col min="258" max="258" width="13.85546875" style="69" bestFit="1" customWidth="1"/>
    <col min="259" max="259" width="14.85546875" style="69" bestFit="1" customWidth="1"/>
    <col min="260" max="260" width="13.85546875" style="69" customWidth="1"/>
    <col min="261" max="261" width="14.85546875" style="69" bestFit="1" customWidth="1"/>
    <col min="262" max="262" width="9.42578125" style="69" bestFit="1" customWidth="1"/>
    <col min="263" max="263" width="7.7109375" style="69" bestFit="1" customWidth="1"/>
    <col min="264" max="264" width="8.7109375" style="69" bestFit="1" customWidth="1"/>
    <col min="265" max="265" width="12.85546875" style="69" bestFit="1" customWidth="1"/>
    <col min="266" max="266" width="7.7109375" style="69" bestFit="1" customWidth="1"/>
    <col min="267" max="267" width="11.5703125" style="69" bestFit="1" customWidth="1"/>
    <col min="268" max="268" width="9.5703125" style="69" bestFit="1" customWidth="1"/>
    <col min="269" max="510" width="11.42578125" style="69"/>
    <col min="511" max="511" width="6.140625" style="69" bestFit="1" customWidth="1"/>
    <col min="512" max="512" width="27.140625" style="69" bestFit="1" customWidth="1"/>
    <col min="513" max="513" width="14.85546875" style="69" bestFit="1" customWidth="1"/>
    <col min="514" max="514" width="13.85546875" style="69" bestFit="1" customWidth="1"/>
    <col min="515" max="515" width="14.85546875" style="69" bestFit="1" customWidth="1"/>
    <col min="516" max="516" width="13.85546875" style="69" customWidth="1"/>
    <col min="517" max="517" width="14.85546875" style="69" bestFit="1" customWidth="1"/>
    <col min="518" max="518" width="9.42578125" style="69" bestFit="1" customWidth="1"/>
    <col min="519" max="519" width="7.7109375" style="69" bestFit="1" customWidth="1"/>
    <col min="520" max="520" width="8.7109375" style="69" bestFit="1" customWidth="1"/>
    <col min="521" max="521" width="12.85546875" style="69" bestFit="1" customWidth="1"/>
    <col min="522" max="522" width="7.7109375" style="69" bestFit="1" customWidth="1"/>
    <col min="523" max="523" width="11.5703125" style="69" bestFit="1" customWidth="1"/>
    <col min="524" max="524" width="9.5703125" style="69" bestFit="1" customWidth="1"/>
    <col min="525" max="766" width="11.42578125" style="69"/>
    <col min="767" max="767" width="6.140625" style="69" bestFit="1" customWidth="1"/>
    <col min="768" max="768" width="27.140625" style="69" bestFit="1" customWidth="1"/>
    <col min="769" max="769" width="14.85546875" style="69" bestFit="1" customWidth="1"/>
    <col min="770" max="770" width="13.85546875" style="69" bestFit="1" customWidth="1"/>
    <col min="771" max="771" width="14.85546875" style="69" bestFit="1" customWidth="1"/>
    <col min="772" max="772" width="13.85546875" style="69" customWidth="1"/>
    <col min="773" max="773" width="14.85546875" style="69" bestFit="1" customWidth="1"/>
    <col min="774" max="774" width="9.42578125" style="69" bestFit="1" customWidth="1"/>
    <col min="775" max="775" width="7.7109375" style="69" bestFit="1" customWidth="1"/>
    <col min="776" max="776" width="8.7109375" style="69" bestFit="1" customWidth="1"/>
    <col min="777" max="777" width="12.85546875" style="69" bestFit="1" customWidth="1"/>
    <col min="778" max="778" width="7.7109375" style="69" bestFit="1" customWidth="1"/>
    <col min="779" max="779" width="11.5703125" style="69" bestFit="1" customWidth="1"/>
    <col min="780" max="780" width="9.5703125" style="69" bestFit="1" customWidth="1"/>
    <col min="781" max="1022" width="11.42578125" style="69"/>
    <col min="1023" max="1023" width="6.140625" style="69" bestFit="1" customWidth="1"/>
    <col min="1024" max="1024" width="27.140625" style="69" bestFit="1" customWidth="1"/>
    <col min="1025" max="1025" width="14.85546875" style="69" bestFit="1" customWidth="1"/>
    <col min="1026" max="1026" width="13.85546875" style="69" bestFit="1" customWidth="1"/>
    <col min="1027" max="1027" width="14.85546875" style="69" bestFit="1" customWidth="1"/>
    <col min="1028" max="1028" width="13.85546875" style="69" customWidth="1"/>
    <col min="1029" max="1029" width="14.85546875" style="69" bestFit="1" customWidth="1"/>
    <col min="1030" max="1030" width="9.42578125" style="69" bestFit="1" customWidth="1"/>
    <col min="1031" max="1031" width="7.7109375" style="69" bestFit="1" customWidth="1"/>
    <col min="1032" max="1032" width="8.7109375" style="69" bestFit="1" customWidth="1"/>
    <col min="1033" max="1033" width="12.85546875" style="69" bestFit="1" customWidth="1"/>
    <col min="1034" max="1034" width="7.7109375" style="69" bestFit="1" customWidth="1"/>
    <col min="1035" max="1035" width="11.5703125" style="69" bestFit="1" customWidth="1"/>
    <col min="1036" max="1036" width="9.5703125" style="69" bestFit="1" customWidth="1"/>
    <col min="1037" max="1278" width="11.42578125" style="69"/>
    <col min="1279" max="1279" width="6.140625" style="69" bestFit="1" customWidth="1"/>
    <col min="1280" max="1280" width="27.140625" style="69" bestFit="1" customWidth="1"/>
    <col min="1281" max="1281" width="14.85546875" style="69" bestFit="1" customWidth="1"/>
    <col min="1282" max="1282" width="13.85546875" style="69" bestFit="1" customWidth="1"/>
    <col min="1283" max="1283" width="14.85546875" style="69" bestFit="1" customWidth="1"/>
    <col min="1284" max="1284" width="13.85546875" style="69" customWidth="1"/>
    <col min="1285" max="1285" width="14.85546875" style="69" bestFit="1" customWidth="1"/>
    <col min="1286" max="1286" width="9.42578125" style="69" bestFit="1" customWidth="1"/>
    <col min="1287" max="1287" width="7.7109375" style="69" bestFit="1" customWidth="1"/>
    <col min="1288" max="1288" width="8.7109375" style="69" bestFit="1" customWidth="1"/>
    <col min="1289" max="1289" width="12.85546875" style="69" bestFit="1" customWidth="1"/>
    <col min="1290" max="1290" width="7.7109375" style="69" bestFit="1" customWidth="1"/>
    <col min="1291" max="1291" width="11.5703125" style="69" bestFit="1" customWidth="1"/>
    <col min="1292" max="1292" width="9.5703125" style="69" bestFit="1" customWidth="1"/>
    <col min="1293" max="1534" width="11.42578125" style="69"/>
    <col min="1535" max="1535" width="6.140625" style="69" bestFit="1" customWidth="1"/>
    <col min="1536" max="1536" width="27.140625" style="69" bestFit="1" customWidth="1"/>
    <col min="1537" max="1537" width="14.85546875" style="69" bestFit="1" customWidth="1"/>
    <col min="1538" max="1538" width="13.85546875" style="69" bestFit="1" customWidth="1"/>
    <col min="1539" max="1539" width="14.85546875" style="69" bestFit="1" customWidth="1"/>
    <col min="1540" max="1540" width="13.85546875" style="69" customWidth="1"/>
    <col min="1541" max="1541" width="14.85546875" style="69" bestFit="1" customWidth="1"/>
    <col min="1542" max="1542" width="9.42578125" style="69" bestFit="1" customWidth="1"/>
    <col min="1543" max="1543" width="7.7109375" style="69" bestFit="1" customWidth="1"/>
    <col min="1544" max="1544" width="8.7109375" style="69" bestFit="1" customWidth="1"/>
    <col min="1545" max="1545" width="12.85546875" style="69" bestFit="1" customWidth="1"/>
    <col min="1546" max="1546" width="7.7109375" style="69" bestFit="1" customWidth="1"/>
    <col min="1547" max="1547" width="11.5703125" style="69" bestFit="1" customWidth="1"/>
    <col min="1548" max="1548" width="9.5703125" style="69" bestFit="1" customWidth="1"/>
    <col min="1549" max="1790" width="11.42578125" style="69"/>
    <col min="1791" max="1791" width="6.140625" style="69" bestFit="1" customWidth="1"/>
    <col min="1792" max="1792" width="27.140625" style="69" bestFit="1" customWidth="1"/>
    <col min="1793" max="1793" width="14.85546875" style="69" bestFit="1" customWidth="1"/>
    <col min="1794" max="1794" width="13.85546875" style="69" bestFit="1" customWidth="1"/>
    <col min="1795" max="1795" width="14.85546875" style="69" bestFit="1" customWidth="1"/>
    <col min="1796" max="1796" width="13.85546875" style="69" customWidth="1"/>
    <col min="1797" max="1797" width="14.85546875" style="69" bestFit="1" customWidth="1"/>
    <col min="1798" max="1798" width="9.42578125" style="69" bestFit="1" customWidth="1"/>
    <col min="1799" max="1799" width="7.7109375" style="69" bestFit="1" customWidth="1"/>
    <col min="1800" max="1800" width="8.7109375" style="69" bestFit="1" customWidth="1"/>
    <col min="1801" max="1801" width="12.85546875" style="69" bestFit="1" customWidth="1"/>
    <col min="1802" max="1802" width="7.7109375" style="69" bestFit="1" customWidth="1"/>
    <col min="1803" max="1803" width="11.5703125" style="69" bestFit="1" customWidth="1"/>
    <col min="1804" max="1804" width="9.5703125" style="69" bestFit="1" customWidth="1"/>
    <col min="1805" max="2046" width="11.42578125" style="69"/>
    <col min="2047" max="2047" width="6.140625" style="69" bestFit="1" customWidth="1"/>
    <col min="2048" max="2048" width="27.140625" style="69" bestFit="1" customWidth="1"/>
    <col min="2049" max="2049" width="14.85546875" style="69" bestFit="1" customWidth="1"/>
    <col min="2050" max="2050" width="13.85546875" style="69" bestFit="1" customWidth="1"/>
    <col min="2051" max="2051" width="14.85546875" style="69" bestFit="1" customWidth="1"/>
    <col min="2052" max="2052" width="13.85546875" style="69" customWidth="1"/>
    <col min="2053" max="2053" width="14.85546875" style="69" bestFit="1" customWidth="1"/>
    <col min="2054" max="2054" width="9.42578125" style="69" bestFit="1" customWidth="1"/>
    <col min="2055" max="2055" width="7.7109375" style="69" bestFit="1" customWidth="1"/>
    <col min="2056" max="2056" width="8.7109375" style="69" bestFit="1" customWidth="1"/>
    <col min="2057" max="2057" width="12.85546875" style="69" bestFit="1" customWidth="1"/>
    <col min="2058" max="2058" width="7.7109375" style="69" bestFit="1" customWidth="1"/>
    <col min="2059" max="2059" width="11.5703125" style="69" bestFit="1" customWidth="1"/>
    <col min="2060" max="2060" width="9.5703125" style="69" bestFit="1" customWidth="1"/>
    <col min="2061" max="2302" width="11.42578125" style="69"/>
    <col min="2303" max="2303" width="6.140625" style="69" bestFit="1" customWidth="1"/>
    <col min="2304" max="2304" width="27.140625" style="69" bestFit="1" customWidth="1"/>
    <col min="2305" max="2305" width="14.85546875" style="69" bestFit="1" customWidth="1"/>
    <col min="2306" max="2306" width="13.85546875" style="69" bestFit="1" customWidth="1"/>
    <col min="2307" max="2307" width="14.85546875" style="69" bestFit="1" customWidth="1"/>
    <col min="2308" max="2308" width="13.85546875" style="69" customWidth="1"/>
    <col min="2309" max="2309" width="14.85546875" style="69" bestFit="1" customWidth="1"/>
    <col min="2310" max="2310" width="9.42578125" style="69" bestFit="1" customWidth="1"/>
    <col min="2311" max="2311" width="7.7109375" style="69" bestFit="1" customWidth="1"/>
    <col min="2312" max="2312" width="8.7109375" style="69" bestFit="1" customWidth="1"/>
    <col min="2313" max="2313" width="12.85546875" style="69" bestFit="1" customWidth="1"/>
    <col min="2314" max="2314" width="7.7109375" style="69" bestFit="1" customWidth="1"/>
    <col min="2315" max="2315" width="11.5703125" style="69" bestFit="1" customWidth="1"/>
    <col min="2316" max="2316" width="9.5703125" style="69" bestFit="1" customWidth="1"/>
    <col min="2317" max="2558" width="11.42578125" style="69"/>
    <col min="2559" max="2559" width="6.140625" style="69" bestFit="1" customWidth="1"/>
    <col min="2560" max="2560" width="27.140625" style="69" bestFit="1" customWidth="1"/>
    <col min="2561" max="2561" width="14.85546875" style="69" bestFit="1" customWidth="1"/>
    <col min="2562" max="2562" width="13.85546875" style="69" bestFit="1" customWidth="1"/>
    <col min="2563" max="2563" width="14.85546875" style="69" bestFit="1" customWidth="1"/>
    <col min="2564" max="2564" width="13.85546875" style="69" customWidth="1"/>
    <col min="2565" max="2565" width="14.85546875" style="69" bestFit="1" customWidth="1"/>
    <col min="2566" max="2566" width="9.42578125" style="69" bestFit="1" customWidth="1"/>
    <col min="2567" max="2567" width="7.7109375" style="69" bestFit="1" customWidth="1"/>
    <col min="2568" max="2568" width="8.7109375" style="69" bestFit="1" customWidth="1"/>
    <col min="2569" max="2569" width="12.85546875" style="69" bestFit="1" customWidth="1"/>
    <col min="2570" max="2570" width="7.7109375" style="69" bestFit="1" customWidth="1"/>
    <col min="2571" max="2571" width="11.5703125" style="69" bestFit="1" customWidth="1"/>
    <col min="2572" max="2572" width="9.5703125" style="69" bestFit="1" customWidth="1"/>
    <col min="2573" max="2814" width="11.42578125" style="69"/>
    <col min="2815" max="2815" width="6.140625" style="69" bestFit="1" customWidth="1"/>
    <col min="2816" max="2816" width="27.140625" style="69" bestFit="1" customWidth="1"/>
    <col min="2817" max="2817" width="14.85546875" style="69" bestFit="1" customWidth="1"/>
    <col min="2818" max="2818" width="13.85546875" style="69" bestFit="1" customWidth="1"/>
    <col min="2819" max="2819" width="14.85546875" style="69" bestFit="1" customWidth="1"/>
    <col min="2820" max="2820" width="13.85546875" style="69" customWidth="1"/>
    <col min="2821" max="2821" width="14.85546875" style="69" bestFit="1" customWidth="1"/>
    <col min="2822" max="2822" width="9.42578125" style="69" bestFit="1" customWidth="1"/>
    <col min="2823" max="2823" width="7.7109375" style="69" bestFit="1" customWidth="1"/>
    <col min="2824" max="2824" width="8.7109375" style="69" bestFit="1" customWidth="1"/>
    <col min="2825" max="2825" width="12.85546875" style="69" bestFit="1" customWidth="1"/>
    <col min="2826" max="2826" width="7.7109375" style="69" bestFit="1" customWidth="1"/>
    <col min="2827" max="2827" width="11.5703125" style="69" bestFit="1" customWidth="1"/>
    <col min="2828" max="2828" width="9.5703125" style="69" bestFit="1" customWidth="1"/>
    <col min="2829" max="3070" width="11.42578125" style="69"/>
    <col min="3071" max="3071" width="6.140625" style="69" bestFit="1" customWidth="1"/>
    <col min="3072" max="3072" width="27.140625" style="69" bestFit="1" customWidth="1"/>
    <col min="3073" max="3073" width="14.85546875" style="69" bestFit="1" customWidth="1"/>
    <col min="3074" max="3074" width="13.85546875" style="69" bestFit="1" customWidth="1"/>
    <col min="3075" max="3075" width="14.85546875" style="69" bestFit="1" customWidth="1"/>
    <col min="3076" max="3076" width="13.85546875" style="69" customWidth="1"/>
    <col min="3077" max="3077" width="14.85546875" style="69" bestFit="1" customWidth="1"/>
    <col min="3078" max="3078" width="9.42578125" style="69" bestFit="1" customWidth="1"/>
    <col min="3079" max="3079" width="7.7109375" style="69" bestFit="1" customWidth="1"/>
    <col min="3080" max="3080" width="8.7109375" style="69" bestFit="1" customWidth="1"/>
    <col min="3081" max="3081" width="12.85546875" style="69" bestFit="1" customWidth="1"/>
    <col min="3082" max="3082" width="7.7109375" style="69" bestFit="1" customWidth="1"/>
    <col min="3083" max="3083" width="11.5703125" style="69" bestFit="1" customWidth="1"/>
    <col min="3084" max="3084" width="9.5703125" style="69" bestFit="1" customWidth="1"/>
    <col min="3085" max="3326" width="11.42578125" style="69"/>
    <col min="3327" max="3327" width="6.140625" style="69" bestFit="1" customWidth="1"/>
    <col min="3328" max="3328" width="27.140625" style="69" bestFit="1" customWidth="1"/>
    <col min="3329" max="3329" width="14.85546875" style="69" bestFit="1" customWidth="1"/>
    <col min="3330" max="3330" width="13.85546875" style="69" bestFit="1" customWidth="1"/>
    <col min="3331" max="3331" width="14.85546875" style="69" bestFit="1" customWidth="1"/>
    <col min="3332" max="3332" width="13.85546875" style="69" customWidth="1"/>
    <col min="3333" max="3333" width="14.85546875" style="69" bestFit="1" customWidth="1"/>
    <col min="3334" max="3334" width="9.42578125" style="69" bestFit="1" customWidth="1"/>
    <col min="3335" max="3335" width="7.7109375" style="69" bestFit="1" customWidth="1"/>
    <col min="3336" max="3336" width="8.7109375" style="69" bestFit="1" customWidth="1"/>
    <col min="3337" max="3337" width="12.85546875" style="69" bestFit="1" customWidth="1"/>
    <col min="3338" max="3338" width="7.7109375" style="69" bestFit="1" customWidth="1"/>
    <col min="3339" max="3339" width="11.5703125" style="69" bestFit="1" customWidth="1"/>
    <col min="3340" max="3340" width="9.5703125" style="69" bestFit="1" customWidth="1"/>
    <col min="3341" max="3582" width="11.42578125" style="69"/>
    <col min="3583" max="3583" width="6.140625" style="69" bestFit="1" customWidth="1"/>
    <col min="3584" max="3584" width="27.140625" style="69" bestFit="1" customWidth="1"/>
    <col min="3585" max="3585" width="14.85546875" style="69" bestFit="1" customWidth="1"/>
    <col min="3586" max="3586" width="13.85546875" style="69" bestFit="1" customWidth="1"/>
    <col min="3587" max="3587" width="14.85546875" style="69" bestFit="1" customWidth="1"/>
    <col min="3588" max="3588" width="13.85546875" style="69" customWidth="1"/>
    <col min="3589" max="3589" width="14.85546875" style="69" bestFit="1" customWidth="1"/>
    <col min="3590" max="3590" width="9.42578125" style="69" bestFit="1" customWidth="1"/>
    <col min="3591" max="3591" width="7.7109375" style="69" bestFit="1" customWidth="1"/>
    <col min="3592" max="3592" width="8.7109375" style="69" bestFit="1" customWidth="1"/>
    <col min="3593" max="3593" width="12.85546875" style="69" bestFit="1" customWidth="1"/>
    <col min="3594" max="3594" width="7.7109375" style="69" bestFit="1" customWidth="1"/>
    <col min="3595" max="3595" width="11.5703125" style="69" bestFit="1" customWidth="1"/>
    <col min="3596" max="3596" width="9.5703125" style="69" bestFit="1" customWidth="1"/>
    <col min="3597" max="3838" width="11.42578125" style="69"/>
    <col min="3839" max="3839" width="6.140625" style="69" bestFit="1" customWidth="1"/>
    <col min="3840" max="3840" width="27.140625" style="69" bestFit="1" customWidth="1"/>
    <col min="3841" max="3841" width="14.85546875" style="69" bestFit="1" customWidth="1"/>
    <col min="3842" max="3842" width="13.85546875" style="69" bestFit="1" customWidth="1"/>
    <col min="3843" max="3843" width="14.85546875" style="69" bestFit="1" customWidth="1"/>
    <col min="3844" max="3844" width="13.85546875" style="69" customWidth="1"/>
    <col min="3845" max="3845" width="14.85546875" style="69" bestFit="1" customWidth="1"/>
    <col min="3846" max="3846" width="9.42578125" style="69" bestFit="1" customWidth="1"/>
    <col min="3847" max="3847" width="7.7109375" style="69" bestFit="1" customWidth="1"/>
    <col min="3848" max="3848" width="8.7109375" style="69" bestFit="1" customWidth="1"/>
    <col min="3849" max="3849" width="12.85546875" style="69" bestFit="1" customWidth="1"/>
    <col min="3850" max="3850" width="7.7109375" style="69" bestFit="1" customWidth="1"/>
    <col min="3851" max="3851" width="11.5703125" style="69" bestFit="1" customWidth="1"/>
    <col min="3852" max="3852" width="9.5703125" style="69" bestFit="1" customWidth="1"/>
    <col min="3853" max="4094" width="11.42578125" style="69"/>
    <col min="4095" max="4095" width="6.140625" style="69" bestFit="1" customWidth="1"/>
    <col min="4096" max="4096" width="27.140625" style="69" bestFit="1" customWidth="1"/>
    <col min="4097" max="4097" width="14.85546875" style="69" bestFit="1" customWidth="1"/>
    <col min="4098" max="4098" width="13.85546875" style="69" bestFit="1" customWidth="1"/>
    <col min="4099" max="4099" width="14.85546875" style="69" bestFit="1" customWidth="1"/>
    <col min="4100" max="4100" width="13.85546875" style="69" customWidth="1"/>
    <col min="4101" max="4101" width="14.85546875" style="69" bestFit="1" customWidth="1"/>
    <col min="4102" max="4102" width="9.42578125" style="69" bestFit="1" customWidth="1"/>
    <col min="4103" max="4103" width="7.7109375" style="69" bestFit="1" customWidth="1"/>
    <col min="4104" max="4104" width="8.7109375" style="69" bestFit="1" customWidth="1"/>
    <col min="4105" max="4105" width="12.85546875" style="69" bestFit="1" customWidth="1"/>
    <col min="4106" max="4106" width="7.7109375" style="69" bestFit="1" customWidth="1"/>
    <col min="4107" max="4107" width="11.5703125" style="69" bestFit="1" customWidth="1"/>
    <col min="4108" max="4108" width="9.5703125" style="69" bestFit="1" customWidth="1"/>
    <col min="4109" max="4350" width="11.42578125" style="69"/>
    <col min="4351" max="4351" width="6.140625" style="69" bestFit="1" customWidth="1"/>
    <col min="4352" max="4352" width="27.140625" style="69" bestFit="1" customWidth="1"/>
    <col min="4353" max="4353" width="14.85546875" style="69" bestFit="1" customWidth="1"/>
    <col min="4354" max="4354" width="13.85546875" style="69" bestFit="1" customWidth="1"/>
    <col min="4355" max="4355" width="14.85546875" style="69" bestFit="1" customWidth="1"/>
    <col min="4356" max="4356" width="13.85546875" style="69" customWidth="1"/>
    <col min="4357" max="4357" width="14.85546875" style="69" bestFit="1" customWidth="1"/>
    <col min="4358" max="4358" width="9.42578125" style="69" bestFit="1" customWidth="1"/>
    <col min="4359" max="4359" width="7.7109375" style="69" bestFit="1" customWidth="1"/>
    <col min="4360" max="4360" width="8.7109375" style="69" bestFit="1" customWidth="1"/>
    <col min="4361" max="4361" width="12.85546875" style="69" bestFit="1" customWidth="1"/>
    <col min="4362" max="4362" width="7.7109375" style="69" bestFit="1" customWidth="1"/>
    <col min="4363" max="4363" width="11.5703125" style="69" bestFit="1" customWidth="1"/>
    <col min="4364" max="4364" width="9.5703125" style="69" bestFit="1" customWidth="1"/>
    <col min="4365" max="4606" width="11.42578125" style="69"/>
    <col min="4607" max="4607" width="6.140625" style="69" bestFit="1" customWidth="1"/>
    <col min="4608" max="4608" width="27.140625" style="69" bestFit="1" customWidth="1"/>
    <col min="4609" max="4609" width="14.85546875" style="69" bestFit="1" customWidth="1"/>
    <col min="4610" max="4610" width="13.85546875" style="69" bestFit="1" customWidth="1"/>
    <col min="4611" max="4611" width="14.85546875" style="69" bestFit="1" customWidth="1"/>
    <col min="4612" max="4612" width="13.85546875" style="69" customWidth="1"/>
    <col min="4613" max="4613" width="14.85546875" style="69" bestFit="1" customWidth="1"/>
    <col min="4614" max="4614" width="9.42578125" style="69" bestFit="1" customWidth="1"/>
    <col min="4615" max="4615" width="7.7109375" style="69" bestFit="1" customWidth="1"/>
    <col min="4616" max="4616" width="8.7109375" style="69" bestFit="1" customWidth="1"/>
    <col min="4617" max="4617" width="12.85546875" style="69" bestFit="1" customWidth="1"/>
    <col min="4618" max="4618" width="7.7109375" style="69" bestFit="1" customWidth="1"/>
    <col min="4619" max="4619" width="11.5703125" style="69" bestFit="1" customWidth="1"/>
    <col min="4620" max="4620" width="9.5703125" style="69" bestFit="1" customWidth="1"/>
    <col min="4621" max="4862" width="11.42578125" style="69"/>
    <col min="4863" max="4863" width="6.140625" style="69" bestFit="1" customWidth="1"/>
    <col min="4864" max="4864" width="27.140625" style="69" bestFit="1" customWidth="1"/>
    <col min="4865" max="4865" width="14.85546875" style="69" bestFit="1" customWidth="1"/>
    <col min="4866" max="4866" width="13.85546875" style="69" bestFit="1" customWidth="1"/>
    <col min="4867" max="4867" width="14.85546875" style="69" bestFit="1" customWidth="1"/>
    <col min="4868" max="4868" width="13.85546875" style="69" customWidth="1"/>
    <col min="4869" max="4869" width="14.85546875" style="69" bestFit="1" customWidth="1"/>
    <col min="4870" max="4870" width="9.42578125" style="69" bestFit="1" customWidth="1"/>
    <col min="4871" max="4871" width="7.7109375" style="69" bestFit="1" customWidth="1"/>
    <col min="4872" max="4872" width="8.7109375" style="69" bestFit="1" customWidth="1"/>
    <col min="4873" max="4873" width="12.85546875" style="69" bestFit="1" customWidth="1"/>
    <col min="4874" max="4874" width="7.7109375" style="69" bestFit="1" customWidth="1"/>
    <col min="4875" max="4875" width="11.5703125" style="69" bestFit="1" customWidth="1"/>
    <col min="4876" max="4876" width="9.5703125" style="69" bestFit="1" customWidth="1"/>
    <col min="4877" max="5118" width="11.42578125" style="69"/>
    <col min="5119" max="5119" width="6.140625" style="69" bestFit="1" customWidth="1"/>
    <col min="5120" max="5120" width="27.140625" style="69" bestFit="1" customWidth="1"/>
    <col min="5121" max="5121" width="14.85546875" style="69" bestFit="1" customWidth="1"/>
    <col min="5122" max="5122" width="13.85546875" style="69" bestFit="1" customWidth="1"/>
    <col min="5123" max="5123" width="14.85546875" style="69" bestFit="1" customWidth="1"/>
    <col min="5124" max="5124" width="13.85546875" style="69" customWidth="1"/>
    <col min="5125" max="5125" width="14.85546875" style="69" bestFit="1" customWidth="1"/>
    <col min="5126" max="5126" width="9.42578125" style="69" bestFit="1" customWidth="1"/>
    <col min="5127" max="5127" width="7.7109375" style="69" bestFit="1" customWidth="1"/>
    <col min="5128" max="5128" width="8.7109375" style="69" bestFit="1" customWidth="1"/>
    <col min="5129" max="5129" width="12.85546875" style="69" bestFit="1" customWidth="1"/>
    <col min="5130" max="5130" width="7.7109375" style="69" bestFit="1" customWidth="1"/>
    <col min="5131" max="5131" width="11.5703125" style="69" bestFit="1" customWidth="1"/>
    <col min="5132" max="5132" width="9.5703125" style="69" bestFit="1" customWidth="1"/>
    <col min="5133" max="5374" width="11.42578125" style="69"/>
    <col min="5375" max="5375" width="6.140625" style="69" bestFit="1" customWidth="1"/>
    <col min="5376" max="5376" width="27.140625" style="69" bestFit="1" customWidth="1"/>
    <col min="5377" max="5377" width="14.85546875" style="69" bestFit="1" customWidth="1"/>
    <col min="5378" max="5378" width="13.85546875" style="69" bestFit="1" customWidth="1"/>
    <col min="5379" max="5379" width="14.85546875" style="69" bestFit="1" customWidth="1"/>
    <col min="5380" max="5380" width="13.85546875" style="69" customWidth="1"/>
    <col min="5381" max="5381" width="14.85546875" style="69" bestFit="1" customWidth="1"/>
    <col min="5382" max="5382" width="9.42578125" style="69" bestFit="1" customWidth="1"/>
    <col min="5383" max="5383" width="7.7109375" style="69" bestFit="1" customWidth="1"/>
    <col min="5384" max="5384" width="8.7109375" style="69" bestFit="1" customWidth="1"/>
    <col min="5385" max="5385" width="12.85546875" style="69" bestFit="1" customWidth="1"/>
    <col min="5386" max="5386" width="7.7109375" style="69" bestFit="1" customWidth="1"/>
    <col min="5387" max="5387" width="11.5703125" style="69" bestFit="1" customWidth="1"/>
    <col min="5388" max="5388" width="9.5703125" style="69" bestFit="1" customWidth="1"/>
    <col min="5389" max="5630" width="11.42578125" style="69"/>
    <col min="5631" max="5631" width="6.140625" style="69" bestFit="1" customWidth="1"/>
    <col min="5632" max="5632" width="27.140625" style="69" bestFit="1" customWidth="1"/>
    <col min="5633" max="5633" width="14.85546875" style="69" bestFit="1" customWidth="1"/>
    <col min="5634" max="5634" width="13.85546875" style="69" bestFit="1" customWidth="1"/>
    <col min="5635" max="5635" width="14.85546875" style="69" bestFit="1" customWidth="1"/>
    <col min="5636" max="5636" width="13.85546875" style="69" customWidth="1"/>
    <col min="5637" max="5637" width="14.85546875" style="69" bestFit="1" customWidth="1"/>
    <col min="5638" max="5638" width="9.42578125" style="69" bestFit="1" customWidth="1"/>
    <col min="5639" max="5639" width="7.7109375" style="69" bestFit="1" customWidth="1"/>
    <col min="5640" max="5640" width="8.7109375" style="69" bestFit="1" customWidth="1"/>
    <col min="5641" max="5641" width="12.85546875" style="69" bestFit="1" customWidth="1"/>
    <col min="5642" max="5642" width="7.7109375" style="69" bestFit="1" customWidth="1"/>
    <col min="5643" max="5643" width="11.5703125" style="69" bestFit="1" customWidth="1"/>
    <col min="5644" max="5644" width="9.5703125" style="69" bestFit="1" customWidth="1"/>
    <col min="5645" max="5886" width="11.42578125" style="69"/>
    <col min="5887" max="5887" width="6.140625" style="69" bestFit="1" customWidth="1"/>
    <col min="5888" max="5888" width="27.140625" style="69" bestFit="1" customWidth="1"/>
    <col min="5889" max="5889" width="14.85546875" style="69" bestFit="1" customWidth="1"/>
    <col min="5890" max="5890" width="13.85546875" style="69" bestFit="1" customWidth="1"/>
    <col min="5891" max="5891" width="14.85546875" style="69" bestFit="1" customWidth="1"/>
    <col min="5892" max="5892" width="13.85546875" style="69" customWidth="1"/>
    <col min="5893" max="5893" width="14.85546875" style="69" bestFit="1" customWidth="1"/>
    <col min="5894" max="5894" width="9.42578125" style="69" bestFit="1" customWidth="1"/>
    <col min="5895" max="5895" width="7.7109375" style="69" bestFit="1" customWidth="1"/>
    <col min="5896" max="5896" width="8.7109375" style="69" bestFit="1" customWidth="1"/>
    <col min="5897" max="5897" width="12.85546875" style="69" bestFit="1" customWidth="1"/>
    <col min="5898" max="5898" width="7.7109375" style="69" bestFit="1" customWidth="1"/>
    <col min="5899" max="5899" width="11.5703125" style="69" bestFit="1" customWidth="1"/>
    <col min="5900" max="5900" width="9.5703125" style="69" bestFit="1" customWidth="1"/>
    <col min="5901" max="6142" width="11.42578125" style="69"/>
    <col min="6143" max="6143" width="6.140625" style="69" bestFit="1" customWidth="1"/>
    <col min="6144" max="6144" width="27.140625" style="69" bestFit="1" customWidth="1"/>
    <col min="6145" max="6145" width="14.85546875" style="69" bestFit="1" customWidth="1"/>
    <col min="6146" max="6146" width="13.85546875" style="69" bestFit="1" customWidth="1"/>
    <col min="6147" max="6147" width="14.85546875" style="69" bestFit="1" customWidth="1"/>
    <col min="6148" max="6148" width="13.85546875" style="69" customWidth="1"/>
    <col min="6149" max="6149" width="14.85546875" style="69" bestFit="1" customWidth="1"/>
    <col min="6150" max="6150" width="9.42578125" style="69" bestFit="1" customWidth="1"/>
    <col min="6151" max="6151" width="7.7109375" style="69" bestFit="1" customWidth="1"/>
    <col min="6152" max="6152" width="8.7109375" style="69" bestFit="1" customWidth="1"/>
    <col min="6153" max="6153" width="12.85546875" style="69" bestFit="1" customWidth="1"/>
    <col min="6154" max="6154" width="7.7109375" style="69" bestFit="1" customWidth="1"/>
    <col min="6155" max="6155" width="11.5703125" style="69" bestFit="1" customWidth="1"/>
    <col min="6156" max="6156" width="9.5703125" style="69" bestFit="1" customWidth="1"/>
    <col min="6157" max="6398" width="11.42578125" style="69"/>
    <col min="6399" max="6399" width="6.140625" style="69" bestFit="1" customWidth="1"/>
    <col min="6400" max="6400" width="27.140625" style="69" bestFit="1" customWidth="1"/>
    <col min="6401" max="6401" width="14.85546875" style="69" bestFit="1" customWidth="1"/>
    <col min="6402" max="6402" width="13.85546875" style="69" bestFit="1" customWidth="1"/>
    <col min="6403" max="6403" width="14.85546875" style="69" bestFit="1" customWidth="1"/>
    <col min="6404" max="6404" width="13.85546875" style="69" customWidth="1"/>
    <col min="6405" max="6405" width="14.85546875" style="69" bestFit="1" customWidth="1"/>
    <col min="6406" max="6406" width="9.42578125" style="69" bestFit="1" customWidth="1"/>
    <col min="6407" max="6407" width="7.7109375" style="69" bestFit="1" customWidth="1"/>
    <col min="6408" max="6408" width="8.7109375" style="69" bestFit="1" customWidth="1"/>
    <col min="6409" max="6409" width="12.85546875" style="69" bestFit="1" customWidth="1"/>
    <col min="6410" max="6410" width="7.7109375" style="69" bestFit="1" customWidth="1"/>
    <col min="6411" max="6411" width="11.5703125" style="69" bestFit="1" customWidth="1"/>
    <col min="6412" max="6412" width="9.5703125" style="69" bestFit="1" customWidth="1"/>
    <col min="6413" max="6654" width="11.42578125" style="69"/>
    <col min="6655" max="6655" width="6.140625" style="69" bestFit="1" customWidth="1"/>
    <col min="6656" max="6656" width="27.140625" style="69" bestFit="1" customWidth="1"/>
    <col min="6657" max="6657" width="14.85546875" style="69" bestFit="1" customWidth="1"/>
    <col min="6658" max="6658" width="13.85546875" style="69" bestFit="1" customWidth="1"/>
    <col min="6659" max="6659" width="14.85546875" style="69" bestFit="1" customWidth="1"/>
    <col min="6660" max="6660" width="13.85546875" style="69" customWidth="1"/>
    <col min="6661" max="6661" width="14.85546875" style="69" bestFit="1" customWidth="1"/>
    <col min="6662" max="6662" width="9.42578125" style="69" bestFit="1" customWidth="1"/>
    <col min="6663" max="6663" width="7.7109375" style="69" bestFit="1" customWidth="1"/>
    <col min="6664" max="6664" width="8.7109375" style="69" bestFit="1" customWidth="1"/>
    <col min="6665" max="6665" width="12.85546875" style="69" bestFit="1" customWidth="1"/>
    <col min="6666" max="6666" width="7.7109375" style="69" bestFit="1" customWidth="1"/>
    <col min="6667" max="6667" width="11.5703125" style="69" bestFit="1" customWidth="1"/>
    <col min="6668" max="6668" width="9.5703125" style="69" bestFit="1" customWidth="1"/>
    <col min="6669" max="6910" width="11.42578125" style="69"/>
    <col min="6911" max="6911" width="6.140625" style="69" bestFit="1" customWidth="1"/>
    <col min="6912" max="6912" width="27.140625" style="69" bestFit="1" customWidth="1"/>
    <col min="6913" max="6913" width="14.85546875" style="69" bestFit="1" customWidth="1"/>
    <col min="6914" max="6914" width="13.85546875" style="69" bestFit="1" customWidth="1"/>
    <col min="6915" max="6915" width="14.85546875" style="69" bestFit="1" customWidth="1"/>
    <col min="6916" max="6916" width="13.85546875" style="69" customWidth="1"/>
    <col min="6917" max="6917" width="14.85546875" style="69" bestFit="1" customWidth="1"/>
    <col min="6918" max="6918" width="9.42578125" style="69" bestFit="1" customWidth="1"/>
    <col min="6919" max="6919" width="7.7109375" style="69" bestFit="1" customWidth="1"/>
    <col min="6920" max="6920" width="8.7109375" style="69" bestFit="1" customWidth="1"/>
    <col min="6921" max="6921" width="12.85546875" style="69" bestFit="1" customWidth="1"/>
    <col min="6922" max="6922" width="7.7109375" style="69" bestFit="1" customWidth="1"/>
    <col min="6923" max="6923" width="11.5703125" style="69" bestFit="1" customWidth="1"/>
    <col min="6924" max="6924" width="9.5703125" style="69" bestFit="1" customWidth="1"/>
    <col min="6925" max="7166" width="11.42578125" style="69"/>
    <col min="7167" max="7167" width="6.140625" style="69" bestFit="1" customWidth="1"/>
    <col min="7168" max="7168" width="27.140625" style="69" bestFit="1" customWidth="1"/>
    <col min="7169" max="7169" width="14.85546875" style="69" bestFit="1" customWidth="1"/>
    <col min="7170" max="7170" width="13.85546875" style="69" bestFit="1" customWidth="1"/>
    <col min="7171" max="7171" width="14.85546875" style="69" bestFit="1" customWidth="1"/>
    <col min="7172" max="7172" width="13.85546875" style="69" customWidth="1"/>
    <col min="7173" max="7173" width="14.85546875" style="69" bestFit="1" customWidth="1"/>
    <col min="7174" max="7174" width="9.42578125" style="69" bestFit="1" customWidth="1"/>
    <col min="7175" max="7175" width="7.7109375" style="69" bestFit="1" customWidth="1"/>
    <col min="7176" max="7176" width="8.7109375" style="69" bestFit="1" customWidth="1"/>
    <col min="7177" max="7177" width="12.85546875" style="69" bestFit="1" customWidth="1"/>
    <col min="7178" max="7178" width="7.7109375" style="69" bestFit="1" customWidth="1"/>
    <col min="7179" max="7179" width="11.5703125" style="69" bestFit="1" customWidth="1"/>
    <col min="7180" max="7180" width="9.5703125" style="69" bestFit="1" customWidth="1"/>
    <col min="7181" max="7422" width="11.42578125" style="69"/>
    <col min="7423" max="7423" width="6.140625" style="69" bestFit="1" customWidth="1"/>
    <col min="7424" max="7424" width="27.140625" style="69" bestFit="1" customWidth="1"/>
    <col min="7425" max="7425" width="14.85546875" style="69" bestFit="1" customWidth="1"/>
    <col min="7426" max="7426" width="13.85546875" style="69" bestFit="1" customWidth="1"/>
    <col min="7427" max="7427" width="14.85546875" style="69" bestFit="1" customWidth="1"/>
    <col min="7428" max="7428" width="13.85546875" style="69" customWidth="1"/>
    <col min="7429" max="7429" width="14.85546875" style="69" bestFit="1" customWidth="1"/>
    <col min="7430" max="7430" width="9.42578125" style="69" bestFit="1" customWidth="1"/>
    <col min="7431" max="7431" width="7.7109375" style="69" bestFit="1" customWidth="1"/>
    <col min="7432" max="7432" width="8.7109375" style="69" bestFit="1" customWidth="1"/>
    <col min="7433" max="7433" width="12.85546875" style="69" bestFit="1" customWidth="1"/>
    <col min="7434" max="7434" width="7.7109375" style="69" bestFit="1" customWidth="1"/>
    <col min="7435" max="7435" width="11.5703125" style="69" bestFit="1" customWidth="1"/>
    <col min="7436" max="7436" width="9.5703125" style="69" bestFit="1" customWidth="1"/>
    <col min="7437" max="7678" width="11.42578125" style="69"/>
    <col min="7679" max="7679" width="6.140625" style="69" bestFit="1" customWidth="1"/>
    <col min="7680" max="7680" width="27.140625" style="69" bestFit="1" customWidth="1"/>
    <col min="7681" max="7681" width="14.85546875" style="69" bestFit="1" customWidth="1"/>
    <col min="7682" max="7682" width="13.85546875" style="69" bestFit="1" customWidth="1"/>
    <col min="7683" max="7683" width="14.85546875" style="69" bestFit="1" customWidth="1"/>
    <col min="7684" max="7684" width="13.85546875" style="69" customWidth="1"/>
    <col min="7685" max="7685" width="14.85546875" style="69" bestFit="1" customWidth="1"/>
    <col min="7686" max="7686" width="9.42578125" style="69" bestFit="1" customWidth="1"/>
    <col min="7687" max="7687" width="7.7109375" style="69" bestFit="1" customWidth="1"/>
    <col min="7688" max="7688" width="8.7109375" style="69" bestFit="1" customWidth="1"/>
    <col min="7689" max="7689" width="12.85546875" style="69" bestFit="1" customWidth="1"/>
    <col min="7690" max="7690" width="7.7109375" style="69" bestFit="1" customWidth="1"/>
    <col min="7691" max="7691" width="11.5703125" style="69" bestFit="1" customWidth="1"/>
    <col min="7692" max="7692" width="9.5703125" style="69" bestFit="1" customWidth="1"/>
    <col min="7693" max="7934" width="11.42578125" style="69"/>
    <col min="7935" max="7935" width="6.140625" style="69" bestFit="1" customWidth="1"/>
    <col min="7936" max="7936" width="27.140625" style="69" bestFit="1" customWidth="1"/>
    <col min="7937" max="7937" width="14.85546875" style="69" bestFit="1" customWidth="1"/>
    <col min="7938" max="7938" width="13.85546875" style="69" bestFit="1" customWidth="1"/>
    <col min="7939" max="7939" width="14.85546875" style="69" bestFit="1" customWidth="1"/>
    <col min="7940" max="7940" width="13.85546875" style="69" customWidth="1"/>
    <col min="7941" max="7941" width="14.85546875" style="69" bestFit="1" customWidth="1"/>
    <col min="7942" max="7942" width="9.42578125" style="69" bestFit="1" customWidth="1"/>
    <col min="7943" max="7943" width="7.7109375" style="69" bestFit="1" customWidth="1"/>
    <col min="7944" max="7944" width="8.7109375" style="69" bestFit="1" customWidth="1"/>
    <col min="7945" max="7945" width="12.85546875" style="69" bestFit="1" customWidth="1"/>
    <col min="7946" max="7946" width="7.7109375" style="69" bestFit="1" customWidth="1"/>
    <col min="7947" max="7947" width="11.5703125" style="69" bestFit="1" customWidth="1"/>
    <col min="7948" max="7948" width="9.5703125" style="69" bestFit="1" customWidth="1"/>
    <col min="7949" max="8190" width="11.42578125" style="69"/>
    <col min="8191" max="8191" width="6.140625" style="69" bestFit="1" customWidth="1"/>
    <col min="8192" max="8192" width="27.140625" style="69" bestFit="1" customWidth="1"/>
    <col min="8193" max="8193" width="14.85546875" style="69" bestFit="1" customWidth="1"/>
    <col min="8194" max="8194" width="13.85546875" style="69" bestFit="1" customWidth="1"/>
    <col min="8195" max="8195" width="14.85546875" style="69" bestFit="1" customWidth="1"/>
    <col min="8196" max="8196" width="13.85546875" style="69" customWidth="1"/>
    <col min="8197" max="8197" width="14.85546875" style="69" bestFit="1" customWidth="1"/>
    <col min="8198" max="8198" width="9.42578125" style="69" bestFit="1" customWidth="1"/>
    <col min="8199" max="8199" width="7.7109375" style="69" bestFit="1" customWidth="1"/>
    <col min="8200" max="8200" width="8.7109375" style="69" bestFit="1" customWidth="1"/>
    <col min="8201" max="8201" width="12.85546875" style="69" bestFit="1" customWidth="1"/>
    <col min="8202" max="8202" width="7.7109375" style="69" bestFit="1" customWidth="1"/>
    <col min="8203" max="8203" width="11.5703125" style="69" bestFit="1" customWidth="1"/>
    <col min="8204" max="8204" width="9.5703125" style="69" bestFit="1" customWidth="1"/>
    <col min="8205" max="8446" width="11.42578125" style="69"/>
    <col min="8447" max="8447" width="6.140625" style="69" bestFit="1" customWidth="1"/>
    <col min="8448" max="8448" width="27.140625" style="69" bestFit="1" customWidth="1"/>
    <col min="8449" max="8449" width="14.85546875" style="69" bestFit="1" customWidth="1"/>
    <col min="8450" max="8450" width="13.85546875" style="69" bestFit="1" customWidth="1"/>
    <col min="8451" max="8451" width="14.85546875" style="69" bestFit="1" customWidth="1"/>
    <col min="8452" max="8452" width="13.85546875" style="69" customWidth="1"/>
    <col min="8453" max="8453" width="14.85546875" style="69" bestFit="1" customWidth="1"/>
    <col min="8454" max="8454" width="9.42578125" style="69" bestFit="1" customWidth="1"/>
    <col min="8455" max="8455" width="7.7109375" style="69" bestFit="1" customWidth="1"/>
    <col min="8456" max="8456" width="8.7109375" style="69" bestFit="1" customWidth="1"/>
    <col min="8457" max="8457" width="12.85546875" style="69" bestFit="1" customWidth="1"/>
    <col min="8458" max="8458" width="7.7109375" style="69" bestFit="1" customWidth="1"/>
    <col min="8459" max="8459" width="11.5703125" style="69" bestFit="1" customWidth="1"/>
    <col min="8460" max="8460" width="9.5703125" style="69" bestFit="1" customWidth="1"/>
    <col min="8461" max="8702" width="11.42578125" style="69"/>
    <col min="8703" max="8703" width="6.140625" style="69" bestFit="1" customWidth="1"/>
    <col min="8704" max="8704" width="27.140625" style="69" bestFit="1" customWidth="1"/>
    <col min="8705" max="8705" width="14.85546875" style="69" bestFit="1" customWidth="1"/>
    <col min="8706" max="8706" width="13.85546875" style="69" bestFit="1" customWidth="1"/>
    <col min="8707" max="8707" width="14.85546875" style="69" bestFit="1" customWidth="1"/>
    <col min="8708" max="8708" width="13.85546875" style="69" customWidth="1"/>
    <col min="8709" max="8709" width="14.85546875" style="69" bestFit="1" customWidth="1"/>
    <col min="8710" max="8710" width="9.42578125" style="69" bestFit="1" customWidth="1"/>
    <col min="8711" max="8711" width="7.7109375" style="69" bestFit="1" customWidth="1"/>
    <col min="8712" max="8712" width="8.7109375" style="69" bestFit="1" customWidth="1"/>
    <col min="8713" max="8713" width="12.85546875" style="69" bestFit="1" customWidth="1"/>
    <col min="8714" max="8714" width="7.7109375" style="69" bestFit="1" customWidth="1"/>
    <col min="8715" max="8715" width="11.5703125" style="69" bestFit="1" customWidth="1"/>
    <col min="8716" max="8716" width="9.5703125" style="69" bestFit="1" customWidth="1"/>
    <col min="8717" max="8958" width="11.42578125" style="69"/>
    <col min="8959" max="8959" width="6.140625" style="69" bestFit="1" customWidth="1"/>
    <col min="8960" max="8960" width="27.140625" style="69" bestFit="1" customWidth="1"/>
    <col min="8961" max="8961" width="14.85546875" style="69" bestFit="1" customWidth="1"/>
    <col min="8962" max="8962" width="13.85546875" style="69" bestFit="1" customWidth="1"/>
    <col min="8963" max="8963" width="14.85546875" style="69" bestFit="1" customWidth="1"/>
    <col min="8964" max="8964" width="13.85546875" style="69" customWidth="1"/>
    <col min="8965" max="8965" width="14.85546875" style="69" bestFit="1" customWidth="1"/>
    <col min="8966" max="8966" width="9.42578125" style="69" bestFit="1" customWidth="1"/>
    <col min="8967" max="8967" width="7.7109375" style="69" bestFit="1" customWidth="1"/>
    <col min="8968" max="8968" width="8.7109375" style="69" bestFit="1" customWidth="1"/>
    <col min="8969" max="8969" width="12.85546875" style="69" bestFit="1" customWidth="1"/>
    <col min="8970" max="8970" width="7.7109375" style="69" bestFit="1" customWidth="1"/>
    <col min="8971" max="8971" width="11.5703125" style="69" bestFit="1" customWidth="1"/>
    <col min="8972" max="8972" width="9.5703125" style="69" bestFit="1" customWidth="1"/>
    <col min="8973" max="9214" width="11.42578125" style="69"/>
    <col min="9215" max="9215" width="6.140625" style="69" bestFit="1" customWidth="1"/>
    <col min="9216" max="9216" width="27.140625" style="69" bestFit="1" customWidth="1"/>
    <col min="9217" max="9217" width="14.85546875" style="69" bestFit="1" customWidth="1"/>
    <col min="9218" max="9218" width="13.85546875" style="69" bestFit="1" customWidth="1"/>
    <col min="9219" max="9219" width="14.85546875" style="69" bestFit="1" customWidth="1"/>
    <col min="9220" max="9220" width="13.85546875" style="69" customWidth="1"/>
    <col min="9221" max="9221" width="14.85546875" style="69" bestFit="1" customWidth="1"/>
    <col min="9222" max="9222" width="9.42578125" style="69" bestFit="1" customWidth="1"/>
    <col min="9223" max="9223" width="7.7109375" style="69" bestFit="1" customWidth="1"/>
    <col min="9224" max="9224" width="8.7109375" style="69" bestFit="1" customWidth="1"/>
    <col min="9225" max="9225" width="12.85546875" style="69" bestFit="1" customWidth="1"/>
    <col min="9226" max="9226" width="7.7109375" style="69" bestFit="1" customWidth="1"/>
    <col min="9227" max="9227" width="11.5703125" style="69" bestFit="1" customWidth="1"/>
    <col min="9228" max="9228" width="9.5703125" style="69" bestFit="1" customWidth="1"/>
    <col min="9229" max="9470" width="11.42578125" style="69"/>
    <col min="9471" max="9471" width="6.140625" style="69" bestFit="1" customWidth="1"/>
    <col min="9472" max="9472" width="27.140625" style="69" bestFit="1" customWidth="1"/>
    <col min="9473" max="9473" width="14.85546875" style="69" bestFit="1" customWidth="1"/>
    <col min="9474" max="9474" width="13.85546875" style="69" bestFit="1" customWidth="1"/>
    <col min="9475" max="9475" width="14.85546875" style="69" bestFit="1" customWidth="1"/>
    <col min="9476" max="9476" width="13.85546875" style="69" customWidth="1"/>
    <col min="9477" max="9477" width="14.85546875" style="69" bestFit="1" customWidth="1"/>
    <col min="9478" max="9478" width="9.42578125" style="69" bestFit="1" customWidth="1"/>
    <col min="9479" max="9479" width="7.7109375" style="69" bestFit="1" customWidth="1"/>
    <col min="9480" max="9480" width="8.7109375" style="69" bestFit="1" customWidth="1"/>
    <col min="9481" max="9481" width="12.85546875" style="69" bestFit="1" customWidth="1"/>
    <col min="9482" max="9482" width="7.7109375" style="69" bestFit="1" customWidth="1"/>
    <col min="9483" max="9483" width="11.5703125" style="69" bestFit="1" customWidth="1"/>
    <col min="9484" max="9484" width="9.5703125" style="69" bestFit="1" customWidth="1"/>
    <col min="9485" max="9726" width="11.42578125" style="69"/>
    <col min="9727" max="9727" width="6.140625" style="69" bestFit="1" customWidth="1"/>
    <col min="9728" max="9728" width="27.140625" style="69" bestFit="1" customWidth="1"/>
    <col min="9729" max="9729" width="14.85546875" style="69" bestFit="1" customWidth="1"/>
    <col min="9730" max="9730" width="13.85546875" style="69" bestFit="1" customWidth="1"/>
    <col min="9731" max="9731" width="14.85546875" style="69" bestFit="1" customWidth="1"/>
    <col min="9732" max="9732" width="13.85546875" style="69" customWidth="1"/>
    <col min="9733" max="9733" width="14.85546875" style="69" bestFit="1" customWidth="1"/>
    <col min="9734" max="9734" width="9.42578125" style="69" bestFit="1" customWidth="1"/>
    <col min="9735" max="9735" width="7.7109375" style="69" bestFit="1" customWidth="1"/>
    <col min="9736" max="9736" width="8.7109375" style="69" bestFit="1" customWidth="1"/>
    <col min="9737" max="9737" width="12.85546875" style="69" bestFit="1" customWidth="1"/>
    <col min="9738" max="9738" width="7.7109375" style="69" bestFit="1" customWidth="1"/>
    <col min="9739" max="9739" width="11.5703125" style="69" bestFit="1" customWidth="1"/>
    <col min="9740" max="9740" width="9.5703125" style="69" bestFit="1" customWidth="1"/>
    <col min="9741" max="9982" width="11.42578125" style="69"/>
    <col min="9983" max="9983" width="6.140625" style="69" bestFit="1" customWidth="1"/>
    <col min="9984" max="9984" width="27.140625" style="69" bestFit="1" customWidth="1"/>
    <col min="9985" max="9985" width="14.85546875" style="69" bestFit="1" customWidth="1"/>
    <col min="9986" max="9986" width="13.85546875" style="69" bestFit="1" customWidth="1"/>
    <col min="9987" max="9987" width="14.85546875" style="69" bestFit="1" customWidth="1"/>
    <col min="9988" max="9988" width="13.85546875" style="69" customWidth="1"/>
    <col min="9989" max="9989" width="14.85546875" style="69" bestFit="1" customWidth="1"/>
    <col min="9990" max="9990" width="9.42578125" style="69" bestFit="1" customWidth="1"/>
    <col min="9991" max="9991" width="7.7109375" style="69" bestFit="1" customWidth="1"/>
    <col min="9992" max="9992" width="8.7109375" style="69" bestFit="1" customWidth="1"/>
    <col min="9993" max="9993" width="12.85546875" style="69" bestFit="1" customWidth="1"/>
    <col min="9994" max="9994" width="7.7109375" style="69" bestFit="1" customWidth="1"/>
    <col min="9995" max="9995" width="11.5703125" style="69" bestFit="1" customWidth="1"/>
    <col min="9996" max="9996" width="9.5703125" style="69" bestFit="1" customWidth="1"/>
    <col min="9997" max="10238" width="11.42578125" style="69"/>
    <col min="10239" max="10239" width="6.140625" style="69" bestFit="1" customWidth="1"/>
    <col min="10240" max="10240" width="27.140625" style="69" bestFit="1" customWidth="1"/>
    <col min="10241" max="10241" width="14.85546875" style="69" bestFit="1" customWidth="1"/>
    <col min="10242" max="10242" width="13.85546875" style="69" bestFit="1" customWidth="1"/>
    <col min="10243" max="10243" width="14.85546875" style="69" bestFit="1" customWidth="1"/>
    <col min="10244" max="10244" width="13.85546875" style="69" customWidth="1"/>
    <col min="10245" max="10245" width="14.85546875" style="69" bestFit="1" customWidth="1"/>
    <col min="10246" max="10246" width="9.42578125" style="69" bestFit="1" customWidth="1"/>
    <col min="10247" max="10247" width="7.7109375" style="69" bestFit="1" customWidth="1"/>
    <col min="10248" max="10248" width="8.7109375" style="69" bestFit="1" customWidth="1"/>
    <col min="10249" max="10249" width="12.85546875" style="69" bestFit="1" customWidth="1"/>
    <col min="10250" max="10250" width="7.7109375" style="69" bestFit="1" customWidth="1"/>
    <col min="10251" max="10251" width="11.5703125" style="69" bestFit="1" customWidth="1"/>
    <col min="10252" max="10252" width="9.5703125" style="69" bestFit="1" customWidth="1"/>
    <col min="10253" max="10494" width="11.42578125" style="69"/>
    <col min="10495" max="10495" width="6.140625" style="69" bestFit="1" customWidth="1"/>
    <col min="10496" max="10496" width="27.140625" style="69" bestFit="1" customWidth="1"/>
    <col min="10497" max="10497" width="14.85546875" style="69" bestFit="1" customWidth="1"/>
    <col min="10498" max="10498" width="13.85546875" style="69" bestFit="1" customWidth="1"/>
    <col min="10499" max="10499" width="14.85546875" style="69" bestFit="1" customWidth="1"/>
    <col min="10500" max="10500" width="13.85546875" style="69" customWidth="1"/>
    <col min="10501" max="10501" width="14.85546875" style="69" bestFit="1" customWidth="1"/>
    <col min="10502" max="10502" width="9.42578125" style="69" bestFit="1" customWidth="1"/>
    <col min="10503" max="10503" width="7.7109375" style="69" bestFit="1" customWidth="1"/>
    <col min="10504" max="10504" width="8.7109375" style="69" bestFit="1" customWidth="1"/>
    <col min="10505" max="10505" width="12.85546875" style="69" bestFit="1" customWidth="1"/>
    <col min="10506" max="10506" width="7.7109375" style="69" bestFit="1" customWidth="1"/>
    <col min="10507" max="10507" width="11.5703125" style="69" bestFit="1" customWidth="1"/>
    <col min="10508" max="10508" width="9.5703125" style="69" bestFit="1" customWidth="1"/>
    <col min="10509" max="10750" width="11.42578125" style="69"/>
    <col min="10751" max="10751" width="6.140625" style="69" bestFit="1" customWidth="1"/>
    <col min="10752" max="10752" width="27.140625" style="69" bestFit="1" customWidth="1"/>
    <col min="10753" max="10753" width="14.85546875" style="69" bestFit="1" customWidth="1"/>
    <col min="10754" max="10754" width="13.85546875" style="69" bestFit="1" customWidth="1"/>
    <col min="10755" max="10755" width="14.85546875" style="69" bestFit="1" customWidth="1"/>
    <col min="10756" max="10756" width="13.85546875" style="69" customWidth="1"/>
    <col min="10757" max="10757" width="14.85546875" style="69" bestFit="1" customWidth="1"/>
    <col min="10758" max="10758" width="9.42578125" style="69" bestFit="1" customWidth="1"/>
    <col min="10759" max="10759" width="7.7109375" style="69" bestFit="1" customWidth="1"/>
    <col min="10760" max="10760" width="8.7109375" style="69" bestFit="1" customWidth="1"/>
    <col min="10761" max="10761" width="12.85546875" style="69" bestFit="1" customWidth="1"/>
    <col min="10762" max="10762" width="7.7109375" style="69" bestFit="1" customWidth="1"/>
    <col min="10763" max="10763" width="11.5703125" style="69" bestFit="1" customWidth="1"/>
    <col min="10764" max="10764" width="9.5703125" style="69" bestFit="1" customWidth="1"/>
    <col min="10765" max="11006" width="11.42578125" style="69"/>
    <col min="11007" max="11007" width="6.140625" style="69" bestFit="1" customWidth="1"/>
    <col min="11008" max="11008" width="27.140625" style="69" bestFit="1" customWidth="1"/>
    <col min="11009" max="11009" width="14.85546875" style="69" bestFit="1" customWidth="1"/>
    <col min="11010" max="11010" width="13.85546875" style="69" bestFit="1" customWidth="1"/>
    <col min="11011" max="11011" width="14.85546875" style="69" bestFit="1" customWidth="1"/>
    <col min="11012" max="11012" width="13.85546875" style="69" customWidth="1"/>
    <col min="11013" max="11013" width="14.85546875" style="69" bestFit="1" customWidth="1"/>
    <col min="11014" max="11014" width="9.42578125" style="69" bestFit="1" customWidth="1"/>
    <col min="11015" max="11015" width="7.7109375" style="69" bestFit="1" customWidth="1"/>
    <col min="11016" max="11016" width="8.7109375" style="69" bestFit="1" customWidth="1"/>
    <col min="11017" max="11017" width="12.85546875" style="69" bestFit="1" customWidth="1"/>
    <col min="11018" max="11018" width="7.7109375" style="69" bestFit="1" customWidth="1"/>
    <col min="11019" max="11019" width="11.5703125" style="69" bestFit="1" customWidth="1"/>
    <col min="11020" max="11020" width="9.5703125" style="69" bestFit="1" customWidth="1"/>
    <col min="11021" max="11262" width="11.42578125" style="69"/>
    <col min="11263" max="11263" width="6.140625" style="69" bestFit="1" customWidth="1"/>
    <col min="11264" max="11264" width="27.140625" style="69" bestFit="1" customWidth="1"/>
    <col min="11265" max="11265" width="14.85546875" style="69" bestFit="1" customWidth="1"/>
    <col min="11266" max="11266" width="13.85546875" style="69" bestFit="1" customWidth="1"/>
    <col min="11267" max="11267" width="14.85546875" style="69" bestFit="1" customWidth="1"/>
    <col min="11268" max="11268" width="13.85546875" style="69" customWidth="1"/>
    <col min="11269" max="11269" width="14.85546875" style="69" bestFit="1" customWidth="1"/>
    <col min="11270" max="11270" width="9.42578125" style="69" bestFit="1" customWidth="1"/>
    <col min="11271" max="11271" width="7.7109375" style="69" bestFit="1" customWidth="1"/>
    <col min="11272" max="11272" width="8.7109375" style="69" bestFit="1" customWidth="1"/>
    <col min="11273" max="11273" width="12.85546875" style="69" bestFit="1" customWidth="1"/>
    <col min="11274" max="11274" width="7.7109375" style="69" bestFit="1" customWidth="1"/>
    <col min="11275" max="11275" width="11.5703125" style="69" bestFit="1" customWidth="1"/>
    <col min="11276" max="11276" width="9.5703125" style="69" bestFit="1" customWidth="1"/>
    <col min="11277" max="11518" width="11.42578125" style="69"/>
    <col min="11519" max="11519" width="6.140625" style="69" bestFit="1" customWidth="1"/>
    <col min="11520" max="11520" width="27.140625" style="69" bestFit="1" customWidth="1"/>
    <col min="11521" max="11521" width="14.85546875" style="69" bestFit="1" customWidth="1"/>
    <col min="11522" max="11522" width="13.85546875" style="69" bestFit="1" customWidth="1"/>
    <col min="11523" max="11523" width="14.85546875" style="69" bestFit="1" customWidth="1"/>
    <col min="11524" max="11524" width="13.85546875" style="69" customWidth="1"/>
    <col min="11525" max="11525" width="14.85546875" style="69" bestFit="1" customWidth="1"/>
    <col min="11526" max="11526" width="9.42578125" style="69" bestFit="1" customWidth="1"/>
    <col min="11527" max="11527" width="7.7109375" style="69" bestFit="1" customWidth="1"/>
    <col min="11528" max="11528" width="8.7109375" style="69" bestFit="1" customWidth="1"/>
    <col min="11529" max="11529" width="12.85546875" style="69" bestFit="1" customWidth="1"/>
    <col min="11530" max="11530" width="7.7109375" style="69" bestFit="1" customWidth="1"/>
    <col min="11531" max="11531" width="11.5703125" style="69" bestFit="1" customWidth="1"/>
    <col min="11532" max="11532" width="9.5703125" style="69" bestFit="1" customWidth="1"/>
    <col min="11533" max="11774" width="11.42578125" style="69"/>
    <col min="11775" max="11775" width="6.140625" style="69" bestFit="1" customWidth="1"/>
    <col min="11776" max="11776" width="27.140625" style="69" bestFit="1" customWidth="1"/>
    <col min="11777" max="11777" width="14.85546875" style="69" bestFit="1" customWidth="1"/>
    <col min="11778" max="11778" width="13.85546875" style="69" bestFit="1" customWidth="1"/>
    <col min="11779" max="11779" width="14.85546875" style="69" bestFit="1" customWidth="1"/>
    <col min="11780" max="11780" width="13.85546875" style="69" customWidth="1"/>
    <col min="11781" max="11781" width="14.85546875" style="69" bestFit="1" customWidth="1"/>
    <col min="11782" max="11782" width="9.42578125" style="69" bestFit="1" customWidth="1"/>
    <col min="11783" max="11783" width="7.7109375" style="69" bestFit="1" customWidth="1"/>
    <col min="11784" max="11784" width="8.7109375" style="69" bestFit="1" customWidth="1"/>
    <col min="11785" max="11785" width="12.85546875" style="69" bestFit="1" customWidth="1"/>
    <col min="11786" max="11786" width="7.7109375" style="69" bestFit="1" customWidth="1"/>
    <col min="11787" max="11787" width="11.5703125" style="69" bestFit="1" customWidth="1"/>
    <col min="11788" max="11788" width="9.5703125" style="69" bestFit="1" customWidth="1"/>
    <col min="11789" max="12030" width="11.42578125" style="69"/>
    <col min="12031" max="12031" width="6.140625" style="69" bestFit="1" customWidth="1"/>
    <col min="12032" max="12032" width="27.140625" style="69" bestFit="1" customWidth="1"/>
    <col min="12033" max="12033" width="14.85546875" style="69" bestFit="1" customWidth="1"/>
    <col min="12034" max="12034" width="13.85546875" style="69" bestFit="1" customWidth="1"/>
    <col min="12035" max="12035" width="14.85546875" style="69" bestFit="1" customWidth="1"/>
    <col min="12036" max="12036" width="13.85546875" style="69" customWidth="1"/>
    <col min="12037" max="12037" width="14.85546875" style="69" bestFit="1" customWidth="1"/>
    <col min="12038" max="12038" width="9.42578125" style="69" bestFit="1" customWidth="1"/>
    <col min="12039" max="12039" width="7.7109375" style="69" bestFit="1" customWidth="1"/>
    <col min="12040" max="12040" width="8.7109375" style="69" bestFit="1" customWidth="1"/>
    <col min="12041" max="12041" width="12.85546875" style="69" bestFit="1" customWidth="1"/>
    <col min="12042" max="12042" width="7.7109375" style="69" bestFit="1" customWidth="1"/>
    <col min="12043" max="12043" width="11.5703125" style="69" bestFit="1" customWidth="1"/>
    <col min="12044" max="12044" width="9.5703125" style="69" bestFit="1" customWidth="1"/>
    <col min="12045" max="12286" width="11.42578125" style="69"/>
    <col min="12287" max="12287" width="6.140625" style="69" bestFit="1" customWidth="1"/>
    <col min="12288" max="12288" width="27.140625" style="69" bestFit="1" customWidth="1"/>
    <col min="12289" max="12289" width="14.85546875" style="69" bestFit="1" customWidth="1"/>
    <col min="12290" max="12290" width="13.85546875" style="69" bestFit="1" customWidth="1"/>
    <col min="12291" max="12291" width="14.85546875" style="69" bestFit="1" customWidth="1"/>
    <col min="12292" max="12292" width="13.85546875" style="69" customWidth="1"/>
    <col min="12293" max="12293" width="14.85546875" style="69" bestFit="1" customWidth="1"/>
    <col min="12294" max="12294" width="9.42578125" style="69" bestFit="1" customWidth="1"/>
    <col min="12295" max="12295" width="7.7109375" style="69" bestFit="1" customWidth="1"/>
    <col min="12296" max="12296" width="8.7109375" style="69" bestFit="1" customWidth="1"/>
    <col min="12297" max="12297" width="12.85546875" style="69" bestFit="1" customWidth="1"/>
    <col min="12298" max="12298" width="7.7109375" style="69" bestFit="1" customWidth="1"/>
    <col min="12299" max="12299" width="11.5703125" style="69" bestFit="1" customWidth="1"/>
    <col min="12300" max="12300" width="9.5703125" style="69" bestFit="1" customWidth="1"/>
    <col min="12301" max="12542" width="11.42578125" style="69"/>
    <col min="12543" max="12543" width="6.140625" style="69" bestFit="1" customWidth="1"/>
    <col min="12544" max="12544" width="27.140625" style="69" bestFit="1" customWidth="1"/>
    <col min="12545" max="12545" width="14.85546875" style="69" bestFit="1" customWidth="1"/>
    <col min="12546" max="12546" width="13.85546875" style="69" bestFit="1" customWidth="1"/>
    <col min="12547" max="12547" width="14.85546875" style="69" bestFit="1" customWidth="1"/>
    <col min="12548" max="12548" width="13.85546875" style="69" customWidth="1"/>
    <col min="12549" max="12549" width="14.85546875" style="69" bestFit="1" customWidth="1"/>
    <col min="12550" max="12550" width="9.42578125" style="69" bestFit="1" customWidth="1"/>
    <col min="12551" max="12551" width="7.7109375" style="69" bestFit="1" customWidth="1"/>
    <col min="12552" max="12552" width="8.7109375" style="69" bestFit="1" customWidth="1"/>
    <col min="12553" max="12553" width="12.85546875" style="69" bestFit="1" customWidth="1"/>
    <col min="12554" max="12554" width="7.7109375" style="69" bestFit="1" customWidth="1"/>
    <col min="12555" max="12555" width="11.5703125" style="69" bestFit="1" customWidth="1"/>
    <col min="12556" max="12556" width="9.5703125" style="69" bestFit="1" customWidth="1"/>
    <col min="12557" max="12798" width="11.42578125" style="69"/>
    <col min="12799" max="12799" width="6.140625" style="69" bestFit="1" customWidth="1"/>
    <col min="12800" max="12800" width="27.140625" style="69" bestFit="1" customWidth="1"/>
    <col min="12801" max="12801" width="14.85546875" style="69" bestFit="1" customWidth="1"/>
    <col min="12802" max="12802" width="13.85546875" style="69" bestFit="1" customWidth="1"/>
    <col min="12803" max="12803" width="14.85546875" style="69" bestFit="1" customWidth="1"/>
    <col min="12804" max="12804" width="13.85546875" style="69" customWidth="1"/>
    <col min="12805" max="12805" width="14.85546875" style="69" bestFit="1" customWidth="1"/>
    <col min="12806" max="12806" width="9.42578125" style="69" bestFit="1" customWidth="1"/>
    <col min="12807" max="12807" width="7.7109375" style="69" bestFit="1" customWidth="1"/>
    <col min="12808" max="12808" width="8.7109375" style="69" bestFit="1" customWidth="1"/>
    <col min="12809" max="12809" width="12.85546875" style="69" bestFit="1" customWidth="1"/>
    <col min="12810" max="12810" width="7.7109375" style="69" bestFit="1" customWidth="1"/>
    <col min="12811" max="12811" width="11.5703125" style="69" bestFit="1" customWidth="1"/>
    <col min="12812" max="12812" width="9.5703125" style="69" bestFit="1" customWidth="1"/>
    <col min="12813" max="13054" width="11.42578125" style="69"/>
    <col min="13055" max="13055" width="6.140625" style="69" bestFit="1" customWidth="1"/>
    <col min="13056" max="13056" width="27.140625" style="69" bestFit="1" customWidth="1"/>
    <col min="13057" max="13057" width="14.85546875" style="69" bestFit="1" customWidth="1"/>
    <col min="13058" max="13058" width="13.85546875" style="69" bestFit="1" customWidth="1"/>
    <col min="13059" max="13059" width="14.85546875" style="69" bestFit="1" customWidth="1"/>
    <col min="13060" max="13060" width="13.85546875" style="69" customWidth="1"/>
    <col min="13061" max="13061" width="14.85546875" style="69" bestFit="1" customWidth="1"/>
    <col min="13062" max="13062" width="9.42578125" style="69" bestFit="1" customWidth="1"/>
    <col min="13063" max="13063" width="7.7109375" style="69" bestFit="1" customWidth="1"/>
    <col min="13064" max="13064" width="8.7109375" style="69" bestFit="1" customWidth="1"/>
    <col min="13065" max="13065" width="12.85546875" style="69" bestFit="1" customWidth="1"/>
    <col min="13066" max="13066" width="7.7109375" style="69" bestFit="1" customWidth="1"/>
    <col min="13067" max="13067" width="11.5703125" style="69" bestFit="1" customWidth="1"/>
    <col min="13068" max="13068" width="9.5703125" style="69" bestFit="1" customWidth="1"/>
    <col min="13069" max="13310" width="11.42578125" style="69"/>
    <col min="13311" max="13311" width="6.140625" style="69" bestFit="1" customWidth="1"/>
    <col min="13312" max="13312" width="27.140625" style="69" bestFit="1" customWidth="1"/>
    <col min="13313" max="13313" width="14.85546875" style="69" bestFit="1" customWidth="1"/>
    <col min="13314" max="13314" width="13.85546875" style="69" bestFit="1" customWidth="1"/>
    <col min="13315" max="13315" width="14.85546875" style="69" bestFit="1" customWidth="1"/>
    <col min="13316" max="13316" width="13.85546875" style="69" customWidth="1"/>
    <col min="13317" max="13317" width="14.85546875" style="69" bestFit="1" customWidth="1"/>
    <col min="13318" max="13318" width="9.42578125" style="69" bestFit="1" customWidth="1"/>
    <col min="13319" max="13319" width="7.7109375" style="69" bestFit="1" customWidth="1"/>
    <col min="13320" max="13320" width="8.7109375" style="69" bestFit="1" customWidth="1"/>
    <col min="13321" max="13321" width="12.85546875" style="69" bestFit="1" customWidth="1"/>
    <col min="13322" max="13322" width="7.7109375" style="69" bestFit="1" customWidth="1"/>
    <col min="13323" max="13323" width="11.5703125" style="69" bestFit="1" customWidth="1"/>
    <col min="13324" max="13324" width="9.5703125" style="69" bestFit="1" customWidth="1"/>
    <col min="13325" max="13566" width="11.42578125" style="69"/>
    <col min="13567" max="13567" width="6.140625" style="69" bestFit="1" customWidth="1"/>
    <col min="13568" max="13568" width="27.140625" style="69" bestFit="1" customWidth="1"/>
    <col min="13569" max="13569" width="14.85546875" style="69" bestFit="1" customWidth="1"/>
    <col min="13570" max="13570" width="13.85546875" style="69" bestFit="1" customWidth="1"/>
    <col min="13571" max="13571" width="14.85546875" style="69" bestFit="1" customWidth="1"/>
    <col min="13572" max="13572" width="13.85546875" style="69" customWidth="1"/>
    <col min="13573" max="13573" width="14.85546875" style="69" bestFit="1" customWidth="1"/>
    <col min="13574" max="13574" width="9.42578125" style="69" bestFit="1" customWidth="1"/>
    <col min="13575" max="13575" width="7.7109375" style="69" bestFit="1" customWidth="1"/>
    <col min="13576" max="13576" width="8.7109375" style="69" bestFit="1" customWidth="1"/>
    <col min="13577" max="13577" width="12.85546875" style="69" bestFit="1" customWidth="1"/>
    <col min="13578" max="13578" width="7.7109375" style="69" bestFit="1" customWidth="1"/>
    <col min="13579" max="13579" width="11.5703125" style="69" bestFit="1" customWidth="1"/>
    <col min="13580" max="13580" width="9.5703125" style="69" bestFit="1" customWidth="1"/>
    <col min="13581" max="13822" width="11.42578125" style="69"/>
    <col min="13823" max="13823" width="6.140625" style="69" bestFit="1" customWidth="1"/>
    <col min="13824" max="13824" width="27.140625" style="69" bestFit="1" customWidth="1"/>
    <col min="13825" max="13825" width="14.85546875" style="69" bestFit="1" customWidth="1"/>
    <col min="13826" max="13826" width="13.85546875" style="69" bestFit="1" customWidth="1"/>
    <col min="13827" max="13827" width="14.85546875" style="69" bestFit="1" customWidth="1"/>
    <col min="13828" max="13828" width="13.85546875" style="69" customWidth="1"/>
    <col min="13829" max="13829" width="14.85546875" style="69" bestFit="1" customWidth="1"/>
    <col min="13830" max="13830" width="9.42578125" style="69" bestFit="1" customWidth="1"/>
    <col min="13831" max="13831" width="7.7109375" style="69" bestFit="1" customWidth="1"/>
    <col min="13832" max="13832" width="8.7109375" style="69" bestFit="1" customWidth="1"/>
    <col min="13833" max="13833" width="12.85546875" style="69" bestFit="1" customWidth="1"/>
    <col min="13834" max="13834" width="7.7109375" style="69" bestFit="1" customWidth="1"/>
    <col min="13835" max="13835" width="11.5703125" style="69" bestFit="1" customWidth="1"/>
    <col min="13836" max="13836" width="9.5703125" style="69" bestFit="1" customWidth="1"/>
    <col min="13837" max="14078" width="11.42578125" style="69"/>
    <col min="14079" max="14079" width="6.140625" style="69" bestFit="1" customWidth="1"/>
    <col min="14080" max="14080" width="27.140625" style="69" bestFit="1" customWidth="1"/>
    <col min="14081" max="14081" width="14.85546875" style="69" bestFit="1" customWidth="1"/>
    <col min="14082" max="14082" width="13.85546875" style="69" bestFit="1" customWidth="1"/>
    <col min="14083" max="14083" width="14.85546875" style="69" bestFit="1" customWidth="1"/>
    <col min="14084" max="14084" width="13.85546875" style="69" customWidth="1"/>
    <col min="14085" max="14085" width="14.85546875" style="69" bestFit="1" customWidth="1"/>
    <col min="14086" max="14086" width="9.42578125" style="69" bestFit="1" customWidth="1"/>
    <col min="14087" max="14087" width="7.7109375" style="69" bestFit="1" customWidth="1"/>
    <col min="14088" max="14088" width="8.7109375" style="69" bestFit="1" customWidth="1"/>
    <col min="14089" max="14089" width="12.85546875" style="69" bestFit="1" customWidth="1"/>
    <col min="14090" max="14090" width="7.7109375" style="69" bestFit="1" customWidth="1"/>
    <col min="14091" max="14091" width="11.5703125" style="69" bestFit="1" customWidth="1"/>
    <col min="14092" max="14092" width="9.5703125" style="69" bestFit="1" customWidth="1"/>
    <col min="14093" max="14334" width="11.42578125" style="69"/>
    <col min="14335" max="14335" width="6.140625" style="69" bestFit="1" customWidth="1"/>
    <col min="14336" max="14336" width="27.140625" style="69" bestFit="1" customWidth="1"/>
    <col min="14337" max="14337" width="14.85546875" style="69" bestFit="1" customWidth="1"/>
    <col min="14338" max="14338" width="13.85546875" style="69" bestFit="1" customWidth="1"/>
    <col min="14339" max="14339" width="14.85546875" style="69" bestFit="1" customWidth="1"/>
    <col min="14340" max="14340" width="13.85546875" style="69" customWidth="1"/>
    <col min="14341" max="14341" width="14.85546875" style="69" bestFit="1" customWidth="1"/>
    <col min="14342" max="14342" width="9.42578125" style="69" bestFit="1" customWidth="1"/>
    <col min="14343" max="14343" width="7.7109375" style="69" bestFit="1" customWidth="1"/>
    <col min="14344" max="14344" width="8.7109375" style="69" bestFit="1" customWidth="1"/>
    <col min="14345" max="14345" width="12.85546875" style="69" bestFit="1" customWidth="1"/>
    <col min="14346" max="14346" width="7.7109375" style="69" bestFit="1" customWidth="1"/>
    <col min="14347" max="14347" width="11.5703125" style="69" bestFit="1" customWidth="1"/>
    <col min="14348" max="14348" width="9.5703125" style="69" bestFit="1" customWidth="1"/>
    <col min="14349" max="14590" width="11.42578125" style="69"/>
    <col min="14591" max="14591" width="6.140625" style="69" bestFit="1" customWidth="1"/>
    <col min="14592" max="14592" width="27.140625" style="69" bestFit="1" customWidth="1"/>
    <col min="14593" max="14593" width="14.85546875" style="69" bestFit="1" customWidth="1"/>
    <col min="14594" max="14594" width="13.85546875" style="69" bestFit="1" customWidth="1"/>
    <col min="14595" max="14595" width="14.85546875" style="69" bestFit="1" customWidth="1"/>
    <col min="14596" max="14596" width="13.85546875" style="69" customWidth="1"/>
    <col min="14597" max="14597" width="14.85546875" style="69" bestFit="1" customWidth="1"/>
    <col min="14598" max="14598" width="9.42578125" style="69" bestFit="1" customWidth="1"/>
    <col min="14599" max="14599" width="7.7109375" style="69" bestFit="1" customWidth="1"/>
    <col min="14600" max="14600" width="8.7109375" style="69" bestFit="1" customWidth="1"/>
    <col min="14601" max="14601" width="12.85546875" style="69" bestFit="1" customWidth="1"/>
    <col min="14602" max="14602" width="7.7109375" style="69" bestFit="1" customWidth="1"/>
    <col min="14603" max="14603" width="11.5703125" style="69" bestFit="1" customWidth="1"/>
    <col min="14604" max="14604" width="9.5703125" style="69" bestFit="1" customWidth="1"/>
    <col min="14605" max="14846" width="11.42578125" style="69"/>
    <col min="14847" max="14847" width="6.140625" style="69" bestFit="1" customWidth="1"/>
    <col min="14848" max="14848" width="27.140625" style="69" bestFit="1" customWidth="1"/>
    <col min="14849" max="14849" width="14.85546875" style="69" bestFit="1" customWidth="1"/>
    <col min="14850" max="14850" width="13.85546875" style="69" bestFit="1" customWidth="1"/>
    <col min="14851" max="14851" width="14.85546875" style="69" bestFit="1" customWidth="1"/>
    <col min="14852" max="14852" width="13.85546875" style="69" customWidth="1"/>
    <col min="14853" max="14853" width="14.85546875" style="69" bestFit="1" customWidth="1"/>
    <col min="14854" max="14854" width="9.42578125" style="69" bestFit="1" customWidth="1"/>
    <col min="14855" max="14855" width="7.7109375" style="69" bestFit="1" customWidth="1"/>
    <col min="14856" max="14856" width="8.7109375" style="69" bestFit="1" customWidth="1"/>
    <col min="14857" max="14857" width="12.85546875" style="69" bestFit="1" customWidth="1"/>
    <col min="14858" max="14858" width="7.7109375" style="69" bestFit="1" customWidth="1"/>
    <col min="14859" max="14859" width="11.5703125" style="69" bestFit="1" customWidth="1"/>
    <col min="14860" max="14860" width="9.5703125" style="69" bestFit="1" customWidth="1"/>
    <col min="14861" max="15102" width="11.42578125" style="69"/>
    <col min="15103" max="15103" width="6.140625" style="69" bestFit="1" customWidth="1"/>
    <col min="15104" max="15104" width="27.140625" style="69" bestFit="1" customWidth="1"/>
    <col min="15105" max="15105" width="14.85546875" style="69" bestFit="1" customWidth="1"/>
    <col min="15106" max="15106" width="13.85546875" style="69" bestFit="1" customWidth="1"/>
    <col min="15107" max="15107" width="14.85546875" style="69" bestFit="1" customWidth="1"/>
    <col min="15108" max="15108" width="13.85546875" style="69" customWidth="1"/>
    <col min="15109" max="15109" width="14.85546875" style="69" bestFit="1" customWidth="1"/>
    <col min="15110" max="15110" width="9.42578125" style="69" bestFit="1" customWidth="1"/>
    <col min="15111" max="15111" width="7.7109375" style="69" bestFit="1" customWidth="1"/>
    <col min="15112" max="15112" width="8.7109375" style="69" bestFit="1" customWidth="1"/>
    <col min="15113" max="15113" width="12.85546875" style="69" bestFit="1" customWidth="1"/>
    <col min="15114" max="15114" width="7.7109375" style="69" bestFit="1" customWidth="1"/>
    <col min="15115" max="15115" width="11.5703125" style="69" bestFit="1" customWidth="1"/>
    <col min="15116" max="15116" width="9.5703125" style="69" bestFit="1" customWidth="1"/>
    <col min="15117" max="15358" width="11.42578125" style="69"/>
    <col min="15359" max="15359" width="6.140625" style="69" bestFit="1" customWidth="1"/>
    <col min="15360" max="15360" width="27.140625" style="69" bestFit="1" customWidth="1"/>
    <col min="15361" max="15361" width="14.85546875" style="69" bestFit="1" customWidth="1"/>
    <col min="15362" max="15362" width="13.85546875" style="69" bestFit="1" customWidth="1"/>
    <col min="15363" max="15363" width="14.85546875" style="69" bestFit="1" customWidth="1"/>
    <col min="15364" max="15364" width="13.85546875" style="69" customWidth="1"/>
    <col min="15365" max="15365" width="14.85546875" style="69" bestFit="1" customWidth="1"/>
    <col min="15366" max="15366" width="9.42578125" style="69" bestFit="1" customWidth="1"/>
    <col min="15367" max="15367" width="7.7109375" style="69" bestFit="1" customWidth="1"/>
    <col min="15368" max="15368" width="8.7109375" style="69" bestFit="1" customWidth="1"/>
    <col min="15369" max="15369" width="12.85546875" style="69" bestFit="1" customWidth="1"/>
    <col min="15370" max="15370" width="7.7109375" style="69" bestFit="1" customWidth="1"/>
    <col min="15371" max="15371" width="11.5703125" style="69" bestFit="1" customWidth="1"/>
    <col min="15372" max="15372" width="9.5703125" style="69" bestFit="1" customWidth="1"/>
    <col min="15373" max="15614" width="11.42578125" style="69"/>
    <col min="15615" max="15615" width="6.140625" style="69" bestFit="1" customWidth="1"/>
    <col min="15616" max="15616" width="27.140625" style="69" bestFit="1" customWidth="1"/>
    <col min="15617" max="15617" width="14.85546875" style="69" bestFit="1" customWidth="1"/>
    <col min="15618" max="15618" width="13.85546875" style="69" bestFit="1" customWidth="1"/>
    <col min="15619" max="15619" width="14.85546875" style="69" bestFit="1" customWidth="1"/>
    <col min="15620" max="15620" width="13.85546875" style="69" customWidth="1"/>
    <col min="15621" max="15621" width="14.85546875" style="69" bestFit="1" customWidth="1"/>
    <col min="15622" max="15622" width="9.42578125" style="69" bestFit="1" customWidth="1"/>
    <col min="15623" max="15623" width="7.7109375" style="69" bestFit="1" customWidth="1"/>
    <col min="15624" max="15624" width="8.7109375" style="69" bestFit="1" customWidth="1"/>
    <col min="15625" max="15625" width="12.85546875" style="69" bestFit="1" customWidth="1"/>
    <col min="15626" max="15626" width="7.7109375" style="69" bestFit="1" customWidth="1"/>
    <col min="15627" max="15627" width="11.5703125" style="69" bestFit="1" customWidth="1"/>
    <col min="15628" max="15628" width="9.5703125" style="69" bestFit="1" customWidth="1"/>
    <col min="15629" max="15870" width="11.42578125" style="69"/>
    <col min="15871" max="15871" width="6.140625" style="69" bestFit="1" customWidth="1"/>
    <col min="15872" max="15872" width="27.140625" style="69" bestFit="1" customWidth="1"/>
    <col min="15873" max="15873" width="14.85546875" style="69" bestFit="1" customWidth="1"/>
    <col min="15874" max="15874" width="13.85546875" style="69" bestFit="1" customWidth="1"/>
    <col min="15875" max="15875" width="14.85546875" style="69" bestFit="1" customWidth="1"/>
    <col min="15876" max="15876" width="13.85546875" style="69" customWidth="1"/>
    <col min="15877" max="15877" width="14.85546875" style="69" bestFit="1" customWidth="1"/>
    <col min="15878" max="15878" width="9.42578125" style="69" bestFit="1" customWidth="1"/>
    <col min="15879" max="15879" width="7.7109375" style="69" bestFit="1" customWidth="1"/>
    <col min="15880" max="15880" width="8.7109375" style="69" bestFit="1" customWidth="1"/>
    <col min="15881" max="15881" width="12.85546875" style="69" bestFit="1" customWidth="1"/>
    <col min="15882" max="15882" width="7.7109375" style="69" bestFit="1" customWidth="1"/>
    <col min="15883" max="15883" width="11.5703125" style="69" bestFit="1" customWidth="1"/>
    <col min="15884" max="15884" width="9.5703125" style="69" bestFit="1" customWidth="1"/>
    <col min="15885" max="16126" width="11.42578125" style="69"/>
    <col min="16127" max="16127" width="6.140625" style="69" bestFit="1" customWidth="1"/>
    <col min="16128" max="16128" width="27.140625" style="69" bestFit="1" customWidth="1"/>
    <col min="16129" max="16129" width="14.85546875" style="69" bestFit="1" customWidth="1"/>
    <col min="16130" max="16130" width="13.85546875" style="69" bestFit="1" customWidth="1"/>
    <col min="16131" max="16131" width="14.85546875" style="69" bestFit="1" customWidth="1"/>
    <col min="16132" max="16132" width="13.85546875" style="69" customWidth="1"/>
    <col min="16133" max="16133" width="14.85546875" style="69" bestFit="1" customWidth="1"/>
    <col min="16134" max="16134" width="9.42578125" style="69" bestFit="1" customWidth="1"/>
    <col min="16135" max="16135" width="7.7109375" style="69" bestFit="1" customWidth="1"/>
    <col min="16136" max="16136" width="8.7109375" style="69" bestFit="1" customWidth="1"/>
    <col min="16137" max="16137" width="12.85546875" style="69" bestFit="1" customWidth="1"/>
    <col min="16138" max="16138" width="7.7109375" style="69" bestFit="1" customWidth="1"/>
    <col min="16139" max="16139" width="11.5703125" style="69" bestFit="1" customWidth="1"/>
    <col min="16140" max="16140" width="9.5703125" style="69" bestFit="1" customWidth="1"/>
    <col min="16141" max="16384" width="11.42578125" style="69"/>
  </cols>
  <sheetData>
    <row r="1" spans="2:21" ht="12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2:21" ht="22.5" customHeight="1">
      <c r="B2" s="130" t="s">
        <v>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20" t="s">
        <v>0</v>
      </c>
      <c r="R2" s="120"/>
      <c r="S2" s="120"/>
      <c r="T2" s="122">
        <v>42460</v>
      </c>
      <c r="U2" s="123"/>
    </row>
    <row r="3" spans="2:21" ht="15.75" customHeight="1" thickBo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21"/>
      <c r="R3" s="121"/>
      <c r="S3" s="121"/>
      <c r="T3" s="124"/>
      <c r="U3" s="125"/>
    </row>
    <row r="4" spans="2:21" ht="24.95" customHeight="1" thickTop="1" thickBot="1">
      <c r="B4" s="83"/>
      <c r="C4" s="126" t="s">
        <v>1</v>
      </c>
      <c r="D4" s="127"/>
      <c r="E4" s="128"/>
      <c r="F4" s="126" t="s">
        <v>2</v>
      </c>
      <c r="G4" s="127"/>
      <c r="H4" s="128"/>
      <c r="I4" s="126" t="s">
        <v>3</v>
      </c>
      <c r="J4" s="127"/>
      <c r="K4" s="128"/>
      <c r="L4" s="126" t="s">
        <v>4</v>
      </c>
      <c r="M4" s="127"/>
      <c r="N4" s="128"/>
      <c r="O4" s="126" t="s">
        <v>42</v>
      </c>
      <c r="P4" s="127"/>
      <c r="Q4" s="128"/>
      <c r="R4" s="126" t="s">
        <v>6</v>
      </c>
      <c r="S4" s="127"/>
      <c r="T4" s="127"/>
      <c r="U4" s="129"/>
    </row>
    <row r="5" spans="2:21" ht="24.95" customHeight="1" thickTop="1" thickBot="1">
      <c r="B5" s="84"/>
      <c r="C5" s="85" t="s">
        <v>7</v>
      </c>
      <c r="D5" s="85" t="s">
        <v>8</v>
      </c>
      <c r="E5" s="85" t="s">
        <v>9</v>
      </c>
      <c r="F5" s="85" t="s">
        <v>7</v>
      </c>
      <c r="G5" s="85" t="s">
        <v>8</v>
      </c>
      <c r="H5" s="85" t="s">
        <v>9</v>
      </c>
      <c r="I5" s="85" t="s">
        <v>7</v>
      </c>
      <c r="J5" s="85" t="s">
        <v>8</v>
      </c>
      <c r="K5" s="85" t="s">
        <v>9</v>
      </c>
      <c r="L5" s="85" t="s">
        <v>7</v>
      </c>
      <c r="M5" s="85" t="s">
        <v>8</v>
      </c>
      <c r="N5" s="85" t="s">
        <v>9</v>
      </c>
      <c r="O5" s="85" t="s">
        <v>7</v>
      </c>
      <c r="P5" s="85" t="s">
        <v>8</v>
      </c>
      <c r="Q5" s="85" t="s">
        <v>9</v>
      </c>
      <c r="R5" s="85" t="s">
        <v>10</v>
      </c>
      <c r="S5" s="85" t="s">
        <v>8</v>
      </c>
      <c r="T5" s="85" t="s">
        <v>11</v>
      </c>
      <c r="U5" s="86" t="s">
        <v>12</v>
      </c>
    </row>
    <row r="6" spans="2:21" ht="48" customHeight="1" thickTop="1" thickBot="1">
      <c r="B6" s="87" t="s">
        <v>13</v>
      </c>
      <c r="C6" s="67">
        <f>C8+C13+C23+C27+C32+C42</f>
        <v>203990675</v>
      </c>
      <c r="D6" s="67">
        <f>D8+D13+D23+D27+D32+D42</f>
        <v>51380106</v>
      </c>
      <c r="E6" s="67">
        <f>SUM(C6:D6)</f>
        <v>255370781</v>
      </c>
      <c r="F6" s="67">
        <f>F8+F13+F23+F27+F32+F42</f>
        <v>224271765.58000001</v>
      </c>
      <c r="G6" s="67">
        <f>G8+G13+G23+G27+G32+G42</f>
        <v>45733956</v>
      </c>
      <c r="H6" s="67">
        <f>SUM(F6:G6)</f>
        <v>270005721.58000004</v>
      </c>
      <c r="I6" s="67">
        <f>I8+I13+I23+I27+I32+I42</f>
        <v>35274557.199999996</v>
      </c>
      <c r="J6" s="67">
        <f>J8+J13+J23+J27+J32+J42</f>
        <v>11615442.92</v>
      </c>
      <c r="K6" s="67">
        <f>SUM(I6:J6)</f>
        <v>46890000.119999997</v>
      </c>
      <c r="L6" s="67">
        <f>L8+L13+L23+L27+L32+L42</f>
        <v>314502297.41999996</v>
      </c>
      <c r="M6" s="67">
        <f>M8+M13+M23+M27+M32+M42</f>
        <v>81761442.129999995</v>
      </c>
      <c r="N6" s="67">
        <f>SUM(L6:M6)</f>
        <v>396263739.54999995</v>
      </c>
      <c r="O6" s="67">
        <f>O8+O13+O23+O27+O32+O42</f>
        <v>-125505089.03999999</v>
      </c>
      <c r="P6" s="67">
        <f>P8+P13+P23+P27+P32+P42</f>
        <v>-47642929.050000004</v>
      </c>
      <c r="Q6" s="67">
        <f>SUM(O6:P6)</f>
        <v>-173148018.09</v>
      </c>
      <c r="R6" s="88">
        <f>IFERROR(+L6/F6,0)</f>
        <v>1.4023267556959318</v>
      </c>
      <c r="S6" s="88">
        <f>IFERROR(+M6/G6,0)</f>
        <v>1.7877622948253153</v>
      </c>
      <c r="T6" s="88">
        <f>IFERROR(+N6/H6,0)</f>
        <v>1.4676123795865226</v>
      </c>
      <c r="U6" s="89">
        <f>IFERROR(+N6/E6,0)</f>
        <v>1.5517191825872982</v>
      </c>
    </row>
    <row r="7" spans="2:21" ht="24.95" customHeight="1" thickTop="1" thickBo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2"/>
      <c r="T7" s="92"/>
      <c r="U7" s="93"/>
    </row>
    <row r="8" spans="2:21" ht="24.95" customHeight="1" thickTop="1">
      <c r="B8" s="94" t="s">
        <v>14</v>
      </c>
      <c r="C8" s="11">
        <f>SUM(C9:C10)</f>
        <v>935625</v>
      </c>
      <c r="D8" s="11">
        <f t="shared" ref="D8:Q8" si="0">SUM(D9:D10)</f>
        <v>233907</v>
      </c>
      <c r="E8" s="11">
        <f t="shared" si="0"/>
        <v>1169532</v>
      </c>
      <c r="F8" s="11">
        <f t="shared" si="0"/>
        <v>935625</v>
      </c>
      <c r="G8" s="11">
        <f t="shared" si="0"/>
        <v>233907</v>
      </c>
      <c r="H8" s="12">
        <f t="shared" si="0"/>
        <v>1169532</v>
      </c>
      <c r="I8" s="11">
        <f t="shared" si="0"/>
        <v>0</v>
      </c>
      <c r="J8" s="11">
        <f t="shared" si="0"/>
        <v>0</v>
      </c>
      <c r="K8" s="12">
        <f t="shared" si="0"/>
        <v>0</v>
      </c>
      <c r="L8" s="11">
        <f t="shared" si="0"/>
        <v>0</v>
      </c>
      <c r="M8" s="11">
        <f t="shared" si="0"/>
        <v>0</v>
      </c>
      <c r="N8" s="12">
        <f t="shared" si="0"/>
        <v>0</v>
      </c>
      <c r="O8" s="11">
        <f t="shared" si="0"/>
        <v>935625</v>
      </c>
      <c r="P8" s="11">
        <f t="shared" si="0"/>
        <v>233907</v>
      </c>
      <c r="Q8" s="12">
        <f t="shared" si="0"/>
        <v>1169532</v>
      </c>
      <c r="R8" s="36">
        <f t="shared" ref="R8:T50" si="1">IFERROR(+L8/F8,0)</f>
        <v>0</v>
      </c>
      <c r="S8" s="36">
        <f t="shared" si="1"/>
        <v>0</v>
      </c>
      <c r="T8" s="36">
        <f t="shared" si="1"/>
        <v>0</v>
      </c>
      <c r="U8" s="95">
        <f t="shared" ref="U8:U50" si="2">IFERROR(+N8/E8,0)</f>
        <v>0</v>
      </c>
    </row>
    <row r="9" spans="2:21" ht="24.95" customHeight="1">
      <c r="B9" s="73" t="s">
        <v>15</v>
      </c>
      <c r="C9" s="14">
        <v>891651</v>
      </c>
      <c r="D9" s="14">
        <v>222913</v>
      </c>
      <c r="E9" s="15">
        <v>1114564</v>
      </c>
      <c r="F9" s="14">
        <v>891650.62</v>
      </c>
      <c r="G9" s="14">
        <v>222913.38</v>
      </c>
      <c r="H9" s="16">
        <v>1114564</v>
      </c>
      <c r="I9" s="14">
        <v>0</v>
      </c>
      <c r="J9" s="14">
        <v>0</v>
      </c>
      <c r="K9" s="16">
        <v>0</v>
      </c>
      <c r="L9" s="14">
        <v>0</v>
      </c>
      <c r="M9" s="14">
        <v>0</v>
      </c>
      <c r="N9" s="16">
        <f t="shared" ref="N9" si="3">SUM(L9:M9)</f>
        <v>0</v>
      </c>
      <c r="O9" s="17">
        <f>F9-(I9+L9)</f>
        <v>891650.62</v>
      </c>
      <c r="P9" s="17">
        <f>G9-(J9+M9)</f>
        <v>222913.38</v>
      </c>
      <c r="Q9" s="16">
        <f t="shared" ref="Q9" si="4">SUM(O9:P9)</f>
        <v>1114564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96">
        <f t="shared" si="2"/>
        <v>0</v>
      </c>
    </row>
    <row r="10" spans="2:21" ht="24.95" customHeight="1">
      <c r="B10" s="74" t="s">
        <v>34</v>
      </c>
      <c r="C10" s="17">
        <f>SUM(C11:C12)</f>
        <v>43974</v>
      </c>
      <c r="D10" s="17">
        <f t="shared" ref="D10:P10" si="5">SUM(D11:D12)</f>
        <v>10994</v>
      </c>
      <c r="E10" s="33">
        <f t="shared" si="5"/>
        <v>54968</v>
      </c>
      <c r="F10" s="33">
        <f t="shared" si="5"/>
        <v>43974.38</v>
      </c>
      <c r="G10" s="33">
        <f t="shared" si="5"/>
        <v>10993.62</v>
      </c>
      <c r="H10" s="33">
        <f t="shared" si="5"/>
        <v>54968</v>
      </c>
      <c r="I10" s="33">
        <f t="shared" si="5"/>
        <v>0</v>
      </c>
      <c r="J10" s="33">
        <f t="shared" si="5"/>
        <v>0</v>
      </c>
      <c r="K10" s="33">
        <f t="shared" si="5"/>
        <v>0</v>
      </c>
      <c r="L10" s="33">
        <f t="shared" si="5"/>
        <v>0</v>
      </c>
      <c r="M10" s="33">
        <f t="shared" si="5"/>
        <v>0</v>
      </c>
      <c r="N10" s="33">
        <f t="shared" si="5"/>
        <v>0</v>
      </c>
      <c r="O10" s="33">
        <f t="shared" si="5"/>
        <v>43974.38</v>
      </c>
      <c r="P10" s="33">
        <f t="shared" si="5"/>
        <v>10993.62</v>
      </c>
      <c r="Q10" s="61">
        <f>SUM(O10:P10)</f>
        <v>54968</v>
      </c>
      <c r="R10" s="50">
        <f t="shared" si="1"/>
        <v>0</v>
      </c>
      <c r="S10" s="50">
        <f t="shared" si="1"/>
        <v>0</v>
      </c>
      <c r="T10" s="50">
        <f t="shared" si="1"/>
        <v>0</v>
      </c>
      <c r="U10" s="97">
        <f t="shared" si="2"/>
        <v>0</v>
      </c>
    </row>
    <row r="11" spans="2:21" ht="24.95" customHeight="1">
      <c r="B11" s="74" t="s">
        <v>35</v>
      </c>
      <c r="C11" s="58">
        <v>37425</v>
      </c>
      <c r="D11" s="58">
        <v>9356</v>
      </c>
      <c r="E11" s="15">
        <v>46781</v>
      </c>
      <c r="F11" s="58">
        <v>37425</v>
      </c>
      <c r="G11" s="58">
        <v>9356.27</v>
      </c>
      <c r="H11" s="16">
        <v>46781.27</v>
      </c>
      <c r="I11" s="58">
        <v>0</v>
      </c>
      <c r="J11" s="58">
        <v>0</v>
      </c>
      <c r="K11" s="16">
        <v>0</v>
      </c>
      <c r="L11" s="58">
        <v>0</v>
      </c>
      <c r="M11" s="58">
        <v>0</v>
      </c>
      <c r="N11" s="16">
        <v>0</v>
      </c>
      <c r="O11" s="17">
        <f>F11-(I11+L11)</f>
        <v>37425</v>
      </c>
      <c r="P11" s="17">
        <f>G11-(J11+M11)</f>
        <v>9356.27</v>
      </c>
      <c r="Q11" s="16">
        <f>SUM(O11:P11)</f>
        <v>46781.270000000004</v>
      </c>
      <c r="R11" s="59">
        <f t="shared" si="1"/>
        <v>0</v>
      </c>
      <c r="S11" s="59">
        <f t="shared" si="1"/>
        <v>0</v>
      </c>
      <c r="T11" s="59">
        <f t="shared" si="1"/>
        <v>0</v>
      </c>
      <c r="U11" s="98">
        <f t="shared" si="2"/>
        <v>0</v>
      </c>
    </row>
    <row r="12" spans="2:21" ht="24.95" customHeight="1" thickBot="1">
      <c r="B12" s="74" t="s">
        <v>36</v>
      </c>
      <c r="C12" s="58">
        <v>6549</v>
      </c>
      <c r="D12" s="58">
        <v>1638</v>
      </c>
      <c r="E12" s="15">
        <v>8187</v>
      </c>
      <c r="F12" s="58">
        <v>6549.38</v>
      </c>
      <c r="G12" s="58">
        <v>1637.35</v>
      </c>
      <c r="H12" s="16">
        <v>8186.73</v>
      </c>
      <c r="I12" s="58">
        <v>0</v>
      </c>
      <c r="J12" s="58">
        <v>0</v>
      </c>
      <c r="K12" s="16">
        <v>0</v>
      </c>
      <c r="L12" s="58">
        <v>0</v>
      </c>
      <c r="M12" s="58">
        <v>0</v>
      </c>
      <c r="N12" s="16">
        <v>0</v>
      </c>
      <c r="O12" s="17">
        <f>F12-(I12+L12)</f>
        <v>6549.38</v>
      </c>
      <c r="P12" s="17">
        <f>G12-(J12+M12)</f>
        <v>1637.35</v>
      </c>
      <c r="Q12" s="16">
        <f>SUM(O12:P12)</f>
        <v>8186.73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98">
        <f t="shared" si="2"/>
        <v>0</v>
      </c>
    </row>
    <row r="13" spans="2:21" ht="24.95" customHeight="1" thickTop="1">
      <c r="B13" s="94" t="s">
        <v>16</v>
      </c>
      <c r="C13" s="11">
        <f>SUM(C14:C17)</f>
        <v>74869250</v>
      </c>
      <c r="D13" s="11">
        <f t="shared" ref="D13:O13" si="6">SUM(D14:D17)</f>
        <v>18841625</v>
      </c>
      <c r="E13" s="11">
        <f t="shared" si="6"/>
        <v>93710875</v>
      </c>
      <c r="F13" s="11">
        <f t="shared" si="6"/>
        <v>97708358.580000013</v>
      </c>
      <c r="G13" s="11">
        <f t="shared" si="6"/>
        <v>13325000</v>
      </c>
      <c r="H13" s="12">
        <f t="shared" si="6"/>
        <v>111033358.58000001</v>
      </c>
      <c r="I13" s="11">
        <f t="shared" si="6"/>
        <v>33147441.899999999</v>
      </c>
      <c r="J13" s="11">
        <f t="shared" si="6"/>
        <v>8956204.7200000007</v>
      </c>
      <c r="K13" s="12">
        <f t="shared" si="6"/>
        <v>42103646.619999997</v>
      </c>
      <c r="L13" s="11">
        <f t="shared" si="6"/>
        <v>21520327.939999998</v>
      </c>
      <c r="M13" s="11">
        <f t="shared" si="6"/>
        <v>5380081.7400000002</v>
      </c>
      <c r="N13" s="12">
        <f t="shared" si="6"/>
        <v>26900409.68</v>
      </c>
      <c r="O13" s="11">
        <f t="shared" si="6"/>
        <v>43040588.74000001</v>
      </c>
      <c r="P13" s="11">
        <f>SUM(P14:P17)</f>
        <v>-1011286.4600000009</v>
      </c>
      <c r="Q13" s="12">
        <f>SUM(Q14:Q17)</f>
        <v>42029302.280000001</v>
      </c>
      <c r="R13" s="36">
        <f t="shared" si="1"/>
        <v>0.22025063416022841</v>
      </c>
      <c r="S13" s="36">
        <f t="shared" si="1"/>
        <v>0.40375847954971861</v>
      </c>
      <c r="T13" s="36">
        <f t="shared" si="1"/>
        <v>0.24227322332700707</v>
      </c>
      <c r="U13" s="95">
        <f t="shared" si="2"/>
        <v>0.28705750191746687</v>
      </c>
    </row>
    <row r="14" spans="2:21" ht="24.95" customHeight="1">
      <c r="B14" s="73" t="s">
        <v>17</v>
      </c>
      <c r="C14" s="14">
        <v>29640000</v>
      </c>
      <c r="D14" s="14">
        <v>7410000</v>
      </c>
      <c r="E14" s="15">
        <v>37050000</v>
      </c>
      <c r="F14" s="14">
        <v>54639891.740000002</v>
      </c>
      <c r="G14" s="14">
        <v>7410000</v>
      </c>
      <c r="H14" s="16">
        <v>62049891.740000002</v>
      </c>
      <c r="I14" s="14">
        <v>4632000</v>
      </c>
      <c r="J14" s="14">
        <v>1038000</v>
      </c>
      <c r="K14" s="16">
        <v>5670000</v>
      </c>
      <c r="L14" s="14">
        <v>11078400</v>
      </c>
      <c r="M14" s="14">
        <v>2769600</v>
      </c>
      <c r="N14" s="16">
        <v>13848000</v>
      </c>
      <c r="O14" s="17">
        <f t="shared" ref="O14:P16" si="7">F14-(I14+L14)</f>
        <v>38929491.740000002</v>
      </c>
      <c r="P14" s="17">
        <f t="shared" si="7"/>
        <v>3602400</v>
      </c>
      <c r="Q14" s="16">
        <f t="shared" ref="Q14:Q16" si="8">SUM(O14:P14)</f>
        <v>42531891.740000002</v>
      </c>
      <c r="R14" s="34">
        <f t="shared" si="1"/>
        <v>0.20275296394648382</v>
      </c>
      <c r="S14" s="34">
        <f t="shared" si="1"/>
        <v>0.37376518218623483</v>
      </c>
      <c r="T14" s="34">
        <f t="shared" si="1"/>
        <v>0.22317524836345506</v>
      </c>
      <c r="U14" s="96">
        <f t="shared" si="2"/>
        <v>0.37376518218623483</v>
      </c>
    </row>
    <row r="15" spans="2:21" ht="24.95" customHeight="1">
      <c r="B15" s="75" t="s">
        <v>18</v>
      </c>
      <c r="C15" s="14">
        <v>21090000</v>
      </c>
      <c r="D15" s="14">
        <v>5272500</v>
      </c>
      <c r="E15" s="15">
        <v>26362500</v>
      </c>
      <c r="F15" s="14">
        <v>21090000</v>
      </c>
      <c r="G15" s="14">
        <v>0</v>
      </c>
      <c r="H15" s="16">
        <v>21090000</v>
      </c>
      <c r="I15" s="14">
        <v>20953200</v>
      </c>
      <c r="J15" s="14">
        <v>5238300</v>
      </c>
      <c r="K15" s="16">
        <v>26191500</v>
      </c>
      <c r="L15" s="14">
        <v>0</v>
      </c>
      <c r="M15" s="14">
        <v>0</v>
      </c>
      <c r="N15" s="16">
        <f t="shared" ref="N15" si="9">SUM(L15:M15)</f>
        <v>0</v>
      </c>
      <c r="O15" s="17">
        <f t="shared" si="7"/>
        <v>136800</v>
      </c>
      <c r="P15" s="17">
        <f t="shared" si="7"/>
        <v>-5238300</v>
      </c>
      <c r="Q15" s="16">
        <f t="shared" si="8"/>
        <v>-5101500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96">
        <f t="shared" si="2"/>
        <v>0</v>
      </c>
    </row>
    <row r="16" spans="2:21" ht="24.95" customHeight="1">
      <c r="B16" s="73" t="s">
        <v>19</v>
      </c>
      <c r="C16" s="14">
        <v>20553000</v>
      </c>
      <c r="D16" s="14">
        <v>5375825</v>
      </c>
      <c r="E16" s="15">
        <v>25928825</v>
      </c>
      <c r="F16" s="14">
        <v>18345923</v>
      </c>
      <c r="G16" s="14">
        <v>5375825</v>
      </c>
      <c r="H16" s="16">
        <v>23721748</v>
      </c>
      <c r="I16" s="14">
        <v>7562241.9000000004</v>
      </c>
      <c r="J16" s="14">
        <v>2679904.7200000002</v>
      </c>
      <c r="K16" s="16">
        <v>10242146.619999999</v>
      </c>
      <c r="L16" s="14">
        <v>10441927.939999999</v>
      </c>
      <c r="M16" s="14">
        <v>2610481.7400000002</v>
      </c>
      <c r="N16" s="16">
        <v>13052409.68</v>
      </c>
      <c r="O16" s="17">
        <f t="shared" si="7"/>
        <v>341753.16000000015</v>
      </c>
      <c r="P16" s="17">
        <f t="shared" si="7"/>
        <v>85438.539999999106</v>
      </c>
      <c r="Q16" s="16">
        <f t="shared" si="8"/>
        <v>427191.69999999925</v>
      </c>
      <c r="R16" s="34">
        <f t="shared" si="1"/>
        <v>0.56916885239298121</v>
      </c>
      <c r="S16" s="34">
        <f t="shared" si="1"/>
        <v>0.48559648798091459</v>
      </c>
      <c r="T16" s="34">
        <f t="shared" si="1"/>
        <v>0.55022967447424198</v>
      </c>
      <c r="U16" s="96">
        <f t="shared" si="2"/>
        <v>0.50339379744357871</v>
      </c>
    </row>
    <row r="17" spans="2:21" ht="24.95" customHeight="1">
      <c r="B17" s="74" t="s">
        <v>34</v>
      </c>
      <c r="C17" s="17">
        <f>SUM(C18:C22)</f>
        <v>3586250</v>
      </c>
      <c r="D17" s="17">
        <f>SUM(D18:D22)</f>
        <v>783300</v>
      </c>
      <c r="E17" s="17">
        <f>SUM(C17:D17)</f>
        <v>4369550</v>
      </c>
      <c r="F17" s="33">
        <f>SUM(F18:F22)</f>
        <v>3632543.84</v>
      </c>
      <c r="G17" s="33">
        <f>SUM(G18:G22)</f>
        <v>539175</v>
      </c>
      <c r="H17" s="61">
        <f t="shared" ref="H17" si="10">SUM(F17:G17)</f>
        <v>4171718.84</v>
      </c>
      <c r="I17" s="33">
        <f>SUM(I18:I22)</f>
        <v>0</v>
      </c>
      <c r="J17" s="33">
        <f>SUM(J18:J22)</f>
        <v>0</v>
      </c>
      <c r="K17" s="61">
        <f>SUM(I17:J17)</f>
        <v>0</v>
      </c>
      <c r="L17" s="33">
        <f>SUM(L18:L22)</f>
        <v>0</v>
      </c>
      <c r="M17" s="33">
        <f>SUM(M18:M22)</f>
        <v>0</v>
      </c>
      <c r="N17" s="61">
        <f t="shared" ref="N17" si="11">SUM(L17:M17)</f>
        <v>0</v>
      </c>
      <c r="O17" s="33">
        <f>SUM(O18:O22)</f>
        <v>3632543.84</v>
      </c>
      <c r="P17" s="33">
        <f>SUM(P18:P22)</f>
        <v>539175</v>
      </c>
      <c r="Q17" s="61">
        <f t="shared" ref="Q17:Q22" si="12">SUM(O17:P17)</f>
        <v>4171718.84</v>
      </c>
      <c r="R17" s="50">
        <f t="shared" si="1"/>
        <v>0</v>
      </c>
      <c r="S17" s="50">
        <f t="shared" si="1"/>
        <v>0</v>
      </c>
      <c r="T17" s="50">
        <f t="shared" si="1"/>
        <v>0</v>
      </c>
      <c r="U17" s="97">
        <f t="shared" si="2"/>
        <v>0</v>
      </c>
    </row>
    <row r="18" spans="2:21" ht="24.95" customHeight="1">
      <c r="B18" s="74" t="s">
        <v>35</v>
      </c>
      <c r="C18" s="58">
        <v>2567000</v>
      </c>
      <c r="D18" s="58">
        <v>603075</v>
      </c>
      <c r="E18" s="15">
        <v>3170075</v>
      </c>
      <c r="F18" s="58">
        <v>3443843.84</v>
      </c>
      <c r="G18" s="58">
        <v>433875</v>
      </c>
      <c r="H18" s="16">
        <v>3877718.84</v>
      </c>
      <c r="I18" s="58">
        <v>0</v>
      </c>
      <c r="J18" s="58">
        <v>0</v>
      </c>
      <c r="K18" s="16">
        <v>0</v>
      </c>
      <c r="L18" s="58">
        <v>0</v>
      </c>
      <c r="M18" s="58">
        <v>0</v>
      </c>
      <c r="N18" s="16">
        <v>0</v>
      </c>
      <c r="O18" s="17">
        <f t="shared" ref="O18:P22" si="13">F18-(I18+L18)</f>
        <v>3443843.84</v>
      </c>
      <c r="P18" s="17">
        <f t="shared" si="13"/>
        <v>433875</v>
      </c>
      <c r="Q18" s="16">
        <f t="shared" si="12"/>
        <v>3877718.84</v>
      </c>
      <c r="R18" s="59">
        <f t="shared" si="1"/>
        <v>0</v>
      </c>
      <c r="S18" s="59">
        <f t="shared" si="1"/>
        <v>0</v>
      </c>
      <c r="T18" s="59">
        <f t="shared" si="1"/>
        <v>0</v>
      </c>
      <c r="U18" s="98">
        <f t="shared" si="2"/>
        <v>0</v>
      </c>
    </row>
    <row r="19" spans="2:21" ht="24.95" customHeight="1">
      <c r="B19" s="74" t="s">
        <v>37</v>
      </c>
      <c r="C19" s="58">
        <v>151000</v>
      </c>
      <c r="D19" s="58">
        <v>26700</v>
      </c>
      <c r="E19" s="15">
        <v>177700</v>
      </c>
      <c r="F19" s="58">
        <v>0</v>
      </c>
      <c r="G19" s="58">
        <v>15600</v>
      </c>
      <c r="H19" s="16">
        <v>15600</v>
      </c>
      <c r="I19" s="58">
        <v>0</v>
      </c>
      <c r="J19" s="58">
        <v>0</v>
      </c>
      <c r="K19" s="16">
        <v>0</v>
      </c>
      <c r="L19" s="58">
        <v>0</v>
      </c>
      <c r="M19" s="58">
        <v>0</v>
      </c>
      <c r="N19" s="16">
        <v>0</v>
      </c>
      <c r="O19" s="17">
        <f t="shared" si="13"/>
        <v>0</v>
      </c>
      <c r="P19" s="17">
        <f t="shared" si="13"/>
        <v>15600</v>
      </c>
      <c r="Q19" s="16">
        <f t="shared" si="12"/>
        <v>15600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98">
        <f t="shared" si="2"/>
        <v>0</v>
      </c>
    </row>
    <row r="20" spans="2:21" ht="24.95" customHeight="1">
      <c r="B20" s="74" t="s">
        <v>38</v>
      </c>
      <c r="C20" s="58">
        <v>453000</v>
      </c>
      <c r="D20" s="58">
        <v>80100</v>
      </c>
      <c r="E20" s="15">
        <v>533100</v>
      </c>
      <c r="F20" s="58">
        <v>133200</v>
      </c>
      <c r="G20" s="58">
        <v>46800</v>
      </c>
      <c r="H20" s="16">
        <v>180000</v>
      </c>
      <c r="I20" s="58">
        <v>0</v>
      </c>
      <c r="J20" s="58">
        <v>0</v>
      </c>
      <c r="K20" s="16">
        <v>0</v>
      </c>
      <c r="L20" s="58">
        <v>0</v>
      </c>
      <c r="M20" s="58">
        <v>0</v>
      </c>
      <c r="N20" s="16">
        <v>0</v>
      </c>
      <c r="O20" s="17">
        <f t="shared" si="13"/>
        <v>133200</v>
      </c>
      <c r="P20" s="17">
        <f t="shared" si="13"/>
        <v>46800</v>
      </c>
      <c r="Q20" s="16">
        <f t="shared" si="12"/>
        <v>180000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98">
        <f t="shared" si="2"/>
        <v>0</v>
      </c>
    </row>
    <row r="21" spans="2:21" ht="24.95" customHeight="1">
      <c r="B21" s="74" t="s">
        <v>39</v>
      </c>
      <c r="C21" s="58">
        <v>188750</v>
      </c>
      <c r="D21" s="58">
        <v>33375</v>
      </c>
      <c r="E21" s="15">
        <v>222125</v>
      </c>
      <c r="F21" s="58">
        <v>55500</v>
      </c>
      <c r="G21" s="58">
        <v>19500</v>
      </c>
      <c r="H21" s="16">
        <v>75000</v>
      </c>
      <c r="I21" s="58">
        <v>0</v>
      </c>
      <c r="J21" s="58">
        <v>0</v>
      </c>
      <c r="K21" s="16">
        <v>0</v>
      </c>
      <c r="L21" s="58">
        <v>0</v>
      </c>
      <c r="M21" s="58">
        <v>0</v>
      </c>
      <c r="N21" s="16">
        <v>0</v>
      </c>
      <c r="O21" s="17">
        <f t="shared" si="13"/>
        <v>55500</v>
      </c>
      <c r="P21" s="17">
        <f t="shared" si="13"/>
        <v>19500</v>
      </c>
      <c r="Q21" s="16">
        <f t="shared" si="12"/>
        <v>75000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98">
        <f t="shared" si="2"/>
        <v>0</v>
      </c>
    </row>
    <row r="22" spans="2:21" ht="24.95" customHeight="1" thickBot="1">
      <c r="B22" s="74" t="s">
        <v>40</v>
      </c>
      <c r="C22" s="58">
        <v>226500</v>
      </c>
      <c r="D22" s="58">
        <v>40050</v>
      </c>
      <c r="E22" s="15">
        <v>266550</v>
      </c>
      <c r="F22" s="58">
        <v>0</v>
      </c>
      <c r="G22" s="58">
        <v>23400</v>
      </c>
      <c r="H22" s="16">
        <v>23400</v>
      </c>
      <c r="I22" s="58">
        <v>0</v>
      </c>
      <c r="J22" s="58">
        <v>0</v>
      </c>
      <c r="K22" s="16">
        <v>0</v>
      </c>
      <c r="L22" s="58">
        <v>0</v>
      </c>
      <c r="M22" s="58">
        <v>0</v>
      </c>
      <c r="N22" s="16">
        <v>0</v>
      </c>
      <c r="O22" s="17">
        <f t="shared" si="13"/>
        <v>0</v>
      </c>
      <c r="P22" s="17">
        <f t="shared" si="13"/>
        <v>23400</v>
      </c>
      <c r="Q22" s="16">
        <f t="shared" si="12"/>
        <v>23400</v>
      </c>
      <c r="R22" s="59">
        <f t="shared" si="1"/>
        <v>0</v>
      </c>
      <c r="S22" s="59">
        <f t="shared" si="1"/>
        <v>0</v>
      </c>
      <c r="T22" s="59">
        <f t="shared" si="1"/>
        <v>0</v>
      </c>
      <c r="U22" s="98">
        <f t="shared" si="2"/>
        <v>0</v>
      </c>
    </row>
    <row r="23" spans="2:21" ht="24.95" customHeight="1" thickTop="1">
      <c r="B23" s="99" t="s">
        <v>20</v>
      </c>
      <c r="C23" s="11">
        <f t="shared" ref="C23:H23" si="14">SUM(C24:C25)</f>
        <v>4700000</v>
      </c>
      <c r="D23" s="11">
        <f t="shared" si="14"/>
        <v>1175000</v>
      </c>
      <c r="E23" s="11">
        <f t="shared" si="14"/>
        <v>5875000</v>
      </c>
      <c r="F23" s="11">
        <f t="shared" si="14"/>
        <v>4700000</v>
      </c>
      <c r="G23" s="11">
        <f t="shared" si="14"/>
        <v>1175000</v>
      </c>
      <c r="H23" s="11">
        <f t="shared" si="14"/>
        <v>5875000</v>
      </c>
      <c r="I23" s="11">
        <f t="shared" ref="I23:Q23" si="15">SUM(I24:I25)</f>
        <v>0</v>
      </c>
      <c r="J23" s="11">
        <f t="shared" si="15"/>
        <v>1122300</v>
      </c>
      <c r="K23" s="11">
        <f t="shared" si="15"/>
        <v>1122300</v>
      </c>
      <c r="L23" s="11">
        <f t="shared" si="15"/>
        <v>0</v>
      </c>
      <c r="M23" s="11">
        <f t="shared" si="15"/>
        <v>0</v>
      </c>
      <c r="N23" s="11">
        <f t="shared" si="15"/>
        <v>0</v>
      </c>
      <c r="O23" s="11">
        <f t="shared" si="15"/>
        <v>4700000</v>
      </c>
      <c r="P23" s="11">
        <f t="shared" si="15"/>
        <v>52700</v>
      </c>
      <c r="Q23" s="11">
        <f t="shared" si="15"/>
        <v>4752700</v>
      </c>
      <c r="R23" s="36">
        <f t="shared" si="1"/>
        <v>0</v>
      </c>
      <c r="S23" s="36">
        <f t="shared" si="1"/>
        <v>0</v>
      </c>
      <c r="T23" s="36">
        <f t="shared" si="1"/>
        <v>0</v>
      </c>
      <c r="U23" s="95">
        <f t="shared" si="2"/>
        <v>0</v>
      </c>
    </row>
    <row r="24" spans="2:21" ht="24.95" customHeight="1">
      <c r="B24" s="73" t="s">
        <v>21</v>
      </c>
      <c r="C24" s="14">
        <v>4512000</v>
      </c>
      <c r="D24" s="14">
        <v>1128000</v>
      </c>
      <c r="E24" s="15">
        <v>5640000</v>
      </c>
      <c r="F24" s="14">
        <v>4512000</v>
      </c>
      <c r="G24" s="14">
        <v>1128000</v>
      </c>
      <c r="H24" s="16">
        <v>5640000</v>
      </c>
      <c r="I24" s="14">
        <v>0</v>
      </c>
      <c r="J24" s="14">
        <v>1122300</v>
      </c>
      <c r="K24" s="16">
        <v>1122300</v>
      </c>
      <c r="L24" s="14">
        <v>0</v>
      </c>
      <c r="M24" s="14">
        <v>0</v>
      </c>
      <c r="N24" s="16">
        <f t="shared" ref="N24:N28" si="16">SUM(L24:M24)</f>
        <v>0</v>
      </c>
      <c r="O24" s="17">
        <f>F24-(I24+L24)</f>
        <v>4512000</v>
      </c>
      <c r="P24" s="17">
        <f>G24-(J24+M24)</f>
        <v>5700</v>
      </c>
      <c r="Q24" s="16">
        <f t="shared" ref="Q24" si="17">SUM(O24:P24)</f>
        <v>4517700</v>
      </c>
      <c r="R24" s="34">
        <f t="shared" si="1"/>
        <v>0</v>
      </c>
      <c r="S24" s="34">
        <f t="shared" si="1"/>
        <v>0</v>
      </c>
      <c r="T24" s="34">
        <f t="shared" si="1"/>
        <v>0</v>
      </c>
      <c r="U24" s="96">
        <f t="shared" si="2"/>
        <v>0</v>
      </c>
    </row>
    <row r="25" spans="2:21" ht="24.95" customHeight="1">
      <c r="B25" s="100" t="s">
        <v>34</v>
      </c>
      <c r="C25" s="56">
        <f t="shared" ref="C25:Q25" si="18">SUM(C26)</f>
        <v>188000</v>
      </c>
      <c r="D25" s="56">
        <f t="shared" si="18"/>
        <v>47000</v>
      </c>
      <c r="E25" s="55">
        <f t="shared" si="18"/>
        <v>235000</v>
      </c>
      <c r="F25" s="55">
        <f t="shared" si="18"/>
        <v>188000</v>
      </c>
      <c r="G25" s="55">
        <f t="shared" si="18"/>
        <v>47000</v>
      </c>
      <c r="H25" s="55">
        <f t="shared" si="18"/>
        <v>235000</v>
      </c>
      <c r="I25" s="55">
        <f t="shared" si="18"/>
        <v>0</v>
      </c>
      <c r="J25" s="55">
        <f t="shared" si="18"/>
        <v>0</v>
      </c>
      <c r="K25" s="55">
        <f t="shared" si="18"/>
        <v>0</v>
      </c>
      <c r="L25" s="55">
        <f t="shared" si="18"/>
        <v>0</v>
      </c>
      <c r="M25" s="55">
        <f t="shared" si="18"/>
        <v>0</v>
      </c>
      <c r="N25" s="55">
        <f t="shared" si="18"/>
        <v>0</v>
      </c>
      <c r="O25" s="55">
        <f t="shared" si="18"/>
        <v>188000</v>
      </c>
      <c r="P25" s="55">
        <f t="shared" si="18"/>
        <v>47000</v>
      </c>
      <c r="Q25" s="55">
        <f t="shared" si="18"/>
        <v>235000</v>
      </c>
      <c r="R25" s="63">
        <f t="shared" si="1"/>
        <v>0</v>
      </c>
      <c r="S25" s="63">
        <f t="shared" si="1"/>
        <v>0</v>
      </c>
      <c r="T25" s="63">
        <f t="shared" si="1"/>
        <v>0</v>
      </c>
      <c r="U25" s="101">
        <f t="shared" si="2"/>
        <v>0</v>
      </c>
    </row>
    <row r="26" spans="2:21" ht="24.95" customHeight="1" thickBot="1">
      <c r="B26" s="76" t="s">
        <v>35</v>
      </c>
      <c r="C26" s="31">
        <v>188000</v>
      </c>
      <c r="D26" s="31">
        <v>47000</v>
      </c>
      <c r="E26" s="32">
        <v>235000</v>
      </c>
      <c r="F26" s="31">
        <v>188000</v>
      </c>
      <c r="G26" s="31">
        <v>47000</v>
      </c>
      <c r="H26" s="32">
        <v>235000</v>
      </c>
      <c r="I26" s="31">
        <v>0</v>
      </c>
      <c r="J26" s="31">
        <v>0</v>
      </c>
      <c r="K26" s="32">
        <v>0</v>
      </c>
      <c r="L26" s="31">
        <v>0</v>
      </c>
      <c r="M26" s="31">
        <v>0</v>
      </c>
      <c r="N26" s="32">
        <v>0</v>
      </c>
      <c r="O26" s="33">
        <f>F26-(I26+L26)</f>
        <v>188000</v>
      </c>
      <c r="P26" s="33">
        <f>G26-(J26+M26)</f>
        <v>47000</v>
      </c>
      <c r="Q26" s="32">
        <f t="shared" ref="Q26" si="19">SUM(O26:P26)</f>
        <v>235000</v>
      </c>
      <c r="R26" s="42">
        <f t="shared" si="1"/>
        <v>0</v>
      </c>
      <c r="S26" s="42">
        <f t="shared" si="1"/>
        <v>0</v>
      </c>
      <c r="T26" s="42">
        <f t="shared" si="1"/>
        <v>0</v>
      </c>
      <c r="U26" s="102">
        <f t="shared" si="2"/>
        <v>0</v>
      </c>
    </row>
    <row r="27" spans="2:21" ht="24.95" customHeight="1" thickTop="1">
      <c r="B27" s="94" t="s">
        <v>22</v>
      </c>
      <c r="C27" s="11">
        <f t="shared" ref="C27:H27" si="20">SUM(C28:C29)</f>
        <v>518100</v>
      </c>
      <c r="D27" s="11">
        <f t="shared" si="20"/>
        <v>129525</v>
      </c>
      <c r="E27" s="11">
        <f t="shared" si="20"/>
        <v>647625</v>
      </c>
      <c r="F27" s="11">
        <f t="shared" si="20"/>
        <v>518100</v>
      </c>
      <c r="G27" s="11">
        <f t="shared" si="20"/>
        <v>0</v>
      </c>
      <c r="H27" s="12">
        <f t="shared" si="20"/>
        <v>518100</v>
      </c>
      <c r="I27" s="11">
        <f t="shared" ref="I27:Q27" si="21">SUM(I28:I29)</f>
        <v>0</v>
      </c>
      <c r="J27" s="11">
        <f t="shared" si="21"/>
        <v>0</v>
      </c>
      <c r="K27" s="12">
        <f t="shared" si="21"/>
        <v>0</v>
      </c>
      <c r="L27" s="11">
        <f t="shared" si="21"/>
        <v>0</v>
      </c>
      <c r="M27" s="11">
        <f t="shared" si="21"/>
        <v>0</v>
      </c>
      <c r="N27" s="12">
        <f t="shared" si="21"/>
        <v>0</v>
      </c>
      <c r="O27" s="11">
        <f t="shared" si="21"/>
        <v>518100</v>
      </c>
      <c r="P27" s="11">
        <f t="shared" si="21"/>
        <v>0</v>
      </c>
      <c r="Q27" s="12">
        <f t="shared" si="21"/>
        <v>518100</v>
      </c>
      <c r="R27" s="36">
        <f t="shared" si="1"/>
        <v>0</v>
      </c>
      <c r="S27" s="36">
        <f t="shared" si="1"/>
        <v>0</v>
      </c>
      <c r="T27" s="36">
        <f t="shared" si="1"/>
        <v>0</v>
      </c>
      <c r="U27" s="95">
        <f t="shared" si="2"/>
        <v>0</v>
      </c>
    </row>
    <row r="28" spans="2:21" ht="24.95" customHeight="1">
      <c r="B28" s="73" t="s">
        <v>23</v>
      </c>
      <c r="C28" s="14">
        <v>493749</v>
      </c>
      <c r="D28" s="14">
        <v>123437</v>
      </c>
      <c r="E28" s="15">
        <v>617186</v>
      </c>
      <c r="F28" s="14">
        <v>505147.5</v>
      </c>
      <c r="G28" s="14">
        <v>0</v>
      </c>
      <c r="H28" s="16">
        <v>505147.5</v>
      </c>
      <c r="I28" s="14">
        <v>0</v>
      </c>
      <c r="J28" s="14">
        <v>0</v>
      </c>
      <c r="K28" s="16">
        <v>0</v>
      </c>
      <c r="L28" s="14">
        <v>0</v>
      </c>
      <c r="M28" s="14">
        <v>0</v>
      </c>
      <c r="N28" s="16">
        <f t="shared" si="16"/>
        <v>0</v>
      </c>
      <c r="O28" s="17">
        <f>F28-(I28+L28)</f>
        <v>505147.5</v>
      </c>
      <c r="P28" s="17">
        <f>G28-(J28+M28)</f>
        <v>0</v>
      </c>
      <c r="Q28" s="16">
        <f t="shared" ref="Q28" si="22">SUM(O28:P28)</f>
        <v>505147.5</v>
      </c>
      <c r="R28" s="34">
        <f t="shared" si="1"/>
        <v>0</v>
      </c>
      <c r="S28" s="34">
        <f t="shared" si="1"/>
        <v>0</v>
      </c>
      <c r="T28" s="34">
        <f t="shared" si="1"/>
        <v>0</v>
      </c>
      <c r="U28" s="96">
        <f t="shared" si="2"/>
        <v>0</v>
      </c>
    </row>
    <row r="29" spans="2:21" ht="24.95" customHeight="1">
      <c r="B29" s="74" t="s">
        <v>34</v>
      </c>
      <c r="C29" s="17">
        <f>SUM(C30:C31)</f>
        <v>24351</v>
      </c>
      <c r="D29" s="17">
        <f>SUM(D30:D31)</f>
        <v>6088</v>
      </c>
      <c r="E29" s="33">
        <f>SUM(E30:E31)</f>
        <v>30439</v>
      </c>
      <c r="F29" s="33">
        <f>SUM(F30:F31)</f>
        <v>12952.5</v>
      </c>
      <c r="G29" s="33">
        <f t="shared" ref="G29:Q29" si="23">SUM(G30:G31)</f>
        <v>0</v>
      </c>
      <c r="H29" s="33">
        <f t="shared" si="23"/>
        <v>12952.5</v>
      </c>
      <c r="I29" s="33">
        <f t="shared" si="23"/>
        <v>0</v>
      </c>
      <c r="J29" s="33">
        <f t="shared" si="23"/>
        <v>0</v>
      </c>
      <c r="K29" s="33">
        <f t="shared" si="23"/>
        <v>0</v>
      </c>
      <c r="L29" s="33">
        <f t="shared" si="23"/>
        <v>0</v>
      </c>
      <c r="M29" s="33">
        <f t="shared" si="23"/>
        <v>0</v>
      </c>
      <c r="N29" s="33">
        <f t="shared" si="23"/>
        <v>0</v>
      </c>
      <c r="O29" s="33">
        <f t="shared" si="23"/>
        <v>12952.5</v>
      </c>
      <c r="P29" s="33">
        <f t="shared" si="23"/>
        <v>0</v>
      </c>
      <c r="Q29" s="33">
        <f t="shared" si="23"/>
        <v>12952.5</v>
      </c>
      <c r="R29" s="50">
        <f t="shared" si="1"/>
        <v>0</v>
      </c>
      <c r="S29" s="50">
        <f t="shared" si="1"/>
        <v>0</v>
      </c>
      <c r="T29" s="50">
        <f t="shared" si="1"/>
        <v>0</v>
      </c>
      <c r="U29" s="97">
        <f t="shared" si="2"/>
        <v>0</v>
      </c>
    </row>
    <row r="30" spans="2:21" ht="24.95" customHeight="1">
      <c r="B30" s="74" t="s">
        <v>35</v>
      </c>
      <c r="C30" s="58">
        <v>20724</v>
      </c>
      <c r="D30" s="58">
        <v>5181</v>
      </c>
      <c r="E30" s="15">
        <v>25905</v>
      </c>
      <c r="F30" s="58">
        <v>12952.5</v>
      </c>
      <c r="G30" s="58">
        <v>0</v>
      </c>
      <c r="H30" s="32">
        <v>12952.5</v>
      </c>
      <c r="I30" s="58">
        <v>0</v>
      </c>
      <c r="J30" s="58">
        <v>0</v>
      </c>
      <c r="K30" s="32">
        <v>0</v>
      </c>
      <c r="L30" s="58">
        <v>0</v>
      </c>
      <c r="M30" s="58">
        <v>0</v>
      </c>
      <c r="N30" s="32">
        <v>0</v>
      </c>
      <c r="O30" s="17">
        <f>F30-(I30+L30)</f>
        <v>12952.5</v>
      </c>
      <c r="P30" s="17">
        <f>G30-(J30+M30)</f>
        <v>0</v>
      </c>
      <c r="Q30" s="32">
        <f>SUM(O30:P30)</f>
        <v>12952.5</v>
      </c>
      <c r="R30" s="59">
        <f t="shared" si="1"/>
        <v>0</v>
      </c>
      <c r="S30" s="59">
        <f t="shared" si="1"/>
        <v>0</v>
      </c>
      <c r="T30" s="59">
        <f t="shared" si="1"/>
        <v>0</v>
      </c>
      <c r="U30" s="98">
        <f t="shared" si="2"/>
        <v>0</v>
      </c>
    </row>
    <row r="31" spans="2:21" ht="24.95" customHeight="1" thickBot="1">
      <c r="B31" s="76" t="s">
        <v>36</v>
      </c>
      <c r="C31" s="31">
        <v>3627</v>
      </c>
      <c r="D31" s="31">
        <v>907</v>
      </c>
      <c r="E31" s="32">
        <v>4534</v>
      </c>
      <c r="F31" s="31">
        <v>0</v>
      </c>
      <c r="G31" s="31">
        <v>0</v>
      </c>
      <c r="H31" s="32">
        <v>0</v>
      </c>
      <c r="I31" s="31">
        <v>0</v>
      </c>
      <c r="J31" s="31">
        <v>0</v>
      </c>
      <c r="K31" s="32">
        <v>0</v>
      </c>
      <c r="L31" s="31">
        <v>0</v>
      </c>
      <c r="M31" s="31">
        <v>0</v>
      </c>
      <c r="N31" s="32">
        <v>0</v>
      </c>
      <c r="O31" s="33">
        <f>F31-(I31+L31)</f>
        <v>0</v>
      </c>
      <c r="P31" s="33">
        <f>G31-(J31+M31)</f>
        <v>0</v>
      </c>
      <c r="Q31" s="32">
        <f>SUM(O31:P31)</f>
        <v>0</v>
      </c>
      <c r="R31" s="42">
        <f t="shared" si="1"/>
        <v>0</v>
      </c>
      <c r="S31" s="42">
        <f t="shared" si="1"/>
        <v>0</v>
      </c>
      <c r="T31" s="42">
        <f t="shared" si="1"/>
        <v>0</v>
      </c>
      <c r="U31" s="102">
        <f t="shared" si="2"/>
        <v>0</v>
      </c>
    </row>
    <row r="32" spans="2:21" ht="24.95" customHeight="1" thickTop="1">
      <c r="B32" s="94" t="s">
        <v>24</v>
      </c>
      <c r="C32" s="11">
        <f>SUM(C33:C36)</f>
        <v>112200000</v>
      </c>
      <c r="D32" s="11">
        <f>SUM(D33:D36)</f>
        <v>28308124</v>
      </c>
      <c r="E32" s="11">
        <f>SUM(E33:E36)</f>
        <v>140508124</v>
      </c>
      <c r="F32" s="11">
        <f t="shared" ref="F32:Q32" si="24">SUM(F33:F36)</f>
        <v>110909700</v>
      </c>
      <c r="G32" s="11">
        <f t="shared" si="24"/>
        <v>28308124</v>
      </c>
      <c r="H32" s="12">
        <f t="shared" si="24"/>
        <v>139217824</v>
      </c>
      <c r="I32" s="11">
        <f t="shared" si="24"/>
        <v>265300</v>
      </c>
      <c r="J32" s="11">
        <f t="shared" si="24"/>
        <v>1025000</v>
      </c>
      <c r="K32" s="12">
        <f t="shared" si="24"/>
        <v>1290300</v>
      </c>
      <c r="L32" s="11">
        <f t="shared" si="24"/>
        <v>104899700</v>
      </c>
      <c r="M32" s="11">
        <f t="shared" si="24"/>
        <v>25667566</v>
      </c>
      <c r="N32" s="12">
        <f t="shared" si="24"/>
        <v>130567266</v>
      </c>
      <c r="O32" s="11">
        <f t="shared" si="24"/>
        <v>5744700</v>
      </c>
      <c r="P32" s="11">
        <f t="shared" si="24"/>
        <v>1615558</v>
      </c>
      <c r="Q32" s="12">
        <f t="shared" si="24"/>
        <v>7360258</v>
      </c>
      <c r="R32" s="36">
        <f t="shared" si="1"/>
        <v>0.94581177300091879</v>
      </c>
      <c r="S32" s="36">
        <f t="shared" si="1"/>
        <v>0.90672084098543582</v>
      </c>
      <c r="T32" s="36">
        <f t="shared" si="1"/>
        <v>0.93786314315615216</v>
      </c>
      <c r="U32" s="95">
        <f t="shared" si="2"/>
        <v>0.92925065315084554</v>
      </c>
    </row>
    <row r="33" spans="2:21" ht="24.95" customHeight="1">
      <c r="B33" s="73" t="s">
        <v>25</v>
      </c>
      <c r="C33" s="14">
        <v>91374347</v>
      </c>
      <c r="D33" s="14">
        <v>22037566</v>
      </c>
      <c r="E33" s="15">
        <v>113411913</v>
      </c>
      <c r="F33" s="14">
        <v>91374347</v>
      </c>
      <c r="G33" s="14">
        <v>22037566</v>
      </c>
      <c r="H33" s="16">
        <v>113411913</v>
      </c>
      <c r="I33" s="14">
        <v>1106110.2</v>
      </c>
      <c r="J33" s="14">
        <v>0</v>
      </c>
      <c r="K33" s="16">
        <v>1106110.2</v>
      </c>
      <c r="L33" s="14">
        <v>90268236.799999997</v>
      </c>
      <c r="M33" s="14">
        <v>22037566</v>
      </c>
      <c r="N33" s="16">
        <v>112305802.8</v>
      </c>
      <c r="O33" s="17">
        <f t="shared" ref="O33:P35" si="25">F33-(I33+L33)</f>
        <v>0</v>
      </c>
      <c r="P33" s="17">
        <f t="shared" si="25"/>
        <v>0</v>
      </c>
      <c r="Q33" s="16">
        <f t="shared" ref="Q33:Q35" si="26">SUM(O33:P33)</f>
        <v>0</v>
      </c>
      <c r="R33" s="34">
        <f t="shared" si="1"/>
        <v>0.98789474030386226</v>
      </c>
      <c r="S33" s="34">
        <f t="shared" si="1"/>
        <v>1</v>
      </c>
      <c r="T33" s="34">
        <f t="shared" si="1"/>
        <v>0.99024696638350507</v>
      </c>
      <c r="U33" s="96">
        <f t="shared" si="2"/>
        <v>0.99024696638350507</v>
      </c>
    </row>
    <row r="34" spans="2:21" ht="24.95" customHeight="1">
      <c r="B34" s="73" t="s">
        <v>26</v>
      </c>
      <c r="C34" s="14">
        <v>7120513</v>
      </c>
      <c r="D34" s="14">
        <v>3720000</v>
      </c>
      <c r="E34" s="15">
        <v>10840513</v>
      </c>
      <c r="F34" s="14">
        <v>7120513</v>
      </c>
      <c r="G34" s="14">
        <v>3720000.1</v>
      </c>
      <c r="H34" s="16">
        <v>10840513.1</v>
      </c>
      <c r="I34" s="14">
        <v>-938804.2</v>
      </c>
      <c r="J34" s="14">
        <v>1025000</v>
      </c>
      <c r="K34" s="16">
        <v>86195.8</v>
      </c>
      <c r="L34" s="14">
        <v>6634317.2000000002</v>
      </c>
      <c r="M34" s="14">
        <v>2325000</v>
      </c>
      <c r="N34" s="16">
        <v>8959317.1999999993</v>
      </c>
      <c r="O34" s="17">
        <f t="shared" si="25"/>
        <v>1425000</v>
      </c>
      <c r="P34" s="17">
        <f t="shared" si="25"/>
        <v>370000.10000000009</v>
      </c>
      <c r="Q34" s="16">
        <f t="shared" si="26"/>
        <v>1795000.1</v>
      </c>
      <c r="R34" s="34">
        <f t="shared" si="1"/>
        <v>0.93171899271864267</v>
      </c>
      <c r="S34" s="34">
        <f t="shared" si="1"/>
        <v>0.62499998319892514</v>
      </c>
      <c r="T34" s="34">
        <f t="shared" si="1"/>
        <v>0.82646615684639502</v>
      </c>
      <c r="U34" s="96">
        <f t="shared" si="2"/>
        <v>0.82646616447026067</v>
      </c>
    </row>
    <row r="35" spans="2:21" ht="24.95" customHeight="1">
      <c r="B35" s="73" t="s">
        <v>27</v>
      </c>
      <c r="C35" s="14">
        <v>8095140</v>
      </c>
      <c r="D35" s="14">
        <v>1305000</v>
      </c>
      <c r="E35" s="15">
        <v>9400140</v>
      </c>
      <c r="F35" s="14">
        <v>8095140</v>
      </c>
      <c r="G35" s="14">
        <v>1305000</v>
      </c>
      <c r="H35" s="16">
        <v>9400140</v>
      </c>
      <c r="I35" s="14">
        <v>97994</v>
      </c>
      <c r="J35" s="14">
        <v>0</v>
      </c>
      <c r="K35" s="16">
        <v>97994</v>
      </c>
      <c r="L35" s="14">
        <v>7997146</v>
      </c>
      <c r="M35" s="14">
        <v>1305000</v>
      </c>
      <c r="N35" s="16">
        <v>9302146</v>
      </c>
      <c r="O35" s="17">
        <f t="shared" si="25"/>
        <v>0</v>
      </c>
      <c r="P35" s="17">
        <f t="shared" si="25"/>
        <v>0</v>
      </c>
      <c r="Q35" s="16">
        <f t="shared" si="26"/>
        <v>0</v>
      </c>
      <c r="R35" s="34">
        <f t="shared" si="1"/>
        <v>0.9878947121359235</v>
      </c>
      <c r="S35" s="34">
        <f t="shared" si="1"/>
        <v>1</v>
      </c>
      <c r="T35" s="34">
        <f t="shared" si="1"/>
        <v>0.98957526164503928</v>
      </c>
      <c r="U35" s="96">
        <f t="shared" si="2"/>
        <v>0.98957526164503928</v>
      </c>
    </row>
    <row r="36" spans="2:21" ht="24.95" customHeight="1">
      <c r="B36" s="74" t="s">
        <v>34</v>
      </c>
      <c r="C36" s="17">
        <f>SUM(C37:C41)</f>
        <v>5610000</v>
      </c>
      <c r="D36" s="17">
        <f t="shared" ref="D36:Q36" si="27">SUM(D37:D41)</f>
        <v>1245558</v>
      </c>
      <c r="E36" s="33">
        <f t="shared" si="27"/>
        <v>6855558</v>
      </c>
      <c r="F36" s="33">
        <f t="shared" si="27"/>
        <v>4319700</v>
      </c>
      <c r="G36" s="33">
        <f t="shared" si="27"/>
        <v>1245557.8999999999</v>
      </c>
      <c r="H36" s="33">
        <f t="shared" si="27"/>
        <v>5565257.9000000004</v>
      </c>
      <c r="I36" s="33">
        <f t="shared" si="27"/>
        <v>0</v>
      </c>
      <c r="J36" s="33">
        <f t="shared" si="27"/>
        <v>0</v>
      </c>
      <c r="K36" s="33">
        <f t="shared" si="27"/>
        <v>0</v>
      </c>
      <c r="L36" s="33">
        <f t="shared" si="27"/>
        <v>0</v>
      </c>
      <c r="M36" s="33">
        <f t="shared" si="27"/>
        <v>0</v>
      </c>
      <c r="N36" s="33">
        <f t="shared" si="27"/>
        <v>0</v>
      </c>
      <c r="O36" s="33">
        <f t="shared" si="27"/>
        <v>4319700</v>
      </c>
      <c r="P36" s="33">
        <f t="shared" si="27"/>
        <v>1245557.8999999999</v>
      </c>
      <c r="Q36" s="33">
        <f t="shared" si="27"/>
        <v>5565257.9000000004</v>
      </c>
      <c r="R36" s="50">
        <f t="shared" si="1"/>
        <v>0</v>
      </c>
      <c r="S36" s="50">
        <f t="shared" si="1"/>
        <v>0</v>
      </c>
      <c r="T36" s="50">
        <f t="shared" si="1"/>
        <v>0</v>
      </c>
      <c r="U36" s="97">
        <f t="shared" si="2"/>
        <v>0</v>
      </c>
    </row>
    <row r="37" spans="2:21" ht="24.95" customHeight="1">
      <c r="B37" s="76" t="s">
        <v>35</v>
      </c>
      <c r="C37" s="31">
        <v>5610000</v>
      </c>
      <c r="D37" s="31">
        <v>1245558</v>
      </c>
      <c r="E37" s="32">
        <v>6855558</v>
      </c>
      <c r="F37" s="31">
        <v>4319700</v>
      </c>
      <c r="G37" s="31">
        <v>1245557.8999999999</v>
      </c>
      <c r="H37" s="32">
        <v>5565257.9000000004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2">
        <v>0</v>
      </c>
      <c r="O37" s="33">
        <f t="shared" ref="O37:P41" si="28">F37-(I37+L37)</f>
        <v>4319700</v>
      </c>
      <c r="P37" s="33">
        <f t="shared" si="28"/>
        <v>1245557.8999999999</v>
      </c>
      <c r="Q37" s="32">
        <f t="shared" ref="Q37:Q41" si="29">SUM(O37:P37)</f>
        <v>5565257.9000000004</v>
      </c>
      <c r="R37" s="42">
        <f t="shared" si="1"/>
        <v>0</v>
      </c>
      <c r="S37" s="42">
        <f t="shared" si="1"/>
        <v>0</v>
      </c>
      <c r="T37" s="42">
        <f t="shared" si="1"/>
        <v>0</v>
      </c>
      <c r="U37" s="102">
        <f t="shared" si="2"/>
        <v>0</v>
      </c>
    </row>
    <row r="38" spans="2:21" ht="24.95" customHeight="1">
      <c r="B38" s="74" t="s">
        <v>37</v>
      </c>
      <c r="C38" s="58">
        <v>0</v>
      </c>
      <c r="D38" s="58">
        <v>0</v>
      </c>
      <c r="E38" s="15">
        <v>0</v>
      </c>
      <c r="F38" s="58">
        <v>0</v>
      </c>
      <c r="G38" s="58">
        <v>0</v>
      </c>
      <c r="H38" s="16">
        <v>0</v>
      </c>
      <c r="I38" s="58">
        <v>0</v>
      </c>
      <c r="J38" s="58">
        <v>0</v>
      </c>
      <c r="K38" s="16">
        <v>0</v>
      </c>
      <c r="L38" s="58">
        <v>0</v>
      </c>
      <c r="M38" s="58">
        <v>0</v>
      </c>
      <c r="N38" s="16">
        <v>0</v>
      </c>
      <c r="O38" s="17">
        <f t="shared" si="28"/>
        <v>0</v>
      </c>
      <c r="P38" s="17">
        <f t="shared" si="28"/>
        <v>0</v>
      </c>
      <c r="Q38" s="16">
        <f t="shared" si="29"/>
        <v>0</v>
      </c>
      <c r="R38" s="59">
        <f t="shared" si="1"/>
        <v>0</v>
      </c>
      <c r="S38" s="59">
        <f t="shared" si="1"/>
        <v>0</v>
      </c>
      <c r="T38" s="59">
        <f t="shared" si="1"/>
        <v>0</v>
      </c>
      <c r="U38" s="98">
        <f t="shared" si="2"/>
        <v>0</v>
      </c>
    </row>
    <row r="39" spans="2:21" ht="24.95" customHeight="1">
      <c r="B39" s="74" t="s">
        <v>38</v>
      </c>
      <c r="C39" s="58">
        <v>0</v>
      </c>
      <c r="D39" s="58">
        <v>0</v>
      </c>
      <c r="E39" s="15">
        <v>0</v>
      </c>
      <c r="F39" s="58">
        <v>0</v>
      </c>
      <c r="G39" s="58">
        <v>0</v>
      </c>
      <c r="H39" s="16">
        <v>0</v>
      </c>
      <c r="I39" s="58">
        <v>0</v>
      </c>
      <c r="J39" s="58">
        <v>0</v>
      </c>
      <c r="K39" s="16">
        <v>0</v>
      </c>
      <c r="L39" s="58">
        <v>0</v>
      </c>
      <c r="M39" s="58">
        <v>0</v>
      </c>
      <c r="N39" s="16">
        <v>0</v>
      </c>
      <c r="O39" s="17">
        <f t="shared" si="28"/>
        <v>0</v>
      </c>
      <c r="P39" s="17">
        <f t="shared" si="28"/>
        <v>0</v>
      </c>
      <c r="Q39" s="16">
        <f t="shared" si="29"/>
        <v>0</v>
      </c>
      <c r="R39" s="59">
        <f t="shared" si="1"/>
        <v>0</v>
      </c>
      <c r="S39" s="59">
        <f t="shared" si="1"/>
        <v>0</v>
      </c>
      <c r="T39" s="59">
        <f t="shared" si="1"/>
        <v>0</v>
      </c>
      <c r="U39" s="98">
        <f t="shared" si="2"/>
        <v>0</v>
      </c>
    </row>
    <row r="40" spans="2:21" ht="24.95" customHeight="1">
      <c r="B40" s="74" t="s">
        <v>39</v>
      </c>
      <c r="C40" s="58">
        <v>0</v>
      </c>
      <c r="D40" s="58">
        <v>0</v>
      </c>
      <c r="E40" s="15">
        <v>0</v>
      </c>
      <c r="F40" s="58">
        <v>0</v>
      </c>
      <c r="G40" s="58">
        <v>0</v>
      </c>
      <c r="H40" s="16">
        <v>0</v>
      </c>
      <c r="I40" s="58">
        <v>0</v>
      </c>
      <c r="J40" s="58">
        <v>0</v>
      </c>
      <c r="K40" s="16">
        <v>0</v>
      </c>
      <c r="L40" s="58">
        <v>0</v>
      </c>
      <c r="M40" s="58">
        <v>0</v>
      </c>
      <c r="N40" s="16">
        <v>0</v>
      </c>
      <c r="O40" s="17">
        <f t="shared" si="28"/>
        <v>0</v>
      </c>
      <c r="P40" s="17">
        <f t="shared" si="28"/>
        <v>0</v>
      </c>
      <c r="Q40" s="16">
        <f t="shared" si="29"/>
        <v>0</v>
      </c>
      <c r="R40" s="59">
        <f t="shared" si="1"/>
        <v>0</v>
      </c>
      <c r="S40" s="59">
        <f t="shared" si="1"/>
        <v>0</v>
      </c>
      <c r="T40" s="59">
        <f t="shared" si="1"/>
        <v>0</v>
      </c>
      <c r="U40" s="98">
        <f t="shared" si="2"/>
        <v>0</v>
      </c>
    </row>
    <row r="41" spans="2:21" ht="24.95" customHeight="1" thickBot="1">
      <c r="B41" s="74" t="s">
        <v>40</v>
      </c>
      <c r="C41" s="58">
        <v>0</v>
      </c>
      <c r="D41" s="58">
        <v>0</v>
      </c>
      <c r="E41" s="15">
        <v>0</v>
      </c>
      <c r="F41" s="58">
        <v>0</v>
      </c>
      <c r="G41" s="58">
        <v>0</v>
      </c>
      <c r="H41" s="16">
        <v>0</v>
      </c>
      <c r="I41" s="58">
        <v>0</v>
      </c>
      <c r="J41" s="58">
        <v>0</v>
      </c>
      <c r="K41" s="16">
        <v>0</v>
      </c>
      <c r="L41" s="58">
        <v>0</v>
      </c>
      <c r="M41" s="58">
        <v>0</v>
      </c>
      <c r="N41" s="16">
        <v>0</v>
      </c>
      <c r="O41" s="17">
        <f t="shared" si="28"/>
        <v>0</v>
      </c>
      <c r="P41" s="17">
        <f t="shared" si="28"/>
        <v>0</v>
      </c>
      <c r="Q41" s="16">
        <f t="shared" si="29"/>
        <v>0</v>
      </c>
      <c r="R41" s="59">
        <f t="shared" si="1"/>
        <v>0</v>
      </c>
      <c r="S41" s="59">
        <f t="shared" si="1"/>
        <v>0</v>
      </c>
      <c r="T41" s="59">
        <f t="shared" si="1"/>
        <v>0</v>
      </c>
      <c r="U41" s="98">
        <f t="shared" si="2"/>
        <v>0</v>
      </c>
    </row>
    <row r="42" spans="2:21" ht="24.95" customHeight="1" thickTop="1">
      <c r="B42" s="94" t="s">
        <v>28</v>
      </c>
      <c r="C42" s="11">
        <f>C43+C48</f>
        <v>10767700</v>
      </c>
      <c r="D42" s="11">
        <f>D43+D48</f>
        <v>2691925</v>
      </c>
      <c r="E42" s="11">
        <f>E43+E48</f>
        <v>13459625</v>
      </c>
      <c r="F42" s="11">
        <f t="shared" ref="F42:Q42" si="30">F43+F48</f>
        <v>9499982</v>
      </c>
      <c r="G42" s="11">
        <f t="shared" si="30"/>
        <v>2691925</v>
      </c>
      <c r="H42" s="11">
        <f t="shared" si="30"/>
        <v>12191907</v>
      </c>
      <c r="I42" s="11">
        <f t="shared" si="30"/>
        <v>1861815.3</v>
      </c>
      <c r="J42" s="11">
        <f t="shared" si="30"/>
        <v>511938.2</v>
      </c>
      <c r="K42" s="11">
        <f t="shared" si="30"/>
        <v>2373753.5</v>
      </c>
      <c r="L42" s="11">
        <f t="shared" si="30"/>
        <v>188082269.47999999</v>
      </c>
      <c r="M42" s="11">
        <f t="shared" si="30"/>
        <v>50713794.390000001</v>
      </c>
      <c r="N42" s="11">
        <f t="shared" si="30"/>
        <v>238796063.87</v>
      </c>
      <c r="O42" s="11">
        <f>O43+O48</f>
        <v>-180444102.78</v>
      </c>
      <c r="P42" s="11">
        <f t="shared" si="30"/>
        <v>-48533807.590000004</v>
      </c>
      <c r="Q42" s="11">
        <f t="shared" si="30"/>
        <v>-228977910.37</v>
      </c>
      <c r="R42" s="39">
        <f t="shared" si="1"/>
        <v>19.798171141797951</v>
      </c>
      <c r="S42" s="39">
        <f t="shared" si="1"/>
        <v>18.839230063987667</v>
      </c>
      <c r="T42" s="39">
        <f t="shared" si="1"/>
        <v>19.586440732364512</v>
      </c>
      <c r="U42" s="95">
        <f t="shared" si="2"/>
        <v>17.741658023161865</v>
      </c>
    </row>
    <row r="43" spans="2:21" ht="24.95" customHeight="1">
      <c r="B43" s="75" t="s">
        <v>29</v>
      </c>
      <c r="C43" s="17">
        <f t="shared" ref="C43:Q43" si="31">SUM(C44:C47)</f>
        <v>0</v>
      </c>
      <c r="D43" s="17">
        <f t="shared" si="31"/>
        <v>0</v>
      </c>
      <c r="E43" s="17">
        <f t="shared" si="31"/>
        <v>0</v>
      </c>
      <c r="F43" s="17">
        <f t="shared" si="31"/>
        <v>0</v>
      </c>
      <c r="G43" s="17">
        <f t="shared" si="31"/>
        <v>0</v>
      </c>
      <c r="H43" s="17">
        <f t="shared" si="31"/>
        <v>0</v>
      </c>
      <c r="I43" s="17">
        <f t="shared" si="31"/>
        <v>1861815.3</v>
      </c>
      <c r="J43" s="17">
        <f t="shared" si="31"/>
        <v>511938.2</v>
      </c>
      <c r="K43" s="17">
        <f t="shared" si="31"/>
        <v>2373753.5</v>
      </c>
      <c r="L43" s="17">
        <f t="shared" si="31"/>
        <v>188082269.47999999</v>
      </c>
      <c r="M43" s="17">
        <f t="shared" si="31"/>
        <v>50713794.390000001</v>
      </c>
      <c r="N43" s="17">
        <f t="shared" si="31"/>
        <v>238796063.87</v>
      </c>
      <c r="O43" s="17">
        <f t="shared" si="31"/>
        <v>-189944084.78</v>
      </c>
      <c r="P43" s="17">
        <f t="shared" si="31"/>
        <v>-51225732.590000004</v>
      </c>
      <c r="Q43" s="17">
        <f t="shared" si="31"/>
        <v>-241169817.37</v>
      </c>
      <c r="R43" s="40">
        <f t="shared" si="1"/>
        <v>0</v>
      </c>
      <c r="S43" s="40">
        <f t="shared" si="1"/>
        <v>0</v>
      </c>
      <c r="T43" s="40">
        <f t="shared" si="1"/>
        <v>0</v>
      </c>
      <c r="U43" s="103">
        <f t="shared" si="2"/>
        <v>0</v>
      </c>
    </row>
    <row r="44" spans="2:21" ht="24.95" customHeight="1">
      <c r="B44" s="75" t="s">
        <v>30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v>0</v>
      </c>
      <c r="I44" s="14">
        <v>1296391.3</v>
      </c>
      <c r="J44" s="14">
        <v>370582.2</v>
      </c>
      <c r="K44" s="15">
        <v>1666973.5</v>
      </c>
      <c r="L44" s="14">
        <v>130091276.67</v>
      </c>
      <c r="M44" s="14">
        <v>36216046.18</v>
      </c>
      <c r="N44" s="15">
        <v>166307322.84999999</v>
      </c>
      <c r="O44" s="17">
        <f t="shared" ref="O44:P47" si="32">F44-(I44+L44)</f>
        <v>-131387667.97</v>
      </c>
      <c r="P44" s="17">
        <f t="shared" si="32"/>
        <v>-36586628.380000003</v>
      </c>
      <c r="Q44" s="15">
        <f t="shared" ref="Q44:Q47" si="33">SUM(O44:P44)</f>
        <v>-167974296.34999999</v>
      </c>
      <c r="R44" s="41">
        <f t="shared" si="1"/>
        <v>0</v>
      </c>
      <c r="S44" s="41">
        <f t="shared" si="1"/>
        <v>0</v>
      </c>
      <c r="T44" s="41">
        <f t="shared" si="1"/>
        <v>0</v>
      </c>
      <c r="U44" s="96">
        <f t="shared" si="2"/>
        <v>0</v>
      </c>
    </row>
    <row r="45" spans="2:21" ht="24.95" customHeight="1">
      <c r="B45" s="75" t="s">
        <v>31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v>0</v>
      </c>
      <c r="I45" s="14">
        <v>565424</v>
      </c>
      <c r="J45" s="14">
        <v>141356</v>
      </c>
      <c r="K45" s="15">
        <v>706780</v>
      </c>
      <c r="L45" s="14">
        <v>53075531.990000002</v>
      </c>
      <c r="M45" s="14">
        <v>13268883</v>
      </c>
      <c r="N45" s="15">
        <v>66344414.990000002</v>
      </c>
      <c r="O45" s="17">
        <f t="shared" si="32"/>
        <v>-53640955.990000002</v>
      </c>
      <c r="P45" s="17">
        <f t="shared" si="32"/>
        <v>-13410239</v>
      </c>
      <c r="Q45" s="15">
        <f t="shared" si="33"/>
        <v>-67051194.990000002</v>
      </c>
      <c r="R45" s="41">
        <f t="shared" si="1"/>
        <v>0</v>
      </c>
      <c r="S45" s="41">
        <f t="shared" si="1"/>
        <v>0</v>
      </c>
      <c r="T45" s="41">
        <f t="shared" si="1"/>
        <v>0</v>
      </c>
      <c r="U45" s="96">
        <f t="shared" si="2"/>
        <v>0</v>
      </c>
    </row>
    <row r="46" spans="2:21" ht="24.95" customHeight="1">
      <c r="B46" s="75" t="s">
        <v>32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v>0</v>
      </c>
      <c r="I46" s="14">
        <v>0</v>
      </c>
      <c r="J46" s="14">
        <v>0</v>
      </c>
      <c r="K46" s="15">
        <v>0</v>
      </c>
      <c r="L46" s="14">
        <v>4915460.82</v>
      </c>
      <c r="M46" s="14">
        <v>1228865.21</v>
      </c>
      <c r="N46" s="15">
        <v>6144326.0300000003</v>
      </c>
      <c r="O46" s="17">
        <f t="shared" si="32"/>
        <v>-4915460.82</v>
      </c>
      <c r="P46" s="17">
        <f t="shared" si="32"/>
        <v>-1228865.21</v>
      </c>
      <c r="Q46" s="15">
        <f t="shared" si="33"/>
        <v>-6144326.0300000003</v>
      </c>
      <c r="R46" s="41">
        <f t="shared" si="1"/>
        <v>0</v>
      </c>
      <c r="S46" s="41">
        <f t="shared" si="1"/>
        <v>0</v>
      </c>
      <c r="T46" s="41">
        <f t="shared" si="1"/>
        <v>0</v>
      </c>
      <c r="U46" s="96">
        <f t="shared" si="2"/>
        <v>0</v>
      </c>
    </row>
    <row r="47" spans="2:21" ht="24.95" customHeight="1">
      <c r="B47" s="76" t="s">
        <v>33</v>
      </c>
      <c r="C47" s="31">
        <v>0</v>
      </c>
      <c r="D47" s="31">
        <v>0</v>
      </c>
      <c r="E47" s="32">
        <v>0</v>
      </c>
      <c r="F47" s="31">
        <v>0</v>
      </c>
      <c r="G47" s="31">
        <v>0</v>
      </c>
      <c r="H47" s="32">
        <v>0</v>
      </c>
      <c r="I47" s="31">
        <v>0</v>
      </c>
      <c r="J47" s="31">
        <v>0</v>
      </c>
      <c r="K47" s="32">
        <v>0</v>
      </c>
      <c r="L47" s="31">
        <v>0</v>
      </c>
      <c r="M47" s="31">
        <v>0</v>
      </c>
      <c r="N47" s="32">
        <v>0</v>
      </c>
      <c r="O47" s="33">
        <f t="shared" si="32"/>
        <v>0</v>
      </c>
      <c r="P47" s="33">
        <f t="shared" si="32"/>
        <v>0</v>
      </c>
      <c r="Q47" s="32">
        <f t="shared" si="33"/>
        <v>0</v>
      </c>
      <c r="R47" s="42">
        <f t="shared" si="1"/>
        <v>0</v>
      </c>
      <c r="S47" s="42">
        <f t="shared" si="1"/>
        <v>0</v>
      </c>
      <c r="T47" s="42">
        <f t="shared" si="1"/>
        <v>0</v>
      </c>
      <c r="U47" s="102">
        <f t="shared" si="2"/>
        <v>0</v>
      </c>
    </row>
    <row r="48" spans="2:21" ht="24.95" customHeight="1">
      <c r="B48" s="74" t="s">
        <v>34</v>
      </c>
      <c r="C48" s="17">
        <f>SUM(C49:C50)</f>
        <v>10767700</v>
      </c>
      <c r="D48" s="17">
        <f>SUM(D49:D50)</f>
        <v>2691925</v>
      </c>
      <c r="E48" s="33">
        <f>SUM(E49:E50)</f>
        <v>13459625</v>
      </c>
      <c r="F48" s="33">
        <f>SUM(F49:F50)</f>
        <v>9499982</v>
      </c>
      <c r="G48" s="33">
        <f t="shared" ref="G48:Q48" si="34">SUM(G49:G50)</f>
        <v>2691925</v>
      </c>
      <c r="H48" s="33">
        <f t="shared" si="34"/>
        <v>12191907</v>
      </c>
      <c r="I48" s="33">
        <f t="shared" si="34"/>
        <v>0</v>
      </c>
      <c r="J48" s="33">
        <f t="shared" si="34"/>
        <v>0</v>
      </c>
      <c r="K48" s="33">
        <f t="shared" si="34"/>
        <v>0</v>
      </c>
      <c r="L48" s="33">
        <f t="shared" si="34"/>
        <v>0</v>
      </c>
      <c r="M48" s="33">
        <f t="shared" si="34"/>
        <v>0</v>
      </c>
      <c r="N48" s="33">
        <f t="shared" si="34"/>
        <v>0</v>
      </c>
      <c r="O48" s="33">
        <f t="shared" si="34"/>
        <v>9499982</v>
      </c>
      <c r="P48" s="33">
        <f t="shared" si="34"/>
        <v>2691925</v>
      </c>
      <c r="Q48" s="33">
        <f t="shared" si="34"/>
        <v>12191907</v>
      </c>
      <c r="R48" s="50">
        <f t="shared" si="1"/>
        <v>0</v>
      </c>
      <c r="S48" s="50">
        <f t="shared" si="1"/>
        <v>0</v>
      </c>
      <c r="T48" s="50">
        <f t="shared" si="1"/>
        <v>0</v>
      </c>
      <c r="U48" s="97">
        <f t="shared" si="2"/>
        <v>0</v>
      </c>
    </row>
    <row r="49" spans="2:21" ht="24.95" customHeight="1">
      <c r="B49" s="76" t="s">
        <v>35</v>
      </c>
      <c r="C49" s="31">
        <v>9164000</v>
      </c>
      <c r="D49" s="31">
        <v>2291000</v>
      </c>
      <c r="E49" s="32">
        <v>11455000</v>
      </c>
      <c r="F49" s="31">
        <v>8085091</v>
      </c>
      <c r="G49" s="31">
        <v>2291000</v>
      </c>
      <c r="H49" s="32">
        <v>10376091</v>
      </c>
      <c r="I49" s="31">
        <v>0</v>
      </c>
      <c r="J49" s="31">
        <v>0</v>
      </c>
      <c r="K49" s="32">
        <v>0</v>
      </c>
      <c r="L49" s="31">
        <v>0</v>
      </c>
      <c r="M49" s="31">
        <v>0</v>
      </c>
      <c r="N49" s="32">
        <v>0</v>
      </c>
      <c r="O49" s="33">
        <f>F49-(I49+L49)</f>
        <v>8085091</v>
      </c>
      <c r="P49" s="33">
        <f>G49-(J49+M49)</f>
        <v>2291000</v>
      </c>
      <c r="Q49" s="32">
        <f t="shared" ref="Q49:Q50" si="35">SUM(O49:P49)</f>
        <v>10376091</v>
      </c>
      <c r="R49" s="42">
        <f t="shared" si="1"/>
        <v>0</v>
      </c>
      <c r="S49" s="42">
        <f t="shared" si="1"/>
        <v>0</v>
      </c>
      <c r="T49" s="42">
        <f t="shared" si="1"/>
        <v>0</v>
      </c>
      <c r="U49" s="102">
        <f t="shared" si="2"/>
        <v>0</v>
      </c>
    </row>
    <row r="50" spans="2:21" ht="24.95" customHeight="1" thickBot="1">
      <c r="B50" s="77" t="s">
        <v>36</v>
      </c>
      <c r="C50" s="20">
        <v>1603700</v>
      </c>
      <c r="D50" s="20">
        <v>400925</v>
      </c>
      <c r="E50" s="21">
        <v>2004625</v>
      </c>
      <c r="F50" s="20">
        <v>1414891</v>
      </c>
      <c r="G50" s="20">
        <v>400925</v>
      </c>
      <c r="H50" s="21">
        <v>1815816</v>
      </c>
      <c r="I50" s="20">
        <v>0</v>
      </c>
      <c r="J50" s="20">
        <v>0</v>
      </c>
      <c r="K50" s="21">
        <v>0</v>
      </c>
      <c r="L50" s="20">
        <v>0</v>
      </c>
      <c r="M50" s="20">
        <v>0</v>
      </c>
      <c r="N50" s="21">
        <v>0</v>
      </c>
      <c r="O50" s="22">
        <f>F50-(I50+L50)</f>
        <v>1414891</v>
      </c>
      <c r="P50" s="22">
        <f>G50-(J50+M50)</f>
        <v>400925</v>
      </c>
      <c r="Q50" s="21">
        <f t="shared" si="35"/>
        <v>1815816</v>
      </c>
      <c r="R50" s="43">
        <f t="shared" si="1"/>
        <v>0</v>
      </c>
      <c r="S50" s="43">
        <f t="shared" si="1"/>
        <v>0</v>
      </c>
      <c r="T50" s="43">
        <f t="shared" si="1"/>
        <v>0</v>
      </c>
      <c r="U50" s="104">
        <f t="shared" si="2"/>
        <v>0</v>
      </c>
    </row>
    <row r="51" spans="2:21" ht="24.95" customHeight="1" thickTop="1">
      <c r="B51" s="7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27"/>
      <c r="T51" s="27"/>
      <c r="U51" s="105"/>
    </row>
    <row r="52" spans="2:21" ht="24.95" customHeight="1" thickBot="1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</row>
    <row r="62" spans="2:21">
      <c r="B62" s="70"/>
      <c r="C62" s="71"/>
      <c r="D62" s="71"/>
    </row>
    <row r="63" spans="2:21">
      <c r="B63" s="106"/>
      <c r="C63" s="118"/>
      <c r="D63" s="118"/>
      <c r="E63" s="118"/>
      <c r="F63" s="118"/>
      <c r="G63" s="118"/>
      <c r="H63" s="118"/>
      <c r="K63" s="118"/>
      <c r="L63" s="118"/>
      <c r="M63" s="118"/>
      <c r="N63" s="118"/>
      <c r="O63" s="118"/>
      <c r="P63" s="118"/>
    </row>
    <row r="64" spans="2:21">
      <c r="C64" s="118"/>
      <c r="D64" s="118"/>
      <c r="E64" s="118"/>
      <c r="F64" s="118"/>
      <c r="G64" s="118"/>
      <c r="H64" s="118"/>
      <c r="K64" s="118"/>
      <c r="L64" s="118"/>
      <c r="M64" s="118"/>
      <c r="N64" s="118"/>
      <c r="O64" s="118"/>
      <c r="P64" s="118"/>
    </row>
  </sheetData>
  <mergeCells count="14">
    <mergeCell ref="B1:U1"/>
    <mergeCell ref="Q2:S3"/>
    <mergeCell ref="T2:U3"/>
    <mergeCell ref="C4:E4"/>
    <mergeCell ref="F4:H4"/>
    <mergeCell ref="I4:K4"/>
    <mergeCell ref="L4:N4"/>
    <mergeCell ref="O4:Q4"/>
    <mergeCell ref="R4:U4"/>
    <mergeCell ref="C63:H63"/>
    <mergeCell ref="K63:P63"/>
    <mergeCell ref="C64:H64"/>
    <mergeCell ref="K64:P64"/>
    <mergeCell ref="B2:P3"/>
  </mergeCells>
  <pageMargins left="0.51181102362204722" right="0.31496062992125984" top="0.47" bottom="0.44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AVANCE_FINANCIERO_2015</vt:lpstr>
      <vt:lpstr>Hoja1</vt:lpstr>
      <vt:lpstr>AVANCE_FINANCIERO_2015!Print_Area</vt:lpstr>
      <vt:lpstr>AVANCE_FINANCIERO_2015!Print_Titles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PABLO CORTES TORRES</dc:creator>
  <cp:lastModifiedBy>Cesar.Morillon</cp:lastModifiedBy>
  <cp:lastPrinted>2016-04-25T21:07:56Z</cp:lastPrinted>
  <dcterms:created xsi:type="dcterms:W3CDTF">2015-01-14T16:11:23Z</dcterms:created>
  <dcterms:modified xsi:type="dcterms:W3CDTF">2016-04-25T21:25:30Z</dcterms:modified>
</cp:coreProperties>
</file>