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C127" i="1"/>
  <c r="H193"/>
  <c r="H198" s="1"/>
  <c r="H199" s="1"/>
  <c r="H200" s="1"/>
  <c r="H184"/>
  <c r="H183"/>
  <c r="H182"/>
  <c r="G185"/>
  <c r="H185" s="1"/>
  <c r="G186"/>
  <c r="H186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210" i="1" l="1"/>
  <c r="H211"/>
  <c r="H187"/>
  <c r="H188" s="1"/>
  <c r="H214" s="1"/>
  <c r="A5" i="2" s="1"/>
  <c r="C3" s="1"/>
  <c r="H189" i="1" l="1"/>
  <c r="D3" i="2"/>
  <c r="D4" s="1"/>
  <c r="I13" s="1"/>
  <c r="H3"/>
  <c r="G3"/>
  <c r="I3"/>
  <c r="J3" s="1"/>
  <c r="B3"/>
  <c r="B4" s="1"/>
  <c r="G18" s="1"/>
  <c r="F3"/>
  <c r="E3"/>
  <c r="J4" l="1"/>
  <c r="I17"/>
  <c r="F4"/>
  <c r="L17" s="1"/>
  <c r="H4"/>
  <c r="O20" s="1"/>
  <c r="G19"/>
  <c r="C4"/>
  <c r="G15" s="1"/>
  <c r="E4"/>
  <c r="L12" s="1"/>
  <c r="G20"/>
  <c r="I18"/>
  <c r="L3"/>
  <c r="K3" s="1"/>
  <c r="I16"/>
  <c r="I19"/>
  <c r="I15"/>
  <c r="I14"/>
  <c r="I20"/>
  <c r="G4"/>
  <c r="N13" s="1"/>
  <c r="I4"/>
  <c r="P22" s="1"/>
  <c r="G14"/>
  <c r="J19"/>
  <c r="H15"/>
  <c r="H18"/>
  <c r="H16" l="1"/>
  <c r="H12"/>
  <c r="D24"/>
  <c r="L19"/>
  <c r="H14"/>
  <c r="G17"/>
  <c r="L18"/>
  <c r="F24"/>
  <c r="H19"/>
  <c r="G13"/>
  <c r="G12"/>
  <c r="M22"/>
  <c r="J15"/>
  <c r="H20"/>
  <c r="H17"/>
  <c r="H13"/>
  <c r="J14"/>
  <c r="G16"/>
  <c r="L20"/>
  <c r="O19"/>
  <c r="O18"/>
  <c r="G22"/>
  <c r="J20"/>
  <c r="L14"/>
  <c r="J12"/>
  <c r="L13"/>
  <c r="J18"/>
  <c r="K22"/>
  <c r="I12"/>
  <c r="I22" s="1"/>
  <c r="L15"/>
  <c r="J16"/>
  <c r="L16"/>
  <c r="J17"/>
  <c r="J13"/>
  <c r="N19"/>
  <c r="N15"/>
  <c r="N20"/>
  <c r="N14"/>
  <c r="Q20"/>
  <c r="O13"/>
  <c r="O17"/>
  <c r="Q13"/>
  <c r="Q16"/>
  <c r="O16"/>
  <c r="O14"/>
  <c r="Q17"/>
  <c r="Q14"/>
  <c r="Q12"/>
  <c r="Q18"/>
  <c r="O15"/>
  <c r="O12"/>
  <c r="Q15"/>
  <c r="N12"/>
  <c r="N16"/>
  <c r="N18"/>
  <c r="Q19"/>
  <c r="N17"/>
  <c r="L22"/>
  <c r="H22"/>
  <c r="J22" l="1"/>
  <c r="N22"/>
  <c r="O22"/>
  <c r="Q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<sst xmlns="http://schemas.openxmlformats.org/spreadsheetml/2006/main" count="492" uniqueCount="395">
  <si>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</si>
  <si>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</si>
  <si>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</si>
  <si>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</si>
  <si>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</si>
  <si>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</si>
  <si>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</si>
  <si>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</si>
  <si>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</si>
  <si>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</si>
  <si>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</si>
  <si>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</si>
  <si>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</si>
  <si>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</si>
  <si>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</si>
  <si>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</si>
  <si>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</si>
  <si>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</si>
  <si>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</si>
  <si>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</si>
  <si>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</si>
  <si>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</si>
  <si>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</si>
  <si>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</si>
  <si>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</si>
  <si>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</si>
  <si>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</si>
  <si>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</si>
  <si>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</si>
  <si>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</si>
  <si>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</si>
  <si>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</si>
  <si>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</si>
  <si>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</si>
  <si>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</si>
  <si>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</si>
  <si>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</si>
  <si>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</si>
  <si>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</si>
  <si>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</si>
  <si>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</si>
  <si>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</si>
  <si>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</si>
  <si>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</si>
  <si>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</si>
  <si>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</si>
  <si>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</si>
  <si>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</si>
  <si>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</si>
  <si>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</si>
  <si>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</si>
  <si>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</si>
  <si>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</si>
  <si>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</si>
  <si>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</si>
  <si>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</si>
  <si>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</si>
  <si>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</si>
  <si>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</si>
  <si>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</si>
  <si>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</si>
  <si>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</si>
  <si>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</si>
  <si>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</si>
  <si>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</si>
  <si>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</si>
  <si>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</si>
  <si>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</si>
  <si>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</si>
  <si>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</si>
  <si>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</si>
  <si>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</si>
  <si>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</si>
  <si>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</si>
  <si>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</si>
  <si>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</si>
  <si>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</si>
  <si>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</si>
  <si>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</si>
  <si>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</si>
  <si>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</si>
  <si>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</si>
  <si>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</si>
  <si>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</si>
  <si>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</si>
  <si>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</si>
  <si>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</si>
  <si>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</si>
  <si>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</si>
  <si>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</si>
  <si>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</si>
  <si>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</si>
  <si>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</si>
  <si>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</si>
  <si>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</si>
  <si>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</si>
  <si>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</si>
  <si>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</si>
  <si>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</si>
  <si>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</si>
  <si>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</si>
  <si>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</si>
  <si>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</si>
  <si>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</si>
  <si>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</si>
  <si>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</si>
  <si>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</si>
  <si>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</si>
  <si>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</si>
  <si>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</si>
  <si>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</si>
  <si>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</si>
  <si>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</si>
  <si>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</si>
  <si>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</si>
  <si>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</si>
  <si>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</si>
  <si>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</si>
  <si>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</si>
  <si>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</si>
  <si>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</si>
  <si>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</si>
  <si>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</si>
  <si>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</si>
  <si>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</si>
  <si>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</si>
  <si>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</si>
  <si>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</si>
  <si>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</si>
  <si>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</si>
  <si>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</si>
  <si>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</si>
  <si>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</si>
  <si>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</si>
  <si>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</si>
  <si>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</si>
  <si>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</si>
  <si>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</si>
  <si>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</si>
  <si>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</si>
  <si>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</si>
  <si>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</si>
  <si>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</si>
  <si>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</si>
  <si>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</si>
  <si>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</si>
  <si>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</si>
  <si>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</si>
  <si>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</si>
  <si>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</si>
  <si>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</si>
  <si>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</si>
  <si>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</si>
  <si>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</si>
  <si>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</si>
  <si>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</si>
  <si>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</si>
  <si>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</si>
  <si>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</si>
  <si>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</si>
  <si>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</si>
  <si>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</si>
  <si>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</si>
  <si>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</si>
  <si>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</si>
  <si>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</si>
  <si>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</si>
  <si>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</si>
  <si>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</si>
  <si>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</si>
  <si>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</si>
  <si>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</si>
  <si>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</si>
  <si>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</si>
  <si>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</si>
  <si>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</si>
  <si>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</si>
  <si>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</si>
  <si>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</si>
  <si>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</si>
  <si>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</si>
  <si>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</si>
  <si>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</si>
  <si>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</si>
  <si>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</si>
  <si>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</si>
  <si>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</si>
  <si>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</si>
  <si>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</si>
  <si>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</si>
  <si>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</si>
  <si>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</si>
  <si>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</si>
  <si>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</si>
  <si>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</si>
  <si>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</si>
  <si>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</si>
  <si>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</si>
  <si>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</si>
  <si>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</si>
  <si>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</si>
  <si>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</si>
  <si>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</si>
  <si>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</si>
  <si>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</si>
  <si>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</si>
  <si>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</si>
  <si>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</si>
  <si>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</si>
  <si>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</si>
  <si>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</si>
  <si>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</si>
  <si>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</si>
  <si>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</si>
  <si>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</si>
  <si>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</si>
  <si>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</si>
  <si>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</si>
  <si>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</si>
  <si>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</si>
  <si>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</si>
  <si>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</si>
  <si>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</si>
  <si>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</si>
  <si>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</si>
  <si>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</si>
  <si>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</si>
  <si>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</si>
  <si>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</si>
  <si>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</si>
  <si>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</si>
  <si>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</si>
  <si>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</si>
  <si>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</si>
  <si>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</si>
  <si>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</si>
  <si>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</si>
  <si>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</si>
  <si>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</si>
  <si>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</si>
  <si>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</si>
  <si>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</si>
  <si>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</si>
  <si>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</si>
  <si>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</si>
  <si>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</si>
  <si>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</si>
  <si>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</si>
  <si>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</si>
  <si>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</si>
  <si>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</si>
  <si>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</si>
  <si>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</si>
  <si>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</si>
  <si>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</si>
  <si>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</si>
  <si>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</si>
  <si>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</si>
  <si>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</si>
  <si>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</si>
  <si>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</si>
  <si>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</si>
  <si>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</si>
  <si>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</si>
  <si>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</si>
  <si>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</si>
  <si>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</si>
  <si>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</si>
  <si>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</si>
  <si>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</si>
  <si>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</si>
  <si>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</si>
  <si>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</si>
  <si>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</si>
  <si>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</si>
  <si>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</si>
  <si>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</si>
  <si>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</si>
  <si>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</si>
  <si>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</si>
  <si>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</si>
  <si>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</si>
  <si>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</si>
  <si>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</si>
  <si>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</si>
  <si>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</si>
  <si>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</si>
  <si>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</si>
  <si>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</si>
  <si>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</si>
  <si>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</si>
  <si>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</si>
  <si>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</si>
  <si>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</si>
  <si>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</si>
  <si>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</si>
  <si>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</si>
  <si>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</si>
  <si>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</si>
  <si>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</si>
  <si>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</si>
  <si>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</si>
  <si>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</si>
  <si>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</si>
  <si>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</si>
  <si>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</si>
  <si>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</si>
  <si>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</si>
  <si>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</si>
  <si>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</si>
  <si>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</si>
  <si>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</si>
  <si>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</si>
  <si>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</si>
  <si>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</si>
  <si>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</si>
  <si>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</si>
  <si>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</si>
  <si>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</si>
  <si>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</si>
  <si>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</si>
  <si>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</si>
  <si>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</si>
  <si>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</si>
  <si>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</si>
  <si>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</si>
  <si>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</si>
  <si>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</si>
  <si>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</si>
  <si>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</si>
  <si>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</si>
  <si>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</si>
  <si>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</si>
  <si>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</si>
  <si>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</si>
  <si>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</si>
  <si>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</si>
  <si>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</si>
  <si>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</si>
  <si>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</si>
  <si>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</si>
  <si>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</si>
  <si>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</si>
  <si>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</si>
  <si>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</si>
  <si>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</si>
  <si>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</si>
  <si>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</si>
  <si>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</si>
  <si>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</si>
  <si>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AGUA, LUZ, DRENAJE, CALLES ADOQUINADAS, TELEFONO, CABLE.</t>
  </si>
  <si>
    <t>vinilica</t>
  </si>
  <si>
    <t>Habitacional y comercial</t>
  </si>
  <si>
    <t>INTEGRO</t>
  </si>
  <si>
    <t>LUIS FERNANDO MOYA AGUAYO</t>
  </si>
  <si>
    <t>HAYUNTAMIENTO No. 2</t>
  </si>
  <si>
    <t>AMACUECA JALISCO</t>
  </si>
  <si>
    <t>AYUNTAMIENTO DE AMACUECA</t>
  </si>
  <si>
    <t>AYUNTAMIENTO No. 2</t>
  </si>
  <si>
    <t>TOTALIDAD</t>
  </si>
  <si>
    <t>PUBLICA</t>
  </si>
  <si>
    <t>00MTS</t>
  </si>
  <si>
    <t>de cemento</t>
  </si>
  <si>
    <t>BUENO</t>
  </si>
  <si>
    <t xml:space="preserve">De ladrillo </t>
  </si>
  <si>
    <t xml:space="preserve">boveda de cuña de ladrillo  de lama  sobre vigas de </t>
  </si>
  <si>
    <t>concreto y acero.</t>
  </si>
  <si>
    <t xml:space="preserve">de cemento y bitropiso,  </t>
  </si>
  <si>
    <t>a base de hormigon pulida con pendiente apalillado</t>
  </si>
  <si>
    <t>con ladrillo de sombra</t>
  </si>
  <si>
    <t>bajantes y ramales  de barro y registros de mamposteria</t>
  </si>
  <si>
    <t>blancos  porcenalizados de calidad economicos</t>
  </si>
  <si>
    <t>oculta a base de poliducto centro de carga</t>
  </si>
  <si>
    <t>barandales , tubular con proteccion</t>
  </si>
  <si>
    <t>claros pequeños y medianos vidrios sencillos</t>
  </si>
  <si>
    <t xml:space="preserve">de varias marcas </t>
  </si>
  <si>
    <t>de lineas rectas</t>
  </si>
  <si>
    <t>no tiene</t>
  </si>
  <si>
    <t>ZARAGOZA</t>
  </si>
  <si>
    <t>LOCALIZACIÓN DEL PREDIO Y CROQUIS ESQUEMATICO SIN ESCALA DE LA CONSTRUCCION</t>
  </si>
  <si>
    <t xml:space="preserve">ANTIGUO </t>
  </si>
  <si>
    <t>MEDIO</t>
  </si>
  <si>
    <t>AMB</t>
  </si>
  <si>
    <t>ENTRE LAS CALLES ZARAGOZA Y JARDIN PRINCIPAL</t>
  </si>
  <si>
    <t>157 U</t>
  </si>
  <si>
    <t>PRESIDENCIA MUNICIPAL Y PLAZA DE ARMAS</t>
  </si>
  <si>
    <t>TOTALIDAD DE EL EDIFICIO DE LA PRESIDENCIA Y PLAZA DE ARMAS</t>
  </si>
  <si>
    <t>03-001-03-002-01</t>
  </si>
  <si>
    <t>EN 57.72 METROS CON CALLE ZARAGOZA</t>
  </si>
  <si>
    <t>EN 50.50 MTS. CON CALLE 16 DE SEPTIEMBRE</t>
  </si>
  <si>
    <r>
      <t>2,115 M</t>
    </r>
    <r>
      <rPr>
        <b/>
        <vertAlign val="superscript"/>
        <sz val="10"/>
        <rFont val="Arial"/>
        <family val="2"/>
      </rPr>
      <t>2</t>
    </r>
  </si>
  <si>
    <r>
      <t>2,115M</t>
    </r>
    <r>
      <rPr>
        <b/>
        <vertAlign val="superscript"/>
        <sz val="10"/>
        <rFont val="Arial"/>
        <family val="2"/>
      </rPr>
      <t>2</t>
    </r>
  </si>
  <si>
    <t>10 OFICINAS, AREA DE RECEPCION, 4 BAÑOS, PATIOS , JARDIN MUNICIPAL</t>
  </si>
  <si>
    <t xml:space="preserve">EN34.20   METROS PROPIEDAD DE LUIS FRANCO LLAMAS, </t>
  </si>
  <si>
    <t>EN  77.97 MTS. CON PROPIEDA DE FAMILIA FRNCO VALDIVIA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</si>
</sst>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7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sz val="9"/>
      <name val="Arial"/>
    </font>
    <font>
      <sz val="8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</font>
    <font>
      <sz val="7"/>
      <name val="Arial"/>
    </font>
    <font>
      <sz val="7"/>
      <name val="MS Sans Serif"/>
    </font>
    <font>
      <b/>
      <sz val="7"/>
      <name val="MS Sans Serif"/>
    </font>
    <font>
      <sz val="8"/>
      <name val="MS Sans Serif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center"/>
    </xf>
    <xf numFmtId="0" fontId="25" fillId="0" borderId="0" xfId="0" applyFont="1"/>
    <xf numFmtId="3" fontId="3" fillId="0" borderId="17" xfId="0" applyNumberFormat="1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349704</xdr:colOff>
      <xdr:row>69</xdr:row>
      <xdr:rowOff>126547</xdr:rowOff>
    </xdr:from>
    <xdr:to>
      <xdr:col>7</xdr:col>
      <xdr:colOff>711654</xdr:colOff>
      <xdr:row>71</xdr:row>
      <xdr:rowOff>125187</xdr:rowOff>
    </xdr:to>
    <xdr:sp macro="" textlink="">
      <xdr:nvSpPr>
        <xdr:cNvPr id="38" name="37 CuadroTexto"/>
        <xdr:cNvSpPr txBox="1"/>
      </xdr:nvSpPr>
      <xdr:spPr>
        <a:xfrm>
          <a:off x="6282418" y="11447690"/>
          <a:ext cx="1260022" cy="297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ZARAGOZA</a:t>
          </a:r>
          <a:endParaRPr lang="es-ES" sz="1100"/>
        </a:p>
      </xdr:txBody>
    </xdr:sp>
    <xdr:clientData/>
  </xdr:twoCellAnchor>
  <xdr:twoCellAnchor>
    <xdr:from>
      <xdr:col>5</xdr:col>
      <xdr:colOff>227238</xdr:colOff>
      <xdr:row>95</xdr:row>
      <xdr:rowOff>138792</xdr:rowOff>
    </xdr:from>
    <xdr:to>
      <xdr:col>7</xdr:col>
      <xdr:colOff>627288</xdr:colOff>
      <xdr:row>97</xdr:row>
      <xdr:rowOff>133350</xdr:rowOff>
    </xdr:to>
    <xdr:sp macro="" textlink="">
      <xdr:nvSpPr>
        <xdr:cNvPr id="39" name="38 CuadroTexto"/>
        <xdr:cNvSpPr txBox="1"/>
      </xdr:nvSpPr>
      <xdr:spPr>
        <a:xfrm>
          <a:off x="5581649" y="15569292"/>
          <a:ext cx="1876425" cy="293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</a:t>
          </a:r>
          <a:r>
            <a:rPr lang="es-ES" sz="1100" baseline="0"/>
            <a:t> 16 DE SEPTIEMBRE</a:t>
          </a:r>
          <a:endParaRPr lang="es-ES" sz="1100"/>
        </a:p>
      </xdr:txBody>
    </xdr:sp>
    <xdr:clientData/>
  </xdr:twoCellAnchor>
  <xdr:twoCellAnchor>
    <xdr:from>
      <xdr:col>3</xdr:col>
      <xdr:colOff>749753</xdr:colOff>
      <xdr:row>70</xdr:row>
      <xdr:rowOff>84365</xdr:rowOff>
    </xdr:from>
    <xdr:to>
      <xdr:col>6</xdr:col>
      <xdr:colOff>171451</xdr:colOff>
      <xdr:row>72</xdr:row>
      <xdr:rowOff>84364</xdr:rowOff>
    </xdr:to>
    <xdr:sp macro="" textlink="">
      <xdr:nvSpPr>
        <xdr:cNvPr id="41" name="40 CuadroTexto"/>
        <xdr:cNvSpPr txBox="1"/>
      </xdr:nvSpPr>
      <xdr:spPr>
        <a:xfrm>
          <a:off x="4389664" y="11541579"/>
          <a:ext cx="1714501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ABASOLO</a:t>
          </a:r>
          <a:endParaRPr lang="es-ES" sz="1100"/>
        </a:p>
      </xdr:txBody>
    </xdr:sp>
    <xdr:clientData/>
  </xdr:twoCellAnchor>
  <xdr:twoCellAnchor>
    <xdr:from>
      <xdr:col>3</xdr:col>
      <xdr:colOff>175532</xdr:colOff>
      <xdr:row>126</xdr:row>
      <xdr:rowOff>65314</xdr:rowOff>
    </xdr:from>
    <xdr:to>
      <xdr:col>6</xdr:col>
      <xdr:colOff>394608</xdr:colOff>
      <xdr:row>126</xdr:row>
      <xdr:rowOff>74839</xdr:rowOff>
    </xdr:to>
    <xdr:cxnSp macro="">
      <xdr:nvCxnSpPr>
        <xdr:cNvPr id="53" name="52 Conector recto"/>
        <xdr:cNvCxnSpPr/>
      </xdr:nvCxnSpPr>
      <xdr:spPr bwMode="auto">
        <a:xfrm>
          <a:off x="3815443" y="20503243"/>
          <a:ext cx="2511879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401411</xdr:colOff>
      <xdr:row>76</xdr:row>
      <xdr:rowOff>159580</xdr:rowOff>
    </xdr:from>
    <xdr:to>
      <xdr:col>7</xdr:col>
      <xdr:colOff>540205</xdr:colOff>
      <xdr:row>92</xdr:row>
      <xdr:rowOff>21845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3065" r="9355"/>
        <a:stretch>
          <a:fillRect/>
        </a:stretch>
      </xdr:blipFill>
      <xdr:spPr bwMode="auto">
        <a:xfrm>
          <a:off x="4803322" y="12569294"/>
          <a:ext cx="2567669" cy="24068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564700</xdr:colOff>
      <xdr:row>90</xdr:row>
      <xdr:rowOff>2</xdr:rowOff>
    </xdr:from>
    <xdr:to>
      <xdr:col>6</xdr:col>
      <xdr:colOff>581027</xdr:colOff>
      <xdr:row>96</xdr:row>
      <xdr:rowOff>34019</xdr:rowOff>
    </xdr:to>
    <xdr:cxnSp macro="">
      <xdr:nvCxnSpPr>
        <xdr:cNvPr id="70" name="69 Conector recto de flecha"/>
        <xdr:cNvCxnSpPr/>
      </xdr:nvCxnSpPr>
      <xdr:spPr bwMode="auto">
        <a:xfrm rot="5400000" flipH="1" flipV="1">
          <a:off x="6019123" y="15119579"/>
          <a:ext cx="972910" cy="16327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517074</xdr:colOff>
      <xdr:row>71</xdr:row>
      <xdr:rowOff>61237</xdr:rowOff>
    </xdr:from>
    <xdr:to>
      <xdr:col>7</xdr:col>
      <xdr:colOff>244929</xdr:colOff>
      <xdr:row>80</xdr:row>
      <xdr:rowOff>92529</xdr:rowOff>
    </xdr:to>
    <xdr:cxnSp macro="">
      <xdr:nvCxnSpPr>
        <xdr:cNvPr id="31" name="30 Conector recto de flecha"/>
        <xdr:cNvCxnSpPr/>
      </xdr:nvCxnSpPr>
      <xdr:spPr bwMode="auto">
        <a:xfrm rot="5400000">
          <a:off x="6032731" y="12098794"/>
          <a:ext cx="1460042" cy="625927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831399</xdr:colOff>
      <xdr:row>72</xdr:row>
      <xdr:rowOff>50349</xdr:rowOff>
    </xdr:from>
    <xdr:to>
      <xdr:col>5</xdr:col>
      <xdr:colOff>164647</xdr:colOff>
      <xdr:row>80</xdr:row>
      <xdr:rowOff>108856</xdr:rowOff>
    </xdr:to>
    <xdr:cxnSp macro="">
      <xdr:nvCxnSpPr>
        <xdr:cNvPr id="42" name="41 Conector recto de flecha"/>
        <xdr:cNvCxnSpPr/>
      </xdr:nvCxnSpPr>
      <xdr:spPr bwMode="auto">
        <a:xfrm rot="16200000" flipH="1">
          <a:off x="4707395" y="12346443"/>
          <a:ext cx="1337578" cy="28574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530681</xdr:colOff>
      <xdr:row>79</xdr:row>
      <xdr:rowOff>20412</xdr:rowOff>
    </xdr:from>
    <xdr:to>
      <xdr:col>4</xdr:col>
      <xdr:colOff>81645</xdr:colOff>
      <xdr:row>89</xdr:row>
      <xdr:rowOff>142877</xdr:rowOff>
    </xdr:to>
    <xdr:sp macro="" textlink="">
      <xdr:nvSpPr>
        <xdr:cNvPr id="33" name="32 CuadroTexto"/>
        <xdr:cNvSpPr txBox="1"/>
      </xdr:nvSpPr>
      <xdr:spPr>
        <a:xfrm rot="16200000">
          <a:off x="3469823" y="13607145"/>
          <a:ext cx="1714501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RAMON CORONA</a:t>
          </a:r>
          <a:endParaRPr lang="es-ES" sz="1100"/>
        </a:p>
      </xdr:txBody>
    </xdr:sp>
    <xdr:clientData/>
  </xdr:twoCellAnchor>
  <xdr:twoCellAnchor>
    <xdr:from>
      <xdr:col>4</xdr:col>
      <xdr:colOff>108857</xdr:colOff>
      <xdr:row>84</xdr:row>
      <xdr:rowOff>81643</xdr:rowOff>
    </xdr:from>
    <xdr:to>
      <xdr:col>4</xdr:col>
      <xdr:colOff>796021</xdr:colOff>
      <xdr:row>87</xdr:row>
      <xdr:rowOff>81646</xdr:rowOff>
    </xdr:to>
    <xdr:cxnSp macro="">
      <xdr:nvCxnSpPr>
        <xdr:cNvPr id="34" name="33 Conector recto de flecha"/>
        <xdr:cNvCxnSpPr/>
      </xdr:nvCxnSpPr>
      <xdr:spPr bwMode="auto">
        <a:xfrm>
          <a:off x="4510768" y="13784036"/>
          <a:ext cx="687164" cy="47625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719108</xdr:colOff>
      <xdr:row>134</xdr:row>
      <xdr:rowOff>119094</xdr:rowOff>
    </xdr:from>
    <xdr:to>
      <xdr:col>4</xdr:col>
      <xdr:colOff>132796</xdr:colOff>
      <xdr:row>142</xdr:row>
      <xdr:rowOff>69297</xdr:rowOff>
    </xdr:to>
    <xdr:sp macro="" textlink="">
      <xdr:nvSpPr>
        <xdr:cNvPr id="119" name="118 CuadroTexto"/>
        <xdr:cNvSpPr txBox="1"/>
      </xdr:nvSpPr>
      <xdr:spPr>
        <a:xfrm rot="5400000">
          <a:off x="3816350" y="22675852"/>
          <a:ext cx="1271003" cy="175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</a:t>
          </a:r>
          <a:r>
            <a:rPr lang="es-ES" sz="900" baseline="0"/>
            <a:t> ZARAGOZA</a:t>
          </a:r>
          <a:endParaRPr lang="es-ES" sz="900"/>
        </a:p>
      </xdr:txBody>
    </xdr:sp>
    <xdr:clientData/>
  </xdr:twoCellAnchor>
  <xdr:twoCellAnchor>
    <xdr:from>
      <xdr:col>1</xdr:col>
      <xdr:colOff>374650</xdr:colOff>
      <xdr:row>134</xdr:row>
      <xdr:rowOff>12700</xdr:rowOff>
    </xdr:from>
    <xdr:to>
      <xdr:col>1</xdr:col>
      <xdr:colOff>609600</xdr:colOff>
      <xdr:row>142</xdr:row>
      <xdr:rowOff>19050</xdr:rowOff>
    </xdr:to>
    <xdr:sp macro="" textlink="">
      <xdr:nvSpPr>
        <xdr:cNvPr id="122" name="121 CuadroTexto"/>
        <xdr:cNvSpPr txBox="1"/>
      </xdr:nvSpPr>
      <xdr:spPr>
        <a:xfrm rot="5400000">
          <a:off x="1346200" y="22567900"/>
          <a:ext cx="1327150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RAMON CORONA</a:t>
          </a:r>
        </a:p>
      </xdr:txBody>
    </xdr:sp>
    <xdr:clientData/>
  </xdr:twoCellAnchor>
  <xdr:twoCellAnchor>
    <xdr:from>
      <xdr:col>2</xdr:col>
      <xdr:colOff>317500</xdr:colOff>
      <xdr:row>130</xdr:row>
      <xdr:rowOff>63500</xdr:rowOff>
    </xdr:from>
    <xdr:to>
      <xdr:col>3</xdr:col>
      <xdr:colOff>654050</xdr:colOff>
      <xdr:row>131</xdr:row>
      <xdr:rowOff>114300</xdr:rowOff>
    </xdr:to>
    <xdr:sp macro="" textlink="">
      <xdr:nvSpPr>
        <xdr:cNvPr id="123" name="122 CuadroTexto"/>
        <xdr:cNvSpPr txBox="1"/>
      </xdr:nvSpPr>
      <xdr:spPr>
        <a:xfrm>
          <a:off x="2901950" y="21412200"/>
          <a:ext cx="13970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ABASOLO</a:t>
          </a:r>
        </a:p>
      </xdr:txBody>
    </xdr:sp>
    <xdr:clientData/>
  </xdr:twoCellAnchor>
  <xdr:twoCellAnchor>
    <xdr:from>
      <xdr:col>1</xdr:col>
      <xdr:colOff>1050925</xdr:colOff>
      <xdr:row>142</xdr:row>
      <xdr:rowOff>123825</xdr:rowOff>
    </xdr:from>
    <xdr:to>
      <xdr:col>3</xdr:col>
      <xdr:colOff>644525</xdr:colOff>
      <xdr:row>143</xdr:row>
      <xdr:rowOff>161925</xdr:rowOff>
    </xdr:to>
    <xdr:sp macro="" textlink="">
      <xdr:nvSpPr>
        <xdr:cNvPr id="124" name="123 CuadroTexto"/>
        <xdr:cNvSpPr txBox="1"/>
      </xdr:nvSpPr>
      <xdr:spPr>
        <a:xfrm>
          <a:off x="2568575" y="23453725"/>
          <a:ext cx="1720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16 DE SEPTIEMBRE</a:t>
          </a:r>
        </a:p>
      </xdr:txBody>
    </xdr:sp>
    <xdr:clientData/>
  </xdr:twoCellAnchor>
  <xdr:twoCellAnchor editAs="oneCell">
    <xdr:from>
      <xdr:col>0</xdr:col>
      <xdr:colOff>990600</xdr:colOff>
      <xdr:row>239</xdr:row>
      <xdr:rowOff>139700</xdr:rowOff>
    </xdr:from>
    <xdr:to>
      <xdr:col>5</xdr:col>
      <xdr:colOff>19050</xdr:colOff>
      <xdr:row>253</xdr:row>
      <xdr:rowOff>50800</xdr:rowOff>
    </xdr:to>
    <xdr:pic>
      <xdr:nvPicPr>
        <xdr:cNvPr id="54" name="53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39071550"/>
          <a:ext cx="4387850" cy="2222500"/>
        </a:xfrm>
        <a:prstGeom prst="rect">
          <a:avLst/>
        </a:prstGeom>
      </xdr:spPr>
    </xdr:pic>
    <xdr:clientData/>
  </xdr:twoCellAnchor>
  <xdr:twoCellAnchor>
    <xdr:from>
      <xdr:col>1</xdr:col>
      <xdr:colOff>873125</xdr:colOff>
      <xdr:row>136</xdr:row>
      <xdr:rowOff>123826</xdr:rowOff>
    </xdr:from>
    <xdr:to>
      <xdr:col>4</xdr:col>
      <xdr:colOff>111125</xdr:colOff>
      <xdr:row>142</xdr:row>
      <xdr:rowOff>123826</xdr:rowOff>
    </xdr:to>
    <xdr:grpSp>
      <xdr:nvGrpSpPr>
        <xdr:cNvPr id="85" name="84 Grupo"/>
        <xdr:cNvGrpSpPr/>
      </xdr:nvGrpSpPr>
      <xdr:grpSpPr>
        <a:xfrm rot="4511182">
          <a:off x="2959100" y="21894801"/>
          <a:ext cx="990600" cy="2127250"/>
          <a:chOff x="5302250" y="22910800"/>
          <a:chExt cx="990600" cy="2127250"/>
        </a:xfrm>
      </xdr:grpSpPr>
      <xdr:cxnSp macro="">
        <xdr:nvCxnSpPr>
          <xdr:cNvPr id="56" name="55 Conector recto"/>
          <xdr:cNvCxnSpPr/>
        </xdr:nvCxnSpPr>
        <xdr:spPr bwMode="auto">
          <a:xfrm rot="5400000" flipH="1" flipV="1">
            <a:off x="5784850" y="24326850"/>
            <a:ext cx="444500" cy="20320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8" name="57 Conector recto"/>
          <xdr:cNvCxnSpPr/>
        </xdr:nvCxnSpPr>
        <xdr:spPr bwMode="auto">
          <a:xfrm>
            <a:off x="6089650" y="24225250"/>
            <a:ext cx="95250" cy="158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0" name="59 Conector recto"/>
          <xdr:cNvCxnSpPr/>
        </xdr:nvCxnSpPr>
        <xdr:spPr bwMode="auto">
          <a:xfrm rot="5400000" flipH="1" flipV="1">
            <a:off x="5794375" y="23714075"/>
            <a:ext cx="895350" cy="10160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2" name="61 Conector recto"/>
          <xdr:cNvCxnSpPr/>
        </xdr:nvCxnSpPr>
        <xdr:spPr bwMode="auto">
          <a:xfrm rot="10800000">
            <a:off x="5461000" y="22917150"/>
            <a:ext cx="825500" cy="39370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6" name="65 Conector recto"/>
          <xdr:cNvCxnSpPr/>
        </xdr:nvCxnSpPr>
        <xdr:spPr bwMode="auto">
          <a:xfrm rot="5400000">
            <a:off x="5314950" y="22999700"/>
            <a:ext cx="234950" cy="571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8" name="67 Conector recto"/>
          <xdr:cNvCxnSpPr/>
        </xdr:nvCxnSpPr>
        <xdr:spPr bwMode="auto">
          <a:xfrm rot="16200000" flipH="1">
            <a:off x="5375275" y="23129875"/>
            <a:ext cx="76200" cy="571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2" name="71 Conector recto"/>
          <xdr:cNvCxnSpPr/>
        </xdr:nvCxnSpPr>
        <xdr:spPr bwMode="auto">
          <a:xfrm rot="5400000">
            <a:off x="5156200" y="23361650"/>
            <a:ext cx="438150" cy="1206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4" name="73 Conector recto"/>
          <xdr:cNvCxnSpPr/>
        </xdr:nvCxnSpPr>
        <xdr:spPr bwMode="auto">
          <a:xfrm>
            <a:off x="5308600" y="23647400"/>
            <a:ext cx="165100" cy="952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6" name="75 Conector recto"/>
          <xdr:cNvCxnSpPr/>
        </xdr:nvCxnSpPr>
        <xdr:spPr bwMode="auto">
          <a:xfrm rot="5400000">
            <a:off x="5073650" y="23990300"/>
            <a:ext cx="628650" cy="1460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8" name="77 Conector recto"/>
          <xdr:cNvCxnSpPr/>
        </xdr:nvCxnSpPr>
        <xdr:spPr bwMode="auto">
          <a:xfrm rot="16200000" flipH="1">
            <a:off x="5178425" y="24507825"/>
            <a:ext cx="368300" cy="1206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0" name="79 Conector recto"/>
          <xdr:cNvCxnSpPr/>
        </xdr:nvCxnSpPr>
        <xdr:spPr bwMode="auto">
          <a:xfrm rot="16200000" flipH="1">
            <a:off x="5381625" y="24806275"/>
            <a:ext cx="279400" cy="1841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3" name="82 Conector recto"/>
          <xdr:cNvCxnSpPr/>
        </xdr:nvCxnSpPr>
        <xdr:spPr bwMode="auto">
          <a:xfrm rot="5400000">
            <a:off x="5568950" y="24701500"/>
            <a:ext cx="374650" cy="2857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</xdr:col>
      <xdr:colOff>584200</xdr:colOff>
      <xdr:row>132</xdr:row>
      <xdr:rowOff>146050</xdr:rowOff>
    </xdr:from>
    <xdr:to>
      <xdr:col>3</xdr:col>
      <xdr:colOff>755650</xdr:colOff>
      <xdr:row>133</xdr:row>
      <xdr:rowOff>6350</xdr:rowOff>
    </xdr:to>
    <xdr:cxnSp macro="">
      <xdr:nvCxnSpPr>
        <xdr:cNvPr id="87" name="86 Conector recto"/>
        <xdr:cNvCxnSpPr/>
      </xdr:nvCxnSpPr>
      <xdr:spPr bwMode="auto">
        <a:xfrm flipV="1">
          <a:off x="2101850" y="21824950"/>
          <a:ext cx="2298700" cy="25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577850</xdr:colOff>
      <xdr:row>133</xdr:row>
      <xdr:rowOff>146050</xdr:rowOff>
    </xdr:from>
    <xdr:to>
      <xdr:col>3</xdr:col>
      <xdr:colOff>730250</xdr:colOff>
      <xdr:row>134</xdr:row>
      <xdr:rowOff>6350</xdr:rowOff>
    </xdr:to>
    <xdr:cxnSp macro="">
      <xdr:nvCxnSpPr>
        <xdr:cNvPr id="96" name="95 Conector recto"/>
        <xdr:cNvCxnSpPr/>
      </xdr:nvCxnSpPr>
      <xdr:spPr bwMode="auto">
        <a:xfrm flipV="1">
          <a:off x="2095500" y="21990050"/>
          <a:ext cx="2279650" cy="25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120650</xdr:colOff>
      <xdr:row>133</xdr:row>
      <xdr:rowOff>152400</xdr:rowOff>
    </xdr:from>
    <xdr:to>
      <xdr:col>4</xdr:col>
      <xdr:colOff>127000</xdr:colOff>
      <xdr:row>142</xdr:row>
      <xdr:rowOff>165100</xdr:rowOff>
    </xdr:to>
    <xdr:cxnSp macro="">
      <xdr:nvCxnSpPr>
        <xdr:cNvPr id="97" name="96 Conector recto"/>
        <xdr:cNvCxnSpPr/>
      </xdr:nvCxnSpPr>
      <xdr:spPr bwMode="auto">
        <a:xfrm rot="16200000" flipH="1">
          <a:off x="3781425" y="22742525"/>
          <a:ext cx="1498600" cy="6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704850</xdr:colOff>
      <xdr:row>133</xdr:row>
      <xdr:rowOff>146050</xdr:rowOff>
    </xdr:from>
    <xdr:to>
      <xdr:col>3</xdr:col>
      <xdr:colOff>730250</xdr:colOff>
      <xdr:row>142</xdr:row>
      <xdr:rowOff>120650</xdr:rowOff>
    </xdr:to>
    <xdr:cxnSp macro="">
      <xdr:nvCxnSpPr>
        <xdr:cNvPr id="114" name="113 Conector recto"/>
        <xdr:cNvCxnSpPr/>
      </xdr:nvCxnSpPr>
      <xdr:spPr bwMode="auto">
        <a:xfrm rot="5400000">
          <a:off x="3632200" y="22707600"/>
          <a:ext cx="1460500" cy="25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596900</xdr:colOff>
      <xdr:row>142</xdr:row>
      <xdr:rowOff>101600</xdr:rowOff>
    </xdr:from>
    <xdr:to>
      <xdr:col>3</xdr:col>
      <xdr:colOff>704850</xdr:colOff>
      <xdr:row>142</xdr:row>
      <xdr:rowOff>103188</xdr:rowOff>
    </xdr:to>
    <xdr:cxnSp macro="">
      <xdr:nvCxnSpPr>
        <xdr:cNvPr id="125" name="124 Conector recto"/>
        <xdr:cNvCxnSpPr/>
      </xdr:nvCxnSpPr>
      <xdr:spPr bwMode="auto">
        <a:xfrm>
          <a:off x="2114550" y="23431500"/>
          <a:ext cx="22352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679450</xdr:colOff>
      <xdr:row>143</xdr:row>
      <xdr:rowOff>127000</xdr:rowOff>
    </xdr:from>
    <xdr:to>
      <xdr:col>4</xdr:col>
      <xdr:colOff>0</xdr:colOff>
      <xdr:row>143</xdr:row>
      <xdr:rowOff>133350</xdr:rowOff>
    </xdr:to>
    <xdr:cxnSp macro="">
      <xdr:nvCxnSpPr>
        <xdr:cNvPr id="126" name="125 Conector recto"/>
        <xdr:cNvCxnSpPr/>
      </xdr:nvCxnSpPr>
      <xdr:spPr bwMode="auto">
        <a:xfrm flipV="1">
          <a:off x="2197100" y="23647400"/>
          <a:ext cx="2209800" cy="6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577850</xdr:colOff>
      <xdr:row>134</xdr:row>
      <xdr:rowOff>6350</xdr:rowOff>
    </xdr:from>
    <xdr:to>
      <xdr:col>1</xdr:col>
      <xdr:colOff>590550</xdr:colOff>
      <xdr:row>142</xdr:row>
      <xdr:rowOff>95250</xdr:rowOff>
    </xdr:to>
    <xdr:cxnSp macro="">
      <xdr:nvCxnSpPr>
        <xdr:cNvPr id="142" name="141 Conector recto"/>
        <xdr:cNvCxnSpPr/>
      </xdr:nvCxnSpPr>
      <xdr:spPr bwMode="auto">
        <a:xfrm rot="16200000" flipH="1">
          <a:off x="1397000" y="22713950"/>
          <a:ext cx="1409700" cy="12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368300</xdr:colOff>
      <xdr:row>134</xdr:row>
      <xdr:rowOff>38100</xdr:rowOff>
    </xdr:from>
    <xdr:to>
      <xdr:col>1</xdr:col>
      <xdr:colOff>381000</xdr:colOff>
      <xdr:row>142</xdr:row>
      <xdr:rowOff>82550</xdr:rowOff>
    </xdr:to>
    <xdr:cxnSp macro="">
      <xdr:nvCxnSpPr>
        <xdr:cNvPr id="146" name="145 Conector recto"/>
        <xdr:cNvCxnSpPr/>
      </xdr:nvCxnSpPr>
      <xdr:spPr bwMode="auto">
        <a:xfrm rot="16200000" flipH="1">
          <a:off x="1209675" y="22723475"/>
          <a:ext cx="1365250" cy="12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914400</xdr:colOff>
      <xdr:row>255</xdr:row>
      <xdr:rowOff>120650</xdr:rowOff>
    </xdr:from>
    <xdr:to>
      <xdr:col>4</xdr:col>
      <xdr:colOff>759732</xdr:colOff>
      <xdr:row>271</xdr:row>
      <xdr:rowOff>134710</xdr:rowOff>
    </xdr:to>
    <xdr:pic>
      <xdr:nvPicPr>
        <xdr:cNvPr id="147" name="146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0" y="41694100"/>
          <a:ext cx="4252232" cy="2655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163118</xdr:colOff>
      <xdr:row>1</xdr:row>
      <xdr:rowOff>38894</xdr:rowOff>
    </xdr:from>
    <xdr:to>
      <xdr:col>11</xdr:col>
      <xdr:colOff>171846</xdr:colOff>
      <xdr:row>23</xdr:row>
      <xdr:rowOff>8731</xdr:rowOff>
    </xdr:to>
    <xdr:grpSp>
      <xdr:nvGrpSpPr>
        <xdr:cNvPr id="30" name="29 Grupo"/>
        <xdr:cNvGrpSpPr/>
      </xdr:nvGrpSpPr>
      <xdr:grpSpPr>
        <a:xfrm>
          <a:off x="3973118" y="200819"/>
          <a:ext cx="4580728" cy="3532187"/>
          <a:chOff x="3973118" y="200819"/>
          <a:chExt cx="4580728" cy="3532187"/>
        </a:xfrm>
      </xdr:grpSpPr>
      <xdr:sp macro="" textlink="">
        <xdr:nvSpPr>
          <xdr:cNvPr id="4" name="3 Rectángulo"/>
          <xdr:cNvSpPr/>
        </xdr:nvSpPr>
        <xdr:spPr bwMode="auto">
          <a:xfrm>
            <a:off x="4743450" y="1047750"/>
            <a:ext cx="2952750" cy="1819275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sp macro="" textlink="">
        <xdr:nvSpPr>
          <xdr:cNvPr id="3" name="2 Rectángulo"/>
          <xdr:cNvSpPr/>
        </xdr:nvSpPr>
        <xdr:spPr bwMode="auto">
          <a:xfrm>
            <a:off x="6524625" y="2105026"/>
            <a:ext cx="1066800" cy="64770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grpSp>
        <xdr:nvGrpSpPr>
          <xdr:cNvPr id="13" name="12 Grupo"/>
          <xdr:cNvGrpSpPr/>
        </xdr:nvGrpSpPr>
        <xdr:grpSpPr>
          <a:xfrm>
            <a:off x="4761706" y="200819"/>
            <a:ext cx="2849563" cy="504031"/>
            <a:chOff x="4771231" y="153194"/>
            <a:chExt cx="2849563" cy="504031"/>
          </a:xfrm>
        </xdr:grpSpPr>
        <xdr:cxnSp macro="">
          <xdr:nvCxnSpPr>
            <xdr:cNvPr id="8" name="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" name="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2" name="11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4" name="13 Grupo"/>
          <xdr:cNvGrpSpPr/>
        </xdr:nvGrpSpPr>
        <xdr:grpSpPr>
          <a:xfrm rot="10800000">
            <a:off x="4810125" y="3228975"/>
            <a:ext cx="2849563" cy="504031"/>
            <a:chOff x="4771231" y="153194"/>
            <a:chExt cx="2849563" cy="504031"/>
          </a:xfrm>
        </xdr:grpSpPr>
        <xdr:cxnSp macro="">
          <xdr:nvCxnSpPr>
            <xdr:cNvPr id="15" name="14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" name="15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" name="16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8" name="17 Grupo"/>
          <xdr:cNvGrpSpPr/>
        </xdr:nvGrpSpPr>
        <xdr:grpSpPr>
          <a:xfrm rot="5400000">
            <a:off x="7415410" y="1709543"/>
            <a:ext cx="1772842" cy="504031"/>
            <a:chOff x="4771231" y="153194"/>
            <a:chExt cx="2849563" cy="504031"/>
          </a:xfrm>
        </xdr:grpSpPr>
        <xdr:cxnSp macro="">
          <xdr:nvCxnSpPr>
            <xdr:cNvPr id="19" name="18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0" name="1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1" name="20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22" name="21 Grupo"/>
          <xdr:cNvGrpSpPr/>
        </xdr:nvGrpSpPr>
        <xdr:grpSpPr>
          <a:xfrm rot="16200000">
            <a:off x="3315496" y="1743471"/>
            <a:ext cx="1819275" cy="504031"/>
            <a:chOff x="4771231" y="153194"/>
            <a:chExt cx="2849563" cy="504031"/>
          </a:xfrm>
        </xdr:grpSpPr>
        <xdr:cxnSp macro="">
          <xdr:nvCxnSpPr>
            <xdr:cNvPr id="23" name="22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4" name="23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5" name="24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sp macro="" textlink="">
        <xdr:nvSpPr>
          <xdr:cNvPr id="26" name="25 CuadroTexto"/>
          <xdr:cNvSpPr txBox="1"/>
        </xdr:nvSpPr>
        <xdr:spPr>
          <a:xfrm rot="5400000">
            <a:off x="7153275" y="1743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ZARAGOZA</a:t>
            </a:r>
          </a:p>
        </xdr:txBody>
      </xdr:sp>
      <xdr:sp macro="" textlink="">
        <xdr:nvSpPr>
          <xdr:cNvPr id="27" name="26 CuadroTexto"/>
          <xdr:cNvSpPr txBox="1"/>
        </xdr:nvSpPr>
        <xdr:spPr>
          <a:xfrm rot="5400000">
            <a:off x="3667125" y="1800225"/>
            <a:ext cx="1885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</a:t>
            </a:r>
            <a:r>
              <a:rPr lang="es-ES" sz="1100" baseline="0"/>
              <a:t> RAMON CORONA</a:t>
            </a:r>
            <a:endParaRPr lang="es-ES" sz="1100"/>
          </a:p>
        </xdr:txBody>
      </xdr:sp>
      <xdr:sp macro="" textlink="">
        <xdr:nvSpPr>
          <xdr:cNvPr id="28" name="27 CuadroTexto"/>
          <xdr:cNvSpPr txBox="1"/>
        </xdr:nvSpPr>
        <xdr:spPr>
          <a:xfrm>
            <a:off x="5353050" y="762000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ABASOLO</a:t>
            </a:r>
          </a:p>
        </xdr:txBody>
      </xdr:sp>
      <xdr:sp macro="" textlink="">
        <xdr:nvSpPr>
          <xdr:cNvPr id="29" name="28 CuadroTexto"/>
          <xdr:cNvSpPr txBox="1"/>
        </xdr:nvSpPr>
        <xdr:spPr>
          <a:xfrm>
            <a:off x="5467350" y="2886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JARDIN PRINCIPAL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34" zoomScale="150" zoomScaleNormal="150" workbookViewId="0">
      <selection activeCell="A54" sqref="A54:B54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354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355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356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384</v>
      </c>
      <c r="E8" s="139" t="s">
        <v>8</v>
      </c>
      <c r="F8" s="141">
        <v>121</v>
      </c>
      <c r="G8" s="139" t="s">
        <v>9</v>
      </c>
      <c r="H8" s="252" t="s">
        <v>387</v>
      </c>
    </row>
    <row r="9" spans="1:8">
      <c r="A9" s="142"/>
      <c r="B9" s="1"/>
      <c r="C9" s="1"/>
      <c r="D9" s="1"/>
      <c r="E9" s="1"/>
      <c r="F9" s="1"/>
      <c r="G9" s="1"/>
      <c r="H9" s="143" t="s">
        <v>83</v>
      </c>
    </row>
    <row r="10" spans="1:8">
      <c r="A10" s="144" t="s">
        <v>10</v>
      </c>
      <c r="B10" s="227" t="s">
        <v>357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357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358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385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386</v>
      </c>
      <c r="C15" s="1"/>
      <c r="D15" s="1"/>
      <c r="E15" s="1"/>
      <c r="F15" s="129"/>
      <c r="G15" s="1"/>
      <c r="H15" s="143"/>
    </row>
    <row r="16" spans="1:8">
      <c r="A16" s="144"/>
      <c r="B16" s="1" t="s">
        <v>383</v>
      </c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360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347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346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350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3">
        <v>0.6</v>
      </c>
      <c r="D32" s="1"/>
      <c r="E32" s="1" t="s">
        <v>21</v>
      </c>
      <c r="F32" s="1"/>
      <c r="G32" s="1"/>
      <c r="H32" s="293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345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83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321</v>
      </c>
      <c r="B41" s="247" t="s">
        <v>388</v>
      </c>
      <c r="C41" s="1"/>
      <c r="D41" s="1"/>
      <c r="E41" s="1"/>
      <c r="F41" s="1"/>
      <c r="G41" s="1"/>
      <c r="H41" s="143"/>
    </row>
    <row r="42" spans="1:8">
      <c r="A42" s="151"/>
      <c r="B42" s="1"/>
      <c r="C42" s="1"/>
      <c r="D42" s="1"/>
      <c r="E42" s="1"/>
      <c r="F42" s="1"/>
      <c r="G42" s="1"/>
      <c r="H42" s="143"/>
    </row>
    <row r="43" spans="1:8">
      <c r="A43" s="144" t="s">
        <v>322</v>
      </c>
      <c r="B43" s="247" t="s">
        <v>393</v>
      </c>
      <c r="C43" s="1"/>
      <c r="D43" s="1"/>
      <c r="E43" s="1"/>
      <c r="F43" s="1"/>
      <c r="G43" s="1"/>
      <c r="H43" s="143"/>
    </row>
    <row r="44" spans="1:8">
      <c r="A44" s="151"/>
      <c r="B44" s="1"/>
      <c r="C44" s="1"/>
      <c r="D44" s="1"/>
      <c r="E44" s="1"/>
      <c r="F44" s="1"/>
      <c r="G44" s="1"/>
      <c r="H44" s="143"/>
    </row>
    <row r="45" spans="1:8">
      <c r="A45" s="144" t="s">
        <v>348</v>
      </c>
      <c r="B45" s="247" t="s">
        <v>389</v>
      </c>
      <c r="C45" s="1"/>
      <c r="D45" s="1"/>
      <c r="E45" s="1"/>
      <c r="F45" s="1"/>
      <c r="G45" s="1"/>
      <c r="H45" s="143"/>
    </row>
    <row r="46" spans="1:8">
      <c r="A46" s="151"/>
      <c r="B46" s="247"/>
      <c r="C46" s="1"/>
      <c r="D46" s="1"/>
      <c r="E46" s="1"/>
      <c r="F46" s="1"/>
      <c r="G46" s="1"/>
      <c r="H46" s="143"/>
    </row>
    <row r="47" spans="1:8">
      <c r="A47" s="144" t="s">
        <v>349</v>
      </c>
      <c r="B47" s="247" t="s">
        <v>394</v>
      </c>
      <c r="C47" s="1"/>
      <c r="D47" s="1"/>
      <c r="E47" s="1"/>
      <c r="F47" s="1"/>
      <c r="G47" s="1"/>
      <c r="H47" s="143"/>
    </row>
    <row r="48" spans="1:8">
      <c r="A48" s="151"/>
      <c r="B48" s="247"/>
      <c r="C48" s="1"/>
      <c r="D48" s="1"/>
      <c r="E48" s="1"/>
      <c r="F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 ht="14.25">
      <c r="A50" s="301" t="s">
        <v>340</v>
      </c>
      <c r="B50" s="302"/>
      <c r="C50" s="227" t="s">
        <v>390</v>
      </c>
      <c r="D50" s="1"/>
      <c r="E50" s="1" t="s">
        <v>330</v>
      </c>
      <c r="F50" s="1"/>
      <c r="G50" s="1"/>
      <c r="H50" s="297" t="s">
        <v>391</v>
      </c>
    </row>
    <row r="51" spans="1:8">
      <c r="A51" s="151"/>
      <c r="B51" s="1"/>
      <c r="C51" s="1"/>
      <c r="D51" s="1"/>
      <c r="E51" s="1"/>
      <c r="F51" s="1" t="s">
        <v>331</v>
      </c>
      <c r="G51" s="1"/>
      <c r="H51" s="244"/>
    </row>
    <row r="52" spans="1:8">
      <c r="A52" s="301" t="s">
        <v>332</v>
      </c>
      <c r="B52" s="302"/>
      <c r="C52" s="268" t="s">
        <v>352</v>
      </c>
      <c r="D52" s="1"/>
      <c r="E52" s="1" t="s">
        <v>333</v>
      </c>
      <c r="F52" s="1"/>
      <c r="G52" s="1"/>
      <c r="H52" s="143"/>
    </row>
    <row r="53" spans="1:8">
      <c r="A53" s="301" t="s">
        <v>334</v>
      </c>
      <c r="B53" s="302"/>
      <c r="C53" s="1"/>
      <c r="D53" s="1"/>
      <c r="E53" s="1" t="s">
        <v>335</v>
      </c>
      <c r="F53" s="1"/>
      <c r="G53" s="1"/>
      <c r="H53" s="143"/>
    </row>
    <row r="54" spans="1:8">
      <c r="A54" s="301" t="s">
        <v>336</v>
      </c>
      <c r="B54" s="302"/>
      <c r="C54" s="1"/>
      <c r="D54" s="1"/>
      <c r="E54" s="1"/>
      <c r="F54" s="1"/>
      <c r="G54" s="1"/>
      <c r="H54" s="143"/>
    </row>
    <row r="55" spans="1:8">
      <c r="A55" s="301" t="s">
        <v>337</v>
      </c>
      <c r="B55" s="302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9" t="s">
        <v>258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1" t="s">
        <v>27</v>
      </c>
      <c r="B69" s="262" t="s">
        <v>233</v>
      </c>
      <c r="C69" s="260"/>
      <c r="D69" s="260"/>
      <c r="E69" s="260"/>
      <c r="F69" s="260"/>
      <c r="G69" s="260"/>
      <c r="H69" s="261"/>
    </row>
    <row r="70" spans="1:8" ht="10.5" customHeight="1">
      <c r="A70" s="151"/>
      <c r="B70" s="263"/>
      <c r="C70" s="260"/>
      <c r="D70" s="260"/>
      <c r="E70" s="260"/>
      <c r="F70" s="260"/>
      <c r="G70" s="260"/>
      <c r="H70" s="261"/>
    </row>
    <row r="71" spans="1:8">
      <c r="A71" s="151" t="s">
        <v>28</v>
      </c>
      <c r="B71" s="259" t="s">
        <v>364</v>
      </c>
      <c r="C71" s="260"/>
      <c r="D71" s="260"/>
      <c r="E71" s="260"/>
      <c r="F71" s="260"/>
      <c r="G71" s="260"/>
      <c r="H71" s="261"/>
    </row>
    <row r="72" spans="1:8" ht="12" customHeight="1">
      <c r="A72" s="151"/>
      <c r="B72" s="263"/>
      <c r="C72" s="260"/>
      <c r="D72" s="260"/>
      <c r="E72" s="260"/>
      <c r="F72" s="260"/>
      <c r="G72" s="260"/>
      <c r="H72" s="261"/>
    </row>
    <row r="73" spans="1:8">
      <c r="A73" s="151" t="s">
        <v>29</v>
      </c>
      <c r="B73" s="262" t="s">
        <v>260</v>
      </c>
      <c r="C73" s="260"/>
      <c r="D73" s="260"/>
      <c r="E73" s="260"/>
      <c r="F73" s="260"/>
      <c r="G73" s="260"/>
      <c r="H73" s="261"/>
    </row>
    <row r="74" spans="1:8" ht="13.5" customHeight="1">
      <c r="A74" s="151"/>
      <c r="B74" s="263"/>
      <c r="C74" s="260"/>
      <c r="D74" s="260"/>
      <c r="E74" s="260"/>
      <c r="F74" s="260"/>
      <c r="G74" s="260"/>
      <c r="H74" s="261"/>
    </row>
    <row r="75" spans="1:8">
      <c r="A75" s="151" t="s">
        <v>30</v>
      </c>
      <c r="B75" s="262" t="s">
        <v>365</v>
      </c>
      <c r="C75" s="260"/>
      <c r="D75" s="260"/>
      <c r="E75" s="260"/>
      <c r="F75" s="260"/>
      <c r="G75" s="260"/>
      <c r="H75" s="261"/>
    </row>
    <row r="76" spans="1:8" ht="11.25" customHeight="1">
      <c r="A76" s="151"/>
      <c r="B76" s="263" t="s">
        <v>366</v>
      </c>
      <c r="C76" s="260"/>
      <c r="D76" s="260"/>
      <c r="E76" s="260"/>
      <c r="F76" s="260"/>
      <c r="G76" s="260"/>
      <c r="H76" s="261"/>
    </row>
    <row r="77" spans="1:8">
      <c r="A77" s="151" t="s">
        <v>212</v>
      </c>
      <c r="B77" s="262" t="s">
        <v>367</v>
      </c>
      <c r="C77" s="260"/>
      <c r="D77" s="260"/>
      <c r="E77" s="260"/>
      <c r="F77" s="260"/>
      <c r="G77" s="260"/>
      <c r="H77" s="261"/>
    </row>
    <row r="78" spans="1:8" ht="12" customHeight="1">
      <c r="A78" s="151"/>
      <c r="B78" s="263"/>
      <c r="C78" s="260"/>
      <c r="D78" s="260"/>
      <c r="E78" s="260"/>
      <c r="F78" s="260"/>
      <c r="G78" s="260"/>
      <c r="H78" s="261"/>
    </row>
    <row r="79" spans="1:8">
      <c r="A79" s="151" t="s">
        <v>31</v>
      </c>
      <c r="B79" s="264" t="s">
        <v>368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 t="s">
        <v>369</v>
      </c>
      <c r="C80" s="260"/>
      <c r="D80" s="260"/>
      <c r="E80" s="260"/>
      <c r="F80" s="260"/>
      <c r="G80" s="260"/>
      <c r="H80" s="261"/>
    </row>
    <row r="81" spans="1:8">
      <c r="A81" s="142" t="s">
        <v>32</v>
      </c>
      <c r="B81" s="260"/>
      <c r="C81" s="260"/>
      <c r="D81" s="260"/>
      <c r="E81" s="260"/>
      <c r="F81" s="260"/>
      <c r="G81" s="260"/>
      <c r="H81" s="261"/>
    </row>
    <row r="82" spans="1:8">
      <c r="A82" s="151" t="s">
        <v>33</v>
      </c>
      <c r="B82" s="265" t="s">
        <v>238</v>
      </c>
      <c r="C82" s="260"/>
      <c r="D82" s="260"/>
      <c r="E82" s="260"/>
      <c r="F82" s="260"/>
      <c r="G82" s="260"/>
      <c r="H82" s="261"/>
    </row>
    <row r="83" spans="1:8" ht="12.75" customHeight="1">
      <c r="A83" s="151"/>
      <c r="B83" s="263"/>
      <c r="C83" s="260"/>
      <c r="D83" s="260"/>
      <c r="E83" s="260"/>
      <c r="F83" s="260"/>
      <c r="G83" s="260"/>
      <c r="H83" s="261"/>
    </row>
    <row r="84" spans="1:8">
      <c r="A84" s="151" t="s">
        <v>34</v>
      </c>
      <c r="B84" s="265" t="s">
        <v>238</v>
      </c>
      <c r="C84" s="260"/>
      <c r="D84" s="260"/>
      <c r="E84" s="260"/>
      <c r="F84" s="260"/>
      <c r="G84" s="260"/>
      <c r="H84" s="261"/>
    </row>
    <row r="85" spans="1:8" ht="12.75" customHeight="1">
      <c r="A85" s="151"/>
      <c r="B85" s="263"/>
      <c r="C85" s="260"/>
      <c r="D85" s="260"/>
      <c r="E85" s="260"/>
      <c r="F85" s="260"/>
      <c r="G85" s="260"/>
      <c r="H85" s="261"/>
    </row>
    <row r="86" spans="1:8">
      <c r="A86" s="151" t="s">
        <v>35</v>
      </c>
      <c r="B86" s="116" t="s">
        <v>264</v>
      </c>
      <c r="C86" s="260"/>
      <c r="D86" s="260"/>
      <c r="E86" s="260"/>
      <c r="F86" s="260"/>
      <c r="G86" s="260"/>
      <c r="H86" s="261"/>
    </row>
    <row r="87" spans="1:8" ht="12" customHeight="1">
      <c r="A87" s="151"/>
      <c r="B87" s="263"/>
      <c r="C87" s="260"/>
      <c r="D87" s="260"/>
      <c r="E87" s="260"/>
      <c r="F87" s="260"/>
      <c r="G87" s="260"/>
      <c r="H87" s="261"/>
    </row>
    <row r="88" spans="1:8">
      <c r="A88" s="151" t="s">
        <v>36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1"/>
      <c r="B89" s="263"/>
      <c r="C89" s="260"/>
      <c r="D89" s="260"/>
      <c r="E89" s="260"/>
      <c r="F89" s="260"/>
      <c r="G89" s="260"/>
      <c r="H89" s="261"/>
    </row>
    <row r="90" spans="1:8">
      <c r="A90" s="151" t="s">
        <v>37</v>
      </c>
      <c r="B90" s="114" t="s">
        <v>266</v>
      </c>
      <c r="C90" s="260"/>
      <c r="D90" s="260"/>
      <c r="E90" s="260"/>
      <c r="F90" s="260"/>
      <c r="G90" s="260"/>
      <c r="H90" s="261"/>
    </row>
    <row r="91" spans="1:8">
      <c r="A91" s="151" t="s">
        <v>38</v>
      </c>
      <c r="B91" s="264" t="s">
        <v>351</v>
      </c>
      <c r="C91" s="260"/>
      <c r="D91" s="260"/>
      <c r="E91" s="260"/>
      <c r="F91" s="260"/>
      <c r="G91" s="260"/>
      <c r="H91" s="261"/>
    </row>
    <row r="92" spans="1:8" ht="12" customHeight="1">
      <c r="A92" s="151"/>
      <c r="B92" s="263"/>
      <c r="C92" s="260"/>
      <c r="D92" s="260"/>
      <c r="E92" s="260"/>
      <c r="F92" s="260"/>
      <c r="G92" s="260"/>
      <c r="H92" s="261"/>
    </row>
    <row r="93" spans="1:8">
      <c r="A93" s="151" t="s">
        <v>39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1"/>
      <c r="B94" s="263" t="s">
        <v>83</v>
      </c>
      <c r="C94" s="260"/>
      <c r="D94" s="260"/>
      <c r="E94" s="260"/>
      <c r="F94" s="260"/>
      <c r="G94" s="260"/>
      <c r="H94" s="261"/>
    </row>
    <row r="95" spans="1:8">
      <c r="A95" s="151" t="s">
        <v>40</v>
      </c>
      <c r="B95" s="263" t="s">
        <v>362</v>
      </c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83</v>
      </c>
      <c r="C96" s="260"/>
      <c r="D96" s="260"/>
      <c r="E96" s="260"/>
      <c r="F96" s="260"/>
      <c r="G96" s="260"/>
      <c r="H96" s="261"/>
    </row>
    <row r="97" spans="1:8" ht="12" customHeight="1">
      <c r="A97" s="151" t="s">
        <v>41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1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1" t="s">
        <v>42</v>
      </c>
      <c r="B99" s="262" t="s">
        <v>370</v>
      </c>
      <c r="C99" s="260"/>
      <c r="D99" s="260"/>
      <c r="E99" s="260"/>
      <c r="F99" s="260"/>
      <c r="G99" s="260"/>
      <c r="H99" s="261"/>
    </row>
    <row r="100" spans="1:8" ht="12" customHeight="1">
      <c r="A100" s="151"/>
      <c r="B100" s="260"/>
      <c r="C100" s="260"/>
      <c r="D100" s="260"/>
      <c r="E100" s="260"/>
      <c r="F100" s="260"/>
      <c r="G100" s="260"/>
      <c r="H100" s="261"/>
    </row>
    <row r="101" spans="1:8">
      <c r="A101" s="151" t="s">
        <v>43</v>
      </c>
      <c r="B101" s="262" t="s">
        <v>371</v>
      </c>
      <c r="C101" s="260"/>
      <c r="D101" s="260"/>
      <c r="E101" s="260"/>
      <c r="F101" s="260"/>
      <c r="G101" s="260"/>
      <c r="H101" s="261"/>
    </row>
    <row r="102" spans="1:8">
      <c r="A102" s="151" t="s">
        <v>44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1"/>
      <c r="B103" s="260"/>
      <c r="C103" s="260"/>
      <c r="D103" s="260"/>
      <c r="E103" s="260"/>
      <c r="F103" s="260"/>
      <c r="G103" s="260"/>
      <c r="H103" s="261"/>
    </row>
    <row r="104" spans="1:8">
      <c r="A104" s="151" t="s">
        <v>45</v>
      </c>
      <c r="B104" s="262" t="s">
        <v>372</v>
      </c>
      <c r="C104" s="260"/>
      <c r="D104" s="260"/>
      <c r="E104" s="260"/>
      <c r="F104" s="260"/>
      <c r="G104" s="260"/>
      <c r="H104" s="261"/>
    </row>
    <row r="105" spans="1:8" ht="14.25" customHeight="1">
      <c r="A105" s="151"/>
      <c r="B105" s="260"/>
      <c r="C105" s="260"/>
      <c r="D105" s="260"/>
      <c r="E105" s="260"/>
      <c r="F105" s="260"/>
      <c r="G105" s="260"/>
      <c r="H105" s="261"/>
    </row>
    <row r="106" spans="1:8">
      <c r="A106" s="151" t="s">
        <v>46</v>
      </c>
      <c r="B106" s="262" t="s">
        <v>373</v>
      </c>
      <c r="C106" s="260"/>
      <c r="D106" s="260"/>
      <c r="E106" s="260"/>
      <c r="F106" s="260"/>
      <c r="G106" s="260"/>
      <c r="H106" s="261"/>
    </row>
    <row r="107" spans="1:8" ht="12.75" customHeight="1">
      <c r="A107" s="151"/>
      <c r="B107" s="260"/>
      <c r="C107" s="260"/>
      <c r="D107" s="260"/>
      <c r="E107" s="260"/>
      <c r="F107" s="260"/>
      <c r="G107" s="260"/>
      <c r="H107" s="261"/>
    </row>
    <row r="108" spans="1:8">
      <c r="A108" s="151" t="s">
        <v>47</v>
      </c>
      <c r="B108" s="262" t="s">
        <v>374</v>
      </c>
      <c r="C108" s="260"/>
      <c r="D108" s="260"/>
      <c r="E108" s="260"/>
      <c r="F108" s="260"/>
      <c r="G108" s="260"/>
      <c r="H108" s="261"/>
    </row>
    <row r="109" spans="1:8" ht="12.75" customHeight="1">
      <c r="A109" s="151"/>
      <c r="B109" s="260"/>
      <c r="C109" s="260"/>
      <c r="D109" s="260"/>
      <c r="E109" s="260"/>
      <c r="F109" s="260"/>
      <c r="G109" s="260"/>
      <c r="H109" s="261"/>
    </row>
    <row r="110" spans="1:8">
      <c r="A110" s="151" t="s">
        <v>48</v>
      </c>
      <c r="B110" s="262" t="s">
        <v>375</v>
      </c>
      <c r="C110" s="260"/>
      <c r="D110" s="260"/>
      <c r="E110" s="260"/>
      <c r="F110" s="260"/>
      <c r="G110" s="260"/>
      <c r="H110" s="261"/>
    </row>
    <row r="111" spans="1:8" ht="12.75" customHeight="1">
      <c r="A111" s="151"/>
      <c r="B111" s="260"/>
      <c r="C111" s="260"/>
      <c r="D111" s="260"/>
      <c r="E111" s="260"/>
      <c r="F111" s="260"/>
      <c r="G111" s="260"/>
      <c r="H111" s="261"/>
    </row>
    <row r="112" spans="1:8">
      <c r="A112" s="151" t="s">
        <v>49</v>
      </c>
      <c r="B112" s="262" t="s">
        <v>376</v>
      </c>
      <c r="C112" s="260"/>
      <c r="D112" s="260"/>
      <c r="E112" s="260"/>
      <c r="F112" s="260"/>
      <c r="G112" s="260"/>
      <c r="H112" s="261"/>
    </row>
    <row r="113" spans="1:8">
      <c r="A113" s="151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50</v>
      </c>
      <c r="B114" s="266" t="s">
        <v>377</v>
      </c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95" t="s">
        <v>379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51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52</v>
      </c>
      <c r="B125" s="246" t="s">
        <v>361</v>
      </c>
      <c r="C125" s="149" t="s">
        <v>53</v>
      </c>
      <c r="D125" s="227" t="s">
        <v>378</v>
      </c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54</v>
      </c>
      <c r="B127" s="1"/>
      <c r="C127" s="141" t="str">
        <f>H50</f>
        <v>2,115M2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83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83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83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83</v>
      </c>
      <c r="F138" s="1"/>
      <c r="G138" s="294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83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 ht="15">
      <c r="A143" s="142"/>
      <c r="B143" s="1"/>
      <c r="C143" s="245"/>
      <c r="D143" s="1"/>
      <c r="E143" s="1"/>
      <c r="F143" s="1" t="s">
        <v>83</v>
      </c>
      <c r="G143" s="296"/>
      <c r="H143" s="143"/>
    </row>
    <row r="144" spans="1:8" ht="15">
      <c r="A144" s="142"/>
      <c r="B144" s="1"/>
      <c r="C144" s="239"/>
      <c r="D144" s="1"/>
      <c r="E144" s="1"/>
      <c r="F144" s="1" t="s">
        <v>83</v>
      </c>
      <c r="G144" s="1"/>
      <c r="H144" s="143"/>
    </row>
    <row r="145" spans="1:8">
      <c r="A145" s="142"/>
      <c r="B145" s="1"/>
      <c r="C145" s="1" t="s">
        <v>83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83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83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83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83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 t="s">
        <v>380</v>
      </c>
      <c r="E160" s="257" t="s">
        <v>381</v>
      </c>
      <c r="G160" s="257" t="s">
        <v>363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342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247" t="s">
        <v>392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343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55</v>
      </c>
      <c r="B178" s="280"/>
      <c r="C178" s="280"/>
      <c r="D178" s="280"/>
      <c r="E178" s="280"/>
      <c r="F178" s="280"/>
      <c r="G178" s="280"/>
      <c r="H178" s="281"/>
    </row>
    <row r="179" spans="1:8">
      <c r="A179" s="156" t="s">
        <v>56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57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359</v>
      </c>
      <c r="B181" s="161" t="s">
        <v>58</v>
      </c>
      <c r="C181" s="161" t="s">
        <v>59</v>
      </c>
      <c r="D181" s="161" t="s">
        <v>60</v>
      </c>
      <c r="E181" s="282" t="s">
        <v>61</v>
      </c>
      <c r="F181" s="283"/>
      <c r="G181" s="162" t="s">
        <v>62</v>
      </c>
      <c r="H181" s="159" t="s">
        <v>63</v>
      </c>
    </row>
    <row r="182" spans="1:8" ht="13.5" thickTop="1">
      <c r="A182" s="163"/>
      <c r="B182" s="251">
        <v>2115</v>
      </c>
      <c r="C182" s="230">
        <v>1500</v>
      </c>
      <c r="D182" s="165">
        <v>0</v>
      </c>
      <c r="E182" s="272" t="s">
        <v>353</v>
      </c>
      <c r="F182" s="273"/>
      <c r="G182" s="231">
        <v>1500</v>
      </c>
      <c r="H182" s="232">
        <f>G182*B182</f>
        <v>3172500</v>
      </c>
    </row>
    <row r="183" spans="1:8">
      <c r="A183" s="163"/>
      <c r="B183" s="164"/>
      <c r="C183" s="287"/>
      <c r="D183" s="165"/>
      <c r="E183" s="289"/>
      <c r="F183" s="275"/>
      <c r="G183" s="166"/>
      <c r="H183" s="167">
        <f>B183*G183</f>
        <v>0</v>
      </c>
    </row>
    <row r="184" spans="1:8">
      <c r="A184" s="163"/>
      <c r="B184" s="164"/>
      <c r="C184" s="287"/>
      <c r="D184" s="165"/>
      <c r="E184" s="288"/>
      <c r="F184" s="275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4"/>
      <c r="F185" s="275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6"/>
      <c r="F186" s="277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64</v>
      </c>
      <c r="B187" s="174">
        <f>SUM(B182:B186)</f>
        <v>2115</v>
      </c>
      <c r="C187" s="1"/>
      <c r="D187" s="1"/>
      <c r="E187" s="149"/>
      <c r="F187" s="129"/>
      <c r="G187" s="149" t="s">
        <v>344</v>
      </c>
      <c r="H187" s="233">
        <f>H182+H183+H184</f>
        <v>3172500</v>
      </c>
    </row>
    <row r="188" spans="1:8" ht="12.75" hidden="1" customHeight="1">
      <c r="A188" s="176"/>
      <c r="B188" s="1"/>
      <c r="C188" s="1"/>
      <c r="D188" s="1"/>
      <c r="E188" s="129"/>
      <c r="F188" s="149" t="s">
        <v>65</v>
      </c>
      <c r="G188" s="177">
        <v>1</v>
      </c>
      <c r="H188" s="233">
        <f>G188*Val_terreno</f>
        <v>3172500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3172500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66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67</v>
      </c>
      <c r="B192" s="182" t="s">
        <v>58</v>
      </c>
      <c r="C192" s="182" t="s">
        <v>68</v>
      </c>
      <c r="D192" s="182" t="s">
        <v>69</v>
      </c>
      <c r="E192" s="284" t="s">
        <v>70</v>
      </c>
      <c r="F192" s="285"/>
      <c r="G192" s="291" t="s">
        <v>62</v>
      </c>
      <c r="H192" s="183" t="s">
        <v>63</v>
      </c>
    </row>
    <row r="193" spans="1:8" ht="13.5" thickTop="1">
      <c r="A193" s="258" t="s">
        <v>382</v>
      </c>
      <c r="B193" s="229">
        <v>848</v>
      </c>
      <c r="C193" s="230">
        <v>1170</v>
      </c>
      <c r="D193" s="185"/>
      <c r="E193" s="290"/>
      <c r="F193" s="278"/>
      <c r="G193" s="235"/>
      <c r="H193" s="234">
        <f>B193*C193</f>
        <v>992160</v>
      </c>
    </row>
    <row r="194" spans="1:8">
      <c r="A194" s="258"/>
      <c r="B194" s="229"/>
      <c r="C194" s="230"/>
      <c r="D194" s="185"/>
      <c r="E194" s="188"/>
      <c r="F194" s="269"/>
      <c r="G194" s="292"/>
      <c r="H194" s="234"/>
    </row>
    <row r="195" spans="1:8">
      <c r="A195" s="258"/>
      <c r="B195" s="164"/>
      <c r="C195" s="184"/>
      <c r="D195" s="185"/>
      <c r="E195" s="188"/>
      <c r="F195" s="154"/>
      <c r="G195" s="186">
        <f>+C195-C195*E195</f>
        <v>0</v>
      </c>
      <c r="H195" s="187">
        <f>+B195*C195-(B195*C195*E195)</f>
        <v>0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64</v>
      </c>
      <c r="B198" s="174">
        <f>SUM(B193:B197)</f>
        <v>848</v>
      </c>
      <c r="C198" s="195"/>
      <c r="D198" s="1"/>
      <c r="E198" s="1"/>
      <c r="F198" s="129"/>
      <c r="G198" s="149" t="s">
        <v>71</v>
      </c>
      <c r="H198" s="236">
        <f>SUM(H193:H197)</f>
        <v>992160</v>
      </c>
    </row>
    <row r="199" spans="1:8" ht="12.75" hidden="1" customHeight="1">
      <c r="A199" s="176"/>
      <c r="B199" s="1"/>
      <c r="C199" s="1"/>
      <c r="D199" s="1"/>
      <c r="E199" s="129"/>
      <c r="F199" s="149" t="s">
        <v>65</v>
      </c>
      <c r="G199" s="177">
        <v>1</v>
      </c>
      <c r="H199" s="233">
        <f>G199*Val_constr</f>
        <v>992160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992160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72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73</v>
      </c>
      <c r="C203" s="198" t="s">
        <v>68</v>
      </c>
      <c r="D203" s="161" t="s">
        <v>69</v>
      </c>
      <c r="E203" s="282" t="s">
        <v>74</v>
      </c>
      <c r="F203" s="198"/>
      <c r="G203" s="197" t="s">
        <v>70</v>
      </c>
      <c r="H203" s="286" t="s">
        <v>63</v>
      </c>
    </row>
    <row r="204" spans="1:8" ht="13.5" thickTop="1">
      <c r="A204" s="199" t="s">
        <v>83</v>
      </c>
      <c r="B204" s="200" t="s">
        <v>83</v>
      </c>
      <c r="C204" s="164">
        <v>0</v>
      </c>
      <c r="D204" s="185">
        <v>0</v>
      </c>
      <c r="E204" s="201"/>
      <c r="F204" s="202"/>
      <c r="G204" s="203"/>
      <c r="H204" s="187">
        <f>+C204-C204*G204</f>
        <v>0</v>
      </c>
    </row>
    <row r="205" spans="1:8">
      <c r="A205" s="199"/>
      <c r="B205" s="204"/>
      <c r="C205" s="164"/>
      <c r="D205" s="185"/>
      <c r="E205" s="201"/>
      <c r="F205" s="154"/>
      <c r="G205" s="205"/>
      <c r="H205" s="187">
        <f>+C205-C205*G205</f>
        <v>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71</v>
      </c>
      <c r="H209" s="175">
        <f>SUM(H204:H208)</f>
        <v>0</v>
      </c>
    </row>
    <row r="210" spans="1:8" ht="12.75" hidden="1" customHeight="1">
      <c r="A210" s="176" t="s">
        <v>83</v>
      </c>
      <c r="B210" s="1"/>
      <c r="C210" s="1"/>
      <c r="D210" s="1"/>
      <c r="E210" s="129"/>
      <c r="F210" s="149" t="s">
        <v>65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0</v>
      </c>
    </row>
    <row r="212" spans="1:8">
      <c r="A212" s="176" t="s">
        <v>83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83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83</v>
      </c>
      <c r="B214" s="1"/>
      <c r="C214" s="1"/>
      <c r="D214" s="1"/>
      <c r="E214" s="1"/>
      <c r="F214" s="149" t="s">
        <v>83</v>
      </c>
      <c r="G214" s="129"/>
      <c r="H214" s="214">
        <f>H188+H199</f>
        <v>4164660</v>
      </c>
    </row>
    <row r="215" spans="1:8">
      <c r="A215" s="176" t="str">
        <f>Hoja2!A7</f>
        <v xml:space="preserve"> CUATRO MILLONES  CIENTO  SESENTA  Y  CUATRO  MIL  SEISCIENTOS  SESENTA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320</v>
      </c>
      <c r="B216" s="216" t="s">
        <v>83</v>
      </c>
      <c r="C216" s="1"/>
      <c r="D216" s="1"/>
      <c r="E216" s="1"/>
      <c r="F216" s="217"/>
      <c r="G216" s="152" t="s">
        <v>76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77</v>
      </c>
      <c r="B219" s="221"/>
      <c r="C219" s="221"/>
      <c r="D219" s="221" t="s">
        <v>78</v>
      </c>
      <c r="E219" s="221"/>
      <c r="F219" s="221"/>
      <c r="G219" s="221"/>
      <c r="H219" s="222"/>
    </row>
    <row r="220" spans="1:8">
      <c r="A220" s="142" t="s">
        <v>75</v>
      </c>
      <c r="B220" s="1"/>
      <c r="C220" s="1"/>
      <c r="D220" s="1"/>
      <c r="E220" s="1" t="s">
        <v>76</v>
      </c>
      <c r="F220" s="1"/>
      <c r="G220" s="129"/>
      <c r="H220" s="143"/>
    </row>
    <row r="221" spans="1:8">
      <c r="A221" s="142" t="s">
        <v>77</v>
      </c>
      <c r="B221" s="1"/>
      <c r="C221" s="1"/>
      <c r="D221" s="1" t="s">
        <v>78</v>
      </c>
      <c r="E221" s="1"/>
      <c r="F221" s="1"/>
      <c r="G221" s="129"/>
      <c r="H221" s="143"/>
    </row>
    <row r="222" spans="1:8">
      <c r="A222" s="142" t="s">
        <v>75</v>
      </c>
      <c r="B222" s="1"/>
      <c r="C222" s="1"/>
      <c r="D222" s="1"/>
      <c r="E222" s="1" t="s">
        <v>76</v>
      </c>
      <c r="F222" s="1"/>
      <c r="G222" s="129"/>
      <c r="H222" s="143"/>
    </row>
    <row r="223" spans="1:8">
      <c r="A223" s="223" t="s">
        <v>79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80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81</v>
      </c>
      <c r="C230" s="1"/>
      <c r="D230" s="1"/>
      <c r="E230" s="228" t="s">
        <v>82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8" t="s">
        <v>338</v>
      </c>
      <c r="B235" s="299"/>
      <c r="C235" s="299"/>
      <c r="D235" s="299"/>
      <c r="E235" s="299"/>
      <c r="F235" s="299"/>
      <c r="G235" s="299"/>
      <c r="H235" s="300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8" t="s">
        <v>328</v>
      </c>
      <c r="B237" s="299"/>
      <c r="C237" s="299"/>
      <c r="D237" s="299"/>
      <c r="E237" s="299"/>
      <c r="F237" s="299"/>
      <c r="G237" s="299"/>
      <c r="H237" s="300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83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83</v>
      </c>
      <c r="D246" s="1"/>
      <c r="E246" s="1" t="s">
        <v>83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83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83</v>
      </c>
      <c r="D249" s="1"/>
      <c r="E249" s="1" t="s">
        <v>83</v>
      </c>
      <c r="F249" s="1"/>
      <c r="G249" s="1"/>
      <c r="H249" s="143"/>
    </row>
    <row r="250" spans="1:8">
      <c r="A250" s="142" t="s">
        <v>83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83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83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83</v>
      </c>
      <c r="G253" s="1"/>
      <c r="H253" s="143"/>
    </row>
    <row r="254" spans="1:8">
      <c r="A254" s="142"/>
      <c r="B254" s="1"/>
      <c r="C254" s="1" t="s">
        <v>83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83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83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83</v>
      </c>
      <c r="D257" s="155" t="s">
        <v>83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83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83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83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84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4000000</v>
      </c>
      <c r="D3" s="5">
        <f>TRUNC(A5,-5)</f>
        <v>4100000</v>
      </c>
      <c r="E3" s="5">
        <f>TRUNC(A5,-4)</f>
        <v>4160000</v>
      </c>
      <c r="F3" s="5">
        <f>TRUNC(A5,-3)</f>
        <v>4164000</v>
      </c>
      <c r="G3" s="5">
        <f>TRUNC(A5,-2)</f>
        <v>4164600</v>
      </c>
      <c r="H3" s="5">
        <f>TRUNC(A5,-1)</f>
        <v>4164660</v>
      </c>
      <c r="I3" s="5">
        <f>TRUNC(A5,0)</f>
        <v>4164660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4</v>
      </c>
      <c r="D4" s="7">
        <f>(D3-C3)/100000</f>
        <v>1</v>
      </c>
      <c r="E4" s="7">
        <f>(E3-D3)/10000</f>
        <v>6</v>
      </c>
      <c r="F4" s="7">
        <f>(F3-E3)/1000</f>
        <v>4</v>
      </c>
      <c r="G4" s="7">
        <f>(G3-F3)/100</f>
        <v>6</v>
      </c>
      <c r="H4" s="7">
        <f>(H3-G3)/10</f>
        <v>6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4164660</v>
      </c>
      <c r="B5" s="4" t="s">
        <v>85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CUATRO MILLONES  CIENTO  SESENTA  Y  CUATRO  MIL  SEISCIENTOS  SESENTA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87</v>
      </c>
      <c r="C11" s="16" t="s">
        <v>88</v>
      </c>
      <c r="D11" s="16" t="s">
        <v>88</v>
      </c>
      <c r="E11" s="16" t="s">
        <v>89</v>
      </c>
      <c r="F11" s="17"/>
      <c r="G11" s="18" t="s">
        <v>90</v>
      </c>
      <c r="H11" s="18" t="s">
        <v>91</v>
      </c>
      <c r="I11" s="18" t="s">
        <v>92</v>
      </c>
      <c r="J11" s="18" t="s">
        <v>93</v>
      </c>
      <c r="K11" s="18"/>
      <c r="L11" s="18" t="s">
        <v>94</v>
      </c>
      <c r="M11" s="18"/>
      <c r="N11" s="18" t="s">
        <v>95</v>
      </c>
      <c r="O11" s="18" t="s">
        <v>96</v>
      </c>
      <c r="P11" s="18"/>
      <c r="Q11" s="18" t="s">
        <v>97</v>
      </c>
      <c r="R11" s="19"/>
    </row>
    <row r="12" spans="1:18">
      <c r="A12" s="20">
        <v>1</v>
      </c>
      <c r="B12" s="21" t="s">
        <v>98</v>
      </c>
      <c r="C12" s="21" t="s">
        <v>99</v>
      </c>
      <c r="D12" s="21" t="s">
        <v>100</v>
      </c>
      <c r="E12" s="21" t="s">
        <v>101</v>
      </c>
      <c r="F12" s="22" t="s">
        <v>102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 xml:space="preserve"> CIENTO </v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103</v>
      </c>
      <c r="C13" s="25" t="s">
        <v>104</v>
      </c>
      <c r="D13" s="25" t="s">
        <v>105</v>
      </c>
      <c r="E13" s="25" t="s">
        <v>106</v>
      </c>
      <c r="F13" s="26" t="s">
        <v>107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6" t="s">
        <v>112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113</v>
      </c>
      <c r="C15" s="25" t="s">
        <v>114</v>
      </c>
      <c r="D15" s="25" t="s">
        <v>115</v>
      </c>
      <c r="E15" s="25" t="s">
        <v>116</v>
      </c>
      <c r="F15" s="26" t="s">
        <v>117</v>
      </c>
      <c r="G15" s="23" t="str">
        <f>IF(A15=B4,C15,IF(AND(C4=4,B4=1),D15,""))</f>
        <v/>
      </c>
      <c r="H15" s="23" t="str">
        <f>IF(AND(C4&lt;6,B4=1),"",IF(A15=C4,F15,""))</f>
        <v xml:space="preserve"> CUATRO MILLONES </v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 xml:space="preserve"> CUATRO </v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118</v>
      </c>
      <c r="C16" s="25" t="s">
        <v>119</v>
      </c>
      <c r="D16" s="25" t="s">
        <v>120</v>
      </c>
      <c r="E16" s="25" t="s">
        <v>121</v>
      </c>
      <c r="F16" s="26" t="s">
        <v>122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123</v>
      </c>
      <c r="C17" s="25" t="s">
        <v>124</v>
      </c>
      <c r="D17" s="25" t="s">
        <v>125</v>
      </c>
      <c r="E17" s="25" t="s">
        <v>126</v>
      </c>
      <c r="F17" s="26" t="s">
        <v>127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 xml:space="preserve"> SESENTA </v>
      </c>
      <c r="K17" s="23"/>
      <c r="L17" s="23" t="str">
        <f>IF(A17=F4,B17,"")</f>
        <v/>
      </c>
      <c r="M17" s="23"/>
      <c r="N17" s="23" t="str">
        <f>IF(A17=G4,E17,"")</f>
        <v xml:space="preserve"> SEISCIENTOS </v>
      </c>
      <c r="O17" s="23" t="str">
        <f>IF(A17=H4,C17,IF(AND(I4&gt;5,H4=1),D17,""))</f>
        <v xml:space="preserve"> SESENTA </v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128</v>
      </c>
      <c r="C18" s="25" t="s">
        <v>129</v>
      </c>
      <c r="D18" s="25" t="s">
        <v>125</v>
      </c>
      <c r="E18" s="25" t="s">
        <v>130</v>
      </c>
      <c r="F18" s="26" t="s">
        <v>131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132</v>
      </c>
      <c r="C19" s="25" t="s">
        <v>133</v>
      </c>
      <c r="D19" s="25" t="s">
        <v>125</v>
      </c>
      <c r="E19" s="25" t="s">
        <v>134</v>
      </c>
      <c r="F19" s="26" t="s">
        <v>135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136</v>
      </c>
      <c r="C20" s="25" t="s">
        <v>137</v>
      </c>
      <c r="D20" s="25" t="s">
        <v>125</v>
      </c>
      <c r="E20" s="25" t="s">
        <v>138</v>
      </c>
      <c r="F20" s="26" t="s">
        <v>139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83</v>
      </c>
      <c r="C21" s="28" t="s">
        <v>83</v>
      </c>
      <c r="D21" s="29" t="s">
        <v>125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CUATRO MILLONES </v>
      </c>
      <c r="I22" s="31" t="str">
        <f>I12&amp;I13&amp;I14&amp;I15&amp;I16&amp;I17&amp;I18&amp;I19&amp;I20</f>
        <v xml:space="preserve"> CIENTO </v>
      </c>
      <c r="J22" s="31" t="str">
        <f>J12&amp;J13&amp;J14&amp;J15&amp;J16&amp;J17&amp;J18&amp;J19&amp;J20</f>
        <v xml:space="preserve"> SESENTA </v>
      </c>
      <c r="K22" s="14" t="str">
        <f>IF(AND(F4&gt;0,E4&gt;2),F23,"")</f>
        <v xml:space="preserve"> Y </v>
      </c>
      <c r="L22" s="31" t="str">
        <f>L12&amp;L13&amp;L14&amp;L15&amp;L16&amp;L17&amp;L18&amp;L19&amp;L20</f>
        <v xml:space="preserve"> CUATRO 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SEISCIENTOS </v>
      </c>
      <c r="O22" s="31" t="str">
        <f>O12&amp;O13&amp;O14&amp;O15&amp;O16&amp;O17&amp;O18&amp;O19&amp;O20</f>
        <v xml:space="preserve"> SESENTA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140</v>
      </c>
      <c r="C23" s="25" t="s">
        <v>141</v>
      </c>
      <c r="D23" s="34" t="s">
        <v>142</v>
      </c>
      <c r="E23" s="25" t="s">
        <v>143</v>
      </c>
      <c r="F23" s="25" t="s">
        <v>144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140</v>
      </c>
      <c r="C24" s="25" t="s">
        <v>145</v>
      </c>
      <c r="D24" s="34" t="str">
        <f>IF(AND(B4&gt;0,C4&lt;2),E24,IF(AND(B4=1,C4&lt;6),E24,""))</f>
        <v/>
      </c>
      <c r="E24" s="34" t="s">
        <v>146</v>
      </c>
      <c r="F24" s="34" t="str">
        <f>IF(AND(C4&gt;0,B4&gt;2),F23,"")</f>
        <v/>
      </c>
      <c r="G24" s="35" t="s">
        <v>147</v>
      </c>
      <c r="H24" s="36" t="str">
        <f>G22&amp;F24&amp;H22&amp;D24&amp;I22&amp;J22&amp;K22&amp;L22&amp;M22&amp;N22&amp;O22&amp;P22&amp;Q22&amp;(IF(A5&gt;0," PESOS "&amp;J4&amp;"/100  M.N.",""))</f>
        <v xml:space="preserve"> CUATRO MILLONES  CIENTO  SESENTA  Y  CUATRO  MIL  SEISCIENTOS  SESENTA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148</v>
      </c>
      <c r="C2" s="44" t="s">
        <v>149</v>
      </c>
      <c r="D2" s="45"/>
      <c r="E2" s="46"/>
    </row>
    <row r="3" spans="2:6">
      <c r="B3" s="47" t="s">
        <v>150</v>
      </c>
      <c r="C3" s="48" t="s">
        <v>151</v>
      </c>
      <c r="D3" s="48"/>
      <c r="E3" s="49"/>
    </row>
    <row r="4" spans="2:6">
      <c r="B4" s="50" t="s">
        <v>152</v>
      </c>
      <c r="C4" s="48" t="s">
        <v>153</v>
      </c>
      <c r="D4" s="48"/>
      <c r="E4" s="49"/>
    </row>
    <row r="5" spans="2:6">
      <c r="B5" s="47" t="s">
        <v>154</v>
      </c>
      <c r="C5" s="48" t="s">
        <v>155</v>
      </c>
      <c r="D5" s="48"/>
      <c r="E5" s="49"/>
    </row>
    <row r="6" spans="2:6">
      <c r="B6" s="51" t="s">
        <v>156</v>
      </c>
      <c r="C6" s="52" t="s">
        <v>157</v>
      </c>
      <c r="D6" s="53"/>
      <c r="E6" s="54"/>
    </row>
    <row r="7" spans="2:6">
      <c r="B7" s="308" t="s">
        <v>158</v>
      </c>
      <c r="C7" s="308"/>
      <c r="D7" s="308"/>
      <c r="E7" s="308"/>
    </row>
    <row r="8" spans="2:6">
      <c r="B8" s="309" t="s">
        <v>159</v>
      </c>
      <c r="C8" s="310"/>
      <c r="D8" s="310"/>
      <c r="E8" s="311"/>
    </row>
    <row r="9" spans="2:6">
      <c r="B9" s="55" t="s">
        <v>160</v>
      </c>
      <c r="C9" s="56">
        <v>1</v>
      </c>
      <c r="D9" s="57"/>
      <c r="E9" s="58"/>
    </row>
    <row r="10" spans="2:6">
      <c r="B10" s="59" t="s">
        <v>161</v>
      </c>
      <c r="C10" s="60" t="s">
        <v>162</v>
      </c>
      <c r="D10" s="61" t="s">
        <v>163</v>
      </c>
      <c r="E10" s="62" t="s">
        <v>164</v>
      </c>
    </row>
    <row r="11" spans="2:6">
      <c r="B11" s="59" t="s">
        <v>165</v>
      </c>
      <c r="C11" s="60" t="s">
        <v>166</v>
      </c>
      <c r="D11" s="63"/>
      <c r="E11" s="64"/>
    </row>
    <row r="12" spans="2:6">
      <c r="B12" s="59" t="s">
        <v>167</v>
      </c>
      <c r="C12" s="60" t="s">
        <v>168</v>
      </c>
      <c r="D12" s="63"/>
      <c r="E12" s="64"/>
    </row>
    <row r="13" spans="2:6">
      <c r="B13" s="59" t="s">
        <v>169</v>
      </c>
      <c r="C13" s="65" t="s">
        <v>170</v>
      </c>
      <c r="D13" s="60"/>
      <c r="E13" s="66"/>
      <c r="F13" s="67"/>
    </row>
    <row r="14" spans="2:6">
      <c r="B14" s="59" t="s">
        <v>171</v>
      </c>
      <c r="C14" s="68" t="str">
        <f>B34</f>
        <v>Oficina con Bodega</v>
      </c>
      <c r="D14" s="60"/>
      <c r="E14" s="58"/>
    </row>
    <row r="15" spans="2:6" ht="45" customHeight="1">
      <c r="B15" s="69" t="s">
        <v>172</v>
      </c>
      <c r="C15" s="312" t="s">
        <v>173</v>
      </c>
      <c r="D15" s="313"/>
      <c r="E15" s="314"/>
    </row>
    <row r="16" spans="2:6">
      <c r="B16" s="70" t="s">
        <v>174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9" t="s">
        <v>175</v>
      </c>
      <c r="C18" s="310"/>
      <c r="D18" s="310"/>
      <c r="E18" s="311"/>
    </row>
    <row r="19" spans="2:34">
      <c r="B19" s="73" t="s">
        <v>176</v>
      </c>
      <c r="C19" s="304" t="str">
        <f>D34</f>
        <v>Habitacional y comercial de 1er orden .</v>
      </c>
      <c r="D19" s="304"/>
      <c r="E19" s="305"/>
    </row>
    <row r="20" spans="2:34">
      <c r="B20" s="73" t="s">
        <v>177</v>
      </c>
      <c r="C20" s="76">
        <f>H34</f>
        <v>0.95</v>
      </c>
      <c r="D20" s="74"/>
      <c r="E20" s="75"/>
    </row>
    <row r="21" spans="2:34">
      <c r="B21" s="73" t="s">
        <v>178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179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180</v>
      </c>
      <c r="C23" s="306" t="s">
        <v>181</v>
      </c>
      <c r="D23" s="306"/>
      <c r="E23" s="307"/>
    </row>
    <row r="24" spans="2:34">
      <c r="B24" s="73"/>
      <c r="C24" s="306"/>
      <c r="D24" s="306"/>
      <c r="E24" s="307"/>
    </row>
    <row r="25" spans="2:34">
      <c r="B25" s="73"/>
      <c r="C25" s="306"/>
      <c r="D25" s="306"/>
      <c r="E25" s="307"/>
    </row>
    <row r="26" spans="2:34">
      <c r="B26" s="73"/>
      <c r="C26" s="306"/>
      <c r="D26" s="306"/>
      <c r="E26" s="307"/>
    </row>
    <row r="27" spans="2:34">
      <c r="B27" s="77" t="s">
        <v>182</v>
      </c>
      <c r="C27" s="78"/>
      <c r="D27" s="79" t="s">
        <v>183</v>
      </c>
      <c r="E27" s="80"/>
    </row>
    <row r="28" spans="2:34">
      <c r="B28" s="81"/>
      <c r="C28" s="82"/>
      <c r="D28" s="81"/>
      <c r="E28" s="82"/>
    </row>
    <row r="29" spans="2:34">
      <c r="B29" s="83" t="s">
        <v>184</v>
      </c>
      <c r="C29" s="84">
        <v>355.2</v>
      </c>
      <c r="D29" s="81" t="s">
        <v>185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186</v>
      </c>
      <c r="E31" s="88"/>
      <c r="F31" s="48"/>
      <c r="G31" s="87"/>
      <c r="H31" s="89" t="s">
        <v>187</v>
      </c>
      <c r="I31" s="89"/>
      <c r="J31" s="90"/>
      <c r="K31" s="91" t="s">
        <v>188</v>
      </c>
      <c r="L31" s="92"/>
      <c r="M31" s="92"/>
      <c r="N31" s="92"/>
      <c r="O31" s="92"/>
      <c r="P31" s="92"/>
      <c r="Q31" s="93"/>
      <c r="R31" s="91" t="s">
        <v>189</v>
      </c>
      <c r="S31" s="92"/>
      <c r="T31" s="92"/>
      <c r="U31" s="92"/>
      <c r="V31" s="92"/>
      <c r="W31" s="92"/>
      <c r="X31" s="92"/>
      <c r="Y31" s="93"/>
      <c r="Z31" s="92"/>
      <c r="AA31" s="91" t="s">
        <v>190</v>
      </c>
      <c r="AB31" s="92"/>
      <c r="AC31" s="91" t="s">
        <v>191</v>
      </c>
      <c r="AD31" s="93"/>
      <c r="AE31" s="94" t="s">
        <v>192</v>
      </c>
      <c r="AF31" s="93"/>
      <c r="AG31" s="91" t="s">
        <v>193</v>
      </c>
      <c r="AH31" s="95" t="s">
        <v>194</v>
      </c>
    </row>
    <row r="32" spans="2:34" s="96" customFormat="1" ht="12" thickBot="1">
      <c r="B32" s="97" t="s">
        <v>195</v>
      </c>
      <c r="C32" s="97" t="s">
        <v>196</v>
      </c>
      <c r="D32" s="97" t="s">
        <v>197</v>
      </c>
      <c r="E32" s="98"/>
      <c r="F32" s="98"/>
      <c r="G32" s="97" t="s">
        <v>198</v>
      </c>
      <c r="H32" s="99" t="s">
        <v>199</v>
      </c>
      <c r="I32" s="99" t="s">
        <v>200</v>
      </c>
      <c r="J32" s="100" t="s">
        <v>201</v>
      </c>
      <c r="K32" s="101" t="s">
        <v>202</v>
      </c>
      <c r="L32" s="102" t="s">
        <v>203</v>
      </c>
      <c r="M32" s="102" t="s">
        <v>204</v>
      </c>
      <c r="N32" s="102" t="s">
        <v>205</v>
      </c>
      <c r="O32" s="102" t="s">
        <v>206</v>
      </c>
      <c r="P32" s="102" t="s">
        <v>207</v>
      </c>
      <c r="Q32" s="103" t="s">
        <v>208</v>
      </c>
      <c r="R32" s="101" t="s">
        <v>209</v>
      </c>
      <c r="S32" s="102" t="s">
        <v>210</v>
      </c>
      <c r="T32" s="102" t="s">
        <v>211</v>
      </c>
      <c r="U32" s="102" t="s">
        <v>212</v>
      </c>
      <c r="V32" s="102" t="s">
        <v>213</v>
      </c>
      <c r="W32" s="102" t="s">
        <v>214</v>
      </c>
      <c r="X32" s="102" t="s">
        <v>215</v>
      </c>
      <c r="Y32" s="103" t="s">
        <v>216</v>
      </c>
      <c r="Z32" s="102" t="s">
        <v>217</v>
      </c>
      <c r="AA32" s="104" t="s">
        <v>218</v>
      </c>
      <c r="AB32" s="102" t="s">
        <v>219</v>
      </c>
      <c r="AC32" s="101" t="s">
        <v>220</v>
      </c>
      <c r="AD32" s="103" t="s">
        <v>221</v>
      </c>
      <c r="AE32" s="105" t="s">
        <v>222</v>
      </c>
      <c r="AF32" s="103" t="s">
        <v>223</v>
      </c>
      <c r="AG32" s="104" t="s">
        <v>224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225</v>
      </c>
      <c r="C35" s="114" t="s">
        <v>226</v>
      </c>
      <c r="D35" s="114" t="s">
        <v>227</v>
      </c>
      <c r="G35" s="114" t="s">
        <v>228</v>
      </c>
      <c r="H35" s="115" t="s">
        <v>229</v>
      </c>
      <c r="I35" s="114" t="s">
        <v>230</v>
      </c>
      <c r="J35" s="114" t="s">
        <v>231</v>
      </c>
      <c r="K35" s="116" t="s">
        <v>232</v>
      </c>
      <c r="L35" s="116" t="s">
        <v>233</v>
      </c>
      <c r="M35" s="116" t="s">
        <v>234</v>
      </c>
      <c r="N35" s="116" t="s">
        <v>235</v>
      </c>
      <c r="O35" s="116" t="s">
        <v>235</v>
      </c>
      <c r="P35" s="116" t="s">
        <v>236</v>
      </c>
      <c r="Q35" s="116" t="s">
        <v>237</v>
      </c>
      <c r="R35" s="116" t="s">
        <v>238</v>
      </c>
      <c r="S35" s="116" t="s">
        <v>238</v>
      </c>
      <c r="T35" s="116" t="s">
        <v>239</v>
      </c>
      <c r="U35" s="116" t="s">
        <v>240</v>
      </c>
      <c r="V35" s="116" t="s">
        <v>237</v>
      </c>
      <c r="W35" s="116" t="s">
        <v>241</v>
      </c>
      <c r="X35" s="116" t="s">
        <v>242</v>
      </c>
      <c r="Y35" s="116" t="s">
        <v>237</v>
      </c>
      <c r="Z35" s="116" t="s">
        <v>243</v>
      </c>
      <c r="AA35" s="117" t="s">
        <v>244</v>
      </c>
      <c r="AB35" s="117" t="s">
        <v>245</v>
      </c>
      <c r="AC35" s="117" t="s">
        <v>246</v>
      </c>
      <c r="AD35" s="114" t="s">
        <v>247</v>
      </c>
      <c r="AE35" s="114" t="s">
        <v>248</v>
      </c>
      <c r="AF35" s="114" t="s">
        <v>249</v>
      </c>
      <c r="AG35" s="114" t="s">
        <v>250</v>
      </c>
      <c r="AH35" s="114" t="s">
        <v>251</v>
      </c>
    </row>
    <row r="36" spans="1:34" s="114" customFormat="1">
      <c r="A36" s="114">
        <v>2</v>
      </c>
      <c r="B36" s="114" t="s">
        <v>252</v>
      </c>
      <c r="C36" s="114" t="s">
        <v>253</v>
      </c>
      <c r="D36" s="114" t="s">
        <v>254</v>
      </c>
      <c r="G36" s="114" t="s">
        <v>255</v>
      </c>
      <c r="H36" s="118">
        <v>0.95</v>
      </c>
      <c r="I36" s="114" t="s">
        <v>256</v>
      </c>
      <c r="J36" s="114" t="s">
        <v>257</v>
      </c>
      <c r="K36" s="114" t="s">
        <v>258</v>
      </c>
      <c r="L36" s="114" t="s">
        <v>259</v>
      </c>
      <c r="M36" s="114" t="s">
        <v>260</v>
      </c>
      <c r="N36" s="114" t="s">
        <v>261</v>
      </c>
      <c r="O36" s="114" t="s">
        <v>261</v>
      </c>
      <c r="P36" s="114" t="s">
        <v>262</v>
      </c>
      <c r="Q36" s="114" t="s">
        <v>260</v>
      </c>
      <c r="R36" s="116" t="s">
        <v>263</v>
      </c>
      <c r="S36" s="116" t="s">
        <v>263</v>
      </c>
      <c r="T36" s="116" t="s">
        <v>264</v>
      </c>
      <c r="U36" s="114" t="s">
        <v>265</v>
      </c>
      <c r="V36" s="114" t="s">
        <v>266</v>
      </c>
      <c r="W36" s="116" t="s">
        <v>267</v>
      </c>
      <c r="X36" s="114" t="s">
        <v>268</v>
      </c>
      <c r="Z36" s="114" t="s">
        <v>269</v>
      </c>
      <c r="AA36" s="117" t="s">
        <v>270</v>
      </c>
      <c r="AB36" s="114" t="s">
        <v>271</v>
      </c>
      <c r="AD36" s="114" t="s">
        <v>272</v>
      </c>
      <c r="AF36" s="114" t="s">
        <v>273</v>
      </c>
      <c r="AG36" s="114" t="s">
        <v>274</v>
      </c>
    </row>
    <row r="37" spans="1:34" s="114" customFormat="1">
      <c r="A37" s="114">
        <v>3</v>
      </c>
      <c r="B37" s="114" t="s">
        <v>275</v>
      </c>
      <c r="C37" s="114" t="s">
        <v>276</v>
      </c>
      <c r="D37" s="114" t="s">
        <v>277</v>
      </c>
      <c r="G37" s="114" t="s">
        <v>278</v>
      </c>
      <c r="H37" s="118">
        <v>0.9</v>
      </c>
      <c r="I37" s="114" t="s">
        <v>279</v>
      </c>
      <c r="J37" s="114" t="s">
        <v>280</v>
      </c>
      <c r="K37" s="114" t="s">
        <v>281</v>
      </c>
      <c r="L37" s="114" t="s">
        <v>282</v>
      </c>
      <c r="N37" s="114" t="s">
        <v>283</v>
      </c>
      <c r="O37" s="114" t="s">
        <v>284</v>
      </c>
      <c r="P37" s="303" t="s">
        <v>285</v>
      </c>
      <c r="Q37" s="114" t="s">
        <v>286</v>
      </c>
      <c r="R37" s="114" t="s">
        <v>287</v>
      </c>
      <c r="S37" s="114" t="s">
        <v>288</v>
      </c>
      <c r="T37" s="114" t="s">
        <v>237</v>
      </c>
      <c r="U37" s="114" t="s">
        <v>289</v>
      </c>
      <c r="V37" s="114" t="s">
        <v>290</v>
      </c>
      <c r="W37" s="114" t="s">
        <v>291</v>
      </c>
      <c r="AA37" s="114" t="s">
        <v>292</v>
      </c>
      <c r="AC37" s="114" t="s">
        <v>293</v>
      </c>
      <c r="AD37" s="114" t="s">
        <v>294</v>
      </c>
      <c r="AF37" s="116" t="s">
        <v>237</v>
      </c>
    </row>
    <row r="38" spans="1:34" s="114" customFormat="1">
      <c r="A38" s="114">
        <v>4</v>
      </c>
      <c r="B38" s="114" t="s">
        <v>295</v>
      </c>
      <c r="C38" s="114" t="s">
        <v>296</v>
      </c>
      <c r="D38" s="114" t="s">
        <v>297</v>
      </c>
      <c r="G38" s="114" t="s">
        <v>298</v>
      </c>
      <c r="H38" s="118">
        <v>0.85</v>
      </c>
      <c r="I38" s="114" t="s">
        <v>299</v>
      </c>
      <c r="J38" s="114" t="s">
        <v>300</v>
      </c>
      <c r="M38" s="114" t="s">
        <v>301</v>
      </c>
      <c r="N38" s="114" t="s">
        <v>302</v>
      </c>
      <c r="O38" s="303" t="s">
        <v>303</v>
      </c>
      <c r="P38" s="303"/>
      <c r="S38" s="303" t="s">
        <v>304</v>
      </c>
      <c r="U38" s="114" t="s">
        <v>305</v>
      </c>
      <c r="W38" s="114" t="s">
        <v>306</v>
      </c>
    </row>
    <row r="39" spans="1:34" s="114" customFormat="1">
      <c r="B39" s="114" t="s">
        <v>307</v>
      </c>
      <c r="C39" s="114" t="s">
        <v>308</v>
      </c>
      <c r="D39" s="114" t="s">
        <v>309</v>
      </c>
      <c r="G39" s="303" t="s">
        <v>310</v>
      </c>
      <c r="H39" s="118">
        <v>0.8</v>
      </c>
      <c r="I39" s="114" t="s">
        <v>311</v>
      </c>
      <c r="J39" s="114" t="s">
        <v>312</v>
      </c>
      <c r="N39" s="114" t="s">
        <v>237</v>
      </c>
      <c r="O39" s="303"/>
      <c r="P39" s="303"/>
      <c r="S39" s="303"/>
      <c r="U39" s="114" t="s">
        <v>313</v>
      </c>
      <c r="W39" s="114" t="s">
        <v>251</v>
      </c>
    </row>
    <row r="40" spans="1:34" s="114" customFormat="1">
      <c r="C40" s="114" t="s">
        <v>314</v>
      </c>
      <c r="D40" s="114" t="s">
        <v>315</v>
      </c>
      <c r="G40" s="303"/>
      <c r="H40" s="118">
        <v>0.75</v>
      </c>
      <c r="I40" s="114" t="s">
        <v>316</v>
      </c>
      <c r="O40" s="303"/>
      <c r="S40" s="303"/>
      <c r="U40" s="303" t="s">
        <v>317</v>
      </c>
    </row>
    <row r="41" spans="1:34" s="114" customFormat="1">
      <c r="G41" s="114" t="s">
        <v>318</v>
      </c>
      <c r="H41" s="118">
        <v>0.7</v>
      </c>
      <c r="U41" s="303"/>
    </row>
    <row r="42" spans="1:34" s="114" customFormat="1">
      <c r="H42" s="119">
        <v>0.65</v>
      </c>
      <c r="U42" s="303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319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H32"/>
  <sheetViews>
    <sheetView workbookViewId="0">
      <selection activeCell="K23" sqref="K23"/>
    </sheetView>
  </sheetViews>
  <sheetFormatPr baseColWidth="10" defaultRowHeight="12.75"/>
  <sheetData>
    <row r="32" spans="8:8" ht="15">
      <c r="H32" s="296"/>
    </row>
  </sheetData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Hoja3</vt:lpstr>
      <vt:lpstr>Hoja4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2013-02-05T15:34:12Z</dcterms:modified>
</cp:coreProperties>
</file>