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G182" i="1"/>
  <c r="H182" s="1"/>
  <c r="H187" s="1"/>
  <c r="H188" s="1"/>
  <c r="H194"/>
  <c r="H193"/>
  <c r="H184"/>
  <c r="G183"/>
  <c r="H183" s="1"/>
  <c r="G185"/>
  <c r="H185" s="1"/>
  <c r="G186"/>
  <c r="H186" s="1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 s="1"/>
  <c r="D34"/>
  <c r="C19" s="1"/>
  <c r="G34"/>
  <c r="C21" s="1"/>
  <c r="H34"/>
  <c r="C20" s="1"/>
  <c r="I34"/>
  <c r="C22" s="1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98" i="1" l="1"/>
  <c r="H199" s="1"/>
  <c r="H200" s="1"/>
  <c r="H189"/>
  <c r="H211"/>
  <c r="H210"/>
  <c r="H214" l="1"/>
  <c r="A5" i="2" s="1"/>
  <c r="H3" s="1"/>
  <c r="G3" l="1"/>
  <c r="H4" s="1"/>
  <c r="E3"/>
  <c r="C3"/>
  <c r="I3"/>
  <c r="I4" s="1"/>
  <c r="Q18" s="1"/>
  <c r="D3"/>
  <c r="F3"/>
  <c r="B3"/>
  <c r="B4" s="1"/>
  <c r="G19" s="1"/>
  <c r="Q20" l="1"/>
  <c r="G4"/>
  <c r="N18" s="1"/>
  <c r="F4"/>
  <c r="C4"/>
  <c r="H17" s="1"/>
  <c r="D4"/>
  <c r="I17" s="1"/>
  <c r="G20"/>
  <c r="L3"/>
  <c r="J3"/>
  <c r="J4" s="1"/>
  <c r="E4"/>
  <c r="J20" s="1"/>
  <c r="Q17"/>
  <c r="Q19"/>
  <c r="G18"/>
  <c r="G16"/>
  <c r="N15"/>
  <c r="P22"/>
  <c r="O13"/>
  <c r="O17"/>
  <c r="Q13"/>
  <c r="O19"/>
  <c r="O16"/>
  <c r="O14"/>
  <c r="Q14"/>
  <c r="Q12"/>
  <c r="O18"/>
  <c r="Q16"/>
  <c r="O15"/>
  <c r="O12"/>
  <c r="Q15"/>
  <c r="O20"/>
  <c r="L14" l="1"/>
  <c r="I16"/>
  <c r="N19"/>
  <c r="M22"/>
  <c r="N13"/>
  <c r="I14"/>
  <c r="G12"/>
  <c r="I19"/>
  <c r="I15"/>
  <c r="L17"/>
  <c r="N17"/>
  <c r="L19"/>
  <c r="N20"/>
  <c r="N14"/>
  <c r="I18"/>
  <c r="N12"/>
  <c r="N16"/>
  <c r="J13"/>
  <c r="L13"/>
  <c r="I20"/>
  <c r="L20"/>
  <c r="J14"/>
  <c r="G13"/>
  <c r="L18"/>
  <c r="J18"/>
  <c r="G14"/>
  <c r="H18"/>
  <c r="G17"/>
  <c r="H16"/>
  <c r="I13"/>
  <c r="L16"/>
  <c r="L15"/>
  <c r="H14"/>
  <c r="K3"/>
  <c r="H12"/>
  <c r="H15"/>
  <c r="G15"/>
  <c r="H13"/>
  <c r="H19"/>
  <c r="D24"/>
  <c r="H20"/>
  <c r="F24"/>
  <c r="J12"/>
  <c r="J15"/>
  <c r="K22"/>
  <c r="L12"/>
  <c r="J16"/>
  <c r="I12"/>
  <c r="J17"/>
  <c r="J19"/>
  <c r="O22"/>
  <c r="Q22"/>
  <c r="N22" l="1"/>
  <c r="G22"/>
  <c r="L22"/>
  <c r="I22"/>
  <c r="H22"/>
  <c r="J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<sst xmlns="http://schemas.openxmlformats.org/spreadsheetml/2006/main" count="475" uniqueCount="388">
  <si>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</si>
  <si>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</si>
  <si>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</si>
  <si>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</si>
  <si>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</si>
  <si>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</si>
  <si>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</si>
  <si>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</si>
  <si>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</si>
  <si>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</si>
  <si>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</si>
  <si>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</si>
  <si>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</si>
  <si>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</si>
  <si>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</si>
  <si>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</si>
  <si>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</si>
  <si>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</si>
  <si>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</si>
  <si>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</si>
  <si>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</si>
  <si>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</si>
  <si>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</si>
  <si>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</si>
  <si>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</si>
  <si>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</si>
  <si>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</si>
  <si>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</si>
  <si>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</si>
  <si>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</si>
  <si>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</si>
  <si>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</si>
  <si>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</si>
  <si>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</si>
  <si>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</si>
  <si>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</si>
  <si>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</si>
  <si>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</si>
  <si>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</si>
  <si>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</si>
  <si>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</si>
  <si>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</si>
  <si>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</si>
  <si>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</si>
  <si>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</si>
  <si>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</si>
  <si>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</si>
  <si>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</si>
  <si>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</si>
  <si>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</si>
  <si>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</si>
  <si>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</si>
  <si>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</si>
  <si>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</si>
  <si>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</si>
  <si>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</si>
  <si>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</si>
  <si>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</si>
  <si>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</si>
  <si>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</si>
  <si>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</si>
  <si>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</si>
  <si>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</si>
  <si>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</si>
  <si>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</si>
  <si>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</si>
  <si>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</si>
  <si>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</si>
  <si>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</si>
  <si>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</si>
  <si>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</si>
  <si>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</si>
  <si>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</si>
  <si>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</si>
  <si>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</si>
  <si>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</si>
  <si>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</si>
  <si>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</si>
  <si>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</si>
  <si>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</si>
  <si>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</si>
  <si>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</si>
  <si>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</si>
  <si>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</si>
  <si>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</si>
  <si>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</si>
  <si>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</si>
  <si>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</si>
  <si>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</si>
  <si>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</si>
  <si>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</si>
  <si>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</si>
  <si>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</si>
  <si>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</si>
  <si>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</si>
  <si>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</si>
  <si>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</si>
  <si>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</si>
  <si>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</si>
  <si>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</si>
  <si>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</si>
  <si>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</si>
  <si>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</si>
  <si>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</si>
  <si>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</si>
  <si>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</si>
  <si>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</si>
  <si>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</si>
  <si>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</si>
  <si>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</si>
  <si>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</si>
  <si>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</si>
  <si>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</si>
  <si>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</si>
  <si>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</si>
  <si>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</si>
  <si>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</si>
  <si>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</si>
  <si>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</si>
  <si>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</si>
  <si>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</si>
  <si>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</si>
  <si>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</si>
  <si>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</si>
  <si>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</si>
  <si>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</si>
  <si>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</si>
  <si>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</si>
  <si>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</si>
  <si>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</si>
  <si>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</si>
  <si>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</si>
  <si>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</si>
  <si>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</si>
  <si>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</si>
  <si>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</si>
  <si>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</si>
  <si>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</si>
  <si>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</si>
  <si>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</si>
  <si>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</si>
  <si>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</si>
  <si>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</si>
  <si>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</si>
  <si>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</si>
  <si>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</si>
  <si>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</si>
  <si>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</si>
  <si>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</si>
  <si>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</si>
  <si>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</si>
  <si>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</si>
  <si>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</si>
  <si>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</si>
  <si>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</si>
  <si>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</si>
  <si>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</si>
  <si>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</si>
  <si>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</si>
  <si>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</si>
  <si>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</si>
  <si>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</si>
  <si>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</si>
  <si>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</si>
  <si>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</si>
  <si>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</si>
  <si>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</si>
  <si>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</si>
  <si>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</si>
  <si>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</si>
  <si>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</si>
  <si>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</si>
  <si>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</si>
  <si>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</si>
  <si>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</si>
  <si>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</si>
  <si>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</si>
  <si>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</si>
  <si>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</si>
  <si>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</si>
  <si>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</si>
  <si>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</si>
  <si>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</si>
  <si>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</si>
  <si>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</si>
  <si>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</si>
  <si>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</si>
  <si>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</si>
  <si>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</si>
  <si>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</si>
  <si>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</si>
  <si>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</si>
  <si>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</si>
  <si>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</si>
  <si>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</si>
  <si>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</si>
  <si>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</si>
  <si>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</si>
  <si>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</si>
  <si>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</si>
  <si>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</si>
  <si>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</si>
  <si>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</si>
  <si>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</si>
  <si>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</si>
  <si>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</si>
  <si>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</si>
  <si>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</si>
  <si>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</si>
  <si>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</si>
  <si>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</si>
  <si>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</si>
  <si>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</si>
  <si>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</si>
  <si>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</si>
  <si>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</si>
  <si>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</si>
  <si>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</si>
  <si>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</si>
  <si>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</si>
  <si>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</si>
  <si>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</si>
  <si>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</si>
  <si>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</si>
  <si>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</si>
  <si>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</si>
  <si>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</si>
  <si>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</si>
  <si>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</si>
  <si>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</si>
  <si>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</si>
  <si>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</si>
  <si>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</si>
  <si>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</si>
  <si>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</si>
  <si>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</si>
  <si>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</si>
  <si>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</si>
  <si>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</si>
  <si>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</si>
  <si>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</si>
  <si>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</si>
  <si>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</si>
  <si>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</si>
  <si>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</si>
  <si>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</si>
  <si>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</si>
  <si>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</si>
  <si>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</si>
  <si>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</si>
  <si>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</si>
  <si>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</si>
  <si>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</si>
  <si>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</si>
  <si>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</si>
  <si>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</si>
  <si>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</si>
  <si>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</si>
  <si>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</si>
  <si>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</si>
  <si>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</si>
  <si>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</si>
  <si>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</si>
  <si>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</si>
  <si>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</si>
  <si>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</si>
  <si>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</si>
  <si>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</si>
  <si>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</si>
  <si>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</si>
  <si>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</si>
  <si>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</si>
  <si>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</si>
  <si>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</si>
  <si>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</si>
  <si>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</si>
  <si>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</si>
  <si>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</si>
  <si>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</si>
  <si>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</si>
  <si>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</si>
  <si>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</si>
  <si>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</si>
  <si>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</si>
  <si>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</si>
  <si>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</si>
  <si>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</si>
  <si>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</si>
  <si>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</si>
  <si>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</si>
  <si>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</si>
  <si>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</si>
  <si>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</si>
  <si>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</si>
  <si>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</si>
  <si>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</si>
  <si>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</si>
  <si>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</si>
  <si>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</si>
  <si>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</si>
  <si>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</si>
  <si>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</si>
  <si>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</si>
  <si>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</si>
  <si>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</si>
  <si>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</si>
  <si>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</si>
  <si>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</si>
  <si>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</si>
  <si>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</si>
  <si>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</si>
  <si>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</si>
  <si>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</si>
  <si>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</si>
  <si>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</si>
  <si>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</si>
  <si>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</si>
  <si>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</si>
  <si>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</si>
  <si>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</si>
  <si>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</si>
  <si>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</si>
  <si>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</si>
  <si>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</si>
  <si>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</si>
  <si>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</si>
  <si>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</si>
  <si>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</si>
  <si>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</si>
  <si>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</si>
  <si>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</si>
  <si>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</si>
  <si>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</si>
  <si>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</si>
  <si>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</si>
  <si>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</si>
  <si>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</si>
  <si>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</si>
  <si>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</si>
  <si>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</si>
  <si>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</si>
  <si>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</si>
  <si>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</si>
  <si>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</si>
  <si>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</si>
  <si>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</si>
  <si>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</si>
  <si>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</si>
  <si>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</si>
  <si>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</si>
  <si>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</si>
  <si>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</si>
  <si>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</si>
  <si>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</si>
  <si>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</si>
  <si>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</si>
  <si>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AMACUECA, JALISCO.</t>
  </si>
  <si>
    <t>TOTALIDAD DE LOTE HURBANO</t>
  </si>
  <si>
    <t>H AYUNTAMIENTO No. 2</t>
  </si>
  <si>
    <t>AL SUR :</t>
  </si>
  <si>
    <t>AL  ORIENTE :</t>
  </si>
  <si>
    <t>AL PONIENTE:</t>
  </si>
  <si>
    <t xml:space="preserve">J. JESUS HERNANDEZ SEPULVEDA </t>
  </si>
  <si>
    <r>
      <t>72 m</t>
    </r>
    <r>
      <rPr>
        <b/>
        <sz val="10"/>
        <rFont val="Calibri"/>
        <family val="2"/>
      </rPr>
      <t>²</t>
    </r>
  </si>
  <si>
    <t>2681 U</t>
  </si>
  <si>
    <t>D85-D8-009-03</t>
  </si>
  <si>
    <t>J. ANTONIO FIGUEROA Y CALLE S/N</t>
  </si>
  <si>
    <r>
      <t>4,895.04 m</t>
    </r>
    <r>
      <rPr>
        <b/>
        <sz val="10"/>
        <rFont val="Calibri"/>
        <family val="2"/>
      </rPr>
      <t>²</t>
    </r>
  </si>
  <si>
    <t>AL NORTE:</t>
  </si>
  <si>
    <t>PUBLICA</t>
  </si>
  <si>
    <t>EN 60.00 MTS. CON CALLE SIN NOMBRE</t>
  </si>
  <si>
    <t>EN 35.00 MTS.CON JARDIN PRINCIPAL DE LA LOCALIDAD</t>
  </si>
  <si>
    <t>EN 102.00 MTS.CON  CALLE SIN NOMBRE</t>
  </si>
  <si>
    <t>EN 110.00 MTS. CON CALLE ANTONIO FIGUEROA</t>
  </si>
  <si>
    <t xml:space="preserve">De ladrillo </t>
  </si>
  <si>
    <t xml:space="preserve">boveda de cuña de ladrillo  de lama  sobre vigas de </t>
  </si>
  <si>
    <t>concreto y acero.</t>
  </si>
  <si>
    <t>a base de hormigon pulida con pendiente apalillado</t>
  </si>
  <si>
    <t>VINILICA</t>
  </si>
  <si>
    <t>bajantes y ramales  de barro y registros de mamposteria</t>
  </si>
  <si>
    <t>blancos  porcenalizados de calidad economicos</t>
  </si>
  <si>
    <t>estufa hornos</t>
  </si>
  <si>
    <t>oculta a base de poliducto centro de carga</t>
  </si>
  <si>
    <t>barandales , tubular con proteccion</t>
  </si>
  <si>
    <t>claros pequeños y medianos vidrios sencillos</t>
  </si>
  <si>
    <t xml:space="preserve">de varias marcas </t>
  </si>
  <si>
    <t>de lineas rectas</t>
  </si>
  <si>
    <t>SMR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</si>
</sst>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5" fillId="0" borderId="0" xfId="0" applyFont="1" applyFill="1" applyBorder="1"/>
    <xf numFmtId="0" fontId="19" fillId="0" borderId="16" xfId="0" applyFont="1" applyFill="1" applyBorder="1"/>
    <xf numFmtId="0" fontId="25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208530</xdr:colOff>
      <xdr:row>133</xdr:row>
      <xdr:rowOff>144577</xdr:rowOff>
    </xdr:from>
    <xdr:to>
      <xdr:col>1</xdr:col>
      <xdr:colOff>76200</xdr:colOff>
      <xdr:row>139</xdr:row>
      <xdr:rowOff>0</xdr:rowOff>
    </xdr:to>
    <xdr:sp macro="" textlink="">
      <xdr:nvSpPr>
        <xdr:cNvPr id="59" name="58 CuadroTexto"/>
        <xdr:cNvSpPr txBox="1"/>
      </xdr:nvSpPr>
      <xdr:spPr>
        <a:xfrm>
          <a:off x="208530" y="21594877"/>
          <a:ext cx="1382145" cy="826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PONIENTE:  EN 110.00 MTS. CON CALLE ANTONIO FIGUEROA</a:t>
          </a:r>
          <a:endParaRPr lang="es-ES" sz="1100"/>
        </a:p>
      </xdr:txBody>
    </xdr:sp>
    <xdr:clientData/>
  </xdr:twoCellAnchor>
  <xdr:twoCellAnchor>
    <xdr:from>
      <xdr:col>2</xdr:col>
      <xdr:colOff>180976</xdr:colOff>
      <xdr:row>127</xdr:row>
      <xdr:rowOff>160225</xdr:rowOff>
    </xdr:from>
    <xdr:to>
      <xdr:col>3</xdr:col>
      <xdr:colOff>666751</xdr:colOff>
      <xdr:row>131</xdr:row>
      <xdr:rowOff>143215</xdr:rowOff>
    </xdr:to>
    <xdr:sp macro="" textlink="">
      <xdr:nvSpPr>
        <xdr:cNvPr id="60" name="59 CuadroTexto"/>
        <xdr:cNvSpPr txBox="1"/>
      </xdr:nvSpPr>
      <xdr:spPr>
        <a:xfrm>
          <a:off x="2762251" y="20638975"/>
          <a:ext cx="1543050" cy="63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 :  EN 60.00 MTS. CON CALLE SIN NOMBRE</a:t>
          </a:r>
        </a:p>
      </xdr:txBody>
    </xdr:sp>
    <xdr:clientData/>
  </xdr:twoCellAnchor>
  <xdr:twoCellAnchor>
    <xdr:from>
      <xdr:col>6</xdr:col>
      <xdr:colOff>506866</xdr:colOff>
      <xdr:row>137</xdr:row>
      <xdr:rowOff>10207</xdr:rowOff>
    </xdr:from>
    <xdr:to>
      <xdr:col>7</xdr:col>
      <xdr:colOff>983455</xdr:colOff>
      <xdr:row>140</xdr:row>
      <xdr:rowOff>104776</xdr:rowOff>
    </xdr:to>
    <xdr:sp macro="" textlink="">
      <xdr:nvSpPr>
        <xdr:cNvPr id="61" name="60 CuadroTexto"/>
        <xdr:cNvSpPr txBox="1"/>
      </xdr:nvSpPr>
      <xdr:spPr>
        <a:xfrm>
          <a:off x="6440941" y="22108207"/>
          <a:ext cx="1371939" cy="580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 EN 102.00 MTS.CON  CALLE SIN NOMBRE</a:t>
          </a:r>
          <a:endParaRPr lang="es-ES" sz="1100"/>
        </a:p>
      </xdr:txBody>
    </xdr:sp>
    <xdr:clientData/>
  </xdr:twoCellAnchor>
  <xdr:twoCellAnchor>
    <xdr:from>
      <xdr:col>2</xdr:col>
      <xdr:colOff>517070</xdr:colOff>
      <xdr:row>152</xdr:row>
      <xdr:rowOff>109198</xdr:rowOff>
    </xdr:from>
    <xdr:to>
      <xdr:col>4</xdr:col>
      <xdr:colOff>619125</xdr:colOff>
      <xdr:row>156</xdr:row>
      <xdr:rowOff>0</xdr:rowOff>
    </xdr:to>
    <xdr:sp macro="" textlink="">
      <xdr:nvSpPr>
        <xdr:cNvPr id="63" name="62 CuadroTexto"/>
        <xdr:cNvSpPr txBox="1"/>
      </xdr:nvSpPr>
      <xdr:spPr>
        <a:xfrm>
          <a:off x="3098345" y="24664648"/>
          <a:ext cx="1921330" cy="5385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SUR:</a:t>
          </a:r>
          <a:r>
            <a:rPr lang="es-ES" sz="1100" baseline="0"/>
            <a:t>  EN 35.00 MTS.CON JARDIN PRINCIPAL DE LA LOCALIDAD</a:t>
          </a:r>
          <a:endParaRPr lang="es-ES" sz="1100"/>
        </a:p>
      </xdr:txBody>
    </xdr:sp>
    <xdr:clientData/>
  </xdr:twoCellAnchor>
  <xdr:twoCellAnchor>
    <xdr:from>
      <xdr:col>1</xdr:col>
      <xdr:colOff>1057275</xdr:colOff>
      <xdr:row>133</xdr:row>
      <xdr:rowOff>152399</xdr:rowOff>
    </xdr:from>
    <xdr:to>
      <xdr:col>2</xdr:col>
      <xdr:colOff>9529</xdr:colOff>
      <xdr:row>149</xdr:row>
      <xdr:rowOff>9527</xdr:rowOff>
    </xdr:to>
    <xdr:cxnSp macro="">
      <xdr:nvCxnSpPr>
        <xdr:cNvPr id="73" name="72 Conector recto"/>
        <xdr:cNvCxnSpPr/>
      </xdr:nvCxnSpPr>
      <xdr:spPr bwMode="auto">
        <a:xfrm rot="16200000" flipH="1">
          <a:off x="1343025" y="22831424"/>
          <a:ext cx="2476503" cy="1905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1051471</xdr:colOff>
      <xdr:row>133</xdr:row>
      <xdr:rowOff>158352</xdr:rowOff>
    </xdr:from>
    <xdr:to>
      <xdr:col>2</xdr:col>
      <xdr:colOff>1008311</xdr:colOff>
      <xdr:row>134</xdr:row>
      <xdr:rowOff>37207</xdr:rowOff>
    </xdr:to>
    <xdr:cxnSp macro="">
      <xdr:nvCxnSpPr>
        <xdr:cNvPr id="78" name="77 Conector recto"/>
        <xdr:cNvCxnSpPr/>
      </xdr:nvCxnSpPr>
      <xdr:spPr bwMode="auto">
        <a:xfrm>
          <a:off x="2565797" y="21809123"/>
          <a:ext cx="1024682" cy="425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11162</xdr:colOff>
      <xdr:row>149</xdr:row>
      <xdr:rowOff>11163</xdr:rowOff>
    </xdr:from>
    <xdr:to>
      <xdr:col>2</xdr:col>
      <xdr:colOff>1052959</xdr:colOff>
      <xdr:row>149</xdr:row>
      <xdr:rowOff>163711</xdr:rowOff>
    </xdr:to>
    <xdr:cxnSp macro="">
      <xdr:nvCxnSpPr>
        <xdr:cNvPr id="99" name="98 Conector angular"/>
        <xdr:cNvCxnSpPr/>
      </xdr:nvCxnSpPr>
      <xdr:spPr bwMode="auto">
        <a:xfrm>
          <a:off x="2593330" y="24307354"/>
          <a:ext cx="1041797" cy="152548"/>
        </a:xfrm>
        <a:prstGeom prst="bentConnector3">
          <a:avLst>
            <a:gd name="adj1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993427</xdr:colOff>
      <xdr:row>147</xdr:row>
      <xdr:rowOff>3720</xdr:rowOff>
    </xdr:from>
    <xdr:to>
      <xdr:col>2</xdr:col>
      <xdr:colOff>1052958</xdr:colOff>
      <xdr:row>149</xdr:row>
      <xdr:rowOff>159991</xdr:rowOff>
    </xdr:to>
    <xdr:cxnSp macro="">
      <xdr:nvCxnSpPr>
        <xdr:cNvPr id="104" name="103 Conector recto"/>
        <xdr:cNvCxnSpPr/>
      </xdr:nvCxnSpPr>
      <xdr:spPr bwMode="auto">
        <a:xfrm rot="16200000" flipH="1">
          <a:off x="3363515" y="24184570"/>
          <a:ext cx="483692" cy="5953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1004589</xdr:colOff>
      <xdr:row>134</xdr:row>
      <xdr:rowOff>37207</xdr:rowOff>
    </xdr:from>
    <xdr:to>
      <xdr:col>3</xdr:col>
      <xdr:colOff>133944</xdr:colOff>
      <xdr:row>135</xdr:row>
      <xdr:rowOff>81856</xdr:rowOff>
    </xdr:to>
    <xdr:cxnSp macro="">
      <xdr:nvCxnSpPr>
        <xdr:cNvPr id="107" name="106 Conector recto"/>
        <xdr:cNvCxnSpPr/>
      </xdr:nvCxnSpPr>
      <xdr:spPr bwMode="auto">
        <a:xfrm rot="16200000" flipH="1">
          <a:off x="3575595" y="21862851"/>
          <a:ext cx="208360" cy="1860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26045</xdr:colOff>
      <xdr:row>135</xdr:row>
      <xdr:rowOff>85578</xdr:rowOff>
    </xdr:from>
    <xdr:to>
      <xdr:col>3</xdr:col>
      <xdr:colOff>130226</xdr:colOff>
      <xdr:row>138</xdr:row>
      <xdr:rowOff>126505</xdr:rowOff>
    </xdr:to>
    <xdr:cxnSp macro="">
      <xdr:nvCxnSpPr>
        <xdr:cNvPr id="109" name="108 Conector recto"/>
        <xdr:cNvCxnSpPr/>
      </xdr:nvCxnSpPr>
      <xdr:spPr bwMode="auto">
        <a:xfrm rot="5400000">
          <a:off x="3450954" y="22277710"/>
          <a:ext cx="532060" cy="10418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993427</xdr:colOff>
      <xdr:row>144</xdr:row>
      <xdr:rowOff>93018</xdr:rowOff>
    </xdr:from>
    <xdr:to>
      <xdr:col>2</xdr:col>
      <xdr:colOff>1000868</xdr:colOff>
      <xdr:row>147</xdr:row>
      <xdr:rowOff>11163</xdr:rowOff>
    </xdr:to>
    <xdr:cxnSp macro="">
      <xdr:nvCxnSpPr>
        <xdr:cNvPr id="111" name="110 Conector recto"/>
        <xdr:cNvCxnSpPr/>
      </xdr:nvCxnSpPr>
      <xdr:spPr bwMode="auto">
        <a:xfrm rot="5400000" flipH="1" flipV="1">
          <a:off x="3374677" y="23771573"/>
          <a:ext cx="409278" cy="744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1052960</xdr:colOff>
      <xdr:row>138</xdr:row>
      <xdr:rowOff>119062</xdr:rowOff>
    </xdr:from>
    <xdr:to>
      <xdr:col>3</xdr:col>
      <xdr:colOff>26046</xdr:colOff>
      <xdr:row>140</xdr:row>
      <xdr:rowOff>85575</xdr:rowOff>
    </xdr:to>
    <xdr:cxnSp macro="">
      <xdr:nvCxnSpPr>
        <xdr:cNvPr id="114" name="113 Conector recto"/>
        <xdr:cNvCxnSpPr/>
      </xdr:nvCxnSpPr>
      <xdr:spPr bwMode="auto">
        <a:xfrm rot="5400000">
          <a:off x="3503043" y="22720473"/>
          <a:ext cx="293935" cy="2976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1000869</xdr:colOff>
      <xdr:row>140</xdr:row>
      <xdr:rowOff>74415</xdr:rowOff>
    </xdr:from>
    <xdr:to>
      <xdr:col>3</xdr:col>
      <xdr:colOff>0</xdr:colOff>
      <xdr:row>144</xdr:row>
      <xdr:rowOff>96739</xdr:rowOff>
    </xdr:to>
    <xdr:cxnSp macro="">
      <xdr:nvCxnSpPr>
        <xdr:cNvPr id="116" name="115 Conector recto"/>
        <xdr:cNvCxnSpPr/>
      </xdr:nvCxnSpPr>
      <xdr:spPr bwMode="auto">
        <a:xfrm rot="5400000" flipH="1" flipV="1">
          <a:off x="3259336" y="23194864"/>
          <a:ext cx="703213" cy="5581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1049239</xdr:colOff>
      <xdr:row>148</xdr:row>
      <xdr:rowOff>133945</xdr:rowOff>
    </xdr:from>
    <xdr:to>
      <xdr:col>2</xdr:col>
      <xdr:colOff>40928</xdr:colOff>
      <xdr:row>149</xdr:row>
      <xdr:rowOff>37206</xdr:rowOff>
    </xdr:to>
    <xdr:sp macro="" textlink="">
      <xdr:nvSpPr>
        <xdr:cNvPr id="117" name="116 Conector"/>
        <xdr:cNvSpPr/>
      </xdr:nvSpPr>
      <xdr:spPr bwMode="auto">
        <a:xfrm>
          <a:off x="2563565" y="24266425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494706</xdr:colOff>
      <xdr:row>148</xdr:row>
      <xdr:rowOff>148679</xdr:rowOff>
    </xdr:from>
    <xdr:to>
      <xdr:col>2</xdr:col>
      <xdr:colOff>554237</xdr:colOff>
      <xdr:row>149</xdr:row>
      <xdr:rowOff>51940</xdr:rowOff>
    </xdr:to>
    <xdr:sp macro="" textlink="">
      <xdr:nvSpPr>
        <xdr:cNvPr id="118" name="117 Conector"/>
        <xdr:cNvSpPr/>
      </xdr:nvSpPr>
      <xdr:spPr bwMode="auto">
        <a:xfrm>
          <a:off x="3076874" y="24281159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509429</xdr:colOff>
      <xdr:row>149</xdr:row>
      <xdr:rowOff>118763</xdr:rowOff>
    </xdr:from>
    <xdr:to>
      <xdr:col>2</xdr:col>
      <xdr:colOff>568960</xdr:colOff>
      <xdr:row>150</xdr:row>
      <xdr:rowOff>22024</xdr:rowOff>
    </xdr:to>
    <xdr:sp macro="" textlink="">
      <xdr:nvSpPr>
        <xdr:cNvPr id="120" name="119 Conector"/>
        <xdr:cNvSpPr/>
      </xdr:nvSpPr>
      <xdr:spPr bwMode="auto">
        <a:xfrm>
          <a:off x="3091597" y="24414954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1019017</xdr:colOff>
      <xdr:row>149</xdr:row>
      <xdr:rowOff>122335</xdr:rowOff>
    </xdr:from>
    <xdr:to>
      <xdr:col>3</xdr:col>
      <xdr:colOff>21868</xdr:colOff>
      <xdr:row>150</xdr:row>
      <xdr:rowOff>25596</xdr:rowOff>
    </xdr:to>
    <xdr:sp macro="" textlink="">
      <xdr:nvSpPr>
        <xdr:cNvPr id="121" name="120 Conector"/>
        <xdr:cNvSpPr/>
      </xdr:nvSpPr>
      <xdr:spPr bwMode="auto">
        <a:xfrm>
          <a:off x="3601185" y="24418526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959942</xdr:colOff>
      <xdr:row>146</xdr:row>
      <xdr:rowOff>126503</xdr:rowOff>
    </xdr:from>
    <xdr:to>
      <xdr:col>2</xdr:col>
      <xdr:colOff>1019473</xdr:colOff>
      <xdr:row>147</xdr:row>
      <xdr:rowOff>29764</xdr:rowOff>
    </xdr:to>
    <xdr:sp macro="" textlink="">
      <xdr:nvSpPr>
        <xdr:cNvPr id="122" name="121 Conector"/>
        <xdr:cNvSpPr/>
      </xdr:nvSpPr>
      <xdr:spPr bwMode="auto">
        <a:xfrm>
          <a:off x="3542110" y="23931562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970955</xdr:colOff>
      <xdr:row>144</xdr:row>
      <xdr:rowOff>63102</xdr:rowOff>
    </xdr:from>
    <xdr:to>
      <xdr:col>2</xdr:col>
      <xdr:colOff>1030486</xdr:colOff>
      <xdr:row>144</xdr:row>
      <xdr:rowOff>130074</xdr:rowOff>
    </xdr:to>
    <xdr:sp macro="" textlink="">
      <xdr:nvSpPr>
        <xdr:cNvPr id="123" name="122 Conector"/>
        <xdr:cNvSpPr/>
      </xdr:nvSpPr>
      <xdr:spPr bwMode="auto">
        <a:xfrm>
          <a:off x="3553123" y="23540739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1026617</xdr:colOff>
      <xdr:row>140</xdr:row>
      <xdr:rowOff>51791</xdr:rowOff>
    </xdr:from>
    <xdr:to>
      <xdr:col>3</xdr:col>
      <xdr:colOff>29468</xdr:colOff>
      <xdr:row>140</xdr:row>
      <xdr:rowOff>118763</xdr:rowOff>
    </xdr:to>
    <xdr:sp macro="" textlink="">
      <xdr:nvSpPr>
        <xdr:cNvPr id="124" name="123 Conector"/>
        <xdr:cNvSpPr/>
      </xdr:nvSpPr>
      <xdr:spPr bwMode="auto">
        <a:xfrm>
          <a:off x="3608785" y="22848539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1052512</xdr:colOff>
      <xdr:row>138</xdr:row>
      <xdr:rowOff>77687</xdr:rowOff>
    </xdr:from>
    <xdr:to>
      <xdr:col>3</xdr:col>
      <xdr:colOff>55363</xdr:colOff>
      <xdr:row>138</xdr:row>
      <xdr:rowOff>144659</xdr:rowOff>
    </xdr:to>
    <xdr:sp macro="" textlink="">
      <xdr:nvSpPr>
        <xdr:cNvPr id="125" name="124 Conector"/>
        <xdr:cNvSpPr/>
      </xdr:nvSpPr>
      <xdr:spPr bwMode="auto">
        <a:xfrm>
          <a:off x="3634680" y="22547013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96738</xdr:colOff>
      <xdr:row>135</xdr:row>
      <xdr:rowOff>55811</xdr:rowOff>
    </xdr:from>
    <xdr:to>
      <xdr:col>3</xdr:col>
      <xdr:colOff>156269</xdr:colOff>
      <xdr:row>135</xdr:row>
      <xdr:rowOff>122783</xdr:rowOff>
    </xdr:to>
    <xdr:sp macro="" textlink="">
      <xdr:nvSpPr>
        <xdr:cNvPr id="126" name="125 Conector"/>
        <xdr:cNvSpPr/>
      </xdr:nvSpPr>
      <xdr:spPr bwMode="auto">
        <a:xfrm>
          <a:off x="3735586" y="22034004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967235</xdr:colOff>
      <xdr:row>134</xdr:row>
      <xdr:rowOff>11014</xdr:rowOff>
    </xdr:from>
    <xdr:to>
      <xdr:col>2</xdr:col>
      <xdr:colOff>1026766</xdr:colOff>
      <xdr:row>134</xdr:row>
      <xdr:rowOff>77986</xdr:rowOff>
    </xdr:to>
    <xdr:sp macro="" textlink="">
      <xdr:nvSpPr>
        <xdr:cNvPr id="127" name="126 Conector"/>
        <xdr:cNvSpPr/>
      </xdr:nvSpPr>
      <xdr:spPr bwMode="auto">
        <a:xfrm>
          <a:off x="3549403" y="21825496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1034356</xdr:colOff>
      <xdr:row>133</xdr:row>
      <xdr:rowOff>126504</xdr:rowOff>
    </xdr:from>
    <xdr:to>
      <xdr:col>2</xdr:col>
      <xdr:colOff>26045</xdr:colOff>
      <xdr:row>134</xdr:row>
      <xdr:rowOff>29765</xdr:rowOff>
    </xdr:to>
    <xdr:sp macro="" textlink="">
      <xdr:nvSpPr>
        <xdr:cNvPr id="128" name="127 Conector"/>
        <xdr:cNvSpPr/>
      </xdr:nvSpPr>
      <xdr:spPr bwMode="auto">
        <a:xfrm>
          <a:off x="2548682" y="21777275"/>
          <a:ext cx="59531" cy="66972"/>
        </a:xfrm>
        <a:prstGeom prst="flowChartConnector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3</xdr:col>
      <xdr:colOff>542926</xdr:colOff>
      <xdr:row>79</xdr:row>
      <xdr:rowOff>0</xdr:rowOff>
    </xdr:from>
    <xdr:to>
      <xdr:col>7</xdr:col>
      <xdr:colOff>741013</xdr:colOff>
      <xdr:row>93</xdr:row>
      <xdr:rowOff>95250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3333" t="32541" r="26494" b="29730"/>
        <a:stretch>
          <a:fillRect/>
        </a:stretch>
      </xdr:blipFill>
      <xdr:spPr bwMode="auto">
        <a:xfrm>
          <a:off x="4181476" y="12801600"/>
          <a:ext cx="3388962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242</xdr:row>
      <xdr:rowOff>28575</xdr:rowOff>
    </xdr:from>
    <xdr:to>
      <xdr:col>2</xdr:col>
      <xdr:colOff>819150</xdr:colOff>
      <xdr:row>257</xdr:row>
      <xdr:rowOff>9525</xdr:rowOff>
    </xdr:to>
    <xdr:pic>
      <xdr:nvPicPr>
        <xdr:cNvPr id="31" name="30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38757225"/>
          <a:ext cx="3133725" cy="2409825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242</xdr:row>
      <xdr:rowOff>19049</xdr:rowOff>
    </xdr:from>
    <xdr:to>
      <xdr:col>7</xdr:col>
      <xdr:colOff>152400</xdr:colOff>
      <xdr:row>256</xdr:row>
      <xdr:rowOff>142875</xdr:rowOff>
    </xdr:to>
    <xdr:pic>
      <xdr:nvPicPr>
        <xdr:cNvPr id="32" name="31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24325" y="38747699"/>
          <a:ext cx="2857500" cy="2390776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260</xdr:row>
      <xdr:rowOff>114300</xdr:rowOff>
    </xdr:from>
    <xdr:to>
      <xdr:col>2</xdr:col>
      <xdr:colOff>981075</xdr:colOff>
      <xdr:row>277</xdr:row>
      <xdr:rowOff>60325</xdr:rowOff>
    </xdr:to>
    <xdr:pic>
      <xdr:nvPicPr>
        <xdr:cNvPr id="33" name="32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1950" y="41757600"/>
          <a:ext cx="3200400" cy="2698750"/>
        </a:xfrm>
        <a:prstGeom prst="rect">
          <a:avLst/>
        </a:prstGeom>
      </xdr:spPr>
    </xdr:pic>
    <xdr:clientData/>
  </xdr:twoCellAnchor>
  <xdr:twoCellAnchor>
    <xdr:from>
      <xdr:col>5</xdr:col>
      <xdr:colOff>47623</xdr:colOff>
      <xdr:row>73</xdr:row>
      <xdr:rowOff>0</xdr:rowOff>
    </xdr:from>
    <xdr:to>
      <xdr:col>5</xdr:col>
      <xdr:colOff>95252</xdr:colOff>
      <xdr:row>85</xdr:row>
      <xdr:rowOff>19050</xdr:rowOff>
    </xdr:to>
    <xdr:cxnSp macro="">
      <xdr:nvCxnSpPr>
        <xdr:cNvPr id="35" name="34 Conector recto de flecha"/>
        <xdr:cNvCxnSpPr/>
      </xdr:nvCxnSpPr>
      <xdr:spPr bwMode="auto">
        <a:xfrm rot="16200000" flipH="1">
          <a:off x="4452938" y="12796835"/>
          <a:ext cx="1943100" cy="4762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ANTONIO FIGUEROA</a:t>
          </a:r>
          <a:endParaRPr lang="es-ES" sz="1100"/>
        </a:p>
      </xdr:txBody>
    </xdr:sp>
    <xdr:clientData/>
  </xdr:twoCellAnchor>
  <xdr:twoCellAnchor>
    <xdr:from>
      <xdr:col>5</xdr:col>
      <xdr:colOff>523876</xdr:colOff>
      <xdr:row>91</xdr:row>
      <xdr:rowOff>104776</xdr:rowOff>
    </xdr:from>
    <xdr:to>
      <xdr:col>7</xdr:col>
      <xdr:colOff>209554</xdr:colOff>
      <xdr:row>98</xdr:row>
      <xdr:rowOff>38100</xdr:rowOff>
    </xdr:to>
    <xdr:cxnSp macro="">
      <xdr:nvCxnSpPr>
        <xdr:cNvPr id="40" name="39 Conector recto de flecha"/>
        <xdr:cNvCxnSpPr/>
      </xdr:nvCxnSpPr>
      <xdr:spPr bwMode="auto">
        <a:xfrm rot="10800000">
          <a:off x="5876926" y="14811376"/>
          <a:ext cx="1162053" cy="100964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102</xdr:row>
      <xdr:rowOff>0</xdr:rowOff>
    </xdr:from>
    <xdr:to>
      <xdr:col>6</xdr:col>
      <xdr:colOff>219075</xdr:colOff>
      <xdr:row>103</xdr:row>
      <xdr:rowOff>142875</xdr:rowOff>
    </xdr:to>
    <xdr:sp macro="" textlink="">
      <xdr:nvSpPr>
        <xdr:cNvPr id="43" name="42 CuadroTexto"/>
        <xdr:cNvSpPr txBox="1"/>
      </xdr:nvSpPr>
      <xdr:spPr>
        <a:xfrm>
          <a:off x="4400550" y="16402050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SIN NOMBRE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178" workbookViewId="0">
      <selection activeCell="K17" sqref="K17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353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128" t="s">
        <v>358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354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 t="s">
        <v>364</v>
      </c>
      <c r="E8" s="139" t="s">
        <v>8</v>
      </c>
      <c r="F8" s="141">
        <v>121</v>
      </c>
      <c r="G8" s="139" t="s">
        <v>9</v>
      </c>
      <c r="H8" s="252" t="s">
        <v>365</v>
      </c>
    </row>
    <row r="9" spans="1:8">
      <c r="A9" s="142"/>
      <c r="B9" s="1"/>
      <c r="C9" s="1"/>
      <c r="D9" s="1"/>
      <c r="E9" s="1"/>
      <c r="F9" s="1"/>
      <c r="G9" s="1"/>
      <c r="H9" s="143" t="s">
        <v>85</v>
      </c>
    </row>
    <row r="10" spans="1:8">
      <c r="A10" s="144" t="s">
        <v>10</v>
      </c>
      <c r="B10" s="227" t="s">
        <v>362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355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356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41226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357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27" t="s">
        <v>366</v>
      </c>
      <c r="C15" s="1"/>
      <c r="D15" s="1"/>
      <c r="E15" s="1"/>
      <c r="F15" s="129"/>
      <c r="G15" s="1"/>
      <c r="H15" s="143"/>
    </row>
    <row r="16" spans="1:8">
      <c r="A16" s="144"/>
      <c r="B16" s="1"/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369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346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85</v>
      </c>
      <c r="C38" s="1"/>
      <c r="D38" s="1"/>
      <c r="E38" s="1"/>
      <c r="F38" s="1"/>
      <c r="G38" s="1"/>
      <c r="H38" s="143"/>
    </row>
    <row r="39" spans="1:8">
      <c r="A39" s="152"/>
      <c r="B39" s="1"/>
      <c r="C39" s="1"/>
      <c r="D39" s="1"/>
      <c r="E39" s="1"/>
      <c r="F39" s="1"/>
      <c r="G39" s="1"/>
      <c r="H39" s="143"/>
    </row>
    <row r="40" spans="1:8">
      <c r="A40" s="152"/>
      <c r="B40" s="1"/>
      <c r="C40" s="1"/>
      <c r="D40" s="1"/>
      <c r="E40" s="1"/>
      <c r="F40" s="1"/>
      <c r="G40" s="1"/>
      <c r="H40" s="143"/>
    </row>
    <row r="41" spans="1:8">
      <c r="A41" s="144" t="s">
        <v>368</v>
      </c>
      <c r="B41" s="298" t="s">
        <v>370</v>
      </c>
      <c r="C41" s="1"/>
      <c r="D41" s="1"/>
      <c r="E41" s="1"/>
      <c r="F41" s="1"/>
      <c r="G41" s="1"/>
      <c r="H41" s="143"/>
    </row>
    <row r="42" spans="1:8">
      <c r="A42" s="152"/>
      <c r="B42" s="247"/>
      <c r="C42" s="1"/>
      <c r="D42" s="1"/>
      <c r="E42" s="1"/>
      <c r="F42" s="1"/>
      <c r="G42" s="1"/>
      <c r="H42" s="143"/>
    </row>
    <row r="43" spans="1:8">
      <c r="A43" s="144" t="s">
        <v>359</v>
      </c>
      <c r="B43" s="247" t="s">
        <v>371</v>
      </c>
      <c r="C43" s="1"/>
      <c r="D43" s="1"/>
      <c r="E43" s="1"/>
      <c r="F43" s="1"/>
      <c r="G43" s="1"/>
      <c r="H43" s="143"/>
    </row>
    <row r="44" spans="1:8">
      <c r="A44" s="152"/>
      <c r="B44" s="247"/>
      <c r="C44" s="1"/>
      <c r="D44" s="1"/>
      <c r="E44" s="1"/>
      <c r="F44" s="1"/>
      <c r="G44" s="1"/>
      <c r="H44" s="143"/>
    </row>
    <row r="45" spans="1:8">
      <c r="A45" s="144" t="s">
        <v>360</v>
      </c>
      <c r="B45" s="296" t="s">
        <v>372</v>
      </c>
      <c r="C45" s="1"/>
      <c r="D45" s="1"/>
      <c r="E45" s="1"/>
      <c r="F45" s="1"/>
      <c r="G45" s="1"/>
      <c r="H45" s="143"/>
    </row>
    <row r="46" spans="1:8">
      <c r="A46" s="152"/>
      <c r="B46" s="247"/>
      <c r="C46" s="1"/>
      <c r="D46" s="1"/>
      <c r="E46" s="1"/>
      <c r="F46" s="1"/>
      <c r="G46" s="1"/>
      <c r="H46" s="143"/>
    </row>
    <row r="47" spans="1:8">
      <c r="A47" s="144" t="s">
        <v>361</v>
      </c>
      <c r="B47" s="296" t="s">
        <v>373</v>
      </c>
      <c r="C47" s="1"/>
      <c r="D47" s="1"/>
      <c r="E47" s="1"/>
      <c r="F47" s="1"/>
      <c r="G47" s="1"/>
      <c r="H47" s="143"/>
    </row>
    <row r="48" spans="1:8">
      <c r="A48" s="152"/>
      <c r="B48" s="296"/>
      <c r="C48" s="1"/>
      <c r="D48" s="1"/>
      <c r="E48" s="1"/>
      <c r="F48" s="1"/>
      <c r="G48" s="1"/>
      <c r="H48" s="143"/>
    </row>
    <row r="49" spans="1:8">
      <c r="A49" s="152"/>
      <c r="B49" s="1"/>
      <c r="C49" s="1"/>
      <c r="D49" s="295"/>
      <c r="E49" s="1"/>
      <c r="F49" s="1"/>
      <c r="G49" s="1"/>
      <c r="H49" s="143"/>
    </row>
    <row r="50" spans="1:8">
      <c r="A50" s="303" t="s">
        <v>340</v>
      </c>
      <c r="B50" s="304"/>
      <c r="C50" s="294" t="s">
        <v>367</v>
      </c>
      <c r="D50" s="299"/>
      <c r="E50" s="1" t="s">
        <v>330</v>
      </c>
      <c r="F50" s="1"/>
      <c r="G50" s="1"/>
      <c r="H50" s="244" t="s">
        <v>367</v>
      </c>
    </row>
    <row r="51" spans="1:8">
      <c r="A51" s="152"/>
      <c r="B51" s="1"/>
      <c r="C51" s="1"/>
      <c r="D51" s="1"/>
      <c r="E51" s="1"/>
      <c r="F51" s="1" t="s">
        <v>331</v>
      </c>
      <c r="G51" s="1"/>
      <c r="H51" s="244"/>
    </row>
    <row r="52" spans="1:8">
      <c r="A52" s="303" t="s">
        <v>332</v>
      </c>
      <c r="B52" s="304"/>
      <c r="C52" s="268" t="s">
        <v>350</v>
      </c>
      <c r="D52" s="1"/>
      <c r="E52" s="1" t="s">
        <v>333</v>
      </c>
      <c r="F52" s="1"/>
      <c r="G52" s="1"/>
      <c r="H52" s="143"/>
    </row>
    <row r="53" spans="1:8">
      <c r="A53" s="303" t="s">
        <v>334</v>
      </c>
      <c r="B53" s="304"/>
      <c r="C53" s="1"/>
      <c r="D53" s="1"/>
      <c r="E53" s="1" t="s">
        <v>335</v>
      </c>
      <c r="F53" s="1"/>
      <c r="G53" s="1"/>
      <c r="H53" s="143"/>
    </row>
    <row r="54" spans="1:8">
      <c r="A54" s="303" t="s">
        <v>336</v>
      </c>
      <c r="B54" s="304"/>
      <c r="C54" s="1"/>
      <c r="D54" s="1"/>
      <c r="E54" s="1"/>
      <c r="F54" s="1"/>
      <c r="G54" s="1"/>
      <c r="H54" s="143"/>
    </row>
    <row r="55" spans="1:8">
      <c r="A55" s="303" t="s">
        <v>337</v>
      </c>
      <c r="B55" s="304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2" t="s">
        <v>26</v>
      </c>
      <c r="B67" s="259" t="s">
        <v>260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2" t="s">
        <v>27</v>
      </c>
      <c r="B69" s="262" t="s">
        <v>235</v>
      </c>
      <c r="C69" s="260"/>
      <c r="D69" s="260"/>
      <c r="E69" s="260"/>
      <c r="F69" s="260"/>
      <c r="G69" s="260"/>
      <c r="H69" s="261"/>
    </row>
    <row r="70" spans="1:8" ht="10.5" customHeight="1">
      <c r="A70" s="152"/>
      <c r="B70" s="263"/>
      <c r="C70" s="260"/>
      <c r="D70" s="260"/>
      <c r="E70" s="260"/>
      <c r="F70" s="260"/>
      <c r="G70" s="260"/>
      <c r="H70" s="261"/>
    </row>
    <row r="71" spans="1:8">
      <c r="A71" s="152" t="s">
        <v>28</v>
      </c>
      <c r="B71" s="259" t="s">
        <v>374</v>
      </c>
      <c r="C71" s="260"/>
      <c r="D71" s="260"/>
      <c r="E71" s="260"/>
      <c r="F71" s="260"/>
      <c r="G71" s="260"/>
      <c r="H71" s="261"/>
    </row>
    <row r="72" spans="1:8" ht="12" customHeight="1">
      <c r="A72" s="152"/>
      <c r="B72" s="263"/>
      <c r="C72" s="260"/>
      <c r="D72" s="260"/>
      <c r="E72" s="260"/>
      <c r="F72" s="260"/>
      <c r="G72" s="260"/>
      <c r="H72" s="261"/>
    </row>
    <row r="73" spans="1:8">
      <c r="A73" s="152" t="s">
        <v>29</v>
      </c>
      <c r="B73" s="262" t="s">
        <v>262</v>
      </c>
      <c r="C73" s="260"/>
      <c r="D73" s="260"/>
      <c r="E73" s="260"/>
      <c r="F73" s="260"/>
      <c r="G73" s="260"/>
      <c r="H73" s="261"/>
    </row>
    <row r="74" spans="1:8" ht="13.5" customHeight="1">
      <c r="A74" s="152"/>
      <c r="B74" s="263"/>
      <c r="C74" s="260"/>
      <c r="D74" s="260"/>
      <c r="E74" s="260"/>
      <c r="F74" s="260"/>
      <c r="G74" s="260"/>
      <c r="H74" s="261"/>
    </row>
    <row r="75" spans="1:8">
      <c r="A75" s="152" t="s">
        <v>30</v>
      </c>
      <c r="B75" s="262"/>
      <c r="C75" s="260"/>
      <c r="D75" s="260"/>
      <c r="E75" s="260"/>
      <c r="F75" s="260"/>
      <c r="G75" s="260"/>
      <c r="H75" s="261"/>
    </row>
    <row r="76" spans="1:8" ht="11.25" customHeight="1">
      <c r="A76" s="152"/>
      <c r="B76" s="263"/>
      <c r="C76" s="260"/>
      <c r="D76" s="260"/>
      <c r="E76" s="260"/>
      <c r="F76" s="260"/>
      <c r="G76" s="260"/>
      <c r="H76" s="261"/>
    </row>
    <row r="77" spans="1:8">
      <c r="A77" s="152" t="s">
        <v>31</v>
      </c>
      <c r="B77" s="262" t="s">
        <v>375</v>
      </c>
      <c r="C77" s="260"/>
      <c r="D77" s="260"/>
      <c r="E77" s="260"/>
      <c r="F77" s="260"/>
      <c r="G77" s="260"/>
      <c r="H77" s="261"/>
    </row>
    <row r="78" spans="1:8" ht="12" customHeight="1">
      <c r="A78" s="152"/>
      <c r="B78" s="263" t="s">
        <v>376</v>
      </c>
      <c r="C78" s="260"/>
      <c r="D78" s="260"/>
      <c r="E78" s="260"/>
      <c r="F78" s="260"/>
      <c r="G78" s="260"/>
      <c r="H78" s="261"/>
    </row>
    <row r="79" spans="1:8">
      <c r="A79" s="152" t="s">
        <v>32</v>
      </c>
      <c r="B79" s="262" t="s">
        <v>377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2" t="s">
        <v>34</v>
      </c>
      <c r="B82" s="265" t="s">
        <v>240</v>
      </c>
      <c r="C82" s="260"/>
      <c r="D82" s="260"/>
      <c r="E82" s="260"/>
      <c r="F82" s="260"/>
      <c r="G82" s="260"/>
      <c r="H82" s="261"/>
    </row>
    <row r="83" spans="1:8" ht="12.75" customHeight="1">
      <c r="A83" s="152"/>
      <c r="B83" s="263"/>
      <c r="C83" s="260"/>
      <c r="D83" s="260"/>
      <c r="E83" s="260"/>
      <c r="F83" s="260"/>
      <c r="G83" s="260"/>
      <c r="H83" s="261"/>
    </row>
    <row r="84" spans="1:8">
      <c r="A84" s="152" t="s">
        <v>35</v>
      </c>
      <c r="B84" s="265" t="s">
        <v>240</v>
      </c>
      <c r="C84" s="260"/>
      <c r="D84" s="260"/>
      <c r="E84" s="260"/>
      <c r="F84" s="260"/>
      <c r="G84" s="260"/>
      <c r="H84" s="261"/>
    </row>
    <row r="85" spans="1:8" ht="12.75" customHeight="1">
      <c r="A85" s="152"/>
      <c r="B85" s="263"/>
      <c r="C85" s="260"/>
      <c r="D85" s="260"/>
      <c r="E85" s="260"/>
      <c r="F85" s="260"/>
      <c r="G85" s="260"/>
      <c r="H85" s="261"/>
    </row>
    <row r="86" spans="1:8">
      <c r="A86" s="152" t="s">
        <v>36</v>
      </c>
      <c r="B86" s="116" t="s">
        <v>266</v>
      </c>
      <c r="C86" s="260"/>
      <c r="D86" s="260"/>
      <c r="E86" s="260"/>
      <c r="F86" s="260"/>
      <c r="G86" s="260"/>
      <c r="H86" s="261"/>
    </row>
    <row r="87" spans="1:8" ht="12" customHeight="1">
      <c r="A87" s="152"/>
      <c r="B87" s="263"/>
      <c r="C87" s="260"/>
      <c r="D87" s="260"/>
      <c r="E87" s="260"/>
      <c r="F87" s="260"/>
      <c r="G87" s="260"/>
      <c r="H87" s="261"/>
    </row>
    <row r="88" spans="1:8">
      <c r="A88" s="152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2"/>
      <c r="B89" s="263"/>
      <c r="C89" s="260"/>
      <c r="D89" s="260"/>
      <c r="E89" s="260"/>
      <c r="F89" s="260"/>
      <c r="G89" s="260"/>
      <c r="H89" s="261"/>
    </row>
    <row r="90" spans="1:8">
      <c r="A90" s="152" t="s">
        <v>38</v>
      </c>
      <c r="B90" s="114" t="s">
        <v>268</v>
      </c>
      <c r="C90" s="260"/>
      <c r="D90" s="260"/>
      <c r="E90" s="260"/>
      <c r="F90" s="260"/>
      <c r="G90" s="260"/>
      <c r="H90" s="261"/>
    </row>
    <row r="91" spans="1:8">
      <c r="A91" s="152" t="s">
        <v>39</v>
      </c>
      <c r="B91" s="264" t="s">
        <v>378</v>
      </c>
      <c r="C91" s="260"/>
      <c r="D91" s="260"/>
      <c r="E91" s="260"/>
      <c r="F91" s="260"/>
      <c r="G91" s="260"/>
      <c r="H91" s="261"/>
    </row>
    <row r="92" spans="1:8" ht="12" customHeight="1">
      <c r="A92" s="152"/>
      <c r="B92" s="263"/>
      <c r="C92" s="260"/>
      <c r="D92" s="260"/>
      <c r="E92" s="260"/>
      <c r="F92" s="260"/>
      <c r="G92" s="260"/>
      <c r="H92" s="261"/>
    </row>
    <row r="93" spans="1:8">
      <c r="A93" s="152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2"/>
      <c r="B94" s="263" t="s">
        <v>85</v>
      </c>
      <c r="C94" s="260"/>
      <c r="D94" s="260"/>
      <c r="E94" s="260"/>
      <c r="F94" s="260"/>
      <c r="G94" s="260"/>
      <c r="H94" s="261"/>
    </row>
    <row r="95" spans="1:8">
      <c r="A95" s="152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85</v>
      </c>
      <c r="C96" s="260"/>
      <c r="D96" s="260"/>
      <c r="E96" s="260"/>
      <c r="F96" s="260"/>
      <c r="G96" s="260"/>
      <c r="H96" s="261"/>
    </row>
    <row r="97" spans="1:8" ht="12" customHeight="1">
      <c r="A97" s="152" t="s">
        <v>42</v>
      </c>
      <c r="B97" s="116"/>
      <c r="C97" s="260"/>
      <c r="D97" s="260"/>
      <c r="E97" s="260"/>
      <c r="F97" s="260"/>
      <c r="G97" s="260"/>
      <c r="H97" s="261"/>
    </row>
    <row r="98" spans="1:8" ht="11.25" customHeight="1">
      <c r="A98" s="152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2" t="s">
        <v>43</v>
      </c>
      <c r="B99" s="262" t="s">
        <v>379</v>
      </c>
      <c r="C99" s="260"/>
      <c r="D99" s="260"/>
      <c r="E99" s="260"/>
      <c r="F99" s="260"/>
      <c r="G99" s="260"/>
      <c r="H99" s="261"/>
    </row>
    <row r="100" spans="1:8" ht="12" customHeight="1">
      <c r="A100" s="152"/>
      <c r="B100" s="260"/>
      <c r="C100" s="260"/>
      <c r="D100" s="260"/>
      <c r="E100" s="260"/>
      <c r="F100" s="260"/>
      <c r="G100" s="260"/>
      <c r="H100" s="261"/>
    </row>
    <row r="101" spans="1:8">
      <c r="A101" s="152" t="s">
        <v>44</v>
      </c>
      <c r="B101" s="262" t="s">
        <v>380</v>
      </c>
      <c r="C101" s="260"/>
      <c r="D101" s="260"/>
      <c r="E101" s="260"/>
      <c r="F101" s="260"/>
      <c r="G101" s="260"/>
      <c r="H101" s="261"/>
    </row>
    <row r="102" spans="1:8">
      <c r="A102" s="152" t="s">
        <v>45</v>
      </c>
      <c r="B102" s="262" t="s">
        <v>381</v>
      </c>
      <c r="C102" s="260"/>
      <c r="D102" s="260"/>
      <c r="E102" s="260"/>
      <c r="F102" s="260"/>
      <c r="G102" s="260"/>
      <c r="H102" s="261"/>
    </row>
    <row r="103" spans="1:8" ht="12.75" customHeight="1">
      <c r="A103" s="152"/>
      <c r="B103" s="260"/>
      <c r="C103" s="260"/>
      <c r="D103" s="260"/>
      <c r="E103" s="260"/>
      <c r="F103" s="260"/>
      <c r="G103" s="260"/>
      <c r="H103" s="261"/>
    </row>
    <row r="104" spans="1:8">
      <c r="A104" s="152" t="s">
        <v>46</v>
      </c>
      <c r="B104" s="262" t="s">
        <v>382</v>
      </c>
      <c r="C104" s="260"/>
      <c r="D104" s="260"/>
      <c r="E104" s="260"/>
      <c r="F104" s="260"/>
      <c r="G104" s="260"/>
      <c r="H104" s="261"/>
    </row>
    <row r="105" spans="1:8" ht="14.25" customHeight="1">
      <c r="A105" s="152"/>
      <c r="B105" s="260"/>
      <c r="C105" s="260"/>
      <c r="D105" s="260"/>
      <c r="E105" s="260"/>
      <c r="F105" s="260"/>
      <c r="G105" s="260"/>
      <c r="H105" s="261"/>
    </row>
    <row r="106" spans="1:8">
      <c r="A106" s="152" t="s">
        <v>47</v>
      </c>
      <c r="B106" s="262" t="s">
        <v>383</v>
      </c>
      <c r="C106" s="260"/>
      <c r="D106" s="260"/>
      <c r="E106" s="260"/>
      <c r="F106" s="260"/>
      <c r="G106" s="260"/>
      <c r="H106" s="261"/>
    </row>
    <row r="107" spans="1:8" ht="12.75" customHeight="1">
      <c r="A107" s="152"/>
      <c r="B107" s="260"/>
      <c r="C107" s="260"/>
      <c r="D107" s="260"/>
      <c r="E107" s="260"/>
      <c r="F107" s="260"/>
      <c r="G107" s="260"/>
      <c r="H107" s="261"/>
    </row>
    <row r="108" spans="1:8">
      <c r="A108" s="152" t="s">
        <v>48</v>
      </c>
      <c r="B108" s="262" t="s">
        <v>384</v>
      </c>
      <c r="C108" s="260"/>
      <c r="D108" s="260"/>
      <c r="E108" s="260"/>
      <c r="F108" s="260"/>
      <c r="G108" s="260"/>
      <c r="H108" s="261"/>
    </row>
    <row r="109" spans="1:8" ht="12.75" customHeight="1">
      <c r="A109" s="152"/>
      <c r="B109" s="260"/>
      <c r="C109" s="260"/>
      <c r="D109" s="260"/>
      <c r="E109" s="260"/>
      <c r="F109" s="260"/>
      <c r="G109" s="260"/>
      <c r="H109" s="261"/>
    </row>
    <row r="110" spans="1:8">
      <c r="A110" s="152" t="s">
        <v>49</v>
      </c>
      <c r="B110" s="262" t="s">
        <v>385</v>
      </c>
      <c r="C110" s="260"/>
      <c r="D110" s="260"/>
      <c r="E110" s="260"/>
      <c r="F110" s="260"/>
      <c r="G110" s="260"/>
      <c r="H110" s="261"/>
    </row>
    <row r="111" spans="1:8" ht="12.75" customHeight="1">
      <c r="A111" s="152"/>
      <c r="B111" s="260"/>
      <c r="C111" s="260"/>
      <c r="D111" s="260"/>
      <c r="E111" s="260"/>
      <c r="F111" s="260"/>
      <c r="G111" s="260"/>
      <c r="H111" s="261"/>
    </row>
    <row r="112" spans="1:8">
      <c r="A112" s="152" t="s">
        <v>50</v>
      </c>
      <c r="B112" s="262" t="s">
        <v>386</v>
      </c>
      <c r="C112" s="260"/>
      <c r="D112" s="260"/>
      <c r="E112" s="260"/>
      <c r="F112" s="260"/>
      <c r="G112" s="260"/>
      <c r="H112" s="261"/>
    </row>
    <row r="113" spans="1:8">
      <c r="A113" s="152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342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297" t="s">
        <v>53</v>
      </c>
      <c r="B125" s="246"/>
      <c r="C125" s="149"/>
      <c r="D125" s="227" t="s">
        <v>54</v>
      </c>
      <c r="E125" s="1"/>
      <c r="F125" s="1"/>
      <c r="G125" s="1"/>
      <c r="H125" s="143"/>
    </row>
    <row r="126" spans="1:8">
      <c r="A126" s="142"/>
      <c r="B126" s="1"/>
      <c r="C126" s="154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141" t="s">
        <v>363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247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/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/>
      <c r="F137" s="1"/>
      <c r="G137" s="1"/>
      <c r="H137" s="143"/>
    </row>
    <row r="138" spans="1:8">
      <c r="A138" s="142"/>
      <c r="B138" s="1"/>
      <c r="C138" s="1"/>
      <c r="D138" s="218"/>
      <c r="E138" s="1"/>
      <c r="F138" s="1"/>
      <c r="G138" s="1"/>
      <c r="H138" s="143"/>
    </row>
    <row r="139" spans="1:8">
      <c r="A139" s="297"/>
      <c r="B139" s="1"/>
      <c r="C139" s="1"/>
      <c r="D139" s="227"/>
      <c r="E139" s="1"/>
      <c r="F139" s="1"/>
      <c r="G139" s="1"/>
      <c r="H139" s="143"/>
    </row>
    <row r="140" spans="1:8">
      <c r="A140" s="297"/>
      <c r="B140" s="227"/>
      <c r="C140" s="248"/>
      <c r="D140" s="1"/>
      <c r="E140" s="145"/>
      <c r="F140" s="1"/>
      <c r="G140" s="1"/>
      <c r="H140" s="143"/>
    </row>
    <row r="141" spans="1:8">
      <c r="A141" s="297"/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85</v>
      </c>
      <c r="H143" s="143"/>
    </row>
    <row r="144" spans="1:8" ht="15">
      <c r="A144" s="142"/>
      <c r="B144" s="1"/>
      <c r="C144" s="239"/>
      <c r="D144" s="1"/>
      <c r="E144" s="1"/>
      <c r="F144" s="1" t="s">
        <v>85</v>
      </c>
      <c r="G144" s="1"/>
      <c r="H144" s="143"/>
    </row>
    <row r="145" spans="1:8">
      <c r="A145" s="142"/>
      <c r="B145" s="1"/>
      <c r="C145" s="1"/>
      <c r="D145" s="1"/>
      <c r="E145" s="1"/>
      <c r="F145" s="1"/>
      <c r="G145" s="1"/>
      <c r="H145" s="143"/>
    </row>
    <row r="146" spans="1:8">
      <c r="A146" s="142"/>
      <c r="B146" s="1"/>
      <c r="C146" s="1"/>
      <c r="D146" s="1"/>
      <c r="E146" s="1"/>
      <c r="F146" s="1"/>
      <c r="G146" s="1"/>
      <c r="H146" s="143"/>
    </row>
    <row r="147" spans="1:8">
      <c r="A147" s="142"/>
      <c r="B147" s="1"/>
      <c r="C147" s="1"/>
      <c r="D147" s="1"/>
      <c r="E147" s="1"/>
      <c r="F147" s="1"/>
      <c r="G147" s="1"/>
      <c r="H147" s="143"/>
    </row>
    <row r="148" spans="1:8">
      <c r="A148" s="142"/>
      <c r="B148" s="1"/>
      <c r="C148" s="1"/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/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323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324</v>
      </c>
      <c r="B159" s="225"/>
      <c r="C159" s="226" t="s">
        <v>325</v>
      </c>
      <c r="D159" s="225"/>
      <c r="E159" s="226" t="s">
        <v>326</v>
      </c>
      <c r="F159" s="225"/>
      <c r="G159" s="141" t="s">
        <v>327</v>
      </c>
      <c r="H159" s="225"/>
    </row>
    <row r="160" spans="1:8">
      <c r="A160" s="256"/>
      <c r="C160" s="257"/>
      <c r="E160" s="257"/>
      <c r="G160" s="257"/>
    </row>
    <row r="161" spans="1:8">
      <c r="A161" s="226"/>
      <c r="B161" s="225"/>
      <c r="C161" s="139"/>
      <c r="D161" s="225"/>
      <c r="E161" s="139"/>
      <c r="F161" s="225"/>
      <c r="G161" s="155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343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329</v>
      </c>
      <c r="B165" s="1" t="s">
        <v>351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344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>
      <c r="A181" s="161" t="s">
        <v>59</v>
      </c>
      <c r="B181" s="162" t="s">
        <v>60</v>
      </c>
      <c r="C181" s="162" t="s">
        <v>61</v>
      </c>
      <c r="D181" s="162" t="s">
        <v>62</v>
      </c>
      <c r="E181" s="282" t="s">
        <v>63</v>
      </c>
      <c r="F181" s="283"/>
      <c r="G181" s="163" t="s">
        <v>64</v>
      </c>
      <c r="H181" s="160" t="s">
        <v>65</v>
      </c>
    </row>
    <row r="182" spans="1:8" ht="13.5" thickTop="1">
      <c r="A182" s="164"/>
      <c r="B182" s="251">
        <v>4895</v>
      </c>
      <c r="C182" s="230">
        <v>230</v>
      </c>
      <c r="D182" s="166">
        <v>0</v>
      </c>
      <c r="E182" s="272" t="s">
        <v>352</v>
      </c>
      <c r="F182" s="273"/>
      <c r="G182" s="231">
        <f>(B182*C182)</f>
        <v>1125850</v>
      </c>
      <c r="H182" s="232">
        <f>G182</f>
        <v>1125850</v>
      </c>
    </row>
    <row r="183" spans="1:8">
      <c r="A183" s="164"/>
      <c r="B183" s="165"/>
      <c r="C183" s="287"/>
      <c r="D183" s="166"/>
      <c r="E183" s="289"/>
      <c r="F183" s="275"/>
      <c r="G183" s="167">
        <f>C183*D183</f>
        <v>0</v>
      </c>
      <c r="H183" s="168">
        <f>B183*G183</f>
        <v>0</v>
      </c>
    </row>
    <row r="184" spans="1:8">
      <c r="A184" s="164"/>
      <c r="B184" s="165"/>
      <c r="C184" s="287"/>
      <c r="D184" s="166"/>
      <c r="E184" s="288"/>
      <c r="F184" s="275"/>
      <c r="G184" s="167"/>
      <c r="H184" s="168">
        <f>B184*G184</f>
        <v>0</v>
      </c>
    </row>
    <row r="185" spans="1:8">
      <c r="A185" s="164"/>
      <c r="B185" s="165"/>
      <c r="C185" s="165"/>
      <c r="D185" s="166"/>
      <c r="E185" s="274"/>
      <c r="F185" s="275"/>
      <c r="G185" s="167">
        <f>IF(D185&lt;&gt;1,+C185*D185,C185)</f>
        <v>0</v>
      </c>
      <c r="H185" s="168">
        <f>IF(C185=G185,B185*C185,B185*C185*D185)</f>
        <v>0</v>
      </c>
    </row>
    <row r="186" spans="1:8" ht="13.5" thickBot="1">
      <c r="A186" s="169"/>
      <c r="B186" s="170"/>
      <c r="C186" s="170"/>
      <c r="D186" s="171"/>
      <c r="E186" s="276"/>
      <c r="F186" s="277"/>
      <c r="G186" s="172">
        <f>IF(D186&lt;&gt;1,+C186*D186,C186)</f>
        <v>0</v>
      </c>
      <c r="H186" s="173">
        <f>IF(C186=G186,B186*C186,B186*C186*D186)</f>
        <v>0</v>
      </c>
    </row>
    <row r="187" spans="1:8" ht="13.5" thickTop="1">
      <c r="A187" s="174" t="s">
        <v>66</v>
      </c>
      <c r="B187" s="175">
        <f>SUM(B182:B186)</f>
        <v>4895</v>
      </c>
      <c r="C187" s="1"/>
      <c r="D187" s="1"/>
      <c r="E187" s="149"/>
      <c r="F187" s="129"/>
      <c r="G187" s="149" t="s">
        <v>345</v>
      </c>
      <c r="H187" s="233">
        <f>H182+H183+H184</f>
        <v>1125850</v>
      </c>
    </row>
    <row r="188" spans="1:8" ht="12.75" hidden="1" customHeight="1">
      <c r="A188" s="177"/>
      <c r="B188" s="1"/>
      <c r="C188" s="1"/>
      <c r="D188" s="1"/>
      <c r="E188" s="129"/>
      <c r="F188" s="149" t="s">
        <v>67</v>
      </c>
      <c r="G188" s="178">
        <v>1</v>
      </c>
      <c r="H188" s="233">
        <f>G188*Val_terreno</f>
        <v>1125850</v>
      </c>
    </row>
    <row r="189" spans="1:8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1125850</v>
      </c>
    </row>
    <row r="190" spans="1:8">
      <c r="A190" s="177"/>
      <c r="B190" s="1"/>
      <c r="C190" s="1"/>
      <c r="D190" s="1"/>
      <c r="E190" s="129"/>
      <c r="F190" s="1"/>
      <c r="G190" s="1"/>
      <c r="H190" s="180"/>
    </row>
    <row r="191" spans="1:8" ht="13.5" thickBot="1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>
      <c r="A192" s="182" t="s">
        <v>69</v>
      </c>
      <c r="B192" s="183" t="s">
        <v>60</v>
      </c>
      <c r="C192" s="183" t="s">
        <v>70</v>
      </c>
      <c r="D192" s="183" t="s">
        <v>71</v>
      </c>
      <c r="E192" s="284" t="s">
        <v>72</v>
      </c>
      <c r="F192" s="285"/>
      <c r="G192" s="291" t="s">
        <v>64</v>
      </c>
      <c r="H192" s="184" t="s">
        <v>65</v>
      </c>
    </row>
    <row r="193" spans="1:8" ht="13.5" thickTop="1">
      <c r="A193" s="258" t="s">
        <v>387</v>
      </c>
      <c r="B193" s="229">
        <v>931</v>
      </c>
      <c r="C193" s="230">
        <v>1540</v>
      </c>
      <c r="D193" s="186"/>
      <c r="E193" s="290"/>
      <c r="F193" s="278"/>
      <c r="G193" s="235"/>
      <c r="H193" s="234">
        <f>B193*C193</f>
        <v>1433740</v>
      </c>
    </row>
    <row r="194" spans="1:8">
      <c r="A194" s="258"/>
      <c r="B194" s="229"/>
      <c r="C194" s="230"/>
      <c r="D194" s="186"/>
      <c r="E194" s="189"/>
      <c r="F194" s="269"/>
      <c r="G194" s="292"/>
      <c r="H194" s="234">
        <f>B194*C194</f>
        <v>0</v>
      </c>
    </row>
    <row r="195" spans="1:8">
      <c r="A195" s="258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>
      <c r="A198" s="174" t="s">
        <v>66</v>
      </c>
      <c r="B198" s="175">
        <f>SUM(B193:B197)</f>
        <v>931</v>
      </c>
      <c r="C198" s="196"/>
      <c r="D198" s="1"/>
      <c r="E198" s="1"/>
      <c r="F198" s="129"/>
      <c r="G198" s="149" t="s">
        <v>73</v>
      </c>
      <c r="H198" s="236">
        <f>SUM(H193:H197)</f>
        <v>1433740</v>
      </c>
    </row>
    <row r="199" spans="1:8" ht="12.75" hidden="1" customHeight="1">
      <c r="A199" s="177"/>
      <c r="B199" s="1"/>
      <c r="C199" s="1"/>
      <c r="D199" s="1"/>
      <c r="E199" s="129"/>
      <c r="F199" s="149" t="s">
        <v>67</v>
      </c>
      <c r="G199" s="178">
        <v>1</v>
      </c>
      <c r="H199" s="233">
        <f>G199*Val_constr</f>
        <v>1433740</v>
      </c>
    </row>
    <row r="200" spans="1:8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1433740</v>
      </c>
    </row>
    <row r="201" spans="1:8">
      <c r="A201" s="177"/>
      <c r="B201" s="1"/>
      <c r="C201" s="1"/>
      <c r="D201" s="1"/>
      <c r="E201" s="1"/>
      <c r="F201" s="1"/>
      <c r="G201" s="129"/>
      <c r="H201" s="130"/>
    </row>
    <row r="202" spans="1:8" ht="13.5" thickBot="1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>
      <c r="A203" s="197"/>
      <c r="B203" s="198" t="s">
        <v>75</v>
      </c>
      <c r="C203" s="199" t="s">
        <v>70</v>
      </c>
      <c r="D203" s="162" t="s">
        <v>71</v>
      </c>
      <c r="E203" s="282" t="s">
        <v>76</v>
      </c>
      <c r="F203" s="199"/>
      <c r="G203" s="198" t="s">
        <v>72</v>
      </c>
      <c r="H203" s="286" t="s">
        <v>65</v>
      </c>
    </row>
    <row r="204" spans="1:8" ht="13.5" thickTop="1">
      <c r="A204" s="200" t="s">
        <v>85</v>
      </c>
      <c r="B204" s="201" t="s">
        <v>85</v>
      </c>
      <c r="C204" s="165">
        <v>0</v>
      </c>
      <c r="D204" s="186">
        <v>0</v>
      </c>
      <c r="E204" s="202"/>
      <c r="F204" s="203"/>
      <c r="G204" s="204"/>
      <c r="H204" s="188">
        <f>+C204-C204*G204</f>
        <v>0</v>
      </c>
    </row>
    <row r="205" spans="1:8">
      <c r="A205" s="200"/>
      <c r="B205" s="205"/>
      <c r="C205" s="165"/>
      <c r="D205" s="186"/>
      <c r="E205" s="202"/>
      <c r="F205" s="155"/>
      <c r="G205" s="206"/>
      <c r="H205" s="188">
        <f>+C205-C205*G205</f>
        <v>0</v>
      </c>
    </row>
    <row r="206" spans="1:8">
      <c r="A206" s="200"/>
      <c r="B206" s="205"/>
      <c r="C206" s="165"/>
      <c r="D206" s="186"/>
      <c r="E206" s="202"/>
      <c r="F206" s="155"/>
      <c r="G206" s="206"/>
      <c r="H206" s="188">
        <f>+C206-C206*G206</f>
        <v>0</v>
      </c>
    </row>
    <row r="207" spans="1:8">
      <c r="A207" s="200"/>
      <c r="B207" s="205"/>
      <c r="C207" s="165"/>
      <c r="D207" s="186"/>
      <c r="E207" s="202"/>
      <c r="F207" s="155"/>
      <c r="G207" s="206"/>
      <c r="H207" s="188">
        <f>+C207-C207*G207</f>
        <v>0</v>
      </c>
    </row>
    <row r="208" spans="1:8" ht="13.5" thickBot="1">
      <c r="A208" s="207"/>
      <c r="B208" s="208"/>
      <c r="C208" s="170"/>
      <c r="D208" s="191"/>
      <c r="E208" s="209"/>
      <c r="F208" s="210"/>
      <c r="G208" s="211"/>
      <c r="H208" s="212">
        <f>+C208-C208*G208</f>
        <v>0</v>
      </c>
    </row>
    <row r="209" spans="1:8" ht="13.5" thickTop="1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0</v>
      </c>
    </row>
    <row r="210" spans="1:8" ht="12.75" hidden="1" customHeight="1">
      <c r="A210" s="177" t="s">
        <v>85</v>
      </c>
      <c r="B210" s="1"/>
      <c r="C210" s="1"/>
      <c r="D210" s="1"/>
      <c r="E210" s="129"/>
      <c r="F210" s="149" t="s">
        <v>67</v>
      </c>
      <c r="G210" s="213">
        <v>0</v>
      </c>
      <c r="H210" s="176">
        <f>+H209*G210</f>
        <v>0</v>
      </c>
    </row>
    <row r="211" spans="1:8">
      <c r="A211" s="177"/>
      <c r="B211" s="1"/>
      <c r="C211" s="1"/>
      <c r="D211" s="1"/>
      <c r="E211" s="129"/>
      <c r="F211" s="149"/>
      <c r="G211" s="214"/>
      <c r="H211" s="176">
        <f>IF(G210=0,Val_esp,ind_val_esp)</f>
        <v>0</v>
      </c>
    </row>
    <row r="212" spans="1:8">
      <c r="A212" s="177" t="s">
        <v>85</v>
      </c>
      <c r="B212" s="1"/>
      <c r="C212" s="1"/>
      <c r="D212" s="1"/>
      <c r="E212" s="129"/>
      <c r="F212" s="149"/>
      <c r="G212" s="214"/>
      <c r="H212" s="130"/>
    </row>
    <row r="213" spans="1:8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5">
        <f>H188+H199</f>
        <v>2559590</v>
      </c>
    </row>
    <row r="215" spans="1:8">
      <c r="A215" s="177" t="str">
        <f>Hoja2!A7</f>
        <v xml:space="preserve"> DOS MILLONES  QUINIENTOS  CINCUENTA  Y  NUEVE  MIL  QUINIENTOS  NOVENTA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6" t="s">
        <v>322</v>
      </c>
      <c r="B216" s="217" t="s">
        <v>85</v>
      </c>
      <c r="C216" s="1"/>
      <c r="D216" s="1"/>
      <c r="E216" s="1"/>
      <c r="F216" s="218"/>
      <c r="G216" s="153" t="s">
        <v>78</v>
      </c>
      <c r="H216" s="130"/>
    </row>
    <row r="217" spans="1:8" ht="14.25" thickTop="1" thickBot="1">
      <c r="A217" s="216" t="s">
        <v>12</v>
      </c>
      <c r="B217" s="219"/>
      <c r="C217" s="293">
        <v>40614</v>
      </c>
      <c r="D217" s="159"/>
      <c r="E217" s="159"/>
      <c r="F217" s="159"/>
      <c r="G217" s="159"/>
      <c r="H217" s="160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79</v>
      </c>
      <c r="B219" s="221"/>
      <c r="C219" s="221"/>
      <c r="D219" s="221" t="s">
        <v>80</v>
      </c>
      <c r="E219" s="221"/>
      <c r="F219" s="221"/>
      <c r="G219" s="221"/>
      <c r="H219" s="222"/>
    </row>
    <row r="220" spans="1:8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>
      <c r="A223" s="223" t="s">
        <v>81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82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83</v>
      </c>
      <c r="C230" s="1"/>
      <c r="D230" s="1"/>
      <c r="E230" s="228" t="s">
        <v>84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300" t="s">
        <v>338</v>
      </c>
      <c r="B235" s="301"/>
      <c r="C235" s="301"/>
      <c r="D235" s="301"/>
      <c r="E235" s="301"/>
      <c r="F235" s="301"/>
      <c r="G235" s="301"/>
      <c r="H235" s="302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300" t="s">
        <v>328</v>
      </c>
      <c r="B237" s="301"/>
      <c r="C237" s="301"/>
      <c r="D237" s="301"/>
      <c r="E237" s="301"/>
      <c r="F237" s="301"/>
      <c r="G237" s="301"/>
      <c r="H237" s="302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1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86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2000000</v>
      </c>
      <c r="D3" s="5">
        <f>TRUNC(A5,-5)</f>
        <v>2500000</v>
      </c>
      <c r="E3" s="5">
        <f>TRUNC(A5,-4)</f>
        <v>2550000</v>
      </c>
      <c r="F3" s="5">
        <f>TRUNC(A5,-3)</f>
        <v>2559000</v>
      </c>
      <c r="G3" s="5">
        <f>TRUNC(A5,-2)</f>
        <v>2559500</v>
      </c>
      <c r="H3" s="5">
        <f>TRUNC(A5,-1)</f>
        <v>2559590</v>
      </c>
      <c r="I3" s="5">
        <f>TRUNC(A5,0)</f>
        <v>2559590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2</v>
      </c>
      <c r="D4" s="7">
        <f>(D3-C3)/100000</f>
        <v>5</v>
      </c>
      <c r="E4" s="7">
        <f>(E3-D3)/10000</f>
        <v>5</v>
      </c>
      <c r="F4" s="7">
        <f>(F3-E3)/1000</f>
        <v>9</v>
      </c>
      <c r="G4" s="7">
        <f>(G3-F3)/100</f>
        <v>5</v>
      </c>
      <c r="H4" s="7">
        <f>(H3-G3)/10</f>
        <v>9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2559590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DOS MILLONES  QUINIENTOS  CINCUENTA  Y  NUEVE  MIL  QUINIENTOS  NOVENTA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 xml:space="preserve"> DOS MILLONES </v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 xml:space="preserve"> QUINIENTOS </v>
      </c>
      <c r="J16" s="23" t="str">
        <f>IF(A16=E4,C16,IF(AND(F4=5,E4=1),D16,""))</f>
        <v xml:space="preserve"> CINCUENTA </v>
      </c>
      <c r="K16" s="23"/>
      <c r="L16" s="23" t="str">
        <f>IF(E4=1,"",IF(A16=F4,B16,""))</f>
        <v/>
      </c>
      <c r="M16" s="23"/>
      <c r="N16" s="23" t="str">
        <f>IF(A16=G4,E16,"")</f>
        <v xml:space="preserve"> QUINIENTOS </v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 xml:space="preserve"> NUEVE </v>
      </c>
      <c r="M20" s="23"/>
      <c r="N20" s="23" t="str">
        <f>IF(A20=G4,E20,"")</f>
        <v/>
      </c>
      <c r="O20" s="23" t="str">
        <f>IF(A20=H4,C20,"")</f>
        <v xml:space="preserve"> NOVENTA </v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DOS MILLONES </v>
      </c>
      <c r="I22" s="31" t="str">
        <f>I12&amp;I13&amp;I14&amp;I15&amp;I16&amp;I17&amp;I18&amp;I19&amp;I20</f>
        <v xml:space="preserve"> QUINIENTOS </v>
      </c>
      <c r="J22" s="31" t="str">
        <f>J12&amp;J13&amp;J14&amp;J15&amp;J16&amp;J17&amp;J18&amp;J19&amp;J20</f>
        <v xml:space="preserve"> CINCUENTA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NUEVE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QUINIENTOS </v>
      </c>
      <c r="O22" s="31" t="str">
        <f>O12&amp;O13&amp;O14&amp;O15&amp;O16&amp;O17&amp;O18&amp;O19&amp;O20</f>
        <v xml:space="preserve"> NOVENTA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DOS MILLONES  QUINIENTOS  CINCUENTA  Y  NUEVE  MIL  QUINIENTOS  NOVENTA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150</v>
      </c>
      <c r="C2" s="44" t="s">
        <v>151</v>
      </c>
      <c r="D2" s="45"/>
      <c r="E2" s="46"/>
    </row>
    <row r="3" spans="2:6">
      <c r="B3" s="47" t="s">
        <v>152</v>
      </c>
      <c r="C3" s="48" t="s">
        <v>153</v>
      </c>
      <c r="D3" s="48"/>
      <c r="E3" s="49"/>
    </row>
    <row r="4" spans="2:6">
      <c r="B4" s="50" t="s">
        <v>154</v>
      </c>
      <c r="C4" s="48" t="s">
        <v>155</v>
      </c>
      <c r="D4" s="48"/>
      <c r="E4" s="49"/>
    </row>
    <row r="5" spans="2:6">
      <c r="B5" s="47" t="s">
        <v>156</v>
      </c>
      <c r="C5" s="48" t="s">
        <v>157</v>
      </c>
      <c r="D5" s="48"/>
      <c r="E5" s="49"/>
    </row>
    <row r="6" spans="2:6">
      <c r="B6" s="51" t="s">
        <v>158</v>
      </c>
      <c r="C6" s="52" t="s">
        <v>159</v>
      </c>
      <c r="D6" s="53"/>
      <c r="E6" s="54"/>
    </row>
    <row r="7" spans="2:6">
      <c r="B7" s="310" t="s">
        <v>160</v>
      </c>
      <c r="C7" s="310"/>
      <c r="D7" s="310"/>
      <c r="E7" s="310"/>
    </row>
    <row r="8" spans="2:6">
      <c r="B8" s="311" t="s">
        <v>161</v>
      </c>
      <c r="C8" s="312"/>
      <c r="D8" s="312"/>
      <c r="E8" s="313"/>
    </row>
    <row r="9" spans="2:6">
      <c r="B9" s="55" t="s">
        <v>162</v>
      </c>
      <c r="C9" s="56">
        <v>1</v>
      </c>
      <c r="D9" s="57"/>
      <c r="E9" s="58"/>
    </row>
    <row r="10" spans="2:6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>
      <c r="B11" s="59" t="s">
        <v>167</v>
      </c>
      <c r="C11" s="60" t="s">
        <v>168</v>
      </c>
      <c r="D11" s="63"/>
      <c r="E11" s="64"/>
    </row>
    <row r="12" spans="2:6">
      <c r="B12" s="59" t="s">
        <v>169</v>
      </c>
      <c r="C12" s="60" t="s">
        <v>170</v>
      </c>
      <c r="D12" s="63"/>
      <c r="E12" s="64"/>
    </row>
    <row r="13" spans="2:6">
      <c r="B13" s="59" t="s">
        <v>171</v>
      </c>
      <c r="C13" s="65" t="s">
        <v>172</v>
      </c>
      <c r="D13" s="60"/>
      <c r="E13" s="66"/>
      <c r="F13" s="67"/>
    </row>
    <row r="14" spans="2:6">
      <c r="B14" s="59" t="s">
        <v>173</v>
      </c>
      <c r="C14" s="68" t="str">
        <f>B34</f>
        <v>Oficina con Bodega</v>
      </c>
      <c r="D14" s="60"/>
      <c r="E14" s="58"/>
    </row>
    <row r="15" spans="2:6" ht="45" customHeight="1">
      <c r="B15" s="69" t="s">
        <v>174</v>
      </c>
      <c r="C15" s="314" t="s">
        <v>175</v>
      </c>
      <c r="D15" s="315"/>
      <c r="E15" s="316"/>
    </row>
    <row r="16" spans="2:6">
      <c r="B16" s="70" t="s">
        <v>176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11" t="s">
        <v>177</v>
      </c>
      <c r="C18" s="312"/>
      <c r="D18" s="312"/>
      <c r="E18" s="313"/>
    </row>
    <row r="19" spans="2:34">
      <c r="B19" s="73" t="s">
        <v>178</v>
      </c>
      <c r="C19" s="306" t="str">
        <f>D34</f>
        <v>Habitacional y comercial de 1er orden .</v>
      </c>
      <c r="D19" s="306"/>
      <c r="E19" s="307"/>
    </row>
    <row r="20" spans="2:34">
      <c r="B20" s="73" t="s">
        <v>179</v>
      </c>
      <c r="C20" s="76">
        <f>H34</f>
        <v>0.95</v>
      </c>
      <c r="D20" s="74"/>
      <c r="E20" s="75"/>
    </row>
    <row r="21" spans="2:34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182</v>
      </c>
      <c r="C23" s="308" t="s">
        <v>183</v>
      </c>
      <c r="D23" s="308"/>
      <c r="E23" s="309"/>
    </row>
    <row r="24" spans="2:34">
      <c r="B24" s="73"/>
      <c r="C24" s="308"/>
      <c r="D24" s="308"/>
      <c r="E24" s="309"/>
    </row>
    <row r="25" spans="2:34">
      <c r="B25" s="73"/>
      <c r="C25" s="308"/>
      <c r="D25" s="308"/>
      <c r="E25" s="309"/>
    </row>
    <row r="26" spans="2:34">
      <c r="B26" s="73"/>
      <c r="C26" s="308"/>
      <c r="D26" s="308"/>
      <c r="E26" s="309"/>
    </row>
    <row r="27" spans="2:34">
      <c r="B27" s="77" t="s">
        <v>184</v>
      </c>
      <c r="C27" s="78"/>
      <c r="D27" s="79" t="s">
        <v>185</v>
      </c>
      <c r="E27" s="80"/>
    </row>
    <row r="28" spans="2:34">
      <c r="B28" s="81"/>
      <c r="C28" s="82"/>
      <c r="D28" s="81"/>
      <c r="E28" s="82"/>
    </row>
    <row r="29" spans="2:34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05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05" t="s">
        <v>305</v>
      </c>
      <c r="P38" s="305"/>
      <c r="S38" s="305" t="s">
        <v>306</v>
      </c>
      <c r="U38" s="114" t="s">
        <v>307</v>
      </c>
      <c r="W38" s="114" t="s">
        <v>308</v>
      </c>
    </row>
    <row r="39" spans="1:34" s="114" customFormat="1">
      <c r="B39" s="114" t="s">
        <v>309</v>
      </c>
      <c r="C39" s="114" t="s">
        <v>310</v>
      </c>
      <c r="D39" s="114" t="s">
        <v>311</v>
      </c>
      <c r="G39" s="305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05"/>
      <c r="P39" s="305"/>
      <c r="S39" s="305"/>
      <c r="U39" s="114" t="s">
        <v>315</v>
      </c>
      <c r="W39" s="114" t="s">
        <v>253</v>
      </c>
    </row>
    <row r="40" spans="1:34" s="114" customFormat="1">
      <c r="C40" s="114" t="s">
        <v>316</v>
      </c>
      <c r="D40" s="114" t="s">
        <v>317</v>
      </c>
      <c r="G40" s="305"/>
      <c r="H40" s="118">
        <v>0.75</v>
      </c>
      <c r="I40" s="114" t="s">
        <v>318</v>
      </c>
      <c r="O40" s="305"/>
      <c r="S40" s="305"/>
      <c r="U40" s="305" t="s">
        <v>319</v>
      </c>
    </row>
    <row r="41" spans="1:34" s="114" customFormat="1">
      <c r="G41" s="114" t="s">
        <v>320</v>
      </c>
      <c r="H41" s="118">
        <v>0.7</v>
      </c>
      <c r="U41" s="305"/>
    </row>
    <row r="42" spans="1:34" s="114" customFormat="1">
      <c r="H42" s="119">
        <v>0.65</v>
      </c>
      <c r="U42" s="305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321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2010-02-25T16:14:35Z</cp:lastPrinted>
  <dcterms:created xsi:type="dcterms:W3CDTF">1999-03-21T10:09:47Z</dcterms:created>
  <dcterms:modified xsi:type="dcterms:W3CDTF">2012-11-21T19:02:01Z</dcterms:modified>
</cp:coreProperties>
</file>