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214" i="1"/>
  <c r="H205"/>
  <c r="H204"/>
  <c r="G182"/>
  <c r="H182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87" i="1" l="1"/>
  <c r="H188" s="1"/>
  <c r="H189" s="1"/>
  <c r="H209"/>
  <c r="H210" s="1"/>
  <c r="H198"/>
  <c r="H199" s="1"/>
  <c r="H200" s="1"/>
  <c r="H211" l="1"/>
  <c r="A5" i="2" s="1"/>
  <c r="H3" s="1"/>
  <c r="G3" l="1"/>
  <c r="H4" s="1"/>
  <c r="E3"/>
  <c r="C3"/>
  <c r="I3"/>
  <c r="I4" s="1"/>
  <c r="Q18" s="1"/>
  <c r="D3"/>
  <c r="F3"/>
  <c r="B3"/>
  <c r="B4" s="1"/>
  <c r="G19" s="1"/>
  <c r="Q20" l="1"/>
  <c r="G4"/>
  <c r="N18" s="1"/>
  <c r="F4"/>
  <c r="C4"/>
  <c r="H17" s="1"/>
  <c r="D4"/>
  <c r="I17" s="1"/>
  <c r="G20"/>
  <c r="L3"/>
  <c r="J3"/>
  <c r="J4" s="1"/>
  <c r="E4"/>
  <c r="J20" s="1"/>
  <c r="Q17"/>
  <c r="Q19"/>
  <c r="G18"/>
  <c r="G16"/>
  <c r="N15"/>
  <c r="P22"/>
  <c r="O13"/>
  <c r="O17"/>
  <c r="Q13"/>
  <c r="O19"/>
  <c r="O16"/>
  <c r="O14"/>
  <c r="Q14"/>
  <c r="Q12"/>
  <c r="O18"/>
  <c r="Q16"/>
  <c r="O15"/>
  <c r="O12"/>
  <c r="Q15"/>
  <c r="O20"/>
  <c r="L14" l="1"/>
  <c r="I16"/>
  <c r="N19"/>
  <c r="M22"/>
  <c r="N13"/>
  <c r="I14"/>
  <c r="G12"/>
  <c r="I19"/>
  <c r="I15"/>
  <c r="L17"/>
  <c r="N17"/>
  <c r="L19"/>
  <c r="N20"/>
  <c r="N14"/>
  <c r="I18"/>
  <c r="N12"/>
  <c r="N16"/>
  <c r="J13"/>
  <c r="L13"/>
  <c r="I20"/>
  <c r="L20"/>
  <c r="J14"/>
  <c r="G13"/>
  <c r="L18"/>
  <c r="J18"/>
  <c r="G14"/>
  <c r="H18"/>
  <c r="G17"/>
  <c r="H16"/>
  <c r="I13"/>
  <c r="L16"/>
  <c r="L15"/>
  <c r="H14"/>
  <c r="K3"/>
  <c r="H12"/>
  <c r="H15"/>
  <c r="G15"/>
  <c r="H13"/>
  <c r="H19"/>
  <c r="D24"/>
  <c r="H20"/>
  <c r="F24"/>
  <c r="J12"/>
  <c r="J15"/>
  <c r="K22"/>
  <c r="L12"/>
  <c r="J16"/>
  <c r="I12"/>
  <c r="J17"/>
  <c r="J19"/>
  <c r="O22"/>
  <c r="Q22"/>
  <c r="N22" l="1"/>
  <c r="G22"/>
  <c r="L22"/>
  <c r="I22"/>
  <c r="H22"/>
  <c r="J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<sst xmlns="http://schemas.openxmlformats.org/spreadsheetml/2006/main" count="477" uniqueCount="396">
  <si>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</si>
  <si>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</si>
  <si>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</si>
  <si>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</si>
  <si>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</si>
  <si>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</si>
  <si>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</si>
  <si>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</si>
  <si>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</si>
  <si>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</si>
  <si>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</si>
  <si>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</si>
  <si>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</si>
  <si>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</si>
  <si>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</si>
  <si>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</si>
  <si>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</si>
  <si>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</si>
  <si>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</si>
  <si>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</si>
  <si>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</si>
  <si>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</si>
  <si>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</si>
  <si>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</si>
  <si>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</si>
  <si>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</si>
  <si>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</si>
  <si>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</si>
  <si>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</si>
  <si>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</si>
  <si>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</si>
  <si>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</si>
  <si>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</si>
  <si>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</si>
  <si>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</si>
  <si>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</si>
  <si>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</si>
  <si>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</si>
  <si>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</si>
  <si>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</si>
  <si>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</si>
  <si>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</si>
  <si>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</si>
  <si>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</si>
  <si>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</si>
  <si>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</si>
  <si>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</si>
  <si>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</si>
  <si>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</si>
  <si>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</si>
  <si>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</si>
  <si>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</si>
  <si>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</si>
  <si>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</si>
  <si>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</si>
  <si>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</si>
  <si>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</si>
  <si>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</si>
  <si>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</si>
  <si>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</si>
  <si>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</si>
  <si>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</si>
  <si>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</si>
  <si>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</si>
  <si>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</si>
  <si>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</si>
  <si>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</si>
  <si>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</si>
  <si>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</si>
  <si>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</si>
  <si>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</si>
  <si>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</si>
  <si>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</si>
  <si>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</si>
  <si>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</si>
  <si>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</si>
  <si>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</si>
  <si>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</si>
  <si>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</si>
  <si>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</si>
  <si>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</si>
  <si>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</si>
  <si>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</si>
  <si>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</si>
  <si>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</si>
  <si>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</si>
  <si>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</si>
  <si>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</si>
  <si>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</si>
  <si>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</si>
  <si>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</si>
  <si>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</si>
  <si>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</si>
  <si>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</si>
  <si>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</si>
  <si>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</si>
  <si>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</si>
  <si>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</si>
  <si>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</si>
  <si>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</si>
  <si>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</si>
  <si>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</si>
  <si>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</si>
  <si>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</si>
  <si>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</si>
  <si>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</si>
  <si>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</si>
  <si>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</si>
  <si>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</si>
  <si>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</si>
  <si>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</si>
  <si>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</si>
  <si>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</si>
  <si>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</si>
  <si>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</si>
  <si>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</si>
  <si>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</si>
  <si>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</si>
  <si>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</si>
  <si>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</si>
  <si>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</si>
  <si>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</si>
  <si>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</si>
  <si>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</si>
  <si>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</si>
  <si>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</si>
  <si>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</si>
  <si>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</si>
  <si>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</si>
  <si>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</si>
  <si>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</si>
  <si>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</si>
  <si>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</si>
  <si>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</si>
  <si>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</si>
  <si>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</si>
  <si>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</si>
  <si>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</si>
  <si>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</si>
  <si>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</si>
  <si>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</si>
  <si>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</si>
  <si>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</si>
  <si>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</si>
  <si>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</si>
  <si>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</si>
  <si>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</si>
  <si>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</si>
  <si>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</si>
  <si>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</si>
  <si>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</si>
  <si>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</si>
  <si>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</si>
  <si>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</si>
  <si>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</si>
  <si>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</si>
  <si>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</si>
  <si>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</si>
  <si>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</si>
  <si>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</si>
  <si>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</si>
  <si>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</si>
  <si>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</si>
  <si>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</si>
  <si>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</si>
  <si>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</si>
  <si>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</si>
  <si>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</si>
  <si>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</si>
  <si>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</si>
  <si>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</si>
  <si>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</si>
  <si>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</si>
  <si>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</si>
  <si>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</si>
  <si>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</si>
  <si>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</si>
  <si>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</si>
  <si>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</si>
  <si>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</si>
  <si>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</si>
  <si>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</si>
  <si>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</si>
  <si>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</si>
  <si>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</si>
  <si>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</si>
  <si>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</si>
  <si>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</si>
  <si>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</si>
  <si>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</si>
  <si>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</si>
  <si>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</si>
  <si>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</si>
  <si>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</si>
  <si>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</si>
  <si>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</si>
  <si>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</si>
  <si>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</si>
  <si>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</si>
  <si>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</si>
  <si>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</si>
  <si>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</si>
  <si>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</si>
  <si>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</si>
  <si>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</si>
  <si>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</si>
  <si>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</si>
  <si>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</si>
  <si>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</si>
  <si>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</si>
  <si>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</si>
  <si>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</si>
  <si>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</si>
  <si>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</si>
  <si>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</si>
  <si>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</si>
  <si>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</si>
  <si>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</si>
  <si>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</si>
  <si>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</si>
  <si>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</si>
  <si>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</si>
  <si>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</si>
  <si>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</si>
  <si>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</si>
  <si>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</si>
  <si>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</si>
  <si>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</si>
  <si>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</si>
  <si>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</si>
  <si>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</si>
  <si>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</si>
  <si>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</si>
  <si>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</si>
  <si>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</si>
  <si>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</si>
  <si>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</si>
  <si>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</si>
  <si>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</si>
  <si>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</si>
  <si>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</si>
  <si>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</si>
  <si>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</si>
  <si>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</si>
  <si>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</si>
  <si>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</si>
  <si>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</si>
  <si>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</si>
  <si>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</si>
  <si>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</si>
  <si>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</si>
  <si>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</si>
  <si>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</si>
  <si>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</si>
  <si>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</si>
  <si>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</si>
  <si>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</si>
  <si>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</si>
  <si>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</si>
  <si>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</si>
  <si>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</si>
  <si>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</si>
  <si>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</si>
  <si>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</si>
  <si>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</si>
  <si>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</si>
  <si>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</si>
  <si>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</si>
  <si>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</si>
  <si>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</si>
  <si>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</si>
  <si>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</si>
  <si>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</si>
  <si>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</si>
  <si>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</si>
  <si>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</si>
  <si>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</si>
  <si>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</si>
  <si>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</si>
  <si>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</si>
  <si>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</si>
  <si>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</si>
  <si>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</si>
  <si>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</si>
  <si>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</si>
  <si>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</si>
  <si>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</si>
  <si>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</si>
  <si>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</si>
  <si>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</si>
  <si>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</si>
  <si>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</si>
  <si>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</si>
  <si>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</si>
  <si>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</si>
  <si>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</si>
  <si>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</si>
  <si>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</si>
  <si>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</si>
  <si>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</si>
  <si>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</si>
  <si>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</si>
  <si>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</si>
  <si>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</si>
  <si>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</si>
  <si>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</si>
  <si>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</si>
  <si>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</si>
  <si>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</si>
  <si>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</si>
  <si>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</si>
  <si>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</si>
  <si>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</si>
  <si>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</si>
  <si>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</si>
  <si>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</si>
  <si>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</si>
  <si>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</si>
  <si>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</si>
  <si>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</si>
  <si>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</si>
  <si>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</si>
  <si>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</si>
  <si>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</si>
  <si>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</si>
  <si>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</si>
  <si>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</si>
  <si>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</si>
  <si>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</si>
  <si>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</si>
  <si>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</si>
  <si>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</si>
  <si>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</si>
  <si>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</si>
  <si>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</si>
  <si>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</si>
  <si>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</si>
  <si>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</si>
  <si>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</si>
  <si>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</si>
  <si>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</si>
  <si>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</si>
  <si>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</si>
  <si>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</si>
  <si>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</si>
  <si>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</si>
  <si>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</si>
  <si>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</si>
  <si>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</si>
  <si>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</si>
  <si>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</si>
  <si>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</si>
  <si>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</si>
  <si>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</si>
  <si>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</si>
  <si>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H. Ayuntamiento de Amacueca</t>
  </si>
  <si>
    <t>AMACUECA, JALISCO.</t>
  </si>
  <si>
    <t>H AYUNTAMIENTO No. 2</t>
  </si>
  <si>
    <t>AL SUR :</t>
  </si>
  <si>
    <t>AL  ORIENTE :</t>
  </si>
  <si>
    <t>AL PONIENTE:</t>
  </si>
  <si>
    <t>AL NORTE:</t>
  </si>
  <si>
    <t>PUBLICA</t>
  </si>
  <si>
    <t xml:space="preserve">AYUNTAMIENTO </t>
  </si>
  <si>
    <t>Probable de Piedra Barza acentado con mortero cal-arena</t>
  </si>
  <si>
    <t>Dalas, castillos y cerramientos de concreto aramdo</t>
  </si>
  <si>
    <t>De ladrillo de lama recosido de 15 cm.</t>
  </si>
  <si>
    <t>De Ladrillo de lama y recosido de 15 cm</t>
  </si>
  <si>
    <t>Se suponen de Block de semento - arena</t>
  </si>
  <si>
    <t>Viga de fierro con bobeda de cuña</t>
  </si>
  <si>
    <t>Hormigoneada ladrillo de barro y lecheriada</t>
  </si>
  <si>
    <t>Mortero de cal-arena amarilla en terminado apalillado</t>
  </si>
  <si>
    <t>Ceramica comercial de 11*11 en el baño</t>
  </si>
  <si>
    <t>Del mismo material que los pisos</t>
  </si>
  <si>
    <t>Vinilica</t>
  </si>
  <si>
    <t xml:space="preserve">Bajantes de PVC, tuberia de cobre para agua fierro galbanizado </t>
  </si>
  <si>
    <t>De porcelana</t>
  </si>
  <si>
    <t>Visible</t>
  </si>
  <si>
    <t xml:space="preserve">Puerta de Fierra estructural </t>
  </si>
  <si>
    <t>Medio doble transparente</t>
  </si>
  <si>
    <t>Puertas, Ventanas, Barandales.</t>
  </si>
  <si>
    <t>Enjarrada Y Pintada en Buen estado</t>
  </si>
  <si>
    <r>
      <t>587 m</t>
    </r>
    <r>
      <rPr>
        <b/>
        <sz val="10"/>
        <rFont val="Calibri"/>
        <family val="2"/>
      </rPr>
      <t>²</t>
    </r>
  </si>
  <si>
    <t>24.30 MTS CON LA CALLE PEDRO MORENO</t>
  </si>
  <si>
    <t>PEDRO MORENO #6</t>
  </si>
  <si>
    <t>8.7 MTS CON LUIS FRANCO LLAMAS</t>
  </si>
  <si>
    <t>105 MTS CON JAVIER FRANCO MADRIGAL</t>
  </si>
  <si>
    <t>121.55 MTS EN LINEA QUEBRADA CON ENRIQUE ROJAS DIAZ Y SALVADOR VALENZUELA Y VARIOS PROPIETARIOS</t>
  </si>
  <si>
    <t>450 U</t>
  </si>
  <si>
    <t>D-85-C9-201-32</t>
  </si>
  <si>
    <t xml:space="preserve">CASA DE LA CULTURA </t>
  </si>
  <si>
    <t>Muebles de cocina</t>
  </si>
  <si>
    <t xml:space="preserve">Museo </t>
  </si>
  <si>
    <t>41.5 mts</t>
  </si>
  <si>
    <t>16 de Septiembre</t>
  </si>
  <si>
    <t>A.M.R.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</si>
</sst>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11" fontId="3" fillId="0" borderId="0" xfId="0" applyNumberFormat="1" applyFont="1" applyFill="1" applyBorder="1"/>
    <xf numFmtId="0" fontId="0" fillId="0" borderId="0" xfId="0" applyNumberFormat="1" applyFill="1" applyBorder="1"/>
    <xf numFmtId="0" fontId="24" fillId="0" borderId="0" xfId="0" applyFont="1" applyFill="1" applyBorder="1"/>
    <xf numFmtId="0" fontId="19" fillId="0" borderId="16" xfId="0" applyFont="1" applyFill="1" applyBorder="1"/>
    <xf numFmtId="0" fontId="26" fillId="0" borderId="0" xfId="0" applyFont="1" applyFill="1" applyBorder="1"/>
    <xf numFmtId="0" fontId="19" fillId="0" borderId="42" xfId="0" applyNumberFormat="1" applyFont="1" applyFill="1" applyBorder="1" applyAlignment="1">
      <alignment horizontal="center"/>
    </xf>
    <xf numFmtId="0" fontId="19" fillId="0" borderId="45" xfId="0" applyFont="1" applyFill="1" applyBorder="1"/>
    <xf numFmtId="0" fontId="19" fillId="0" borderId="45" xfId="0" applyFont="1" applyFill="1" applyBorder="1" applyAlignment="1">
      <alignment horizontal="center"/>
    </xf>
    <xf numFmtId="0" fontId="27" fillId="0" borderId="0" xfId="0" applyFont="1"/>
    <xf numFmtId="0" fontId="24" fillId="0" borderId="0" xfId="0" applyFont="1" applyFill="1" applyAlignment="1" applyProtection="1">
      <alignment horizontal="left" vertical="top"/>
      <protection locked="0"/>
    </xf>
    <xf numFmtId="0" fontId="28" fillId="0" borderId="0" xfId="0" applyFont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top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208530</xdr:colOff>
      <xdr:row>133</xdr:row>
      <xdr:rowOff>144577</xdr:rowOff>
    </xdr:from>
    <xdr:to>
      <xdr:col>1</xdr:col>
      <xdr:colOff>76200</xdr:colOff>
      <xdr:row>141</xdr:row>
      <xdr:rowOff>95250</xdr:rowOff>
    </xdr:to>
    <xdr:sp macro="" textlink="">
      <xdr:nvSpPr>
        <xdr:cNvPr id="59" name="58 CuadroTexto"/>
        <xdr:cNvSpPr txBox="1"/>
      </xdr:nvSpPr>
      <xdr:spPr>
        <a:xfrm>
          <a:off x="208530" y="21680602"/>
          <a:ext cx="1382145" cy="12460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AL PONIENTE:  </a:t>
          </a:r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121.55 MTS EN LINEA QUEBRADA CON ENRIQUE ROJAS DIAZ Y SALVADOR VALENZUELA Y VARIOS PROPIETARIOS</a:t>
          </a:r>
          <a:endParaRPr lang="es-ES" sz="1000"/>
        </a:p>
      </xdr:txBody>
    </xdr:sp>
    <xdr:clientData/>
  </xdr:twoCellAnchor>
  <xdr:twoCellAnchor>
    <xdr:from>
      <xdr:col>2</xdr:col>
      <xdr:colOff>180976</xdr:colOff>
      <xdr:row>127</xdr:row>
      <xdr:rowOff>160225</xdr:rowOff>
    </xdr:from>
    <xdr:to>
      <xdr:col>3</xdr:col>
      <xdr:colOff>666751</xdr:colOff>
      <xdr:row>131</xdr:row>
      <xdr:rowOff>143215</xdr:rowOff>
    </xdr:to>
    <xdr:sp macro="" textlink="">
      <xdr:nvSpPr>
        <xdr:cNvPr id="60" name="59 CuadroTexto"/>
        <xdr:cNvSpPr txBox="1"/>
      </xdr:nvSpPr>
      <xdr:spPr>
        <a:xfrm>
          <a:off x="2762251" y="20638975"/>
          <a:ext cx="1543050" cy="630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NORTE :  24.30 MTS CON LA CALLE PEDRO MORENO</a:t>
          </a:r>
        </a:p>
      </xdr:txBody>
    </xdr:sp>
    <xdr:clientData/>
  </xdr:twoCellAnchor>
  <xdr:twoCellAnchor>
    <xdr:from>
      <xdr:col>6</xdr:col>
      <xdr:colOff>506866</xdr:colOff>
      <xdr:row>137</xdr:row>
      <xdr:rowOff>10207</xdr:rowOff>
    </xdr:from>
    <xdr:to>
      <xdr:col>7</xdr:col>
      <xdr:colOff>983455</xdr:colOff>
      <xdr:row>140</xdr:row>
      <xdr:rowOff>104776</xdr:rowOff>
    </xdr:to>
    <xdr:sp macro="" textlink="">
      <xdr:nvSpPr>
        <xdr:cNvPr id="61" name="60 CuadroTexto"/>
        <xdr:cNvSpPr txBox="1"/>
      </xdr:nvSpPr>
      <xdr:spPr>
        <a:xfrm>
          <a:off x="6440941" y="22108207"/>
          <a:ext cx="1371939" cy="580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ORIENTE:</a:t>
          </a:r>
          <a:r>
            <a:rPr lang="es-ES" sz="1100" baseline="0"/>
            <a:t>  105 MTS CON JAVIER FRANCO MADRIGAL</a:t>
          </a:r>
        </a:p>
        <a:p>
          <a:endParaRPr lang="es-ES" sz="1100"/>
        </a:p>
      </xdr:txBody>
    </xdr:sp>
    <xdr:clientData/>
  </xdr:twoCellAnchor>
  <xdr:twoCellAnchor>
    <xdr:from>
      <xdr:col>2</xdr:col>
      <xdr:colOff>517070</xdr:colOff>
      <xdr:row>151</xdr:row>
      <xdr:rowOff>19051</xdr:rowOff>
    </xdr:from>
    <xdr:to>
      <xdr:col>4</xdr:col>
      <xdr:colOff>590550</xdr:colOff>
      <xdr:row>154</xdr:row>
      <xdr:rowOff>38100</xdr:rowOff>
    </xdr:to>
    <xdr:sp macro="" textlink="">
      <xdr:nvSpPr>
        <xdr:cNvPr id="63" name="62 CuadroTexto"/>
        <xdr:cNvSpPr txBox="1"/>
      </xdr:nvSpPr>
      <xdr:spPr>
        <a:xfrm>
          <a:off x="3098345" y="24498301"/>
          <a:ext cx="1892755" cy="504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/>
            <a:t>AL SUR:</a:t>
          </a:r>
          <a:r>
            <a:rPr lang="es-ES" sz="1100" baseline="0"/>
            <a:t> 8.7 MTS CON LUIS FRANCO LLAMAS</a:t>
          </a:r>
          <a:endParaRPr lang="es-ES" sz="1100"/>
        </a:p>
      </xdr:txBody>
    </xdr:sp>
    <xdr:clientData/>
  </xdr:twoCellAnchor>
  <xdr:twoCellAnchor>
    <xdr:from>
      <xdr:col>4</xdr:col>
      <xdr:colOff>238125</xdr:colOff>
      <xdr:row>70</xdr:row>
      <xdr:rowOff>142875</xdr:rowOff>
    </xdr:from>
    <xdr:to>
      <xdr:col>6</xdr:col>
      <xdr:colOff>457200</xdr:colOff>
      <xdr:row>72</xdr:row>
      <xdr:rowOff>133350</xdr:rowOff>
    </xdr:to>
    <xdr:sp macro="" textlink="">
      <xdr:nvSpPr>
        <xdr:cNvPr id="39" name="38 CuadroTexto"/>
        <xdr:cNvSpPr txBox="1"/>
      </xdr:nvSpPr>
      <xdr:spPr>
        <a:xfrm>
          <a:off x="4638675" y="11515725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561975</xdr:colOff>
      <xdr:row>255</xdr:row>
      <xdr:rowOff>0</xdr:rowOff>
    </xdr:from>
    <xdr:to>
      <xdr:col>7</xdr:col>
      <xdr:colOff>876300</xdr:colOff>
      <xdr:row>270</xdr:row>
      <xdr:rowOff>85725</xdr:rowOff>
    </xdr:to>
    <xdr:pic>
      <xdr:nvPicPr>
        <xdr:cNvPr id="57" name="56 Imagen" descr="la foto 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0525" y="40919400"/>
          <a:ext cx="3505200" cy="2514600"/>
        </a:xfrm>
        <a:prstGeom prst="rect">
          <a:avLst/>
        </a:prstGeom>
      </xdr:spPr>
    </xdr:pic>
    <xdr:clientData/>
  </xdr:twoCellAnchor>
  <xdr:twoCellAnchor editAs="oneCell">
    <xdr:from>
      <xdr:col>3</xdr:col>
      <xdr:colOff>495299</xdr:colOff>
      <xdr:row>238</xdr:row>
      <xdr:rowOff>0</xdr:rowOff>
    </xdr:from>
    <xdr:to>
      <xdr:col>7</xdr:col>
      <xdr:colOff>946149</xdr:colOff>
      <xdr:row>253</xdr:row>
      <xdr:rowOff>19050</xdr:rowOff>
    </xdr:to>
    <xdr:pic>
      <xdr:nvPicPr>
        <xdr:cNvPr id="58" name="57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33849" y="38166675"/>
          <a:ext cx="3641725" cy="244792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255</xdr:row>
      <xdr:rowOff>9525</xdr:rowOff>
    </xdr:from>
    <xdr:to>
      <xdr:col>3</xdr:col>
      <xdr:colOff>9525</xdr:colOff>
      <xdr:row>270</xdr:row>
      <xdr:rowOff>85725</xdr:rowOff>
    </xdr:to>
    <xdr:pic>
      <xdr:nvPicPr>
        <xdr:cNvPr id="62" name="61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5" y="40928925"/>
          <a:ext cx="3295650" cy="250507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238</xdr:row>
      <xdr:rowOff>0</xdr:rowOff>
    </xdr:from>
    <xdr:to>
      <xdr:col>3</xdr:col>
      <xdr:colOff>0</xdr:colOff>
      <xdr:row>253</xdr:row>
      <xdr:rowOff>85725</xdr:rowOff>
    </xdr:to>
    <xdr:pic>
      <xdr:nvPicPr>
        <xdr:cNvPr id="64" name="63 Imagen" descr="la foto _0.tmp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38166675"/>
          <a:ext cx="3286125" cy="25146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134</xdr:row>
      <xdr:rowOff>76200</xdr:rowOff>
    </xdr:from>
    <xdr:to>
      <xdr:col>4</xdr:col>
      <xdr:colOff>790575</xdr:colOff>
      <xdr:row>146</xdr:row>
      <xdr:rowOff>85725</xdr:rowOff>
    </xdr:to>
    <xdr:pic>
      <xdr:nvPicPr>
        <xdr:cNvPr id="1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 l="23899" t="57081" r="57076" b="20432"/>
        <a:stretch>
          <a:fillRect/>
        </a:stretch>
      </xdr:blipFill>
      <xdr:spPr bwMode="auto">
        <a:xfrm>
          <a:off x="2886075" y="21774150"/>
          <a:ext cx="2305050" cy="1981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topLeftCell="A124" workbookViewId="0">
      <selection activeCell="F105" sqref="F105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353</v>
      </c>
      <c r="D1" s="124"/>
      <c r="E1" s="124"/>
      <c r="F1" s="124"/>
      <c r="G1" s="125" t="s">
        <v>1</v>
      </c>
      <c r="H1" s="277">
        <v>41192</v>
      </c>
    </row>
    <row r="2" spans="1:8">
      <c r="A2" s="126"/>
      <c r="B2" s="127" t="s">
        <v>2</v>
      </c>
      <c r="C2" s="128" t="s">
        <v>357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354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39" t="s">
        <v>388</v>
      </c>
      <c r="E8" s="139" t="s">
        <v>8</v>
      </c>
      <c r="F8" s="141">
        <v>121</v>
      </c>
      <c r="G8" s="139" t="s">
        <v>9</v>
      </c>
      <c r="H8" s="251" t="s">
        <v>389</v>
      </c>
    </row>
    <row r="9" spans="1:8">
      <c r="A9" s="142"/>
      <c r="B9" s="1"/>
      <c r="C9" s="1"/>
      <c r="D9" s="1"/>
      <c r="E9" s="1"/>
      <c r="F9" s="1"/>
      <c r="G9" s="1"/>
      <c r="H9" s="143" t="s">
        <v>85</v>
      </c>
    </row>
    <row r="10" spans="1:8">
      <c r="A10" s="144" t="s">
        <v>10</v>
      </c>
      <c r="B10" s="226" t="s">
        <v>363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355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356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1">
        <v>41226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6" t="s">
        <v>390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26" t="s">
        <v>384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362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348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2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347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349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19"/>
      <c r="B36" s="220"/>
      <c r="C36" s="220"/>
      <c r="D36" s="220"/>
      <c r="E36" s="220"/>
      <c r="F36" s="220"/>
      <c r="G36" s="220"/>
      <c r="H36" s="221"/>
    </row>
    <row r="37" spans="1:8">
      <c r="A37" s="236" t="s">
        <v>346</v>
      </c>
      <c r="B37" s="220"/>
      <c r="C37" s="220"/>
      <c r="D37" s="220"/>
      <c r="E37" s="220"/>
      <c r="F37" s="220"/>
      <c r="G37" s="220"/>
      <c r="H37" s="221"/>
    </row>
    <row r="38" spans="1:8">
      <c r="A38" s="142"/>
      <c r="B38" s="1" t="s">
        <v>85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 ht="15">
      <c r="A41" s="144" t="s">
        <v>361</v>
      </c>
      <c r="B41" s="300" t="s">
        <v>383</v>
      </c>
      <c r="C41" s="1"/>
      <c r="D41" s="1"/>
      <c r="E41" s="246"/>
      <c r="F41" s="1"/>
      <c r="G41" s="1"/>
      <c r="H41" s="143"/>
    </row>
    <row r="42" spans="1:8">
      <c r="A42" s="152"/>
      <c r="B42" s="246"/>
      <c r="C42" s="1"/>
      <c r="D42" s="1"/>
      <c r="E42" s="1"/>
      <c r="F42" s="1"/>
      <c r="G42" s="1"/>
      <c r="H42" s="143"/>
    </row>
    <row r="43" spans="1:8" ht="15">
      <c r="A43" s="144" t="s">
        <v>358</v>
      </c>
      <c r="B43" s="300" t="s">
        <v>385</v>
      </c>
      <c r="C43" s="1"/>
      <c r="D43" s="1"/>
      <c r="E43" s="1"/>
      <c r="F43" s="1"/>
      <c r="G43" s="1"/>
      <c r="H43" s="143"/>
    </row>
    <row r="44" spans="1:8">
      <c r="A44" s="152"/>
      <c r="B44" s="246"/>
      <c r="C44" s="1"/>
      <c r="D44" s="1"/>
      <c r="E44" s="1"/>
      <c r="F44" s="1"/>
      <c r="G44" s="1"/>
      <c r="H44" s="143"/>
    </row>
    <row r="45" spans="1:8" ht="15">
      <c r="A45" s="144" t="s">
        <v>359</v>
      </c>
      <c r="B45" s="300" t="s">
        <v>386</v>
      </c>
      <c r="C45" s="1"/>
      <c r="D45" s="1"/>
      <c r="E45" s="1"/>
      <c r="F45" s="1"/>
      <c r="G45" s="1"/>
      <c r="H45" s="143"/>
    </row>
    <row r="46" spans="1:8">
      <c r="A46" s="152"/>
      <c r="B46" s="246"/>
      <c r="C46" s="1"/>
      <c r="D46" s="1"/>
      <c r="E46" s="1"/>
      <c r="F46" s="1"/>
      <c r="G46" s="1"/>
      <c r="H46" s="143"/>
    </row>
    <row r="47" spans="1:8">
      <c r="A47" s="144" t="s">
        <v>360</v>
      </c>
      <c r="B47" s="302" t="s">
        <v>387</v>
      </c>
      <c r="C47" s="1"/>
      <c r="D47" s="1"/>
      <c r="E47" s="1"/>
      <c r="F47" s="1"/>
      <c r="G47" s="1"/>
      <c r="H47" s="143"/>
    </row>
    <row r="48" spans="1:8">
      <c r="A48" s="152"/>
      <c r="B48" s="294"/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293"/>
      <c r="E49" s="1"/>
      <c r="F49" s="1"/>
      <c r="G49" s="1"/>
      <c r="H49" s="143"/>
    </row>
    <row r="50" spans="1:8">
      <c r="A50" s="306" t="s">
        <v>340</v>
      </c>
      <c r="B50" s="307"/>
      <c r="C50" s="292" t="s">
        <v>382</v>
      </c>
      <c r="D50" s="296"/>
      <c r="E50" s="1" t="s">
        <v>330</v>
      </c>
      <c r="F50" s="1"/>
      <c r="G50" s="1"/>
      <c r="H50" s="292" t="s">
        <v>382</v>
      </c>
    </row>
    <row r="51" spans="1:8">
      <c r="A51" s="152"/>
      <c r="B51" s="1"/>
      <c r="C51" s="1"/>
      <c r="D51" s="1"/>
      <c r="E51" s="1"/>
      <c r="F51" s="1" t="s">
        <v>331</v>
      </c>
      <c r="G51" s="1"/>
      <c r="H51" s="243"/>
    </row>
    <row r="52" spans="1:8">
      <c r="A52" s="306" t="s">
        <v>332</v>
      </c>
      <c r="B52" s="307"/>
      <c r="C52" s="266" t="s">
        <v>350</v>
      </c>
      <c r="D52" s="1"/>
      <c r="E52" s="1" t="s">
        <v>333</v>
      </c>
      <c r="F52" s="1"/>
      <c r="G52" s="1"/>
      <c r="H52" s="143"/>
    </row>
    <row r="53" spans="1:8">
      <c r="A53" s="306" t="s">
        <v>334</v>
      </c>
      <c r="B53" s="307"/>
      <c r="C53" s="1"/>
      <c r="D53" s="1"/>
      <c r="E53" s="1" t="s">
        <v>335</v>
      </c>
      <c r="F53" s="1"/>
      <c r="G53" s="1"/>
      <c r="H53" s="143"/>
    </row>
    <row r="54" spans="1:8">
      <c r="A54" s="306" t="s">
        <v>336</v>
      </c>
      <c r="B54" s="307"/>
      <c r="C54" s="1"/>
      <c r="D54" s="1"/>
      <c r="E54" s="1"/>
      <c r="F54" s="1"/>
      <c r="G54" s="1"/>
      <c r="H54" s="143"/>
    </row>
    <row r="55" spans="1:8">
      <c r="A55" s="306" t="s">
        <v>337</v>
      </c>
      <c r="B55" s="307"/>
      <c r="C55" s="1"/>
      <c r="D55" s="1"/>
      <c r="E55" s="1"/>
      <c r="F55" s="1"/>
      <c r="G55" s="1"/>
      <c r="H55" s="143"/>
    </row>
    <row r="56" spans="1:8">
      <c r="A56" s="237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8" t="s">
        <v>364</v>
      </c>
      <c r="C67" s="259"/>
      <c r="D67" s="259"/>
      <c r="E67" s="259"/>
      <c r="F67" s="259"/>
      <c r="G67" s="259"/>
      <c r="H67" s="260"/>
    </row>
    <row r="68" spans="1:8" ht="12" customHeight="1">
      <c r="A68" s="142"/>
      <c r="B68" s="259"/>
      <c r="C68" s="259"/>
      <c r="D68" s="259"/>
      <c r="E68" s="259"/>
      <c r="F68" s="259"/>
      <c r="G68" s="259"/>
      <c r="H68" s="260"/>
    </row>
    <row r="69" spans="1:8">
      <c r="A69" s="152" t="s">
        <v>27</v>
      </c>
      <c r="B69" s="261" t="s">
        <v>365</v>
      </c>
      <c r="C69" s="259"/>
      <c r="D69" s="259"/>
      <c r="E69" s="259"/>
      <c r="F69" s="259"/>
      <c r="G69" s="259"/>
      <c r="H69" s="260"/>
    </row>
    <row r="70" spans="1:8" ht="10.5" customHeight="1">
      <c r="A70" s="152"/>
      <c r="B70" s="262"/>
      <c r="C70" s="259"/>
      <c r="D70" s="259"/>
      <c r="E70" s="259"/>
      <c r="F70" s="259"/>
      <c r="G70" s="259"/>
      <c r="H70" s="260"/>
    </row>
    <row r="71" spans="1:8">
      <c r="A71" s="152" t="s">
        <v>28</v>
      </c>
      <c r="B71" s="258" t="s">
        <v>366</v>
      </c>
      <c r="C71" s="259"/>
      <c r="D71" s="259"/>
      <c r="E71" s="259"/>
      <c r="F71" s="259"/>
      <c r="G71" s="259"/>
      <c r="H71" s="260"/>
    </row>
    <row r="72" spans="1:8" ht="12" customHeight="1">
      <c r="A72" s="152"/>
      <c r="B72" s="262"/>
      <c r="C72" s="259"/>
      <c r="D72" s="259"/>
      <c r="E72" s="259"/>
      <c r="F72" s="259"/>
      <c r="G72" s="259"/>
      <c r="H72" s="260"/>
    </row>
    <row r="73" spans="1:8">
      <c r="A73" s="152" t="s">
        <v>29</v>
      </c>
      <c r="B73" s="261" t="s">
        <v>367</v>
      </c>
      <c r="C73" s="259"/>
      <c r="D73" s="259"/>
      <c r="E73" s="259"/>
      <c r="F73" s="259"/>
      <c r="G73" s="259"/>
      <c r="H73" s="260"/>
    </row>
    <row r="74" spans="1:8" ht="13.5" customHeight="1">
      <c r="A74" s="152"/>
      <c r="B74" s="262"/>
      <c r="C74" s="259"/>
      <c r="D74" s="259"/>
      <c r="E74" s="259"/>
      <c r="F74" s="259"/>
      <c r="G74" s="259"/>
      <c r="H74" s="260"/>
    </row>
    <row r="75" spans="1:8">
      <c r="A75" s="152" t="s">
        <v>30</v>
      </c>
      <c r="B75" s="261" t="s">
        <v>368</v>
      </c>
      <c r="C75" s="259"/>
      <c r="D75" s="259"/>
      <c r="E75" s="259"/>
      <c r="F75" s="259"/>
      <c r="G75" s="259"/>
      <c r="H75" s="260"/>
    </row>
    <row r="76" spans="1:8" ht="11.25" customHeight="1">
      <c r="A76" s="152"/>
      <c r="B76" s="262"/>
      <c r="C76" s="259"/>
      <c r="D76" s="259"/>
      <c r="E76" s="259"/>
      <c r="F76" s="259"/>
      <c r="G76" s="259"/>
      <c r="H76" s="260"/>
    </row>
    <row r="77" spans="1:8">
      <c r="A77" s="152" t="s">
        <v>31</v>
      </c>
      <c r="B77" s="261" t="s">
        <v>369</v>
      </c>
      <c r="C77" s="259"/>
      <c r="D77" s="259"/>
      <c r="E77" s="259"/>
      <c r="F77" s="259"/>
      <c r="G77" s="259"/>
      <c r="H77" s="260"/>
    </row>
    <row r="78" spans="1:8" ht="12" customHeight="1">
      <c r="A78" s="152"/>
      <c r="B78" s="262"/>
      <c r="C78" s="259"/>
      <c r="D78" s="259"/>
      <c r="E78" s="259"/>
      <c r="F78" s="259"/>
      <c r="G78" s="259"/>
      <c r="H78" s="260"/>
    </row>
    <row r="79" spans="1:8">
      <c r="A79" s="152" t="s">
        <v>32</v>
      </c>
      <c r="B79" s="261" t="s">
        <v>370</v>
      </c>
      <c r="C79" s="259"/>
      <c r="D79" s="259"/>
      <c r="E79" s="259"/>
      <c r="F79" s="259"/>
      <c r="G79" s="259"/>
      <c r="H79" s="260"/>
    </row>
    <row r="80" spans="1:8" ht="12.75" customHeight="1">
      <c r="A80" s="142"/>
      <c r="B80" s="259"/>
      <c r="C80" s="259"/>
      <c r="D80" s="259"/>
      <c r="E80" s="259"/>
      <c r="F80" s="259"/>
      <c r="G80" s="259"/>
      <c r="H80" s="260"/>
    </row>
    <row r="81" spans="1:8">
      <c r="A81" s="142" t="s">
        <v>33</v>
      </c>
      <c r="B81" s="259"/>
      <c r="C81" s="259"/>
      <c r="D81" s="259"/>
      <c r="E81" s="259"/>
      <c r="F81" s="259"/>
      <c r="G81" s="259"/>
      <c r="H81" s="260"/>
    </row>
    <row r="82" spans="1:8">
      <c r="A82" s="152" t="s">
        <v>34</v>
      </c>
      <c r="B82" s="263" t="s">
        <v>371</v>
      </c>
      <c r="C82" s="259"/>
      <c r="D82" s="259"/>
      <c r="E82" s="259"/>
      <c r="F82" s="259"/>
      <c r="G82" s="259"/>
      <c r="H82" s="260"/>
    </row>
    <row r="83" spans="1:8" ht="12.75" customHeight="1">
      <c r="A83" s="152"/>
      <c r="B83" s="262"/>
      <c r="C83" s="259"/>
      <c r="D83" s="259"/>
      <c r="E83" s="259"/>
      <c r="F83" s="259"/>
      <c r="G83" s="259"/>
      <c r="H83" s="260"/>
    </row>
    <row r="84" spans="1:8">
      <c r="A84" s="152" t="s">
        <v>35</v>
      </c>
      <c r="B84" s="263" t="s">
        <v>371</v>
      </c>
      <c r="C84" s="259"/>
      <c r="D84" s="259"/>
      <c r="E84" s="259"/>
      <c r="F84" s="259"/>
      <c r="G84" s="259"/>
      <c r="H84" s="260"/>
    </row>
    <row r="85" spans="1:8" ht="12.75" customHeight="1">
      <c r="A85" s="152"/>
      <c r="B85" s="262"/>
      <c r="C85" s="259"/>
      <c r="D85" s="259"/>
      <c r="E85" s="259"/>
      <c r="F85" s="259"/>
      <c r="G85" s="259"/>
      <c r="H85" s="260"/>
    </row>
    <row r="86" spans="1:8">
      <c r="A86" s="152" t="s">
        <v>36</v>
      </c>
      <c r="B86" s="301" t="s">
        <v>372</v>
      </c>
      <c r="C86" s="259"/>
      <c r="D86" s="259"/>
      <c r="E86" s="259"/>
      <c r="F86" s="259"/>
      <c r="G86" s="259"/>
      <c r="H86" s="260"/>
    </row>
    <row r="87" spans="1:8" ht="12" customHeight="1">
      <c r="A87" s="152"/>
      <c r="B87" s="262"/>
      <c r="C87" s="259"/>
      <c r="D87" s="259"/>
      <c r="E87" s="259"/>
      <c r="F87" s="259"/>
      <c r="G87" s="259"/>
      <c r="H87" s="260"/>
    </row>
    <row r="88" spans="1:8">
      <c r="A88" s="152" t="s">
        <v>37</v>
      </c>
      <c r="B88" s="262"/>
      <c r="C88" s="259"/>
      <c r="D88" s="259"/>
      <c r="E88" s="259"/>
      <c r="F88" s="259"/>
      <c r="G88" s="259"/>
      <c r="H88" s="260"/>
    </row>
    <row r="89" spans="1:8" ht="10.5" customHeight="1">
      <c r="A89" s="152"/>
      <c r="B89" s="262"/>
      <c r="C89" s="259"/>
      <c r="D89" s="259"/>
      <c r="E89" s="259"/>
      <c r="F89" s="259"/>
      <c r="G89" s="259"/>
      <c r="H89" s="260"/>
    </row>
    <row r="90" spans="1:8">
      <c r="A90" s="152" t="s">
        <v>38</v>
      </c>
      <c r="B90" s="320" t="s">
        <v>373</v>
      </c>
      <c r="C90" s="259"/>
      <c r="D90" s="259"/>
      <c r="E90" s="259"/>
      <c r="F90" s="259"/>
      <c r="G90" s="259"/>
      <c r="H90" s="260"/>
    </row>
    <row r="91" spans="1:8">
      <c r="A91" s="152" t="s">
        <v>39</v>
      </c>
      <c r="B91" s="263" t="s">
        <v>374</v>
      </c>
      <c r="C91" s="259"/>
      <c r="D91" s="259"/>
      <c r="E91" s="259"/>
      <c r="F91" s="259"/>
      <c r="G91" s="259"/>
      <c r="H91" s="260"/>
    </row>
    <row r="92" spans="1:8" ht="12" customHeight="1">
      <c r="A92" s="152"/>
      <c r="B92" s="262"/>
      <c r="C92" s="259"/>
      <c r="D92" s="259"/>
      <c r="E92" s="259"/>
      <c r="F92" s="259"/>
      <c r="G92" s="259"/>
      <c r="H92" s="260"/>
    </row>
    <row r="93" spans="1:8">
      <c r="A93" s="152" t="s">
        <v>40</v>
      </c>
      <c r="B93" s="262"/>
      <c r="C93" s="259"/>
      <c r="D93" s="259"/>
      <c r="E93" s="259"/>
      <c r="F93" s="259"/>
      <c r="G93" s="259"/>
      <c r="H93" s="260"/>
    </row>
    <row r="94" spans="1:8" ht="12" customHeight="1">
      <c r="A94" s="152"/>
      <c r="B94" s="262" t="s">
        <v>85</v>
      </c>
      <c r="C94" s="259"/>
      <c r="D94" s="259"/>
      <c r="E94" s="259"/>
      <c r="F94" s="259"/>
      <c r="G94" s="259"/>
      <c r="H94" s="260"/>
    </row>
    <row r="95" spans="1:8">
      <c r="A95" s="152" t="s">
        <v>41</v>
      </c>
      <c r="B95" s="262"/>
      <c r="C95" s="259"/>
      <c r="D95" s="259"/>
      <c r="E95" s="259"/>
      <c r="F95" s="259"/>
      <c r="G95" s="259"/>
      <c r="H95" s="260"/>
    </row>
    <row r="96" spans="1:8" ht="12" customHeight="1">
      <c r="A96" s="142"/>
      <c r="B96" s="259" t="s">
        <v>85</v>
      </c>
      <c r="C96" s="259"/>
      <c r="D96" s="259"/>
      <c r="E96" s="259"/>
      <c r="F96" s="259"/>
      <c r="G96" s="259"/>
      <c r="H96" s="260"/>
    </row>
    <row r="97" spans="1:8" ht="12" customHeight="1">
      <c r="A97" s="152" t="s">
        <v>42</v>
      </c>
      <c r="B97" s="116"/>
      <c r="C97" s="259"/>
      <c r="D97" s="259"/>
      <c r="E97" s="259"/>
      <c r="F97" s="259"/>
      <c r="G97" s="259"/>
      <c r="H97" s="260"/>
    </row>
    <row r="98" spans="1:8" ht="11.25" customHeight="1">
      <c r="A98" s="152"/>
      <c r="B98" s="259"/>
      <c r="C98" s="259"/>
      <c r="D98" s="259"/>
      <c r="E98" s="259"/>
      <c r="F98" s="259"/>
      <c r="G98" s="259"/>
      <c r="H98" s="260"/>
    </row>
    <row r="99" spans="1:8" ht="11.25" customHeight="1">
      <c r="A99" s="152" t="s">
        <v>43</v>
      </c>
      <c r="B99" s="261" t="s">
        <v>375</v>
      </c>
      <c r="C99" s="259"/>
      <c r="D99" s="259"/>
      <c r="E99" s="259"/>
      <c r="F99" s="259"/>
      <c r="G99" s="259"/>
      <c r="H99" s="260"/>
    </row>
    <row r="100" spans="1:8" ht="12" customHeight="1">
      <c r="A100" s="152"/>
      <c r="B100" s="259"/>
      <c r="C100" s="259"/>
      <c r="D100" s="259"/>
      <c r="E100" s="259"/>
      <c r="F100" s="259"/>
      <c r="G100" s="259"/>
      <c r="H100" s="260"/>
    </row>
    <row r="101" spans="1:8">
      <c r="A101" s="152" t="s">
        <v>44</v>
      </c>
      <c r="B101" s="261" t="s">
        <v>376</v>
      </c>
      <c r="C101" s="259"/>
      <c r="D101" s="259"/>
      <c r="E101" s="259"/>
      <c r="F101" s="259"/>
      <c r="G101" s="259"/>
      <c r="H101" s="260"/>
    </row>
    <row r="102" spans="1:8">
      <c r="A102" s="152" t="s">
        <v>45</v>
      </c>
      <c r="B102" s="261" t="s">
        <v>391</v>
      </c>
      <c r="C102" s="259"/>
      <c r="D102" s="259"/>
      <c r="E102" s="259"/>
      <c r="F102" s="259"/>
      <c r="G102" s="259"/>
      <c r="H102" s="260"/>
    </row>
    <row r="103" spans="1:8" ht="12.75" customHeight="1">
      <c r="A103" s="152"/>
      <c r="B103" s="259"/>
      <c r="C103" s="259"/>
      <c r="D103" s="259"/>
      <c r="E103" s="259"/>
      <c r="F103" s="259"/>
      <c r="G103" s="259"/>
      <c r="H103" s="260"/>
    </row>
    <row r="104" spans="1:8">
      <c r="A104" s="152" t="s">
        <v>46</v>
      </c>
      <c r="B104" s="261" t="s">
        <v>377</v>
      </c>
      <c r="C104" s="259"/>
      <c r="D104" s="259"/>
      <c r="E104" s="259"/>
      <c r="F104" s="259"/>
      <c r="G104" s="259"/>
      <c r="H104" s="260"/>
    </row>
    <row r="105" spans="1:8" ht="14.25" customHeight="1">
      <c r="A105" s="152"/>
      <c r="B105" s="259"/>
      <c r="C105" s="259"/>
      <c r="D105" s="259"/>
      <c r="E105" s="259"/>
      <c r="F105" s="259"/>
      <c r="G105" s="259"/>
      <c r="H105" s="260"/>
    </row>
    <row r="106" spans="1:8">
      <c r="A106" s="152" t="s">
        <v>47</v>
      </c>
      <c r="B106" s="261" t="s">
        <v>378</v>
      </c>
      <c r="C106" s="259"/>
      <c r="D106" s="259"/>
      <c r="E106" s="259"/>
      <c r="F106" s="259"/>
      <c r="G106" s="259"/>
      <c r="H106" s="260"/>
    </row>
    <row r="107" spans="1:8" ht="12.75" customHeight="1">
      <c r="A107" s="152"/>
      <c r="B107" s="259"/>
      <c r="C107" s="259"/>
      <c r="D107" s="259"/>
      <c r="E107" s="259"/>
      <c r="F107" s="259"/>
      <c r="G107" s="259"/>
      <c r="H107" s="260"/>
    </row>
    <row r="108" spans="1:8">
      <c r="A108" s="152" t="s">
        <v>48</v>
      </c>
      <c r="B108" s="261" t="s">
        <v>379</v>
      </c>
      <c r="C108" s="259"/>
      <c r="D108" s="259"/>
      <c r="E108" s="259"/>
      <c r="F108" s="259"/>
      <c r="G108" s="259"/>
      <c r="H108" s="260"/>
    </row>
    <row r="109" spans="1:8" ht="12.75" customHeight="1">
      <c r="A109" s="152"/>
      <c r="B109" s="259"/>
      <c r="C109" s="259"/>
      <c r="D109" s="259"/>
      <c r="E109" s="259"/>
      <c r="F109" s="259"/>
      <c r="G109" s="259"/>
      <c r="H109" s="260"/>
    </row>
    <row r="110" spans="1:8">
      <c r="A110" s="152" t="s">
        <v>49</v>
      </c>
      <c r="B110" s="261" t="s">
        <v>380</v>
      </c>
      <c r="C110" s="259"/>
      <c r="D110" s="259"/>
      <c r="E110" s="259"/>
      <c r="F110" s="259"/>
      <c r="G110" s="259"/>
      <c r="H110" s="260"/>
    </row>
    <row r="111" spans="1:8" ht="12.75" customHeight="1">
      <c r="A111" s="152"/>
      <c r="B111" s="259"/>
      <c r="C111" s="259"/>
      <c r="D111" s="259"/>
      <c r="E111" s="259"/>
      <c r="F111" s="259"/>
      <c r="G111" s="259"/>
      <c r="H111" s="260"/>
    </row>
    <row r="112" spans="1:8">
      <c r="A112" s="152" t="s">
        <v>50</v>
      </c>
      <c r="B112" s="261" t="s">
        <v>381</v>
      </c>
      <c r="C112" s="259"/>
      <c r="D112" s="259"/>
      <c r="E112" s="259"/>
      <c r="F112" s="259"/>
      <c r="G112" s="259"/>
      <c r="H112" s="260"/>
    </row>
    <row r="113" spans="1:8">
      <c r="A113" s="152"/>
      <c r="B113" s="259"/>
      <c r="C113" s="259"/>
      <c r="D113" s="259"/>
      <c r="E113" s="259"/>
      <c r="F113" s="259"/>
      <c r="G113" s="259"/>
      <c r="H113" s="260"/>
    </row>
    <row r="114" spans="1:8">
      <c r="A114" s="237" t="s">
        <v>51</v>
      </c>
      <c r="B114" s="264" t="s">
        <v>392</v>
      </c>
      <c r="C114" s="264"/>
      <c r="D114" s="264"/>
      <c r="E114" s="264"/>
      <c r="F114" s="264"/>
      <c r="G114" s="264"/>
      <c r="H114" s="265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68" t="s">
        <v>342</v>
      </c>
      <c r="B121" s="140"/>
      <c r="C121" s="140"/>
      <c r="D121" s="140"/>
      <c r="E121" s="140"/>
      <c r="F121" s="140"/>
      <c r="G121" s="140"/>
      <c r="H121" s="269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295" t="s">
        <v>53</v>
      </c>
      <c r="B125" s="245" t="s">
        <v>393</v>
      </c>
      <c r="C125" s="149"/>
      <c r="D125" s="226" t="s">
        <v>54</v>
      </c>
      <c r="E125" s="226" t="s">
        <v>394</v>
      </c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292" t="s">
        <v>382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246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6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4"/>
      <c r="D136" s="1"/>
      <c r="E136" s="1"/>
      <c r="F136" s="1"/>
      <c r="G136" s="1"/>
      <c r="H136" s="143"/>
    </row>
    <row r="137" spans="1:8">
      <c r="A137" s="142"/>
      <c r="B137" s="1"/>
      <c r="C137" s="226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7"/>
      <c r="E138" s="1"/>
      <c r="F138" s="1"/>
      <c r="G138" s="1"/>
      <c r="H138" s="143"/>
    </row>
    <row r="139" spans="1:8">
      <c r="A139" s="295"/>
      <c r="B139" s="1"/>
      <c r="C139" s="1"/>
      <c r="D139" s="226"/>
      <c r="E139" s="1"/>
      <c r="F139" s="1"/>
      <c r="G139" s="1"/>
      <c r="H139" s="143"/>
    </row>
    <row r="140" spans="1:8">
      <c r="A140" s="295"/>
      <c r="B140" s="226"/>
      <c r="C140" s="247"/>
      <c r="D140" s="1"/>
      <c r="E140" s="145"/>
      <c r="F140" s="1"/>
      <c r="G140" s="1"/>
      <c r="H140" s="143"/>
    </row>
    <row r="141" spans="1:8">
      <c r="A141" s="295"/>
      <c r="B141" s="1"/>
      <c r="C141" s="1"/>
      <c r="D141" s="1"/>
      <c r="E141" s="1"/>
      <c r="F141" s="1"/>
      <c r="G141" s="248"/>
      <c r="H141" s="143"/>
    </row>
    <row r="142" spans="1:8">
      <c r="A142" s="142"/>
      <c r="B142" s="1"/>
      <c r="C142" s="1"/>
      <c r="D142" s="240"/>
      <c r="E142" s="1"/>
      <c r="F142" s="1"/>
      <c r="G142" s="1"/>
      <c r="H142" s="143"/>
    </row>
    <row r="143" spans="1:8">
      <c r="A143" s="142"/>
      <c r="B143" s="1"/>
      <c r="C143" s="244"/>
      <c r="D143" s="1"/>
      <c r="E143" s="1"/>
      <c r="F143" s="1" t="s">
        <v>85</v>
      </c>
      <c r="H143" s="143"/>
    </row>
    <row r="144" spans="1:8" ht="15">
      <c r="A144" s="142"/>
      <c r="B144" s="1"/>
      <c r="C144" s="238"/>
      <c r="D144" s="1"/>
      <c r="E144" s="1"/>
      <c r="F144" s="1" t="s">
        <v>85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0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68" t="s">
        <v>323</v>
      </c>
      <c r="B158" s="140"/>
      <c r="C158" s="140"/>
      <c r="D158" s="140"/>
      <c r="E158" s="140"/>
      <c r="F158" s="140"/>
      <c r="G158" s="140"/>
      <c r="H158" s="269"/>
    </row>
    <row r="159" spans="1:8">
      <c r="A159" s="225" t="s">
        <v>324</v>
      </c>
      <c r="B159" s="224"/>
      <c r="C159" s="225" t="s">
        <v>325</v>
      </c>
      <c r="D159" s="224"/>
      <c r="E159" s="225" t="s">
        <v>326</v>
      </c>
      <c r="F159" s="224"/>
      <c r="G159" s="141" t="s">
        <v>327</v>
      </c>
      <c r="H159" s="224"/>
    </row>
    <row r="160" spans="1:8">
      <c r="A160" s="255"/>
      <c r="C160" s="256"/>
      <c r="E160" s="256"/>
      <c r="G160" s="256"/>
    </row>
    <row r="161" spans="1:8">
      <c r="A161" s="225"/>
      <c r="B161" s="224"/>
      <c r="C161" s="139"/>
      <c r="D161" s="224"/>
      <c r="E161" s="139"/>
      <c r="F161" s="224"/>
      <c r="G161" s="155"/>
      <c r="H161" s="224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68" t="s">
        <v>343</v>
      </c>
      <c r="B164" s="140"/>
      <c r="C164" s="140"/>
      <c r="D164" s="140"/>
      <c r="E164" s="140"/>
      <c r="F164" s="140"/>
      <c r="G164" s="140"/>
      <c r="H164" s="269"/>
    </row>
    <row r="165" spans="1:8">
      <c r="A165" s="142" t="s">
        <v>329</v>
      </c>
      <c r="B165" s="1" t="s">
        <v>351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344</v>
      </c>
      <c r="B170" s="147"/>
      <c r="C170" s="249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78" t="s">
        <v>56</v>
      </c>
      <c r="B178" s="278"/>
      <c r="C178" s="278"/>
      <c r="D178" s="278"/>
      <c r="E178" s="278"/>
      <c r="F178" s="278"/>
      <c r="G178" s="278"/>
      <c r="H178" s="279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0" t="s">
        <v>63</v>
      </c>
      <c r="F181" s="281"/>
      <c r="G181" s="163" t="s">
        <v>64</v>
      </c>
      <c r="H181" s="160" t="s">
        <v>65</v>
      </c>
    </row>
    <row r="182" spans="1:8" ht="13.5" thickTop="1">
      <c r="A182" s="164"/>
      <c r="B182" s="250">
        <v>587</v>
      </c>
      <c r="C182" s="229">
        <v>1500</v>
      </c>
      <c r="D182" s="166">
        <v>0</v>
      </c>
      <c r="E182" s="270" t="s">
        <v>352</v>
      </c>
      <c r="F182" s="271"/>
      <c r="G182" s="230">
        <f>(B182*C182)</f>
        <v>880500</v>
      </c>
      <c r="H182" s="231">
        <f>G182</f>
        <v>880500</v>
      </c>
    </row>
    <row r="183" spans="1:8">
      <c r="A183" s="164"/>
      <c r="B183" s="165"/>
      <c r="C183" s="285"/>
      <c r="D183" s="166"/>
      <c r="E183" s="287"/>
      <c r="F183" s="273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5"/>
      <c r="D184" s="166"/>
      <c r="E184" s="286"/>
      <c r="F184" s="273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2"/>
      <c r="F185" s="273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4"/>
      <c r="F186" s="275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587</v>
      </c>
      <c r="C187" s="1"/>
      <c r="D187" s="1"/>
      <c r="E187" s="149"/>
      <c r="F187" s="129"/>
      <c r="G187" s="149" t="s">
        <v>345</v>
      </c>
      <c r="H187" s="232">
        <f>H182+H183+H184</f>
        <v>880500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2">
        <f>G188*Val_terreno</f>
        <v>880500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880500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2" t="s">
        <v>72</v>
      </c>
      <c r="F192" s="283"/>
      <c r="G192" s="289" t="s">
        <v>64</v>
      </c>
      <c r="H192" s="184" t="s">
        <v>65</v>
      </c>
    </row>
    <row r="193" spans="1:8" ht="13.5" thickTop="1">
      <c r="A193" s="257" t="s">
        <v>395</v>
      </c>
      <c r="B193" s="228">
        <v>400</v>
      </c>
      <c r="C193" s="229">
        <v>540</v>
      </c>
      <c r="D193" s="186"/>
      <c r="E193" s="288"/>
      <c r="F193" s="276"/>
      <c r="G193" s="234"/>
      <c r="H193" s="233">
        <f>B193*C193</f>
        <v>216000</v>
      </c>
    </row>
    <row r="194" spans="1:8">
      <c r="A194" s="257"/>
      <c r="B194" s="228"/>
      <c r="C194" s="229"/>
      <c r="D194" s="186"/>
      <c r="E194" s="189"/>
      <c r="F194" s="267"/>
      <c r="G194" s="290"/>
      <c r="H194" s="233">
        <f>B194*C194</f>
        <v>0</v>
      </c>
    </row>
    <row r="195" spans="1:8">
      <c r="A195" s="257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400</v>
      </c>
      <c r="C198" s="196"/>
      <c r="D198" s="1"/>
      <c r="E198" s="1"/>
      <c r="F198" s="129"/>
      <c r="G198" s="149" t="s">
        <v>73</v>
      </c>
      <c r="H198" s="235">
        <f>SUM(H193:H197)</f>
        <v>216000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2">
        <f>G199*Val_constr</f>
        <v>216000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216000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297" t="s">
        <v>69</v>
      </c>
      <c r="B203" s="197" t="s">
        <v>75</v>
      </c>
      <c r="C203" s="198" t="s">
        <v>70</v>
      </c>
      <c r="D203" s="162" t="s">
        <v>71</v>
      </c>
      <c r="E203" s="280" t="s">
        <v>76</v>
      </c>
      <c r="F203" s="198"/>
      <c r="G203" s="197" t="s">
        <v>72</v>
      </c>
      <c r="H203" s="284" t="s">
        <v>65</v>
      </c>
    </row>
    <row r="204" spans="1:8" ht="13.5" thickTop="1">
      <c r="A204" s="299"/>
      <c r="B204" s="200"/>
      <c r="C204" s="165"/>
      <c r="D204" s="186">
        <v>0</v>
      </c>
      <c r="E204" s="201"/>
      <c r="F204" s="202"/>
      <c r="G204" s="203"/>
      <c r="H204" s="188">
        <f>B204*C204</f>
        <v>0</v>
      </c>
    </row>
    <row r="205" spans="1:8">
      <c r="A205" s="298"/>
      <c r="B205" s="204"/>
      <c r="C205" s="165"/>
      <c r="D205" s="186"/>
      <c r="E205" s="201"/>
      <c r="F205" s="155"/>
      <c r="G205" s="205"/>
      <c r="H205" s="188">
        <f>(B205*C205)</f>
        <v>0</v>
      </c>
    </row>
    <row r="206" spans="1:8">
      <c r="A206" s="199"/>
      <c r="B206" s="204"/>
      <c r="C206" s="165"/>
      <c r="D206" s="186"/>
      <c r="E206" s="201"/>
      <c r="F206" s="155"/>
      <c r="G206" s="205"/>
      <c r="H206" s="188">
        <f>+C206-C206*G206</f>
        <v>0</v>
      </c>
    </row>
    <row r="207" spans="1:8">
      <c r="A207" s="199"/>
      <c r="B207" s="204"/>
      <c r="C207" s="165"/>
      <c r="D207" s="186"/>
      <c r="E207" s="201"/>
      <c r="F207" s="155"/>
      <c r="G207" s="205"/>
      <c r="H207" s="188">
        <f>+C207-C207*G207</f>
        <v>0</v>
      </c>
    </row>
    <row r="208" spans="1:8" ht="13.5" thickBot="1">
      <c r="A208" s="206"/>
      <c r="B208" s="207"/>
      <c r="C208" s="170"/>
      <c r="D208" s="191"/>
      <c r="E208" s="208"/>
      <c r="F208" s="209"/>
      <c r="G208" s="210"/>
      <c r="H208" s="211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0</v>
      </c>
    </row>
    <row r="210" spans="1:8" ht="12.75" hidden="1" customHeight="1">
      <c r="A210" s="177" t="s">
        <v>85</v>
      </c>
      <c r="B210" s="1"/>
      <c r="C210" s="1"/>
      <c r="D210" s="1"/>
      <c r="E210" s="129"/>
      <c r="F210" s="149" t="s">
        <v>67</v>
      </c>
      <c r="G210" s="212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3"/>
      <c r="H211" s="176">
        <f>IF(G210=0,Val_esp,ind_val_esp)</f>
        <v>0</v>
      </c>
    </row>
    <row r="212" spans="1:8">
      <c r="A212" s="177" t="s">
        <v>85</v>
      </c>
      <c r="B212" s="1"/>
      <c r="C212" s="1"/>
      <c r="D212" s="1"/>
      <c r="E212" s="129"/>
      <c r="F212" s="149"/>
      <c r="G212" s="213"/>
      <c r="H212" s="130"/>
    </row>
    <row r="213" spans="1:8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4">
        <f>(H189+H200)</f>
        <v>1096500</v>
      </c>
    </row>
    <row r="215" spans="1:8">
      <c r="A215" s="177" t="str">
        <f>Hoja2!A7</f>
        <v xml:space="preserve"> UN MILLON  NOVENTA  Y  SEIS  MIL  QUINIENTOS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322</v>
      </c>
      <c r="B216" s="216" t="s">
        <v>85</v>
      </c>
      <c r="C216" s="1"/>
      <c r="D216" s="1"/>
      <c r="E216" s="1"/>
      <c r="F216" s="217"/>
      <c r="G216" s="153" t="s">
        <v>78</v>
      </c>
      <c r="H216" s="130"/>
    </row>
    <row r="217" spans="1:8" ht="14.25" thickTop="1" thickBot="1">
      <c r="A217" s="215" t="s">
        <v>12</v>
      </c>
      <c r="B217" s="218"/>
      <c r="C217" s="291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19" t="s">
        <v>79</v>
      </c>
      <c r="B219" s="220"/>
      <c r="C219" s="220"/>
      <c r="D219" s="220" t="s">
        <v>80</v>
      </c>
      <c r="E219" s="220"/>
      <c r="F219" s="220"/>
      <c r="G219" s="220"/>
      <c r="H219" s="221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2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3" t="s">
        <v>82</v>
      </c>
      <c r="B225" s="220"/>
      <c r="C225" s="220"/>
      <c r="D225" s="220"/>
      <c r="E225" s="220"/>
      <c r="F225" s="220"/>
      <c r="G225" s="220"/>
      <c r="H225" s="221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7" t="s">
        <v>83</v>
      </c>
      <c r="C230" s="1"/>
      <c r="D230" s="1"/>
      <c r="E230" s="227" t="s">
        <v>84</v>
      </c>
      <c r="F230" s="1"/>
      <c r="G230" s="1"/>
      <c r="H230" s="1"/>
    </row>
    <row r="231" spans="1:8">
      <c r="A231" s="1"/>
      <c r="B231" s="227"/>
      <c r="C231" s="1"/>
      <c r="D231" s="1"/>
      <c r="E231" s="227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303" t="s">
        <v>338</v>
      </c>
      <c r="B235" s="304"/>
      <c r="C235" s="304"/>
      <c r="D235" s="304"/>
      <c r="E235" s="304"/>
      <c r="F235" s="304"/>
      <c r="G235" s="304"/>
      <c r="H235" s="305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303" t="s">
        <v>328</v>
      </c>
      <c r="B237" s="304"/>
      <c r="C237" s="304"/>
      <c r="D237" s="304"/>
      <c r="E237" s="304"/>
      <c r="F237" s="304"/>
      <c r="G237" s="304"/>
      <c r="H237" s="305"/>
    </row>
    <row r="238" spans="1:8">
      <c r="A238" s="219"/>
      <c r="B238" s="220"/>
      <c r="C238" s="220"/>
      <c r="D238" s="220"/>
      <c r="E238" s="220"/>
      <c r="F238" s="220"/>
      <c r="G238" s="220"/>
      <c r="H238" s="221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>
      <c r="A258" s="142"/>
      <c r="B258" s="1"/>
      <c r="C258" s="226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6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6"/>
      <c r="H263" s="143"/>
    </row>
    <row r="264" spans="1:8">
      <c r="A264" s="142"/>
      <c r="B264" s="1"/>
      <c r="C264" s="1"/>
      <c r="D264" s="1"/>
      <c r="E264" s="1"/>
      <c r="F264" s="1"/>
      <c r="G264" s="246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6"/>
      <c r="H266" s="143"/>
    </row>
    <row r="267" spans="1:8">
      <c r="A267" s="252"/>
      <c r="B267" s="253"/>
      <c r="C267" s="253"/>
      <c r="D267" s="253"/>
      <c r="E267" s="253"/>
      <c r="F267" s="253"/>
      <c r="G267" s="253"/>
      <c r="H267" s="254"/>
    </row>
    <row r="268" spans="1:8">
      <c r="A268" s="151"/>
      <c r="B268" s="1"/>
      <c r="C268" s="226"/>
      <c r="D268" s="1"/>
      <c r="E268" s="226"/>
      <c r="F268" s="1"/>
      <c r="G268" s="226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2"/>
      <c r="B273" s="253"/>
      <c r="C273" s="253"/>
      <c r="D273" s="253"/>
      <c r="E273" s="253"/>
      <c r="F273" s="253"/>
      <c r="G273" s="253"/>
      <c r="H273" s="254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>
      <c r="A277" s="142"/>
      <c r="B277" s="226"/>
      <c r="C277" s="1"/>
      <c r="D277" s="1"/>
      <c r="E277" s="1"/>
      <c r="F277" s="1"/>
      <c r="G277" s="226"/>
      <c r="H277" s="143"/>
    </row>
    <row r="278" spans="1:8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>
      <c r="A279" s="142"/>
      <c r="B279" s="246"/>
      <c r="C279" s="1"/>
      <c r="D279" s="1"/>
      <c r="E279" s="246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86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1000000</v>
      </c>
      <c r="D3" s="5">
        <f>TRUNC(A5,-5)</f>
        <v>1000000</v>
      </c>
      <c r="E3" s="5">
        <f>TRUNC(A5,-4)</f>
        <v>1090000</v>
      </c>
      <c r="F3" s="5">
        <f>TRUNC(A5,-3)</f>
        <v>1096000</v>
      </c>
      <c r="G3" s="5">
        <f>TRUNC(A5,-2)</f>
        <v>1096500</v>
      </c>
      <c r="H3" s="5">
        <f>TRUNC(A5,-1)</f>
        <v>1096500</v>
      </c>
      <c r="I3" s="5">
        <f>TRUNC(A5,0)</f>
        <v>1096500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1</v>
      </c>
      <c r="D4" s="7">
        <f>(D3-C3)/100000</f>
        <v>0</v>
      </c>
      <c r="E4" s="7">
        <f>(E3-D3)/10000</f>
        <v>9</v>
      </c>
      <c r="F4" s="7">
        <f>(F3-E3)/1000</f>
        <v>6</v>
      </c>
      <c r="G4" s="7">
        <f>(G3-F3)/100</f>
        <v>5</v>
      </c>
      <c r="H4" s="7">
        <f>(H3-G3)/10</f>
        <v>0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1096500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UN MILLON  NOVENTA  Y  SEIS  MIL  QUINIENTOS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 xml:space="preserve"> UN MILLON </v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/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 xml:space="preserve"> QUINIENTOS </v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 xml:space="preserve"> SEIS </v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/>
      </c>
      <c r="J20" s="23" t="str">
        <f>IF(A20=E4,C20,"")</f>
        <v xml:space="preserve"> NOVENTA </v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UN MILLON </v>
      </c>
      <c r="I22" s="31" t="str">
        <f>I12&amp;I13&amp;I14&amp;I15&amp;I16&amp;I17&amp;I18&amp;I19&amp;I20</f>
        <v/>
      </c>
      <c r="J22" s="31" t="str">
        <f>J12&amp;J13&amp;J14&amp;J15&amp;J16&amp;J17&amp;J18&amp;J19&amp;J20</f>
        <v xml:space="preserve"> NOVENTA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SEIS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QUINIENTOS </v>
      </c>
      <c r="O22" s="31" t="str">
        <f>O12&amp;O13&amp;O14&amp;O15&amp;O16&amp;O17&amp;O18&amp;O19&amp;O20</f>
        <v/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UN MILLON  NOVENTA  Y  SEIS  MIL  QUINIENTOS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150</v>
      </c>
      <c r="C2" s="44" t="s">
        <v>151</v>
      </c>
      <c r="D2" s="45"/>
      <c r="E2" s="46"/>
    </row>
    <row r="3" spans="2:6">
      <c r="B3" s="47" t="s">
        <v>152</v>
      </c>
      <c r="C3" s="48" t="s">
        <v>153</v>
      </c>
      <c r="D3" s="48"/>
      <c r="E3" s="49"/>
    </row>
    <row r="4" spans="2:6">
      <c r="B4" s="50" t="s">
        <v>154</v>
      </c>
      <c r="C4" s="48" t="s">
        <v>155</v>
      </c>
      <c r="D4" s="48"/>
      <c r="E4" s="49"/>
    </row>
    <row r="5" spans="2:6">
      <c r="B5" s="47" t="s">
        <v>156</v>
      </c>
      <c r="C5" s="48" t="s">
        <v>157</v>
      </c>
      <c r="D5" s="48"/>
      <c r="E5" s="49"/>
    </row>
    <row r="6" spans="2:6">
      <c r="B6" s="51" t="s">
        <v>158</v>
      </c>
      <c r="C6" s="52" t="s">
        <v>159</v>
      </c>
      <c r="D6" s="53"/>
      <c r="E6" s="54"/>
    </row>
    <row r="7" spans="2:6">
      <c r="B7" s="308" t="s">
        <v>160</v>
      </c>
      <c r="C7" s="308"/>
      <c r="D7" s="308"/>
      <c r="E7" s="308"/>
    </row>
    <row r="8" spans="2:6">
      <c r="B8" s="309" t="s">
        <v>161</v>
      </c>
      <c r="C8" s="310"/>
      <c r="D8" s="310"/>
      <c r="E8" s="311"/>
    </row>
    <row r="9" spans="2:6">
      <c r="B9" s="55" t="s">
        <v>162</v>
      </c>
      <c r="C9" s="56">
        <v>1</v>
      </c>
      <c r="D9" s="57"/>
      <c r="E9" s="58"/>
    </row>
    <row r="10" spans="2:6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>
      <c r="B11" s="59" t="s">
        <v>167</v>
      </c>
      <c r="C11" s="60" t="s">
        <v>168</v>
      </c>
      <c r="D11" s="63"/>
      <c r="E11" s="64"/>
    </row>
    <row r="12" spans="2:6">
      <c r="B12" s="59" t="s">
        <v>169</v>
      </c>
      <c r="C12" s="60" t="s">
        <v>170</v>
      </c>
      <c r="D12" s="63"/>
      <c r="E12" s="64"/>
    </row>
    <row r="13" spans="2:6">
      <c r="B13" s="59" t="s">
        <v>171</v>
      </c>
      <c r="C13" s="65" t="s">
        <v>172</v>
      </c>
      <c r="D13" s="60"/>
      <c r="E13" s="66"/>
      <c r="F13" s="67"/>
    </row>
    <row r="14" spans="2:6">
      <c r="B14" s="59" t="s">
        <v>173</v>
      </c>
      <c r="C14" s="68" t="str">
        <f>B34</f>
        <v>Oficina con Bodega</v>
      </c>
      <c r="D14" s="60"/>
      <c r="E14" s="58"/>
    </row>
    <row r="15" spans="2:6" ht="45" customHeight="1">
      <c r="B15" s="69" t="s">
        <v>174</v>
      </c>
      <c r="C15" s="312" t="s">
        <v>175</v>
      </c>
      <c r="D15" s="313"/>
      <c r="E15" s="314"/>
    </row>
    <row r="16" spans="2:6">
      <c r="B16" s="70" t="s">
        <v>176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9" t="s">
        <v>177</v>
      </c>
      <c r="C18" s="310"/>
      <c r="D18" s="310"/>
      <c r="E18" s="311"/>
    </row>
    <row r="19" spans="2:34">
      <c r="B19" s="73" t="s">
        <v>178</v>
      </c>
      <c r="C19" s="316" t="str">
        <f>D34</f>
        <v>Habitacional y comercial de 1er orden .</v>
      </c>
      <c r="D19" s="316"/>
      <c r="E19" s="317"/>
    </row>
    <row r="20" spans="2:34">
      <c r="B20" s="73" t="s">
        <v>179</v>
      </c>
      <c r="C20" s="76">
        <f>H34</f>
        <v>0.95</v>
      </c>
      <c r="D20" s="74"/>
      <c r="E20" s="75"/>
    </row>
    <row r="21" spans="2:34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182</v>
      </c>
      <c r="C23" s="318" t="s">
        <v>183</v>
      </c>
      <c r="D23" s="318"/>
      <c r="E23" s="319"/>
    </row>
    <row r="24" spans="2:34">
      <c r="B24" s="73"/>
      <c r="C24" s="318"/>
      <c r="D24" s="318"/>
      <c r="E24" s="319"/>
    </row>
    <row r="25" spans="2:34">
      <c r="B25" s="73"/>
      <c r="C25" s="318"/>
      <c r="D25" s="318"/>
      <c r="E25" s="319"/>
    </row>
    <row r="26" spans="2:34">
      <c r="B26" s="73"/>
      <c r="C26" s="318"/>
      <c r="D26" s="318"/>
      <c r="E26" s="319"/>
    </row>
    <row r="27" spans="2:34">
      <c r="B27" s="77" t="s">
        <v>184</v>
      </c>
      <c r="C27" s="78"/>
      <c r="D27" s="79" t="s">
        <v>185</v>
      </c>
      <c r="E27" s="80"/>
    </row>
    <row r="28" spans="2:34">
      <c r="B28" s="81"/>
      <c r="C28" s="82"/>
      <c r="D28" s="81"/>
      <c r="E28" s="82"/>
    </row>
    <row r="29" spans="2:34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315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315" t="s">
        <v>305</v>
      </c>
      <c r="P38" s="315"/>
      <c r="S38" s="315" t="s">
        <v>306</v>
      </c>
      <c r="U38" s="114" t="s">
        <v>307</v>
      </c>
      <c r="W38" s="114" t="s">
        <v>308</v>
      </c>
    </row>
    <row r="39" spans="1:34" s="114" customFormat="1">
      <c r="B39" s="114" t="s">
        <v>309</v>
      </c>
      <c r="C39" s="114" t="s">
        <v>310</v>
      </c>
      <c r="D39" s="114" t="s">
        <v>311</v>
      </c>
      <c r="G39" s="315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315"/>
      <c r="P39" s="315"/>
      <c r="S39" s="315"/>
      <c r="U39" s="114" t="s">
        <v>315</v>
      </c>
      <c r="W39" s="114" t="s">
        <v>253</v>
      </c>
    </row>
    <row r="40" spans="1:34" s="114" customFormat="1">
      <c r="C40" s="114" t="s">
        <v>316</v>
      </c>
      <c r="D40" s="114" t="s">
        <v>317</v>
      </c>
      <c r="G40" s="315"/>
      <c r="H40" s="118">
        <v>0.75</v>
      </c>
      <c r="I40" s="114" t="s">
        <v>318</v>
      </c>
      <c r="O40" s="315"/>
      <c r="S40" s="315"/>
      <c r="U40" s="315" t="s">
        <v>319</v>
      </c>
    </row>
    <row r="41" spans="1:34" s="114" customFormat="1">
      <c r="G41" s="114" t="s">
        <v>320</v>
      </c>
      <c r="H41" s="118">
        <v>0.7</v>
      </c>
      <c r="U41" s="315"/>
    </row>
    <row r="42" spans="1:34" s="114" customFormat="1">
      <c r="H42" s="119">
        <v>0.65</v>
      </c>
      <c r="U42" s="315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321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2012-11-16T16:39:09Z</dcterms:modified>
</cp:coreProperties>
</file>