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380" tabRatio="775" firstSheet="1" activeTab="1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'JUBILADOS'!$C$3:$J$25</definedName>
    <definedName name="_xlnm.Print_Area" localSheetId="2">'PERMANENTES'!$D$81:$N$113</definedName>
    <definedName name="_xlnm.Print_Area" localSheetId="1">'REGIDORES'!$A$3:$M$36</definedName>
    <definedName name="_xlnm.Print_Area" localSheetId="4">'SEG.PUB.MPAL Y SERVICIOS MEDICO'!$C$48:$M$73</definedName>
    <definedName name="_xlnm.Print_Area" localSheetId="3">'SUPERNUMERARIO'!$B$117:$N$151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<sst xmlns="http://schemas.openxmlformats.org/spreadsheetml/2006/main" count="645" uniqueCount="320">
  <si>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</si>
  <si>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</si>
  <si>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</si>
  <si>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</si>
  <si>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</si>
  <si>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</si>
  <si>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</si>
  <si>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</si>
  <si>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</si>
  <si>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</si>
  <si>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</si>
  <si>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</si>
  <si>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</si>
  <si>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</si>
  <si>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</si>
  <si>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</si>
  <si>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</si>
  <si>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</si>
  <si>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</si>
  <si>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</si>
  <si>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</si>
  <si>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</si>
  <si>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</si>
  <si>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</si>
  <si>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</si>
  <si>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</si>
  <si>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</si>
  <si>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</si>
  <si>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</si>
  <si>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</si>
  <si>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</si>
  <si>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</si>
  <si>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</si>
  <si>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</si>
  <si>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</si>
  <si>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</si>
  <si>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</si>
  <si>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</si>
  <si>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</si>
  <si>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</si>
  <si>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</si>
  <si>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</si>
  <si>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</si>
  <si>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</si>
  <si>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</si>
  <si>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</si>
  <si>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</si>
  <si>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</si>
  <si>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</si>
  <si>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</si>
  <si>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</si>
  <si>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</si>
  <si>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</si>
  <si>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</si>
  <si>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</si>
  <si>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</si>
  <si>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</si>
  <si>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</si>
  <si>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</si>
  <si>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</si>
  <si>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</si>
  <si>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</si>
  <si>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</si>
  <si>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</si>
  <si>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</si>
  <si>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</si>
  <si>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</si>
  <si>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</si>
  <si>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</si>
  <si>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</si>
  <si>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</si>
  <si>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</si>
  <si>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</si>
  <si>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</si>
  <si>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</si>
  <si>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</si>
  <si>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</si>
  <si>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</si>
  <si>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</si>
  <si>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</si>
  <si>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</si>
  <si>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MONTES GAMBOA CECILIO</t>
  </si>
  <si>
    <t>OFICIAL MAYOR DE PADRON.</t>
  </si>
  <si>
    <t>VALLE BARRIENTOS HERIBERTO</t>
  </si>
  <si>
    <t>MORALES QUINTANAR JOSE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</si>
  <si>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</si>
  <si>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</si>
  <si>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</si>
  <si>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</si>
  <si>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</si>
  <si>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</si>
  <si>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</si>
  <si>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</si>
  <si>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</si>
  <si>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</si>
  <si>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</si>
  <si>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</si>
  <si>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</si>
  <si>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</si>
  <si>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</si>
  <si>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</si>
  <si>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</si>
  <si>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</si>
  <si>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</si>
  <si>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</si>
  <si>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</si>
  <si>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</si>
  <si>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</si>
  <si>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GARCIA MELENDREZ IGNACIO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</si>
  <si>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</si>
  <si>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</si>
  <si>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</si>
  <si>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</si>
  <si>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</si>
  <si>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</si>
  <si>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</si>
  <si>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</si>
  <si>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</si>
  <si>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</si>
  <si>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</si>
  <si>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</si>
  <si>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</si>
  <si>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</si>
  <si>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</si>
  <si>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</si>
  <si>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</si>
  <si>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</si>
  <si>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</si>
  <si>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</si>
  <si>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</si>
  <si>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</si>
  <si>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</si>
  <si>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</si>
  <si>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</si>
  <si>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</si>
  <si>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</si>
  <si>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</si>
  <si>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</si>
  <si>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</si>
  <si>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</si>
  <si>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</si>
  <si>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</si>
  <si>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</si>
  <si>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</si>
  <si>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</si>
  <si>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</si>
  <si>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</si>
  <si>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</si>
  <si>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</si>
  <si>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</si>
  <si>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</si>
  <si>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</si>
  <si>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</si>
  <si>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</si>
  <si>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</si>
  <si>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</si>
  <si>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</si>
  <si>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</si>
  <si>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</si>
  <si>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</si>
  <si>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</si>
  <si>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</si>
  <si>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</si>
  <si>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</si>
  <si>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</si>
  <si>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</si>
  <si>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</si>
  <si>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</si>
  <si>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</si>
  <si>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</si>
  <si>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</si>
  <si>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</si>
  <si>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</si>
  <si>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</si>
  <si>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</si>
  <si>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</si>
  <si>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</si>
  <si>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</si>
  <si>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</si>
  <si>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</si>
  <si>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</si>
  <si>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</si>
  <si>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</si>
  <si>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</si>
  <si>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</si>
  <si>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</si>
  <si>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</si>
  <si>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</si>
  <si>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</si>
  <si>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</si>
  <si>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</si>
  <si>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</si>
  <si>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</si>
  <si>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</si>
  <si>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</si>
  <si>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</si>
  <si>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</si>
  <si>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</si>
  <si>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</si>
  <si>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</si>
  <si>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</si>
  <si>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</si>
  <si>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</si>
  <si>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</si>
  <si>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</si>
  <si>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</si>
  <si>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</si>
  <si>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</si>
  <si>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</si>
  <si>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JUAN VICTOR RIVERA PONCE</t>
  </si>
  <si>
    <t>DIR. SERVICIOS MEDICOS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</si>
  <si>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</si>
  <si>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</si>
  <si>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</si>
  <si>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</si>
  <si>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</si>
  <si>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</si>
  <si>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</si>
  <si>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</si>
  <si>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</si>
  <si>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</si>
  <si>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</si>
  <si>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</si>
  <si>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</si>
  <si>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</si>
  <si>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</si>
  <si>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</si>
  <si>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</si>
  <si>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</si>
  <si>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GARCIA RUIZ MIGUEL ANGEL</t>
  </si>
  <si>
    <t>GOMEZ IÑIGUEZ VANESSA</t>
  </si>
  <si>
    <t>JEFA DE GABINETE</t>
  </si>
  <si>
    <t>ASEOR JURIDICO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</si>
  <si>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</si>
  <si>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</si>
  <si>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</si>
  <si>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</si>
  <si>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</si>
  <si>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</si>
  <si>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</si>
  <si>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</si>
  <si>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</si>
  <si>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</si>
  <si>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</si>
  <si>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</si>
  <si>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</si>
  <si>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</si>
  <si>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</si>
  <si>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</si>
  <si>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</si>
  <si>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</si>
  <si>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TORRES SILVA FAUSTINO</t>
  </si>
  <si>
    <t>DEPARTAMENTO DE SERVICIOS PUBLICOS</t>
  </si>
  <si>
    <t>GONZALEZ TRIGUEROS JOSE DE JESUS</t>
  </si>
  <si>
    <t>CORONA GONZALEZ JOHANA NOEMI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</si>
  <si>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</si>
  <si>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</si>
  <si>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</si>
  <si>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</si>
  <si>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</si>
  <si>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</si>
  <si>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</si>
  <si>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</si>
  <si>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</si>
  <si>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</si>
  <si>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</si>
  <si>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</si>
  <si>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</si>
  <si>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</si>
  <si>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</si>
  <si>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</si>
  <si>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</si>
  <si>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</si>
  <si>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</si>
  <si>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</si>
  <si>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</si>
  <si>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</si>
  <si>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</si>
  <si>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</si>
  <si>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</si>
  <si>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</si>
  <si>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</si>
  <si>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</si>
  <si>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VELADOR SANCHEZ MARIA DE JESUS VERONICA</t>
  </si>
  <si>
    <t>AUX. DE COMEDOR ASISTCIAL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</si>
  <si>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</si>
  <si>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</si>
  <si>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</si>
  <si>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</si>
  <si>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</si>
  <si>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</si>
  <si>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</si>
  <si>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</si>
  <si>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</si>
  <si>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</si>
  <si>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</si>
  <si>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</si>
  <si>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DE LEON RUIZ CRISTINA</t>
  </si>
  <si>
    <t>ENC. DE UBR</t>
  </si>
  <si>
    <t>SERVICIOS PUBLICOS MUNICIPALES</t>
  </si>
  <si>
    <t>COVARRUBIAS RANGEL JOSE MARIA</t>
  </si>
  <si>
    <t>IÑIGUEZ MONTES ROBERTO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</si>
  <si>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</si>
  <si>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</si>
  <si>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</si>
  <si>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</si>
  <si>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</si>
  <si>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</si>
  <si>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</si>
  <si>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</si>
  <si>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NOMINA DE DIETAS 2DA QUINCENA DEL MES DE NOVIEMBRE DE 2018</t>
  </si>
  <si>
    <t>NOMINA 2DA QUINCENA DEL MES DE NOVIEMBRE DE 2018</t>
  </si>
  <si>
    <t>NOMINA 2DA QUINCENA DE NOVIEMBRE DE  2018</t>
  </si>
  <si>
    <t>SUELDOS 2DA QUINCENA DE NOVIEMBRE DE 2018</t>
  </si>
  <si>
    <t>SERVICIOS MEDICOS</t>
  </si>
  <si>
    <t>DONATO ORNELAS NARCISA ELIZABETH</t>
  </si>
  <si>
    <t>AUX. DE OFICIAL MAYOR DE PADRON</t>
  </si>
  <si>
    <t>DIR.PARTICIPACION SOCIAL</t>
  </si>
  <si>
    <t>AUX PARTICIPACION SOCIAL</t>
  </si>
  <si>
    <t>DEPTO.DE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</si>
</sst>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6" fontId="0" fillId="0" borderId="0" applyFon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7" applyNumberFormat="1" applyFont="1" applyBorder="1" applyAlignment="1" applyProtection="1">
      <alignment horizontal="right"/>
      <protection hidden="1"/>
    </xf>
    <xf numFmtId="1" fontId="2" fillId="0" borderId="15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7" applyFont="1" applyAlignment="1" applyProtection="1">
      <alignment/>
      <protection/>
    </xf>
    <xf numFmtId="43" fontId="0" fillId="0" borderId="0" xfId="47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7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7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43" fontId="4" fillId="0" borderId="11" xfId="47" applyFont="1" applyBorder="1" applyAlignment="1" applyProtection="1">
      <alignment horizontal="right"/>
      <protection/>
    </xf>
    <xf numFmtId="43" fontId="4" fillId="0" borderId="25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7" applyFont="1" applyFill="1" applyBorder="1" applyAlignment="1" applyProtection="1">
      <alignment horizontal="right"/>
      <protection/>
    </xf>
    <xf numFmtId="169" fontId="0" fillId="0" borderId="28" xfId="47" applyNumberFormat="1" applyFont="1" applyBorder="1" applyAlignment="1" applyProtection="1">
      <alignment horizontal="right"/>
      <protection hidden="1"/>
    </xf>
    <xf numFmtId="169" fontId="0" fillId="0" borderId="28" xfId="47" applyNumberFormat="1" applyFont="1" applyFill="1" applyBorder="1" applyAlignment="1" applyProtection="1">
      <alignment horizontal="right"/>
      <protection hidden="1"/>
    </xf>
    <xf numFmtId="169" fontId="0" fillId="0" borderId="29" xfId="47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7" applyNumberFormat="1" applyFont="1" applyFill="1" applyBorder="1" applyAlignment="1" applyProtection="1">
      <alignment horizontal="right"/>
      <protection hidden="1"/>
    </xf>
    <xf numFmtId="169" fontId="0" fillId="0" borderId="31" xfId="47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169" fontId="0" fillId="0" borderId="0" xfId="47" applyNumberFormat="1" applyFont="1" applyFill="1" applyBorder="1" applyAlignment="1" applyProtection="1">
      <alignment horizontal="right"/>
      <protection hidden="1"/>
    </xf>
    <xf numFmtId="169" fontId="0" fillId="0" borderId="33" xfId="47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7" applyNumberFormat="1" applyFont="1" applyFill="1" applyBorder="1" applyAlignment="1" applyProtection="1">
      <alignment horizontal="right"/>
      <protection/>
    </xf>
    <xf numFmtId="169" fontId="0" fillId="0" borderId="30" xfId="47" applyNumberFormat="1" applyFont="1" applyBorder="1" applyAlignment="1" applyProtection="1">
      <alignment horizontal="right"/>
      <protection locked="0"/>
    </xf>
    <xf numFmtId="169" fontId="0" fillId="0" borderId="30" xfId="47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7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4" applyNumberFormat="1" applyFont="1" applyFill="1" applyBorder="1" applyAlignment="1" applyProtection="1">
      <alignment horizontal="right"/>
      <protection hidden="1"/>
    </xf>
    <xf numFmtId="10" fontId="0" fillId="0" borderId="22" xfId="54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7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7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7" applyNumberFormat="1" applyFont="1" applyBorder="1" applyAlignment="1" applyProtection="1">
      <alignment horizontal="right"/>
      <protection hidden="1"/>
    </xf>
    <xf numFmtId="169" fontId="5" fillId="0" borderId="0" xfId="47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7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0" fontId="12" fillId="34" borderId="11" xfId="0" applyFont="1" applyFill="1" applyBorder="1" applyAlignment="1" applyProtection="1">
      <alignment horizontal="left" wrapText="1"/>
      <protection locked="0"/>
    </xf>
    <xf numFmtId="169" fontId="12" fillId="0" borderId="11" xfId="47" applyNumberFormat="1" applyFont="1" applyFill="1" applyBorder="1" applyAlignment="1" applyProtection="1">
      <alignment horizontal="right"/>
      <protection/>
    </xf>
    <xf numFmtId="169" fontId="12" fillId="0" borderId="11" xfId="47" applyNumberFormat="1" applyFont="1" applyFill="1" applyBorder="1" applyAlignment="1" applyProtection="1">
      <alignment horizontal="right"/>
      <protection hidden="1"/>
    </xf>
    <xf numFmtId="169" fontId="12" fillId="0" borderId="25" xfId="47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7" applyNumberFormat="1" applyFont="1" applyFill="1" applyBorder="1" applyAlignment="1" applyProtection="1">
      <alignment horizontal="right"/>
      <protection hidden="1"/>
    </xf>
    <xf numFmtId="169" fontId="12" fillId="0" borderId="41" xfId="47" applyNumberFormat="1" applyFont="1" applyFill="1" applyBorder="1" applyAlignment="1" applyProtection="1">
      <alignment horizontal="right"/>
      <protection hidden="1"/>
    </xf>
    <xf numFmtId="169" fontId="12" fillId="0" borderId="11" xfId="47" applyNumberFormat="1" applyFont="1" applyFill="1" applyBorder="1" applyAlignment="1" applyProtection="1">
      <alignment horizontal="right"/>
      <protection locked="0"/>
    </xf>
    <xf numFmtId="169" fontId="12" fillId="0" borderId="42" xfId="47" applyNumberFormat="1" applyFont="1" applyBorder="1" applyAlignment="1" applyProtection="1">
      <alignment horizontal="right"/>
      <protection locked="0"/>
    </xf>
    <xf numFmtId="1" fontId="12" fillId="0" borderId="34" xfId="47" applyNumberFormat="1" applyFont="1" applyFill="1" applyBorder="1" applyAlignment="1" applyProtection="1">
      <alignment horizontal="right"/>
      <protection hidden="1"/>
    </xf>
    <xf numFmtId="1" fontId="12" fillId="0" borderId="30" xfId="47" applyNumberFormat="1" applyFont="1" applyFill="1" applyBorder="1" applyAlignment="1" applyProtection="1">
      <alignment horizontal="right"/>
      <protection hidden="1"/>
    </xf>
    <xf numFmtId="10" fontId="12" fillId="0" borderId="25" xfId="54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7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7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7" applyFont="1" applyFill="1" applyBorder="1" applyAlignment="1" applyProtection="1">
      <alignment horizontal="right"/>
      <protection/>
    </xf>
    <xf numFmtId="169" fontId="13" fillId="0" borderId="11" xfId="47" applyNumberFormat="1" applyFont="1" applyBorder="1" applyAlignment="1" applyProtection="1">
      <alignment horizontal="right"/>
      <protection hidden="1"/>
    </xf>
    <xf numFmtId="169" fontId="13" fillId="0" borderId="11" xfId="47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7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7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7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7" applyNumberFormat="1" applyFont="1" applyBorder="1" applyAlignment="1" applyProtection="1">
      <alignment horizontal="right"/>
      <protection hidden="1"/>
    </xf>
    <xf numFmtId="169" fontId="15" fillId="0" borderId="11" xfId="47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47" xfId="47" applyNumberFormat="1" applyFont="1" applyFill="1" applyBorder="1" applyAlignment="1" applyProtection="1">
      <alignment horizontal="right"/>
      <protection hidden="1"/>
    </xf>
    <xf numFmtId="169" fontId="15" fillId="0" borderId="33" xfId="47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169" fontId="15" fillId="0" borderId="12" xfId="47" applyNumberFormat="1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7" applyNumberFormat="1" applyFont="1" applyFill="1" applyBorder="1" applyAlignment="1" applyProtection="1">
      <alignment horizontal="right"/>
      <protection hidden="1"/>
    </xf>
    <xf numFmtId="169" fontId="69" fillId="13" borderId="10" xfId="47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7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7" applyFont="1" applyFill="1" applyBorder="1" applyAlignment="1" applyProtection="1">
      <alignment horizontal="right"/>
      <protection hidden="1"/>
    </xf>
    <xf numFmtId="169" fontId="20" fillId="0" borderId="11" xfId="47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7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 wrapText="1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7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7" applyFont="1" applyFill="1" applyBorder="1" applyAlignment="1" applyProtection="1">
      <alignment horizontal="right"/>
      <protection/>
    </xf>
    <xf numFmtId="169" fontId="20" fillId="0" borderId="25" xfId="47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7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7" applyFont="1" applyFill="1" applyBorder="1" applyAlignment="1" applyProtection="1">
      <alignment horizontal="right"/>
      <protection/>
    </xf>
    <xf numFmtId="169" fontId="20" fillId="0" borderId="53" xfId="47" applyNumberFormat="1" applyFont="1" applyFill="1" applyBorder="1" applyAlignment="1" applyProtection="1">
      <alignment horizontal="right"/>
      <protection hidden="1"/>
    </xf>
    <xf numFmtId="169" fontId="20" fillId="0" borderId="40" xfId="47" applyNumberFormat="1" applyFont="1" applyFill="1" applyBorder="1" applyAlignment="1" applyProtection="1">
      <alignment horizontal="right"/>
      <protection hidden="1"/>
    </xf>
    <xf numFmtId="169" fontId="20" fillId="0" borderId="30" xfId="47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43" fontId="70" fillId="0" borderId="0" xfId="0" applyNumberFormat="1" applyFont="1" applyAlignment="1" applyProtection="1">
      <alignment/>
      <protection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43" fontId="71" fillId="0" borderId="0" xfId="0" applyNumberFormat="1" applyFont="1" applyFill="1" applyAlignment="1" applyProtection="1">
      <alignment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54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54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55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0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3" fillId="13" borderId="54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76" fillId="33" borderId="54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54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2" t="s">
        <v>122</v>
      </c>
    </row>
    <row r="4" ht="12.75">
      <c r="A4" s="4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O42"/>
  <sheetViews>
    <sheetView tabSelected="1" zoomScalePageLayoutView="0" workbookViewId="0" topLeftCell="A13">
      <selection activeCell="F27" sqref="F27"/>
    </sheetView>
  </sheetViews>
  <sheetFormatPr defaultColWidth="11.421875" defaultRowHeight="12.75"/>
  <cols>
    <col min="1" max="1" width="5.8515625" style="17" customWidth="1"/>
    <col min="2" max="2" width="4.421875" style="17" customWidth="1"/>
    <col min="3" max="3" width="36.57421875" style="17" customWidth="1"/>
    <col min="4" max="4" width="12.28125" style="17" customWidth="1"/>
    <col min="5" max="5" width="5.57421875" style="17" customWidth="1"/>
    <col min="6" max="6" width="13.140625" style="17" customWidth="1"/>
    <col min="7" max="7" width="13.57421875" style="17" bestFit="1" customWidth="1"/>
    <col min="8" max="8" width="11.8515625" style="17" hidden="1" customWidth="1"/>
    <col min="9" max="9" width="11.8515625" style="17" bestFit="1" customWidth="1"/>
    <col min="10" max="10" width="11.00390625" style="17" hidden="1" customWidth="1"/>
    <col min="11" max="11" width="11.00390625" style="17" customWidth="1"/>
    <col min="12" max="12" width="13.57421875" style="17" bestFit="1" customWidth="1"/>
    <col min="13" max="13" width="37.7109375" style="17" customWidth="1"/>
    <col min="14" max="16384" width="11.421875" style="17" customWidth="1"/>
  </cols>
  <sheetData>
    <row r="1" ht="5.25" customHeight="1"/>
    <row r="2" spans="2:12" ht="5.25" customHeight="1">
      <c r="B2" s="53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3" ht="22.5">
      <c r="B3" s="332" t="s">
        <v>12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</row>
    <row r="4" spans="2:13" ht="22.5">
      <c r="B4" s="338" t="s">
        <v>181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40"/>
    </row>
    <row r="5" spans="2:13" ht="19.5">
      <c r="B5" s="335" t="s">
        <v>310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7"/>
    </row>
    <row r="6" spans="2:13" ht="15">
      <c r="B6" s="327"/>
      <c r="C6" s="328"/>
      <c r="D6" s="328"/>
      <c r="E6" s="328"/>
      <c r="F6" s="328"/>
      <c r="G6" s="328"/>
      <c r="H6" s="328"/>
      <c r="I6" s="328"/>
      <c r="J6" s="328"/>
      <c r="K6" s="328"/>
      <c r="L6" s="329"/>
      <c r="M6" s="150"/>
    </row>
    <row r="7" spans="2:13" ht="12.75">
      <c r="B7" s="110"/>
      <c r="C7" s="110"/>
      <c r="D7" s="110"/>
      <c r="E7" s="111" t="s">
        <v>4</v>
      </c>
      <c r="F7" s="111"/>
      <c r="G7" s="112"/>
      <c r="H7" s="330"/>
      <c r="I7" s="331"/>
      <c r="J7" s="331"/>
      <c r="K7" s="331"/>
      <c r="L7" s="331"/>
      <c r="M7" s="113"/>
    </row>
    <row r="8" spans="2:13" ht="12.75" customHeight="1">
      <c r="B8" s="111" t="s">
        <v>3</v>
      </c>
      <c r="C8" s="111"/>
      <c r="D8" s="111"/>
      <c r="E8" s="114" t="s">
        <v>5</v>
      </c>
      <c r="F8" s="115" t="s">
        <v>1</v>
      </c>
      <c r="G8" s="116" t="s">
        <v>167</v>
      </c>
      <c r="H8" s="116"/>
      <c r="I8" s="116" t="s">
        <v>171</v>
      </c>
      <c r="J8" s="116" t="s">
        <v>161</v>
      </c>
      <c r="K8" s="116"/>
      <c r="L8" s="116" t="s">
        <v>2</v>
      </c>
      <c r="M8" s="116"/>
    </row>
    <row r="9" spans="2:13" ht="15">
      <c r="B9" s="112"/>
      <c r="C9" s="117"/>
      <c r="D9" s="121" t="s">
        <v>10</v>
      </c>
      <c r="E9" s="111"/>
      <c r="F9" s="111" t="s">
        <v>169</v>
      </c>
      <c r="G9" s="115" t="s">
        <v>170</v>
      </c>
      <c r="H9" s="116" t="s">
        <v>160</v>
      </c>
      <c r="I9" s="115" t="s">
        <v>172</v>
      </c>
      <c r="J9" s="115" t="s">
        <v>162</v>
      </c>
      <c r="K9" s="115" t="s">
        <v>173</v>
      </c>
      <c r="L9" s="115" t="s">
        <v>163</v>
      </c>
      <c r="M9" s="116" t="s">
        <v>174</v>
      </c>
    </row>
    <row r="10" spans="2:13" ht="15">
      <c r="B10" s="111"/>
      <c r="C10" s="118" t="s">
        <v>101</v>
      </c>
      <c r="D10" s="122" t="s">
        <v>9</v>
      </c>
      <c r="E10" s="116"/>
      <c r="F10" s="116"/>
      <c r="G10" s="116"/>
      <c r="H10" s="116"/>
      <c r="I10" s="116"/>
      <c r="J10" s="116"/>
      <c r="K10" s="116"/>
      <c r="L10" s="116"/>
      <c r="M10" s="116"/>
    </row>
    <row r="11" spans="2:13" ht="15">
      <c r="B11" s="19"/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62"/>
    </row>
    <row r="12" spans="2:15" ht="24.75" customHeight="1">
      <c r="B12" s="6">
        <v>1</v>
      </c>
      <c r="C12" s="5" t="s">
        <v>198</v>
      </c>
      <c r="D12" s="5" t="s">
        <v>77</v>
      </c>
      <c r="E12" s="6">
        <v>15</v>
      </c>
      <c r="F12" s="24">
        <v>9410</v>
      </c>
      <c r="G12" s="24">
        <f>F12</f>
        <v>9410</v>
      </c>
      <c r="H12" s="24"/>
      <c r="I12" s="24">
        <v>0</v>
      </c>
      <c r="J12" s="24"/>
      <c r="K12" s="24">
        <v>1371.76</v>
      </c>
      <c r="L12" s="24">
        <f>G12-K12</f>
        <v>8038.24</v>
      </c>
      <c r="M12" s="62"/>
      <c r="N12" s="60"/>
      <c r="O12" s="61"/>
    </row>
    <row r="13" spans="2:15" ht="24.75" customHeight="1">
      <c r="B13" s="6">
        <v>2</v>
      </c>
      <c r="C13" s="5" t="s">
        <v>199</v>
      </c>
      <c r="D13" s="5" t="s">
        <v>77</v>
      </c>
      <c r="E13" s="6">
        <v>15</v>
      </c>
      <c r="F13" s="24">
        <v>9410</v>
      </c>
      <c r="G13" s="24">
        <f aca="true" t="shared" si="0" ref="G13:G21">F13</f>
        <v>9410</v>
      </c>
      <c r="H13" s="24"/>
      <c r="I13" s="24">
        <v>0</v>
      </c>
      <c r="J13" s="24"/>
      <c r="K13" s="24">
        <v>1371.76</v>
      </c>
      <c r="L13" s="24">
        <f aca="true" t="shared" si="1" ref="L13:L21">G13-K13</f>
        <v>8038.24</v>
      </c>
      <c r="M13" s="62"/>
      <c r="N13" s="60"/>
      <c r="O13" s="61"/>
    </row>
    <row r="14" spans="2:15" ht="24.75" customHeight="1">
      <c r="B14" s="6">
        <v>3</v>
      </c>
      <c r="C14" s="5" t="s">
        <v>200</v>
      </c>
      <c r="D14" s="5" t="s">
        <v>77</v>
      </c>
      <c r="E14" s="6">
        <v>15</v>
      </c>
      <c r="F14" s="24">
        <v>9410</v>
      </c>
      <c r="G14" s="24">
        <f t="shared" si="0"/>
        <v>9410</v>
      </c>
      <c r="H14" s="24"/>
      <c r="I14" s="24">
        <v>0</v>
      </c>
      <c r="J14" s="24"/>
      <c r="K14" s="24">
        <v>1371.76</v>
      </c>
      <c r="L14" s="24">
        <f t="shared" si="1"/>
        <v>8038.24</v>
      </c>
      <c r="M14" s="62"/>
      <c r="N14" s="60"/>
      <c r="O14" s="61"/>
    </row>
    <row r="15" spans="2:15" ht="24.75" customHeight="1">
      <c r="B15" s="6">
        <v>4</v>
      </c>
      <c r="C15" s="5" t="s">
        <v>201</v>
      </c>
      <c r="D15" s="5" t="s">
        <v>77</v>
      </c>
      <c r="E15" s="6">
        <v>15</v>
      </c>
      <c r="F15" s="24">
        <v>9410</v>
      </c>
      <c r="G15" s="24">
        <f t="shared" si="0"/>
        <v>9410</v>
      </c>
      <c r="H15" s="24"/>
      <c r="I15" s="24">
        <v>0</v>
      </c>
      <c r="J15" s="24"/>
      <c r="K15" s="24">
        <v>1371.76</v>
      </c>
      <c r="L15" s="24">
        <f t="shared" si="1"/>
        <v>8038.24</v>
      </c>
      <c r="M15" s="62"/>
      <c r="N15" s="60"/>
      <c r="O15" s="61"/>
    </row>
    <row r="16" spans="2:15" ht="24.75" customHeight="1">
      <c r="B16" s="6">
        <v>5</v>
      </c>
      <c r="C16" s="5" t="s">
        <v>202</v>
      </c>
      <c r="D16" s="5" t="s">
        <v>77</v>
      </c>
      <c r="E16" s="6">
        <v>15</v>
      </c>
      <c r="F16" s="24">
        <v>9410</v>
      </c>
      <c r="G16" s="24">
        <f t="shared" si="0"/>
        <v>9410</v>
      </c>
      <c r="H16" s="24"/>
      <c r="I16" s="24">
        <v>0</v>
      </c>
      <c r="J16" s="24"/>
      <c r="K16" s="24">
        <v>1371.76</v>
      </c>
      <c r="L16" s="24">
        <f t="shared" si="1"/>
        <v>8038.24</v>
      </c>
      <c r="M16" s="62"/>
      <c r="N16" s="60"/>
      <c r="O16" s="61"/>
    </row>
    <row r="17" spans="2:15" ht="24.75" customHeight="1">
      <c r="B17" s="6">
        <v>6</v>
      </c>
      <c r="C17" s="5" t="s">
        <v>203</v>
      </c>
      <c r="D17" s="5" t="s">
        <v>77</v>
      </c>
      <c r="E17" s="6">
        <v>15</v>
      </c>
      <c r="F17" s="24">
        <v>9410</v>
      </c>
      <c r="G17" s="24">
        <f t="shared" si="0"/>
        <v>9410</v>
      </c>
      <c r="H17" s="24"/>
      <c r="I17" s="24">
        <v>0</v>
      </c>
      <c r="J17" s="24"/>
      <c r="K17" s="24">
        <v>1371.76</v>
      </c>
      <c r="L17" s="24">
        <f t="shared" si="1"/>
        <v>8038.24</v>
      </c>
      <c r="M17" s="62"/>
      <c r="N17" s="60"/>
      <c r="O17" s="61"/>
    </row>
    <row r="18" spans="2:15" ht="24.75" customHeight="1">
      <c r="B18" s="6">
        <v>7</v>
      </c>
      <c r="C18" s="5" t="s">
        <v>204</v>
      </c>
      <c r="D18" s="5" t="s">
        <v>77</v>
      </c>
      <c r="E18" s="6">
        <v>15</v>
      </c>
      <c r="F18" s="24">
        <v>9410</v>
      </c>
      <c r="G18" s="24">
        <f t="shared" si="0"/>
        <v>9410</v>
      </c>
      <c r="H18" s="24"/>
      <c r="I18" s="24">
        <v>0</v>
      </c>
      <c r="J18" s="24"/>
      <c r="K18" s="24">
        <v>1371.76</v>
      </c>
      <c r="L18" s="24">
        <f t="shared" si="1"/>
        <v>8038.24</v>
      </c>
      <c r="M18" s="62"/>
      <c r="N18" s="60"/>
      <c r="O18" s="61"/>
    </row>
    <row r="19" spans="2:15" ht="24.75" customHeight="1">
      <c r="B19" s="6">
        <v>8</v>
      </c>
      <c r="C19" s="5" t="s">
        <v>132</v>
      </c>
      <c r="D19" s="5" t="s">
        <v>77</v>
      </c>
      <c r="E19" s="6">
        <v>15</v>
      </c>
      <c r="F19" s="24">
        <v>9410</v>
      </c>
      <c r="G19" s="24">
        <f t="shared" si="0"/>
        <v>9410</v>
      </c>
      <c r="H19" s="24"/>
      <c r="I19" s="24">
        <v>0</v>
      </c>
      <c r="J19" s="24"/>
      <c r="K19" s="24">
        <v>1371.76</v>
      </c>
      <c r="L19" s="24">
        <f t="shared" si="1"/>
        <v>8038.24</v>
      </c>
      <c r="M19" s="62"/>
      <c r="N19" s="60"/>
      <c r="O19" s="61"/>
    </row>
    <row r="20" spans="2:15" ht="21.75" customHeight="1">
      <c r="B20" s="6">
        <v>9</v>
      </c>
      <c r="C20" s="5" t="s">
        <v>205</v>
      </c>
      <c r="D20" s="5" t="s">
        <v>77</v>
      </c>
      <c r="E20" s="6">
        <v>15</v>
      </c>
      <c r="F20" s="24">
        <v>9410</v>
      </c>
      <c r="G20" s="24">
        <f t="shared" si="0"/>
        <v>9410</v>
      </c>
      <c r="H20" s="24"/>
      <c r="I20" s="24">
        <v>0</v>
      </c>
      <c r="J20" s="24"/>
      <c r="K20" s="24">
        <v>1371.76</v>
      </c>
      <c r="L20" s="24">
        <f t="shared" si="1"/>
        <v>8038.24</v>
      </c>
      <c r="M20" s="62"/>
      <c r="N20" s="60"/>
      <c r="O20" s="61"/>
    </row>
    <row r="21" spans="2:15" ht="24.75" customHeight="1">
      <c r="B21" s="6">
        <v>10</v>
      </c>
      <c r="C21" s="5" t="s">
        <v>206</v>
      </c>
      <c r="D21" s="5" t="s">
        <v>78</v>
      </c>
      <c r="E21" s="6">
        <v>15</v>
      </c>
      <c r="F21" s="24">
        <v>15440</v>
      </c>
      <c r="G21" s="24">
        <f t="shared" si="0"/>
        <v>15440</v>
      </c>
      <c r="H21" s="24"/>
      <c r="I21" s="24">
        <v>0</v>
      </c>
      <c r="J21" s="24"/>
      <c r="K21" s="24">
        <v>2735.11</v>
      </c>
      <c r="L21" s="24">
        <f t="shared" si="1"/>
        <v>12704.89</v>
      </c>
      <c r="M21" s="62"/>
      <c r="N21" s="60"/>
      <c r="O21" s="61"/>
    </row>
    <row r="22" spans="2:13" ht="24.75" customHeight="1">
      <c r="B22" s="6"/>
      <c r="C22" s="5"/>
      <c r="D22" s="5"/>
      <c r="E22" s="6"/>
      <c r="F22" s="24"/>
      <c r="G22" s="24"/>
      <c r="H22" s="24"/>
      <c r="I22" s="24"/>
      <c r="J22" s="24"/>
      <c r="K22" s="24"/>
      <c r="L22" s="119"/>
      <c r="M22" s="120"/>
    </row>
    <row r="23" spans="2:13" ht="12.75">
      <c r="B23" s="27"/>
      <c r="C23" s="27"/>
      <c r="D23" s="27"/>
      <c r="E23" s="28"/>
      <c r="F23" s="30"/>
      <c r="G23" s="31"/>
      <c r="H23" s="31"/>
      <c r="I23" s="31"/>
      <c r="J23" s="31"/>
      <c r="K23" s="31"/>
      <c r="L23" s="31"/>
      <c r="M23" s="43"/>
    </row>
    <row r="24" spans="2:13" ht="15.75" thickBot="1">
      <c r="B24" s="325" t="s">
        <v>71</v>
      </c>
      <c r="C24" s="326"/>
      <c r="D24" s="326"/>
      <c r="E24" s="326"/>
      <c r="F24" s="128">
        <f aca="true" t="shared" si="2" ref="F24:L24">SUM(F12:F22)</f>
        <v>100130</v>
      </c>
      <c r="G24" s="128">
        <f t="shared" si="2"/>
        <v>100130</v>
      </c>
      <c r="H24" s="128">
        <f t="shared" si="2"/>
        <v>0</v>
      </c>
      <c r="I24" s="128">
        <f t="shared" si="2"/>
        <v>0</v>
      </c>
      <c r="J24" s="128">
        <f t="shared" si="2"/>
        <v>0</v>
      </c>
      <c r="K24" s="128">
        <f t="shared" si="2"/>
        <v>15080.95</v>
      </c>
      <c r="L24" s="128">
        <f t="shared" si="2"/>
        <v>85049.04999999999</v>
      </c>
      <c r="M24" s="32"/>
    </row>
    <row r="25" spans="2:13" ht="15.75" thickTop="1">
      <c r="B25" s="151"/>
      <c r="C25" s="151"/>
      <c r="D25" s="151"/>
      <c r="E25" s="151"/>
      <c r="F25" s="153"/>
      <c r="G25" s="153"/>
      <c r="H25" s="153"/>
      <c r="I25" s="153"/>
      <c r="J25" s="153"/>
      <c r="K25" s="153"/>
      <c r="L25" s="153"/>
      <c r="M25" s="152"/>
    </row>
    <row r="26" spans="2:13" ht="15">
      <c r="B26" s="151"/>
      <c r="C26" s="151"/>
      <c r="D26" s="151"/>
      <c r="E26" s="151"/>
      <c r="F26" s="153"/>
      <c r="G26" s="153"/>
      <c r="H26" s="153"/>
      <c r="I26" s="153"/>
      <c r="J26" s="153"/>
      <c r="K26" s="153"/>
      <c r="L26" s="153"/>
      <c r="M26" s="152"/>
    </row>
    <row r="27" spans="2:13" ht="15">
      <c r="B27" s="151"/>
      <c r="C27" s="151"/>
      <c r="D27" s="151"/>
      <c r="E27" s="151"/>
      <c r="F27" s="153"/>
      <c r="G27" s="153"/>
      <c r="H27" s="153"/>
      <c r="I27" s="153"/>
      <c r="J27" s="153"/>
      <c r="K27" s="153"/>
      <c r="L27" s="153"/>
      <c r="M27" s="152"/>
    </row>
    <row r="28" spans="2:13" ht="15">
      <c r="B28" s="151"/>
      <c r="C28" s="151"/>
      <c r="D28" s="151"/>
      <c r="E28" s="151"/>
      <c r="F28" s="153"/>
      <c r="G28" s="153"/>
      <c r="H28" s="153"/>
      <c r="I28" s="153"/>
      <c r="J28" s="153"/>
      <c r="K28" s="153"/>
      <c r="L28" s="153"/>
      <c r="M28" s="152"/>
    </row>
    <row r="29" spans="2:13" ht="15">
      <c r="B29" s="151"/>
      <c r="C29" s="151"/>
      <c r="D29" s="151"/>
      <c r="E29" s="151"/>
      <c r="F29" s="153"/>
      <c r="G29" s="153"/>
      <c r="H29" s="153"/>
      <c r="I29" s="153"/>
      <c r="J29" s="153"/>
      <c r="K29" s="153"/>
      <c r="L29" s="153"/>
      <c r="M29" s="152"/>
    </row>
    <row r="32" spans="3:12" ht="12.75">
      <c r="C32" s="34" t="s">
        <v>130</v>
      </c>
      <c r="L32" s="34" t="s">
        <v>130</v>
      </c>
    </row>
    <row r="33" spans="3:12" ht="12.75">
      <c r="C33" s="34" t="s">
        <v>207</v>
      </c>
      <c r="L33" s="17" t="s">
        <v>208</v>
      </c>
    </row>
    <row r="34" spans="3:12" ht="12.75">
      <c r="C34" s="35" t="s">
        <v>11</v>
      </c>
      <c r="F34" s="35"/>
      <c r="G34" s="35"/>
      <c r="H34" s="35"/>
      <c r="I34" s="35"/>
      <c r="J34" s="35"/>
      <c r="K34" s="35"/>
      <c r="L34" s="35" t="s">
        <v>195</v>
      </c>
    </row>
    <row r="36" spans="3:5" ht="12.75">
      <c r="C36" s="38"/>
      <c r="E36" s="34"/>
    </row>
    <row r="37" spans="2:12" ht="12.75">
      <c r="B37" s="35"/>
      <c r="C37" s="39"/>
      <c r="D37" s="35"/>
      <c r="E37" s="35"/>
      <c r="F37" s="35"/>
      <c r="G37" s="35"/>
      <c r="H37" s="35"/>
      <c r="I37" s="35"/>
      <c r="J37" s="35"/>
      <c r="K37" s="35"/>
      <c r="L37" s="35"/>
    </row>
    <row r="41" ht="12.75">
      <c r="C41" s="34"/>
    </row>
    <row r="42" spans="3:12" ht="12.75">
      <c r="C42" s="35"/>
      <c r="D42" s="35"/>
      <c r="E42" s="35"/>
      <c r="F42" s="35"/>
      <c r="G42" s="35"/>
      <c r="H42" s="35"/>
      <c r="I42" s="35"/>
      <c r="J42" s="35"/>
      <c r="K42" s="35"/>
      <c r="L42" s="35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39"/>
  <sheetViews>
    <sheetView zoomScalePageLayoutView="0" workbookViewId="0" topLeftCell="D29">
      <selection activeCell="D34" sqref="D34:N34"/>
    </sheetView>
  </sheetViews>
  <sheetFormatPr defaultColWidth="11.421875" defaultRowHeight="12.75"/>
  <cols>
    <col min="1" max="1" width="10.28125" style="17" customWidth="1"/>
    <col min="2" max="2" width="5.28125" style="17" customWidth="1"/>
    <col min="3" max="3" width="3.8515625" style="17" hidden="1" customWidth="1"/>
    <col min="4" max="4" width="4.7109375" style="17" customWidth="1"/>
    <col min="5" max="5" width="50.140625" style="17" customWidth="1"/>
    <col min="6" max="6" width="24.421875" style="17" customWidth="1"/>
    <col min="7" max="7" width="6.57421875" style="17" customWidth="1"/>
    <col min="8" max="8" width="13.28125" style="17" bestFit="1" customWidth="1"/>
    <col min="9" max="9" width="14.7109375" style="17" bestFit="1" customWidth="1"/>
    <col min="10" max="11" width="12.00390625" style="17" bestFit="1" customWidth="1"/>
    <col min="12" max="12" width="11.28125" style="17" hidden="1" customWidth="1"/>
    <col min="13" max="13" width="14.7109375" style="17" bestFit="1" customWidth="1"/>
    <col min="14" max="14" width="51.57421875" style="17" customWidth="1"/>
    <col min="15" max="16" width="11.421875" style="17" customWidth="1"/>
    <col min="17" max="17" width="12.8515625" style="17" bestFit="1" customWidth="1"/>
    <col min="18" max="16384" width="11.421875" style="17" customWidth="1"/>
  </cols>
  <sheetData>
    <row r="2" spans="4:17" ht="12.75">
      <c r="D2" s="53"/>
      <c r="E2" s="54"/>
      <c r="F2" s="54"/>
      <c r="G2" s="54"/>
      <c r="H2" s="54"/>
      <c r="I2" s="54"/>
      <c r="J2" s="54"/>
      <c r="K2" s="54"/>
      <c r="L2" s="54"/>
      <c r="M2" s="54"/>
      <c r="N2" s="55"/>
      <c r="Q2" s="60">
        <v>4845779.17</v>
      </c>
    </row>
    <row r="3" spans="4:17" ht="18" customHeight="1">
      <c r="D3" s="348" t="s">
        <v>12</v>
      </c>
      <c r="E3" s="343"/>
      <c r="F3" s="343"/>
      <c r="G3" s="343"/>
      <c r="H3" s="343"/>
      <c r="I3" s="343"/>
      <c r="J3" s="343"/>
      <c r="K3" s="343"/>
      <c r="L3" s="343"/>
      <c r="M3" s="343"/>
      <c r="N3" s="349"/>
      <c r="Q3" s="60">
        <v>-199742.75</v>
      </c>
    </row>
    <row r="4" spans="4:17" ht="18" customHeight="1">
      <c r="D4" s="348" t="s">
        <v>181</v>
      </c>
      <c r="E4" s="343"/>
      <c r="F4" s="343"/>
      <c r="G4" s="343"/>
      <c r="H4" s="343"/>
      <c r="I4" s="343"/>
      <c r="J4" s="343"/>
      <c r="K4" s="343"/>
      <c r="L4" s="343"/>
      <c r="M4" s="343"/>
      <c r="N4" s="349"/>
      <c r="Q4" s="60"/>
    </row>
    <row r="5" spans="4:17" ht="18" customHeight="1">
      <c r="D5" s="348" t="s">
        <v>311</v>
      </c>
      <c r="E5" s="343"/>
      <c r="F5" s="343"/>
      <c r="G5" s="343"/>
      <c r="H5" s="343"/>
      <c r="I5" s="343"/>
      <c r="J5" s="343"/>
      <c r="K5" s="343"/>
      <c r="L5" s="343"/>
      <c r="M5" s="343"/>
      <c r="N5" s="349"/>
      <c r="Q5" s="60">
        <f>SUM(Q2:Q3)</f>
        <v>4646036.42</v>
      </c>
    </row>
    <row r="6" spans="4:14" ht="18" customHeight="1">
      <c r="D6" s="348" t="s">
        <v>165</v>
      </c>
      <c r="E6" s="343"/>
      <c r="F6" s="343"/>
      <c r="G6" s="343"/>
      <c r="H6" s="343"/>
      <c r="I6" s="343"/>
      <c r="J6" s="343"/>
      <c r="K6" s="343"/>
      <c r="L6" s="343"/>
      <c r="M6" s="343"/>
      <c r="N6" s="349"/>
    </row>
    <row r="7" spans="4:14" ht="12.75">
      <c r="D7" s="18"/>
      <c r="E7" s="123"/>
      <c r="F7" s="123"/>
      <c r="G7" s="115" t="s">
        <v>4</v>
      </c>
      <c r="H7" s="124"/>
      <c r="I7" s="344" t="s">
        <v>164</v>
      </c>
      <c r="J7" s="345"/>
      <c r="K7" s="344"/>
      <c r="L7" s="346"/>
      <c r="M7" s="346"/>
      <c r="N7" s="115"/>
    </row>
    <row r="8" spans="4:14" ht="12.75" customHeight="1">
      <c r="D8" s="19" t="s">
        <v>3</v>
      </c>
      <c r="E8" s="111"/>
      <c r="F8" s="111"/>
      <c r="G8" s="114" t="s">
        <v>5</v>
      </c>
      <c r="H8" s="115" t="s">
        <v>1</v>
      </c>
      <c r="I8" s="115" t="s">
        <v>167</v>
      </c>
      <c r="J8" s="125" t="s">
        <v>171</v>
      </c>
      <c r="K8" s="116"/>
      <c r="L8" s="116" t="s">
        <v>187</v>
      </c>
      <c r="M8" s="116" t="s">
        <v>170</v>
      </c>
      <c r="N8" s="111" t="s">
        <v>175</v>
      </c>
    </row>
    <row r="9" spans="4:14" ht="15">
      <c r="D9" s="20"/>
      <c r="E9" s="117"/>
      <c r="F9" s="117" t="s">
        <v>10</v>
      </c>
      <c r="G9" s="111"/>
      <c r="H9" s="111" t="s">
        <v>7</v>
      </c>
      <c r="I9" s="111" t="s">
        <v>170</v>
      </c>
      <c r="J9" s="126" t="s">
        <v>172</v>
      </c>
      <c r="K9" s="115" t="s">
        <v>173</v>
      </c>
      <c r="L9" s="115" t="s">
        <v>188</v>
      </c>
      <c r="M9" s="115" t="s">
        <v>176</v>
      </c>
      <c r="N9" s="111"/>
    </row>
    <row r="10" spans="4:14" ht="15">
      <c r="D10" s="100"/>
      <c r="E10" s="118" t="s">
        <v>14</v>
      </c>
      <c r="F10" s="118" t="s">
        <v>9</v>
      </c>
      <c r="G10" s="116"/>
      <c r="H10" s="116"/>
      <c r="I10" s="116"/>
      <c r="J10" s="116"/>
      <c r="K10" s="116"/>
      <c r="L10" s="116"/>
      <c r="M10" s="116"/>
      <c r="N10" s="116"/>
    </row>
    <row r="11" spans="4:14" s="23" customFormat="1" ht="15.75">
      <c r="D11" s="164"/>
      <c r="E11" s="164" t="s">
        <v>20</v>
      </c>
      <c r="F11" s="164"/>
      <c r="G11" s="164"/>
      <c r="H11" s="164"/>
      <c r="I11" s="164"/>
      <c r="J11" s="164"/>
      <c r="K11" s="164"/>
      <c r="L11" s="164"/>
      <c r="M11" s="164"/>
      <c r="N11" s="21"/>
    </row>
    <row r="12" spans="4:18" ht="31.5" customHeight="1">
      <c r="D12" s="167">
        <v>1</v>
      </c>
      <c r="E12" s="173" t="s">
        <v>213</v>
      </c>
      <c r="F12" s="173" t="s">
        <v>13</v>
      </c>
      <c r="G12" s="167">
        <v>15</v>
      </c>
      <c r="H12" s="171">
        <v>19391</v>
      </c>
      <c r="I12" s="171">
        <v>19391</v>
      </c>
      <c r="J12" s="171">
        <v>0</v>
      </c>
      <c r="K12" s="171">
        <v>3700.24</v>
      </c>
      <c r="L12" s="171">
        <v>0</v>
      </c>
      <c r="M12" s="171">
        <f>I12+J12-K12-L12</f>
        <v>15690.76</v>
      </c>
      <c r="N12" s="24"/>
      <c r="O12" s="17">
        <f>H12*2</f>
        <v>38782</v>
      </c>
      <c r="Q12" s="60">
        <v>38782</v>
      </c>
      <c r="R12" s="61">
        <f>Q12/2</f>
        <v>19391</v>
      </c>
    </row>
    <row r="13" spans="4:18" ht="31.5" customHeight="1">
      <c r="D13" s="167">
        <v>2</v>
      </c>
      <c r="E13" s="173" t="s">
        <v>214</v>
      </c>
      <c r="F13" s="174" t="s">
        <v>215</v>
      </c>
      <c r="G13" s="167">
        <v>15</v>
      </c>
      <c r="H13" s="171">
        <v>4430</v>
      </c>
      <c r="I13" s="171">
        <v>4430</v>
      </c>
      <c r="J13" s="171">
        <v>0</v>
      </c>
      <c r="K13" s="171">
        <v>369.47</v>
      </c>
      <c r="L13" s="171">
        <v>0</v>
      </c>
      <c r="M13" s="171">
        <f>I13+J13-K13-L13</f>
        <v>4060.5299999999997</v>
      </c>
      <c r="N13" s="24"/>
      <c r="O13" s="17">
        <f>H13*2</f>
        <v>8860</v>
      </c>
      <c r="Q13" s="60">
        <v>10400</v>
      </c>
      <c r="R13" s="61">
        <f>Q13/2</f>
        <v>5200</v>
      </c>
    </row>
    <row r="14" spans="4:18" ht="31.5" customHeight="1">
      <c r="D14" s="167">
        <v>3</v>
      </c>
      <c r="E14" s="173" t="s">
        <v>229</v>
      </c>
      <c r="F14" s="173" t="s">
        <v>232</v>
      </c>
      <c r="G14" s="167">
        <v>15</v>
      </c>
      <c r="H14" s="171">
        <v>4430</v>
      </c>
      <c r="I14" s="171">
        <v>4430</v>
      </c>
      <c r="J14" s="171">
        <v>0</v>
      </c>
      <c r="K14" s="171">
        <v>369.47</v>
      </c>
      <c r="L14" s="171">
        <v>0</v>
      </c>
      <c r="M14" s="171">
        <f>I14+J14-K14-L14</f>
        <v>4060.5299999999997</v>
      </c>
      <c r="N14" s="24"/>
      <c r="O14" s="17">
        <f>H14*2</f>
        <v>8860</v>
      </c>
      <c r="Q14" s="60">
        <v>3420</v>
      </c>
      <c r="R14" s="61">
        <f>Q14/2</f>
        <v>1710</v>
      </c>
    </row>
    <row r="15" spans="4:18" ht="31.5" customHeight="1">
      <c r="D15" s="167">
        <v>4</v>
      </c>
      <c r="E15" s="173" t="s">
        <v>230</v>
      </c>
      <c r="F15" s="173" t="s">
        <v>231</v>
      </c>
      <c r="G15" s="175">
        <v>15</v>
      </c>
      <c r="H15" s="176">
        <v>6864</v>
      </c>
      <c r="I15" s="177">
        <v>6864</v>
      </c>
      <c r="J15" s="171">
        <v>0</v>
      </c>
      <c r="K15" s="171">
        <v>827.98</v>
      </c>
      <c r="L15" s="171"/>
      <c r="M15" s="171">
        <f>I15+J15-K15-L15</f>
        <v>6036.02</v>
      </c>
      <c r="N15" s="24"/>
      <c r="Q15" s="60"/>
      <c r="R15" s="61"/>
    </row>
    <row r="16" spans="4:18" ht="31.5" customHeight="1">
      <c r="D16" s="167"/>
      <c r="E16" s="165" t="s">
        <v>154</v>
      </c>
      <c r="F16" s="178"/>
      <c r="G16" s="179"/>
      <c r="H16" s="180"/>
      <c r="I16" s="181"/>
      <c r="J16" s="182"/>
      <c r="K16" s="172"/>
      <c r="L16" s="171"/>
      <c r="M16" s="171"/>
      <c r="N16" s="24"/>
      <c r="O16" s="17">
        <f>H16*2</f>
        <v>0</v>
      </c>
      <c r="Q16" s="60"/>
      <c r="R16" s="61">
        <f>Q16/2</f>
        <v>0</v>
      </c>
    </row>
    <row r="17" spans="4:18" ht="31.5" customHeight="1">
      <c r="D17" s="167">
        <v>5</v>
      </c>
      <c r="E17" s="173" t="s">
        <v>226</v>
      </c>
      <c r="F17" s="173" t="s">
        <v>19</v>
      </c>
      <c r="G17" s="167">
        <v>15</v>
      </c>
      <c r="H17" s="171">
        <v>8661</v>
      </c>
      <c r="I17" s="171">
        <v>8661</v>
      </c>
      <c r="J17" s="171"/>
      <c r="K17" s="171">
        <v>1211.82</v>
      </c>
      <c r="L17" s="171">
        <v>0</v>
      </c>
      <c r="M17" s="171">
        <f>I17+J17-K17-L17</f>
        <v>7449.18</v>
      </c>
      <c r="N17" s="24"/>
      <c r="O17" s="17">
        <f>H17*2</f>
        <v>17322</v>
      </c>
      <c r="Q17" s="60">
        <v>17322</v>
      </c>
      <c r="R17" s="61">
        <f>Q17/2</f>
        <v>8661</v>
      </c>
    </row>
    <row r="18" spans="4:18" ht="31.5" customHeight="1">
      <c r="D18" s="167">
        <v>6</v>
      </c>
      <c r="E18" s="173" t="s">
        <v>15</v>
      </c>
      <c r="F18" s="173" t="s">
        <v>16</v>
      </c>
      <c r="G18" s="167">
        <v>15</v>
      </c>
      <c r="H18" s="171">
        <v>3475</v>
      </c>
      <c r="I18" s="171">
        <v>3475</v>
      </c>
      <c r="J18" s="171"/>
      <c r="K18" s="171">
        <v>131.65</v>
      </c>
      <c r="L18" s="171">
        <v>0</v>
      </c>
      <c r="M18" s="171">
        <f>I18+J18-K18-L18</f>
        <v>3343.35</v>
      </c>
      <c r="N18" s="24"/>
      <c r="Q18" s="60"/>
      <c r="R18" s="61"/>
    </row>
    <row r="19" spans="4:18" ht="31.5" customHeight="1">
      <c r="D19" s="167"/>
      <c r="E19" s="165" t="s">
        <v>104</v>
      </c>
      <c r="F19" s="173"/>
      <c r="G19" s="167"/>
      <c r="H19" s="171"/>
      <c r="I19" s="171"/>
      <c r="J19" s="171"/>
      <c r="K19" s="171"/>
      <c r="L19" s="171"/>
      <c r="M19" s="171"/>
      <c r="N19" s="24"/>
      <c r="O19" s="17">
        <f aca="true" t="shared" si="0" ref="O19:O26">H19*2</f>
        <v>0</v>
      </c>
      <c r="Q19" s="60"/>
      <c r="R19" s="61">
        <f>Q19/2</f>
        <v>0</v>
      </c>
    </row>
    <row r="20" spans="4:18" ht="31.5" customHeight="1">
      <c r="D20" s="167">
        <v>7</v>
      </c>
      <c r="E20" s="173" t="s">
        <v>56</v>
      </c>
      <c r="F20" s="173" t="s">
        <v>72</v>
      </c>
      <c r="G20" s="167">
        <v>15</v>
      </c>
      <c r="H20" s="171">
        <v>3280.55</v>
      </c>
      <c r="I20" s="171">
        <v>3280.55</v>
      </c>
      <c r="J20" s="171"/>
      <c r="K20" s="171">
        <v>110.55</v>
      </c>
      <c r="L20" s="171">
        <v>0</v>
      </c>
      <c r="M20" s="171">
        <f>I20+J20-K20-L20</f>
        <v>3170</v>
      </c>
      <c r="N20" s="24"/>
      <c r="O20" s="17">
        <f t="shared" si="0"/>
        <v>6561.1</v>
      </c>
      <c r="Q20" s="60">
        <v>3854</v>
      </c>
      <c r="R20" s="61">
        <f>Q20/2</f>
        <v>1927</v>
      </c>
    </row>
    <row r="21" spans="4:18" ht="31.5" customHeight="1">
      <c r="D21" s="167"/>
      <c r="E21" s="165" t="s">
        <v>21</v>
      </c>
      <c r="F21" s="173"/>
      <c r="G21" s="167"/>
      <c r="H21" s="171"/>
      <c r="I21" s="171"/>
      <c r="J21" s="171"/>
      <c r="K21" s="171"/>
      <c r="L21" s="171"/>
      <c r="M21" s="171"/>
      <c r="N21" s="24"/>
      <c r="O21" s="17">
        <f t="shared" si="0"/>
        <v>0</v>
      </c>
      <c r="Q21" s="60"/>
      <c r="R21" s="61">
        <f>Q21/2</f>
        <v>0</v>
      </c>
    </row>
    <row r="22" spans="4:18" ht="31.5" customHeight="1">
      <c r="D22" s="167">
        <v>8</v>
      </c>
      <c r="E22" s="173" t="s">
        <v>152</v>
      </c>
      <c r="F22" s="173" t="s">
        <v>276</v>
      </c>
      <c r="G22" s="183">
        <v>15</v>
      </c>
      <c r="H22" s="171">
        <v>2652.25</v>
      </c>
      <c r="I22" s="171">
        <v>2652.25</v>
      </c>
      <c r="J22" s="171"/>
      <c r="K22" s="171">
        <v>21.86</v>
      </c>
      <c r="L22" s="171"/>
      <c r="M22" s="171">
        <f>I22-K22</f>
        <v>2630.39</v>
      </c>
      <c r="N22" s="24"/>
      <c r="O22" s="17">
        <f t="shared" si="0"/>
        <v>5304.5</v>
      </c>
      <c r="Q22" s="60"/>
      <c r="R22" s="61"/>
    </row>
    <row r="23" spans="4:18" ht="31.5" customHeight="1">
      <c r="D23" s="167"/>
      <c r="E23" s="165" t="s">
        <v>105</v>
      </c>
      <c r="F23" s="173"/>
      <c r="G23" s="167"/>
      <c r="H23" s="171"/>
      <c r="I23" s="171"/>
      <c r="J23" s="171"/>
      <c r="K23" s="171"/>
      <c r="L23" s="171"/>
      <c r="M23" s="171"/>
      <c r="N23" s="24"/>
      <c r="O23" s="17">
        <f t="shared" si="0"/>
        <v>0</v>
      </c>
      <c r="Q23" s="60"/>
      <c r="R23" s="61">
        <f>Q23/2</f>
        <v>0</v>
      </c>
    </row>
    <row r="24" spans="4:18" ht="31.5" customHeight="1">
      <c r="D24" s="167">
        <v>9</v>
      </c>
      <c r="E24" s="173" t="s">
        <v>142</v>
      </c>
      <c r="F24" s="173" t="s">
        <v>106</v>
      </c>
      <c r="G24" s="167">
        <v>15</v>
      </c>
      <c r="H24" s="171">
        <v>3475.22</v>
      </c>
      <c r="I24" s="171">
        <v>3475.22</v>
      </c>
      <c r="J24" s="171"/>
      <c r="K24" s="171">
        <v>131.67</v>
      </c>
      <c r="L24" s="171">
        <v>0</v>
      </c>
      <c r="M24" s="171">
        <f>I24+J24-K24-L24</f>
        <v>3343.5499999999997</v>
      </c>
      <c r="N24" s="24"/>
      <c r="O24" s="17">
        <f t="shared" si="0"/>
        <v>6950.44</v>
      </c>
      <c r="Q24" s="60">
        <v>6748</v>
      </c>
      <c r="R24" s="61">
        <f>Q24/2</f>
        <v>3374</v>
      </c>
    </row>
    <row r="25" spans="4:18" ht="31.5" customHeight="1">
      <c r="D25" s="167"/>
      <c r="E25" s="165" t="s">
        <v>97</v>
      </c>
      <c r="F25" s="173"/>
      <c r="G25" s="167"/>
      <c r="H25" s="171"/>
      <c r="I25" s="171"/>
      <c r="J25" s="171"/>
      <c r="K25" s="171"/>
      <c r="L25" s="171"/>
      <c r="M25" s="171"/>
      <c r="N25" s="24"/>
      <c r="O25" s="17">
        <f t="shared" si="0"/>
        <v>0</v>
      </c>
      <c r="Q25" s="60"/>
      <c r="R25" s="61">
        <f>Q25/2</f>
        <v>0</v>
      </c>
    </row>
    <row r="26" spans="4:18" ht="31.5" customHeight="1">
      <c r="D26" s="167">
        <v>10</v>
      </c>
      <c r="E26" s="173" t="s">
        <v>158</v>
      </c>
      <c r="F26" s="173" t="s">
        <v>73</v>
      </c>
      <c r="G26" s="167">
        <v>15</v>
      </c>
      <c r="H26" s="171">
        <v>3475.22</v>
      </c>
      <c r="I26" s="171">
        <v>3475.22</v>
      </c>
      <c r="J26" s="171"/>
      <c r="K26" s="171">
        <v>131.67</v>
      </c>
      <c r="L26" s="171">
        <v>0</v>
      </c>
      <c r="M26" s="171">
        <f>I26+J26-K26-L26</f>
        <v>3343.5499999999997</v>
      </c>
      <c r="N26" s="24"/>
      <c r="O26" s="17">
        <f t="shared" si="0"/>
        <v>6950.44</v>
      </c>
      <c r="Q26" s="60">
        <v>6748</v>
      </c>
      <c r="R26" s="61">
        <f>Q26/2</f>
        <v>3374</v>
      </c>
    </row>
    <row r="27" spans="4:18" ht="31.5" customHeight="1">
      <c r="D27" s="167">
        <v>11</v>
      </c>
      <c r="E27" s="173" t="s">
        <v>143</v>
      </c>
      <c r="F27" s="173" t="s">
        <v>144</v>
      </c>
      <c r="G27" s="167">
        <v>15</v>
      </c>
      <c r="H27" s="170">
        <v>2111.5</v>
      </c>
      <c r="I27" s="178">
        <v>2111.5</v>
      </c>
      <c r="J27" s="170">
        <v>66.3</v>
      </c>
      <c r="K27" s="170">
        <v>0</v>
      </c>
      <c r="L27" s="170">
        <v>0</v>
      </c>
      <c r="M27" s="171">
        <f>I27+J27-K27-L27</f>
        <v>2177.8</v>
      </c>
      <c r="N27" s="24"/>
      <c r="Q27" s="60"/>
      <c r="R27" s="61"/>
    </row>
    <row r="28" spans="4:18" ht="31.5" customHeight="1">
      <c r="D28" s="167">
        <v>12</v>
      </c>
      <c r="E28" s="184" t="s">
        <v>17</v>
      </c>
      <c r="F28" s="173" t="s">
        <v>18</v>
      </c>
      <c r="G28" s="167">
        <v>15</v>
      </c>
      <c r="H28" s="171">
        <v>1980</v>
      </c>
      <c r="I28" s="171">
        <v>1980</v>
      </c>
      <c r="J28" s="171">
        <v>74.78</v>
      </c>
      <c r="K28" s="171"/>
      <c r="L28" s="171">
        <v>0</v>
      </c>
      <c r="M28" s="171">
        <f>I28+J28-K28-L28</f>
        <v>2054.78</v>
      </c>
      <c r="N28" s="24"/>
      <c r="Q28" s="60"/>
      <c r="R28" s="61"/>
    </row>
    <row r="29" spans="4:18" ht="31.5" customHeight="1">
      <c r="D29" s="167"/>
      <c r="E29" s="165" t="s">
        <v>80</v>
      </c>
      <c r="F29" s="173"/>
      <c r="G29" s="167"/>
      <c r="H29" s="171"/>
      <c r="I29" s="171"/>
      <c r="J29" s="171"/>
      <c r="K29" s="171"/>
      <c r="L29" s="171"/>
      <c r="M29" s="171"/>
      <c r="N29" s="24"/>
      <c r="O29" s="17">
        <f>H29*2</f>
        <v>0</v>
      </c>
      <c r="Q29" s="60"/>
      <c r="R29" s="61">
        <f>Q29/2</f>
        <v>0</v>
      </c>
    </row>
    <row r="30" spans="4:18" ht="31.5" customHeight="1">
      <c r="D30" s="167">
        <v>13</v>
      </c>
      <c r="E30" s="173" t="s">
        <v>107</v>
      </c>
      <c r="F30" s="173" t="s">
        <v>23</v>
      </c>
      <c r="G30" s="167">
        <v>15</v>
      </c>
      <c r="H30" s="171">
        <v>3185</v>
      </c>
      <c r="I30" s="171">
        <v>3185</v>
      </c>
      <c r="J30" s="171"/>
      <c r="K30" s="171">
        <v>100.09</v>
      </c>
      <c r="L30" s="171">
        <v>0</v>
      </c>
      <c r="M30" s="171">
        <f>I30+J30-K30-L30</f>
        <v>3084.91</v>
      </c>
      <c r="N30" s="24"/>
      <c r="O30" s="17">
        <f>H30*2</f>
        <v>6370</v>
      </c>
      <c r="Q30" s="60">
        <v>5356</v>
      </c>
      <c r="R30" s="61">
        <f>Q30/2</f>
        <v>2678</v>
      </c>
    </row>
    <row r="31" spans="4:18" ht="31.5" customHeight="1">
      <c r="D31" s="167"/>
      <c r="E31" s="165" t="s">
        <v>86</v>
      </c>
      <c r="F31" s="173"/>
      <c r="G31" s="167"/>
      <c r="H31" s="171"/>
      <c r="I31" s="171"/>
      <c r="J31" s="171"/>
      <c r="K31" s="171"/>
      <c r="L31" s="171"/>
      <c r="M31" s="171"/>
      <c r="N31" s="24"/>
      <c r="O31" s="17">
        <f>H31*2</f>
        <v>0</v>
      </c>
      <c r="Q31" s="60"/>
      <c r="R31" s="61">
        <f>Q31/2</f>
        <v>0</v>
      </c>
    </row>
    <row r="32" spans="4:18" ht="31.5" customHeight="1">
      <c r="D32" s="167">
        <v>14</v>
      </c>
      <c r="E32" s="173" t="s">
        <v>81</v>
      </c>
      <c r="F32" s="174" t="s">
        <v>82</v>
      </c>
      <c r="G32" s="167">
        <v>15</v>
      </c>
      <c r="H32" s="171">
        <v>3475</v>
      </c>
      <c r="I32" s="171">
        <v>3475</v>
      </c>
      <c r="J32" s="171"/>
      <c r="K32" s="171">
        <v>131.65</v>
      </c>
      <c r="L32" s="171">
        <v>0</v>
      </c>
      <c r="M32" s="171">
        <f>I32+J32-K32-L32</f>
        <v>3343.35</v>
      </c>
      <c r="N32" s="24"/>
      <c r="O32" s="17">
        <f>H32*2</f>
        <v>6950</v>
      </c>
      <c r="Q32" s="60">
        <v>6748</v>
      </c>
      <c r="R32" s="61">
        <f>Q32/2</f>
        <v>3374</v>
      </c>
    </row>
    <row r="33" spans="4:18" ht="24.75" customHeight="1">
      <c r="D33" s="167">
        <v>15</v>
      </c>
      <c r="E33" s="173" t="s">
        <v>22</v>
      </c>
      <c r="F33" s="174" t="s">
        <v>316</v>
      </c>
      <c r="G33" s="167">
        <v>15</v>
      </c>
      <c r="H33" s="171">
        <v>3896.93</v>
      </c>
      <c r="I33" s="171">
        <v>3896.93</v>
      </c>
      <c r="J33" s="171"/>
      <c r="K33" s="171">
        <v>302.58</v>
      </c>
      <c r="L33" s="171">
        <v>0</v>
      </c>
      <c r="M33" s="171">
        <f>I33+J33-K33-L33</f>
        <v>3594.35</v>
      </c>
      <c r="N33" s="102"/>
      <c r="Q33" s="60"/>
      <c r="R33" s="61"/>
    </row>
    <row r="34" spans="2:18" ht="21.75" customHeight="1">
      <c r="B34" s="43"/>
      <c r="C34" s="43"/>
      <c r="D34" s="343" t="s">
        <v>12</v>
      </c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Q34" s="60"/>
      <c r="R34" s="61"/>
    </row>
    <row r="35" spans="2:18" ht="21.75" customHeight="1">
      <c r="B35" s="43"/>
      <c r="C35" s="43"/>
      <c r="D35" s="343" t="s">
        <v>181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Q35" s="60"/>
      <c r="R35" s="61"/>
    </row>
    <row r="36" spans="2:18" ht="21.75" customHeight="1">
      <c r="B36" s="43"/>
      <c r="C36" s="43"/>
      <c r="D36" s="343" t="str">
        <f>D5</f>
        <v>NOMINA 2DA QUINCENA DEL MES DE NOVIEMBRE DE 2018</v>
      </c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Q36" s="60"/>
      <c r="R36" s="61"/>
    </row>
    <row r="37" spans="2:18" ht="21.75" customHeight="1">
      <c r="B37" s="43"/>
      <c r="C37" s="43"/>
      <c r="D37" s="343" t="s">
        <v>165</v>
      </c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Q37" s="60"/>
      <c r="R37" s="61"/>
    </row>
    <row r="38" spans="2:18" ht="18.75" customHeight="1">
      <c r="B38" s="43"/>
      <c r="C38" s="43"/>
      <c r="D38" s="18"/>
      <c r="E38" s="123"/>
      <c r="F38" s="123"/>
      <c r="G38" s="115" t="s">
        <v>4</v>
      </c>
      <c r="H38" s="124"/>
      <c r="I38" s="344" t="s">
        <v>164</v>
      </c>
      <c r="J38" s="345"/>
      <c r="K38" s="344"/>
      <c r="L38" s="346"/>
      <c r="M38" s="346"/>
      <c r="N38" s="115"/>
      <c r="Q38" s="60"/>
      <c r="R38" s="61"/>
    </row>
    <row r="39" spans="2:18" ht="12" customHeight="1">
      <c r="B39" s="43"/>
      <c r="C39" s="43"/>
      <c r="D39" s="20" t="s">
        <v>3</v>
      </c>
      <c r="E39" s="111"/>
      <c r="F39" s="111"/>
      <c r="G39" s="114" t="s">
        <v>5</v>
      </c>
      <c r="H39" s="115" t="s">
        <v>1</v>
      </c>
      <c r="I39" s="115" t="s">
        <v>167</v>
      </c>
      <c r="J39" s="125" t="s">
        <v>171</v>
      </c>
      <c r="K39" s="116"/>
      <c r="L39" s="116" t="s">
        <v>187</v>
      </c>
      <c r="M39" s="116" t="s">
        <v>170</v>
      </c>
      <c r="N39" s="111" t="s">
        <v>175</v>
      </c>
      <c r="Q39" s="60"/>
      <c r="R39" s="61"/>
    </row>
    <row r="40" spans="2:18" ht="18.75" customHeight="1">
      <c r="B40" s="43"/>
      <c r="C40" s="43"/>
      <c r="D40" s="20"/>
      <c r="E40" s="117"/>
      <c r="F40" s="117" t="s">
        <v>10</v>
      </c>
      <c r="G40" s="111"/>
      <c r="H40" s="111" t="s">
        <v>7</v>
      </c>
      <c r="I40" s="111" t="s">
        <v>170</v>
      </c>
      <c r="J40" s="126" t="s">
        <v>172</v>
      </c>
      <c r="K40" s="115" t="s">
        <v>173</v>
      </c>
      <c r="L40" s="115" t="s">
        <v>188</v>
      </c>
      <c r="M40" s="115" t="s">
        <v>176</v>
      </c>
      <c r="N40" s="111"/>
      <c r="Q40" s="60"/>
      <c r="R40" s="61"/>
    </row>
    <row r="41" spans="2:18" ht="14.25" customHeight="1">
      <c r="B41" s="43"/>
      <c r="C41" s="43"/>
      <c r="D41" s="19"/>
      <c r="E41" s="118" t="s">
        <v>14</v>
      </c>
      <c r="F41" s="118" t="s">
        <v>9</v>
      </c>
      <c r="G41" s="116"/>
      <c r="H41" s="116"/>
      <c r="I41" s="116"/>
      <c r="J41" s="116"/>
      <c r="K41" s="116"/>
      <c r="L41" s="116"/>
      <c r="M41" s="116"/>
      <c r="N41" s="116"/>
      <c r="Q41" s="60"/>
      <c r="R41" s="61"/>
    </row>
    <row r="42" spans="2:18" ht="14.25" customHeight="1">
      <c r="B42" s="43"/>
      <c r="C42" s="43"/>
      <c r="D42" s="19"/>
      <c r="E42" s="127"/>
      <c r="F42" s="127"/>
      <c r="G42" s="111"/>
      <c r="H42" s="111"/>
      <c r="I42" s="111"/>
      <c r="J42" s="111"/>
      <c r="K42" s="111"/>
      <c r="L42" s="111"/>
      <c r="M42" s="111"/>
      <c r="N42" s="111"/>
      <c r="Q42" s="60"/>
      <c r="R42" s="61"/>
    </row>
    <row r="43" spans="2:18" ht="36.75" customHeight="1">
      <c r="B43" s="43"/>
      <c r="C43" s="43"/>
      <c r="D43" s="166"/>
      <c r="E43" s="164" t="s">
        <v>246</v>
      </c>
      <c r="F43" s="164"/>
      <c r="G43" s="164"/>
      <c r="H43" s="164"/>
      <c r="I43" s="164"/>
      <c r="J43" s="164"/>
      <c r="K43" s="164"/>
      <c r="L43" s="164"/>
      <c r="M43" s="164"/>
      <c r="N43" s="21"/>
      <c r="Q43" s="60"/>
      <c r="R43" s="61"/>
    </row>
    <row r="44" spans="4:18" ht="44.25" customHeight="1">
      <c r="D44" s="167">
        <v>16</v>
      </c>
      <c r="E44" s="168" t="s">
        <v>137</v>
      </c>
      <c r="F44" s="169" t="s">
        <v>138</v>
      </c>
      <c r="G44" s="167">
        <v>15</v>
      </c>
      <c r="H44" s="170">
        <v>3280.55</v>
      </c>
      <c r="I44" s="170">
        <v>3280.55</v>
      </c>
      <c r="J44" s="171"/>
      <c r="K44" s="171">
        <v>110.55</v>
      </c>
      <c r="L44" s="171">
        <v>0</v>
      </c>
      <c r="M44" s="172">
        <f>I44+J44-K44-L44</f>
        <v>3170</v>
      </c>
      <c r="N44" s="24"/>
      <c r="O44" s="17">
        <f>H44*2</f>
        <v>6561.1</v>
      </c>
      <c r="Q44" s="60">
        <v>5218</v>
      </c>
      <c r="R44" s="61">
        <f>Q44/2</f>
        <v>2609</v>
      </c>
    </row>
    <row r="45" spans="4:18" ht="36.75" customHeight="1">
      <c r="D45" s="167"/>
      <c r="E45" s="165" t="s">
        <v>25</v>
      </c>
      <c r="F45" s="173"/>
      <c r="G45" s="167"/>
      <c r="H45" s="171"/>
      <c r="I45" s="171"/>
      <c r="J45" s="171"/>
      <c r="K45" s="171"/>
      <c r="L45" s="171"/>
      <c r="M45" s="172"/>
      <c r="N45" s="24"/>
      <c r="O45" s="17">
        <f>H45*2</f>
        <v>0</v>
      </c>
      <c r="Q45" s="60"/>
      <c r="R45" s="61">
        <f>Q45/2</f>
        <v>0</v>
      </c>
    </row>
    <row r="46" spans="4:18" ht="36.75" customHeight="1">
      <c r="D46" s="167">
        <v>17</v>
      </c>
      <c r="E46" s="173" t="s">
        <v>233</v>
      </c>
      <c r="F46" s="173" t="s">
        <v>26</v>
      </c>
      <c r="G46" s="167">
        <v>15</v>
      </c>
      <c r="H46" s="171">
        <v>12853</v>
      </c>
      <c r="I46" s="171">
        <v>12853</v>
      </c>
      <c r="J46" s="171"/>
      <c r="K46" s="171">
        <v>2126.65</v>
      </c>
      <c r="L46" s="171">
        <v>0</v>
      </c>
      <c r="M46" s="172">
        <f>I46+J46-K46-L46</f>
        <v>10726.35</v>
      </c>
      <c r="N46" s="24"/>
      <c r="O46" s="17">
        <f>H46*2</f>
        <v>25706</v>
      </c>
      <c r="Q46" s="60">
        <v>25706</v>
      </c>
      <c r="R46" s="61">
        <f>Q46/2</f>
        <v>12853</v>
      </c>
    </row>
    <row r="47" spans="4:18" ht="36.75" customHeight="1">
      <c r="D47" s="167">
        <v>18</v>
      </c>
      <c r="E47" s="173" t="s">
        <v>27</v>
      </c>
      <c r="F47" s="173" t="s">
        <v>16</v>
      </c>
      <c r="G47" s="167">
        <v>15</v>
      </c>
      <c r="H47" s="171">
        <v>3564.83</v>
      </c>
      <c r="I47" s="171">
        <v>3564.83</v>
      </c>
      <c r="J47" s="171"/>
      <c r="K47" s="171">
        <v>159.15</v>
      </c>
      <c r="L47" s="171">
        <v>0</v>
      </c>
      <c r="M47" s="172">
        <f>I47+J47-K47-L47</f>
        <v>3405.68</v>
      </c>
      <c r="N47" s="24"/>
      <c r="O47" s="17">
        <f>H47*2</f>
        <v>7129.66</v>
      </c>
      <c r="Q47" s="60">
        <v>6922</v>
      </c>
      <c r="R47" s="61">
        <f>Q47/2</f>
        <v>3461</v>
      </c>
    </row>
    <row r="48" spans="4:18" ht="36.75" customHeight="1">
      <c r="D48" s="167">
        <v>19</v>
      </c>
      <c r="E48" s="173" t="s">
        <v>109</v>
      </c>
      <c r="F48" s="173" t="s">
        <v>16</v>
      </c>
      <c r="G48" s="167">
        <v>15</v>
      </c>
      <c r="H48" s="170">
        <v>3564.83</v>
      </c>
      <c r="I48" s="170">
        <v>3564.83</v>
      </c>
      <c r="J48" s="170"/>
      <c r="K48" s="171">
        <v>159.15</v>
      </c>
      <c r="L48" s="171">
        <v>0</v>
      </c>
      <c r="M48" s="172">
        <f>I48+J48-K48-L48</f>
        <v>3405.68</v>
      </c>
      <c r="N48" s="24"/>
      <c r="O48" s="17">
        <f>H48*2</f>
        <v>7129.66</v>
      </c>
      <c r="Q48" s="60">
        <v>6922</v>
      </c>
      <c r="R48" s="61">
        <f>Q48/2</f>
        <v>3461</v>
      </c>
    </row>
    <row r="49" spans="4:18" ht="36.75" customHeight="1">
      <c r="D49" s="167">
        <v>20</v>
      </c>
      <c r="E49" s="173" t="s">
        <v>28</v>
      </c>
      <c r="F49" s="173" t="s">
        <v>16</v>
      </c>
      <c r="G49" s="167">
        <v>15</v>
      </c>
      <c r="H49" s="171">
        <v>3564.83</v>
      </c>
      <c r="I49" s="171">
        <v>3564.83</v>
      </c>
      <c r="J49" s="171"/>
      <c r="K49" s="171">
        <v>159.15</v>
      </c>
      <c r="L49" s="171">
        <v>0</v>
      </c>
      <c r="M49" s="172">
        <f>I49+J49-K49-L49</f>
        <v>3405.68</v>
      </c>
      <c r="N49" s="24"/>
      <c r="Q49" s="60"/>
      <c r="R49" s="61"/>
    </row>
    <row r="50" spans="4:18" ht="36.75" customHeight="1">
      <c r="D50" s="167"/>
      <c r="E50" s="165" t="s">
        <v>94</v>
      </c>
      <c r="F50" s="173"/>
      <c r="G50" s="167"/>
      <c r="H50" s="171"/>
      <c r="I50" s="171"/>
      <c r="J50" s="171"/>
      <c r="K50" s="171"/>
      <c r="L50" s="171"/>
      <c r="M50" s="172"/>
      <c r="N50" s="24"/>
      <c r="O50" s="17">
        <f aca="true" t="shared" si="1" ref="O50:O56">H50*2</f>
        <v>0</v>
      </c>
      <c r="Q50" s="60"/>
      <c r="R50" s="61">
        <f aca="true" t="shared" si="2" ref="R50:R56">Q50/2</f>
        <v>0</v>
      </c>
    </row>
    <row r="51" spans="4:18" ht="43.5" customHeight="1">
      <c r="D51" s="167">
        <v>21</v>
      </c>
      <c r="E51" s="173" t="s">
        <v>57</v>
      </c>
      <c r="F51" s="174" t="s">
        <v>234</v>
      </c>
      <c r="G51" s="167">
        <v>15</v>
      </c>
      <c r="H51" s="171">
        <v>3475.22</v>
      </c>
      <c r="I51" s="171">
        <v>3475.22</v>
      </c>
      <c r="J51" s="171"/>
      <c r="K51" s="171">
        <v>131.67</v>
      </c>
      <c r="L51" s="171">
        <v>0</v>
      </c>
      <c r="M51" s="172">
        <f>I51+J51-K51-L51</f>
        <v>3343.5499999999997</v>
      </c>
      <c r="N51" s="24"/>
      <c r="O51" s="17">
        <f t="shared" si="1"/>
        <v>6950.44</v>
      </c>
      <c r="Q51" s="60">
        <v>6748</v>
      </c>
      <c r="R51" s="61">
        <f t="shared" si="2"/>
        <v>3374</v>
      </c>
    </row>
    <row r="52" spans="4:18" ht="36.75" customHeight="1">
      <c r="D52" s="167"/>
      <c r="E52" s="165" t="s">
        <v>29</v>
      </c>
      <c r="F52" s="173"/>
      <c r="G52" s="167"/>
      <c r="H52" s="171"/>
      <c r="I52" s="171"/>
      <c r="J52" s="171"/>
      <c r="K52" s="171"/>
      <c r="L52" s="171"/>
      <c r="M52" s="172"/>
      <c r="N52" s="24"/>
      <c r="O52" s="17">
        <f t="shared" si="1"/>
        <v>0</v>
      </c>
      <c r="Q52" s="60"/>
      <c r="R52" s="61">
        <f t="shared" si="2"/>
        <v>0</v>
      </c>
    </row>
    <row r="53" spans="4:18" ht="36.75" customHeight="1">
      <c r="D53" s="167">
        <v>22</v>
      </c>
      <c r="E53" s="173" t="s">
        <v>185</v>
      </c>
      <c r="F53" s="173" t="s">
        <v>30</v>
      </c>
      <c r="G53" s="167">
        <v>15</v>
      </c>
      <c r="H53" s="171">
        <v>6864</v>
      </c>
      <c r="I53" s="171">
        <v>6864</v>
      </c>
      <c r="J53" s="171"/>
      <c r="K53" s="171">
        <v>927.93</v>
      </c>
      <c r="L53" s="171">
        <v>0</v>
      </c>
      <c r="M53" s="172">
        <f>I53+J53-K53-L53</f>
        <v>5936.07</v>
      </c>
      <c r="N53" s="24"/>
      <c r="O53" s="17">
        <f t="shared" si="1"/>
        <v>13728</v>
      </c>
      <c r="Q53" s="60">
        <v>13728</v>
      </c>
      <c r="R53" s="61">
        <f t="shared" si="2"/>
        <v>6864</v>
      </c>
    </row>
    <row r="54" spans="4:18" ht="36.75" customHeight="1">
      <c r="D54" s="167">
        <v>23</v>
      </c>
      <c r="E54" s="173" t="s">
        <v>83</v>
      </c>
      <c r="F54" s="173" t="s">
        <v>74</v>
      </c>
      <c r="G54" s="167">
        <v>15</v>
      </c>
      <c r="H54" s="171">
        <v>4176.65</v>
      </c>
      <c r="I54" s="171">
        <v>4176.65</v>
      </c>
      <c r="J54" s="171"/>
      <c r="K54" s="171">
        <v>333.02</v>
      </c>
      <c r="L54" s="171">
        <v>0</v>
      </c>
      <c r="M54" s="172">
        <f>I54+J54-K54-L54</f>
        <v>3843.6299999999997</v>
      </c>
      <c r="N54" s="24"/>
      <c r="O54" s="17">
        <f t="shared" si="1"/>
        <v>8353.3</v>
      </c>
      <c r="Q54" s="60">
        <v>8110</v>
      </c>
      <c r="R54" s="61">
        <f t="shared" si="2"/>
        <v>4055</v>
      </c>
    </row>
    <row r="55" spans="4:18" ht="36.75" customHeight="1">
      <c r="D55" s="167">
        <v>24</v>
      </c>
      <c r="E55" s="173" t="s">
        <v>224</v>
      </c>
      <c r="F55" s="173" t="s">
        <v>74</v>
      </c>
      <c r="G55" s="167">
        <v>15</v>
      </c>
      <c r="H55" s="171">
        <v>5563</v>
      </c>
      <c r="I55" s="171">
        <v>5563</v>
      </c>
      <c r="J55" s="171"/>
      <c r="K55" s="171">
        <v>562.53</v>
      </c>
      <c r="L55" s="171">
        <v>0</v>
      </c>
      <c r="M55" s="172">
        <f>I55+J55-K55-L55</f>
        <v>5000.47</v>
      </c>
      <c r="N55" s="24"/>
      <c r="O55" s="17">
        <f t="shared" si="1"/>
        <v>11126</v>
      </c>
      <c r="Q55" s="60">
        <v>6394</v>
      </c>
      <c r="R55" s="61">
        <f t="shared" si="2"/>
        <v>3197</v>
      </c>
    </row>
    <row r="56" spans="4:18" ht="36.75" customHeight="1">
      <c r="D56" s="6"/>
      <c r="E56" s="9"/>
      <c r="F56" s="5"/>
      <c r="G56" s="6"/>
      <c r="H56" s="24"/>
      <c r="I56" s="24"/>
      <c r="J56" s="24"/>
      <c r="K56" s="24"/>
      <c r="L56" s="24"/>
      <c r="M56" s="72"/>
      <c r="N56" s="24"/>
      <c r="O56" s="17">
        <f t="shared" si="1"/>
        <v>0</v>
      </c>
      <c r="Q56" s="60"/>
      <c r="R56" s="61">
        <f t="shared" si="2"/>
        <v>0</v>
      </c>
    </row>
    <row r="57" spans="2:18" ht="21.75" customHeight="1">
      <c r="B57" s="43"/>
      <c r="C57" s="43"/>
      <c r="D57" s="347" t="s">
        <v>12</v>
      </c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Q57" s="60"/>
      <c r="R57" s="61"/>
    </row>
    <row r="58" spans="2:18" ht="21.75" customHeight="1">
      <c r="B58" s="43"/>
      <c r="C58" s="43"/>
      <c r="D58" s="347" t="s">
        <v>181</v>
      </c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Q58" s="60"/>
      <c r="R58" s="61"/>
    </row>
    <row r="59" spans="2:18" ht="21.75" customHeight="1">
      <c r="B59" s="43"/>
      <c r="C59" s="43"/>
      <c r="D59" s="347" t="str">
        <f>D36</f>
        <v>NOMINA 2DA QUINCENA DEL MES DE NOVIEMBRE DE 2018</v>
      </c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Q59" s="60"/>
      <c r="R59" s="61"/>
    </row>
    <row r="60" spans="2:18" ht="21.75" customHeight="1">
      <c r="B60" s="43"/>
      <c r="C60" s="43"/>
      <c r="D60" s="347" t="s">
        <v>165</v>
      </c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Q60" s="60"/>
      <c r="R60" s="61"/>
    </row>
    <row r="61" spans="2:18" ht="21.75" customHeight="1">
      <c r="B61" s="43"/>
      <c r="C61" s="43"/>
      <c r="D61" s="18"/>
      <c r="E61" s="123"/>
      <c r="F61" s="123"/>
      <c r="G61" s="115" t="s">
        <v>4</v>
      </c>
      <c r="H61" s="124"/>
      <c r="I61" s="344" t="s">
        <v>164</v>
      </c>
      <c r="J61" s="345"/>
      <c r="K61" s="344"/>
      <c r="L61" s="346"/>
      <c r="M61" s="346"/>
      <c r="N61" s="115"/>
      <c r="Q61" s="60"/>
      <c r="R61" s="61"/>
    </row>
    <row r="62" spans="2:18" ht="18.75" customHeight="1">
      <c r="B62" s="43"/>
      <c r="C62" s="43"/>
      <c r="D62" s="20" t="s">
        <v>3</v>
      </c>
      <c r="E62" s="111"/>
      <c r="F62" s="111"/>
      <c r="G62" s="114" t="s">
        <v>5</v>
      </c>
      <c r="H62" s="115" t="s">
        <v>1</v>
      </c>
      <c r="I62" s="115" t="s">
        <v>167</v>
      </c>
      <c r="J62" s="125" t="s">
        <v>171</v>
      </c>
      <c r="K62" s="116"/>
      <c r="L62" s="116" t="s">
        <v>186</v>
      </c>
      <c r="M62" s="116" t="s">
        <v>170</v>
      </c>
      <c r="N62" s="111" t="s">
        <v>175</v>
      </c>
      <c r="Q62" s="60"/>
      <c r="R62" s="61"/>
    </row>
    <row r="63" spans="2:18" ht="21.75" customHeight="1">
      <c r="B63" s="43"/>
      <c r="C63" s="43"/>
      <c r="D63" s="20"/>
      <c r="E63" s="117"/>
      <c r="F63" s="117" t="s">
        <v>10</v>
      </c>
      <c r="G63" s="111"/>
      <c r="H63" s="111" t="s">
        <v>7</v>
      </c>
      <c r="I63" s="111" t="s">
        <v>170</v>
      </c>
      <c r="J63" s="126" t="s">
        <v>172</v>
      </c>
      <c r="K63" s="115" t="s">
        <v>173</v>
      </c>
      <c r="L63" s="115" t="s">
        <v>188</v>
      </c>
      <c r="M63" s="115" t="s">
        <v>176</v>
      </c>
      <c r="N63" s="111"/>
      <c r="Q63" s="60"/>
      <c r="R63" s="61"/>
    </row>
    <row r="64" spans="2:18" ht="21.75" customHeight="1">
      <c r="B64" s="43"/>
      <c r="C64" s="43"/>
      <c r="D64" s="100"/>
      <c r="E64" s="118" t="s">
        <v>14</v>
      </c>
      <c r="F64" s="118" t="s">
        <v>9</v>
      </c>
      <c r="G64" s="116"/>
      <c r="H64" s="116"/>
      <c r="I64" s="116"/>
      <c r="J64" s="116"/>
      <c r="K64" s="116"/>
      <c r="L64" s="116"/>
      <c r="M64" s="116"/>
      <c r="N64" s="116"/>
      <c r="Q64" s="60"/>
      <c r="R64" s="61"/>
    </row>
    <row r="65" spans="2:18" ht="36.75" customHeight="1">
      <c r="B65" s="43"/>
      <c r="C65" s="43"/>
      <c r="D65" s="167"/>
      <c r="E65" s="165" t="s">
        <v>31</v>
      </c>
      <c r="F65" s="173"/>
      <c r="G65" s="167"/>
      <c r="H65" s="171"/>
      <c r="I65" s="171"/>
      <c r="J65" s="171"/>
      <c r="K65" s="171"/>
      <c r="L65" s="171"/>
      <c r="M65" s="172"/>
      <c r="N65" s="154"/>
      <c r="Q65" s="60"/>
      <c r="R65" s="61"/>
    </row>
    <row r="66" spans="2:18" ht="36.75" customHeight="1">
      <c r="B66" s="43"/>
      <c r="C66" s="43"/>
      <c r="D66" s="167">
        <v>25</v>
      </c>
      <c r="E66" s="184" t="s">
        <v>34</v>
      </c>
      <c r="F66" s="173" t="s">
        <v>33</v>
      </c>
      <c r="G66" s="167">
        <v>15</v>
      </c>
      <c r="H66" s="171">
        <v>3486.55</v>
      </c>
      <c r="I66" s="171">
        <v>3486.55</v>
      </c>
      <c r="J66" s="171"/>
      <c r="K66" s="171">
        <v>132.9</v>
      </c>
      <c r="L66" s="171">
        <v>0</v>
      </c>
      <c r="M66" s="172">
        <f aca="true" t="shared" si="3" ref="M66:M72">I66+J66-K66-L66</f>
        <v>3353.65</v>
      </c>
      <c r="N66" s="155"/>
      <c r="Q66" s="60"/>
      <c r="R66" s="61"/>
    </row>
    <row r="67" spans="2:18" ht="36.75" customHeight="1">
      <c r="B67" s="43"/>
      <c r="C67" s="43"/>
      <c r="D67" s="167">
        <v>26</v>
      </c>
      <c r="E67" s="184" t="s">
        <v>84</v>
      </c>
      <c r="F67" s="173" t="s">
        <v>33</v>
      </c>
      <c r="G67" s="167">
        <v>15</v>
      </c>
      <c r="H67" s="171">
        <v>2854</v>
      </c>
      <c r="I67" s="171">
        <v>2854</v>
      </c>
      <c r="J67" s="171"/>
      <c r="K67" s="171">
        <v>43.81</v>
      </c>
      <c r="L67" s="171">
        <v>0</v>
      </c>
      <c r="M67" s="172">
        <f t="shared" si="3"/>
        <v>2810.19</v>
      </c>
      <c r="N67" s="155"/>
      <c r="Q67" s="60"/>
      <c r="R67" s="61"/>
    </row>
    <row r="68" spans="2:18" ht="36.75" customHeight="1">
      <c r="B68" s="43"/>
      <c r="C68" s="43"/>
      <c r="D68" s="167">
        <v>27</v>
      </c>
      <c r="E68" s="184" t="s">
        <v>36</v>
      </c>
      <c r="F68" s="173" t="s">
        <v>33</v>
      </c>
      <c r="G68" s="167">
        <v>15</v>
      </c>
      <c r="H68" s="171">
        <v>2254.67</v>
      </c>
      <c r="I68" s="171">
        <v>2254.67</v>
      </c>
      <c r="J68" s="171">
        <v>43.27</v>
      </c>
      <c r="K68" s="171"/>
      <c r="L68" s="171">
        <v>0</v>
      </c>
      <c r="M68" s="172">
        <f t="shared" si="3"/>
        <v>2297.94</v>
      </c>
      <c r="N68" s="155"/>
      <c r="Q68" s="60"/>
      <c r="R68" s="61"/>
    </row>
    <row r="69" spans="2:18" ht="36.75" customHeight="1">
      <c r="B69" s="43"/>
      <c r="C69" s="43"/>
      <c r="D69" s="167">
        <v>28</v>
      </c>
      <c r="E69" s="184" t="s">
        <v>38</v>
      </c>
      <c r="F69" s="173" t="s">
        <v>39</v>
      </c>
      <c r="G69" s="167">
        <v>15</v>
      </c>
      <c r="H69" s="171">
        <v>2800.57</v>
      </c>
      <c r="I69" s="171">
        <v>2800.57</v>
      </c>
      <c r="J69" s="171"/>
      <c r="K69" s="171">
        <v>37.99</v>
      </c>
      <c r="L69" s="171">
        <v>0</v>
      </c>
      <c r="M69" s="172">
        <f t="shared" si="3"/>
        <v>2762.5800000000004</v>
      </c>
      <c r="N69" s="155"/>
      <c r="Q69" s="60"/>
      <c r="R69" s="61"/>
    </row>
    <row r="70" spans="2:18" ht="36.75" customHeight="1">
      <c r="B70" s="43"/>
      <c r="C70" s="43"/>
      <c r="D70" s="167">
        <v>29</v>
      </c>
      <c r="E70" s="184" t="s">
        <v>76</v>
      </c>
      <c r="F70" s="173" t="s">
        <v>39</v>
      </c>
      <c r="G70" s="167">
        <v>15</v>
      </c>
      <c r="H70" s="171">
        <v>2800.57</v>
      </c>
      <c r="I70" s="171">
        <v>2800.57</v>
      </c>
      <c r="J70" s="171"/>
      <c r="K70" s="171">
        <v>37.99</v>
      </c>
      <c r="L70" s="171">
        <v>0</v>
      </c>
      <c r="M70" s="172">
        <f t="shared" si="3"/>
        <v>2762.5800000000004</v>
      </c>
      <c r="N70" s="155"/>
      <c r="Q70" s="60"/>
      <c r="R70" s="61"/>
    </row>
    <row r="71" spans="2:18" ht="36.75" customHeight="1">
      <c r="B71" s="43"/>
      <c r="C71" s="43"/>
      <c r="D71" s="185">
        <v>30</v>
      </c>
      <c r="E71" s="186" t="s">
        <v>151</v>
      </c>
      <c r="F71" s="173" t="s">
        <v>33</v>
      </c>
      <c r="G71" s="167">
        <v>15</v>
      </c>
      <c r="H71" s="170">
        <v>2758.34</v>
      </c>
      <c r="I71" s="170">
        <v>2758.34</v>
      </c>
      <c r="J71" s="170"/>
      <c r="K71" s="171">
        <v>33.4</v>
      </c>
      <c r="L71" s="171">
        <v>0</v>
      </c>
      <c r="M71" s="172">
        <f t="shared" si="3"/>
        <v>2724.94</v>
      </c>
      <c r="N71" s="155"/>
      <c r="Q71" s="60"/>
      <c r="R71" s="61"/>
    </row>
    <row r="72" spans="2:22" ht="36.75" customHeight="1">
      <c r="B72" s="43"/>
      <c r="C72" s="43"/>
      <c r="D72" s="187">
        <v>31</v>
      </c>
      <c r="E72" s="184" t="s">
        <v>145</v>
      </c>
      <c r="F72" s="173" t="s">
        <v>33</v>
      </c>
      <c r="G72" s="167">
        <v>0</v>
      </c>
      <c r="H72" s="170">
        <v>0</v>
      </c>
      <c r="I72" s="170">
        <v>0</v>
      </c>
      <c r="J72" s="170">
        <v>0</v>
      </c>
      <c r="K72" s="170"/>
      <c r="L72" s="170">
        <v>0</v>
      </c>
      <c r="M72" s="172">
        <f t="shared" si="3"/>
        <v>0</v>
      </c>
      <c r="N72" s="155"/>
      <c r="Q72" s="170">
        <v>2130.04</v>
      </c>
      <c r="R72" s="170">
        <v>2130.04</v>
      </c>
      <c r="S72" s="170">
        <v>65.1</v>
      </c>
      <c r="T72" s="170"/>
      <c r="U72" s="170">
        <v>0</v>
      </c>
      <c r="V72" s="172">
        <f>R72+S72-T72-U72</f>
        <v>2195.14</v>
      </c>
    </row>
    <row r="73" spans="4:18" ht="36.75" customHeight="1">
      <c r="D73" s="167"/>
      <c r="E73" s="188" t="s">
        <v>189</v>
      </c>
      <c r="F73" s="173"/>
      <c r="G73" s="167"/>
      <c r="H73" s="171"/>
      <c r="I73" s="171"/>
      <c r="J73" s="171"/>
      <c r="K73" s="171"/>
      <c r="L73" s="171"/>
      <c r="M73" s="171"/>
      <c r="N73" s="24"/>
      <c r="Q73" s="60"/>
      <c r="R73" s="61"/>
    </row>
    <row r="74" spans="4:18" ht="36.75" customHeight="1">
      <c r="D74" s="167">
        <v>32</v>
      </c>
      <c r="E74" s="184" t="s">
        <v>146</v>
      </c>
      <c r="F74" s="173" t="s">
        <v>16</v>
      </c>
      <c r="G74" s="167">
        <v>15</v>
      </c>
      <c r="H74" s="171">
        <v>3564.83</v>
      </c>
      <c r="I74" s="171">
        <v>3564.83</v>
      </c>
      <c r="J74" s="171"/>
      <c r="K74" s="171">
        <v>159.15</v>
      </c>
      <c r="L74" s="171">
        <v>0</v>
      </c>
      <c r="M74" s="171">
        <f>I74+J74-K74-L74</f>
        <v>3405.68</v>
      </c>
      <c r="N74" s="24"/>
      <c r="Q74" s="60"/>
      <c r="R74" s="61"/>
    </row>
    <row r="75" spans="4:18" ht="36.75" customHeight="1">
      <c r="D75" s="167">
        <v>33</v>
      </c>
      <c r="E75" s="184" t="s">
        <v>254</v>
      </c>
      <c r="F75" s="173"/>
      <c r="G75" s="167">
        <v>15</v>
      </c>
      <c r="H75" s="171">
        <v>2785</v>
      </c>
      <c r="I75" s="171">
        <v>2785</v>
      </c>
      <c r="J75" s="171"/>
      <c r="K75" s="171">
        <v>36.26</v>
      </c>
      <c r="L75" s="171"/>
      <c r="M75" s="171">
        <f>I75+J75-K75-L75</f>
        <v>2748.74</v>
      </c>
      <c r="N75" s="24"/>
      <c r="Q75" s="60"/>
      <c r="R75" s="61"/>
    </row>
    <row r="76" spans="4:18" ht="36.75" customHeight="1">
      <c r="D76" s="183">
        <v>34</v>
      </c>
      <c r="E76" s="184" t="s">
        <v>43</v>
      </c>
      <c r="F76" s="173" t="s">
        <v>44</v>
      </c>
      <c r="G76" s="167">
        <v>15</v>
      </c>
      <c r="H76" s="171">
        <v>2216.56</v>
      </c>
      <c r="I76" s="171">
        <v>2216.56</v>
      </c>
      <c r="J76" s="171">
        <v>45.71</v>
      </c>
      <c r="K76" s="171"/>
      <c r="L76" s="171">
        <v>0</v>
      </c>
      <c r="M76" s="171">
        <f>I76+J76-K76-L76</f>
        <v>2262.27</v>
      </c>
      <c r="N76" s="24"/>
      <c r="O76" s="17">
        <f>H76*2</f>
        <v>4433.12</v>
      </c>
      <c r="Q76" s="60">
        <v>4304</v>
      </c>
      <c r="R76" s="61">
        <f>Q76/2</f>
        <v>2152</v>
      </c>
    </row>
    <row r="77" spans="4:18" ht="36.75" customHeight="1">
      <c r="D77" s="183">
        <v>35</v>
      </c>
      <c r="E77" s="184" t="s">
        <v>45</v>
      </c>
      <c r="F77" s="173" t="s">
        <v>46</v>
      </c>
      <c r="G77" s="167">
        <v>15</v>
      </c>
      <c r="H77" s="171">
        <v>2652.25</v>
      </c>
      <c r="I77" s="171">
        <v>2652.25</v>
      </c>
      <c r="J77" s="171"/>
      <c r="K77" s="171">
        <v>21.86</v>
      </c>
      <c r="L77" s="171">
        <v>0</v>
      </c>
      <c r="M77" s="171">
        <f>I77+J77-K77-L77</f>
        <v>2630.39</v>
      </c>
      <c r="N77" s="24"/>
      <c r="O77" s="17">
        <f>H77*2</f>
        <v>5304.5</v>
      </c>
      <c r="Q77" s="60">
        <v>5150</v>
      </c>
      <c r="R77" s="61">
        <f>Q77/2</f>
        <v>2575</v>
      </c>
    </row>
    <row r="78" spans="4:18" ht="36.75" customHeight="1">
      <c r="D78" s="167"/>
      <c r="E78" s="188" t="s">
        <v>47</v>
      </c>
      <c r="F78" s="173"/>
      <c r="G78" s="167"/>
      <c r="H78" s="171"/>
      <c r="I78" s="171"/>
      <c r="J78" s="171"/>
      <c r="K78" s="171"/>
      <c r="L78" s="171"/>
      <c r="M78" s="171"/>
      <c r="N78" s="24"/>
      <c r="O78" s="17">
        <f>H78*2</f>
        <v>0</v>
      </c>
      <c r="Q78" s="60"/>
      <c r="R78" s="61">
        <f>Q78/2</f>
        <v>0</v>
      </c>
    </row>
    <row r="79" spans="4:18" ht="36.75" customHeight="1">
      <c r="D79" s="167">
        <v>36</v>
      </c>
      <c r="E79" s="184" t="s">
        <v>48</v>
      </c>
      <c r="F79" s="174" t="s">
        <v>91</v>
      </c>
      <c r="G79" s="167">
        <v>15</v>
      </c>
      <c r="H79" s="189">
        <v>1957</v>
      </c>
      <c r="I79" s="171">
        <f>H79</f>
        <v>1957</v>
      </c>
      <c r="J79" s="171">
        <v>76.25</v>
      </c>
      <c r="K79" s="171"/>
      <c r="L79" s="171">
        <v>0</v>
      </c>
      <c r="M79" s="171">
        <f>I79+J79-K79-L79</f>
        <v>2033.25</v>
      </c>
      <c r="N79" s="24"/>
      <c r="O79" s="17">
        <f>H79*2</f>
        <v>3914</v>
      </c>
      <c r="Q79" s="60">
        <v>2102</v>
      </c>
      <c r="R79" s="61">
        <f>Q79/2</f>
        <v>1051</v>
      </c>
    </row>
    <row r="80" spans="4:18" ht="36.75" customHeight="1">
      <c r="D80" s="103"/>
      <c r="E80" s="104"/>
      <c r="F80" s="104"/>
      <c r="G80" s="95"/>
      <c r="H80" s="105"/>
      <c r="I80" s="106"/>
      <c r="J80" s="107"/>
      <c r="K80" s="105"/>
      <c r="L80" s="105"/>
      <c r="M80" s="96"/>
      <c r="N80" s="96"/>
      <c r="O80" s="108"/>
      <c r="Q80" s="60"/>
      <c r="R80" s="61"/>
    </row>
    <row r="81" spans="4:18" ht="21.75" customHeight="1">
      <c r="D81" s="347" t="s">
        <v>12</v>
      </c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Q81" s="60"/>
      <c r="R81" s="61"/>
    </row>
    <row r="82" spans="4:18" ht="21.75" customHeight="1">
      <c r="D82" s="347" t="s">
        <v>181</v>
      </c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Q82" s="60"/>
      <c r="R82" s="61"/>
    </row>
    <row r="83" spans="4:18" ht="21.75" customHeight="1">
      <c r="D83" s="347" t="str">
        <f>D59</f>
        <v>NOMINA 2DA QUINCENA DEL MES DE NOVIEMBRE DE 2018</v>
      </c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Q83" s="60"/>
      <c r="R83" s="61"/>
    </row>
    <row r="84" spans="4:18" ht="21.75" customHeight="1">
      <c r="D84" s="347" t="s">
        <v>165</v>
      </c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Q84" s="60"/>
      <c r="R84" s="61"/>
    </row>
    <row r="85" spans="4:18" ht="21.75" customHeight="1">
      <c r="D85" s="18"/>
      <c r="E85" s="123"/>
      <c r="F85" s="123"/>
      <c r="G85" s="115" t="s">
        <v>4</v>
      </c>
      <c r="H85" s="124"/>
      <c r="I85" s="344" t="s">
        <v>164</v>
      </c>
      <c r="J85" s="345"/>
      <c r="K85" s="344"/>
      <c r="L85" s="346"/>
      <c r="M85" s="346"/>
      <c r="N85" s="115"/>
      <c r="Q85" s="60"/>
      <c r="R85" s="61"/>
    </row>
    <row r="86" spans="4:18" ht="13.5" customHeight="1">
      <c r="D86" s="20" t="s">
        <v>3</v>
      </c>
      <c r="E86" s="111"/>
      <c r="F86" s="111"/>
      <c r="G86" s="114" t="s">
        <v>5</v>
      </c>
      <c r="H86" s="115" t="s">
        <v>1</v>
      </c>
      <c r="I86" s="115" t="s">
        <v>167</v>
      </c>
      <c r="J86" s="125" t="s">
        <v>171</v>
      </c>
      <c r="K86" s="116"/>
      <c r="L86" s="116" t="s">
        <v>187</v>
      </c>
      <c r="M86" s="116" t="s">
        <v>170</v>
      </c>
      <c r="N86" s="111" t="s">
        <v>175</v>
      </c>
      <c r="Q86" s="60"/>
      <c r="R86" s="61"/>
    </row>
    <row r="87" spans="4:18" ht="21.75" customHeight="1">
      <c r="D87" s="20"/>
      <c r="E87" s="117"/>
      <c r="F87" s="117" t="s">
        <v>10</v>
      </c>
      <c r="G87" s="111"/>
      <c r="H87" s="111" t="s">
        <v>7</v>
      </c>
      <c r="I87" s="111" t="s">
        <v>170</v>
      </c>
      <c r="J87" s="126" t="s">
        <v>172</v>
      </c>
      <c r="K87" s="115" t="s">
        <v>173</v>
      </c>
      <c r="L87" s="115" t="s">
        <v>188</v>
      </c>
      <c r="M87" s="115" t="s">
        <v>176</v>
      </c>
      <c r="N87" s="111"/>
      <c r="Q87" s="60"/>
      <c r="R87" s="61"/>
    </row>
    <row r="88" spans="4:18" ht="21.75" customHeight="1">
      <c r="D88" s="19"/>
      <c r="E88" s="118" t="s">
        <v>14</v>
      </c>
      <c r="F88" s="118" t="s">
        <v>9</v>
      </c>
      <c r="G88" s="116"/>
      <c r="H88" s="116"/>
      <c r="I88" s="116"/>
      <c r="J88" s="116"/>
      <c r="K88" s="116"/>
      <c r="L88" s="116"/>
      <c r="M88" s="116"/>
      <c r="N88" s="116"/>
      <c r="Q88" s="60"/>
      <c r="R88" s="61"/>
    </row>
    <row r="89" spans="4:18" ht="36.75" customHeight="1">
      <c r="D89" s="190"/>
      <c r="E89" s="191" t="s">
        <v>49</v>
      </c>
      <c r="F89" s="192"/>
      <c r="G89" s="193"/>
      <c r="H89" s="194"/>
      <c r="I89" s="194"/>
      <c r="J89" s="195"/>
      <c r="K89" s="172"/>
      <c r="L89" s="172"/>
      <c r="M89" s="172"/>
      <c r="N89" s="72"/>
      <c r="O89" s="17">
        <f aca="true" t="shared" si="4" ref="O89:O99">H89*2</f>
        <v>0</v>
      </c>
      <c r="Q89" s="60"/>
      <c r="R89" s="61">
        <f>Q89/2</f>
        <v>0</v>
      </c>
    </row>
    <row r="90" spans="4:18" ht="36.75" customHeight="1">
      <c r="D90" s="167">
        <v>37</v>
      </c>
      <c r="E90" s="173" t="s">
        <v>269</v>
      </c>
      <c r="F90" s="174" t="s">
        <v>124</v>
      </c>
      <c r="G90" s="167">
        <v>15</v>
      </c>
      <c r="H90" s="171">
        <v>1230.85</v>
      </c>
      <c r="I90" s="171">
        <v>1230.85</v>
      </c>
      <c r="J90" s="171">
        <v>134.65</v>
      </c>
      <c r="K90" s="171"/>
      <c r="L90" s="171">
        <v>0</v>
      </c>
      <c r="M90" s="171">
        <f>I90+J90</f>
        <v>1365.5</v>
      </c>
      <c r="N90" s="24"/>
      <c r="O90" s="17">
        <f t="shared" si="4"/>
        <v>2461.7</v>
      </c>
      <c r="Q90" s="60">
        <v>2390</v>
      </c>
      <c r="R90" s="61">
        <f>Q90/2</f>
        <v>1195</v>
      </c>
    </row>
    <row r="91" spans="4:18" ht="36.75" customHeight="1">
      <c r="D91" s="167">
        <v>38</v>
      </c>
      <c r="E91" s="173" t="s">
        <v>270</v>
      </c>
      <c r="F91" s="174" t="s">
        <v>92</v>
      </c>
      <c r="G91" s="167">
        <v>15</v>
      </c>
      <c r="H91" s="171">
        <v>1230.85</v>
      </c>
      <c r="I91" s="171">
        <v>1230.85</v>
      </c>
      <c r="J91" s="171">
        <v>134.65</v>
      </c>
      <c r="K91" s="171"/>
      <c r="L91" s="171">
        <v>0</v>
      </c>
      <c r="M91" s="171">
        <f aca="true" t="shared" si="5" ref="M91:M96">I91+J91</f>
        <v>1365.5</v>
      </c>
      <c r="N91" s="24"/>
      <c r="O91" s="17">
        <f t="shared" si="4"/>
        <v>2461.7</v>
      </c>
      <c r="Q91" s="60">
        <v>2390</v>
      </c>
      <c r="R91" s="61">
        <f>Q91/2</f>
        <v>1195</v>
      </c>
    </row>
    <row r="92" spans="4:18" ht="36.75" customHeight="1">
      <c r="D92" s="167">
        <v>39</v>
      </c>
      <c r="E92" s="173" t="s">
        <v>271</v>
      </c>
      <c r="F92" s="174" t="s">
        <v>95</v>
      </c>
      <c r="G92" s="167">
        <v>15</v>
      </c>
      <c r="H92" s="171">
        <v>1230.85</v>
      </c>
      <c r="I92" s="171">
        <v>1230.85</v>
      </c>
      <c r="J92" s="171">
        <v>134.65</v>
      </c>
      <c r="K92" s="171"/>
      <c r="L92" s="171">
        <v>0</v>
      </c>
      <c r="M92" s="171">
        <f t="shared" si="5"/>
        <v>1365.5</v>
      </c>
      <c r="N92" s="24"/>
      <c r="O92" s="17">
        <f t="shared" si="4"/>
        <v>2461.7</v>
      </c>
      <c r="Q92" s="60">
        <v>2390</v>
      </c>
      <c r="R92" s="61">
        <f>Q92/2</f>
        <v>1195</v>
      </c>
    </row>
    <row r="93" spans="4:18" ht="36.75" customHeight="1">
      <c r="D93" s="167">
        <v>40</v>
      </c>
      <c r="E93" s="173" t="s">
        <v>272</v>
      </c>
      <c r="F93" s="174" t="s">
        <v>96</v>
      </c>
      <c r="G93" s="167">
        <v>15</v>
      </c>
      <c r="H93" s="171">
        <v>1230.85</v>
      </c>
      <c r="I93" s="171">
        <v>1230.85</v>
      </c>
      <c r="J93" s="171">
        <v>134.65</v>
      </c>
      <c r="K93" s="171"/>
      <c r="L93" s="171">
        <v>0</v>
      </c>
      <c r="M93" s="171">
        <f t="shared" si="5"/>
        <v>1365.5</v>
      </c>
      <c r="N93" s="24"/>
      <c r="O93" s="17">
        <f t="shared" si="4"/>
        <v>2461.7</v>
      </c>
      <c r="Q93" s="60">
        <v>2390</v>
      </c>
      <c r="R93" s="61">
        <f aca="true" t="shared" si="6" ref="R93:R99">Q93/2</f>
        <v>1195</v>
      </c>
    </row>
    <row r="94" spans="4:18" ht="36.75" customHeight="1">
      <c r="D94" s="167">
        <v>41</v>
      </c>
      <c r="E94" s="173" t="s">
        <v>273</v>
      </c>
      <c r="F94" s="174" t="s">
        <v>125</v>
      </c>
      <c r="G94" s="167">
        <v>15</v>
      </c>
      <c r="H94" s="171">
        <v>1230.85</v>
      </c>
      <c r="I94" s="171">
        <v>1230.85</v>
      </c>
      <c r="J94" s="171">
        <v>134.65</v>
      </c>
      <c r="K94" s="171"/>
      <c r="L94" s="171">
        <v>0</v>
      </c>
      <c r="M94" s="171">
        <f t="shared" si="5"/>
        <v>1365.5</v>
      </c>
      <c r="N94" s="24"/>
      <c r="O94" s="17">
        <f t="shared" si="4"/>
        <v>2461.7</v>
      </c>
      <c r="Q94" s="60">
        <v>2390</v>
      </c>
      <c r="R94" s="61">
        <f t="shared" si="6"/>
        <v>1195</v>
      </c>
    </row>
    <row r="95" spans="4:18" ht="36.75" customHeight="1">
      <c r="D95" s="167">
        <v>42</v>
      </c>
      <c r="E95" s="173" t="s">
        <v>274</v>
      </c>
      <c r="F95" s="174" t="s">
        <v>126</v>
      </c>
      <c r="G95" s="167">
        <v>15</v>
      </c>
      <c r="H95" s="171">
        <v>1230.85</v>
      </c>
      <c r="I95" s="171">
        <v>1230.85</v>
      </c>
      <c r="J95" s="171">
        <v>134.65</v>
      </c>
      <c r="K95" s="171"/>
      <c r="L95" s="171">
        <v>0</v>
      </c>
      <c r="M95" s="171">
        <f t="shared" si="5"/>
        <v>1365.5</v>
      </c>
      <c r="N95" s="24"/>
      <c r="O95" s="17">
        <f t="shared" si="4"/>
        <v>2461.7</v>
      </c>
      <c r="Q95" s="60">
        <v>2390</v>
      </c>
      <c r="R95" s="61">
        <f t="shared" si="6"/>
        <v>1195</v>
      </c>
    </row>
    <row r="96" spans="4:18" ht="47.25" customHeight="1">
      <c r="D96" s="167">
        <v>43</v>
      </c>
      <c r="E96" s="173" t="s">
        <v>275</v>
      </c>
      <c r="F96" s="174" t="s">
        <v>127</v>
      </c>
      <c r="G96" s="167">
        <v>15</v>
      </c>
      <c r="H96" s="171">
        <v>1230.85</v>
      </c>
      <c r="I96" s="171">
        <v>1230.85</v>
      </c>
      <c r="J96" s="171">
        <v>134.65</v>
      </c>
      <c r="K96" s="171"/>
      <c r="L96" s="171">
        <v>0</v>
      </c>
      <c r="M96" s="171">
        <f t="shared" si="5"/>
        <v>1365.5</v>
      </c>
      <c r="N96" s="24"/>
      <c r="O96" s="17">
        <f t="shared" si="4"/>
        <v>2461.7</v>
      </c>
      <c r="Q96" s="60">
        <v>2390</v>
      </c>
      <c r="R96" s="61">
        <f t="shared" si="6"/>
        <v>1195</v>
      </c>
    </row>
    <row r="97" spans="4:18" ht="36.75" customHeight="1">
      <c r="D97" s="167"/>
      <c r="E97" s="165" t="s">
        <v>50</v>
      </c>
      <c r="F97" s="173"/>
      <c r="G97" s="167"/>
      <c r="H97" s="171"/>
      <c r="I97" s="171"/>
      <c r="J97" s="171"/>
      <c r="K97" s="171"/>
      <c r="L97" s="171"/>
      <c r="M97" s="171"/>
      <c r="N97" s="24"/>
      <c r="O97" s="17">
        <f t="shared" si="4"/>
        <v>0</v>
      </c>
      <c r="Q97" s="60"/>
      <c r="R97" s="61">
        <f t="shared" si="6"/>
        <v>0</v>
      </c>
    </row>
    <row r="98" spans="4:18" ht="36.75" customHeight="1">
      <c r="D98" s="167">
        <v>44</v>
      </c>
      <c r="E98" s="184" t="s">
        <v>52</v>
      </c>
      <c r="F98" s="173" t="s">
        <v>53</v>
      </c>
      <c r="G98" s="167">
        <v>15</v>
      </c>
      <c r="H98" s="171">
        <v>3678.13</v>
      </c>
      <c r="I98" s="171">
        <v>3678.13</v>
      </c>
      <c r="J98" s="171"/>
      <c r="K98" s="171">
        <v>278.85</v>
      </c>
      <c r="L98" s="171">
        <v>0</v>
      </c>
      <c r="M98" s="171">
        <f>I98+J98-K98-L98</f>
        <v>3399.28</v>
      </c>
      <c r="N98" s="24"/>
      <c r="O98" s="17">
        <f t="shared" si="4"/>
        <v>7356.26</v>
      </c>
      <c r="Q98" s="60">
        <v>7142</v>
      </c>
      <c r="R98" s="61">
        <f t="shared" si="6"/>
        <v>3571</v>
      </c>
    </row>
    <row r="99" spans="4:18" ht="36.75" customHeight="1">
      <c r="D99" s="167">
        <v>45</v>
      </c>
      <c r="E99" s="184" t="s">
        <v>54</v>
      </c>
      <c r="F99" s="174" t="s">
        <v>55</v>
      </c>
      <c r="G99" s="167">
        <v>15</v>
      </c>
      <c r="H99" s="171">
        <v>2982.88</v>
      </c>
      <c r="I99" s="171">
        <v>2982.88</v>
      </c>
      <c r="J99" s="171"/>
      <c r="K99" s="171">
        <v>57.83</v>
      </c>
      <c r="L99" s="171">
        <v>0</v>
      </c>
      <c r="M99" s="171">
        <f>I99+J99-K99-L99</f>
        <v>2925.05</v>
      </c>
      <c r="N99" s="24"/>
      <c r="O99" s="17">
        <f t="shared" si="4"/>
        <v>5965.76</v>
      </c>
      <c r="Q99" s="60">
        <v>5792</v>
      </c>
      <c r="R99" s="61">
        <f t="shared" si="6"/>
        <v>2896</v>
      </c>
    </row>
    <row r="100" spans="4:18" ht="36.75" customHeight="1">
      <c r="D100" s="84"/>
      <c r="E100" s="5"/>
      <c r="F100" s="5"/>
      <c r="G100" s="6"/>
      <c r="H100" s="24"/>
      <c r="I100" s="24"/>
      <c r="J100" s="24"/>
      <c r="K100" s="24"/>
      <c r="L100" s="24"/>
      <c r="M100" s="24"/>
      <c r="N100" s="24"/>
      <c r="Q100" s="60"/>
      <c r="R100" s="61"/>
    </row>
    <row r="101" spans="4:14" ht="36.75" customHeight="1">
      <c r="D101" s="25"/>
      <c r="E101" s="25"/>
      <c r="F101" s="25"/>
      <c r="G101" s="88"/>
      <c r="H101" s="29"/>
      <c r="I101" s="30"/>
      <c r="J101" s="31"/>
      <c r="K101" s="31"/>
      <c r="L101" s="31"/>
      <c r="M101" s="31"/>
      <c r="N101" s="31"/>
    </row>
    <row r="102" spans="4:18" ht="36.75" customHeight="1" thickBot="1">
      <c r="D102" s="325" t="s">
        <v>6</v>
      </c>
      <c r="E102" s="326"/>
      <c r="F102" s="326"/>
      <c r="G102" s="326"/>
      <c r="H102" s="196" t="e">
        <f>H99+H98+H96+H95+H94+H93+H92+H91+H90+H79+H77+H76+H75+H74+H72+H71+H70+H69+H68+H67+H66+H55+H54+H53+H51+H49+H48+H47+H46+H44+H32+#REF!+H30+H28+H27+H26+H24+H22+H20+H18+H17+H15+H14+H13+H12</f>
        <v>#REF!</v>
      </c>
      <c r="I102" s="196" t="e">
        <f>I99+I98+I96+I95+I94+I93+I92+I91+I90+I79+I77+I76+I75+I74+I72+I71+I70+I69+I68+I67+I66+I55+I54+I53+I51+I49+I48+I47+I46+I44+I32+#REF!+I30+I28+I27+I26+I24+I22+I20+I18+I17+I15+I14+I13+I12</f>
        <v>#REF!</v>
      </c>
      <c r="J102" s="196" t="e">
        <f>J99+J98+J96+J95+J94+J93+J92+J91+J90+J79+J77+J76+J75+J74+J72+J71+J70+J69+J68+J67+J66+J55+J54+J53+J51+J49+J48+J47+J46+J44+J32+#REF!+J30+J28+J27+J26+J24+J22+J20+J18+J17+J15+J14+J13+J12</f>
        <v>#REF!</v>
      </c>
      <c r="K102" s="196" t="e">
        <f>K99+K98+K96+K95+K94+K93+K92+K91+K90+K79+K77+K76+K75+K74+K72+K71+K70+K69+K68+K67+K66+K55+K54+K53+K51+K49+K48+K47+K46+K44+K32+#REF!+K30+K28+K27+K26+K24+K22+K20+K18+K17+K15+K14+K13+K12</f>
        <v>#REF!</v>
      </c>
      <c r="L102" s="196" t="e">
        <f>L99+L98+L96+L95+L94+L93+L92+L91+L90+L79+L77+L76+L75+L74+L72+L71+L70+L69+L68+L67+L66+L55+L54+L53+L51+L49+L48+L47+L46+L44+L32+#REF!+L30+L28+L27+L26+L24+L22+L20+L18+L17+L15+L14+L13+L12</f>
        <v>#REF!</v>
      </c>
      <c r="M102" s="196" t="e">
        <f>M99+M98+M96+M95+M94+M93+M92+M91+M90+M79+M77+M76+M75+M74+M72+M71+M70+M69+M68+M67+M66+M55+M54+M53+M51+M49+M48+M47+M46+M44+M32+#REF!+M30+M28+M27+M26+M24+M22+M20+M18+M17+M15+M14+M13+M12</f>
        <v>#REF!</v>
      </c>
      <c r="N102" s="33"/>
      <c r="Q102" s="61">
        <f>SUM(Q12:Q99)</f>
        <v>222476.04</v>
      </c>
      <c r="R102" s="61">
        <f>SUM(R12:R99)</f>
        <v>112303.04</v>
      </c>
    </row>
    <row r="103" spans="8:13" ht="13.5" thickTop="1">
      <c r="H103" s="87"/>
      <c r="I103" s="87"/>
      <c r="J103" s="87"/>
      <c r="K103" s="87"/>
      <c r="L103" s="87"/>
      <c r="M103" s="87"/>
    </row>
    <row r="104" spans="8:13" ht="12.75">
      <c r="H104" s="87"/>
      <c r="I104" s="87"/>
      <c r="J104" s="87"/>
      <c r="K104" s="87"/>
      <c r="L104" s="87"/>
      <c r="M104" s="87"/>
    </row>
    <row r="105" spans="8:13" ht="12.75">
      <c r="H105" s="87"/>
      <c r="I105" s="87"/>
      <c r="J105" s="87"/>
      <c r="K105" s="87"/>
      <c r="L105" s="87"/>
      <c r="M105" s="87"/>
    </row>
    <row r="106" spans="8:13" ht="12.75">
      <c r="H106" s="87"/>
      <c r="I106" s="87"/>
      <c r="J106" s="87"/>
      <c r="K106" s="87"/>
      <c r="L106" s="87"/>
      <c r="M106" s="87"/>
    </row>
    <row r="107" spans="8:13" ht="12.75">
      <c r="H107" s="87"/>
      <c r="I107" s="87"/>
      <c r="J107" s="87"/>
      <c r="K107" s="87"/>
      <c r="L107" s="87"/>
      <c r="M107" s="87"/>
    </row>
    <row r="110" spans="5:14" ht="12.75">
      <c r="E110" s="17" t="s">
        <v>128</v>
      </c>
      <c r="M110" s="69"/>
      <c r="N110" s="69"/>
    </row>
    <row r="111" spans="5:14" ht="12.75">
      <c r="E111" s="34" t="s">
        <v>212</v>
      </c>
      <c r="M111" s="341" t="s">
        <v>208</v>
      </c>
      <c r="N111" s="341"/>
    </row>
    <row r="112" spans="5:14" ht="12.75">
      <c r="E112" s="35" t="s">
        <v>11</v>
      </c>
      <c r="F112" s="35"/>
      <c r="M112" s="342" t="s">
        <v>178</v>
      </c>
      <c r="N112" s="342"/>
    </row>
    <row r="113" spans="11:12" ht="12.75">
      <c r="K113" s="60"/>
      <c r="L113" s="60"/>
    </row>
    <row r="114" spans="11:12" ht="12.75">
      <c r="K114" s="60"/>
      <c r="L114" s="60"/>
    </row>
    <row r="115" spans="11:12" ht="12.75">
      <c r="K115" s="60"/>
      <c r="L115" s="60"/>
    </row>
    <row r="116" spans="11:12" ht="12.75">
      <c r="K116" s="60"/>
      <c r="L116" s="60"/>
    </row>
    <row r="117" spans="5:8" ht="12.75">
      <c r="E117" s="36"/>
      <c r="H117" s="34"/>
    </row>
    <row r="118" spans="5:14" ht="12.75">
      <c r="E118" s="37"/>
      <c r="F118" s="35"/>
      <c r="G118" s="35"/>
      <c r="H118" s="35"/>
      <c r="I118" s="35"/>
      <c r="J118" s="35"/>
      <c r="K118" s="35"/>
      <c r="L118" s="35"/>
      <c r="M118" s="35"/>
      <c r="N118" s="35"/>
    </row>
    <row r="123" spans="5:8" ht="12.75">
      <c r="E123" s="34"/>
      <c r="H123" s="34"/>
    </row>
    <row r="138" spans="5:8" ht="12.75">
      <c r="E138" s="34"/>
      <c r="H138" s="34"/>
    </row>
    <row r="139" spans="5:14" ht="12.75"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</sheetData>
  <sheetProtection selectLockedCells="1" selectUnlockedCells="1"/>
  <mergeCells count="27">
    <mergeCell ref="D37:N37"/>
    <mergeCell ref="D58:N58"/>
    <mergeCell ref="D59:N59"/>
    <mergeCell ref="D81:N81"/>
    <mergeCell ref="I85:J85"/>
    <mergeCell ref="K85:M85"/>
    <mergeCell ref="D60:N60"/>
    <mergeCell ref="D4:N4"/>
    <mergeCell ref="D82:N82"/>
    <mergeCell ref="D83:N83"/>
    <mergeCell ref="D84:N84"/>
    <mergeCell ref="D3:N3"/>
    <mergeCell ref="D5:N5"/>
    <mergeCell ref="K7:M7"/>
    <mergeCell ref="I7:J7"/>
    <mergeCell ref="D6:N6"/>
    <mergeCell ref="D36:N36"/>
    <mergeCell ref="D102:G102"/>
    <mergeCell ref="M111:N111"/>
    <mergeCell ref="M112:N112"/>
    <mergeCell ref="D34:N34"/>
    <mergeCell ref="I38:J38"/>
    <mergeCell ref="K38:M38"/>
    <mergeCell ref="D57:N57"/>
    <mergeCell ref="I61:J61"/>
    <mergeCell ref="K61:M61"/>
    <mergeCell ref="D35:N35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53"/>
  <sheetViews>
    <sheetView zoomScale="70" zoomScaleNormal="70" zoomScalePageLayoutView="0" workbookViewId="0" topLeftCell="A82">
      <selection activeCell="M142" sqref="M142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41.7109375" style="1" customWidth="1"/>
    <col min="7" max="7" width="5.7109375" style="1" customWidth="1"/>
    <col min="8" max="8" width="22.7109375" style="1" customWidth="1"/>
    <col min="9" max="9" width="21.421875" style="1" customWidth="1"/>
    <col min="10" max="11" width="13.2812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4:14" ht="34.5" customHeight="1">
      <c r="D3" s="353" t="s">
        <v>12</v>
      </c>
      <c r="E3" s="354"/>
      <c r="F3" s="354"/>
      <c r="G3" s="354"/>
      <c r="H3" s="354"/>
      <c r="I3" s="354"/>
      <c r="J3" s="354"/>
      <c r="K3" s="354"/>
      <c r="L3" s="354"/>
      <c r="M3" s="354"/>
      <c r="N3" s="355"/>
    </row>
    <row r="4" spans="4:14" ht="34.5" customHeight="1">
      <c r="D4" s="350" t="s">
        <v>181</v>
      </c>
      <c r="E4" s="351"/>
      <c r="F4" s="351"/>
      <c r="G4" s="351"/>
      <c r="H4" s="351"/>
      <c r="I4" s="351"/>
      <c r="J4" s="351"/>
      <c r="K4" s="351"/>
      <c r="L4" s="351"/>
      <c r="M4" s="351"/>
      <c r="N4" s="352"/>
    </row>
    <row r="5" spans="4:14" ht="34.5" customHeight="1">
      <c r="D5" s="356" t="str">
        <f>PERMANENTES!D36</f>
        <v>NOMINA 2DA QUINCENA DEL MES DE NOVIEMBRE DE 2018</v>
      </c>
      <c r="E5" s="357"/>
      <c r="F5" s="357"/>
      <c r="G5" s="357"/>
      <c r="H5" s="357"/>
      <c r="I5" s="357"/>
      <c r="J5" s="357"/>
      <c r="K5" s="357"/>
      <c r="L5" s="357"/>
      <c r="M5" s="357"/>
      <c r="N5" s="358"/>
    </row>
    <row r="6" spans="4:14" ht="34.5" customHeight="1">
      <c r="D6" s="362" t="s">
        <v>168</v>
      </c>
      <c r="E6" s="363"/>
      <c r="F6" s="363"/>
      <c r="G6" s="363"/>
      <c r="H6" s="363"/>
      <c r="I6" s="363"/>
      <c r="J6" s="363"/>
      <c r="K6" s="363"/>
      <c r="L6" s="363"/>
      <c r="M6" s="363"/>
      <c r="N6" s="364"/>
    </row>
    <row r="7" spans="4:14" ht="34.5" customHeight="1">
      <c r="D7" s="129"/>
      <c r="E7" s="130"/>
      <c r="F7" s="129"/>
      <c r="G7" s="131" t="s">
        <v>4</v>
      </c>
      <c r="H7" s="359" t="s">
        <v>0</v>
      </c>
      <c r="I7" s="360"/>
      <c r="J7" s="361"/>
      <c r="K7" s="132"/>
      <c r="L7" s="132"/>
      <c r="M7" s="131"/>
      <c r="N7" s="133"/>
    </row>
    <row r="8" spans="4:14" ht="34.5" customHeight="1">
      <c r="D8" s="133" t="s">
        <v>3</v>
      </c>
      <c r="E8" s="133"/>
      <c r="F8" s="131"/>
      <c r="G8" s="134" t="s">
        <v>5</v>
      </c>
      <c r="H8" s="135" t="s">
        <v>1</v>
      </c>
      <c r="I8" s="135" t="s">
        <v>167</v>
      </c>
      <c r="J8" s="135" t="s">
        <v>171</v>
      </c>
      <c r="K8" s="135"/>
      <c r="L8" s="131" t="s">
        <v>186</v>
      </c>
      <c r="M8" s="131" t="s">
        <v>170</v>
      </c>
      <c r="N8" s="136"/>
    </row>
    <row r="9" spans="4:14" ht="34.5" customHeight="1">
      <c r="D9" s="136"/>
      <c r="E9" s="137"/>
      <c r="F9" s="138" t="s">
        <v>10</v>
      </c>
      <c r="G9" s="131"/>
      <c r="H9" s="131" t="s">
        <v>7</v>
      </c>
      <c r="I9" s="131" t="s">
        <v>170</v>
      </c>
      <c r="J9" s="131" t="s">
        <v>172</v>
      </c>
      <c r="K9" s="131" t="s">
        <v>173</v>
      </c>
      <c r="L9" s="131" t="s">
        <v>188</v>
      </c>
      <c r="M9" s="131" t="s">
        <v>176</v>
      </c>
      <c r="N9" s="135" t="s">
        <v>179</v>
      </c>
    </row>
    <row r="10" spans="4:14" ht="34.5" customHeight="1">
      <c r="D10" s="131"/>
      <c r="E10" s="137" t="s">
        <v>79</v>
      </c>
      <c r="F10" s="137" t="s">
        <v>9</v>
      </c>
      <c r="G10" s="135"/>
      <c r="H10" s="135"/>
      <c r="I10" s="135"/>
      <c r="J10" s="135"/>
      <c r="K10" s="139"/>
      <c r="L10" s="139"/>
      <c r="M10" s="135"/>
      <c r="N10" s="135"/>
    </row>
    <row r="11" spans="4:14" s="10" customFormat="1" ht="34.5" customHeight="1">
      <c r="D11" s="265"/>
      <c r="E11" s="270" t="s">
        <v>20</v>
      </c>
      <c r="F11" s="271"/>
      <c r="G11" s="272"/>
      <c r="H11" s="273"/>
      <c r="I11" s="273"/>
      <c r="J11" s="273"/>
      <c r="K11" s="274"/>
      <c r="L11" s="274"/>
      <c r="M11" s="273"/>
      <c r="N11" s="51"/>
    </row>
    <row r="12" spans="4:18" ht="34.5" customHeight="1">
      <c r="D12" s="266">
        <v>1</v>
      </c>
      <c r="E12" s="275" t="s">
        <v>103</v>
      </c>
      <c r="F12" s="276" t="s">
        <v>87</v>
      </c>
      <c r="G12" s="277">
        <v>15</v>
      </c>
      <c r="H12" s="278">
        <v>1761.3</v>
      </c>
      <c r="I12" s="279">
        <f>H12</f>
        <v>1761.3</v>
      </c>
      <c r="J12" s="279">
        <v>88.78</v>
      </c>
      <c r="K12" s="279"/>
      <c r="L12" s="279">
        <v>0</v>
      </c>
      <c r="M12" s="279">
        <f>I12+J12-K12-L12</f>
        <v>1850.08</v>
      </c>
      <c r="N12" s="24"/>
      <c r="Q12" s="63">
        <v>3420</v>
      </c>
      <c r="R12" s="65">
        <f>Q12/2</f>
        <v>1710</v>
      </c>
    </row>
    <row r="13" spans="4:18" ht="34.5" customHeight="1">
      <c r="D13" s="266">
        <v>2</v>
      </c>
      <c r="E13" s="275" t="s">
        <v>278</v>
      </c>
      <c r="F13" s="276" t="s">
        <v>18</v>
      </c>
      <c r="G13" s="277">
        <v>15</v>
      </c>
      <c r="H13" s="278">
        <v>1761.3</v>
      </c>
      <c r="I13" s="279">
        <v>1761.3</v>
      </c>
      <c r="J13" s="279">
        <v>88.78</v>
      </c>
      <c r="K13" s="279"/>
      <c r="L13" s="279"/>
      <c r="M13" s="279">
        <f>I13+J13-K13-L13</f>
        <v>1850.08</v>
      </c>
      <c r="N13" s="24"/>
      <c r="Q13" s="63"/>
      <c r="R13" s="65"/>
    </row>
    <row r="14" spans="4:18" ht="34.5" customHeight="1">
      <c r="D14" s="266">
        <v>3</v>
      </c>
      <c r="E14" s="280" t="s">
        <v>216</v>
      </c>
      <c r="F14" s="281" t="s">
        <v>85</v>
      </c>
      <c r="G14" s="282">
        <v>15</v>
      </c>
      <c r="H14" s="279">
        <v>2063</v>
      </c>
      <c r="I14" s="279">
        <v>2063</v>
      </c>
      <c r="J14" s="279">
        <v>69.47</v>
      </c>
      <c r="K14" s="279"/>
      <c r="L14" s="279">
        <v>0</v>
      </c>
      <c r="M14" s="279">
        <f>I14+J14</f>
        <v>2132.47</v>
      </c>
      <c r="N14" s="24"/>
      <c r="Q14" s="63"/>
      <c r="R14" s="65"/>
    </row>
    <row r="15" spans="4:18" ht="34.5" customHeight="1">
      <c r="D15" s="266"/>
      <c r="E15" s="283" t="s">
        <v>260</v>
      </c>
      <c r="F15" s="276"/>
      <c r="G15" s="277"/>
      <c r="H15" s="284"/>
      <c r="I15" s="279"/>
      <c r="J15" s="279"/>
      <c r="K15" s="279"/>
      <c r="L15" s="279"/>
      <c r="M15" s="279"/>
      <c r="N15" s="24"/>
      <c r="Q15" s="63"/>
      <c r="R15" s="65">
        <f>Q15/2</f>
        <v>0</v>
      </c>
    </row>
    <row r="16" spans="4:18" ht="34.5" customHeight="1">
      <c r="D16" s="266">
        <v>4</v>
      </c>
      <c r="E16" s="275" t="s">
        <v>217</v>
      </c>
      <c r="F16" s="276" t="s">
        <v>155</v>
      </c>
      <c r="G16" s="277">
        <v>15</v>
      </c>
      <c r="H16" s="284">
        <v>6864</v>
      </c>
      <c r="I16" s="279">
        <v>6864</v>
      </c>
      <c r="J16" s="279"/>
      <c r="K16" s="279">
        <v>827.98</v>
      </c>
      <c r="L16" s="279">
        <v>0</v>
      </c>
      <c r="M16" s="279">
        <f>I16+J16-K16-L16</f>
        <v>6036.02</v>
      </c>
      <c r="N16" s="24"/>
      <c r="Q16" s="63">
        <v>14560</v>
      </c>
      <c r="R16" s="65">
        <f>Q16/2</f>
        <v>7280</v>
      </c>
    </row>
    <row r="17" spans="4:18" ht="34.5" customHeight="1">
      <c r="D17" s="266"/>
      <c r="E17" s="283" t="s">
        <v>256</v>
      </c>
      <c r="F17" s="276"/>
      <c r="G17" s="277"/>
      <c r="H17" s="284"/>
      <c r="I17" s="279"/>
      <c r="J17" s="279"/>
      <c r="K17" s="279"/>
      <c r="L17" s="279"/>
      <c r="M17" s="279"/>
      <c r="N17" s="24"/>
      <c r="Q17" s="63"/>
      <c r="R17" s="65"/>
    </row>
    <row r="18" spans="4:18" ht="34.5" customHeight="1">
      <c r="D18" s="266">
        <v>5</v>
      </c>
      <c r="E18" s="275" t="s">
        <v>257</v>
      </c>
      <c r="F18" s="276" t="s">
        <v>259</v>
      </c>
      <c r="G18" s="277">
        <v>15</v>
      </c>
      <c r="H18" s="284">
        <v>5563</v>
      </c>
      <c r="I18" s="279">
        <v>5563</v>
      </c>
      <c r="J18" s="279"/>
      <c r="K18" s="279">
        <v>562.53</v>
      </c>
      <c r="L18" s="279"/>
      <c r="M18" s="279">
        <f>I18-K18</f>
        <v>5000.47</v>
      </c>
      <c r="N18" s="24"/>
      <c r="Q18" s="63"/>
      <c r="R18" s="65"/>
    </row>
    <row r="19" spans="4:18" ht="34.5" customHeight="1">
      <c r="D19" s="266"/>
      <c r="E19" s="283" t="s">
        <v>147</v>
      </c>
      <c r="F19" s="276" t="s">
        <v>258</v>
      </c>
      <c r="G19" s="277">
        <v>15</v>
      </c>
      <c r="H19" s="284"/>
      <c r="I19" s="279"/>
      <c r="J19" s="279"/>
      <c r="K19" s="279"/>
      <c r="L19" s="279"/>
      <c r="M19" s="279"/>
      <c r="N19" s="24"/>
      <c r="Q19" s="63"/>
      <c r="R19" s="65">
        <f>Q19/2</f>
        <v>0</v>
      </c>
    </row>
    <row r="20" spans="4:18" ht="34.5" customHeight="1">
      <c r="D20" s="266">
        <v>6</v>
      </c>
      <c r="E20" s="280" t="s">
        <v>277</v>
      </c>
      <c r="F20" s="276" t="s">
        <v>148</v>
      </c>
      <c r="G20" s="277">
        <v>15</v>
      </c>
      <c r="H20" s="284">
        <v>4358</v>
      </c>
      <c r="I20" s="284">
        <v>4358</v>
      </c>
      <c r="J20" s="284"/>
      <c r="K20" s="284">
        <v>357.95</v>
      </c>
      <c r="L20" s="284">
        <v>0</v>
      </c>
      <c r="M20" s="284">
        <f>I20+J20-K20-L20</f>
        <v>4000.05</v>
      </c>
      <c r="N20" s="24"/>
      <c r="Q20" s="63">
        <v>10400</v>
      </c>
      <c r="R20" s="65">
        <f>Q20/2</f>
        <v>5200</v>
      </c>
    </row>
    <row r="21" spans="4:18" ht="34.5" customHeight="1">
      <c r="D21" s="266">
        <v>7</v>
      </c>
      <c r="E21" s="275" t="s">
        <v>218</v>
      </c>
      <c r="F21" s="288" t="s">
        <v>219</v>
      </c>
      <c r="G21" s="277">
        <v>14</v>
      </c>
      <c r="H21" s="284">
        <v>2652.25</v>
      </c>
      <c r="I21" s="284">
        <v>2475.48</v>
      </c>
      <c r="J21" s="284"/>
      <c r="K21" s="284">
        <v>20.44</v>
      </c>
      <c r="L21" s="284"/>
      <c r="M21" s="284">
        <f>I21-K21</f>
        <v>2455.04</v>
      </c>
      <c r="N21" s="24"/>
      <c r="Q21" s="63"/>
      <c r="R21" s="65"/>
    </row>
    <row r="22" spans="4:18" ht="34.5" customHeight="1">
      <c r="D22" s="266"/>
      <c r="E22" s="283" t="s">
        <v>131</v>
      </c>
      <c r="F22" s="276"/>
      <c r="G22" s="277"/>
      <c r="H22" s="284"/>
      <c r="I22" s="279"/>
      <c r="J22" s="279"/>
      <c r="K22" s="279"/>
      <c r="L22" s="279"/>
      <c r="M22" s="279"/>
      <c r="N22" s="24"/>
      <c r="Q22" s="63"/>
      <c r="R22" s="65">
        <f>Q22/2</f>
        <v>0</v>
      </c>
    </row>
    <row r="23" spans="4:18" ht="34.5" customHeight="1">
      <c r="D23" s="266">
        <v>8</v>
      </c>
      <c r="E23" s="275" t="s">
        <v>108</v>
      </c>
      <c r="F23" s="276" t="s">
        <v>74</v>
      </c>
      <c r="G23" s="277">
        <v>0</v>
      </c>
      <c r="H23" s="284">
        <v>0</v>
      </c>
      <c r="I23" s="279">
        <v>0</v>
      </c>
      <c r="J23" s="279"/>
      <c r="K23" s="279">
        <v>0</v>
      </c>
      <c r="L23" s="279">
        <v>0</v>
      </c>
      <c r="M23" s="279">
        <f>I23+J23-K23-L23</f>
        <v>0</v>
      </c>
      <c r="N23" s="24"/>
      <c r="Q23" s="63">
        <v>5570</v>
      </c>
      <c r="R23" s="65">
        <f>Q23/2</f>
        <v>2785</v>
      </c>
    </row>
    <row r="24" spans="4:18" ht="34.5" customHeight="1">
      <c r="D24" s="266">
        <v>9</v>
      </c>
      <c r="E24" s="275" t="s">
        <v>236</v>
      </c>
      <c r="F24" s="276" t="s">
        <v>74</v>
      </c>
      <c r="G24" s="277">
        <v>15</v>
      </c>
      <c r="H24" s="284">
        <v>3475</v>
      </c>
      <c r="I24" s="279">
        <v>3475</v>
      </c>
      <c r="J24" s="279"/>
      <c r="K24" s="279">
        <v>131.58</v>
      </c>
      <c r="L24" s="279"/>
      <c r="M24" s="279">
        <f>I24-K24</f>
        <v>3343.42</v>
      </c>
      <c r="N24" s="24"/>
      <c r="Q24" s="63"/>
      <c r="R24" s="65"/>
    </row>
    <row r="25" spans="4:18" ht="34.5" customHeight="1">
      <c r="D25" s="266">
        <v>10</v>
      </c>
      <c r="E25" s="280" t="s">
        <v>263</v>
      </c>
      <c r="F25" s="276" t="s">
        <v>264</v>
      </c>
      <c r="G25" s="277">
        <v>15</v>
      </c>
      <c r="H25" s="284">
        <v>2070</v>
      </c>
      <c r="I25" s="279">
        <v>2070</v>
      </c>
      <c r="J25" s="279">
        <v>69.02</v>
      </c>
      <c r="K25" s="279"/>
      <c r="L25" s="279"/>
      <c r="M25" s="279">
        <f>I25+J25</f>
        <v>2139.02</v>
      </c>
      <c r="N25" s="24"/>
      <c r="Q25" s="63"/>
      <c r="R25" s="65"/>
    </row>
    <row r="26" spans="4:18" ht="34.5" customHeight="1">
      <c r="D26" s="266">
        <v>11</v>
      </c>
      <c r="E26" s="280" t="s">
        <v>288</v>
      </c>
      <c r="F26" s="276" t="s">
        <v>74</v>
      </c>
      <c r="G26" s="277">
        <v>15</v>
      </c>
      <c r="H26" s="279">
        <v>2652.25</v>
      </c>
      <c r="I26" s="279">
        <v>2652.25</v>
      </c>
      <c r="J26" s="279"/>
      <c r="K26" s="279">
        <v>21.86</v>
      </c>
      <c r="L26" s="279"/>
      <c r="M26" s="279">
        <f>I26-K26</f>
        <v>2630.39</v>
      </c>
      <c r="N26" s="24"/>
      <c r="Q26" s="63"/>
      <c r="R26" s="65"/>
    </row>
    <row r="27" spans="4:18" ht="34.5" customHeight="1">
      <c r="D27" s="266"/>
      <c r="E27" s="283" t="s">
        <v>105</v>
      </c>
      <c r="F27" s="276"/>
      <c r="G27" s="277"/>
      <c r="H27" s="284"/>
      <c r="I27" s="279"/>
      <c r="J27" s="279"/>
      <c r="K27" s="279"/>
      <c r="L27" s="279"/>
      <c r="M27" s="279"/>
      <c r="N27" s="24"/>
      <c r="Q27" s="63"/>
      <c r="R27" s="65">
        <f>Q27/2</f>
        <v>0</v>
      </c>
    </row>
    <row r="28" spans="4:18" ht="34.5" customHeight="1">
      <c r="D28" s="266">
        <v>12</v>
      </c>
      <c r="E28" s="275" t="s">
        <v>190</v>
      </c>
      <c r="F28" s="276" t="s">
        <v>242</v>
      </c>
      <c r="G28" s="277">
        <v>15</v>
      </c>
      <c r="H28" s="284">
        <v>2652.25</v>
      </c>
      <c r="I28" s="279">
        <f>H28</f>
        <v>2652.25</v>
      </c>
      <c r="J28" s="279"/>
      <c r="K28" s="279">
        <v>21.86</v>
      </c>
      <c r="L28" s="279">
        <v>0</v>
      </c>
      <c r="M28" s="279">
        <f>I28+J28-K28-L28</f>
        <v>2630.39</v>
      </c>
      <c r="N28" s="24"/>
      <c r="Q28" s="63">
        <v>3854</v>
      </c>
      <c r="R28" s="65">
        <f>Q28/2</f>
        <v>1927</v>
      </c>
    </row>
    <row r="29" spans="4:18" ht="34.5" customHeight="1">
      <c r="D29" s="267"/>
      <c r="E29" s="285" t="s">
        <v>220</v>
      </c>
      <c r="F29" s="276"/>
      <c r="G29" s="277"/>
      <c r="H29" s="284"/>
      <c r="I29" s="279"/>
      <c r="J29" s="279"/>
      <c r="K29" s="279"/>
      <c r="L29" s="279"/>
      <c r="M29" s="279"/>
      <c r="N29" s="24"/>
      <c r="Q29" s="63"/>
      <c r="R29" s="65">
        <f>Q29/2</f>
        <v>0</v>
      </c>
    </row>
    <row r="30" spans="4:18" ht="34.5" customHeight="1">
      <c r="D30" s="267">
        <v>13</v>
      </c>
      <c r="E30" s="286" t="s">
        <v>222</v>
      </c>
      <c r="F30" s="287" t="s">
        <v>221</v>
      </c>
      <c r="G30" s="277">
        <v>15</v>
      </c>
      <c r="H30" s="284">
        <v>2758.34</v>
      </c>
      <c r="I30" s="279">
        <f>H30</f>
        <v>2758.34</v>
      </c>
      <c r="J30" s="279"/>
      <c r="K30" s="279">
        <v>33.4</v>
      </c>
      <c r="L30" s="279">
        <v>0</v>
      </c>
      <c r="M30" s="279">
        <f>I30+J30-K30-L30</f>
        <v>2724.94</v>
      </c>
      <c r="N30" s="24"/>
      <c r="Q30" s="63">
        <v>5356</v>
      </c>
      <c r="R30" s="65">
        <f>Q30/2</f>
        <v>2678</v>
      </c>
    </row>
    <row r="31" spans="4:18" ht="34.5" customHeight="1">
      <c r="D31" s="267">
        <v>14</v>
      </c>
      <c r="E31" s="286" t="s">
        <v>223</v>
      </c>
      <c r="F31" s="276" t="s">
        <v>16</v>
      </c>
      <c r="G31" s="277">
        <v>15</v>
      </c>
      <c r="H31" s="284">
        <v>1984.81</v>
      </c>
      <c r="I31" s="279">
        <v>1984.81</v>
      </c>
      <c r="J31" s="279">
        <v>74.39</v>
      </c>
      <c r="K31" s="279"/>
      <c r="L31" s="279"/>
      <c r="M31" s="279">
        <f>I31+J31</f>
        <v>2059.2</v>
      </c>
      <c r="N31" s="24"/>
      <c r="Q31" s="63"/>
      <c r="R31" s="65"/>
    </row>
    <row r="32" spans="4:18" ht="34.5" customHeight="1">
      <c r="D32" s="267">
        <v>15</v>
      </c>
      <c r="E32" s="286" t="s">
        <v>102</v>
      </c>
      <c r="F32" s="276" t="s">
        <v>16</v>
      </c>
      <c r="G32" s="277">
        <v>15</v>
      </c>
      <c r="H32" s="284">
        <v>2788.46</v>
      </c>
      <c r="I32" s="279">
        <v>2788.46</v>
      </c>
      <c r="J32" s="279"/>
      <c r="K32" s="279">
        <v>36.68</v>
      </c>
      <c r="L32" s="279"/>
      <c r="M32" s="279">
        <f>I32-K32</f>
        <v>2751.78</v>
      </c>
      <c r="N32" s="24"/>
      <c r="Q32" s="63"/>
      <c r="R32" s="65"/>
    </row>
    <row r="33" spans="4:18" ht="34.5" customHeight="1">
      <c r="D33" s="267"/>
      <c r="E33" s="285" t="s">
        <v>237</v>
      </c>
      <c r="F33" s="276"/>
      <c r="G33" s="277"/>
      <c r="H33" s="284"/>
      <c r="I33" s="279"/>
      <c r="J33" s="279"/>
      <c r="K33" s="279"/>
      <c r="L33" s="279"/>
      <c r="M33" s="279"/>
      <c r="N33" s="24"/>
      <c r="Q33" s="63"/>
      <c r="R33" s="65"/>
    </row>
    <row r="34" spans="4:18" ht="34.5" customHeight="1">
      <c r="D34" s="267">
        <v>16</v>
      </c>
      <c r="E34" s="286" t="s">
        <v>238</v>
      </c>
      <c r="F34" s="288" t="s">
        <v>240</v>
      </c>
      <c r="G34" s="277">
        <v>15</v>
      </c>
      <c r="H34" s="284">
        <v>6120</v>
      </c>
      <c r="I34" s="279">
        <v>6120</v>
      </c>
      <c r="J34" s="279"/>
      <c r="K34" s="279">
        <v>669.01</v>
      </c>
      <c r="L34" s="279"/>
      <c r="M34" s="279">
        <f>I34-K34</f>
        <v>5450.99</v>
      </c>
      <c r="N34" s="24"/>
      <c r="Q34" s="63"/>
      <c r="R34" s="65"/>
    </row>
    <row r="35" spans="4:18" ht="34.5" customHeight="1">
      <c r="D35" s="267">
        <v>17</v>
      </c>
      <c r="E35" s="286" t="s">
        <v>239</v>
      </c>
      <c r="F35" s="288" t="s">
        <v>241</v>
      </c>
      <c r="G35" s="277">
        <v>15</v>
      </c>
      <c r="H35" s="284">
        <v>2111.5</v>
      </c>
      <c r="I35" s="279">
        <v>2111.5</v>
      </c>
      <c r="J35" s="279">
        <v>66.28</v>
      </c>
      <c r="K35" s="279"/>
      <c r="L35" s="279"/>
      <c r="M35" s="279">
        <f>I35+J35</f>
        <v>2177.78</v>
      </c>
      <c r="N35" s="24"/>
      <c r="Q35" s="63"/>
      <c r="R35" s="65"/>
    </row>
    <row r="36" spans="4:18" ht="34.5" customHeight="1">
      <c r="D36" s="268"/>
      <c r="E36" s="289" t="s">
        <v>40</v>
      </c>
      <c r="F36" s="287"/>
      <c r="G36" s="290"/>
      <c r="H36" s="291"/>
      <c r="I36" s="291"/>
      <c r="J36" s="291"/>
      <c r="K36" s="291"/>
      <c r="L36" s="291"/>
      <c r="M36" s="291"/>
      <c r="N36" s="24"/>
      <c r="Q36" s="63"/>
      <c r="R36" s="65">
        <f>Q36/2</f>
        <v>0</v>
      </c>
    </row>
    <row r="37" spans="4:18" ht="34.5" customHeight="1">
      <c r="D37" s="268">
        <v>18</v>
      </c>
      <c r="E37" s="280" t="s">
        <v>243</v>
      </c>
      <c r="F37" s="276" t="s">
        <v>41</v>
      </c>
      <c r="G37" s="277">
        <v>15</v>
      </c>
      <c r="H37" s="279">
        <v>2147.55</v>
      </c>
      <c r="I37" s="279">
        <v>2147.55</v>
      </c>
      <c r="J37" s="279">
        <v>64.06</v>
      </c>
      <c r="K37" s="279"/>
      <c r="L37" s="279">
        <v>0</v>
      </c>
      <c r="M37" s="279">
        <f>I37+J37-K37-L37</f>
        <v>2211.61</v>
      </c>
      <c r="N37" s="24"/>
      <c r="Q37" s="63">
        <v>3950</v>
      </c>
      <c r="R37" s="65">
        <f>Q37/2</f>
        <v>1975</v>
      </c>
    </row>
    <row r="38" spans="4:18" ht="34.5" customHeight="1">
      <c r="D38" s="269"/>
      <c r="E38" s="292" t="s">
        <v>189</v>
      </c>
      <c r="F38" s="276"/>
      <c r="G38" s="277"/>
      <c r="H38" s="279"/>
      <c r="I38" s="279"/>
      <c r="J38" s="279"/>
      <c r="K38" s="279"/>
      <c r="L38" s="279"/>
      <c r="M38" s="279"/>
      <c r="N38" s="24"/>
      <c r="Q38" s="63"/>
      <c r="R38" s="65"/>
    </row>
    <row r="39" spans="4:18" ht="34.5" customHeight="1">
      <c r="D39" s="269">
        <v>19</v>
      </c>
      <c r="E39" s="275" t="s">
        <v>244</v>
      </c>
      <c r="F39" s="288" t="s">
        <v>245</v>
      </c>
      <c r="G39" s="277">
        <v>15</v>
      </c>
      <c r="H39" s="279">
        <v>3475.22</v>
      </c>
      <c r="I39" s="279">
        <v>3475.22</v>
      </c>
      <c r="J39" s="279"/>
      <c r="K39" s="279">
        <v>131.6</v>
      </c>
      <c r="L39" s="279"/>
      <c r="M39" s="279">
        <f>I39-K39</f>
        <v>3343.62</v>
      </c>
      <c r="N39" s="24"/>
      <c r="Q39" s="63"/>
      <c r="R39" s="65"/>
    </row>
    <row r="40" spans="4:18" ht="33" customHeight="1">
      <c r="D40" s="269"/>
      <c r="E40" s="293"/>
      <c r="F40" s="276"/>
      <c r="G40" s="277"/>
      <c r="H40" s="279"/>
      <c r="I40" s="279"/>
      <c r="J40" s="279"/>
      <c r="K40" s="279"/>
      <c r="L40" s="279"/>
      <c r="M40" s="279"/>
      <c r="N40" s="24"/>
      <c r="Q40" s="63"/>
      <c r="R40" s="65"/>
    </row>
    <row r="41" spans="4:18" ht="31.5" customHeight="1">
      <c r="D41" s="201"/>
      <c r="E41" s="200"/>
      <c r="F41" s="198"/>
      <c r="G41" s="199"/>
      <c r="H41" s="189"/>
      <c r="I41" s="171"/>
      <c r="J41" s="171"/>
      <c r="K41" s="171"/>
      <c r="L41" s="171"/>
      <c r="M41" s="171">
        <f>I41+J41</f>
        <v>0</v>
      </c>
      <c r="N41" s="24"/>
      <c r="Q41" s="63">
        <v>3950</v>
      </c>
      <c r="R41" s="65">
        <f>Q41/2</f>
        <v>1975</v>
      </c>
    </row>
    <row r="42" spans="4:18" ht="30" customHeight="1">
      <c r="D42" s="73"/>
      <c r="E42" s="74"/>
      <c r="F42" s="89"/>
      <c r="G42" s="90"/>
      <c r="H42" s="91" t="e">
        <f>H39+H37+H35+H34+H32+H31+H30+#REF!+H28+H26+H25+H24+H23+H21+H20+H18+H16+H14+H13+H12</f>
        <v>#REF!</v>
      </c>
      <c r="I42" s="92" t="e">
        <f>I39+I37+I35+I34+I32+I31+I30+#REF!+I28+I26+I25+I24+I23+I21+I20+I18+I16+I14+I13+I12</f>
        <v>#REF!</v>
      </c>
      <c r="J42" s="92">
        <f>J37+J35+J31+J25+J14+J13+J12</f>
        <v>520.78</v>
      </c>
      <c r="K42" s="92" t="e">
        <f>K39+K34+K32+K30+#REF!+K28+K26+K24+K23+K21+K20+K18+K16</f>
        <v>#REF!</v>
      </c>
      <c r="L42" s="92"/>
      <c r="M42" s="93">
        <f>M12+M13+M14+M16+M18+M20+M21+M24+M25+M26+M28+M30+M31+M32+M34+M35+M37+M39</f>
        <v>54787.35</v>
      </c>
      <c r="N42" s="94"/>
      <c r="Q42" s="63"/>
      <c r="R42" s="65"/>
    </row>
    <row r="43" spans="2:18" ht="27.75" customHeight="1">
      <c r="B43" s="75"/>
      <c r="C43" s="75"/>
      <c r="D43" s="351" t="s">
        <v>12</v>
      </c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Q43" s="63"/>
      <c r="R43" s="65"/>
    </row>
    <row r="44" spans="2:18" ht="27.75" customHeight="1">
      <c r="B44" s="75"/>
      <c r="C44" s="75"/>
      <c r="D44" s="351" t="s">
        <v>181</v>
      </c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Q44" s="63"/>
      <c r="R44" s="65"/>
    </row>
    <row r="45" spans="2:18" ht="27.75" customHeight="1">
      <c r="B45" s="75"/>
      <c r="C45" s="75"/>
      <c r="D45" s="357" t="str">
        <f>D5</f>
        <v>NOMINA 2DA QUINCENA DEL MES DE NOVIEMBRE DE 2018</v>
      </c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Q45" s="63"/>
      <c r="R45" s="65"/>
    </row>
    <row r="46" spans="2:18" ht="27.75" customHeight="1">
      <c r="B46" s="75"/>
      <c r="C46" s="75"/>
      <c r="D46" s="357" t="s">
        <v>168</v>
      </c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Q46" s="63"/>
      <c r="R46" s="65"/>
    </row>
    <row r="47" spans="2:18" ht="21.75" customHeight="1">
      <c r="B47" s="75"/>
      <c r="C47" s="75"/>
      <c r="D47" s="130"/>
      <c r="E47" s="130"/>
      <c r="F47" s="130"/>
      <c r="G47" s="131" t="s">
        <v>4</v>
      </c>
      <c r="H47" s="359" t="s">
        <v>0</v>
      </c>
      <c r="I47" s="360"/>
      <c r="J47" s="361"/>
      <c r="K47" s="132"/>
      <c r="L47" s="132"/>
      <c r="M47" s="131"/>
      <c r="N47" s="133"/>
      <c r="Q47" s="63"/>
      <c r="R47" s="65"/>
    </row>
    <row r="48" spans="2:18" ht="18.75" customHeight="1">
      <c r="B48" s="75"/>
      <c r="C48" s="75"/>
      <c r="D48" s="131" t="s">
        <v>3</v>
      </c>
      <c r="E48" s="133"/>
      <c r="F48" s="131"/>
      <c r="G48" s="134" t="s">
        <v>5</v>
      </c>
      <c r="H48" s="135" t="s">
        <v>1</v>
      </c>
      <c r="I48" s="135" t="s">
        <v>167</v>
      </c>
      <c r="J48" s="135" t="s">
        <v>171</v>
      </c>
      <c r="K48" s="135"/>
      <c r="L48" s="131" t="s">
        <v>186</v>
      </c>
      <c r="M48" s="131" t="s">
        <v>170</v>
      </c>
      <c r="N48" s="136"/>
      <c r="Q48" s="63"/>
      <c r="R48" s="65"/>
    </row>
    <row r="49" spans="2:18" ht="21.75" customHeight="1">
      <c r="B49" s="75"/>
      <c r="C49" s="75"/>
      <c r="D49" s="133"/>
      <c r="E49" s="137"/>
      <c r="F49" s="138" t="s">
        <v>10</v>
      </c>
      <c r="G49" s="131"/>
      <c r="H49" s="131" t="s">
        <v>7</v>
      </c>
      <c r="I49" s="131" t="s">
        <v>170</v>
      </c>
      <c r="J49" s="131" t="s">
        <v>172</v>
      </c>
      <c r="K49" s="131" t="s">
        <v>173</v>
      </c>
      <c r="L49" s="131" t="s">
        <v>188</v>
      </c>
      <c r="M49" s="131" t="s">
        <v>176</v>
      </c>
      <c r="N49" s="135" t="s">
        <v>179</v>
      </c>
      <c r="Q49" s="63"/>
      <c r="R49" s="65"/>
    </row>
    <row r="50" spans="2:18" ht="21.75" customHeight="1">
      <c r="B50" s="75"/>
      <c r="C50" s="75"/>
      <c r="D50" s="131"/>
      <c r="E50" s="137" t="s">
        <v>79</v>
      </c>
      <c r="F50" s="137" t="s">
        <v>9</v>
      </c>
      <c r="G50" s="135"/>
      <c r="H50" s="135"/>
      <c r="I50" s="135"/>
      <c r="J50" s="135"/>
      <c r="K50" s="139"/>
      <c r="L50" s="139"/>
      <c r="M50" s="135"/>
      <c r="N50" s="135"/>
      <c r="Q50" s="63"/>
      <c r="R50" s="65"/>
    </row>
    <row r="51" spans="4:18" ht="39.75" customHeight="1">
      <c r="D51" s="295"/>
      <c r="E51" s="296" t="s">
        <v>252</v>
      </c>
      <c r="F51" s="297"/>
      <c r="G51" s="298"/>
      <c r="H51" s="299"/>
      <c r="I51" s="300"/>
      <c r="J51" s="300"/>
      <c r="K51" s="300"/>
      <c r="L51" s="300"/>
      <c r="M51" s="291"/>
      <c r="N51" s="72"/>
      <c r="Q51" s="63"/>
      <c r="R51" s="65">
        <f>Q51/2</f>
        <v>0</v>
      </c>
    </row>
    <row r="52" spans="4:18" ht="39.75" customHeight="1">
      <c r="D52" s="269">
        <v>20</v>
      </c>
      <c r="E52" s="294" t="s">
        <v>285</v>
      </c>
      <c r="F52" s="276" t="s">
        <v>33</v>
      </c>
      <c r="G52" s="277">
        <v>15</v>
      </c>
      <c r="H52" s="279">
        <v>2053</v>
      </c>
      <c r="I52" s="279">
        <v>2053</v>
      </c>
      <c r="J52" s="279">
        <v>70.11</v>
      </c>
      <c r="K52" s="279"/>
      <c r="L52" s="279"/>
      <c r="M52" s="279">
        <f>I52+J52</f>
        <v>2123.11</v>
      </c>
      <c r="N52" s="24"/>
      <c r="Q52" s="63"/>
      <c r="R52" s="65"/>
    </row>
    <row r="53" spans="4:18" ht="39.75" customHeight="1">
      <c r="D53" s="269">
        <v>21</v>
      </c>
      <c r="E53" s="294" t="s">
        <v>286</v>
      </c>
      <c r="F53" s="276" t="s">
        <v>33</v>
      </c>
      <c r="G53" s="277">
        <v>15</v>
      </c>
      <c r="H53" s="279">
        <v>2053</v>
      </c>
      <c r="I53" s="279">
        <v>2053</v>
      </c>
      <c r="J53" s="279">
        <v>70.11</v>
      </c>
      <c r="K53" s="279"/>
      <c r="L53" s="279"/>
      <c r="M53" s="279">
        <f>I53+J53</f>
        <v>2123.11</v>
      </c>
      <c r="N53" s="24"/>
      <c r="Q53" s="63"/>
      <c r="R53" s="65"/>
    </row>
    <row r="54" spans="4:18" ht="39.75" customHeight="1">
      <c r="D54" s="269">
        <v>22</v>
      </c>
      <c r="E54" s="294" t="s">
        <v>287</v>
      </c>
      <c r="F54" s="276" t="s">
        <v>33</v>
      </c>
      <c r="G54" s="277">
        <v>15</v>
      </c>
      <c r="H54" s="279">
        <v>2053</v>
      </c>
      <c r="I54" s="279">
        <v>2053</v>
      </c>
      <c r="J54" s="279">
        <v>70.11</v>
      </c>
      <c r="K54" s="279"/>
      <c r="L54" s="279"/>
      <c r="M54" s="279">
        <f>I54+J54</f>
        <v>2123.11</v>
      </c>
      <c r="N54" s="24"/>
      <c r="Q54" s="63"/>
      <c r="R54" s="65"/>
    </row>
    <row r="55" spans="4:18" ht="39.75" customHeight="1">
      <c r="D55" s="269">
        <v>23</v>
      </c>
      <c r="E55" s="294" t="s">
        <v>282</v>
      </c>
      <c r="F55" s="276" t="s">
        <v>41</v>
      </c>
      <c r="G55" s="277">
        <v>15</v>
      </c>
      <c r="H55" s="279">
        <v>2217</v>
      </c>
      <c r="I55" s="279">
        <v>2217</v>
      </c>
      <c r="J55" s="279">
        <v>45.68</v>
      </c>
      <c r="K55" s="279"/>
      <c r="L55" s="279"/>
      <c r="M55" s="279">
        <f>I55+J55</f>
        <v>2262.68</v>
      </c>
      <c r="N55" s="24"/>
      <c r="Q55" s="63"/>
      <c r="R55" s="65"/>
    </row>
    <row r="56" spans="4:18" ht="39.75" customHeight="1">
      <c r="D56" s="301">
        <v>24</v>
      </c>
      <c r="E56" s="294" t="s">
        <v>253</v>
      </c>
      <c r="F56" s="276" t="s">
        <v>39</v>
      </c>
      <c r="G56" s="277">
        <v>15</v>
      </c>
      <c r="H56" s="284">
        <v>2575</v>
      </c>
      <c r="I56" s="279">
        <v>2575</v>
      </c>
      <c r="J56" s="279">
        <v>1.54</v>
      </c>
      <c r="K56" s="279"/>
      <c r="L56" s="279"/>
      <c r="M56" s="279">
        <f>I56+J56</f>
        <v>2576.54</v>
      </c>
      <c r="N56" s="24"/>
      <c r="Q56" s="63"/>
      <c r="R56" s="65"/>
    </row>
    <row r="57" spans="4:18" ht="39.75" customHeight="1">
      <c r="D57" s="301">
        <v>25</v>
      </c>
      <c r="E57" s="302" t="s">
        <v>235</v>
      </c>
      <c r="F57" s="303" t="s">
        <v>32</v>
      </c>
      <c r="G57" s="304">
        <v>15</v>
      </c>
      <c r="H57" s="279">
        <v>4954</v>
      </c>
      <c r="I57" s="279">
        <v>4954</v>
      </c>
      <c r="J57" s="279"/>
      <c r="K57" s="279">
        <v>453.39</v>
      </c>
      <c r="L57" s="279">
        <v>0</v>
      </c>
      <c r="M57" s="291">
        <f>I57+J57-K57-L57</f>
        <v>4500.61</v>
      </c>
      <c r="N57" s="24"/>
      <c r="Q57" s="63"/>
      <c r="R57" s="65"/>
    </row>
    <row r="58" spans="4:18" ht="39.75" customHeight="1">
      <c r="D58" s="301">
        <v>26</v>
      </c>
      <c r="E58" s="305" t="s">
        <v>59</v>
      </c>
      <c r="F58" s="306" t="s">
        <v>33</v>
      </c>
      <c r="G58" s="304">
        <v>15</v>
      </c>
      <c r="H58" s="284">
        <v>2034.25</v>
      </c>
      <c r="I58" s="279">
        <f aca="true" t="shared" si="0" ref="I58:I75">H58</f>
        <v>2034.25</v>
      </c>
      <c r="J58" s="279">
        <v>71.31</v>
      </c>
      <c r="K58" s="279"/>
      <c r="L58" s="279">
        <v>0</v>
      </c>
      <c r="M58" s="279">
        <f>I58+J58-K58-L58</f>
        <v>2105.56</v>
      </c>
      <c r="N58" s="24"/>
      <c r="Q58" s="63"/>
      <c r="R58" s="65"/>
    </row>
    <row r="59" spans="4:18" ht="39.75" customHeight="1">
      <c r="D59" s="301">
        <v>27</v>
      </c>
      <c r="E59" s="305" t="s">
        <v>110</v>
      </c>
      <c r="F59" s="306" t="s">
        <v>33</v>
      </c>
      <c r="G59" s="304">
        <v>15</v>
      </c>
      <c r="H59" s="284">
        <v>2034.25</v>
      </c>
      <c r="I59" s="279">
        <f t="shared" si="0"/>
        <v>2034.25</v>
      </c>
      <c r="J59" s="279">
        <v>71.31</v>
      </c>
      <c r="K59" s="279"/>
      <c r="L59" s="279">
        <v>0</v>
      </c>
      <c r="M59" s="279">
        <f>I59+J59-K59-L59</f>
        <v>2105.56</v>
      </c>
      <c r="N59" s="24"/>
      <c r="Q59" s="63"/>
      <c r="R59" s="65"/>
    </row>
    <row r="60" spans="4:18" ht="39.75" customHeight="1">
      <c r="D60" s="301">
        <v>28</v>
      </c>
      <c r="E60" s="302" t="s">
        <v>116</v>
      </c>
      <c r="F60" s="303" t="s">
        <v>115</v>
      </c>
      <c r="G60" s="304">
        <v>15</v>
      </c>
      <c r="H60" s="284">
        <v>2982.88</v>
      </c>
      <c r="I60" s="279">
        <f t="shared" si="0"/>
        <v>2982.88</v>
      </c>
      <c r="J60" s="279"/>
      <c r="K60" s="279">
        <v>57.83</v>
      </c>
      <c r="L60" s="279">
        <v>0</v>
      </c>
      <c r="M60" s="279">
        <f>I60+J60-K60-L60</f>
        <v>2925.05</v>
      </c>
      <c r="N60" s="24"/>
      <c r="Q60" s="63">
        <v>5792</v>
      </c>
      <c r="R60" s="65">
        <f aca="true" t="shared" si="1" ref="R60:R75">Q60/2</f>
        <v>2896</v>
      </c>
    </row>
    <row r="61" spans="4:18" ht="39.75" customHeight="1">
      <c r="D61" s="301">
        <v>29</v>
      </c>
      <c r="E61" s="302" t="s">
        <v>141</v>
      </c>
      <c r="F61" s="307" t="s">
        <v>140</v>
      </c>
      <c r="G61" s="304">
        <v>15</v>
      </c>
      <c r="H61" s="284">
        <v>2147.55</v>
      </c>
      <c r="I61" s="279">
        <f t="shared" si="0"/>
        <v>2147.55</v>
      </c>
      <c r="J61" s="279">
        <v>64.06</v>
      </c>
      <c r="K61" s="279"/>
      <c r="L61" s="279">
        <v>0</v>
      </c>
      <c r="M61" s="279">
        <f aca="true" t="shared" si="2" ref="M61:M75">I61+J61-K61-L61</f>
        <v>2211.61</v>
      </c>
      <c r="N61" s="24"/>
      <c r="Q61" s="63">
        <v>3950</v>
      </c>
      <c r="R61" s="65">
        <f t="shared" si="1"/>
        <v>1975</v>
      </c>
    </row>
    <row r="62" spans="4:18" ht="39.75" customHeight="1">
      <c r="D62" s="301">
        <v>30</v>
      </c>
      <c r="E62" s="302" t="s">
        <v>192</v>
      </c>
      <c r="F62" s="307" t="s">
        <v>39</v>
      </c>
      <c r="G62" s="304">
        <v>15</v>
      </c>
      <c r="H62" s="284">
        <v>2575</v>
      </c>
      <c r="I62" s="279">
        <v>2575</v>
      </c>
      <c r="J62" s="279">
        <v>1.5</v>
      </c>
      <c r="K62" s="279"/>
      <c r="L62" s="279">
        <v>0</v>
      </c>
      <c r="M62" s="279">
        <f t="shared" si="2"/>
        <v>2576.5</v>
      </c>
      <c r="N62" s="24"/>
      <c r="Q62" s="63">
        <v>4170</v>
      </c>
      <c r="R62" s="65">
        <f t="shared" si="1"/>
        <v>2085</v>
      </c>
    </row>
    <row r="63" spans="4:18" ht="39.75" customHeight="1">
      <c r="D63" s="301">
        <v>31</v>
      </c>
      <c r="E63" s="302" t="s">
        <v>98</v>
      </c>
      <c r="F63" s="307" t="s">
        <v>33</v>
      </c>
      <c r="G63" s="304">
        <v>15</v>
      </c>
      <c r="H63" s="284">
        <v>2896</v>
      </c>
      <c r="I63" s="279">
        <f t="shared" si="0"/>
        <v>2896</v>
      </c>
      <c r="J63" s="279"/>
      <c r="K63" s="279">
        <v>48.38</v>
      </c>
      <c r="L63" s="279">
        <v>0</v>
      </c>
      <c r="M63" s="279">
        <f t="shared" si="2"/>
        <v>2847.62</v>
      </c>
      <c r="N63" s="24"/>
      <c r="Q63" s="63">
        <v>4170</v>
      </c>
      <c r="R63" s="65">
        <f t="shared" si="1"/>
        <v>2085</v>
      </c>
    </row>
    <row r="64" spans="4:18" ht="39.75" customHeight="1">
      <c r="D64" s="301">
        <v>32</v>
      </c>
      <c r="E64" s="302" t="s">
        <v>88</v>
      </c>
      <c r="F64" s="307" t="s">
        <v>58</v>
      </c>
      <c r="G64" s="304">
        <v>15</v>
      </c>
      <c r="H64" s="284">
        <v>2147.55</v>
      </c>
      <c r="I64" s="279">
        <f t="shared" si="0"/>
        <v>2147.55</v>
      </c>
      <c r="J64" s="279">
        <v>64.06</v>
      </c>
      <c r="K64" s="279"/>
      <c r="L64" s="279">
        <v>0</v>
      </c>
      <c r="M64" s="279">
        <f t="shared" si="2"/>
        <v>2211.61</v>
      </c>
      <c r="N64" s="24"/>
      <c r="Q64" s="63">
        <v>4170</v>
      </c>
      <c r="R64" s="65">
        <f t="shared" si="1"/>
        <v>2085</v>
      </c>
    </row>
    <row r="65" spans="4:18" ht="39.75" customHeight="1">
      <c r="D65" s="301">
        <v>33</v>
      </c>
      <c r="E65" s="302" t="s">
        <v>117</v>
      </c>
      <c r="F65" s="307" t="s">
        <v>33</v>
      </c>
      <c r="G65" s="304">
        <v>15</v>
      </c>
      <c r="H65" s="284">
        <v>2147.55</v>
      </c>
      <c r="I65" s="279">
        <f t="shared" si="0"/>
        <v>2147.55</v>
      </c>
      <c r="J65" s="279">
        <v>64.06</v>
      </c>
      <c r="K65" s="279"/>
      <c r="L65" s="279">
        <v>0</v>
      </c>
      <c r="M65" s="279">
        <f t="shared" si="2"/>
        <v>2211.61</v>
      </c>
      <c r="N65" s="24"/>
      <c r="Q65" s="63">
        <v>4170</v>
      </c>
      <c r="R65" s="65">
        <f t="shared" si="1"/>
        <v>2085</v>
      </c>
    </row>
    <row r="66" spans="4:18" ht="39.75" customHeight="1">
      <c r="D66" s="301">
        <v>34</v>
      </c>
      <c r="E66" s="302" t="s">
        <v>100</v>
      </c>
      <c r="F66" s="307" t="s">
        <v>33</v>
      </c>
      <c r="G66" s="304">
        <v>15</v>
      </c>
      <c r="H66" s="284">
        <v>2982.88</v>
      </c>
      <c r="I66" s="279">
        <f t="shared" si="0"/>
        <v>2982.88</v>
      </c>
      <c r="J66" s="279"/>
      <c r="K66" s="279">
        <v>57.83</v>
      </c>
      <c r="L66" s="279">
        <v>0</v>
      </c>
      <c r="M66" s="279">
        <f t="shared" si="2"/>
        <v>2925.05</v>
      </c>
      <c r="N66" s="24"/>
      <c r="Q66" s="63">
        <v>5792</v>
      </c>
      <c r="R66" s="65">
        <f t="shared" si="1"/>
        <v>2896</v>
      </c>
    </row>
    <row r="67" spans="4:18" ht="39.75" customHeight="1">
      <c r="D67" s="301">
        <v>35</v>
      </c>
      <c r="E67" s="302" t="s">
        <v>118</v>
      </c>
      <c r="F67" s="307" t="s">
        <v>33</v>
      </c>
      <c r="G67" s="304">
        <v>15</v>
      </c>
      <c r="H67" s="284">
        <v>1957</v>
      </c>
      <c r="I67" s="279">
        <f t="shared" si="0"/>
        <v>1957</v>
      </c>
      <c r="J67" s="279">
        <v>76.25</v>
      </c>
      <c r="K67" s="279"/>
      <c r="L67" s="279">
        <v>0</v>
      </c>
      <c r="M67" s="279">
        <f t="shared" si="2"/>
        <v>2033.25</v>
      </c>
      <c r="N67" s="24"/>
      <c r="Q67" s="63">
        <v>3800</v>
      </c>
      <c r="R67" s="65">
        <f t="shared" si="1"/>
        <v>1900</v>
      </c>
    </row>
    <row r="68" spans="4:18" ht="39.75" customHeight="1">
      <c r="D68" s="301">
        <v>36</v>
      </c>
      <c r="E68" s="302" t="s">
        <v>114</v>
      </c>
      <c r="F68" s="307" t="s">
        <v>33</v>
      </c>
      <c r="G68" s="304">
        <v>15</v>
      </c>
      <c r="H68" s="284">
        <v>2237.16</v>
      </c>
      <c r="I68" s="279">
        <f t="shared" si="0"/>
        <v>2237.16</v>
      </c>
      <c r="J68" s="279">
        <v>44.39</v>
      </c>
      <c r="K68" s="279"/>
      <c r="L68" s="279">
        <v>0</v>
      </c>
      <c r="M68" s="279">
        <f t="shared" si="2"/>
        <v>2281.5499999999997</v>
      </c>
      <c r="N68" s="24"/>
      <c r="Q68" s="63">
        <v>4344</v>
      </c>
      <c r="R68" s="65">
        <f t="shared" si="1"/>
        <v>2172</v>
      </c>
    </row>
    <row r="69" spans="4:18" ht="39.75" customHeight="1">
      <c r="D69" s="301">
        <v>37</v>
      </c>
      <c r="E69" s="302" t="s">
        <v>153</v>
      </c>
      <c r="F69" s="307" t="s">
        <v>33</v>
      </c>
      <c r="G69" s="304">
        <v>15</v>
      </c>
      <c r="H69" s="284">
        <v>2022.92</v>
      </c>
      <c r="I69" s="279">
        <f t="shared" si="0"/>
        <v>2022.92</v>
      </c>
      <c r="J69" s="279">
        <v>72.03</v>
      </c>
      <c r="K69" s="279"/>
      <c r="L69" s="279">
        <v>0</v>
      </c>
      <c r="M69" s="279">
        <f t="shared" si="2"/>
        <v>2094.9500000000003</v>
      </c>
      <c r="N69" s="24"/>
      <c r="Q69" s="63">
        <v>3928</v>
      </c>
      <c r="R69" s="65">
        <f t="shared" si="1"/>
        <v>1964</v>
      </c>
    </row>
    <row r="70" spans="4:18" ht="39.75" customHeight="1">
      <c r="D70" s="301">
        <v>38</v>
      </c>
      <c r="E70" s="302" t="s">
        <v>113</v>
      </c>
      <c r="F70" s="307" t="s">
        <v>33</v>
      </c>
      <c r="G70" s="304">
        <v>15</v>
      </c>
      <c r="H70" s="284">
        <v>2896</v>
      </c>
      <c r="I70" s="279">
        <f t="shared" si="0"/>
        <v>2896</v>
      </c>
      <c r="J70" s="279"/>
      <c r="K70" s="279">
        <v>48.38</v>
      </c>
      <c r="L70" s="279">
        <v>0</v>
      </c>
      <c r="M70" s="279">
        <f t="shared" si="2"/>
        <v>2847.62</v>
      </c>
      <c r="N70" s="24"/>
      <c r="Q70" s="63">
        <v>3928</v>
      </c>
      <c r="R70" s="65">
        <f t="shared" si="1"/>
        <v>1964</v>
      </c>
    </row>
    <row r="71" spans="2:240" ht="39.75" customHeight="1">
      <c r="B71" s="16"/>
      <c r="C71" s="49"/>
      <c r="D71" s="301">
        <v>39</v>
      </c>
      <c r="E71" s="302" t="s">
        <v>121</v>
      </c>
      <c r="F71" s="307" t="s">
        <v>39</v>
      </c>
      <c r="G71" s="304">
        <v>15</v>
      </c>
      <c r="H71" s="284">
        <v>2719</v>
      </c>
      <c r="I71" s="279">
        <f t="shared" si="0"/>
        <v>2719</v>
      </c>
      <c r="J71" s="279"/>
      <c r="K71" s="279">
        <v>29.12</v>
      </c>
      <c r="L71" s="279">
        <v>0</v>
      </c>
      <c r="M71" s="279">
        <f t="shared" si="2"/>
        <v>2689.88</v>
      </c>
      <c r="N71" s="24"/>
      <c r="O71" s="68"/>
      <c r="P71" s="66"/>
      <c r="Q71" s="67">
        <v>5438</v>
      </c>
      <c r="R71" s="65">
        <f t="shared" si="1"/>
        <v>2719</v>
      </c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50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</row>
    <row r="72" spans="4:18" ht="39.75" customHeight="1">
      <c r="D72" s="301">
        <v>40</v>
      </c>
      <c r="E72" s="280" t="s">
        <v>250</v>
      </c>
      <c r="F72" s="287" t="s">
        <v>37</v>
      </c>
      <c r="G72" s="277">
        <v>15</v>
      </c>
      <c r="H72" s="284">
        <v>1449.21</v>
      </c>
      <c r="I72" s="279">
        <f t="shared" si="0"/>
        <v>1449.21</v>
      </c>
      <c r="J72" s="279">
        <v>120.67</v>
      </c>
      <c r="K72" s="279"/>
      <c r="L72" s="279">
        <v>0</v>
      </c>
      <c r="M72" s="279">
        <f t="shared" si="2"/>
        <v>1569.88</v>
      </c>
      <c r="N72" s="24"/>
      <c r="P72" s="48"/>
      <c r="Q72" s="64">
        <v>2814</v>
      </c>
      <c r="R72" s="65">
        <f t="shared" si="1"/>
        <v>1407</v>
      </c>
    </row>
    <row r="73" spans="4:18" ht="39.75" customHeight="1">
      <c r="D73" s="301">
        <v>41</v>
      </c>
      <c r="E73" s="302" t="s">
        <v>251</v>
      </c>
      <c r="F73" s="307" t="s">
        <v>37</v>
      </c>
      <c r="G73" s="304">
        <v>15</v>
      </c>
      <c r="H73" s="284">
        <v>1449.21</v>
      </c>
      <c r="I73" s="279">
        <f t="shared" si="0"/>
        <v>1449.21</v>
      </c>
      <c r="J73" s="279">
        <v>120.67</v>
      </c>
      <c r="K73" s="279"/>
      <c r="L73" s="279">
        <v>0</v>
      </c>
      <c r="M73" s="279">
        <f t="shared" si="2"/>
        <v>1569.88</v>
      </c>
      <c r="N73" s="24"/>
      <c r="Q73" s="63">
        <v>2814</v>
      </c>
      <c r="R73" s="65">
        <f t="shared" si="1"/>
        <v>1407</v>
      </c>
    </row>
    <row r="74" spans="4:18" ht="39.75" customHeight="1">
      <c r="D74" s="301">
        <v>42</v>
      </c>
      <c r="E74" s="302" t="s">
        <v>60</v>
      </c>
      <c r="F74" s="307" t="s">
        <v>93</v>
      </c>
      <c r="G74" s="304">
        <v>15</v>
      </c>
      <c r="H74" s="284">
        <v>1718.04</v>
      </c>
      <c r="I74" s="279">
        <f t="shared" si="0"/>
        <v>1718.04</v>
      </c>
      <c r="J74" s="279">
        <v>96.63</v>
      </c>
      <c r="K74" s="279"/>
      <c r="L74" s="279">
        <v>0</v>
      </c>
      <c r="M74" s="279">
        <f t="shared" si="2"/>
        <v>1814.67</v>
      </c>
      <c r="N74" s="24"/>
      <c r="Q74" s="63">
        <v>3336</v>
      </c>
      <c r="R74" s="65">
        <f t="shared" si="1"/>
        <v>1668</v>
      </c>
    </row>
    <row r="75" spans="4:18" ht="39.75" customHeight="1">
      <c r="D75" s="301">
        <v>43</v>
      </c>
      <c r="E75" s="302" t="s">
        <v>157</v>
      </c>
      <c r="F75" s="307" t="s">
        <v>156</v>
      </c>
      <c r="G75" s="304">
        <v>15</v>
      </c>
      <c r="H75" s="308">
        <v>2254.67</v>
      </c>
      <c r="I75" s="279">
        <f t="shared" si="0"/>
        <v>2254.67</v>
      </c>
      <c r="J75" s="279">
        <v>43.27</v>
      </c>
      <c r="K75" s="279"/>
      <c r="L75" s="279">
        <v>0</v>
      </c>
      <c r="M75" s="279">
        <f t="shared" si="2"/>
        <v>2297.94</v>
      </c>
      <c r="N75" s="24"/>
      <c r="Q75" s="63">
        <v>3828</v>
      </c>
      <c r="R75" s="65">
        <f t="shared" si="1"/>
        <v>1914</v>
      </c>
    </row>
    <row r="76" spans="4:18" ht="39.75" customHeight="1">
      <c r="D76" s="309"/>
      <c r="E76" s="310" t="s">
        <v>50</v>
      </c>
      <c r="F76" s="286"/>
      <c r="G76" s="311"/>
      <c r="H76" s="312"/>
      <c r="I76" s="291"/>
      <c r="J76" s="313"/>
      <c r="K76" s="314"/>
      <c r="L76" s="315"/>
      <c r="M76" s="291"/>
      <c r="N76" s="156"/>
      <c r="Q76" s="63"/>
      <c r="R76" s="65"/>
    </row>
    <row r="77" spans="4:18" ht="39.75" customHeight="1">
      <c r="D77" s="309">
        <v>44</v>
      </c>
      <c r="E77" s="305" t="s">
        <v>247</v>
      </c>
      <c r="F77" s="316" t="s">
        <v>51</v>
      </c>
      <c r="G77" s="304">
        <v>15</v>
      </c>
      <c r="H77" s="279">
        <v>2982.88</v>
      </c>
      <c r="I77" s="279">
        <v>2982.88</v>
      </c>
      <c r="J77" s="279"/>
      <c r="K77" s="279">
        <v>57.83</v>
      </c>
      <c r="L77" s="279">
        <v>0</v>
      </c>
      <c r="M77" s="279">
        <f>I77+J77-K77-L77</f>
        <v>2925.05</v>
      </c>
      <c r="N77" s="97"/>
      <c r="Q77" s="63"/>
      <c r="R77" s="65"/>
    </row>
    <row r="78" spans="4:18" ht="37.5" customHeight="1">
      <c r="D78" s="258"/>
      <c r="E78" s="259"/>
      <c r="F78" s="260"/>
      <c r="G78" s="261"/>
      <c r="H78" s="262">
        <f>H52+H53+H54+H55+H56+H57+H58+H59+H60+H61+H62+H63+H64+H65+H66+H67+H68+H69+H70+H71+H72+H73+H74+H75+H77</f>
        <v>59538.999999999985</v>
      </c>
      <c r="I78" s="262">
        <f>I77+I75+I74+I73+I72+I71+I70+I69+I68+I67+I66+I65+I64+I63+I62+I61+I60+I59+I58+I57+I56+I55+I54+I53+I52</f>
        <v>59539</v>
      </c>
      <c r="J78" s="262">
        <f>J52+J53+J54+J55+J56+J58+J59+J61+J62+J64+J65+J67+J68+J69+J72+J73+J74+J75</f>
        <v>1167.7599999999998</v>
      </c>
      <c r="K78" s="262">
        <f>K57+K60+K63+K66+K70+K71+K77</f>
        <v>752.7600000000001</v>
      </c>
      <c r="L78" s="262"/>
      <c r="M78" s="262">
        <f>M52+M53+M54+M55+M56+M57+M58+M59+M60+M61+M62+M63+M64+M65+M66+M67+M68+M69+M70+M71+M72+M73+M74+M75+M77</f>
        <v>59954</v>
      </c>
      <c r="N78" s="101"/>
      <c r="Q78" s="63"/>
      <c r="R78" s="65"/>
    </row>
    <row r="79" spans="4:18" ht="37.5" customHeight="1">
      <c r="D79" s="351" t="s">
        <v>12</v>
      </c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Q79" s="63"/>
      <c r="R79" s="65"/>
    </row>
    <row r="80" spans="4:18" ht="37.5" customHeight="1">
      <c r="D80" s="351" t="s">
        <v>181</v>
      </c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Q80" s="63"/>
      <c r="R80" s="65"/>
    </row>
    <row r="81" spans="4:18" ht="37.5" customHeight="1">
      <c r="D81" s="357" t="str">
        <f>D5</f>
        <v>NOMINA 2DA QUINCENA DEL MES DE NOVIEMBRE DE 2018</v>
      </c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Q81" s="63"/>
      <c r="R81" s="65"/>
    </row>
    <row r="82" spans="4:18" ht="37.5" customHeight="1">
      <c r="D82" s="357" t="s">
        <v>168</v>
      </c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Q82" s="63"/>
      <c r="R82" s="65"/>
    </row>
    <row r="83" spans="4:18" ht="37.5" customHeight="1">
      <c r="D83" s="130"/>
      <c r="E83" s="130"/>
      <c r="F83" s="130"/>
      <c r="G83" s="131" t="s">
        <v>4</v>
      </c>
      <c r="H83" s="359" t="s">
        <v>0</v>
      </c>
      <c r="I83" s="360"/>
      <c r="J83" s="361"/>
      <c r="K83" s="132"/>
      <c r="L83" s="132"/>
      <c r="M83" s="131"/>
      <c r="N83" s="133"/>
      <c r="Q83" s="63"/>
      <c r="R83" s="65"/>
    </row>
    <row r="84" spans="4:18" ht="37.5" customHeight="1">
      <c r="D84" s="131" t="s">
        <v>3</v>
      </c>
      <c r="E84" s="133"/>
      <c r="F84" s="131"/>
      <c r="G84" s="134" t="s">
        <v>5</v>
      </c>
      <c r="H84" s="135" t="s">
        <v>1</v>
      </c>
      <c r="I84" s="135" t="s">
        <v>167</v>
      </c>
      <c r="J84" s="135" t="s">
        <v>171</v>
      </c>
      <c r="K84" s="135"/>
      <c r="L84" s="131" t="s">
        <v>186</v>
      </c>
      <c r="M84" s="131" t="s">
        <v>170</v>
      </c>
      <c r="N84" s="136"/>
      <c r="Q84" s="63"/>
      <c r="R84" s="65"/>
    </row>
    <row r="85" spans="4:18" ht="37.5" customHeight="1">
      <c r="D85" s="133"/>
      <c r="E85" s="137"/>
      <c r="F85" s="138" t="s">
        <v>10</v>
      </c>
      <c r="G85" s="131"/>
      <c r="H85" s="131" t="s">
        <v>7</v>
      </c>
      <c r="I85" s="131" t="s">
        <v>170</v>
      </c>
      <c r="J85" s="131" t="s">
        <v>172</v>
      </c>
      <c r="K85" s="131" t="s">
        <v>173</v>
      </c>
      <c r="L85" s="131" t="s">
        <v>188</v>
      </c>
      <c r="M85" s="131" t="s">
        <v>176</v>
      </c>
      <c r="N85" s="135" t="s">
        <v>179</v>
      </c>
      <c r="Q85" s="63"/>
      <c r="R85" s="65"/>
    </row>
    <row r="86" spans="4:18" ht="37.5" customHeight="1">
      <c r="D86" s="131"/>
      <c r="E86" s="137" t="s">
        <v>79</v>
      </c>
      <c r="F86" s="137" t="s">
        <v>9</v>
      </c>
      <c r="G86" s="135"/>
      <c r="H86" s="135"/>
      <c r="I86" s="135"/>
      <c r="J86" s="135"/>
      <c r="K86" s="139"/>
      <c r="L86" s="139"/>
      <c r="M86" s="135"/>
      <c r="N86" s="135"/>
      <c r="Q86" s="63"/>
      <c r="R86" s="65"/>
    </row>
    <row r="87" spans="4:18" ht="39.75" customHeight="1">
      <c r="D87" s="295"/>
      <c r="E87" s="296" t="s">
        <v>289</v>
      </c>
      <c r="F87" s="297"/>
      <c r="G87" s="298"/>
      <c r="H87" s="299"/>
      <c r="I87" s="300"/>
      <c r="J87" s="300"/>
      <c r="K87" s="300"/>
      <c r="L87" s="300"/>
      <c r="M87" s="291"/>
      <c r="N87" s="72"/>
      <c r="Q87" s="63"/>
      <c r="R87" s="65"/>
    </row>
    <row r="88" spans="4:18" ht="39.75" customHeight="1">
      <c r="D88" s="301">
        <v>45</v>
      </c>
      <c r="E88" s="302" t="s">
        <v>290</v>
      </c>
      <c r="F88" s="303" t="s">
        <v>291</v>
      </c>
      <c r="G88" s="304">
        <v>15</v>
      </c>
      <c r="H88" s="279">
        <v>2053</v>
      </c>
      <c r="I88" s="279">
        <v>2053</v>
      </c>
      <c r="J88" s="279">
        <v>70.11</v>
      </c>
      <c r="K88" s="279"/>
      <c r="L88" s="279"/>
      <c r="M88" s="279">
        <f>I88+J88</f>
        <v>2123.11</v>
      </c>
      <c r="N88" s="24"/>
      <c r="Q88" s="63"/>
      <c r="R88" s="65"/>
    </row>
    <row r="89" spans="4:18" ht="39.75" customHeight="1">
      <c r="D89" s="301"/>
      <c r="E89" s="317" t="s">
        <v>292</v>
      </c>
      <c r="F89" s="318"/>
      <c r="G89" s="304"/>
      <c r="H89" s="284"/>
      <c r="I89" s="279"/>
      <c r="J89" s="279"/>
      <c r="K89" s="279"/>
      <c r="L89" s="279"/>
      <c r="M89" s="279"/>
      <c r="N89" s="24"/>
      <c r="Q89" s="63"/>
      <c r="R89" s="65"/>
    </row>
    <row r="90" spans="4:18" ht="39.75" customHeight="1">
      <c r="D90" s="301">
        <v>46</v>
      </c>
      <c r="E90" s="305" t="s">
        <v>294</v>
      </c>
      <c r="F90" s="318" t="s">
        <v>293</v>
      </c>
      <c r="G90" s="304">
        <v>15</v>
      </c>
      <c r="H90" s="279">
        <v>2652.25</v>
      </c>
      <c r="I90" s="279">
        <v>2652.25</v>
      </c>
      <c r="J90" s="279"/>
      <c r="K90" s="279">
        <v>21.86</v>
      </c>
      <c r="L90" s="279"/>
      <c r="M90" s="279">
        <f>I90-K90</f>
        <v>2630.39</v>
      </c>
      <c r="N90" s="24"/>
      <c r="Q90" s="63"/>
      <c r="R90" s="65"/>
    </row>
    <row r="91" spans="4:18" ht="39.75" customHeight="1">
      <c r="D91" s="301"/>
      <c r="E91" s="319" t="s">
        <v>296</v>
      </c>
      <c r="F91" s="303"/>
      <c r="G91" s="304"/>
      <c r="H91" s="284"/>
      <c r="I91" s="279"/>
      <c r="J91" s="279"/>
      <c r="K91" s="279"/>
      <c r="L91" s="279"/>
      <c r="M91" s="279"/>
      <c r="N91" s="24"/>
      <c r="Q91" s="63"/>
      <c r="R91" s="65"/>
    </row>
    <row r="92" spans="4:18" ht="39.75" customHeight="1">
      <c r="D92" s="301">
        <v>47</v>
      </c>
      <c r="E92" s="302" t="s">
        <v>297</v>
      </c>
      <c r="F92" s="307" t="s">
        <v>298</v>
      </c>
      <c r="G92" s="304">
        <v>15</v>
      </c>
      <c r="H92" s="279">
        <v>2053</v>
      </c>
      <c r="I92" s="279">
        <v>2053</v>
      </c>
      <c r="J92" s="279">
        <v>70.11</v>
      </c>
      <c r="K92" s="279"/>
      <c r="L92" s="279"/>
      <c r="M92" s="279">
        <f>I92+J92</f>
        <v>2123.11</v>
      </c>
      <c r="N92" s="24"/>
      <c r="Q92" s="63"/>
      <c r="R92" s="65"/>
    </row>
    <row r="93" spans="4:18" ht="39.75" customHeight="1">
      <c r="D93" s="301"/>
      <c r="E93" s="319" t="s">
        <v>299</v>
      </c>
      <c r="F93" s="307"/>
      <c r="G93" s="304"/>
      <c r="H93" s="284"/>
      <c r="I93" s="279"/>
      <c r="J93" s="279"/>
      <c r="K93" s="279"/>
      <c r="L93" s="279"/>
      <c r="M93" s="279"/>
      <c r="N93" s="24"/>
      <c r="Q93" s="63"/>
      <c r="R93" s="65"/>
    </row>
    <row r="94" spans="4:18" ht="39.75" customHeight="1">
      <c r="D94" s="301">
        <v>48</v>
      </c>
      <c r="E94" s="302" t="s">
        <v>300</v>
      </c>
      <c r="F94" s="307" t="s">
        <v>33</v>
      </c>
      <c r="G94" s="304">
        <v>15</v>
      </c>
      <c r="H94" s="284">
        <v>2147.55</v>
      </c>
      <c r="I94" s="279">
        <f>H94</f>
        <v>2147.55</v>
      </c>
      <c r="J94" s="279">
        <v>64.06</v>
      </c>
      <c r="K94" s="279"/>
      <c r="L94" s="279">
        <v>0</v>
      </c>
      <c r="M94" s="279">
        <f>I94+J94-K94-L94</f>
        <v>2211.61</v>
      </c>
      <c r="N94" s="24"/>
      <c r="Q94" s="63"/>
      <c r="R94" s="65"/>
    </row>
    <row r="95" spans="4:18" ht="39.75" customHeight="1">
      <c r="D95" s="301">
        <v>49</v>
      </c>
      <c r="E95" s="302" t="s">
        <v>301</v>
      </c>
      <c r="F95" s="307" t="s">
        <v>33</v>
      </c>
      <c r="G95" s="304">
        <v>15</v>
      </c>
      <c r="H95" s="284">
        <v>2147.55</v>
      </c>
      <c r="I95" s="279">
        <f>H95</f>
        <v>2147.55</v>
      </c>
      <c r="J95" s="279">
        <v>64.06</v>
      </c>
      <c r="K95" s="279"/>
      <c r="L95" s="279">
        <v>0</v>
      </c>
      <c r="M95" s="279">
        <f>I95+J95-K95-L95</f>
        <v>2211.61</v>
      </c>
      <c r="N95" s="24"/>
      <c r="Q95" s="63"/>
      <c r="R95" s="65"/>
    </row>
    <row r="96" spans="4:18" ht="39.75" customHeight="1">
      <c r="D96" s="301">
        <v>50</v>
      </c>
      <c r="E96" s="302" t="s">
        <v>302</v>
      </c>
      <c r="F96" s="307" t="s">
        <v>33</v>
      </c>
      <c r="G96" s="304">
        <v>15</v>
      </c>
      <c r="H96" s="284">
        <v>2147.55</v>
      </c>
      <c r="I96" s="279">
        <f>H96</f>
        <v>2147.55</v>
      </c>
      <c r="J96" s="279">
        <v>64.06</v>
      </c>
      <c r="K96" s="279"/>
      <c r="L96" s="279">
        <v>0</v>
      </c>
      <c r="M96" s="279">
        <f>I96+J96-K96-L96</f>
        <v>2211.61</v>
      </c>
      <c r="N96" s="24"/>
      <c r="Q96" s="63"/>
      <c r="R96" s="65"/>
    </row>
    <row r="97" spans="4:18" ht="39.75" customHeight="1">
      <c r="D97" s="301"/>
      <c r="E97" s="319" t="s">
        <v>260</v>
      </c>
      <c r="F97" s="307"/>
      <c r="G97" s="304"/>
      <c r="H97" s="284"/>
      <c r="I97" s="279"/>
      <c r="J97" s="279"/>
      <c r="K97" s="279"/>
      <c r="L97" s="279"/>
      <c r="M97" s="279"/>
      <c r="N97" s="24"/>
      <c r="Q97" s="63"/>
      <c r="R97" s="65"/>
    </row>
    <row r="98" spans="4:18" ht="39.75" customHeight="1">
      <c r="D98" s="301">
        <v>51</v>
      </c>
      <c r="E98" s="302" t="s">
        <v>306</v>
      </c>
      <c r="F98" s="303" t="s">
        <v>307</v>
      </c>
      <c r="G98" s="304">
        <v>15</v>
      </c>
      <c r="H98" s="279">
        <v>2053</v>
      </c>
      <c r="I98" s="279">
        <v>2053</v>
      </c>
      <c r="J98" s="279">
        <v>70.11</v>
      </c>
      <c r="K98" s="279"/>
      <c r="L98" s="279"/>
      <c r="M98" s="279">
        <f>I98+J98</f>
        <v>2123.11</v>
      </c>
      <c r="N98" s="24"/>
      <c r="Q98" s="63"/>
      <c r="R98" s="65"/>
    </row>
    <row r="99" spans="4:18" ht="39.75" customHeight="1">
      <c r="D99" s="197"/>
      <c r="E99" s="319" t="s">
        <v>305</v>
      </c>
      <c r="F99" s="173"/>
      <c r="G99" s="167"/>
      <c r="H99" s="189"/>
      <c r="I99" s="171"/>
      <c r="J99" s="171"/>
      <c r="K99" s="171"/>
      <c r="L99" s="171"/>
      <c r="M99" s="171"/>
      <c r="N99" s="24"/>
      <c r="Q99" s="63"/>
      <c r="R99" s="65"/>
    </row>
    <row r="100" spans="4:18" ht="39.75" customHeight="1">
      <c r="D100" s="301">
        <v>52</v>
      </c>
      <c r="E100" s="302" t="s">
        <v>308</v>
      </c>
      <c r="F100" s="303" t="s">
        <v>309</v>
      </c>
      <c r="G100" s="304">
        <v>15</v>
      </c>
      <c r="H100" s="279">
        <v>2053</v>
      </c>
      <c r="I100" s="279">
        <v>2053</v>
      </c>
      <c r="J100" s="279">
        <v>70.11</v>
      </c>
      <c r="K100" s="279"/>
      <c r="L100" s="279"/>
      <c r="M100" s="279">
        <f>I100+J100</f>
        <v>2123.11</v>
      </c>
      <c r="N100" s="24"/>
      <c r="Q100" s="63"/>
      <c r="R100" s="65"/>
    </row>
    <row r="101" spans="4:18" ht="37.5" customHeight="1">
      <c r="D101" s="258"/>
      <c r="E101" s="259"/>
      <c r="F101" s="260"/>
      <c r="G101" s="261"/>
      <c r="H101" s="262">
        <f>H100+H98+H96+H95+H94+H92+H90+H88</f>
        <v>17306.9</v>
      </c>
      <c r="I101" s="262">
        <f>I100+I98+I96+I95+I94+I92+I90+I88</f>
        <v>17306.9</v>
      </c>
      <c r="J101" s="262">
        <f>J100+J98+J96+J95+J94+J92+J88</f>
        <v>472.62000000000006</v>
      </c>
      <c r="K101" s="262">
        <f>K90</f>
        <v>21.86</v>
      </c>
      <c r="L101" s="262"/>
      <c r="M101" s="262">
        <f>M88+M90+M92+M94+M95+M96</f>
        <v>13511.440000000002</v>
      </c>
      <c r="N101" s="101"/>
      <c r="Q101" s="63"/>
      <c r="R101" s="65"/>
    </row>
    <row r="102" spans="4:18" ht="37.5" customHeight="1">
      <c r="D102" s="258"/>
      <c r="E102" s="259"/>
      <c r="F102" s="260"/>
      <c r="G102" s="261"/>
      <c r="H102" s="262"/>
      <c r="I102" s="262"/>
      <c r="J102" s="262"/>
      <c r="K102" s="262"/>
      <c r="L102" s="262"/>
      <c r="M102" s="262"/>
      <c r="N102" s="101"/>
      <c r="Q102" s="63"/>
      <c r="R102" s="65"/>
    </row>
    <row r="103" spans="4:18" ht="37.5" customHeight="1">
      <c r="D103" s="258"/>
      <c r="E103" s="259"/>
      <c r="F103" s="260"/>
      <c r="G103" s="261"/>
      <c r="H103" s="262"/>
      <c r="I103" s="262"/>
      <c r="J103" s="262"/>
      <c r="K103" s="262"/>
      <c r="L103" s="262"/>
      <c r="M103" s="262"/>
      <c r="N103" s="101"/>
      <c r="Q103" s="63"/>
      <c r="R103" s="65"/>
    </row>
    <row r="104" spans="4:18" ht="37.5" customHeight="1">
      <c r="D104" s="258"/>
      <c r="E104" s="259"/>
      <c r="F104" s="260"/>
      <c r="G104" s="261"/>
      <c r="H104" s="262"/>
      <c r="I104" s="262"/>
      <c r="J104" s="262"/>
      <c r="K104" s="262"/>
      <c r="L104" s="262"/>
      <c r="M104" s="262"/>
      <c r="N104" s="101"/>
      <c r="Q104" s="63"/>
      <c r="R104" s="65"/>
    </row>
    <row r="105" spans="4:18" ht="37.5" customHeight="1">
      <c r="D105" s="258"/>
      <c r="E105" s="259"/>
      <c r="F105" s="260"/>
      <c r="G105" s="261"/>
      <c r="H105" s="262"/>
      <c r="I105" s="262"/>
      <c r="J105" s="262"/>
      <c r="K105" s="262"/>
      <c r="L105" s="262"/>
      <c r="M105" s="262"/>
      <c r="N105" s="101"/>
      <c r="Q105" s="63"/>
      <c r="R105" s="65"/>
    </row>
    <row r="106" spans="4:18" ht="19.5" customHeight="1">
      <c r="D106" s="351" t="s">
        <v>12</v>
      </c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Q106" s="63"/>
      <c r="R106" s="65"/>
    </row>
    <row r="107" spans="4:18" ht="19.5" customHeight="1">
      <c r="D107" s="351" t="s">
        <v>181</v>
      </c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Q107" s="63"/>
      <c r="R107" s="65"/>
    </row>
    <row r="108" spans="4:18" ht="19.5" customHeight="1">
      <c r="D108" s="357" t="str">
        <f>D5</f>
        <v>NOMINA 2DA QUINCENA DEL MES DE NOVIEMBRE DE 2018</v>
      </c>
      <c r="E108" s="357"/>
      <c r="F108" s="357"/>
      <c r="G108" s="357"/>
      <c r="H108" s="357"/>
      <c r="I108" s="357"/>
      <c r="J108" s="357"/>
      <c r="K108" s="357"/>
      <c r="L108" s="357"/>
      <c r="M108" s="357"/>
      <c r="N108" s="357"/>
      <c r="Q108" s="63"/>
      <c r="R108" s="65"/>
    </row>
    <row r="109" spans="4:18" ht="19.5" customHeight="1">
      <c r="D109" s="357" t="s">
        <v>168</v>
      </c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Q109" s="63"/>
      <c r="R109" s="65"/>
    </row>
    <row r="110" spans="4:18" ht="33" customHeight="1">
      <c r="D110" s="130"/>
      <c r="E110" s="130"/>
      <c r="F110" s="130"/>
      <c r="G110" s="131" t="s">
        <v>4</v>
      </c>
      <c r="H110" s="359" t="s">
        <v>0</v>
      </c>
      <c r="I110" s="360"/>
      <c r="J110" s="361"/>
      <c r="K110" s="132"/>
      <c r="L110" s="132"/>
      <c r="M110" s="131"/>
      <c r="N110" s="133"/>
      <c r="Q110" s="63"/>
      <c r="R110" s="65"/>
    </row>
    <row r="111" spans="4:18" ht="33" customHeight="1">
      <c r="D111" s="131" t="s">
        <v>3</v>
      </c>
      <c r="E111" s="131"/>
      <c r="F111" s="140"/>
      <c r="G111" s="134" t="s">
        <v>5</v>
      </c>
      <c r="H111" s="135" t="s">
        <v>1</v>
      </c>
      <c r="I111" s="135" t="s">
        <v>167</v>
      </c>
      <c r="J111" s="135" t="s">
        <v>171</v>
      </c>
      <c r="K111" s="135"/>
      <c r="L111" s="131" t="s">
        <v>186</v>
      </c>
      <c r="M111" s="131" t="s">
        <v>170</v>
      </c>
      <c r="N111" s="136"/>
      <c r="Q111" s="63"/>
      <c r="R111" s="65"/>
    </row>
    <row r="112" spans="4:18" ht="33" customHeight="1">
      <c r="D112" s="133"/>
      <c r="E112" s="137"/>
      <c r="F112" s="137" t="s">
        <v>10</v>
      </c>
      <c r="G112" s="131"/>
      <c r="H112" s="131" t="s">
        <v>7</v>
      </c>
      <c r="I112" s="131" t="s">
        <v>170</v>
      </c>
      <c r="J112" s="131" t="s">
        <v>172</v>
      </c>
      <c r="K112" s="131" t="s">
        <v>173</v>
      </c>
      <c r="L112" s="131" t="s">
        <v>188</v>
      </c>
      <c r="M112" s="131" t="s">
        <v>176</v>
      </c>
      <c r="N112" s="135" t="s">
        <v>179</v>
      </c>
      <c r="Q112" s="63"/>
      <c r="R112" s="65"/>
    </row>
    <row r="113" spans="4:18" ht="33" customHeight="1">
      <c r="D113" s="131"/>
      <c r="E113" s="137" t="s">
        <v>79</v>
      </c>
      <c r="F113" s="137" t="s">
        <v>9</v>
      </c>
      <c r="G113" s="135"/>
      <c r="H113" s="135"/>
      <c r="I113" s="135"/>
      <c r="J113" s="135"/>
      <c r="K113" s="139"/>
      <c r="L113" s="139"/>
      <c r="M113" s="135"/>
      <c r="N113" s="135"/>
      <c r="Q113" s="63"/>
      <c r="R113" s="65"/>
    </row>
    <row r="114" spans="2:18" ht="33" customHeight="1">
      <c r="B114" s="98"/>
      <c r="D114" s="202"/>
      <c r="E114" s="203" t="s">
        <v>61</v>
      </c>
      <c r="F114" s="204"/>
      <c r="G114" s="205"/>
      <c r="H114" s="206"/>
      <c r="I114" s="207"/>
      <c r="J114" s="207"/>
      <c r="K114" s="207"/>
      <c r="L114" s="207"/>
      <c r="M114" s="208"/>
      <c r="N114" s="24"/>
      <c r="Q114" s="63"/>
      <c r="R114" s="65">
        <f aca="true" t="shared" si="3" ref="R114:R125">Q114/2</f>
        <v>0</v>
      </c>
    </row>
    <row r="115" spans="4:18" ht="33" customHeight="1">
      <c r="D115" s="209">
        <v>54</v>
      </c>
      <c r="E115" s="210" t="s">
        <v>89</v>
      </c>
      <c r="F115" s="211" t="s">
        <v>90</v>
      </c>
      <c r="G115" s="212">
        <v>15</v>
      </c>
      <c r="H115" s="213">
        <v>2028.07</v>
      </c>
      <c r="I115" s="208">
        <f>H115</f>
        <v>2028.07</v>
      </c>
      <c r="J115" s="208">
        <v>71.7</v>
      </c>
      <c r="K115" s="208"/>
      <c r="L115" s="208">
        <v>0</v>
      </c>
      <c r="M115" s="208">
        <f>I115+J115-K115-L115</f>
        <v>2099.77</v>
      </c>
      <c r="N115" s="24"/>
      <c r="Q115" s="63">
        <v>3938</v>
      </c>
      <c r="R115" s="65">
        <f t="shared" si="3"/>
        <v>1969</v>
      </c>
    </row>
    <row r="116" spans="4:18" ht="33" customHeight="1">
      <c r="D116" s="214"/>
      <c r="E116" s="215" t="s">
        <v>47</v>
      </c>
      <c r="F116" s="204"/>
      <c r="G116" s="205"/>
      <c r="H116" s="206"/>
      <c r="I116" s="207"/>
      <c r="J116" s="207"/>
      <c r="K116" s="207"/>
      <c r="L116" s="207"/>
      <c r="M116" s="208"/>
      <c r="N116" s="24"/>
      <c r="Q116" s="63"/>
      <c r="R116" s="65">
        <f t="shared" si="3"/>
        <v>0</v>
      </c>
    </row>
    <row r="117" spans="4:18" ht="33" customHeight="1">
      <c r="D117" s="214">
        <v>55</v>
      </c>
      <c r="E117" s="216" t="s">
        <v>248</v>
      </c>
      <c r="F117" s="204" t="s">
        <v>37</v>
      </c>
      <c r="G117" s="205">
        <v>15</v>
      </c>
      <c r="H117" s="206">
        <v>681.86</v>
      </c>
      <c r="I117" s="207">
        <f aca="true" t="shared" si="4" ref="I117:I126">H117</f>
        <v>681.86</v>
      </c>
      <c r="J117" s="207">
        <v>169.98</v>
      </c>
      <c r="K117" s="207"/>
      <c r="L117" s="207">
        <v>0</v>
      </c>
      <c r="M117" s="208">
        <f aca="true" t="shared" si="5" ref="M117:M139">I117+J117-K117-L117</f>
        <v>851.84</v>
      </c>
      <c r="N117" s="24"/>
      <c r="Q117" s="63">
        <v>1324</v>
      </c>
      <c r="R117" s="65">
        <f t="shared" si="3"/>
        <v>662</v>
      </c>
    </row>
    <row r="118" spans="4:18" ht="33" customHeight="1">
      <c r="D118" s="214">
        <v>56</v>
      </c>
      <c r="E118" s="216" t="s">
        <v>303</v>
      </c>
      <c r="F118" s="204" t="s">
        <v>37</v>
      </c>
      <c r="G118" s="205">
        <v>15</v>
      </c>
      <c r="H118" s="206">
        <v>681.86</v>
      </c>
      <c r="I118" s="207">
        <f t="shared" si="4"/>
        <v>681.86</v>
      </c>
      <c r="J118" s="207">
        <v>169.98</v>
      </c>
      <c r="K118" s="207"/>
      <c r="L118" s="207">
        <v>0</v>
      </c>
      <c r="M118" s="208">
        <f t="shared" si="5"/>
        <v>851.84</v>
      </c>
      <c r="N118" s="24"/>
      <c r="Q118" s="63">
        <v>1324</v>
      </c>
      <c r="R118" s="65">
        <f t="shared" si="3"/>
        <v>662</v>
      </c>
    </row>
    <row r="119" spans="4:18" ht="33" customHeight="1">
      <c r="D119" s="214">
        <v>57</v>
      </c>
      <c r="E119" s="216" t="s">
        <v>267</v>
      </c>
      <c r="F119" s="204" t="s">
        <v>37</v>
      </c>
      <c r="G119" s="205">
        <v>15</v>
      </c>
      <c r="H119" s="206">
        <v>681.86</v>
      </c>
      <c r="I119" s="207">
        <f t="shared" si="4"/>
        <v>681.86</v>
      </c>
      <c r="J119" s="207">
        <v>169.98</v>
      </c>
      <c r="K119" s="207"/>
      <c r="L119" s="207">
        <v>0</v>
      </c>
      <c r="M119" s="208">
        <f t="shared" si="5"/>
        <v>851.84</v>
      </c>
      <c r="N119" s="24"/>
      <c r="Q119" s="63">
        <v>1324</v>
      </c>
      <c r="R119" s="65">
        <f t="shared" si="3"/>
        <v>662</v>
      </c>
    </row>
    <row r="120" spans="4:18" ht="33" customHeight="1">
      <c r="D120" s="214">
        <v>58</v>
      </c>
      <c r="E120" s="216" t="s">
        <v>119</v>
      </c>
      <c r="F120" s="204" t="s">
        <v>37</v>
      </c>
      <c r="G120" s="205">
        <v>15</v>
      </c>
      <c r="H120" s="206">
        <v>681.86</v>
      </c>
      <c r="I120" s="207">
        <f t="shared" si="4"/>
        <v>681.86</v>
      </c>
      <c r="J120" s="207">
        <v>169.98</v>
      </c>
      <c r="K120" s="207"/>
      <c r="L120" s="207">
        <v>0</v>
      </c>
      <c r="M120" s="208">
        <f t="shared" si="5"/>
        <v>851.84</v>
      </c>
      <c r="N120" s="24"/>
      <c r="Q120" s="63">
        <v>1324</v>
      </c>
      <c r="R120" s="65">
        <f t="shared" si="3"/>
        <v>662</v>
      </c>
    </row>
    <row r="121" spans="4:18" ht="33" customHeight="1">
      <c r="D121" s="214">
        <v>59</v>
      </c>
      <c r="E121" s="216" t="s">
        <v>249</v>
      </c>
      <c r="F121" s="204" t="s">
        <v>41</v>
      </c>
      <c r="G121" s="205">
        <v>15</v>
      </c>
      <c r="H121" s="206">
        <v>681.86</v>
      </c>
      <c r="I121" s="207">
        <f t="shared" si="4"/>
        <v>681.86</v>
      </c>
      <c r="J121" s="207">
        <v>169.98</v>
      </c>
      <c r="K121" s="207"/>
      <c r="L121" s="207">
        <v>0</v>
      </c>
      <c r="M121" s="208">
        <f t="shared" si="5"/>
        <v>851.84</v>
      </c>
      <c r="N121" s="24"/>
      <c r="Q121" s="63">
        <v>1324</v>
      </c>
      <c r="R121" s="65">
        <f t="shared" si="3"/>
        <v>662</v>
      </c>
    </row>
    <row r="122" spans="4:18" ht="33" customHeight="1">
      <c r="D122" s="214">
        <v>60</v>
      </c>
      <c r="E122" s="216" t="s">
        <v>262</v>
      </c>
      <c r="F122" s="204" t="s">
        <v>37</v>
      </c>
      <c r="G122" s="205">
        <v>15</v>
      </c>
      <c r="H122" s="206">
        <v>681.86</v>
      </c>
      <c r="I122" s="207">
        <f t="shared" si="4"/>
        <v>681.86</v>
      </c>
      <c r="J122" s="207">
        <v>169.98</v>
      </c>
      <c r="K122" s="207"/>
      <c r="L122" s="207">
        <v>0</v>
      </c>
      <c r="M122" s="208">
        <f t="shared" si="5"/>
        <v>851.84</v>
      </c>
      <c r="N122" s="24"/>
      <c r="Q122" s="63">
        <v>1324</v>
      </c>
      <c r="R122" s="65">
        <f t="shared" si="3"/>
        <v>662</v>
      </c>
    </row>
    <row r="123" spans="4:18" ht="33" customHeight="1">
      <c r="D123" s="214">
        <v>61</v>
      </c>
      <c r="E123" s="216" t="s">
        <v>268</v>
      </c>
      <c r="F123" s="204" t="s">
        <v>120</v>
      </c>
      <c r="G123" s="205">
        <v>15</v>
      </c>
      <c r="H123" s="206">
        <v>681.86</v>
      </c>
      <c r="I123" s="207">
        <f t="shared" si="4"/>
        <v>681.86</v>
      </c>
      <c r="J123" s="207">
        <v>169.98</v>
      </c>
      <c r="K123" s="207"/>
      <c r="L123" s="207">
        <v>0</v>
      </c>
      <c r="M123" s="208">
        <f t="shared" si="5"/>
        <v>851.84</v>
      </c>
      <c r="N123" s="24"/>
      <c r="Q123" s="63">
        <v>1324</v>
      </c>
      <c r="R123" s="65">
        <f t="shared" si="3"/>
        <v>662</v>
      </c>
    </row>
    <row r="124" spans="4:18" ht="33" customHeight="1">
      <c r="D124" s="214">
        <v>62</v>
      </c>
      <c r="E124" s="216" t="s">
        <v>315</v>
      </c>
      <c r="F124" s="217" t="s">
        <v>62</v>
      </c>
      <c r="G124" s="205">
        <v>15</v>
      </c>
      <c r="H124" s="206">
        <v>728.21</v>
      </c>
      <c r="I124" s="207">
        <f t="shared" si="4"/>
        <v>728.21</v>
      </c>
      <c r="J124" s="207">
        <v>167.01</v>
      </c>
      <c r="K124" s="207"/>
      <c r="L124" s="207">
        <v>0</v>
      </c>
      <c r="M124" s="208">
        <f t="shared" si="5"/>
        <v>895.22</v>
      </c>
      <c r="N124" s="24"/>
      <c r="Q124" s="63">
        <v>1414</v>
      </c>
      <c r="R124" s="65">
        <f t="shared" si="3"/>
        <v>707</v>
      </c>
    </row>
    <row r="125" spans="4:18" ht="33" customHeight="1">
      <c r="D125" s="214">
        <v>63</v>
      </c>
      <c r="E125" s="216" t="s">
        <v>304</v>
      </c>
      <c r="F125" s="217" t="s">
        <v>150</v>
      </c>
      <c r="G125" s="205">
        <v>15</v>
      </c>
      <c r="H125" s="206">
        <v>695.25</v>
      </c>
      <c r="I125" s="207">
        <f t="shared" si="4"/>
        <v>695.25</v>
      </c>
      <c r="J125" s="207">
        <v>169.12</v>
      </c>
      <c r="K125" s="207"/>
      <c r="L125" s="207">
        <v>0</v>
      </c>
      <c r="M125" s="208">
        <f t="shared" si="5"/>
        <v>864.37</v>
      </c>
      <c r="N125" s="24"/>
      <c r="Q125" s="63">
        <v>1350</v>
      </c>
      <c r="R125" s="65">
        <f t="shared" si="3"/>
        <v>675</v>
      </c>
    </row>
    <row r="126" spans="4:18" ht="33" customHeight="1">
      <c r="D126" s="214">
        <v>64</v>
      </c>
      <c r="E126" s="216" t="s">
        <v>193</v>
      </c>
      <c r="F126" s="204" t="s">
        <v>37</v>
      </c>
      <c r="G126" s="205">
        <v>15</v>
      </c>
      <c r="H126" s="206">
        <v>606.67</v>
      </c>
      <c r="I126" s="207">
        <f t="shared" si="4"/>
        <v>606.67</v>
      </c>
      <c r="J126" s="207">
        <v>174.79</v>
      </c>
      <c r="K126" s="207"/>
      <c r="L126" s="207">
        <v>0</v>
      </c>
      <c r="M126" s="208">
        <f t="shared" si="5"/>
        <v>781.4599999999999</v>
      </c>
      <c r="N126" s="24"/>
      <c r="Q126" s="63"/>
      <c r="R126" s="65"/>
    </row>
    <row r="127" spans="4:18" ht="33" customHeight="1">
      <c r="D127" s="214"/>
      <c r="E127" s="203" t="s">
        <v>279</v>
      </c>
      <c r="F127" s="204"/>
      <c r="G127" s="205"/>
      <c r="H127" s="206"/>
      <c r="I127" s="207"/>
      <c r="J127" s="207"/>
      <c r="K127" s="207"/>
      <c r="L127" s="207"/>
      <c r="M127" s="208"/>
      <c r="N127" s="24"/>
      <c r="Q127" s="63"/>
      <c r="R127" s="65">
        <f>Q127/2</f>
        <v>0</v>
      </c>
    </row>
    <row r="128" spans="4:18" ht="33" customHeight="1">
      <c r="D128" s="214">
        <v>65</v>
      </c>
      <c r="E128" s="216" t="s">
        <v>280</v>
      </c>
      <c r="F128" s="217" t="s">
        <v>281</v>
      </c>
      <c r="G128" s="205">
        <v>15</v>
      </c>
      <c r="H128" s="206">
        <v>2138</v>
      </c>
      <c r="I128" s="207">
        <v>2138</v>
      </c>
      <c r="J128" s="207">
        <v>64.67</v>
      </c>
      <c r="K128" s="207"/>
      <c r="L128" s="207"/>
      <c r="M128" s="208">
        <f>I128+J128</f>
        <v>2202.67</v>
      </c>
      <c r="N128" s="24"/>
      <c r="Q128" s="63"/>
      <c r="R128" s="65"/>
    </row>
    <row r="129" spans="4:18" ht="33" customHeight="1">
      <c r="D129" s="218"/>
      <c r="E129" s="215" t="s">
        <v>319</v>
      </c>
      <c r="F129" s="216"/>
      <c r="G129" s="218"/>
      <c r="H129" s="208"/>
      <c r="I129" s="208"/>
      <c r="J129" s="208"/>
      <c r="K129" s="208"/>
      <c r="L129" s="208"/>
      <c r="M129" s="208"/>
      <c r="N129" s="24"/>
      <c r="Q129" s="63"/>
      <c r="R129" s="65"/>
    </row>
    <row r="130" spans="4:18" ht="33" customHeight="1">
      <c r="D130" s="218">
        <v>66</v>
      </c>
      <c r="E130" s="216" t="s">
        <v>227</v>
      </c>
      <c r="F130" s="219" t="s">
        <v>317</v>
      </c>
      <c r="G130" s="218">
        <v>15</v>
      </c>
      <c r="H130" s="208">
        <v>4358</v>
      </c>
      <c r="I130" s="208">
        <v>4358</v>
      </c>
      <c r="J130" s="208"/>
      <c r="K130" s="208">
        <v>357.95</v>
      </c>
      <c r="L130" s="208">
        <v>0</v>
      </c>
      <c r="M130" s="208">
        <f>I130+J130-K130-L130</f>
        <v>4000.05</v>
      </c>
      <c r="N130" s="24"/>
      <c r="Q130" s="63"/>
      <c r="R130" s="65"/>
    </row>
    <row r="131" spans="4:18" ht="33" customHeight="1">
      <c r="D131" s="263">
        <v>67</v>
      </c>
      <c r="E131" s="210" t="s">
        <v>295</v>
      </c>
      <c r="F131" s="264" t="s">
        <v>318</v>
      </c>
      <c r="G131" s="263">
        <v>15</v>
      </c>
      <c r="H131" s="208">
        <v>2652.25</v>
      </c>
      <c r="I131" s="208">
        <v>2652.25</v>
      </c>
      <c r="J131" s="208"/>
      <c r="K131" s="208">
        <v>21.86</v>
      </c>
      <c r="L131" s="208"/>
      <c r="M131" s="208">
        <f>I131-K131</f>
        <v>2630.39</v>
      </c>
      <c r="N131" s="24"/>
      <c r="Q131" s="63"/>
      <c r="R131" s="65"/>
    </row>
    <row r="132" spans="4:18" ht="33" customHeight="1">
      <c r="D132" s="220"/>
      <c r="E132" s="221" t="s">
        <v>246</v>
      </c>
      <c r="F132" s="220"/>
      <c r="G132" s="220"/>
      <c r="H132" s="222"/>
      <c r="I132" s="222"/>
      <c r="J132" s="220"/>
      <c r="K132" s="220"/>
      <c r="L132" s="220"/>
      <c r="M132" s="220"/>
      <c r="N132" s="24"/>
      <c r="Q132" s="63"/>
      <c r="R132" s="65"/>
    </row>
    <row r="133" spans="4:18" ht="33" customHeight="1">
      <c r="D133" s="223">
        <v>68</v>
      </c>
      <c r="E133" s="224" t="s">
        <v>228</v>
      </c>
      <c r="F133" s="225" t="s">
        <v>24</v>
      </c>
      <c r="G133" s="226">
        <v>15</v>
      </c>
      <c r="H133" s="206">
        <v>6120</v>
      </c>
      <c r="I133" s="208">
        <v>6120</v>
      </c>
      <c r="J133" s="227"/>
      <c r="K133" s="227">
        <v>669.01</v>
      </c>
      <c r="L133" s="227">
        <v>0</v>
      </c>
      <c r="M133" s="227">
        <f>I133+J133-K133-L133</f>
        <v>5450.99</v>
      </c>
      <c r="N133" s="24"/>
      <c r="Q133" s="63"/>
      <c r="R133" s="65"/>
    </row>
    <row r="134" spans="4:18" ht="33" customHeight="1">
      <c r="D134" s="218"/>
      <c r="E134" s="215" t="s">
        <v>21</v>
      </c>
      <c r="F134" s="216"/>
      <c r="G134" s="218"/>
      <c r="H134" s="208"/>
      <c r="I134" s="208"/>
      <c r="J134" s="208"/>
      <c r="K134" s="208"/>
      <c r="L134" s="208"/>
      <c r="M134" s="208"/>
      <c r="N134" s="24"/>
      <c r="Q134" s="63"/>
      <c r="R134" s="65"/>
    </row>
    <row r="135" spans="4:18" ht="33" customHeight="1">
      <c r="D135" s="218">
        <v>69</v>
      </c>
      <c r="E135" s="216" t="s">
        <v>225</v>
      </c>
      <c r="F135" s="228" t="s">
        <v>194</v>
      </c>
      <c r="G135" s="218">
        <v>15</v>
      </c>
      <c r="H135" s="208">
        <v>3475.22</v>
      </c>
      <c r="I135" s="208">
        <v>3475.22</v>
      </c>
      <c r="J135" s="208"/>
      <c r="K135" s="208">
        <v>131.67</v>
      </c>
      <c r="L135" s="208">
        <v>0</v>
      </c>
      <c r="M135" s="208">
        <f>I135+J135-K135-L135</f>
        <v>3343.5499999999997</v>
      </c>
      <c r="N135" s="24"/>
      <c r="Q135" s="63">
        <v>3680</v>
      </c>
      <c r="R135" s="65">
        <f>Q135/2</f>
        <v>1840</v>
      </c>
    </row>
    <row r="136" spans="4:18" ht="33" customHeight="1">
      <c r="D136" s="214"/>
      <c r="E136" s="203" t="s">
        <v>99</v>
      </c>
      <c r="F136" s="204"/>
      <c r="G136" s="205"/>
      <c r="H136" s="206"/>
      <c r="I136" s="207"/>
      <c r="J136" s="207"/>
      <c r="K136" s="207"/>
      <c r="L136" s="207"/>
      <c r="M136" s="208"/>
      <c r="N136" s="24"/>
      <c r="Q136" s="63"/>
      <c r="R136" s="65">
        <f>Q136/2</f>
        <v>0</v>
      </c>
    </row>
    <row r="137" spans="4:18" ht="33" customHeight="1">
      <c r="D137" s="214">
        <v>70</v>
      </c>
      <c r="E137" s="240" t="s">
        <v>283</v>
      </c>
      <c r="F137" s="245" t="s">
        <v>284</v>
      </c>
      <c r="G137" s="205">
        <v>15</v>
      </c>
      <c r="H137" s="206">
        <v>1864</v>
      </c>
      <c r="I137" s="207">
        <v>1864</v>
      </c>
      <c r="J137" s="207">
        <v>82.21</v>
      </c>
      <c r="K137" s="207"/>
      <c r="L137" s="207"/>
      <c r="M137" s="208">
        <f>I137+J137</f>
        <v>1946.21</v>
      </c>
      <c r="N137" s="24"/>
      <c r="Q137" s="63"/>
      <c r="R137" s="65"/>
    </row>
    <row r="138" spans="4:20" ht="33" customHeight="1">
      <c r="D138" s="214">
        <v>71</v>
      </c>
      <c r="E138" s="204" t="s">
        <v>111</v>
      </c>
      <c r="F138" s="204" t="s">
        <v>112</v>
      </c>
      <c r="G138" s="205">
        <v>15</v>
      </c>
      <c r="H138" s="206">
        <v>1984.81</v>
      </c>
      <c r="I138" s="207">
        <v>1984.81</v>
      </c>
      <c r="J138" s="207">
        <v>74.47</v>
      </c>
      <c r="K138" s="207"/>
      <c r="L138" s="207">
        <v>0</v>
      </c>
      <c r="M138" s="208">
        <f t="shared" si="5"/>
        <v>2059.2799999999997</v>
      </c>
      <c r="N138" s="24"/>
      <c r="Q138" s="63">
        <v>3854</v>
      </c>
      <c r="R138" s="65">
        <f>Q138/2</f>
        <v>1927</v>
      </c>
      <c r="T138" s="1">
        <f>143.59*11</f>
        <v>1579.49</v>
      </c>
    </row>
    <row r="139" spans="4:18" ht="33" customHeight="1">
      <c r="D139" s="214">
        <v>72</v>
      </c>
      <c r="E139" s="204" t="s">
        <v>149</v>
      </c>
      <c r="F139" s="204" t="s">
        <v>18</v>
      </c>
      <c r="G139" s="205">
        <v>15</v>
      </c>
      <c r="H139" s="206">
        <v>1761.3</v>
      </c>
      <c r="I139" s="207">
        <f>H139</f>
        <v>1761.3</v>
      </c>
      <c r="J139" s="207">
        <v>88.78</v>
      </c>
      <c r="K139" s="207"/>
      <c r="L139" s="207">
        <v>0</v>
      </c>
      <c r="M139" s="208">
        <f t="shared" si="5"/>
        <v>1850.08</v>
      </c>
      <c r="N139" s="24"/>
      <c r="Q139" s="63">
        <v>3420</v>
      </c>
      <c r="R139" s="65">
        <f>Q139/2</f>
        <v>1710</v>
      </c>
    </row>
    <row r="140" spans="4:18" ht="33" customHeight="1">
      <c r="D140" s="214"/>
      <c r="E140" s="203" t="s">
        <v>196</v>
      </c>
      <c r="F140" s="204"/>
      <c r="G140" s="205"/>
      <c r="H140" s="206"/>
      <c r="I140" s="207"/>
      <c r="J140" s="207"/>
      <c r="K140" s="207"/>
      <c r="L140" s="207"/>
      <c r="M140" s="208"/>
      <c r="N140" s="24"/>
      <c r="Q140" s="63"/>
      <c r="R140" s="65"/>
    </row>
    <row r="141" spans="4:18" ht="33" customHeight="1">
      <c r="D141" s="214">
        <v>73</v>
      </c>
      <c r="E141" s="204" t="s">
        <v>255</v>
      </c>
      <c r="F141" s="217" t="s">
        <v>197</v>
      </c>
      <c r="G141" s="205">
        <v>15</v>
      </c>
      <c r="H141" s="208">
        <v>3374</v>
      </c>
      <c r="I141" s="208">
        <v>3374</v>
      </c>
      <c r="J141" s="208"/>
      <c r="K141" s="208">
        <v>120.66</v>
      </c>
      <c r="L141" s="208">
        <v>0</v>
      </c>
      <c r="M141" s="208">
        <f>I141+J141-K141-L141</f>
        <v>3253.34</v>
      </c>
      <c r="N141" s="24"/>
      <c r="Q141" s="63">
        <v>4344</v>
      </c>
      <c r="R141" s="65">
        <f>Q141/2</f>
        <v>2172</v>
      </c>
    </row>
    <row r="142" spans="4:18" ht="33" customHeight="1" thickBot="1">
      <c r="D142" s="229"/>
      <c r="E142" s="230"/>
      <c r="F142" s="231"/>
      <c r="G142" s="232" t="s">
        <v>6</v>
      </c>
      <c r="H142" s="233">
        <f aca="true" t="shared" si="6" ref="H142:M142">SUM(H11:H40,H51:H77,H88:H100,H115:H141)</f>
        <v>170662.92999999996</v>
      </c>
      <c r="I142" s="233">
        <f t="shared" si="6"/>
        <v>170486.15999999995</v>
      </c>
      <c r="J142" s="233">
        <f t="shared" si="6"/>
        <v>4243.7699999999995</v>
      </c>
      <c r="K142" s="233">
        <f t="shared" si="6"/>
        <v>4890.66</v>
      </c>
      <c r="L142" s="233">
        <f t="shared" si="6"/>
        <v>0</v>
      </c>
      <c r="M142" s="233">
        <f t="shared" si="6"/>
        <v>169839.26999999993</v>
      </c>
      <c r="N142" s="4"/>
      <c r="Q142" s="65">
        <f>SUM(Q12:Q141)</f>
        <v>148772</v>
      </c>
      <c r="R142" s="65">
        <f>SUM(R12:R141)</f>
        <v>74386</v>
      </c>
    </row>
    <row r="143" spans="10:13" ht="13.5" thickTop="1">
      <c r="J143" s="13"/>
      <c r="K143" s="13"/>
      <c r="M143" s="13"/>
    </row>
    <row r="144" spans="8:13" ht="12.75">
      <c r="H144" s="321">
        <f>H115+H117+H118+H119+H120+H121+H122+H123+H124+H125+H126+H128+H130+H131+H133+H135+H137+H138+H139+H141</f>
        <v>36558.8</v>
      </c>
      <c r="I144" s="322">
        <f>I141+I139+I138+I137+I135+I133+I131+I130+I128+I126+I125+I124+I123+I122+I121+I120+I119+I118+I117+I115</f>
        <v>36558.8</v>
      </c>
      <c r="J144" s="322">
        <f>J115+J117+J118+J119+J120+J121+J122+J123+J124+J125+J126+J128+J137+J138+J139</f>
        <v>2082.61</v>
      </c>
      <c r="K144" s="322">
        <f>K130+K131+K133+K135+K141</f>
        <v>1301.15</v>
      </c>
      <c r="L144" s="323"/>
      <c r="M144" s="322">
        <f>M115+M117+M118+M119+M120+M121+M122+M123+M124+M125+M126+M128+M130+M131+M133+M135+M137+M138+M139+M141</f>
        <v>37340.259999999995</v>
      </c>
    </row>
    <row r="145" spans="8:14" ht="12.75">
      <c r="H145" s="321" t="e">
        <f>H42+H78+H101+H144</f>
        <v>#REF!</v>
      </c>
      <c r="I145" s="323"/>
      <c r="J145" s="322">
        <f>J42+J78+J101+J144</f>
        <v>4243.77</v>
      </c>
      <c r="K145" s="322" t="e">
        <f>K42+K78+K101+K144</f>
        <v>#REF!</v>
      </c>
      <c r="L145" s="323"/>
      <c r="M145" s="322">
        <f>M42+M78+M101+M144</f>
        <v>165593.05</v>
      </c>
      <c r="N145" s="13"/>
    </row>
    <row r="146" spans="8:13" ht="12.75">
      <c r="H146" s="323"/>
      <c r="I146" s="323"/>
      <c r="J146" s="322"/>
      <c r="K146" s="323"/>
      <c r="L146" s="323"/>
      <c r="M146" s="323"/>
    </row>
    <row r="147" spans="5:14" ht="12.75">
      <c r="E147" s="1" t="s">
        <v>129</v>
      </c>
      <c r="H147" s="13"/>
      <c r="I147" s="99"/>
      <c r="M147" s="70"/>
      <c r="N147" s="70"/>
    </row>
    <row r="148" spans="5:14" ht="14.25">
      <c r="E148" s="46" t="s">
        <v>207</v>
      </c>
      <c r="F148" s="17"/>
      <c r="G148" s="17"/>
      <c r="H148" s="17"/>
      <c r="I148" s="17"/>
      <c r="J148" s="17"/>
      <c r="K148" s="17"/>
      <c r="L148" s="17"/>
      <c r="M148" s="366" t="s">
        <v>208</v>
      </c>
      <c r="N148" s="366"/>
    </row>
    <row r="149" spans="5:14" ht="15">
      <c r="E149" s="47" t="s">
        <v>11</v>
      </c>
      <c r="F149" s="35"/>
      <c r="G149" s="35"/>
      <c r="H149" s="35"/>
      <c r="I149" s="35"/>
      <c r="J149" s="324" t="e">
        <f>H145+J145-K145</f>
        <v>#REF!</v>
      </c>
      <c r="K149" s="35"/>
      <c r="L149" s="35"/>
      <c r="M149" s="365" t="s">
        <v>180</v>
      </c>
      <c r="N149" s="365"/>
    </row>
    <row r="150" spans="5:14" s="17" customFormat="1" ht="12.75"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5:14" s="17" customFormat="1" ht="12.75">
      <c r="E151" s="37"/>
      <c r="F151" s="35"/>
      <c r="G151" s="35"/>
      <c r="H151" s="35"/>
      <c r="I151" s="35"/>
      <c r="J151" s="35"/>
      <c r="K151" s="35"/>
      <c r="L151" s="35"/>
      <c r="M151" s="320">
        <f>M142-M145</f>
        <v>4246.219999999943</v>
      </c>
      <c r="N151" s="35"/>
    </row>
    <row r="153" ht="12.75">
      <c r="I153" s="13"/>
    </row>
  </sheetData>
  <sheetProtection selectLockedCells="1" selectUnlockedCells="1"/>
  <mergeCells count="22">
    <mergeCell ref="D44:N44"/>
    <mergeCell ref="D45:N45"/>
    <mergeCell ref="D46:N46"/>
    <mergeCell ref="D107:N107"/>
    <mergeCell ref="D108:N108"/>
    <mergeCell ref="D80:N80"/>
    <mergeCell ref="D81:N81"/>
    <mergeCell ref="M149:N149"/>
    <mergeCell ref="H47:J47"/>
    <mergeCell ref="D106:N106"/>
    <mergeCell ref="H110:J110"/>
    <mergeCell ref="M148:N148"/>
    <mergeCell ref="D82:N82"/>
    <mergeCell ref="H83:J83"/>
    <mergeCell ref="D109:N109"/>
    <mergeCell ref="D79:N79"/>
    <mergeCell ref="D4:N4"/>
    <mergeCell ref="D3:N3"/>
    <mergeCell ref="D5:N5"/>
    <mergeCell ref="H7:J7"/>
    <mergeCell ref="D6:N6"/>
    <mergeCell ref="D43:N43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78"/>
  <sheetViews>
    <sheetView zoomScalePageLayoutView="0" workbookViewId="0" topLeftCell="A1">
      <selection activeCell="C4" sqref="C4:L4"/>
    </sheetView>
  </sheetViews>
  <sheetFormatPr defaultColWidth="11.421875" defaultRowHeight="12.75"/>
  <cols>
    <col min="1" max="1" width="4.7109375" style="17" customWidth="1"/>
    <col min="2" max="2" width="5.140625" style="17" customWidth="1"/>
    <col min="3" max="3" width="4.421875" style="17" customWidth="1"/>
    <col min="4" max="4" width="49.8515625" style="17" customWidth="1"/>
    <col min="5" max="5" width="33.57421875" style="17" customWidth="1"/>
    <col min="6" max="6" width="5.8515625" style="17" customWidth="1"/>
    <col min="7" max="8" width="12.421875" style="17" bestFit="1" customWidth="1"/>
    <col min="9" max="9" width="13.8515625" style="17" bestFit="1" customWidth="1"/>
    <col min="10" max="10" width="12.28125" style="17" customWidth="1"/>
    <col min="11" max="11" width="13.140625" style="17" customWidth="1"/>
    <col min="12" max="12" width="63.7109375" style="17" customWidth="1"/>
    <col min="13" max="13" width="5.7109375" style="17" customWidth="1"/>
    <col min="14" max="14" width="11.421875" style="17" customWidth="1"/>
    <col min="15" max="15" width="12.8515625" style="17" bestFit="1" customWidth="1"/>
    <col min="16" max="16384" width="11.421875" style="17" customWidth="1"/>
  </cols>
  <sheetData>
    <row r="1" spans="2:12" ht="5.2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5.75" customHeight="1">
      <c r="B2" s="40"/>
      <c r="C2" s="56"/>
      <c r="D2" s="57"/>
      <c r="E2" s="57"/>
      <c r="F2" s="57"/>
      <c r="G2" s="57"/>
      <c r="H2" s="57"/>
      <c r="I2" s="57"/>
      <c r="J2" s="57"/>
      <c r="K2" s="57"/>
      <c r="L2" s="58"/>
    </row>
    <row r="3" spans="2:12" ht="21.75" customHeight="1">
      <c r="B3" s="40"/>
      <c r="C3" s="367" t="s">
        <v>12</v>
      </c>
      <c r="D3" s="368"/>
      <c r="E3" s="368"/>
      <c r="F3" s="368"/>
      <c r="G3" s="368"/>
      <c r="H3" s="368"/>
      <c r="I3" s="368"/>
      <c r="J3" s="368"/>
      <c r="K3" s="368"/>
      <c r="L3" s="369"/>
    </row>
    <row r="4" spans="2:12" ht="21.75" customHeight="1">
      <c r="B4" s="40"/>
      <c r="C4" s="367" t="s">
        <v>181</v>
      </c>
      <c r="D4" s="368"/>
      <c r="E4" s="368"/>
      <c r="F4" s="368"/>
      <c r="G4" s="368"/>
      <c r="H4" s="368"/>
      <c r="I4" s="368"/>
      <c r="J4" s="368"/>
      <c r="K4" s="368"/>
      <c r="L4" s="369"/>
    </row>
    <row r="5" spans="2:12" ht="21.75" customHeight="1">
      <c r="B5" s="40"/>
      <c r="C5" s="367" t="s">
        <v>312</v>
      </c>
      <c r="D5" s="368"/>
      <c r="E5" s="368"/>
      <c r="F5" s="368"/>
      <c r="G5" s="368"/>
      <c r="H5" s="368"/>
      <c r="I5" s="368"/>
      <c r="J5" s="368"/>
      <c r="K5" s="368"/>
      <c r="L5" s="369"/>
    </row>
    <row r="6" spans="2:12" ht="21.75" customHeight="1">
      <c r="B6" s="40"/>
      <c r="C6" s="367" t="s">
        <v>166</v>
      </c>
      <c r="D6" s="368"/>
      <c r="E6" s="368"/>
      <c r="F6" s="368"/>
      <c r="G6" s="368"/>
      <c r="H6" s="368"/>
      <c r="I6" s="368"/>
      <c r="J6" s="368"/>
      <c r="K6" s="368"/>
      <c r="L6" s="369"/>
    </row>
    <row r="7" spans="3:12" ht="12.75">
      <c r="C7" s="141"/>
      <c r="D7" s="141"/>
      <c r="E7" s="141"/>
      <c r="F7" s="161"/>
      <c r="G7" s="142"/>
      <c r="H7" s="370"/>
      <c r="I7" s="371"/>
      <c r="J7" s="371"/>
      <c r="K7" s="371"/>
      <c r="L7" s="372"/>
    </row>
    <row r="8" spans="3:12" ht="12.75">
      <c r="C8" s="143" t="s">
        <v>3</v>
      </c>
      <c r="D8" s="143"/>
      <c r="E8" s="143"/>
      <c r="F8" s="143"/>
      <c r="G8" s="144" t="s">
        <v>1</v>
      </c>
      <c r="H8" s="145" t="s">
        <v>167</v>
      </c>
      <c r="I8" s="145" t="s">
        <v>171</v>
      </c>
      <c r="J8" s="145"/>
      <c r="K8" s="143" t="s">
        <v>177</v>
      </c>
      <c r="L8" s="143"/>
    </row>
    <row r="9" spans="3:12" ht="24">
      <c r="C9" s="146"/>
      <c r="D9" s="144"/>
      <c r="E9" s="144" t="s">
        <v>10</v>
      </c>
      <c r="F9" s="163" t="s">
        <v>266</v>
      </c>
      <c r="G9" s="143" t="s">
        <v>169</v>
      </c>
      <c r="H9" s="144" t="s">
        <v>170</v>
      </c>
      <c r="I9" s="144" t="s">
        <v>172</v>
      </c>
      <c r="J9" s="144" t="s">
        <v>173</v>
      </c>
      <c r="K9" s="143" t="s">
        <v>176</v>
      </c>
      <c r="L9" s="143" t="s">
        <v>175</v>
      </c>
    </row>
    <row r="10" spans="3:12" ht="12.75">
      <c r="C10" s="143"/>
      <c r="D10" s="145" t="s">
        <v>63</v>
      </c>
      <c r="E10" s="145" t="s">
        <v>9</v>
      </c>
      <c r="F10" s="145"/>
      <c r="G10" s="145"/>
      <c r="H10" s="145"/>
      <c r="I10" s="145"/>
      <c r="J10" s="145"/>
      <c r="K10" s="145"/>
      <c r="L10" s="145"/>
    </row>
    <row r="11" spans="3:16" ht="30" customHeight="1">
      <c r="C11" s="234">
        <v>1</v>
      </c>
      <c r="D11" s="235" t="s">
        <v>63</v>
      </c>
      <c r="E11" s="236" t="s">
        <v>64</v>
      </c>
      <c r="F11" s="236">
        <v>15</v>
      </c>
      <c r="G11" s="237">
        <v>6800</v>
      </c>
      <c r="H11" s="238">
        <f>G11</f>
        <v>6800</v>
      </c>
      <c r="I11" s="238">
        <v>0</v>
      </c>
      <c r="J11" s="238">
        <v>814.26</v>
      </c>
      <c r="K11" s="238">
        <f>H11-J11</f>
        <v>5985.74</v>
      </c>
      <c r="L11" s="238"/>
      <c r="O11" s="60">
        <v>13600</v>
      </c>
      <c r="P11" s="61">
        <f>O11/2</f>
        <v>6800</v>
      </c>
    </row>
    <row r="12" spans="3:16" ht="30" customHeight="1">
      <c r="C12" s="239">
        <v>2</v>
      </c>
      <c r="D12" s="235" t="s">
        <v>63</v>
      </c>
      <c r="E12" s="245" t="s">
        <v>211</v>
      </c>
      <c r="F12" s="236">
        <v>15</v>
      </c>
      <c r="G12" s="237">
        <v>4326</v>
      </c>
      <c r="H12" s="238">
        <v>4326</v>
      </c>
      <c r="I12" s="238">
        <v>0</v>
      </c>
      <c r="J12" s="238">
        <v>352.83</v>
      </c>
      <c r="K12" s="238">
        <f aca="true" t="shared" si="0" ref="K12:K25">H12-J12</f>
        <v>3973.17</v>
      </c>
      <c r="L12" s="238"/>
      <c r="O12" s="60">
        <v>8400</v>
      </c>
      <c r="P12" s="61">
        <f aca="true" t="shared" si="1" ref="P12:P21">O12/2</f>
        <v>4200</v>
      </c>
    </row>
    <row r="13" spans="3:16" ht="30" customHeight="1">
      <c r="C13" s="239">
        <v>3</v>
      </c>
      <c r="D13" s="235" t="s">
        <v>63</v>
      </c>
      <c r="E13" s="246" t="s">
        <v>211</v>
      </c>
      <c r="F13" s="240">
        <v>15</v>
      </c>
      <c r="G13" s="237">
        <v>4326</v>
      </c>
      <c r="H13" s="238">
        <v>4326</v>
      </c>
      <c r="I13" s="238">
        <v>0</v>
      </c>
      <c r="J13" s="238">
        <v>352.83</v>
      </c>
      <c r="K13" s="238">
        <f t="shared" si="0"/>
        <v>3973.17</v>
      </c>
      <c r="L13" s="238"/>
      <c r="O13" s="60"/>
      <c r="P13" s="61"/>
    </row>
    <row r="14" spans="3:16" ht="30" customHeight="1">
      <c r="C14" s="239">
        <v>4</v>
      </c>
      <c r="D14" s="235" t="s">
        <v>63</v>
      </c>
      <c r="E14" s="245" t="s">
        <v>159</v>
      </c>
      <c r="F14" s="236">
        <v>15</v>
      </c>
      <c r="G14" s="237">
        <v>3754</v>
      </c>
      <c r="H14" s="238">
        <f aca="true" t="shared" si="2" ref="H14:H21">G14</f>
        <v>3754</v>
      </c>
      <c r="I14" s="238">
        <v>0</v>
      </c>
      <c r="J14" s="238">
        <v>287.1</v>
      </c>
      <c r="K14" s="238">
        <f t="shared" si="0"/>
        <v>3466.9</v>
      </c>
      <c r="L14" s="238"/>
      <c r="O14" s="60">
        <v>7508</v>
      </c>
      <c r="P14" s="61">
        <f t="shared" si="1"/>
        <v>3754</v>
      </c>
    </row>
    <row r="15" spans="3:16" ht="30" customHeight="1">
      <c r="C15" s="239">
        <v>5</v>
      </c>
      <c r="D15" s="235" t="s">
        <v>63</v>
      </c>
      <c r="E15" s="242" t="s">
        <v>65</v>
      </c>
      <c r="F15" s="236">
        <v>15</v>
      </c>
      <c r="G15" s="237">
        <v>4017</v>
      </c>
      <c r="H15" s="238">
        <v>4017</v>
      </c>
      <c r="I15" s="238">
        <v>0</v>
      </c>
      <c r="J15" s="238">
        <v>315.72</v>
      </c>
      <c r="K15" s="238">
        <f t="shared" si="0"/>
        <v>3701.2799999999997</v>
      </c>
      <c r="L15" s="238"/>
      <c r="O15" s="60">
        <v>7800</v>
      </c>
      <c r="P15" s="61">
        <f t="shared" si="1"/>
        <v>3900</v>
      </c>
    </row>
    <row r="16" spans="3:16" ht="30" customHeight="1">
      <c r="C16" s="239">
        <v>6</v>
      </c>
      <c r="D16" s="235" t="s">
        <v>63</v>
      </c>
      <c r="E16" s="236" t="s">
        <v>65</v>
      </c>
      <c r="F16" s="240">
        <v>15</v>
      </c>
      <c r="G16" s="237">
        <v>4017</v>
      </c>
      <c r="H16" s="238">
        <v>4017</v>
      </c>
      <c r="I16" s="238">
        <v>0</v>
      </c>
      <c r="J16" s="238">
        <v>315.72</v>
      </c>
      <c r="K16" s="238">
        <f t="shared" si="0"/>
        <v>3701.2799999999997</v>
      </c>
      <c r="L16" s="238"/>
      <c r="O16" s="60">
        <v>7800</v>
      </c>
      <c r="P16" s="61">
        <f t="shared" si="1"/>
        <v>3900</v>
      </c>
    </row>
    <row r="17" spans="3:16" ht="30" customHeight="1">
      <c r="C17" s="239">
        <v>7</v>
      </c>
      <c r="D17" s="235" t="s">
        <v>63</v>
      </c>
      <c r="E17" s="236" t="s">
        <v>65</v>
      </c>
      <c r="F17" s="236">
        <v>15</v>
      </c>
      <c r="G17" s="237">
        <v>4017</v>
      </c>
      <c r="H17" s="238">
        <f t="shared" si="2"/>
        <v>4017</v>
      </c>
      <c r="I17" s="238">
        <v>0</v>
      </c>
      <c r="J17" s="238">
        <v>315.72</v>
      </c>
      <c r="K17" s="238">
        <f t="shared" si="0"/>
        <v>3701.2799999999997</v>
      </c>
      <c r="L17" s="238"/>
      <c r="O17" s="60">
        <v>7800</v>
      </c>
      <c r="P17" s="61">
        <f t="shared" si="1"/>
        <v>3900</v>
      </c>
    </row>
    <row r="18" spans="3:16" ht="30" customHeight="1">
      <c r="C18" s="239">
        <v>8</v>
      </c>
      <c r="D18" s="235" t="s">
        <v>63</v>
      </c>
      <c r="E18" s="242" t="s">
        <v>65</v>
      </c>
      <c r="F18" s="236">
        <v>15</v>
      </c>
      <c r="G18" s="237">
        <v>4017</v>
      </c>
      <c r="H18" s="238">
        <f t="shared" si="2"/>
        <v>4017</v>
      </c>
      <c r="I18" s="238">
        <v>0</v>
      </c>
      <c r="J18" s="238">
        <v>315.72</v>
      </c>
      <c r="K18" s="238">
        <f t="shared" si="0"/>
        <v>3701.2799999999997</v>
      </c>
      <c r="L18" s="238"/>
      <c r="O18" s="60">
        <v>7800</v>
      </c>
      <c r="P18" s="61">
        <f t="shared" si="1"/>
        <v>3900</v>
      </c>
    </row>
    <row r="19" spans="3:16" ht="30" customHeight="1">
      <c r="C19" s="239">
        <v>9</v>
      </c>
      <c r="D19" s="235" t="s">
        <v>63</v>
      </c>
      <c r="E19" s="242" t="s">
        <v>65</v>
      </c>
      <c r="F19" s="240">
        <v>15</v>
      </c>
      <c r="G19" s="237">
        <v>4017</v>
      </c>
      <c r="H19" s="238">
        <f t="shared" si="2"/>
        <v>4017</v>
      </c>
      <c r="I19" s="238">
        <v>0</v>
      </c>
      <c r="J19" s="238">
        <v>315.72</v>
      </c>
      <c r="K19" s="238">
        <f t="shared" si="0"/>
        <v>3701.2799999999997</v>
      </c>
      <c r="L19" s="238"/>
      <c r="O19" s="60">
        <v>7800</v>
      </c>
      <c r="P19" s="61">
        <f t="shared" si="1"/>
        <v>3900</v>
      </c>
    </row>
    <row r="20" spans="3:16" ht="30" customHeight="1">
      <c r="C20" s="239">
        <v>10</v>
      </c>
      <c r="D20" s="235" t="s">
        <v>63</v>
      </c>
      <c r="E20" s="242" t="s">
        <v>65</v>
      </c>
      <c r="F20" s="236">
        <v>15</v>
      </c>
      <c r="G20" s="237">
        <v>3475.22</v>
      </c>
      <c r="H20" s="238">
        <f t="shared" si="2"/>
        <v>3475.22</v>
      </c>
      <c r="I20" s="238">
        <v>0</v>
      </c>
      <c r="J20" s="238">
        <v>131.6</v>
      </c>
      <c r="K20" s="238">
        <f t="shared" si="0"/>
        <v>3343.62</v>
      </c>
      <c r="L20" s="238"/>
      <c r="O20" s="60">
        <v>7508</v>
      </c>
      <c r="P20" s="61">
        <f t="shared" si="1"/>
        <v>3754</v>
      </c>
    </row>
    <row r="21" spans="3:16" ht="30" customHeight="1">
      <c r="C21" s="239">
        <v>11</v>
      </c>
      <c r="D21" s="235" t="s">
        <v>63</v>
      </c>
      <c r="E21" s="242" t="s">
        <v>65</v>
      </c>
      <c r="F21" s="236">
        <v>15</v>
      </c>
      <c r="G21" s="237">
        <v>3475.22</v>
      </c>
      <c r="H21" s="238">
        <f t="shared" si="2"/>
        <v>3475.22</v>
      </c>
      <c r="I21" s="238">
        <v>0</v>
      </c>
      <c r="J21" s="238">
        <v>131.6</v>
      </c>
      <c r="K21" s="238">
        <f t="shared" si="0"/>
        <v>3343.62</v>
      </c>
      <c r="L21" s="238"/>
      <c r="O21" s="60">
        <v>7800</v>
      </c>
      <c r="P21" s="61">
        <f t="shared" si="1"/>
        <v>3900</v>
      </c>
    </row>
    <row r="22" spans="3:16" ht="30" customHeight="1">
      <c r="C22" s="239">
        <v>12</v>
      </c>
      <c r="D22" s="235" t="s">
        <v>63</v>
      </c>
      <c r="E22" s="242" t="s">
        <v>65</v>
      </c>
      <c r="F22" s="236">
        <v>15</v>
      </c>
      <c r="G22" s="237">
        <v>4017</v>
      </c>
      <c r="H22" s="238">
        <f>G22</f>
        <v>4017</v>
      </c>
      <c r="I22" s="238">
        <v>0</v>
      </c>
      <c r="J22" s="238">
        <v>315.72</v>
      </c>
      <c r="K22" s="238">
        <f t="shared" si="0"/>
        <v>3701.2799999999997</v>
      </c>
      <c r="L22" s="243"/>
      <c r="O22" s="60"/>
      <c r="P22" s="61"/>
    </row>
    <row r="23" spans="3:16" ht="30" customHeight="1">
      <c r="C23" s="239">
        <v>13</v>
      </c>
      <c r="D23" s="235" t="s">
        <v>63</v>
      </c>
      <c r="E23" s="241" t="s">
        <v>65</v>
      </c>
      <c r="F23" s="236">
        <v>15</v>
      </c>
      <c r="G23" s="238">
        <v>4017</v>
      </c>
      <c r="H23" s="238">
        <f>G23</f>
        <v>4017</v>
      </c>
      <c r="I23" s="238">
        <v>0</v>
      </c>
      <c r="J23" s="238">
        <v>315.72</v>
      </c>
      <c r="K23" s="238">
        <f t="shared" si="0"/>
        <v>3701.2799999999997</v>
      </c>
      <c r="L23" s="244"/>
      <c r="O23" s="60"/>
      <c r="P23" s="61"/>
    </row>
    <row r="24" spans="3:16" ht="30" customHeight="1">
      <c r="C24" s="239">
        <v>14</v>
      </c>
      <c r="D24" s="235" t="s">
        <v>63</v>
      </c>
      <c r="E24" s="240" t="s">
        <v>65</v>
      </c>
      <c r="F24" s="240">
        <v>15</v>
      </c>
      <c r="G24" s="238">
        <v>4017</v>
      </c>
      <c r="H24" s="238">
        <v>4017</v>
      </c>
      <c r="I24" s="238">
        <v>0</v>
      </c>
      <c r="J24" s="238">
        <v>315.72</v>
      </c>
      <c r="K24" s="238">
        <f t="shared" si="0"/>
        <v>3701.2799999999997</v>
      </c>
      <c r="L24" s="244"/>
      <c r="O24" s="60"/>
      <c r="P24" s="61"/>
    </row>
    <row r="25" spans="3:16" ht="30" customHeight="1">
      <c r="C25" s="239">
        <v>15</v>
      </c>
      <c r="D25" s="235" t="s">
        <v>63</v>
      </c>
      <c r="E25" s="240" t="s">
        <v>65</v>
      </c>
      <c r="F25" s="240">
        <v>15</v>
      </c>
      <c r="G25" s="238">
        <v>4017</v>
      </c>
      <c r="H25" s="238">
        <v>4017</v>
      </c>
      <c r="I25" s="238">
        <v>0</v>
      </c>
      <c r="J25" s="238">
        <v>315.72</v>
      </c>
      <c r="K25" s="238">
        <f t="shared" si="0"/>
        <v>3701.2799999999997</v>
      </c>
      <c r="L25" s="244"/>
      <c r="O25" s="60"/>
      <c r="P25" s="61"/>
    </row>
    <row r="26" spans="3:16" ht="30" customHeight="1">
      <c r="C26" s="239">
        <v>16</v>
      </c>
      <c r="D26" s="235" t="s">
        <v>63</v>
      </c>
      <c r="E26" s="240" t="s">
        <v>65</v>
      </c>
      <c r="F26" s="236">
        <v>15</v>
      </c>
      <c r="G26" s="238">
        <v>4017</v>
      </c>
      <c r="H26" s="238">
        <f>G26</f>
        <v>4017</v>
      </c>
      <c r="I26" s="238">
        <v>0</v>
      </c>
      <c r="J26" s="238">
        <v>315.72</v>
      </c>
      <c r="K26" s="238">
        <f aca="true" t="shared" si="3" ref="K26:K31">H26-J26</f>
        <v>3701.2799999999997</v>
      </c>
      <c r="L26" s="244"/>
      <c r="O26" s="60"/>
      <c r="P26" s="61"/>
    </row>
    <row r="27" spans="3:16" ht="30" customHeight="1">
      <c r="C27" s="239">
        <v>17</v>
      </c>
      <c r="D27" s="235" t="s">
        <v>63</v>
      </c>
      <c r="E27" s="240" t="s">
        <v>65</v>
      </c>
      <c r="F27" s="236">
        <v>15</v>
      </c>
      <c r="G27" s="238">
        <v>4017</v>
      </c>
      <c r="H27" s="238">
        <v>4017</v>
      </c>
      <c r="I27" s="238">
        <v>0</v>
      </c>
      <c r="J27" s="238">
        <v>315.72</v>
      </c>
      <c r="K27" s="238">
        <f t="shared" si="3"/>
        <v>3701.2799999999997</v>
      </c>
      <c r="L27" s="244"/>
      <c r="O27" s="60"/>
      <c r="P27" s="61"/>
    </row>
    <row r="28" spans="3:16" ht="30" customHeight="1">
      <c r="C28" s="239">
        <v>18</v>
      </c>
      <c r="D28" s="235" t="s">
        <v>63</v>
      </c>
      <c r="E28" s="240" t="s">
        <v>65</v>
      </c>
      <c r="F28" s="240">
        <v>15</v>
      </c>
      <c r="G28" s="238">
        <v>4017</v>
      </c>
      <c r="H28" s="238">
        <v>4017</v>
      </c>
      <c r="I28" s="238">
        <v>0</v>
      </c>
      <c r="J28" s="238">
        <v>315.72</v>
      </c>
      <c r="K28" s="238">
        <f t="shared" si="3"/>
        <v>3701.2799999999997</v>
      </c>
      <c r="L28" s="244"/>
      <c r="O28" s="60"/>
      <c r="P28" s="61"/>
    </row>
    <row r="29" spans="3:16" ht="30" customHeight="1">
      <c r="C29" s="239">
        <v>19</v>
      </c>
      <c r="D29" s="235" t="s">
        <v>63</v>
      </c>
      <c r="E29" s="240" t="s">
        <v>65</v>
      </c>
      <c r="F29" s="236">
        <v>15</v>
      </c>
      <c r="G29" s="238">
        <v>4017</v>
      </c>
      <c r="H29" s="238">
        <v>4017</v>
      </c>
      <c r="I29" s="238">
        <v>0</v>
      </c>
      <c r="J29" s="238">
        <v>315.72</v>
      </c>
      <c r="K29" s="238">
        <f t="shared" si="3"/>
        <v>3701.2799999999997</v>
      </c>
      <c r="L29" s="244"/>
      <c r="O29" s="60"/>
      <c r="P29" s="61"/>
    </row>
    <row r="30" spans="3:16" ht="30" customHeight="1">
      <c r="C30" s="239">
        <v>20</v>
      </c>
      <c r="D30" s="235" t="s">
        <v>63</v>
      </c>
      <c r="E30" s="240" t="s">
        <v>65</v>
      </c>
      <c r="F30" s="236">
        <v>15</v>
      </c>
      <c r="G30" s="238">
        <v>4017</v>
      </c>
      <c r="H30" s="238">
        <v>4017</v>
      </c>
      <c r="I30" s="238">
        <v>0</v>
      </c>
      <c r="J30" s="238">
        <v>315.72</v>
      </c>
      <c r="K30" s="238">
        <f t="shared" si="3"/>
        <v>3701.2799999999997</v>
      </c>
      <c r="L30" s="244"/>
      <c r="O30" s="60"/>
      <c r="P30" s="61"/>
    </row>
    <row r="31" spans="3:16" ht="30" customHeight="1">
      <c r="C31" s="239">
        <v>21</v>
      </c>
      <c r="D31" s="235" t="s">
        <v>63</v>
      </c>
      <c r="E31" s="240" t="s">
        <v>65</v>
      </c>
      <c r="F31" s="236">
        <v>15</v>
      </c>
      <c r="G31" s="238">
        <v>4017</v>
      </c>
      <c r="H31" s="238">
        <v>4017</v>
      </c>
      <c r="I31" s="238">
        <v>0</v>
      </c>
      <c r="J31" s="238">
        <v>315.72</v>
      </c>
      <c r="K31" s="238">
        <f t="shared" si="3"/>
        <v>3701.2799999999997</v>
      </c>
      <c r="L31" s="244"/>
      <c r="O31" s="60"/>
      <c r="P31" s="61"/>
    </row>
    <row r="32" spans="3:16" ht="30" customHeight="1">
      <c r="C32" s="239"/>
      <c r="D32" s="241"/>
      <c r="E32" s="240"/>
      <c r="F32" s="236"/>
      <c r="G32" s="238"/>
      <c r="H32" s="238"/>
      <c r="I32" s="238"/>
      <c r="J32" s="238"/>
      <c r="K32" s="238"/>
      <c r="L32" s="244"/>
      <c r="O32" s="60"/>
      <c r="P32" s="61"/>
    </row>
    <row r="33" spans="3:16" ht="30" customHeight="1">
      <c r="C33" s="239"/>
      <c r="D33" s="241"/>
      <c r="E33" s="240"/>
      <c r="F33" s="236"/>
      <c r="G33" s="238"/>
      <c r="H33" s="238"/>
      <c r="I33" s="238"/>
      <c r="J33" s="238"/>
      <c r="K33" s="238"/>
      <c r="L33" s="244"/>
      <c r="O33" s="60"/>
      <c r="P33" s="61"/>
    </row>
    <row r="34" spans="3:15" ht="25.5" customHeight="1">
      <c r="C34" s="41"/>
      <c r="D34" s="25"/>
      <c r="E34" s="25"/>
      <c r="F34" s="25"/>
      <c r="G34" s="29"/>
      <c r="H34" s="31"/>
      <c r="I34" s="31"/>
      <c r="J34" s="31"/>
      <c r="K34" s="31"/>
      <c r="L34" s="31"/>
      <c r="O34" s="60"/>
    </row>
    <row r="35" spans="3:16" ht="25.5" customHeight="1" thickBot="1">
      <c r="C35" s="325" t="s">
        <v>71</v>
      </c>
      <c r="D35" s="326"/>
      <c r="E35" s="326"/>
      <c r="F35" s="162"/>
      <c r="G35" s="257">
        <f>SUM(G11:G34)</f>
        <v>86411.44</v>
      </c>
      <c r="H35" s="257">
        <f>SUM(H11:H33)</f>
        <v>86411.44</v>
      </c>
      <c r="I35" s="257">
        <f>SUM(I11:I33)</f>
        <v>0</v>
      </c>
      <c r="J35" s="257">
        <f>SUM(J11:J33)</f>
        <v>6806.020000000003</v>
      </c>
      <c r="K35" s="257">
        <f>SUM(K11:K33)</f>
        <v>79605.42</v>
      </c>
      <c r="L35" s="52"/>
      <c r="O35" s="60"/>
      <c r="P35" s="61">
        <f>SUM(P11:P34)</f>
        <v>41908</v>
      </c>
    </row>
    <row r="36" ht="13.5" thickTop="1">
      <c r="O36" s="60"/>
    </row>
    <row r="37" ht="12.75">
      <c r="O37" s="60"/>
    </row>
    <row r="38" ht="12.75">
      <c r="O38" s="60"/>
    </row>
    <row r="39" ht="12.75">
      <c r="O39" s="60"/>
    </row>
    <row r="40" spans="4:15" ht="12.75">
      <c r="D40" s="35" t="s">
        <v>130</v>
      </c>
      <c r="G40" s="35"/>
      <c r="H40" s="35"/>
      <c r="I40" s="35"/>
      <c r="J40" s="35"/>
      <c r="K40" s="71"/>
      <c r="L40" s="71"/>
      <c r="O40" s="60"/>
    </row>
    <row r="41" spans="4:15" ht="12.75">
      <c r="D41" s="34" t="s">
        <v>212</v>
      </c>
      <c r="K41" s="341" t="s">
        <v>208</v>
      </c>
      <c r="L41" s="341"/>
      <c r="O41" s="60"/>
    </row>
    <row r="42" spans="4:15" ht="12.75">
      <c r="D42" s="35" t="s">
        <v>11</v>
      </c>
      <c r="E42" s="35"/>
      <c r="F42" s="35"/>
      <c r="G42" s="35"/>
      <c r="H42" s="35"/>
      <c r="I42" s="35"/>
      <c r="J42" s="35"/>
      <c r="K42" s="342" t="s">
        <v>178</v>
      </c>
      <c r="L42" s="342"/>
      <c r="O42" s="60"/>
    </row>
    <row r="43" spans="12:15" ht="12.75">
      <c r="L43" s="60"/>
      <c r="O43" s="60"/>
    </row>
    <row r="44" ht="12.75">
      <c r="L44" s="60"/>
    </row>
    <row r="45" ht="12.75">
      <c r="L45" s="60"/>
    </row>
    <row r="46" ht="12.75">
      <c r="L46" s="60"/>
    </row>
    <row r="47" spans="3:12" ht="18">
      <c r="C47" s="381"/>
      <c r="D47" s="381"/>
      <c r="E47" s="381"/>
      <c r="F47" s="381"/>
      <c r="G47" s="381"/>
      <c r="H47" s="381"/>
      <c r="I47" s="381"/>
      <c r="J47" s="381"/>
      <c r="K47" s="381"/>
      <c r="L47" s="381"/>
    </row>
    <row r="48" spans="3:12" ht="34.5" customHeight="1">
      <c r="C48" s="373" t="s">
        <v>12</v>
      </c>
      <c r="D48" s="374"/>
      <c r="E48" s="374"/>
      <c r="F48" s="374"/>
      <c r="G48" s="374"/>
      <c r="H48" s="374"/>
      <c r="I48" s="374"/>
      <c r="J48" s="374"/>
      <c r="K48" s="374"/>
      <c r="L48" s="375"/>
    </row>
    <row r="49" spans="3:12" ht="24.75" customHeight="1">
      <c r="C49" s="367" t="str">
        <f>C5</f>
        <v>NOMINA 2DA QUINCENA DE NOVIEMBRE DE  2018</v>
      </c>
      <c r="D49" s="368"/>
      <c r="E49" s="368"/>
      <c r="F49" s="368"/>
      <c r="G49" s="368"/>
      <c r="H49" s="368"/>
      <c r="I49" s="368"/>
      <c r="J49" s="368"/>
      <c r="K49" s="368"/>
      <c r="L49" s="369"/>
    </row>
    <row r="50" spans="3:12" ht="28.5" customHeight="1">
      <c r="C50" s="378" t="s">
        <v>139</v>
      </c>
      <c r="D50" s="379"/>
      <c r="E50" s="379"/>
      <c r="F50" s="379"/>
      <c r="G50" s="379"/>
      <c r="H50" s="379"/>
      <c r="I50" s="379"/>
      <c r="J50" s="379"/>
      <c r="K50" s="379"/>
      <c r="L50" s="380"/>
    </row>
    <row r="51" spans="3:12" ht="12.75">
      <c r="C51" s="141"/>
      <c r="D51" s="141"/>
      <c r="E51" s="141"/>
      <c r="F51" s="161"/>
      <c r="G51" s="142"/>
      <c r="H51" s="370"/>
      <c r="I51" s="371"/>
      <c r="J51" s="371"/>
      <c r="K51" s="371"/>
      <c r="L51" s="372"/>
    </row>
    <row r="52" spans="3:12" ht="12.75">
      <c r="C52" s="146" t="s">
        <v>3</v>
      </c>
      <c r="D52" s="143"/>
      <c r="E52" s="143"/>
      <c r="F52" s="143"/>
      <c r="G52" s="144" t="s">
        <v>1</v>
      </c>
      <c r="H52" s="145" t="s">
        <v>167</v>
      </c>
      <c r="I52" s="145" t="s">
        <v>171</v>
      </c>
      <c r="J52" s="145"/>
      <c r="K52" s="143" t="s">
        <v>177</v>
      </c>
      <c r="L52" s="143"/>
    </row>
    <row r="53" spans="3:12" ht="12.75">
      <c r="C53" s="146"/>
      <c r="D53" s="144"/>
      <c r="E53" s="144" t="s">
        <v>10</v>
      </c>
      <c r="F53" s="143"/>
      <c r="G53" s="143" t="s">
        <v>169</v>
      </c>
      <c r="H53" s="144" t="s">
        <v>170</v>
      </c>
      <c r="I53" s="144" t="s">
        <v>172</v>
      </c>
      <c r="J53" s="144" t="s">
        <v>173</v>
      </c>
      <c r="K53" s="143" t="s">
        <v>176</v>
      </c>
      <c r="L53" s="143" t="s">
        <v>175</v>
      </c>
    </row>
    <row r="54" spans="3:12" ht="12.75">
      <c r="C54" s="145"/>
      <c r="D54" s="145" t="s">
        <v>314</v>
      </c>
      <c r="E54" s="145" t="s">
        <v>9</v>
      </c>
      <c r="F54" s="145" t="s">
        <v>182</v>
      </c>
      <c r="G54" s="145"/>
      <c r="H54" s="145"/>
      <c r="I54" s="145"/>
      <c r="J54" s="145"/>
      <c r="K54" s="145"/>
      <c r="L54" s="145"/>
    </row>
    <row r="55" spans="5:12" ht="12.75">
      <c r="E55" s="109"/>
      <c r="F55" s="109"/>
      <c r="G55" s="109"/>
      <c r="H55" s="109"/>
      <c r="I55" s="109"/>
      <c r="J55" s="109"/>
      <c r="K55" s="109"/>
      <c r="L55" s="109"/>
    </row>
    <row r="56" spans="3:16" ht="39.75" customHeight="1">
      <c r="C56" s="234">
        <v>1</v>
      </c>
      <c r="D56" s="247" t="s">
        <v>209</v>
      </c>
      <c r="E56" s="236" t="s">
        <v>210</v>
      </c>
      <c r="F56" s="236">
        <v>15</v>
      </c>
      <c r="G56" s="237">
        <v>4176.65</v>
      </c>
      <c r="H56" s="238">
        <f>G56</f>
        <v>4176.65</v>
      </c>
      <c r="I56" s="238"/>
      <c r="J56" s="238">
        <v>333.02</v>
      </c>
      <c r="K56" s="238">
        <f>H56-J56</f>
        <v>3843.6299999999997</v>
      </c>
      <c r="L56" s="24"/>
      <c r="O56" s="60">
        <v>6770</v>
      </c>
      <c r="P56" s="61">
        <f>O56/2</f>
        <v>3385</v>
      </c>
    </row>
    <row r="57" spans="3:16" ht="39.75" customHeight="1">
      <c r="C57" s="239">
        <v>2</v>
      </c>
      <c r="D57" s="236" t="s">
        <v>133</v>
      </c>
      <c r="E57" s="236" t="s">
        <v>134</v>
      </c>
      <c r="F57" s="236">
        <v>15</v>
      </c>
      <c r="G57" s="237">
        <v>3486.55</v>
      </c>
      <c r="H57" s="238">
        <f>G57</f>
        <v>3486.55</v>
      </c>
      <c r="I57" s="238"/>
      <c r="J57" s="238">
        <v>132.9</v>
      </c>
      <c r="K57" s="238">
        <f>H57-J57</f>
        <v>3353.65</v>
      </c>
      <c r="L57" s="24"/>
      <c r="O57" s="60"/>
      <c r="P57" s="61"/>
    </row>
    <row r="58" spans="3:16" ht="39.75" customHeight="1">
      <c r="C58" s="248">
        <v>3</v>
      </c>
      <c r="D58" s="236" t="s">
        <v>135</v>
      </c>
      <c r="E58" s="236" t="s">
        <v>136</v>
      </c>
      <c r="F58" s="236">
        <v>15</v>
      </c>
      <c r="G58" s="237">
        <v>3486.55</v>
      </c>
      <c r="H58" s="238">
        <f>G58</f>
        <v>3486.55</v>
      </c>
      <c r="I58" s="238"/>
      <c r="J58" s="238">
        <v>132.9</v>
      </c>
      <c r="K58" s="238">
        <f>H58-J58</f>
        <v>3353.65</v>
      </c>
      <c r="L58" s="24"/>
      <c r="O58" s="60">
        <v>6770</v>
      </c>
      <c r="P58" s="61">
        <f>O58/2</f>
        <v>3385</v>
      </c>
    </row>
    <row r="59" spans="3:16" ht="39.75" customHeight="1">
      <c r="C59" s="249">
        <v>4</v>
      </c>
      <c r="D59" s="236" t="s">
        <v>265</v>
      </c>
      <c r="E59" s="236" t="s">
        <v>136</v>
      </c>
      <c r="F59" s="236">
        <v>15</v>
      </c>
      <c r="G59" s="237">
        <v>2575</v>
      </c>
      <c r="H59" s="238">
        <f>G59</f>
        <v>2575</v>
      </c>
      <c r="I59" s="238">
        <v>1.47</v>
      </c>
      <c r="J59" s="238">
        <v>0</v>
      </c>
      <c r="K59" s="238">
        <f>I59+H59</f>
        <v>2576.47</v>
      </c>
      <c r="L59" s="24"/>
      <c r="O59" s="60">
        <v>4170</v>
      </c>
      <c r="P59" s="61">
        <f>O59/2</f>
        <v>2085</v>
      </c>
    </row>
    <row r="60" spans="3:16" ht="39.75" customHeight="1">
      <c r="C60" s="250">
        <v>5</v>
      </c>
      <c r="D60" s="236" t="s">
        <v>191</v>
      </c>
      <c r="E60" s="236" t="s">
        <v>39</v>
      </c>
      <c r="F60" s="236">
        <v>15</v>
      </c>
      <c r="G60" s="237">
        <v>2575</v>
      </c>
      <c r="H60" s="238">
        <f>G60</f>
        <v>2575</v>
      </c>
      <c r="I60" s="238">
        <v>1.47</v>
      </c>
      <c r="J60" s="238">
        <v>0</v>
      </c>
      <c r="K60" s="238">
        <f>I60+H60</f>
        <v>2576.47</v>
      </c>
      <c r="L60" s="24"/>
      <c r="O60" s="60">
        <v>4170</v>
      </c>
      <c r="P60" s="61">
        <f>O60/2</f>
        <v>2085</v>
      </c>
    </row>
    <row r="61" spans="3:11" ht="49.5" customHeight="1">
      <c r="C61" s="251"/>
      <c r="D61" s="252"/>
      <c r="E61" s="252"/>
      <c r="F61" s="252"/>
      <c r="G61" s="253"/>
      <c r="H61" s="254"/>
      <c r="I61" s="254"/>
      <c r="J61" s="254"/>
      <c r="K61" s="254"/>
    </row>
    <row r="62" spans="3:12" ht="33.75" customHeight="1" thickBot="1">
      <c r="C62" s="376" t="s">
        <v>71</v>
      </c>
      <c r="D62" s="377"/>
      <c r="E62" s="377"/>
      <c r="F62" s="255"/>
      <c r="G62" s="256">
        <f>SUM(G56:G61)</f>
        <v>16299.75</v>
      </c>
      <c r="H62" s="256">
        <f>SUM(H56:H61)</f>
        <v>16299.75</v>
      </c>
      <c r="I62" s="256">
        <f>SUM(I56:I61)</f>
        <v>2.94</v>
      </c>
      <c r="J62" s="256">
        <f>SUM(J56:J61)</f>
        <v>598.8199999999999</v>
      </c>
      <c r="K62" s="256">
        <f>SUM(K56:K61)</f>
        <v>15703.869999999999</v>
      </c>
      <c r="L62" s="32"/>
    </row>
    <row r="63" ht="13.5" thickTop="1"/>
    <row r="70" spans="4:12" ht="12.75">
      <c r="D70" s="35" t="s">
        <v>130</v>
      </c>
      <c r="G70" s="35"/>
      <c r="H70" s="35"/>
      <c r="I70" s="35"/>
      <c r="J70" s="35"/>
      <c r="K70" s="71"/>
      <c r="L70" s="71"/>
    </row>
    <row r="71" spans="4:12" ht="24.75" customHeight="1">
      <c r="D71" s="34" t="s">
        <v>212</v>
      </c>
      <c r="K71" s="341" t="s">
        <v>261</v>
      </c>
      <c r="L71" s="341"/>
    </row>
    <row r="72" spans="4:12" ht="12.75">
      <c r="D72" s="35" t="s">
        <v>11</v>
      </c>
      <c r="E72" s="35"/>
      <c r="F72" s="35"/>
      <c r="G72" s="35"/>
      <c r="H72" s="35"/>
      <c r="I72" s="35"/>
      <c r="J72" s="35"/>
      <c r="K72" s="342" t="s">
        <v>178</v>
      </c>
      <c r="L72" s="342"/>
    </row>
    <row r="75" spans="4:12" ht="24.75" customHeight="1">
      <c r="D75" s="43"/>
      <c r="E75" s="43"/>
      <c r="F75" s="43"/>
      <c r="G75" s="43"/>
      <c r="H75" s="43"/>
      <c r="I75" s="43"/>
      <c r="J75" s="43"/>
      <c r="K75" s="43"/>
      <c r="L75" s="43"/>
    </row>
    <row r="76" spans="4:12" ht="24.75" customHeight="1">
      <c r="D76" s="44"/>
      <c r="E76" s="43"/>
      <c r="F76" s="43"/>
      <c r="G76" s="44"/>
      <c r="H76" s="44"/>
      <c r="I76" s="44"/>
      <c r="J76" s="44"/>
      <c r="K76" s="44"/>
      <c r="L76" s="44"/>
    </row>
    <row r="77" spans="4:12" ht="12.75">
      <c r="D77" s="26"/>
      <c r="E77" s="43"/>
      <c r="F77" s="43"/>
      <c r="G77" s="43"/>
      <c r="H77" s="43"/>
      <c r="I77" s="43"/>
      <c r="J77" s="43"/>
      <c r="K77" s="43"/>
      <c r="L77" s="43"/>
    </row>
    <row r="78" spans="4:12" ht="12.75">
      <c r="D78" s="37"/>
      <c r="E78" s="35"/>
      <c r="F78" s="35"/>
      <c r="G78" s="35"/>
      <c r="H78" s="35"/>
      <c r="I78" s="35"/>
      <c r="J78" s="35"/>
      <c r="K78" s="35"/>
      <c r="L78" s="35"/>
    </row>
  </sheetData>
  <sheetProtection selectLockedCells="1" selectUnlockedCells="1"/>
  <mergeCells count="16">
    <mergeCell ref="H51:L51"/>
    <mergeCell ref="K72:L72"/>
    <mergeCell ref="K42:L42"/>
    <mergeCell ref="C4:L4"/>
    <mergeCell ref="C48:L48"/>
    <mergeCell ref="C49:L49"/>
    <mergeCell ref="C62:E62"/>
    <mergeCell ref="K71:L71"/>
    <mergeCell ref="C50:L50"/>
    <mergeCell ref="C47:L47"/>
    <mergeCell ref="C3:L3"/>
    <mergeCell ref="C5:L5"/>
    <mergeCell ref="H7:L7"/>
    <mergeCell ref="C6:L6"/>
    <mergeCell ref="C35:E35"/>
    <mergeCell ref="K41:L41"/>
  </mergeCells>
  <printOptions/>
  <pageMargins left="0" right="0" top="0" bottom="0" header="0.11811023622047245" footer="0.31496062992125984"/>
  <pageSetup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1"/>
  <sheetViews>
    <sheetView zoomScalePageLayoutView="0" workbookViewId="0" topLeftCell="C1">
      <selection activeCell="C10" sqref="C10:I15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5"/>
      <c r="D2" s="15"/>
      <c r="E2" s="15"/>
      <c r="F2" s="15"/>
      <c r="G2" s="15"/>
      <c r="H2" s="15"/>
      <c r="I2" s="15"/>
      <c r="J2" s="15"/>
    </row>
    <row r="3" spans="3:10" ht="19.5">
      <c r="C3" s="383" t="s">
        <v>12</v>
      </c>
      <c r="D3" s="384"/>
      <c r="E3" s="384"/>
      <c r="F3" s="384"/>
      <c r="G3" s="384"/>
      <c r="H3" s="384"/>
      <c r="I3" s="384"/>
      <c r="J3" s="385"/>
    </row>
    <row r="4" spans="3:10" ht="19.5" hidden="1">
      <c r="C4" s="386" t="s">
        <v>8</v>
      </c>
      <c r="D4" s="387"/>
      <c r="E4" s="387"/>
      <c r="F4" s="387"/>
      <c r="G4" s="387"/>
      <c r="H4" s="387"/>
      <c r="I4" s="387"/>
      <c r="J4" s="388"/>
    </row>
    <row r="5" spans="3:10" ht="19.5">
      <c r="C5" s="386" t="s">
        <v>181</v>
      </c>
      <c r="D5" s="387"/>
      <c r="E5" s="387"/>
      <c r="F5" s="387"/>
      <c r="G5" s="387"/>
      <c r="H5" s="387"/>
      <c r="I5" s="387"/>
      <c r="J5" s="388"/>
    </row>
    <row r="6" spans="3:10" ht="19.5">
      <c r="C6" s="386" t="s">
        <v>313</v>
      </c>
      <c r="D6" s="387"/>
      <c r="E6" s="387"/>
      <c r="F6" s="387"/>
      <c r="G6" s="387"/>
      <c r="H6" s="387"/>
      <c r="I6" s="387"/>
      <c r="J6" s="388"/>
    </row>
    <row r="7" spans="3:10" ht="12.75">
      <c r="C7" s="130"/>
      <c r="D7" s="130"/>
      <c r="E7" s="130"/>
      <c r="F7" s="131"/>
      <c r="G7" s="359" t="s">
        <v>0</v>
      </c>
      <c r="H7" s="361"/>
      <c r="I7" s="132"/>
      <c r="J7" s="140"/>
    </row>
    <row r="8" spans="3:10" ht="12.75">
      <c r="C8" s="131" t="s">
        <v>3</v>
      </c>
      <c r="D8" s="131"/>
      <c r="E8" s="131"/>
      <c r="F8" s="131"/>
      <c r="G8" s="135" t="s">
        <v>1</v>
      </c>
      <c r="H8" s="135"/>
      <c r="I8" s="132" t="s">
        <v>167</v>
      </c>
      <c r="J8" s="131" t="s">
        <v>179</v>
      </c>
    </row>
    <row r="9" spans="3:10" ht="15">
      <c r="C9" s="133"/>
      <c r="D9" s="137" t="s">
        <v>183</v>
      </c>
      <c r="E9" s="137" t="s">
        <v>184</v>
      </c>
      <c r="F9" s="131" t="s">
        <v>182</v>
      </c>
      <c r="G9" s="131" t="s">
        <v>7</v>
      </c>
      <c r="H9" s="131"/>
      <c r="I9" s="131" t="s">
        <v>170</v>
      </c>
      <c r="J9" s="131"/>
    </row>
    <row r="10" spans="3:10" ht="15">
      <c r="C10" s="131"/>
      <c r="D10" s="138" t="s">
        <v>75</v>
      </c>
      <c r="E10" s="147"/>
      <c r="F10" s="148"/>
      <c r="G10" s="148"/>
      <c r="H10" s="148"/>
      <c r="I10" s="149"/>
      <c r="J10" s="148"/>
    </row>
    <row r="11" spans="3:10" ht="34.5" customHeight="1">
      <c r="C11" s="11"/>
      <c r="D11" s="12"/>
      <c r="E11" s="12"/>
      <c r="F11" s="11"/>
      <c r="G11" s="11"/>
      <c r="H11" s="11"/>
      <c r="I11" s="3"/>
      <c r="J11" s="11"/>
    </row>
    <row r="12" spans="3:12" ht="39.75" customHeight="1">
      <c r="C12" s="76">
        <v>1</v>
      </c>
      <c r="D12" s="45" t="s">
        <v>66</v>
      </c>
      <c r="E12" s="45" t="s">
        <v>67</v>
      </c>
      <c r="F12" s="77">
        <v>15</v>
      </c>
      <c r="G12" s="78">
        <v>877.56</v>
      </c>
      <c r="H12" s="79"/>
      <c r="I12" s="85">
        <f>G12</f>
        <v>877.56</v>
      </c>
      <c r="J12" s="7"/>
      <c r="L12" s="7"/>
    </row>
    <row r="13" spans="3:12" ht="39.75" customHeight="1">
      <c r="C13" s="76">
        <v>2</v>
      </c>
      <c r="D13" s="45" t="s">
        <v>68</v>
      </c>
      <c r="E13" s="45" t="s">
        <v>42</v>
      </c>
      <c r="F13" s="77">
        <v>15</v>
      </c>
      <c r="G13" s="78">
        <v>1841.64</v>
      </c>
      <c r="H13" s="79"/>
      <c r="I13" s="86">
        <f>G13</f>
        <v>1841.64</v>
      </c>
      <c r="J13" s="7"/>
      <c r="L13" s="7"/>
    </row>
    <row r="14" spans="3:12" ht="39.75" customHeight="1">
      <c r="C14" s="76">
        <v>3</v>
      </c>
      <c r="D14" s="45" t="s">
        <v>69</v>
      </c>
      <c r="E14" s="45" t="s">
        <v>70</v>
      </c>
      <c r="F14" s="77">
        <v>15</v>
      </c>
      <c r="G14" s="78">
        <v>2248.49</v>
      </c>
      <c r="H14" s="79"/>
      <c r="I14" s="86">
        <f>G14</f>
        <v>2248.49</v>
      </c>
      <c r="J14" s="7"/>
      <c r="L14" s="7"/>
    </row>
    <row r="15" spans="3:12" ht="39.75" customHeight="1">
      <c r="C15" s="76">
        <v>4</v>
      </c>
      <c r="D15" s="45" t="s">
        <v>35</v>
      </c>
      <c r="E15" s="45" t="s">
        <v>33</v>
      </c>
      <c r="F15" s="77">
        <v>15</v>
      </c>
      <c r="G15" s="78">
        <v>2953.93</v>
      </c>
      <c r="H15" s="79"/>
      <c r="I15" s="86">
        <v>2953.93</v>
      </c>
      <c r="J15" s="7"/>
      <c r="L15" s="7"/>
    </row>
    <row r="16" spans="3:10" ht="34.5" customHeight="1">
      <c r="C16" s="80"/>
      <c r="D16" s="80"/>
      <c r="E16" s="80"/>
      <c r="F16" s="80"/>
      <c r="G16" s="80"/>
      <c r="H16" s="80"/>
      <c r="I16" s="80"/>
      <c r="J16" s="1"/>
    </row>
    <row r="17" spans="3:10" ht="34.5" customHeight="1">
      <c r="C17" s="80"/>
      <c r="D17" s="80"/>
      <c r="E17" s="81" t="s">
        <v>71</v>
      </c>
      <c r="F17" s="82"/>
      <c r="G17" s="83">
        <f>SUM(G12:G16)</f>
        <v>7921.619999999999</v>
      </c>
      <c r="H17" s="83">
        <f>SUM(H12:H16)</f>
        <v>0</v>
      </c>
      <c r="I17" s="83">
        <f>SUM(I12:I16)</f>
        <v>7921.619999999999</v>
      </c>
      <c r="J17" s="59"/>
    </row>
    <row r="18" spans="3:10" ht="34.5" customHeight="1">
      <c r="C18" s="80"/>
      <c r="D18" s="80"/>
      <c r="E18" s="157"/>
      <c r="F18" s="158"/>
      <c r="G18" s="159"/>
      <c r="H18" s="159"/>
      <c r="I18" s="159"/>
      <c r="J18" s="160"/>
    </row>
    <row r="19" spans="3:10" ht="34.5" customHeight="1">
      <c r="C19" s="80"/>
      <c r="D19" s="80"/>
      <c r="E19" s="157"/>
      <c r="F19" s="158"/>
      <c r="G19" s="159"/>
      <c r="H19" s="159"/>
      <c r="I19" s="159"/>
      <c r="J19" s="160"/>
    </row>
    <row r="20" spans="3:10" ht="34.5" customHeight="1">
      <c r="C20" s="1"/>
      <c r="D20" s="1"/>
      <c r="E20" s="1"/>
      <c r="F20" s="1"/>
      <c r="G20" s="1"/>
      <c r="H20" s="1"/>
      <c r="I20" s="1"/>
      <c r="J20" s="1"/>
    </row>
    <row r="21" spans="3:10" ht="12.75">
      <c r="C21" s="1"/>
      <c r="D21" s="1"/>
      <c r="E21" s="1"/>
      <c r="F21" s="1"/>
      <c r="G21" s="1"/>
      <c r="H21" s="1"/>
      <c r="I21" s="1"/>
      <c r="J21" s="1"/>
    </row>
    <row r="22" spans="3:10" ht="12.75">
      <c r="C22" s="1"/>
      <c r="D22" s="70"/>
      <c r="E22" s="1"/>
      <c r="F22" s="1"/>
      <c r="G22" s="1"/>
      <c r="H22" s="1"/>
      <c r="I22" s="70"/>
      <c r="J22" s="70"/>
    </row>
    <row r="23" spans="3:10" ht="12.75">
      <c r="C23" s="1"/>
      <c r="D23" s="34" t="s">
        <v>212</v>
      </c>
      <c r="E23" s="1"/>
      <c r="F23" s="1"/>
      <c r="G23" s="1"/>
      <c r="H23" s="1"/>
      <c r="I23" s="382" t="s">
        <v>208</v>
      </c>
      <c r="J23" s="382"/>
    </row>
    <row r="24" spans="3:10" ht="12.75">
      <c r="C24" s="1"/>
      <c r="D24" s="35" t="s">
        <v>11</v>
      </c>
      <c r="E24" s="8"/>
      <c r="F24" s="8"/>
      <c r="G24" s="8"/>
      <c r="H24" s="8"/>
      <c r="I24" s="342" t="s">
        <v>178</v>
      </c>
      <c r="J24" s="342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29" spans="3:10" ht="12.75">
      <c r="C29" s="1"/>
      <c r="D29" s="2"/>
      <c r="E29" s="1"/>
      <c r="F29" s="1"/>
      <c r="G29" s="2"/>
      <c r="H29" s="1"/>
      <c r="I29" s="1"/>
      <c r="J29" s="1"/>
    </row>
    <row r="30" spans="3:10" ht="12.75">
      <c r="C30" s="1"/>
      <c r="D30" s="8"/>
      <c r="E30" s="8"/>
      <c r="F30" s="8"/>
      <c r="G30" s="8"/>
      <c r="H30" s="8"/>
      <c r="I30" s="8"/>
      <c r="J30" s="8"/>
    </row>
    <row r="31" spans="3:10" ht="12.75">
      <c r="C31" s="1"/>
      <c r="D31" s="1"/>
      <c r="E31" s="1"/>
      <c r="F31" s="1"/>
      <c r="G31" s="1"/>
      <c r="H31" s="1"/>
      <c r="I31" s="1"/>
      <c r="J31" s="1"/>
    </row>
  </sheetData>
  <sheetProtection selectLockedCells="1" selectUnlockedCells="1"/>
  <mergeCells count="7">
    <mergeCell ref="I23:J23"/>
    <mergeCell ref="I24:J24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PC</cp:lastModifiedBy>
  <cp:lastPrinted>2018-11-29T16:10:06Z</cp:lastPrinted>
  <dcterms:created xsi:type="dcterms:W3CDTF">2000-05-05T04:08:27Z</dcterms:created>
  <dcterms:modified xsi:type="dcterms:W3CDTF">2019-01-28T19:55:01Z</dcterms:modified>
  <cp:category/>
  <cp:version/>
  <cp:contentType/>
  <cp:contentStatus/>
</cp:coreProperties>
</file>