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activeTab="5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Abril!$A$1:$M$51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Febrero!$A$1:$M$52</definedName>
    <definedName name="_xlnm.Print_Area" localSheetId="6">Julio!$A$1:$M$50</definedName>
    <definedName name="_xlnm.Print_Area" localSheetId="5">Junio!$A$1:$M$52</definedName>
    <definedName name="_xlnm.Print_Area" localSheetId="2">Marzo!$A$1:$M$50</definedName>
    <definedName name="_xlnm.Print_Area" localSheetId="4">Mayo!$A$1:$M$52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Abril!$L$4:$L$34</definedName>
    <definedName name="DíasDeTareas" localSheetId="7">Agosto!$L$4:$L$33</definedName>
    <definedName name="DíasDeTareas" localSheetId="11">Diciembre!$L$4:$L$33</definedName>
    <definedName name="DíasDeTareas" localSheetId="1">Febrero!$L$4:$L$35</definedName>
    <definedName name="DíasDeTareas" localSheetId="6">Julio!$L$4:$L$33</definedName>
    <definedName name="DíasDeTareas" localSheetId="5">Junio!$L$4:$L$35</definedName>
    <definedName name="DíasDeTareas" localSheetId="2">Marzo!$L$4:$L$33</definedName>
    <definedName name="DíasDeTareas" localSheetId="4">Mayo!$L$4:$L$35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<sst xmlns="http://schemas.openxmlformats.org/spreadsheetml/2006/main" count="375" uniqueCount="133">
  <si>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</si>
  <si>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</si>
  <si>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</si>
  <si>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</si>
  <si>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</si>
  <si>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</si>
  <si>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</si>
  <si>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</si>
  <si>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</si>
  <si>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</si>
  <si>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</si>
  <si>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</si>
  <si>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</si>
  <si>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</si>
  <si>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</si>
  <si>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</si>
  <si>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</si>
  <si>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</si>
  <si>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</si>
  <si>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</si>
  <si>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</si>
  <si>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</si>
  <si>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</si>
  <si>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</si>
  <si>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</si>
  <si>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</si>
  <si>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</si>
  <si>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 xml:space="preserve">Elaboración de contratos </t>
  </si>
  <si>
    <t>SÁB.</t>
  </si>
  <si>
    <t>DOM.</t>
  </si>
  <si>
    <t xml:space="preserve">Reunión con candidatas a reina del carnaval, Reunión con el Presidente </t>
  </si>
  <si>
    <t xml:space="preserve">Partida rosca de reyes y petición de las fiestas de Carnaval </t>
  </si>
  <si>
    <t xml:space="preserve">Quitar el nacimiento, Reunión con el maestro Alejandro Lazarinni </t>
  </si>
  <si>
    <t xml:space="preserve">Reunión con el maestro Agustín Pérez, Entrega de moviliario en Quila </t>
  </si>
  <si>
    <t xml:space="preserve">Reunión con Rosy Preciado, Reunión con los maestros Hugo Soto, Vicente Lepe y Luis Enrique </t>
  </si>
  <si>
    <t xml:space="preserve">Salida a Guadalajara </t>
  </si>
  <si>
    <t xml:space="preserve">Respuesta del Carnaval </t>
  </si>
  <si>
    <t xml:space="preserve">Arranque clases de la Escula de Música </t>
  </si>
  <si>
    <t xml:space="preserve">Reunión con padres de familia </t>
  </si>
  <si>
    <t xml:space="preserve">Reunión con Presidente </t>
  </si>
  <si>
    <t xml:space="preserve">Reunión con el maestro Sebastian, Pendientes en oficina </t>
  </si>
  <si>
    <t xml:space="preserve">Reunión ECOS en Tamazulita, Ayotitlán y San José </t>
  </si>
  <si>
    <t xml:space="preserve">Reunión con el maestro Alejandro Lazarinni, Reunión con el Presidente </t>
  </si>
  <si>
    <t xml:space="preserve">Elaboración de oficios </t>
  </si>
  <si>
    <t xml:space="preserve">Reunión en Quila con el taller de música </t>
  </si>
  <si>
    <t xml:space="preserve">Reunión con el Presidente </t>
  </si>
  <si>
    <t>Elaboración de oficios, Reunión con el Presidente</t>
  </si>
  <si>
    <t xml:space="preserve">Visita a la coordinadora del Cecitej Ayotitlán </t>
  </si>
  <si>
    <t xml:space="preserve">Elaboración de oficios para eventos culturales en carnaval </t>
  </si>
  <si>
    <t>Revisión Escuela de Música Tecolotlán</t>
  </si>
  <si>
    <t xml:space="preserve">Nota: as actividades frecuentes de la Dirección de Cultura son la organización de eventos culturales, el seguimiento a los Talleres Artísticos, a la Escuela de Música, las clases de Canto, recibir y entregar oficios varios. </t>
  </si>
  <si>
    <t>Elaboración de oficios</t>
  </si>
  <si>
    <t>Honores a la Bandera, Reunión Secretaría del Transporte</t>
  </si>
  <si>
    <t xml:space="preserve">Casting del Coro Infantil y Juvenil </t>
  </si>
  <si>
    <t xml:space="preserve">Nota:  las actividades frecuentes de la Dirección de Cultura son la organización de eventos culturales, el seguimiento a los Talleres Artísticos, a la Escuela de Música, las clases de Canto, recibir y entregar oficios varios. </t>
  </si>
  <si>
    <t>Reunión Informativa ECOS, Reunión con los padres de familia de los alumnos del coro, Reunión con el Presidente</t>
  </si>
  <si>
    <t xml:space="preserve">Reunión con maestros de ECOS </t>
  </si>
  <si>
    <t xml:space="preserve">Reunión con el maestro Agustín </t>
  </si>
  <si>
    <t xml:space="preserve">Reunión con el Presidente y Rosy Preciado </t>
  </si>
  <si>
    <t>Reunión de Programas ECOS</t>
  </si>
  <si>
    <t>Asuntos pendientes en oficina</t>
  </si>
  <si>
    <t>Reunión Dr. Carlos</t>
  </si>
  <si>
    <t>Reunión de trabajo</t>
  </si>
  <si>
    <t xml:space="preserve">Desfile Entierro del Mal Humor </t>
  </si>
  <si>
    <t>Evento Cultural</t>
  </si>
  <si>
    <t xml:space="preserve">Reunión Regional de Cultura, Evento Cultural </t>
  </si>
  <si>
    <t xml:space="preserve">Asuntos Pendientes en oficina </t>
  </si>
  <si>
    <t xml:space="preserve">Salida a Patzcuaro, Michoacán </t>
  </si>
  <si>
    <t xml:space="preserve">Patzcuaro, Michoacán </t>
  </si>
  <si>
    <t xml:space="preserve">Reunión Proulex Tecolotlán </t>
  </si>
  <si>
    <t xml:space="preserve">Reunión con la señora Michela Maravilla, reunión Cecitej Cocula </t>
  </si>
  <si>
    <t xml:space="preserve">Conferencia </t>
  </si>
  <si>
    <t xml:space="preserve">Visita a Escuela de Música, Entregar oficios pendientes en Tesorería </t>
  </si>
  <si>
    <t>Sesión Somemne del Congreso del Estado, Evento Cultural</t>
  </si>
  <si>
    <t xml:space="preserve">Reunión con maestros </t>
  </si>
  <si>
    <t>6to. Festival del Mariachi</t>
  </si>
  <si>
    <t xml:space="preserve">Registro de Candidatas a Reina del Carnaval </t>
  </si>
  <si>
    <t xml:space="preserve">Desayuno ETA escoltas, Reunión Patronato del Carnaval </t>
  </si>
  <si>
    <t>Reunión con directores de Jardín de Niños y Primarias, Reunipon del Patronato del Carnaval</t>
  </si>
  <si>
    <t>Reunión con la Diputada Monica Almeida</t>
  </si>
  <si>
    <t xml:space="preserve">Organización del Desfile del entierro del mal humor </t>
  </si>
  <si>
    <t>Reunión RECREA, Sesión de Ayuntamiento, Rueda de Prensa Presentación de Programa Aniversario de Fundación de Tecolotl´na y 6° Festival del Mariachi</t>
  </si>
  <si>
    <t xml:space="preserve">Envio de curriculums de profesores a Secretaría de Cultura </t>
  </si>
  <si>
    <t xml:space="preserve">Avisar a las escuelas sobre el casting del Coro Municipal y realización de oficios </t>
  </si>
  <si>
    <t xml:space="preserve">Reunión Patrimonio en Cultura Jalisco, Evento Cultural </t>
  </si>
  <si>
    <t xml:space="preserve">Visita a Escuelas Primarias para Casting de Canto. Evento Cultural </t>
  </si>
  <si>
    <t>Desfile de Inauguración 6to. Festival del Mariachi</t>
  </si>
  <si>
    <t xml:space="preserve">6to. Festival del Mariachi </t>
  </si>
  <si>
    <t xml:space="preserve">Sesión de Ayuntamiento </t>
  </si>
  <si>
    <t>Preparar actividad del Día Mundial del Libro</t>
  </si>
  <si>
    <t xml:space="preserve">Ver asuntos sobre el camión escolar </t>
  </si>
  <si>
    <t xml:space="preserve">Reunión con maestro Agustín </t>
  </si>
  <si>
    <t>Reunión con Patronato Carnaval, Elaboración de lista de personas para el Consejo Municipal de Cultura</t>
  </si>
  <si>
    <t xml:space="preserve">Reunión de Directores, Sesión de Ayuntamiento </t>
  </si>
  <si>
    <t xml:space="preserve">Toma de Protesta Mtro. Chicho </t>
  </si>
  <si>
    <t xml:space="preserve">Asuntos pendientes sobre Apoyo al Transporte </t>
  </si>
  <si>
    <t xml:space="preserve">Evento del Día de las Madres </t>
  </si>
  <si>
    <t xml:space="preserve">Presentación Cultural en Villegas </t>
  </si>
  <si>
    <t>Reunión de Patrimonio Cultural, Festejo del Día del Maestro</t>
  </si>
  <si>
    <t xml:space="preserve">Reina Regional del Adulto Mayor, Evento Cultural en Ambrosio, Reunión de elección de Consejo Municipal de Cultura y las Artes </t>
  </si>
  <si>
    <t xml:space="preserve">Salida a Guadalajara a entregar oficios </t>
  </si>
  <si>
    <t xml:space="preserve">Elaboración de Acta del Consejo Municipal de Cultura y las Artes, Reunión con Tesorero </t>
  </si>
  <si>
    <t>Recabar firmas del Acta de Integración Consejo Municipal de Cultura y las Artes</t>
  </si>
  <si>
    <t>Casting para Escuelas invitando al Coro Municipal</t>
  </si>
  <si>
    <t xml:space="preserve">Hablar a las escuelas para Casting del Coro Municipal, Elaboración de ficha para reunión </t>
  </si>
  <si>
    <t xml:space="preserve">Reunión con Regidora de Cultura, Casting en Escuelas para el Coro Municipal </t>
  </si>
  <si>
    <t xml:space="preserve">Domingo Cultural </t>
  </si>
  <si>
    <t xml:space="preserve">Elaboración de contratos. Reunión Patronato DIF </t>
  </si>
  <si>
    <t>Reunión con Arq. Mayte Macias.</t>
  </si>
  <si>
    <t xml:space="preserve">Programar Eventos Culturales </t>
  </si>
  <si>
    <t>Marcha anti dengue</t>
  </si>
  <si>
    <t>Reunión del Coro Municipal</t>
  </si>
  <si>
    <t xml:space="preserve">Entrega de oficios en Presidencia, Envio de oficios a Secretaría de Cultura Jalisco </t>
  </si>
  <si>
    <t>Inauguración Recicla contra el Cáncer, Reunión Presidente y Directores</t>
  </si>
  <si>
    <t>Elaboración de oficios, Revision de Proyecta Traslados</t>
  </si>
  <si>
    <t xml:space="preserve">Reunión padres de familia ballet Folklorico y ECOS </t>
  </si>
  <si>
    <t>Salida a Secretaria de Cultura Jalisco a las audiciones de maestros ECOS</t>
  </si>
  <si>
    <t xml:space="preserve">Seguimiento al Programa Proyecta Traslados </t>
  </si>
  <si>
    <t xml:space="preserve">Revisión de documentos para el Programa Proyecta Traslados </t>
  </si>
  <si>
    <t xml:space="preserve">Salida a Guadalajara a Secretaría de Cultura </t>
  </si>
  <si>
    <t>Elaboración de oficios, Reunión padres de familia ballet Folklorico y visita a  Escuela de Música ECOS</t>
  </si>
  <si>
    <t xml:space="preserve">Reforestación </t>
  </si>
  <si>
    <t xml:space="preserve">Toma de Protesta Consejo Municipal de Cultura y las Artes </t>
  </si>
  <si>
    <t xml:space="preserve">Entrega de Informe de Actividades </t>
  </si>
  <si>
    <t xml:space="preserve">Salida a Guadalajara a Proyecta Traslados </t>
  </si>
  <si>
    <t xml:space="preserve">Salida a Quila Inauguración de Recicla contra el Cáncer </t>
  </si>
  <si>
    <t xml:space="preserve">Reunión con padres de familia de los alumnos seleccionados al Viaje a loa Angeles California, Evento Cultural en Ojo de Agua  </t>
  </si>
  <si>
    <t>Reunión Regional de Cultura en Tenamaxtlán, Presentación de ballet Folklorico y Charreria en el Limón</t>
  </si>
  <si>
    <t xml:space="preserve">Reunión de Directores, Llevar oficios y contratos a Presidencia </t>
  </si>
  <si>
    <t xml:space="preserve">Ver lo de la cita para pasaporte de los alumnos que irán al viaje a los Angeles </t>
  </si>
  <si>
    <t>Elaboración de Convocatoria del Consejo de Cultura, Evento Cultural en Quila</t>
  </si>
  <si>
    <t xml:space="preserve">Evento Programa Municipal de Prevención </t>
  </si>
  <si>
    <t xml:space="preserve">Sesión Ordinaria Número 1 Consejo Municipal de Cultura y las Artes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</si>
</sst>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7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0.5"/>
      <color theme="1" tint="0.249977111117893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09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164" fontId="25" fillId="6" borderId="0" xfId="0" applyNumberFormat="1" applyFont="1" applyFill="1" applyBorder="1" applyAlignment="1">
      <alignment horizontal="center" vertical="center" wrapText="1"/>
    </xf>
    <xf numFmtId="164" fontId="26" fillId="6" borderId="0" xfId="0" applyNumberFormat="1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left" vertical="top" indent="1"/>
    </xf>
    <xf numFmtId="0" fontId="15" fillId="5" borderId="0" xfId="0" applyFont="1" applyFill="1" applyBorder="1" applyAlignment="1">
      <alignment horizontal="left" vertical="top" indent="1"/>
    </xf>
    <xf numFmtId="0" fontId="15" fillId="5" borderId="16" xfId="0" applyFont="1" applyFill="1" applyBorder="1" applyAlignment="1">
      <alignment horizontal="left" vertical="top" indent="1"/>
    </xf>
    <xf numFmtId="0" fontId="10" fillId="0" borderId="0" xfId="0" applyFont="1"/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49" fontId="14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0" fontId="12" fillId="4" borderId="16" xfId="0" applyFont="1" applyFill="1" applyBorder="1" applyAlignment="1">
      <alignment horizontal="left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164" fontId="18" fillId="0" borderId="5" xfId="0" applyNumberFormat="1" applyFont="1" applyFill="1" applyBorder="1" applyAlignment="1">
      <alignment horizontal="left"/>
    </xf>
    <xf numFmtId="164" fontId="18" fillId="0" borderId="20" xfId="0" applyNumberFormat="1" applyFont="1" applyFill="1" applyBorder="1" applyAlignment="1">
      <alignment horizontal="left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6"/>
  <sheetViews>
    <sheetView showGridLines="0" topLeftCell="A20" zoomScaleNormal="100" zoomScalePageLayoutView="84" workbookViewId="0">
      <selection activeCell="L36" sqref="L3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0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4" t="s">
        <v>3</v>
      </c>
      <c r="C2" s="21"/>
      <c r="D2" s="21"/>
      <c r="E2" s="21"/>
      <c r="F2" s="21"/>
      <c r="G2" s="21"/>
      <c r="H2" s="21"/>
      <c r="I2" s="21"/>
      <c r="J2" s="22"/>
      <c r="K2" s="55" t="s">
        <v>2</v>
      </c>
      <c r="L2" s="56">
        <v>2013</v>
      </c>
      <c r="M2" s="56"/>
      <c r="N2" s="68">
        <v>2019</v>
      </c>
    </row>
    <row r="3" spans="1:14" ht="21" customHeight="1" x14ac:dyDescent="0.2">
      <c r="A3" s="4"/>
      <c r="B3" s="8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57"/>
      <c r="L3" s="58"/>
      <c r="M3" s="58"/>
      <c r="N3" s="69"/>
    </row>
    <row r="4" spans="1:14" ht="18" customHeight="1" x14ac:dyDescent="0.2">
      <c r="A4" s="4"/>
      <c r="B4" s="85"/>
      <c r="C4" s="10">
        <f>IF(DAY(JanSun1)=1,JanSun1-6,JanSun1+1)</f>
        <v>43465</v>
      </c>
      <c r="D4" s="32">
        <f>IF(DAY(JanSun1)=1,JanSun1-5,JanSun1+2)</f>
        <v>43466</v>
      </c>
      <c r="E4" s="32">
        <f>IF(DAY(JanSun1)=1,JanSun1-4,JanSun1+3)</f>
        <v>43467</v>
      </c>
      <c r="F4" s="32">
        <f>IF(DAY(JanSun1)=1,JanSun1-3,JanSun1+4)</f>
        <v>43468</v>
      </c>
      <c r="G4" s="32">
        <f>IF(DAY(JanSun1)=1,JanSun1-2,JanSun1+5)</f>
        <v>43469</v>
      </c>
      <c r="H4" s="32">
        <f>IF(DAY(JanSun1)=1,JanSun1-1,JanSun1+6)</f>
        <v>43470</v>
      </c>
      <c r="I4" s="32">
        <f>IF(DAY(JanSun1)=1,JanSun1,JanSun1+7)</f>
        <v>43471</v>
      </c>
      <c r="J4" s="5"/>
      <c r="K4" s="61" t="s">
        <v>11</v>
      </c>
      <c r="L4" s="16"/>
      <c r="M4" s="62"/>
      <c r="N4" s="63"/>
    </row>
    <row r="5" spans="1:14" ht="18" customHeight="1" x14ac:dyDescent="0.2">
      <c r="A5" s="4"/>
      <c r="B5" s="85"/>
      <c r="C5" s="32">
        <f>IF(DAY(JanSun1)=1,JanSun1+1,JanSun1+8)</f>
        <v>43472</v>
      </c>
      <c r="D5" s="32">
        <f>IF(DAY(JanSun1)=1,JanSun1+2,JanSun1+9)</f>
        <v>43473</v>
      </c>
      <c r="E5" s="32">
        <f>IF(DAY(JanSun1)=1,JanSun1+3,JanSun1+10)</f>
        <v>43474</v>
      </c>
      <c r="F5" s="32">
        <f>IF(DAY(JanSun1)=1,JanSun1+4,JanSun1+11)</f>
        <v>43475</v>
      </c>
      <c r="G5" s="32">
        <f>IF(DAY(JanSun1)=1,JanSun1+5,JanSun1+12)</f>
        <v>43476</v>
      </c>
      <c r="H5" s="32">
        <f>IF(DAY(JanSun1)=1,JanSun1+6,JanSun1+13)</f>
        <v>43477</v>
      </c>
      <c r="I5" s="32">
        <f>IF(DAY(JanSun1)=1,JanSun1+7,JanSun1+14)</f>
        <v>43478</v>
      </c>
      <c r="J5" s="5"/>
      <c r="K5" s="60"/>
      <c r="L5" s="17">
        <v>7</v>
      </c>
      <c r="M5" s="45" t="s">
        <v>32</v>
      </c>
      <c r="N5" s="46"/>
    </row>
    <row r="6" spans="1:14" ht="18" customHeight="1" x14ac:dyDescent="0.2">
      <c r="A6" s="4"/>
      <c r="B6" s="85"/>
      <c r="C6" s="32">
        <f>IF(DAY(JanSun1)=1,JanSun1+8,JanSun1+15)</f>
        <v>43479</v>
      </c>
      <c r="D6" s="32">
        <f>IF(DAY(JanSun1)=1,JanSun1+9,JanSun1+16)</f>
        <v>43480</v>
      </c>
      <c r="E6" s="32">
        <f>IF(DAY(JanSun1)=1,JanSun1+10,JanSun1+17)</f>
        <v>43481</v>
      </c>
      <c r="F6" s="32">
        <f>IF(DAY(JanSun1)=1,JanSun1+11,JanSun1+18)</f>
        <v>43482</v>
      </c>
      <c r="G6" s="32">
        <f>IF(DAY(JanSun1)=1,JanSun1+12,JanSun1+19)</f>
        <v>43483</v>
      </c>
      <c r="H6" s="32">
        <f>IF(DAY(JanSun1)=1,JanSun1+13,JanSun1+20)</f>
        <v>43484</v>
      </c>
      <c r="I6" s="32">
        <f>IF(DAY(JanSun1)=1,JanSun1+14,JanSun1+21)</f>
        <v>43485</v>
      </c>
      <c r="J6" s="5"/>
      <c r="K6" s="60"/>
      <c r="L6" s="17">
        <v>14</v>
      </c>
      <c r="M6" s="45" t="s">
        <v>37</v>
      </c>
      <c r="N6" s="46"/>
    </row>
    <row r="7" spans="1:14" ht="18" customHeight="1" x14ac:dyDescent="0.2">
      <c r="A7" s="4"/>
      <c r="B7" s="85"/>
      <c r="C7" s="32">
        <f>IF(DAY(JanSun1)=1,JanSun1+15,JanSun1+22)</f>
        <v>43486</v>
      </c>
      <c r="D7" s="32">
        <f>IF(DAY(JanSun1)=1,JanSun1+16,JanSun1+23)</f>
        <v>43487</v>
      </c>
      <c r="E7" s="32">
        <f>IF(DAY(JanSun1)=1,JanSun1+17,JanSun1+24)</f>
        <v>43488</v>
      </c>
      <c r="F7" s="32">
        <f>IF(DAY(JanSun1)=1,JanSun1+18,JanSun1+25)</f>
        <v>43489</v>
      </c>
      <c r="G7" s="32">
        <f>IF(DAY(JanSun1)=1,JanSun1+19,JanSun1+26)</f>
        <v>43490</v>
      </c>
      <c r="H7" s="32">
        <f>IF(DAY(JanSun1)=1,JanSun1+20,JanSun1+27)</f>
        <v>43491</v>
      </c>
      <c r="I7" s="32">
        <f>IF(DAY(JanSun1)=1,JanSun1+21,JanSun1+28)</f>
        <v>43492</v>
      </c>
      <c r="J7" s="5"/>
      <c r="K7" s="11"/>
      <c r="L7" s="17">
        <v>21</v>
      </c>
      <c r="M7" s="45" t="s">
        <v>42</v>
      </c>
      <c r="N7" s="46"/>
    </row>
    <row r="8" spans="1:14" ht="18.75" customHeight="1" x14ac:dyDescent="0.2">
      <c r="A8" s="4"/>
      <c r="B8" s="85"/>
      <c r="C8" s="32">
        <f>IF(DAY(JanSun1)=1,JanSun1+22,JanSun1+29)</f>
        <v>43493</v>
      </c>
      <c r="D8" s="32">
        <f>IF(DAY(JanSun1)=1,JanSun1+23,JanSun1+30)</f>
        <v>43494</v>
      </c>
      <c r="E8" s="32">
        <f>IF(DAY(JanSun1)=1,JanSun1+24,JanSun1+31)</f>
        <v>43495</v>
      </c>
      <c r="F8" s="32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>
        <v>28</v>
      </c>
      <c r="M8" s="45" t="s">
        <v>46</v>
      </c>
      <c r="N8" s="46"/>
    </row>
    <row r="9" spans="1:14" ht="18" customHeight="1" x14ac:dyDescent="0.2">
      <c r="A9" s="4"/>
      <c r="B9" s="85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64"/>
      <c r="N9" s="65"/>
    </row>
    <row r="10" spans="1:14" ht="18" customHeight="1" x14ac:dyDescent="0.2">
      <c r="A10" s="4"/>
      <c r="B10" s="86"/>
      <c r="C10" s="23"/>
      <c r="D10" s="23"/>
      <c r="E10" s="23"/>
      <c r="F10" s="23"/>
      <c r="G10" s="23"/>
      <c r="H10" s="23"/>
      <c r="I10" s="23"/>
      <c r="J10" s="24"/>
      <c r="K10" s="59" t="s">
        <v>12</v>
      </c>
      <c r="L10" s="16"/>
      <c r="M10" s="66"/>
      <c r="N10" s="67"/>
    </row>
    <row r="11" spans="1:14" ht="18" customHeight="1" x14ac:dyDescent="0.2">
      <c r="A11" s="4"/>
      <c r="B11" s="87" t="s">
        <v>10</v>
      </c>
      <c r="C11" s="88"/>
      <c r="D11" s="88"/>
      <c r="E11" s="88"/>
      <c r="F11" s="88"/>
      <c r="G11" s="88"/>
      <c r="H11" s="88"/>
      <c r="I11" s="88"/>
      <c r="J11" s="89"/>
      <c r="K11" s="60"/>
      <c r="L11" s="17">
        <v>8</v>
      </c>
      <c r="M11" s="45" t="s">
        <v>33</v>
      </c>
      <c r="N11" s="46"/>
    </row>
    <row r="12" spans="1:14" ht="18" customHeight="1" x14ac:dyDescent="0.2">
      <c r="A12" s="4"/>
      <c r="B12" s="87"/>
      <c r="C12" s="88"/>
      <c r="D12" s="88"/>
      <c r="E12" s="88"/>
      <c r="F12" s="88"/>
      <c r="G12" s="88"/>
      <c r="H12" s="88"/>
      <c r="I12" s="88"/>
      <c r="J12" s="89"/>
      <c r="K12" s="60"/>
      <c r="L12" s="17">
        <v>15</v>
      </c>
      <c r="M12" s="45" t="s">
        <v>38</v>
      </c>
      <c r="N12" s="46"/>
    </row>
    <row r="13" spans="1:14" ht="18" customHeight="1" x14ac:dyDescent="0.2">
      <c r="B13" s="3" t="s">
        <v>11</v>
      </c>
      <c r="C13" s="53" t="s">
        <v>12</v>
      </c>
      <c r="D13" s="54"/>
      <c r="E13" s="53" t="s">
        <v>13</v>
      </c>
      <c r="F13" s="54"/>
      <c r="G13" s="53" t="s">
        <v>14</v>
      </c>
      <c r="H13" s="54"/>
      <c r="I13" s="53" t="s">
        <v>15</v>
      </c>
      <c r="J13" s="72"/>
      <c r="K13" s="11"/>
      <c r="L13" s="17"/>
      <c r="M13" s="45"/>
      <c r="N13" s="46"/>
    </row>
    <row r="14" spans="1:14" ht="18" customHeight="1" x14ac:dyDescent="0.2">
      <c r="B14" s="8"/>
      <c r="C14" s="49"/>
      <c r="D14" s="50"/>
      <c r="E14" s="49"/>
      <c r="F14" s="50"/>
      <c r="G14" s="49"/>
      <c r="H14" s="50"/>
      <c r="I14" s="49"/>
      <c r="J14" s="70"/>
      <c r="K14" s="11"/>
      <c r="L14" s="17">
        <v>29</v>
      </c>
      <c r="M14" s="45" t="s">
        <v>47</v>
      </c>
      <c r="N14" s="46"/>
    </row>
    <row r="15" spans="1:14" ht="18" customHeight="1" x14ac:dyDescent="0.2">
      <c r="B15" s="6"/>
      <c r="C15" s="47"/>
      <c r="D15" s="48"/>
      <c r="E15" s="47"/>
      <c r="F15" s="48"/>
      <c r="G15" s="47"/>
      <c r="H15" s="48"/>
      <c r="I15" s="73"/>
      <c r="J15" s="74"/>
      <c r="K15" s="13"/>
      <c r="L15" s="19"/>
      <c r="M15" s="64"/>
      <c r="N15" s="65"/>
    </row>
    <row r="16" spans="1:14" ht="18" customHeight="1" x14ac:dyDescent="0.2">
      <c r="B16" s="8"/>
      <c r="C16" s="49"/>
      <c r="D16" s="50"/>
      <c r="E16" s="49"/>
      <c r="F16" s="50"/>
      <c r="G16" s="49"/>
      <c r="H16" s="50"/>
      <c r="I16" s="92"/>
      <c r="J16" s="93"/>
      <c r="K16" s="51" t="s">
        <v>13</v>
      </c>
      <c r="L16" s="16">
        <v>2</v>
      </c>
      <c r="M16" s="66" t="s">
        <v>76</v>
      </c>
      <c r="N16" s="67"/>
    </row>
    <row r="17" spans="2:14" ht="18" customHeight="1" x14ac:dyDescent="0.2">
      <c r="B17" s="6"/>
      <c r="C17" s="47"/>
      <c r="D17" s="48"/>
      <c r="E17" s="47"/>
      <c r="F17" s="48"/>
      <c r="G17" s="47"/>
      <c r="H17" s="48"/>
      <c r="I17" s="73"/>
      <c r="J17" s="74"/>
      <c r="K17" s="52"/>
      <c r="L17" s="17">
        <v>9</v>
      </c>
      <c r="M17" s="45" t="s">
        <v>34</v>
      </c>
      <c r="N17" s="46"/>
    </row>
    <row r="18" spans="2:14" ht="18" customHeight="1" x14ac:dyDescent="0.2">
      <c r="B18" s="9"/>
      <c r="C18" s="75"/>
      <c r="D18" s="76"/>
      <c r="E18" s="75"/>
      <c r="F18" s="76"/>
      <c r="G18" s="75"/>
      <c r="H18" s="76"/>
      <c r="I18" s="75"/>
      <c r="J18" s="77"/>
      <c r="K18" s="52"/>
      <c r="L18" s="17">
        <v>16</v>
      </c>
      <c r="M18" s="45" t="s">
        <v>39</v>
      </c>
      <c r="N18" s="46"/>
    </row>
    <row r="19" spans="2:14" ht="18" customHeight="1" x14ac:dyDescent="0.2">
      <c r="B19" s="6"/>
      <c r="C19" s="47"/>
      <c r="D19" s="48"/>
      <c r="E19" s="47"/>
      <c r="F19" s="48"/>
      <c r="G19" s="47"/>
      <c r="H19" s="48"/>
      <c r="I19" s="73"/>
      <c r="J19" s="74"/>
      <c r="K19" s="11"/>
      <c r="L19" s="17">
        <v>23</v>
      </c>
      <c r="M19" s="45" t="s">
        <v>43</v>
      </c>
      <c r="N19" s="46"/>
    </row>
    <row r="20" spans="2:14" ht="18" customHeight="1" x14ac:dyDescent="0.2">
      <c r="B20" s="8"/>
      <c r="C20" s="49"/>
      <c r="D20" s="50"/>
      <c r="E20" s="49"/>
      <c r="F20" s="50"/>
      <c r="G20" s="49"/>
      <c r="H20" s="50"/>
      <c r="I20" s="49"/>
      <c r="J20" s="70"/>
      <c r="K20" s="11"/>
      <c r="L20" s="17">
        <v>30</v>
      </c>
      <c r="M20" s="45" t="s">
        <v>48</v>
      </c>
      <c r="N20" s="46"/>
    </row>
    <row r="21" spans="2:14" ht="18" customHeight="1" x14ac:dyDescent="0.2">
      <c r="B21" s="6"/>
      <c r="C21" s="47"/>
      <c r="D21" s="48"/>
      <c r="E21" s="47"/>
      <c r="F21" s="48"/>
      <c r="G21" s="47"/>
      <c r="H21" s="48"/>
      <c r="I21" s="90"/>
      <c r="J21" s="91"/>
      <c r="K21" s="13"/>
      <c r="L21" s="19"/>
      <c r="M21" s="64"/>
      <c r="N21" s="65"/>
    </row>
    <row r="22" spans="2:14" ht="18" customHeight="1" x14ac:dyDescent="0.2">
      <c r="B22" s="8"/>
      <c r="C22" s="49"/>
      <c r="D22" s="50"/>
      <c r="E22" s="49"/>
      <c r="F22" s="50"/>
      <c r="G22" s="49"/>
      <c r="H22" s="50"/>
      <c r="I22" s="49"/>
      <c r="J22" s="70"/>
      <c r="K22" s="51" t="s">
        <v>14</v>
      </c>
      <c r="L22" s="16"/>
      <c r="M22" s="66"/>
      <c r="N22" s="67"/>
    </row>
    <row r="23" spans="2:14" ht="18" customHeight="1" x14ac:dyDescent="0.2">
      <c r="B23" s="6"/>
      <c r="C23" s="47"/>
      <c r="D23" s="48"/>
      <c r="E23" s="47"/>
      <c r="F23" s="48"/>
      <c r="G23" s="47"/>
      <c r="H23" s="48"/>
      <c r="I23" s="73"/>
      <c r="J23" s="74"/>
      <c r="K23" s="52"/>
      <c r="L23" s="17">
        <v>3</v>
      </c>
      <c r="M23" s="45" t="s">
        <v>27</v>
      </c>
      <c r="N23" s="46"/>
    </row>
    <row r="24" spans="2:14" ht="18" customHeight="1" x14ac:dyDescent="0.2">
      <c r="B24" s="8"/>
      <c r="C24" s="49"/>
      <c r="D24" s="50"/>
      <c r="E24" s="49"/>
      <c r="F24" s="50"/>
      <c r="G24" s="49"/>
      <c r="H24" s="50"/>
      <c r="I24" s="49"/>
      <c r="J24" s="70"/>
      <c r="K24" s="52"/>
      <c r="L24" s="17">
        <v>10</v>
      </c>
      <c r="M24" s="45" t="s">
        <v>35</v>
      </c>
      <c r="N24" s="46"/>
    </row>
    <row r="25" spans="2:14" ht="18" customHeight="1" x14ac:dyDescent="0.2">
      <c r="B25" s="6"/>
      <c r="C25" s="47"/>
      <c r="D25" s="48"/>
      <c r="E25" s="47"/>
      <c r="F25" s="48"/>
      <c r="G25" s="47"/>
      <c r="H25" s="48"/>
      <c r="I25" s="73"/>
      <c r="J25" s="74"/>
      <c r="K25" s="52"/>
      <c r="L25" s="17">
        <v>17</v>
      </c>
      <c r="M25" s="45" t="s">
        <v>40</v>
      </c>
      <c r="N25" s="46"/>
    </row>
    <row r="26" spans="2:14" ht="18" customHeight="1" x14ac:dyDescent="0.2">
      <c r="B26" s="8"/>
      <c r="C26" s="49"/>
      <c r="D26" s="50"/>
      <c r="E26" s="49"/>
      <c r="F26" s="50"/>
      <c r="G26" s="49"/>
      <c r="H26" s="50"/>
      <c r="I26" s="49"/>
      <c r="J26" s="70"/>
      <c r="K26" s="11"/>
      <c r="L26" s="17">
        <v>24</v>
      </c>
      <c r="M26" s="45" t="s">
        <v>44</v>
      </c>
      <c r="N26" s="46"/>
    </row>
    <row r="27" spans="2:14" ht="18" customHeight="1" x14ac:dyDescent="0.2">
      <c r="B27" s="6"/>
      <c r="C27" s="47"/>
      <c r="D27" s="48"/>
      <c r="E27" s="47"/>
      <c r="F27" s="48"/>
      <c r="G27" s="47"/>
      <c r="H27" s="48"/>
      <c r="I27" s="73"/>
      <c r="J27" s="74"/>
      <c r="K27" s="13"/>
      <c r="L27" s="19">
        <v>31</v>
      </c>
      <c r="M27" s="64" t="s">
        <v>49</v>
      </c>
      <c r="N27" s="65"/>
    </row>
    <row r="28" spans="2:14" ht="18" customHeight="1" x14ac:dyDescent="0.2">
      <c r="B28" s="8"/>
      <c r="C28" s="49"/>
      <c r="D28" s="50"/>
      <c r="E28" s="49"/>
      <c r="F28" s="50"/>
      <c r="G28" s="49"/>
      <c r="H28" s="50"/>
      <c r="I28" s="49"/>
      <c r="J28" s="70"/>
      <c r="K28" s="59" t="s">
        <v>15</v>
      </c>
      <c r="L28" s="16"/>
      <c r="M28" s="66"/>
      <c r="N28" s="67"/>
    </row>
    <row r="29" spans="2:14" ht="18" customHeight="1" x14ac:dyDescent="0.2">
      <c r="B29" s="6"/>
      <c r="C29" s="47"/>
      <c r="D29" s="48"/>
      <c r="E29" s="47"/>
      <c r="F29" s="48"/>
      <c r="G29" s="47"/>
      <c r="H29" s="48"/>
      <c r="I29" s="47"/>
      <c r="J29" s="71"/>
      <c r="K29" s="60"/>
      <c r="L29" s="17">
        <v>4</v>
      </c>
      <c r="M29" s="45" t="s">
        <v>30</v>
      </c>
      <c r="N29" s="46"/>
    </row>
    <row r="30" spans="2:14" ht="18" customHeight="1" x14ac:dyDescent="0.2">
      <c r="B30" s="78" t="s">
        <v>50</v>
      </c>
      <c r="C30" s="79"/>
      <c r="D30" s="79"/>
      <c r="E30" s="79"/>
      <c r="F30" s="79"/>
      <c r="G30" s="79"/>
      <c r="H30" s="79"/>
      <c r="I30" s="79"/>
      <c r="J30" s="80"/>
      <c r="K30" s="60"/>
      <c r="L30" s="17"/>
      <c r="M30" s="45"/>
      <c r="N30" s="46"/>
    </row>
    <row r="31" spans="2:14" ht="18" customHeight="1" x14ac:dyDescent="0.2">
      <c r="B31" s="81"/>
      <c r="C31" s="82"/>
      <c r="D31" s="82"/>
      <c r="E31" s="82"/>
      <c r="F31" s="82"/>
      <c r="G31" s="82"/>
      <c r="H31" s="82"/>
      <c r="I31" s="82"/>
      <c r="J31" s="83"/>
      <c r="K31" s="59"/>
      <c r="L31" s="17">
        <v>18</v>
      </c>
      <c r="M31" s="45" t="s">
        <v>41</v>
      </c>
      <c r="N31" s="46"/>
    </row>
    <row r="32" spans="2:14" ht="18" customHeight="1" x14ac:dyDescent="0.2">
      <c r="B32" s="81"/>
      <c r="C32" s="82"/>
      <c r="D32" s="82"/>
      <c r="E32" s="82"/>
      <c r="F32" s="82"/>
      <c r="G32" s="82"/>
      <c r="H32" s="82"/>
      <c r="I32" s="82"/>
      <c r="J32" s="83"/>
      <c r="K32" s="60"/>
      <c r="L32" s="17">
        <v>25</v>
      </c>
      <c r="M32" s="29" t="s">
        <v>45</v>
      </c>
      <c r="N32" s="30"/>
    </row>
    <row r="33" spans="2:14" ht="18" customHeight="1" x14ac:dyDescent="0.2">
      <c r="B33" s="81"/>
      <c r="C33" s="82"/>
      <c r="D33" s="82"/>
      <c r="E33" s="82"/>
      <c r="F33" s="82"/>
      <c r="G33" s="82"/>
      <c r="H33" s="82"/>
      <c r="I33" s="82"/>
      <c r="J33" s="83"/>
      <c r="K33" s="60"/>
      <c r="L33" s="17"/>
      <c r="M33" s="29"/>
      <c r="N33" s="30"/>
    </row>
    <row r="34" spans="2:14" ht="16.5" customHeight="1" x14ac:dyDescent="0.2">
      <c r="K34" s="59" t="s">
        <v>29</v>
      </c>
      <c r="M34" s="94"/>
      <c r="N34" s="95"/>
    </row>
    <row r="35" spans="2:14" ht="16.5" customHeight="1" x14ac:dyDescent="0.2">
      <c r="K35" s="60"/>
      <c r="L35" s="37">
        <v>6</v>
      </c>
      <c r="M35" s="96" t="s">
        <v>31</v>
      </c>
      <c r="N35" s="97"/>
    </row>
    <row r="36" spans="2:14" ht="16.5" customHeight="1" x14ac:dyDescent="0.2">
      <c r="K36" s="60"/>
      <c r="L36" s="37">
        <v>13</v>
      </c>
      <c r="M36" s="1" t="s">
        <v>36</v>
      </c>
    </row>
  </sheetData>
  <mergeCells count="110">
    <mergeCell ref="K34:K36"/>
    <mergeCell ref="M34:N34"/>
    <mergeCell ref="M35:N35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M31:N31"/>
    <mergeCell ref="M26:N26"/>
    <mergeCell ref="K31:K33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C29:D29"/>
    <mergeCell ref="C24:D24"/>
    <mergeCell ref="C25:D25"/>
    <mergeCell ref="C26:D26"/>
    <mergeCell ref="C27:D27"/>
    <mergeCell ref="C28:D28"/>
    <mergeCell ref="B30:J33"/>
    <mergeCell ref="E28:F28"/>
    <mergeCell ref="E27:F27"/>
    <mergeCell ref="E26:F26"/>
    <mergeCell ref="E25:F25"/>
    <mergeCell ref="E24:F24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M13:N13"/>
    <mergeCell ref="G28:H28"/>
    <mergeCell ref="G29:H29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14:N14"/>
    <mergeCell ref="M15:N15"/>
    <mergeCell ref="M16:N16"/>
    <mergeCell ref="M17:N17"/>
    <mergeCell ref="M18:N18"/>
    <mergeCell ref="M19:N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M20:N20"/>
    <mergeCell ref="C19:D19"/>
    <mergeCell ref="C20:D20"/>
    <mergeCell ref="C22:D22"/>
    <mergeCell ref="C23:D23"/>
    <mergeCell ref="C14:D14"/>
    <mergeCell ref="C15:D15"/>
    <mergeCell ref="K16:K18"/>
    <mergeCell ref="K22:K25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4" t="s">
        <v>17</v>
      </c>
      <c r="C2" s="21"/>
      <c r="D2" s="21"/>
      <c r="E2" s="21"/>
      <c r="F2" s="21"/>
      <c r="G2" s="21"/>
      <c r="H2" s="21"/>
      <c r="I2" s="21"/>
      <c r="J2" s="22"/>
      <c r="K2" s="55" t="s">
        <v>2</v>
      </c>
      <c r="L2" s="56">
        <v>2013</v>
      </c>
      <c r="M2" s="56"/>
      <c r="N2" s="25"/>
    </row>
    <row r="3" spans="1:14" ht="21" customHeight="1" x14ac:dyDescent="0.2">
      <c r="A3" s="4"/>
      <c r="B3" s="8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57"/>
      <c r="L3" s="58"/>
      <c r="M3" s="58"/>
      <c r="N3" s="26"/>
    </row>
    <row r="4" spans="1:14" ht="18" customHeight="1" x14ac:dyDescent="0.2">
      <c r="A4" s="4"/>
      <c r="B4" s="85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61" t="s">
        <v>11</v>
      </c>
      <c r="L4" s="16"/>
      <c r="M4" s="62"/>
      <c r="N4" s="63"/>
    </row>
    <row r="5" spans="1:14" ht="18" customHeight="1" x14ac:dyDescent="0.2">
      <c r="A5" s="4"/>
      <c r="B5" s="85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60"/>
      <c r="L5" s="17"/>
      <c r="M5" s="45"/>
      <c r="N5" s="46"/>
    </row>
    <row r="6" spans="1:14" ht="18" customHeight="1" x14ac:dyDescent="0.2">
      <c r="A6" s="4"/>
      <c r="B6" s="85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60"/>
      <c r="L6" s="17"/>
      <c r="M6" s="45"/>
      <c r="N6" s="46"/>
    </row>
    <row r="7" spans="1:14" ht="18" customHeight="1" x14ac:dyDescent="0.2">
      <c r="A7" s="4"/>
      <c r="B7" s="85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45"/>
      <c r="N7" s="46"/>
    </row>
    <row r="8" spans="1:14" ht="18.75" customHeight="1" x14ac:dyDescent="0.2">
      <c r="A8" s="4"/>
      <c r="B8" s="85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45"/>
      <c r="N8" s="46"/>
    </row>
    <row r="9" spans="1:14" ht="18" customHeight="1" x14ac:dyDescent="0.2">
      <c r="A9" s="4"/>
      <c r="B9" s="85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64"/>
      <c r="N9" s="65"/>
    </row>
    <row r="10" spans="1:14" ht="18" customHeight="1" x14ac:dyDescent="0.2">
      <c r="A10" s="4"/>
      <c r="B10" s="86"/>
      <c r="C10" s="23"/>
      <c r="D10" s="23"/>
      <c r="E10" s="23"/>
      <c r="F10" s="23"/>
      <c r="G10" s="23"/>
      <c r="H10" s="23"/>
      <c r="I10" s="23"/>
      <c r="J10" s="24"/>
      <c r="K10" s="59" t="s">
        <v>12</v>
      </c>
      <c r="L10" s="16"/>
      <c r="M10" s="66"/>
      <c r="N10" s="67"/>
    </row>
    <row r="11" spans="1:14" ht="18" customHeight="1" x14ac:dyDescent="0.2">
      <c r="A11" s="4"/>
      <c r="B11" s="87" t="s">
        <v>10</v>
      </c>
      <c r="C11" s="88"/>
      <c r="D11" s="88"/>
      <c r="E11" s="88"/>
      <c r="F11" s="88"/>
      <c r="G11" s="88"/>
      <c r="H11" s="88"/>
      <c r="I11" s="88"/>
      <c r="J11" s="89"/>
      <c r="K11" s="60"/>
      <c r="L11" s="17"/>
      <c r="M11" s="45"/>
      <c r="N11" s="46"/>
    </row>
    <row r="12" spans="1:14" ht="18" customHeight="1" x14ac:dyDescent="0.2">
      <c r="A12" s="4"/>
      <c r="B12" s="87"/>
      <c r="C12" s="88"/>
      <c r="D12" s="88"/>
      <c r="E12" s="88"/>
      <c r="F12" s="88"/>
      <c r="G12" s="88"/>
      <c r="H12" s="88"/>
      <c r="I12" s="88"/>
      <c r="J12" s="89"/>
      <c r="K12" s="60"/>
      <c r="L12" s="17"/>
      <c r="M12" s="45"/>
      <c r="N12" s="46"/>
    </row>
    <row r="13" spans="1:14" ht="18" customHeight="1" x14ac:dyDescent="0.2">
      <c r="B13" s="3" t="s">
        <v>11</v>
      </c>
      <c r="C13" s="53" t="s">
        <v>12</v>
      </c>
      <c r="D13" s="54"/>
      <c r="E13" s="53" t="s">
        <v>13</v>
      </c>
      <c r="F13" s="54"/>
      <c r="G13" s="53" t="s">
        <v>14</v>
      </c>
      <c r="H13" s="54"/>
      <c r="I13" s="53" t="s">
        <v>15</v>
      </c>
      <c r="J13" s="72"/>
      <c r="K13" s="11"/>
      <c r="L13" s="17"/>
      <c r="M13" s="45"/>
      <c r="N13" s="46"/>
    </row>
    <row r="14" spans="1:14" ht="18" customHeight="1" x14ac:dyDescent="0.2">
      <c r="B14" s="8"/>
      <c r="C14" s="49"/>
      <c r="D14" s="50"/>
      <c r="E14" s="49"/>
      <c r="F14" s="50"/>
      <c r="G14" s="49"/>
      <c r="H14" s="50"/>
      <c r="I14" s="49"/>
      <c r="J14" s="70"/>
      <c r="K14" s="11"/>
      <c r="L14" s="17"/>
      <c r="M14" s="45"/>
      <c r="N14" s="46"/>
    </row>
    <row r="15" spans="1:14" ht="18" customHeight="1" x14ac:dyDescent="0.2">
      <c r="B15" s="6"/>
      <c r="C15" s="47"/>
      <c r="D15" s="48"/>
      <c r="E15" s="47"/>
      <c r="F15" s="48"/>
      <c r="G15" s="47"/>
      <c r="H15" s="48"/>
      <c r="I15" s="73"/>
      <c r="J15" s="74"/>
      <c r="K15" s="13"/>
      <c r="L15" s="19"/>
      <c r="M15" s="64"/>
      <c r="N15" s="65"/>
    </row>
    <row r="16" spans="1:14" ht="18" customHeight="1" x14ac:dyDescent="0.2">
      <c r="B16" s="8"/>
      <c r="C16" s="49"/>
      <c r="D16" s="50"/>
      <c r="E16" s="49"/>
      <c r="F16" s="50"/>
      <c r="G16" s="49"/>
      <c r="H16" s="50"/>
      <c r="I16" s="92"/>
      <c r="J16" s="93"/>
      <c r="K16" s="51" t="s">
        <v>13</v>
      </c>
      <c r="L16" s="16"/>
      <c r="M16" s="66"/>
      <c r="N16" s="67"/>
    </row>
    <row r="17" spans="2:14" ht="18" customHeight="1" x14ac:dyDescent="0.2">
      <c r="B17" s="6"/>
      <c r="C17" s="47"/>
      <c r="D17" s="48"/>
      <c r="E17" s="47"/>
      <c r="F17" s="48"/>
      <c r="G17" s="47"/>
      <c r="H17" s="48"/>
      <c r="I17" s="73"/>
      <c r="J17" s="74"/>
      <c r="K17" s="52"/>
      <c r="L17" s="17"/>
      <c r="M17" s="45"/>
      <c r="N17" s="46"/>
    </row>
    <row r="18" spans="2:14" ht="18" customHeight="1" x14ac:dyDescent="0.2">
      <c r="B18" s="9"/>
      <c r="C18" s="75"/>
      <c r="D18" s="76"/>
      <c r="E18" s="75"/>
      <c r="F18" s="76"/>
      <c r="G18" s="75"/>
      <c r="H18" s="76"/>
      <c r="I18" s="75"/>
      <c r="J18" s="77"/>
      <c r="K18" s="52"/>
      <c r="L18" s="17"/>
      <c r="M18" s="45"/>
      <c r="N18" s="46"/>
    </row>
    <row r="19" spans="2:14" ht="18" customHeight="1" x14ac:dyDescent="0.2">
      <c r="B19" s="6"/>
      <c r="C19" s="47"/>
      <c r="D19" s="48"/>
      <c r="E19" s="47"/>
      <c r="F19" s="48"/>
      <c r="G19" s="47"/>
      <c r="H19" s="48"/>
      <c r="I19" s="73"/>
      <c r="J19" s="74"/>
      <c r="K19" s="11"/>
      <c r="L19" s="17"/>
      <c r="M19" s="45"/>
      <c r="N19" s="46"/>
    </row>
    <row r="20" spans="2:14" ht="18" customHeight="1" x14ac:dyDescent="0.2">
      <c r="B20" s="8"/>
      <c r="C20" s="49"/>
      <c r="D20" s="50"/>
      <c r="E20" s="49"/>
      <c r="F20" s="50"/>
      <c r="G20" s="49"/>
      <c r="H20" s="50"/>
      <c r="I20" s="49"/>
      <c r="J20" s="70"/>
      <c r="K20" s="11"/>
      <c r="L20" s="17"/>
      <c r="M20" s="45"/>
      <c r="N20" s="46"/>
    </row>
    <row r="21" spans="2:14" ht="18" customHeight="1" x14ac:dyDescent="0.2">
      <c r="B21" s="6"/>
      <c r="C21" s="47"/>
      <c r="D21" s="48"/>
      <c r="E21" s="47"/>
      <c r="F21" s="48"/>
      <c r="G21" s="47"/>
      <c r="H21" s="48"/>
      <c r="I21" s="90"/>
      <c r="J21" s="91"/>
      <c r="K21" s="13"/>
      <c r="L21" s="19"/>
      <c r="M21" s="64"/>
      <c r="N21" s="65"/>
    </row>
    <row r="22" spans="2:14" ht="18" customHeight="1" x14ac:dyDescent="0.2">
      <c r="B22" s="8"/>
      <c r="C22" s="49"/>
      <c r="D22" s="50"/>
      <c r="E22" s="49"/>
      <c r="F22" s="50"/>
      <c r="G22" s="49"/>
      <c r="H22" s="50"/>
      <c r="I22" s="49"/>
      <c r="J22" s="70"/>
      <c r="K22" s="51" t="s">
        <v>14</v>
      </c>
      <c r="L22" s="16"/>
      <c r="M22" s="66"/>
      <c r="N22" s="67"/>
    </row>
    <row r="23" spans="2:14" ht="18" customHeight="1" x14ac:dyDescent="0.2">
      <c r="B23" s="6"/>
      <c r="C23" s="47"/>
      <c r="D23" s="48"/>
      <c r="E23" s="47"/>
      <c r="F23" s="48"/>
      <c r="G23" s="47"/>
      <c r="H23" s="48"/>
      <c r="I23" s="73"/>
      <c r="J23" s="74"/>
      <c r="K23" s="52"/>
      <c r="L23" s="17"/>
      <c r="M23" s="45"/>
      <c r="N23" s="46"/>
    </row>
    <row r="24" spans="2:14" ht="18" customHeight="1" x14ac:dyDescent="0.2">
      <c r="B24" s="8"/>
      <c r="C24" s="49"/>
      <c r="D24" s="50"/>
      <c r="E24" s="49"/>
      <c r="F24" s="50"/>
      <c r="G24" s="49"/>
      <c r="H24" s="50"/>
      <c r="I24" s="49"/>
      <c r="J24" s="70"/>
      <c r="K24" s="52"/>
      <c r="L24" s="17"/>
      <c r="M24" s="45"/>
      <c r="N24" s="46"/>
    </row>
    <row r="25" spans="2:14" ht="18" customHeight="1" x14ac:dyDescent="0.2">
      <c r="B25" s="6"/>
      <c r="C25" s="47"/>
      <c r="D25" s="48"/>
      <c r="E25" s="47"/>
      <c r="F25" s="48"/>
      <c r="G25" s="47"/>
      <c r="H25" s="48"/>
      <c r="I25" s="73"/>
      <c r="J25" s="74"/>
      <c r="K25" s="52"/>
      <c r="L25" s="17"/>
      <c r="M25" s="45"/>
      <c r="N25" s="46"/>
    </row>
    <row r="26" spans="2:14" ht="18" customHeight="1" x14ac:dyDescent="0.2">
      <c r="B26" s="8"/>
      <c r="C26" s="49"/>
      <c r="D26" s="50"/>
      <c r="E26" s="49"/>
      <c r="F26" s="50"/>
      <c r="G26" s="49"/>
      <c r="H26" s="50"/>
      <c r="I26" s="49"/>
      <c r="J26" s="70"/>
      <c r="K26" s="11"/>
      <c r="L26" s="17"/>
      <c r="M26" s="45"/>
      <c r="N26" s="46"/>
    </row>
    <row r="27" spans="2:14" ht="18" customHeight="1" x14ac:dyDescent="0.2">
      <c r="B27" s="6"/>
      <c r="C27" s="47"/>
      <c r="D27" s="48"/>
      <c r="E27" s="47"/>
      <c r="F27" s="48"/>
      <c r="G27" s="47"/>
      <c r="H27" s="48"/>
      <c r="I27" s="73"/>
      <c r="J27" s="74"/>
      <c r="K27" s="13"/>
      <c r="L27" s="19"/>
      <c r="M27" s="64"/>
      <c r="N27" s="65"/>
    </row>
    <row r="28" spans="2:14" ht="18" customHeight="1" x14ac:dyDescent="0.2">
      <c r="B28" s="8"/>
      <c r="C28" s="49"/>
      <c r="D28" s="50"/>
      <c r="E28" s="49"/>
      <c r="F28" s="50"/>
      <c r="G28" s="49"/>
      <c r="H28" s="50"/>
      <c r="I28" s="49"/>
      <c r="J28" s="70"/>
      <c r="K28" s="59" t="s">
        <v>15</v>
      </c>
      <c r="L28" s="16"/>
      <c r="M28" s="66"/>
      <c r="N28" s="67"/>
    </row>
    <row r="29" spans="2:14" ht="18" customHeight="1" x14ac:dyDescent="0.2">
      <c r="B29" s="6"/>
      <c r="C29" s="47"/>
      <c r="D29" s="48"/>
      <c r="E29" s="47"/>
      <c r="F29" s="48"/>
      <c r="G29" s="47"/>
      <c r="H29" s="48"/>
      <c r="I29" s="47"/>
      <c r="J29" s="71"/>
      <c r="K29" s="60"/>
      <c r="L29" s="17"/>
      <c r="M29" s="45"/>
      <c r="N29" s="46"/>
    </row>
    <row r="30" spans="2:14" ht="18" customHeight="1" x14ac:dyDescent="0.2">
      <c r="B30" s="78" t="s">
        <v>26</v>
      </c>
      <c r="C30" s="79"/>
      <c r="D30" s="79"/>
      <c r="E30" s="79"/>
      <c r="F30" s="79"/>
      <c r="G30" s="79"/>
      <c r="H30" s="79"/>
      <c r="I30" s="79"/>
      <c r="J30" s="80"/>
      <c r="K30" s="60"/>
      <c r="L30" s="17"/>
      <c r="M30" s="45"/>
      <c r="N30" s="46"/>
    </row>
    <row r="31" spans="2:14" ht="18" customHeight="1" x14ac:dyDescent="0.2">
      <c r="B31" s="81"/>
      <c r="C31" s="82"/>
      <c r="D31" s="82"/>
      <c r="E31" s="82"/>
      <c r="F31" s="82"/>
      <c r="G31" s="82"/>
      <c r="H31" s="82"/>
      <c r="I31" s="82"/>
      <c r="J31" s="83"/>
      <c r="K31" s="14"/>
      <c r="L31" s="17"/>
      <c r="M31" s="45"/>
      <c r="N31" s="46"/>
    </row>
    <row r="32" spans="2:14" ht="18" customHeight="1" x14ac:dyDescent="0.2">
      <c r="B32" s="81"/>
      <c r="C32" s="82"/>
      <c r="D32" s="82"/>
      <c r="E32" s="82"/>
      <c r="F32" s="82"/>
      <c r="G32" s="82"/>
      <c r="H32" s="82"/>
      <c r="I32" s="82"/>
      <c r="J32" s="83"/>
      <c r="K32" s="14"/>
      <c r="L32" s="17"/>
      <c r="M32" s="45"/>
      <c r="N32" s="46"/>
    </row>
    <row r="33" spans="2:14" ht="18" customHeight="1" x14ac:dyDescent="0.2">
      <c r="B33" s="7"/>
      <c r="C33" s="105"/>
      <c r="D33" s="106"/>
      <c r="E33" s="105"/>
      <c r="F33" s="106"/>
      <c r="G33" s="105"/>
      <c r="H33" s="106"/>
      <c r="I33" s="107"/>
      <c r="J33" s="108"/>
      <c r="K33" s="15"/>
      <c r="L33" s="20"/>
      <c r="M33" s="94"/>
      <c r="N33" s="95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4" t="s">
        <v>16</v>
      </c>
      <c r="C2" s="21"/>
      <c r="D2" s="21"/>
      <c r="E2" s="21"/>
      <c r="F2" s="21"/>
      <c r="G2" s="21"/>
      <c r="H2" s="21"/>
      <c r="I2" s="21"/>
      <c r="J2" s="22"/>
      <c r="K2" s="55" t="s">
        <v>2</v>
      </c>
      <c r="L2" s="56">
        <v>2013</v>
      </c>
      <c r="M2" s="56"/>
      <c r="N2" s="25"/>
    </row>
    <row r="3" spans="1:14" ht="21" customHeight="1" x14ac:dyDescent="0.2">
      <c r="A3" s="4"/>
      <c r="B3" s="8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57"/>
      <c r="L3" s="58"/>
      <c r="M3" s="58"/>
      <c r="N3" s="26"/>
    </row>
    <row r="4" spans="1:14" ht="18" customHeight="1" x14ac:dyDescent="0.2">
      <c r="A4" s="4"/>
      <c r="B4" s="85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61" t="s">
        <v>11</v>
      </c>
      <c r="L4" s="16"/>
      <c r="M4" s="62"/>
      <c r="N4" s="63"/>
    </row>
    <row r="5" spans="1:14" ht="18" customHeight="1" x14ac:dyDescent="0.2">
      <c r="A5" s="4"/>
      <c r="B5" s="85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60"/>
      <c r="L5" s="17"/>
      <c r="M5" s="45"/>
      <c r="N5" s="46"/>
    </row>
    <row r="6" spans="1:14" ht="18" customHeight="1" x14ac:dyDescent="0.2">
      <c r="A6" s="4"/>
      <c r="B6" s="85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60"/>
      <c r="L6" s="17"/>
      <c r="M6" s="45"/>
      <c r="N6" s="46"/>
    </row>
    <row r="7" spans="1:14" ht="18" customHeight="1" x14ac:dyDescent="0.2">
      <c r="A7" s="4"/>
      <c r="B7" s="85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45"/>
      <c r="N7" s="46"/>
    </row>
    <row r="8" spans="1:14" ht="18.75" customHeight="1" x14ac:dyDescent="0.2">
      <c r="A8" s="4"/>
      <c r="B8" s="85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45"/>
      <c r="N8" s="46"/>
    </row>
    <row r="9" spans="1:14" ht="18" customHeight="1" x14ac:dyDescent="0.2">
      <c r="A9" s="4"/>
      <c r="B9" s="85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64"/>
      <c r="N9" s="65"/>
    </row>
    <row r="10" spans="1:14" ht="18" customHeight="1" x14ac:dyDescent="0.2">
      <c r="A10" s="4"/>
      <c r="B10" s="86"/>
      <c r="C10" s="23"/>
      <c r="D10" s="23"/>
      <c r="E10" s="23"/>
      <c r="F10" s="23"/>
      <c r="G10" s="23"/>
      <c r="H10" s="23"/>
      <c r="I10" s="23"/>
      <c r="J10" s="24"/>
      <c r="K10" s="59" t="s">
        <v>12</v>
      </c>
      <c r="L10" s="16"/>
      <c r="M10" s="66"/>
      <c r="N10" s="67"/>
    </row>
    <row r="11" spans="1:14" ht="18" customHeight="1" x14ac:dyDescent="0.2">
      <c r="A11" s="4"/>
      <c r="B11" s="87" t="s">
        <v>10</v>
      </c>
      <c r="C11" s="88"/>
      <c r="D11" s="88"/>
      <c r="E11" s="88"/>
      <c r="F11" s="88"/>
      <c r="G11" s="88"/>
      <c r="H11" s="88"/>
      <c r="I11" s="88"/>
      <c r="J11" s="89"/>
      <c r="K11" s="60"/>
      <c r="L11" s="17"/>
      <c r="M11" s="45"/>
      <c r="N11" s="46"/>
    </row>
    <row r="12" spans="1:14" ht="18" customHeight="1" x14ac:dyDescent="0.2">
      <c r="A12" s="4"/>
      <c r="B12" s="87"/>
      <c r="C12" s="88"/>
      <c r="D12" s="88"/>
      <c r="E12" s="88"/>
      <c r="F12" s="88"/>
      <c r="G12" s="88"/>
      <c r="H12" s="88"/>
      <c r="I12" s="88"/>
      <c r="J12" s="89"/>
      <c r="K12" s="60"/>
      <c r="L12" s="17"/>
      <c r="M12" s="45"/>
      <c r="N12" s="46"/>
    </row>
    <row r="13" spans="1:14" ht="18" customHeight="1" x14ac:dyDescent="0.2">
      <c r="B13" s="3" t="s">
        <v>11</v>
      </c>
      <c r="C13" s="53" t="s">
        <v>12</v>
      </c>
      <c r="D13" s="54"/>
      <c r="E13" s="53" t="s">
        <v>13</v>
      </c>
      <c r="F13" s="54"/>
      <c r="G13" s="53" t="s">
        <v>14</v>
      </c>
      <c r="H13" s="54"/>
      <c r="I13" s="53" t="s">
        <v>15</v>
      </c>
      <c r="J13" s="72"/>
      <c r="K13" s="11"/>
      <c r="L13" s="17"/>
      <c r="M13" s="45"/>
      <c r="N13" s="46"/>
    </row>
    <row r="14" spans="1:14" ht="18" customHeight="1" x14ac:dyDescent="0.2">
      <c r="B14" s="8"/>
      <c r="C14" s="49"/>
      <c r="D14" s="50"/>
      <c r="E14" s="49"/>
      <c r="F14" s="50"/>
      <c r="G14" s="49"/>
      <c r="H14" s="50"/>
      <c r="I14" s="49"/>
      <c r="J14" s="70"/>
      <c r="K14" s="11"/>
      <c r="L14" s="17"/>
      <c r="M14" s="45"/>
      <c r="N14" s="46"/>
    </row>
    <row r="15" spans="1:14" ht="18" customHeight="1" x14ac:dyDescent="0.2">
      <c r="B15" s="6"/>
      <c r="C15" s="47"/>
      <c r="D15" s="48"/>
      <c r="E15" s="47"/>
      <c r="F15" s="48"/>
      <c r="G15" s="47"/>
      <c r="H15" s="48"/>
      <c r="I15" s="73"/>
      <c r="J15" s="74"/>
      <c r="K15" s="13"/>
      <c r="L15" s="19"/>
      <c r="M15" s="64"/>
      <c r="N15" s="65"/>
    </row>
    <row r="16" spans="1:14" ht="18" customHeight="1" x14ac:dyDescent="0.2">
      <c r="B16" s="8"/>
      <c r="C16" s="49"/>
      <c r="D16" s="50"/>
      <c r="E16" s="49"/>
      <c r="F16" s="50"/>
      <c r="G16" s="49"/>
      <c r="H16" s="50"/>
      <c r="I16" s="92"/>
      <c r="J16" s="93"/>
      <c r="K16" s="51" t="s">
        <v>13</v>
      </c>
      <c r="L16" s="16"/>
      <c r="M16" s="66"/>
      <c r="N16" s="67"/>
    </row>
    <row r="17" spans="2:14" ht="18" customHeight="1" x14ac:dyDescent="0.2">
      <c r="B17" s="6"/>
      <c r="C17" s="47"/>
      <c r="D17" s="48"/>
      <c r="E17" s="47"/>
      <c r="F17" s="48"/>
      <c r="G17" s="47"/>
      <c r="H17" s="48"/>
      <c r="I17" s="73"/>
      <c r="J17" s="74"/>
      <c r="K17" s="52"/>
      <c r="L17" s="17"/>
      <c r="M17" s="45"/>
      <c r="N17" s="46"/>
    </row>
    <row r="18" spans="2:14" ht="18" customHeight="1" x14ac:dyDescent="0.2">
      <c r="B18" s="9"/>
      <c r="C18" s="75"/>
      <c r="D18" s="76"/>
      <c r="E18" s="75"/>
      <c r="F18" s="76"/>
      <c r="G18" s="75"/>
      <c r="H18" s="76"/>
      <c r="I18" s="75"/>
      <c r="J18" s="77"/>
      <c r="K18" s="52"/>
      <c r="L18" s="17"/>
      <c r="M18" s="45"/>
      <c r="N18" s="46"/>
    </row>
    <row r="19" spans="2:14" ht="18" customHeight="1" x14ac:dyDescent="0.2">
      <c r="B19" s="6"/>
      <c r="C19" s="47"/>
      <c r="D19" s="48"/>
      <c r="E19" s="47"/>
      <c r="F19" s="48"/>
      <c r="G19" s="47"/>
      <c r="H19" s="48"/>
      <c r="I19" s="73"/>
      <c r="J19" s="74"/>
      <c r="K19" s="11"/>
      <c r="L19" s="17"/>
      <c r="M19" s="45"/>
      <c r="N19" s="46"/>
    </row>
    <row r="20" spans="2:14" ht="18" customHeight="1" x14ac:dyDescent="0.2">
      <c r="B20" s="8"/>
      <c r="C20" s="49"/>
      <c r="D20" s="50"/>
      <c r="E20" s="49"/>
      <c r="F20" s="50"/>
      <c r="G20" s="49"/>
      <c r="H20" s="50"/>
      <c r="I20" s="49"/>
      <c r="J20" s="70"/>
      <c r="K20" s="11"/>
      <c r="L20" s="17"/>
      <c r="M20" s="45"/>
      <c r="N20" s="46"/>
    </row>
    <row r="21" spans="2:14" ht="18" customHeight="1" x14ac:dyDescent="0.2">
      <c r="B21" s="6"/>
      <c r="C21" s="47"/>
      <c r="D21" s="48"/>
      <c r="E21" s="47"/>
      <c r="F21" s="48"/>
      <c r="G21" s="47"/>
      <c r="H21" s="48"/>
      <c r="I21" s="90"/>
      <c r="J21" s="91"/>
      <c r="K21" s="13"/>
      <c r="L21" s="19"/>
      <c r="M21" s="64"/>
      <c r="N21" s="65"/>
    </row>
    <row r="22" spans="2:14" ht="18" customHeight="1" x14ac:dyDescent="0.2">
      <c r="B22" s="8"/>
      <c r="C22" s="49"/>
      <c r="D22" s="50"/>
      <c r="E22" s="49"/>
      <c r="F22" s="50"/>
      <c r="G22" s="49"/>
      <c r="H22" s="50"/>
      <c r="I22" s="49"/>
      <c r="J22" s="70"/>
      <c r="K22" s="51" t="s">
        <v>14</v>
      </c>
      <c r="L22" s="16"/>
      <c r="M22" s="66"/>
      <c r="N22" s="67"/>
    </row>
    <row r="23" spans="2:14" ht="18" customHeight="1" x14ac:dyDescent="0.2">
      <c r="B23" s="6"/>
      <c r="C23" s="47"/>
      <c r="D23" s="48"/>
      <c r="E23" s="47"/>
      <c r="F23" s="48"/>
      <c r="G23" s="47"/>
      <c r="H23" s="48"/>
      <c r="I23" s="73"/>
      <c r="J23" s="74"/>
      <c r="K23" s="52"/>
      <c r="L23" s="17"/>
      <c r="M23" s="45"/>
      <c r="N23" s="46"/>
    </row>
    <row r="24" spans="2:14" ht="18" customHeight="1" x14ac:dyDescent="0.2">
      <c r="B24" s="8"/>
      <c r="C24" s="49"/>
      <c r="D24" s="50"/>
      <c r="E24" s="49"/>
      <c r="F24" s="50"/>
      <c r="G24" s="49"/>
      <c r="H24" s="50"/>
      <c r="I24" s="49"/>
      <c r="J24" s="70"/>
      <c r="K24" s="52"/>
      <c r="L24" s="17"/>
      <c r="M24" s="45"/>
      <c r="N24" s="46"/>
    </row>
    <row r="25" spans="2:14" ht="18" customHeight="1" x14ac:dyDescent="0.2">
      <c r="B25" s="6"/>
      <c r="C25" s="47"/>
      <c r="D25" s="48"/>
      <c r="E25" s="47"/>
      <c r="F25" s="48"/>
      <c r="G25" s="47"/>
      <c r="H25" s="48"/>
      <c r="I25" s="73"/>
      <c r="J25" s="74"/>
      <c r="K25" s="52"/>
      <c r="L25" s="17"/>
      <c r="M25" s="45"/>
      <c r="N25" s="46"/>
    </row>
    <row r="26" spans="2:14" ht="18" customHeight="1" x14ac:dyDescent="0.2">
      <c r="B26" s="8"/>
      <c r="C26" s="49"/>
      <c r="D26" s="50"/>
      <c r="E26" s="49"/>
      <c r="F26" s="50"/>
      <c r="G26" s="49"/>
      <c r="H26" s="50"/>
      <c r="I26" s="49"/>
      <c r="J26" s="70"/>
      <c r="K26" s="11"/>
      <c r="L26" s="17"/>
      <c r="M26" s="45"/>
      <c r="N26" s="46"/>
    </row>
    <row r="27" spans="2:14" ht="18" customHeight="1" x14ac:dyDescent="0.2">
      <c r="B27" s="6"/>
      <c r="C27" s="47"/>
      <c r="D27" s="48"/>
      <c r="E27" s="47"/>
      <c r="F27" s="48"/>
      <c r="G27" s="47"/>
      <c r="H27" s="48"/>
      <c r="I27" s="73"/>
      <c r="J27" s="74"/>
      <c r="K27" s="13"/>
      <c r="L27" s="19"/>
      <c r="M27" s="64"/>
      <c r="N27" s="65"/>
    </row>
    <row r="28" spans="2:14" ht="18" customHeight="1" x14ac:dyDescent="0.2">
      <c r="B28" s="8"/>
      <c r="C28" s="49"/>
      <c r="D28" s="50"/>
      <c r="E28" s="49"/>
      <c r="F28" s="50"/>
      <c r="G28" s="49"/>
      <c r="H28" s="50"/>
      <c r="I28" s="49"/>
      <c r="J28" s="70"/>
      <c r="K28" s="59" t="s">
        <v>15</v>
      </c>
      <c r="L28" s="16"/>
      <c r="M28" s="66"/>
      <c r="N28" s="67"/>
    </row>
    <row r="29" spans="2:14" ht="18" customHeight="1" x14ac:dyDescent="0.2">
      <c r="B29" s="6"/>
      <c r="C29" s="47"/>
      <c r="D29" s="48"/>
      <c r="E29" s="47"/>
      <c r="F29" s="48"/>
      <c r="G29" s="47"/>
      <c r="H29" s="48"/>
      <c r="I29" s="47"/>
      <c r="J29" s="71"/>
      <c r="K29" s="60"/>
      <c r="L29" s="17"/>
      <c r="M29" s="45"/>
      <c r="N29" s="46"/>
    </row>
    <row r="30" spans="2:14" ht="18" customHeight="1" x14ac:dyDescent="0.2">
      <c r="B30" s="78" t="s">
        <v>26</v>
      </c>
      <c r="C30" s="79"/>
      <c r="D30" s="79"/>
      <c r="E30" s="79"/>
      <c r="F30" s="79"/>
      <c r="G30" s="79"/>
      <c r="H30" s="79"/>
      <c r="I30" s="79"/>
      <c r="J30" s="80"/>
      <c r="K30" s="60"/>
      <c r="L30" s="17"/>
      <c r="M30" s="45"/>
      <c r="N30" s="46"/>
    </row>
    <row r="31" spans="2:14" ht="18" customHeight="1" x14ac:dyDescent="0.2">
      <c r="B31" s="81"/>
      <c r="C31" s="82"/>
      <c r="D31" s="82"/>
      <c r="E31" s="82"/>
      <c r="F31" s="82"/>
      <c r="G31" s="82"/>
      <c r="H31" s="82"/>
      <c r="I31" s="82"/>
      <c r="J31" s="83"/>
      <c r="K31" s="14"/>
      <c r="L31" s="17"/>
      <c r="M31" s="45"/>
      <c r="N31" s="46"/>
    </row>
    <row r="32" spans="2:14" ht="18" customHeight="1" x14ac:dyDescent="0.2">
      <c r="B32" s="81"/>
      <c r="C32" s="82"/>
      <c r="D32" s="82"/>
      <c r="E32" s="82"/>
      <c r="F32" s="82"/>
      <c r="G32" s="82"/>
      <c r="H32" s="82"/>
      <c r="I32" s="82"/>
      <c r="J32" s="83"/>
      <c r="K32" s="14"/>
      <c r="L32" s="17"/>
      <c r="M32" s="45"/>
      <c r="N32" s="46"/>
    </row>
    <row r="33" spans="2:14" ht="18" customHeight="1" x14ac:dyDescent="0.2">
      <c r="B33" s="7"/>
      <c r="C33" s="105"/>
      <c r="D33" s="106"/>
      <c r="E33" s="105"/>
      <c r="F33" s="106"/>
      <c r="G33" s="105"/>
      <c r="H33" s="106"/>
      <c r="I33" s="107"/>
      <c r="J33" s="108"/>
      <c r="K33" s="15"/>
      <c r="L33" s="20"/>
      <c r="M33" s="94"/>
      <c r="N33" s="95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4" t="s">
        <v>9</v>
      </c>
      <c r="C2" s="21"/>
      <c r="D2" s="21"/>
      <c r="E2" s="21"/>
      <c r="F2" s="21"/>
      <c r="G2" s="21"/>
      <c r="H2" s="21"/>
      <c r="I2" s="21"/>
      <c r="J2" s="22"/>
      <c r="K2" s="55" t="s">
        <v>2</v>
      </c>
      <c r="L2" s="56">
        <v>2013</v>
      </c>
      <c r="M2" s="56"/>
      <c r="N2" s="25"/>
    </row>
    <row r="3" spans="1:14" ht="21" customHeight="1" x14ac:dyDescent="0.2">
      <c r="A3" s="4"/>
      <c r="B3" s="8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57"/>
      <c r="L3" s="58"/>
      <c r="M3" s="58"/>
      <c r="N3" s="26"/>
    </row>
    <row r="4" spans="1:14" ht="18" customHeight="1" x14ac:dyDescent="0.2">
      <c r="A4" s="4"/>
      <c r="B4" s="85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61" t="s">
        <v>11</v>
      </c>
      <c r="L4" s="16"/>
      <c r="M4" s="62"/>
      <c r="N4" s="63"/>
    </row>
    <row r="5" spans="1:14" ht="18" customHeight="1" x14ac:dyDescent="0.2">
      <c r="A5" s="4"/>
      <c r="B5" s="85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60"/>
      <c r="L5" s="17"/>
      <c r="M5" s="45"/>
      <c r="N5" s="46"/>
    </row>
    <row r="6" spans="1:14" ht="18" customHeight="1" x14ac:dyDescent="0.2">
      <c r="A6" s="4"/>
      <c r="B6" s="85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60"/>
      <c r="L6" s="17"/>
      <c r="M6" s="45"/>
      <c r="N6" s="46"/>
    </row>
    <row r="7" spans="1:14" ht="18" customHeight="1" x14ac:dyDescent="0.2">
      <c r="A7" s="4"/>
      <c r="B7" s="85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45"/>
      <c r="N7" s="46"/>
    </row>
    <row r="8" spans="1:14" ht="18.75" customHeight="1" x14ac:dyDescent="0.2">
      <c r="A8" s="4"/>
      <c r="B8" s="85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45"/>
      <c r="N8" s="46"/>
    </row>
    <row r="9" spans="1:14" ht="18" customHeight="1" x14ac:dyDescent="0.2">
      <c r="A9" s="4"/>
      <c r="B9" s="85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64"/>
      <c r="N9" s="65"/>
    </row>
    <row r="10" spans="1:14" ht="18" customHeight="1" x14ac:dyDescent="0.2">
      <c r="A10" s="4"/>
      <c r="B10" s="86"/>
      <c r="C10" s="23"/>
      <c r="D10" s="23"/>
      <c r="E10" s="23"/>
      <c r="F10" s="23"/>
      <c r="G10" s="23"/>
      <c r="H10" s="23"/>
      <c r="I10" s="23"/>
      <c r="J10" s="24"/>
      <c r="K10" s="59" t="s">
        <v>12</v>
      </c>
      <c r="L10" s="16"/>
      <c r="M10" s="66"/>
      <c r="N10" s="67"/>
    </row>
    <row r="11" spans="1:14" ht="18" customHeight="1" x14ac:dyDescent="0.2">
      <c r="A11" s="4"/>
      <c r="B11" s="87" t="s">
        <v>10</v>
      </c>
      <c r="C11" s="88"/>
      <c r="D11" s="88"/>
      <c r="E11" s="88"/>
      <c r="F11" s="88"/>
      <c r="G11" s="88"/>
      <c r="H11" s="88"/>
      <c r="I11" s="88"/>
      <c r="J11" s="89"/>
      <c r="K11" s="60"/>
      <c r="L11" s="17"/>
      <c r="M11" s="45"/>
      <c r="N11" s="46"/>
    </row>
    <row r="12" spans="1:14" ht="18" customHeight="1" x14ac:dyDescent="0.2">
      <c r="A12" s="4"/>
      <c r="B12" s="87"/>
      <c r="C12" s="88"/>
      <c r="D12" s="88"/>
      <c r="E12" s="88"/>
      <c r="F12" s="88"/>
      <c r="G12" s="88"/>
      <c r="H12" s="88"/>
      <c r="I12" s="88"/>
      <c r="J12" s="89"/>
      <c r="K12" s="60"/>
      <c r="L12" s="17"/>
      <c r="M12" s="45"/>
      <c r="N12" s="46"/>
    </row>
    <row r="13" spans="1:14" ht="18" customHeight="1" x14ac:dyDescent="0.2">
      <c r="B13" s="3" t="s">
        <v>11</v>
      </c>
      <c r="C13" s="53" t="s">
        <v>12</v>
      </c>
      <c r="D13" s="54"/>
      <c r="E13" s="53" t="s">
        <v>13</v>
      </c>
      <c r="F13" s="54"/>
      <c r="G13" s="53" t="s">
        <v>14</v>
      </c>
      <c r="H13" s="54"/>
      <c r="I13" s="53" t="s">
        <v>15</v>
      </c>
      <c r="J13" s="72"/>
      <c r="K13" s="11"/>
      <c r="L13" s="17"/>
      <c r="M13" s="45"/>
      <c r="N13" s="46"/>
    </row>
    <row r="14" spans="1:14" ht="18" customHeight="1" x14ac:dyDescent="0.2">
      <c r="B14" s="8"/>
      <c r="C14" s="49"/>
      <c r="D14" s="50"/>
      <c r="E14" s="49"/>
      <c r="F14" s="50"/>
      <c r="G14" s="49"/>
      <c r="H14" s="50"/>
      <c r="I14" s="49"/>
      <c r="J14" s="70"/>
      <c r="K14" s="11"/>
      <c r="L14" s="17"/>
      <c r="M14" s="45"/>
      <c r="N14" s="46"/>
    </row>
    <row r="15" spans="1:14" ht="18" customHeight="1" x14ac:dyDescent="0.2">
      <c r="B15" s="6"/>
      <c r="C15" s="47"/>
      <c r="D15" s="48"/>
      <c r="E15" s="47"/>
      <c r="F15" s="48"/>
      <c r="G15" s="47"/>
      <c r="H15" s="48"/>
      <c r="I15" s="73"/>
      <c r="J15" s="74"/>
      <c r="K15" s="13"/>
      <c r="L15" s="19"/>
      <c r="M15" s="64"/>
      <c r="N15" s="65"/>
    </row>
    <row r="16" spans="1:14" ht="18" customHeight="1" x14ac:dyDescent="0.2">
      <c r="B16" s="8"/>
      <c r="C16" s="49"/>
      <c r="D16" s="50"/>
      <c r="E16" s="49"/>
      <c r="F16" s="50"/>
      <c r="G16" s="49"/>
      <c r="H16" s="50"/>
      <c r="I16" s="92"/>
      <c r="J16" s="93"/>
      <c r="K16" s="51" t="s">
        <v>13</v>
      </c>
      <c r="L16" s="16"/>
      <c r="M16" s="66"/>
      <c r="N16" s="67"/>
    </row>
    <row r="17" spans="2:14" ht="18" customHeight="1" x14ac:dyDescent="0.2">
      <c r="B17" s="6"/>
      <c r="C17" s="47"/>
      <c r="D17" s="48"/>
      <c r="E17" s="47"/>
      <c r="F17" s="48"/>
      <c r="G17" s="47"/>
      <c r="H17" s="48"/>
      <c r="I17" s="73"/>
      <c r="J17" s="74"/>
      <c r="K17" s="52"/>
      <c r="L17" s="17"/>
      <c r="M17" s="45"/>
      <c r="N17" s="46"/>
    </row>
    <row r="18" spans="2:14" ht="18" customHeight="1" x14ac:dyDescent="0.2">
      <c r="B18" s="9"/>
      <c r="C18" s="75"/>
      <c r="D18" s="76"/>
      <c r="E18" s="75"/>
      <c r="F18" s="76"/>
      <c r="G18" s="75"/>
      <c r="H18" s="76"/>
      <c r="I18" s="75"/>
      <c r="J18" s="77"/>
      <c r="K18" s="52"/>
      <c r="L18" s="17"/>
      <c r="M18" s="45"/>
      <c r="N18" s="46"/>
    </row>
    <row r="19" spans="2:14" ht="18" customHeight="1" x14ac:dyDescent="0.2">
      <c r="B19" s="6"/>
      <c r="C19" s="47"/>
      <c r="D19" s="48"/>
      <c r="E19" s="47"/>
      <c r="F19" s="48"/>
      <c r="G19" s="47"/>
      <c r="H19" s="48"/>
      <c r="I19" s="73"/>
      <c r="J19" s="74"/>
      <c r="K19" s="11"/>
      <c r="L19" s="17"/>
      <c r="M19" s="45"/>
      <c r="N19" s="46"/>
    </row>
    <row r="20" spans="2:14" ht="18" customHeight="1" x14ac:dyDescent="0.2">
      <c r="B20" s="8"/>
      <c r="C20" s="49"/>
      <c r="D20" s="50"/>
      <c r="E20" s="49"/>
      <c r="F20" s="50"/>
      <c r="G20" s="49"/>
      <c r="H20" s="50"/>
      <c r="I20" s="49"/>
      <c r="J20" s="70"/>
      <c r="K20" s="11"/>
      <c r="L20" s="17"/>
      <c r="M20" s="45"/>
      <c r="N20" s="46"/>
    </row>
    <row r="21" spans="2:14" ht="18" customHeight="1" x14ac:dyDescent="0.2">
      <c r="B21" s="6"/>
      <c r="C21" s="47"/>
      <c r="D21" s="48"/>
      <c r="E21" s="47"/>
      <c r="F21" s="48"/>
      <c r="G21" s="47"/>
      <c r="H21" s="48"/>
      <c r="I21" s="90"/>
      <c r="J21" s="91"/>
      <c r="K21" s="13"/>
      <c r="L21" s="19"/>
      <c r="M21" s="64"/>
      <c r="N21" s="65"/>
    </row>
    <row r="22" spans="2:14" ht="18" customHeight="1" x14ac:dyDescent="0.2">
      <c r="B22" s="8"/>
      <c r="C22" s="49"/>
      <c r="D22" s="50"/>
      <c r="E22" s="49"/>
      <c r="F22" s="50"/>
      <c r="G22" s="49"/>
      <c r="H22" s="50"/>
      <c r="I22" s="49"/>
      <c r="J22" s="70"/>
      <c r="K22" s="51" t="s">
        <v>14</v>
      </c>
      <c r="L22" s="16"/>
      <c r="M22" s="66"/>
      <c r="N22" s="67"/>
    </row>
    <row r="23" spans="2:14" ht="18" customHeight="1" x14ac:dyDescent="0.2">
      <c r="B23" s="6"/>
      <c r="C23" s="47"/>
      <c r="D23" s="48"/>
      <c r="E23" s="47"/>
      <c r="F23" s="48"/>
      <c r="G23" s="47"/>
      <c r="H23" s="48"/>
      <c r="I23" s="73"/>
      <c r="J23" s="74"/>
      <c r="K23" s="52"/>
      <c r="L23" s="17"/>
      <c r="M23" s="45"/>
      <c r="N23" s="46"/>
    </row>
    <row r="24" spans="2:14" ht="18" customHeight="1" x14ac:dyDescent="0.2">
      <c r="B24" s="8"/>
      <c r="C24" s="49"/>
      <c r="D24" s="50"/>
      <c r="E24" s="49"/>
      <c r="F24" s="50"/>
      <c r="G24" s="49"/>
      <c r="H24" s="50"/>
      <c r="I24" s="49"/>
      <c r="J24" s="70"/>
      <c r="K24" s="52"/>
      <c r="L24" s="17"/>
      <c r="M24" s="45"/>
      <c r="N24" s="46"/>
    </row>
    <row r="25" spans="2:14" ht="18" customHeight="1" x14ac:dyDescent="0.2">
      <c r="B25" s="6"/>
      <c r="C25" s="47"/>
      <c r="D25" s="48"/>
      <c r="E25" s="47"/>
      <c r="F25" s="48"/>
      <c r="G25" s="47"/>
      <c r="H25" s="48"/>
      <c r="I25" s="73"/>
      <c r="J25" s="74"/>
      <c r="K25" s="52"/>
      <c r="L25" s="17"/>
      <c r="M25" s="45"/>
      <c r="N25" s="46"/>
    </row>
    <row r="26" spans="2:14" ht="18" customHeight="1" x14ac:dyDescent="0.2">
      <c r="B26" s="8"/>
      <c r="C26" s="49"/>
      <c r="D26" s="50"/>
      <c r="E26" s="49"/>
      <c r="F26" s="50"/>
      <c r="G26" s="49"/>
      <c r="H26" s="50"/>
      <c r="I26" s="49"/>
      <c r="J26" s="70"/>
      <c r="K26" s="11"/>
      <c r="L26" s="17"/>
      <c r="M26" s="45"/>
      <c r="N26" s="46"/>
    </row>
    <row r="27" spans="2:14" ht="18" customHeight="1" x14ac:dyDescent="0.2">
      <c r="B27" s="6"/>
      <c r="C27" s="47"/>
      <c r="D27" s="48"/>
      <c r="E27" s="47"/>
      <c r="F27" s="48"/>
      <c r="G27" s="47"/>
      <c r="H27" s="48"/>
      <c r="I27" s="73"/>
      <c r="J27" s="74"/>
      <c r="K27" s="13"/>
      <c r="L27" s="19"/>
      <c r="M27" s="64"/>
      <c r="N27" s="65"/>
    </row>
    <row r="28" spans="2:14" ht="18" customHeight="1" x14ac:dyDescent="0.2">
      <c r="B28" s="8"/>
      <c r="C28" s="49"/>
      <c r="D28" s="50"/>
      <c r="E28" s="49"/>
      <c r="F28" s="50"/>
      <c r="G28" s="49"/>
      <c r="H28" s="50"/>
      <c r="I28" s="49"/>
      <c r="J28" s="70"/>
      <c r="K28" s="59" t="s">
        <v>15</v>
      </c>
      <c r="L28" s="16"/>
      <c r="M28" s="66"/>
      <c r="N28" s="67"/>
    </row>
    <row r="29" spans="2:14" ht="18" customHeight="1" x14ac:dyDescent="0.2">
      <c r="B29" s="6"/>
      <c r="C29" s="47"/>
      <c r="D29" s="48"/>
      <c r="E29" s="47"/>
      <c r="F29" s="48"/>
      <c r="G29" s="47"/>
      <c r="H29" s="48"/>
      <c r="I29" s="47"/>
      <c r="J29" s="71"/>
      <c r="K29" s="60"/>
      <c r="L29" s="17"/>
      <c r="M29" s="45"/>
      <c r="N29" s="46"/>
    </row>
    <row r="30" spans="2:14" ht="18" customHeight="1" x14ac:dyDescent="0.2">
      <c r="B30" s="78" t="s">
        <v>26</v>
      </c>
      <c r="C30" s="79"/>
      <c r="D30" s="79"/>
      <c r="E30" s="79"/>
      <c r="F30" s="79"/>
      <c r="G30" s="79"/>
      <c r="H30" s="79"/>
      <c r="I30" s="79"/>
      <c r="J30" s="80"/>
      <c r="K30" s="60"/>
      <c r="L30" s="17"/>
      <c r="M30" s="45"/>
      <c r="N30" s="46"/>
    </row>
    <row r="31" spans="2:14" ht="18" customHeight="1" x14ac:dyDescent="0.2">
      <c r="B31" s="81"/>
      <c r="C31" s="82"/>
      <c r="D31" s="82"/>
      <c r="E31" s="82"/>
      <c r="F31" s="82"/>
      <c r="G31" s="82"/>
      <c r="H31" s="82"/>
      <c r="I31" s="82"/>
      <c r="J31" s="83"/>
      <c r="K31" s="14"/>
      <c r="L31" s="17"/>
      <c r="M31" s="45"/>
      <c r="N31" s="46"/>
    </row>
    <row r="32" spans="2:14" ht="18" customHeight="1" x14ac:dyDescent="0.2">
      <c r="B32" s="81"/>
      <c r="C32" s="82"/>
      <c r="D32" s="82"/>
      <c r="E32" s="82"/>
      <c r="F32" s="82"/>
      <c r="G32" s="82"/>
      <c r="H32" s="82"/>
      <c r="I32" s="82"/>
      <c r="J32" s="83"/>
      <c r="K32" s="14"/>
      <c r="L32" s="17"/>
      <c r="M32" s="45"/>
      <c r="N32" s="46"/>
    </row>
    <row r="33" spans="2:14" ht="18" customHeight="1" x14ac:dyDescent="0.2">
      <c r="B33" s="7"/>
      <c r="C33" s="105"/>
      <c r="D33" s="106"/>
      <c r="E33" s="105"/>
      <c r="F33" s="106"/>
      <c r="G33" s="105"/>
      <c r="H33" s="106"/>
      <c r="I33" s="107"/>
      <c r="J33" s="108"/>
      <c r="K33" s="15"/>
      <c r="L33" s="20"/>
      <c r="M33" s="94"/>
      <c r="N33" s="95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21" zoomScaleNormal="100" zoomScalePageLayoutView="84" workbookViewId="0">
      <selection activeCell="M34" sqref="M34:N3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85546875" style="1" customWidth="1"/>
    <col min="15" max="16" width="23" style="1" customWidth="1"/>
    <col min="17" max="22" width="8.85546875" customWidth="1"/>
    <col min="42" max="16384" width="8.7109375" style="1"/>
  </cols>
  <sheetData>
    <row r="1" spans="1:16" ht="11.25" customHeight="1" x14ac:dyDescent="0.2"/>
    <row r="2" spans="1:16" ht="18" customHeight="1" x14ac:dyDescent="0.2">
      <c r="A2" s="4"/>
      <c r="B2" s="84" t="s">
        <v>25</v>
      </c>
      <c r="C2" s="21"/>
      <c r="D2" s="21"/>
      <c r="E2" s="21"/>
      <c r="F2" s="21"/>
      <c r="G2" s="21"/>
      <c r="H2" s="21"/>
      <c r="I2" s="21"/>
      <c r="J2" s="22"/>
      <c r="K2" s="55" t="s">
        <v>2</v>
      </c>
      <c r="L2" s="56">
        <v>2013</v>
      </c>
      <c r="M2" s="56"/>
      <c r="N2" s="25"/>
      <c r="O2" s="25"/>
      <c r="P2" s="25"/>
    </row>
    <row r="3" spans="1:16" ht="21" customHeight="1" x14ac:dyDescent="0.2">
      <c r="A3" s="4"/>
      <c r="B3" s="8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57"/>
      <c r="L3" s="58"/>
      <c r="M3" s="58"/>
      <c r="N3" s="26"/>
      <c r="O3" s="26"/>
      <c r="P3" s="26"/>
    </row>
    <row r="4" spans="1:16" ht="18" customHeight="1" x14ac:dyDescent="0.2">
      <c r="A4" s="4"/>
      <c r="B4" s="85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32">
        <f>IF(DAY(FebDom1)=1,FebDom1-1,FebDom1+6)</f>
        <v>43498</v>
      </c>
      <c r="I4" s="32">
        <f>IF(DAY(FebDom1)=1,FebDom1,FebDom1+7)</f>
        <v>43499</v>
      </c>
      <c r="J4" s="5"/>
      <c r="K4" s="61" t="s">
        <v>11</v>
      </c>
      <c r="L4" s="16">
        <v>4</v>
      </c>
      <c r="M4" s="62" t="s">
        <v>51</v>
      </c>
      <c r="N4" s="63"/>
      <c r="O4"/>
      <c r="P4"/>
    </row>
    <row r="5" spans="1:16" ht="18" customHeight="1" x14ac:dyDescent="0.2">
      <c r="A5" s="4"/>
      <c r="B5" s="85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32">
        <f>IF(DAY(FebDom1)=1,FebDom1+6,FebDom1+13)</f>
        <v>43505</v>
      </c>
      <c r="I5" s="32">
        <f>IF(DAY(FebDom1)=1,FebDom1+7,FebDom1+14)</f>
        <v>43506</v>
      </c>
      <c r="J5" s="5"/>
      <c r="K5" s="60"/>
      <c r="L5" s="17">
        <v>11</v>
      </c>
      <c r="M5" s="1" t="s">
        <v>56</v>
      </c>
    </row>
    <row r="6" spans="1:16" ht="18" customHeight="1" x14ac:dyDescent="0.2">
      <c r="A6" s="4"/>
      <c r="B6" s="85"/>
      <c r="C6" s="10">
        <f>IF(DAY(FebDom1)=1,FebDom1+8,FebDom1+15)</f>
        <v>43507</v>
      </c>
      <c r="D6" s="33">
        <f>IF(DAY(FebDom1)=1,FebDom1+9,FebDom1+16)</f>
        <v>43508</v>
      </c>
      <c r="E6" s="33">
        <f>IF(DAY(FebDom1)=1,FebDom1+10,FebDom1+17)</f>
        <v>43509</v>
      </c>
      <c r="F6" s="33">
        <f>IF(DAY(FebDom1)=1,FebDom1+11,FebDom1+18)</f>
        <v>43510</v>
      </c>
      <c r="G6" s="10">
        <f>IF(DAY(FebDom1)=1,FebDom1+12,FebDom1+19)</f>
        <v>43511</v>
      </c>
      <c r="H6" s="32">
        <f>IF(DAY(FebDom1)=1,FebDom1+13,FebDom1+20)</f>
        <v>43512</v>
      </c>
      <c r="I6" s="32">
        <f>IF(DAY(FebDom1)=1,FebDom1+14,FebDom1+21)</f>
        <v>43513</v>
      </c>
      <c r="J6" s="5"/>
      <c r="K6" s="60"/>
      <c r="L6" s="17"/>
      <c r="M6" s="45"/>
      <c r="N6" s="46"/>
      <c r="O6"/>
      <c r="P6"/>
    </row>
    <row r="7" spans="1:16" ht="18" customHeight="1" x14ac:dyDescent="0.2">
      <c r="A7" s="4"/>
      <c r="B7" s="85"/>
      <c r="C7" s="10">
        <f>IF(DAY(FebDom1)=1,FebDom1+15,FebDom1+22)</f>
        <v>43514</v>
      </c>
      <c r="D7" s="33">
        <f>IF(DAY(FebDom1)=1,FebDom1+16,FebDom1+23)</f>
        <v>43515</v>
      </c>
      <c r="E7" s="33">
        <f>IF(DAY(FebDom1)=1,FebDom1+17,FebDom1+24)</f>
        <v>43516</v>
      </c>
      <c r="F7" s="33">
        <f>IF(DAY(FebDom1)=1,FebDom1+18,FebDom1+25)</f>
        <v>43517</v>
      </c>
      <c r="G7" s="10">
        <f>IF(DAY(FebDom1)=1,FebDom1+19,FebDom1+26)</f>
        <v>43518</v>
      </c>
      <c r="H7" s="32">
        <f>IF(DAY(FebDom1)=1,FebDom1+20,FebDom1+27)</f>
        <v>43519</v>
      </c>
      <c r="I7" s="32">
        <f>IF(DAY(FebDom1)=1,FebDom1+21,FebDom1+28)</f>
        <v>43520</v>
      </c>
      <c r="J7" s="5"/>
      <c r="K7" s="11"/>
      <c r="L7" s="17">
        <v>25</v>
      </c>
      <c r="M7" s="45" t="s">
        <v>64</v>
      </c>
      <c r="N7" s="46"/>
      <c r="O7"/>
      <c r="P7"/>
    </row>
    <row r="8" spans="1:16" ht="18.75" customHeight="1" x14ac:dyDescent="0.2">
      <c r="A8" s="4"/>
      <c r="B8" s="85"/>
      <c r="C8" s="10">
        <f>IF(DAY(FebDom1)=1,FebDom1+22,FebDom1+29)</f>
        <v>43521</v>
      </c>
      <c r="D8" s="33">
        <f>IF(DAY(FebDom1)=1,FebDom1+23,FebDom1+30)</f>
        <v>43522</v>
      </c>
      <c r="E8" s="33">
        <f>IF(DAY(FebDom1)=1,FebDom1+24,FebDom1+31)</f>
        <v>43523</v>
      </c>
      <c r="F8" s="33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45"/>
      <c r="N8" s="46"/>
      <c r="O8"/>
      <c r="P8"/>
    </row>
    <row r="9" spans="1:16" ht="18" customHeight="1" x14ac:dyDescent="0.2">
      <c r="A9" s="4"/>
      <c r="B9" s="85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64"/>
      <c r="N9" s="65"/>
      <c r="O9"/>
      <c r="P9"/>
    </row>
    <row r="10" spans="1:16" ht="18" customHeight="1" x14ac:dyDescent="0.2">
      <c r="A10" s="4"/>
      <c r="B10" s="86"/>
      <c r="C10" s="23"/>
      <c r="D10" s="23"/>
      <c r="E10" s="23"/>
      <c r="F10" s="23"/>
      <c r="G10" s="23"/>
      <c r="H10" s="23"/>
      <c r="I10" s="23"/>
      <c r="J10" s="24"/>
      <c r="K10" s="59" t="s">
        <v>12</v>
      </c>
      <c r="L10" s="16"/>
      <c r="M10" s="66"/>
      <c r="N10" s="67"/>
      <c r="O10"/>
      <c r="P10"/>
    </row>
    <row r="11" spans="1:16" ht="18" customHeight="1" x14ac:dyDescent="0.2">
      <c r="A11" s="4"/>
      <c r="B11" s="87" t="s">
        <v>10</v>
      </c>
      <c r="C11" s="88"/>
      <c r="D11" s="88"/>
      <c r="E11" s="88"/>
      <c r="F11" s="88"/>
      <c r="G11" s="88"/>
      <c r="H11" s="88"/>
      <c r="I11" s="88"/>
      <c r="J11" s="89"/>
      <c r="K11" s="60"/>
      <c r="L11" s="17">
        <v>5</v>
      </c>
      <c r="M11" s="45" t="s">
        <v>52</v>
      </c>
      <c r="N11" s="46"/>
      <c r="O11"/>
      <c r="P11"/>
    </row>
    <row r="12" spans="1:16" ht="18" customHeight="1" x14ac:dyDescent="0.2">
      <c r="A12" s="4"/>
      <c r="B12" s="87"/>
      <c r="C12" s="88"/>
      <c r="D12" s="88"/>
      <c r="E12" s="88"/>
      <c r="F12" s="88"/>
      <c r="G12" s="88"/>
      <c r="H12" s="88"/>
      <c r="I12" s="88"/>
      <c r="J12" s="89"/>
      <c r="K12" s="60"/>
      <c r="L12" s="17">
        <v>12</v>
      </c>
      <c r="M12" s="45" t="s">
        <v>57</v>
      </c>
      <c r="N12" s="46"/>
      <c r="O12"/>
      <c r="P12"/>
    </row>
    <row r="13" spans="1:16" ht="18" customHeight="1" x14ac:dyDescent="0.2">
      <c r="B13" s="3" t="s">
        <v>11</v>
      </c>
      <c r="C13" s="53" t="s">
        <v>12</v>
      </c>
      <c r="D13" s="54"/>
      <c r="E13" s="53" t="s">
        <v>13</v>
      </c>
      <c r="F13" s="54"/>
      <c r="G13" s="53" t="s">
        <v>14</v>
      </c>
      <c r="H13" s="54"/>
      <c r="I13" s="53" t="s">
        <v>15</v>
      </c>
      <c r="J13" s="72"/>
      <c r="K13" s="11"/>
      <c r="L13" s="17">
        <v>19</v>
      </c>
      <c r="M13" s="45" t="s">
        <v>59</v>
      </c>
      <c r="N13" s="46"/>
      <c r="O13"/>
      <c r="P13"/>
    </row>
    <row r="14" spans="1:16" ht="18" customHeight="1" x14ac:dyDescent="0.2">
      <c r="B14" s="8"/>
      <c r="C14" s="49"/>
      <c r="D14" s="50"/>
      <c r="E14" s="49"/>
      <c r="F14" s="50"/>
      <c r="G14" s="49"/>
      <c r="H14" s="50"/>
      <c r="I14" s="49"/>
      <c r="J14" s="70"/>
      <c r="K14" s="11"/>
      <c r="L14" s="17">
        <v>26</v>
      </c>
      <c r="M14" s="45" t="s">
        <v>64</v>
      </c>
      <c r="N14" s="46"/>
      <c r="O14"/>
      <c r="P14"/>
    </row>
    <row r="15" spans="1:16" ht="18" customHeight="1" x14ac:dyDescent="0.2">
      <c r="B15" s="6"/>
      <c r="C15" s="47"/>
      <c r="D15" s="48"/>
      <c r="E15" s="47"/>
      <c r="F15" s="48"/>
      <c r="G15" s="47"/>
      <c r="H15" s="48"/>
      <c r="I15" s="73"/>
      <c r="J15" s="74"/>
      <c r="K15" s="13"/>
      <c r="L15" s="19"/>
      <c r="M15" s="64"/>
      <c r="N15" s="65"/>
      <c r="O15"/>
      <c r="P15"/>
    </row>
    <row r="16" spans="1:16" ht="18" customHeight="1" x14ac:dyDescent="0.2">
      <c r="B16" s="8"/>
      <c r="C16" s="49"/>
      <c r="D16" s="50"/>
      <c r="E16" s="49"/>
      <c r="F16" s="50"/>
      <c r="G16" s="49"/>
      <c r="H16" s="50"/>
      <c r="I16" s="92"/>
      <c r="J16" s="93"/>
      <c r="K16" s="51" t="s">
        <v>13</v>
      </c>
      <c r="L16" s="16"/>
      <c r="M16" s="66"/>
      <c r="N16" s="67"/>
      <c r="O16"/>
      <c r="P16"/>
    </row>
    <row r="17" spans="2:16" ht="18" customHeight="1" x14ac:dyDescent="0.2">
      <c r="B17" s="6"/>
      <c r="C17" s="47"/>
      <c r="D17" s="48"/>
      <c r="E17" s="47"/>
      <c r="F17" s="48"/>
      <c r="G17" s="47"/>
      <c r="H17" s="48"/>
      <c r="I17" s="73"/>
      <c r="J17" s="74"/>
      <c r="K17" s="52"/>
      <c r="L17" s="17">
        <v>6</v>
      </c>
      <c r="M17" s="45" t="s">
        <v>53</v>
      </c>
      <c r="N17" s="46"/>
      <c r="O17"/>
      <c r="P17"/>
    </row>
    <row r="18" spans="2:16" ht="18" customHeight="1" x14ac:dyDescent="0.2">
      <c r="B18" s="9"/>
      <c r="C18" s="75"/>
      <c r="D18" s="76"/>
      <c r="E18" s="75"/>
      <c r="F18" s="76"/>
      <c r="G18" s="75"/>
      <c r="H18" s="76"/>
      <c r="I18" s="75"/>
      <c r="J18" s="77"/>
      <c r="K18" s="52"/>
      <c r="L18" s="17">
        <v>13</v>
      </c>
      <c r="M18" s="45" t="s">
        <v>43</v>
      </c>
      <c r="N18" s="46"/>
      <c r="O18"/>
      <c r="P18"/>
    </row>
    <row r="19" spans="2:16" ht="18" customHeight="1" x14ac:dyDescent="0.2">
      <c r="B19" s="6"/>
      <c r="C19" s="47"/>
      <c r="D19" s="48"/>
      <c r="E19" s="47"/>
      <c r="F19" s="48"/>
      <c r="G19" s="47"/>
      <c r="H19" s="48"/>
      <c r="I19" s="73"/>
      <c r="J19" s="74"/>
      <c r="K19" s="11"/>
      <c r="L19" s="17">
        <v>20</v>
      </c>
      <c r="M19" s="45" t="s">
        <v>60</v>
      </c>
      <c r="N19" s="46"/>
      <c r="O19"/>
      <c r="P19"/>
    </row>
    <row r="20" spans="2:16" ht="18" customHeight="1" x14ac:dyDescent="0.2">
      <c r="B20" s="8"/>
      <c r="C20" s="49"/>
      <c r="D20" s="50"/>
      <c r="E20" s="49"/>
      <c r="F20" s="50"/>
      <c r="G20" s="49"/>
      <c r="H20" s="50"/>
      <c r="I20" s="49"/>
      <c r="J20" s="70"/>
      <c r="K20" s="11"/>
      <c r="L20" s="17">
        <v>27</v>
      </c>
      <c r="M20" s="45" t="s">
        <v>64</v>
      </c>
      <c r="N20" s="46"/>
      <c r="O20"/>
      <c r="P20"/>
    </row>
    <row r="21" spans="2:16" ht="18" customHeight="1" x14ac:dyDescent="0.2">
      <c r="B21" s="6"/>
      <c r="C21" s="47"/>
      <c r="D21" s="48"/>
      <c r="E21" s="47"/>
      <c r="F21" s="48"/>
      <c r="G21" s="47"/>
      <c r="H21" s="48"/>
      <c r="I21" s="90"/>
      <c r="J21" s="91"/>
      <c r="K21" s="13"/>
      <c r="L21" s="19"/>
      <c r="M21" s="64"/>
      <c r="N21" s="65"/>
      <c r="O21"/>
      <c r="P21"/>
    </row>
    <row r="22" spans="2:16" ht="18" customHeight="1" x14ac:dyDescent="0.2">
      <c r="B22" s="8"/>
      <c r="C22" s="49"/>
      <c r="D22" s="50"/>
      <c r="E22" s="49"/>
      <c r="F22" s="50"/>
      <c r="G22" s="49"/>
      <c r="H22" s="50"/>
      <c r="I22" s="49"/>
      <c r="J22" s="70"/>
      <c r="K22" s="51" t="s">
        <v>14</v>
      </c>
      <c r="L22" s="16"/>
      <c r="M22" s="66"/>
      <c r="N22" s="67"/>
      <c r="O22"/>
      <c r="P22"/>
    </row>
    <row r="23" spans="2:16" ht="18" customHeight="1" x14ac:dyDescent="0.2">
      <c r="B23" s="6"/>
      <c r="C23" s="47"/>
      <c r="D23" s="48"/>
      <c r="E23" s="47"/>
      <c r="F23" s="48"/>
      <c r="G23" s="47"/>
      <c r="H23" s="48"/>
      <c r="I23" s="73"/>
      <c r="J23" s="74"/>
      <c r="K23" s="52"/>
      <c r="L23" s="17">
        <v>7</v>
      </c>
      <c r="M23" s="45" t="s">
        <v>78</v>
      </c>
      <c r="N23" s="46"/>
      <c r="O23"/>
      <c r="P23"/>
    </row>
    <row r="24" spans="2:16" ht="18" customHeight="1" x14ac:dyDescent="0.2">
      <c r="B24" s="8"/>
      <c r="C24" s="49"/>
      <c r="D24" s="50"/>
      <c r="E24" s="49"/>
      <c r="F24" s="50"/>
      <c r="G24" s="49"/>
      <c r="H24" s="50"/>
      <c r="I24" s="49"/>
      <c r="J24" s="70"/>
      <c r="K24" s="52"/>
      <c r="L24" s="17">
        <v>14</v>
      </c>
      <c r="M24" s="45" t="s">
        <v>58</v>
      </c>
      <c r="N24" s="46"/>
      <c r="O24"/>
      <c r="P24"/>
    </row>
    <row r="25" spans="2:16" ht="18" customHeight="1" x14ac:dyDescent="0.2">
      <c r="B25" s="6"/>
      <c r="C25" s="47"/>
      <c r="D25" s="48"/>
      <c r="E25" s="47"/>
      <c r="F25" s="48"/>
      <c r="G25" s="47"/>
      <c r="H25" s="48"/>
      <c r="I25" s="73"/>
      <c r="J25" s="74"/>
      <c r="K25" s="52"/>
      <c r="L25" s="17">
        <v>21</v>
      </c>
      <c r="M25" s="45" t="s">
        <v>61</v>
      </c>
      <c r="N25" s="46"/>
      <c r="O25"/>
      <c r="P25"/>
    </row>
    <row r="26" spans="2:16" ht="18" customHeight="1" x14ac:dyDescent="0.2">
      <c r="B26" s="8"/>
      <c r="C26" s="49"/>
      <c r="D26" s="50"/>
      <c r="E26" s="49"/>
      <c r="F26" s="50"/>
      <c r="G26" s="49"/>
      <c r="H26" s="50"/>
      <c r="I26" s="49"/>
      <c r="J26" s="70"/>
      <c r="K26" s="11"/>
      <c r="L26" s="17">
        <v>28</v>
      </c>
      <c r="M26" s="45" t="s">
        <v>66</v>
      </c>
      <c r="N26" s="46"/>
      <c r="O26"/>
      <c r="P26"/>
    </row>
    <row r="27" spans="2:16" ht="18" customHeight="1" x14ac:dyDescent="0.2">
      <c r="B27" s="6"/>
      <c r="C27" s="47"/>
      <c r="D27" s="48"/>
      <c r="E27" s="47"/>
      <c r="F27" s="48"/>
      <c r="G27" s="47"/>
      <c r="H27" s="48"/>
      <c r="I27" s="73"/>
      <c r="J27" s="74"/>
      <c r="K27" s="13"/>
      <c r="L27" s="19"/>
      <c r="M27" s="64"/>
      <c r="N27" s="65"/>
      <c r="O27"/>
      <c r="P27"/>
    </row>
    <row r="28" spans="2:16" ht="18" customHeight="1" x14ac:dyDescent="0.2">
      <c r="B28" s="8"/>
      <c r="C28" s="49"/>
      <c r="D28" s="50"/>
      <c r="E28" s="49"/>
      <c r="F28" s="50"/>
      <c r="G28" s="49"/>
      <c r="H28" s="50"/>
      <c r="I28" s="49"/>
      <c r="J28" s="70"/>
      <c r="K28" s="59" t="s">
        <v>15</v>
      </c>
      <c r="L28" s="16"/>
      <c r="M28" s="66"/>
      <c r="N28" s="67"/>
      <c r="O28"/>
      <c r="P28"/>
    </row>
    <row r="29" spans="2:16" ht="18" customHeight="1" x14ac:dyDescent="0.2">
      <c r="B29" s="6"/>
      <c r="C29" s="47"/>
      <c r="D29" s="48"/>
      <c r="E29" s="47"/>
      <c r="F29" s="48"/>
      <c r="G29" s="47"/>
      <c r="H29" s="48"/>
      <c r="I29" s="47"/>
      <c r="J29" s="71"/>
      <c r="K29" s="60"/>
      <c r="L29" s="17">
        <v>1</v>
      </c>
      <c r="M29" s="45" t="s">
        <v>77</v>
      </c>
      <c r="N29" s="46"/>
      <c r="O29"/>
      <c r="P29"/>
    </row>
    <row r="30" spans="2:16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60"/>
      <c r="L30" s="17">
        <v>8</v>
      </c>
      <c r="M30" s="45" t="s">
        <v>55</v>
      </c>
      <c r="N30" s="46"/>
      <c r="O30"/>
      <c r="P30"/>
    </row>
    <row r="31" spans="2:16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60"/>
      <c r="L31" s="17">
        <v>15</v>
      </c>
      <c r="M31" s="29" t="s">
        <v>62</v>
      </c>
      <c r="N31" s="30"/>
      <c r="O31"/>
      <c r="P31"/>
    </row>
    <row r="32" spans="2:16" ht="18" customHeight="1" x14ac:dyDescent="0.2">
      <c r="B32" s="78" t="s">
        <v>54</v>
      </c>
      <c r="C32" s="79"/>
      <c r="D32" s="79"/>
      <c r="E32" s="79"/>
      <c r="F32" s="79"/>
      <c r="G32" s="79"/>
      <c r="H32" s="79"/>
      <c r="I32" s="79"/>
      <c r="J32" s="80"/>
      <c r="K32" s="60"/>
      <c r="L32" s="17">
        <v>22</v>
      </c>
      <c r="M32" s="98" t="s">
        <v>80</v>
      </c>
      <c r="N32" s="99"/>
      <c r="O32"/>
      <c r="P32"/>
    </row>
    <row r="33" spans="2:16" ht="31.5" customHeight="1" x14ac:dyDescent="0.2">
      <c r="B33" s="81"/>
      <c r="C33" s="82"/>
      <c r="D33" s="82"/>
      <c r="E33" s="82"/>
      <c r="F33" s="82"/>
      <c r="G33" s="82"/>
      <c r="H33" s="82"/>
      <c r="I33" s="82"/>
      <c r="J33" s="83"/>
      <c r="K33" s="59" t="s">
        <v>28</v>
      </c>
      <c r="L33" s="17"/>
      <c r="M33" s="98"/>
      <c r="N33" s="99"/>
      <c r="O33"/>
      <c r="P33"/>
    </row>
    <row r="34" spans="2:16" ht="28.5" customHeight="1" x14ac:dyDescent="0.2">
      <c r="B34" s="81"/>
      <c r="C34" s="82"/>
      <c r="D34" s="82"/>
      <c r="E34" s="82"/>
      <c r="F34" s="82"/>
      <c r="G34" s="82"/>
      <c r="H34" s="82"/>
      <c r="I34" s="82"/>
      <c r="J34" s="83"/>
      <c r="K34" s="60"/>
      <c r="L34" s="17">
        <v>23</v>
      </c>
      <c r="M34" s="98" t="s">
        <v>63</v>
      </c>
      <c r="N34" s="99"/>
      <c r="O34"/>
      <c r="P34"/>
    </row>
    <row r="35" spans="2:16" ht="18" customHeight="1" x14ac:dyDescent="0.2">
      <c r="B35" s="100"/>
      <c r="C35" s="101"/>
      <c r="D35" s="101"/>
      <c r="E35" s="101"/>
      <c r="F35" s="101"/>
      <c r="G35" s="101"/>
      <c r="H35" s="101"/>
      <c r="I35" s="101"/>
      <c r="J35" s="102"/>
      <c r="K35" s="60"/>
      <c r="L35" s="20"/>
      <c r="M35" s="94"/>
      <c r="N35" s="95"/>
      <c r="O35"/>
      <c r="P35"/>
    </row>
    <row r="36" spans="2:16" ht="16.5" customHeight="1" x14ac:dyDescent="0.2">
      <c r="K36" s="59" t="s">
        <v>29</v>
      </c>
      <c r="L36" s="41">
        <v>10</v>
      </c>
      <c r="M36" s="1" t="s">
        <v>79</v>
      </c>
    </row>
    <row r="37" spans="2:16" ht="16.5" customHeight="1" x14ac:dyDescent="0.2">
      <c r="K37" s="60"/>
    </row>
    <row r="38" spans="2:16" ht="16.5" customHeight="1" x14ac:dyDescent="0.2">
      <c r="K38" s="60"/>
    </row>
  </sheetData>
  <mergeCells count="110">
    <mergeCell ref="M30:N30"/>
    <mergeCell ref="M35:N35"/>
    <mergeCell ref="M33:N33"/>
    <mergeCell ref="M34:N34"/>
    <mergeCell ref="B32:J34"/>
    <mergeCell ref="M29:N29"/>
    <mergeCell ref="M32:N32"/>
    <mergeCell ref="B35:J35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K33:K3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K36:K38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31 B35">
    <cfRule type="expression" dxfId="51" priority="2">
      <formula>B14&lt;&gt;""</formula>
    </cfRule>
  </conditionalFormatting>
  <conditionalFormatting sqref="B32">
    <cfRule type="expression" dxfId="50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M12" sqref="M12:N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5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4" t="s">
        <v>24</v>
      </c>
      <c r="C2" s="21"/>
      <c r="D2" s="21"/>
      <c r="E2" s="21"/>
      <c r="F2" s="21"/>
      <c r="G2" s="21"/>
      <c r="H2" s="21"/>
      <c r="I2" s="21"/>
      <c r="J2" s="22"/>
      <c r="K2" s="55" t="s">
        <v>2</v>
      </c>
      <c r="L2" s="56">
        <v>2013</v>
      </c>
      <c r="M2" s="56"/>
      <c r="N2" s="25"/>
    </row>
    <row r="3" spans="1:14" ht="21" customHeight="1" x14ac:dyDescent="0.2">
      <c r="A3" s="4"/>
      <c r="B3" s="8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57"/>
      <c r="L3" s="58"/>
      <c r="M3" s="58"/>
      <c r="N3" s="26"/>
    </row>
    <row r="4" spans="1:14" ht="18" customHeight="1" x14ac:dyDescent="0.2">
      <c r="A4" s="4"/>
      <c r="B4" s="85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32">
        <f>IF(DAY(MarDom1)=1,MarDom1-2,MarDom1+5)</f>
        <v>43525</v>
      </c>
      <c r="H4" s="32">
        <f>IF(DAY(MarDom1)=1,MarDom1-1,MarDom1+6)</f>
        <v>43526</v>
      </c>
      <c r="I4" s="32">
        <f>IF(DAY(MarDom1)=1,MarDom1,MarDom1+7)</f>
        <v>43527</v>
      </c>
      <c r="J4" s="5"/>
      <c r="K4" s="61" t="s">
        <v>11</v>
      </c>
      <c r="L4" s="16"/>
      <c r="M4" s="62"/>
      <c r="N4" s="63"/>
    </row>
    <row r="5" spans="1:14" ht="18" customHeight="1" x14ac:dyDescent="0.2">
      <c r="A5" s="4"/>
      <c r="B5" s="85"/>
      <c r="C5" s="32">
        <f>IF(DAY(MarDom1)=1,MarDom1+1,MarDom1+8)</f>
        <v>43528</v>
      </c>
      <c r="D5" s="32">
        <f>IF(DAY(MarDom1)=1,MarDom1+2,MarDom1+9)</f>
        <v>43529</v>
      </c>
      <c r="E5" s="32">
        <f>IF(DAY(MarDom1)=1,MarDom1+3,MarDom1+10)</f>
        <v>43530</v>
      </c>
      <c r="F5" s="32">
        <f>IF(DAY(MarDom1)=1,MarDom1+4,MarDom1+11)</f>
        <v>43531</v>
      </c>
      <c r="G5" s="32">
        <f>IF(DAY(MarDom1)=1,MarDom1+5,MarDom1+12)</f>
        <v>43532</v>
      </c>
      <c r="H5" s="32">
        <f>IF(DAY(MarDom1)=1,MarDom1+6,MarDom1+13)</f>
        <v>43533</v>
      </c>
      <c r="I5" s="32">
        <f>IF(DAY(MarDom1)=1,MarDom1+7,MarDom1+14)</f>
        <v>43534</v>
      </c>
      <c r="J5" s="5"/>
      <c r="K5" s="60"/>
      <c r="L5" s="17"/>
      <c r="M5" s="45"/>
      <c r="N5" s="46"/>
    </row>
    <row r="6" spans="1:14" ht="18" customHeight="1" x14ac:dyDescent="0.2">
      <c r="A6" s="4"/>
      <c r="B6" s="85"/>
      <c r="C6" s="32">
        <f>IF(DAY(MarDom1)=1,MarDom1+8,MarDom1+15)</f>
        <v>43535</v>
      </c>
      <c r="D6" s="32">
        <f>IF(DAY(MarDom1)=1,MarDom1+9,MarDom1+16)</f>
        <v>43536</v>
      </c>
      <c r="E6" s="32">
        <f>IF(DAY(MarDom1)=1,MarDom1+10,MarDom1+17)</f>
        <v>43537</v>
      </c>
      <c r="F6" s="32">
        <f>IF(DAY(MarDom1)=1,MarDom1+11,MarDom1+18)</f>
        <v>43538</v>
      </c>
      <c r="G6" s="32">
        <f>IF(DAY(MarDom1)=1,MarDom1+12,MarDom1+19)</f>
        <v>43539</v>
      </c>
      <c r="H6" s="32">
        <f>IF(DAY(MarDom1)=1,MarDom1+13,MarDom1+20)</f>
        <v>43540</v>
      </c>
      <c r="I6" s="32">
        <f>IF(DAY(MarDom1)=1,MarDom1+14,MarDom1+21)</f>
        <v>43541</v>
      </c>
      <c r="J6" s="5"/>
      <c r="K6" s="60"/>
      <c r="L6" s="17"/>
      <c r="M6" s="45"/>
      <c r="N6" s="46"/>
    </row>
    <row r="7" spans="1:14" ht="18" customHeight="1" x14ac:dyDescent="0.2">
      <c r="A7" s="4"/>
      <c r="B7" s="85"/>
      <c r="C7" s="32">
        <f>IF(DAY(MarDom1)=1,MarDom1+15,MarDom1+22)</f>
        <v>43542</v>
      </c>
      <c r="D7" s="32">
        <f>IF(DAY(MarDom1)=1,MarDom1+16,MarDom1+23)</f>
        <v>43543</v>
      </c>
      <c r="E7" s="32">
        <f>IF(DAY(MarDom1)=1,MarDom1+17,MarDom1+24)</f>
        <v>43544</v>
      </c>
      <c r="F7" s="32">
        <f>IF(DAY(MarDom1)=1,MarDom1+18,MarDom1+25)</f>
        <v>43545</v>
      </c>
      <c r="G7" s="32">
        <f>IF(DAY(MarDom1)=1,MarDom1+19,MarDom1+26)</f>
        <v>43546</v>
      </c>
      <c r="H7" s="32">
        <f>IF(DAY(MarDom1)=1,MarDom1+20,MarDom1+27)</f>
        <v>43547</v>
      </c>
      <c r="I7" s="32">
        <f>IF(DAY(MarDom1)=1,MarDom1+21,MarDom1+28)</f>
        <v>43548</v>
      </c>
      <c r="J7" s="5"/>
      <c r="K7" s="11"/>
      <c r="L7" s="17"/>
      <c r="M7" s="45"/>
      <c r="N7" s="46"/>
    </row>
    <row r="8" spans="1:14" ht="18.75" customHeight="1" x14ac:dyDescent="0.2">
      <c r="A8" s="4"/>
      <c r="B8" s="85"/>
      <c r="C8" s="10">
        <f>IF(DAY(MarDom1)=1,MarDom1+22,MarDom1+29)</f>
        <v>43549</v>
      </c>
      <c r="D8" s="32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32">
        <f>IF(DAY(MarDom1)=1,MarDom1+26,MarDom1+33)</f>
        <v>43553</v>
      </c>
      <c r="H8" s="32">
        <f>IF(DAY(MarDom1)=1,MarDom1+27,MarDom1+34)</f>
        <v>43554</v>
      </c>
      <c r="I8" s="32">
        <f>IF(DAY(MarDom1)=1,MarDom1+28,MarDom1+35)</f>
        <v>43555</v>
      </c>
      <c r="J8" s="5"/>
      <c r="K8" s="11"/>
      <c r="L8" s="17">
        <v>25</v>
      </c>
      <c r="M8" s="45" t="s">
        <v>70</v>
      </c>
      <c r="N8" s="46"/>
    </row>
    <row r="9" spans="1:14" ht="18" customHeight="1" x14ac:dyDescent="0.2">
      <c r="A9" s="4"/>
      <c r="B9" s="85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64"/>
      <c r="N9" s="65"/>
    </row>
    <row r="10" spans="1:14" ht="18" customHeight="1" x14ac:dyDescent="0.2">
      <c r="A10" s="4"/>
      <c r="B10" s="86"/>
      <c r="C10" s="23"/>
      <c r="D10" s="23"/>
      <c r="E10" s="23"/>
      <c r="F10" s="23"/>
      <c r="G10" s="23"/>
      <c r="H10" s="23"/>
      <c r="I10" s="23"/>
      <c r="J10" s="24"/>
      <c r="K10" s="59" t="s">
        <v>12</v>
      </c>
      <c r="L10" s="16"/>
      <c r="M10" s="66"/>
      <c r="N10" s="67"/>
    </row>
    <row r="11" spans="1:14" ht="18" customHeight="1" x14ac:dyDescent="0.2">
      <c r="A11" s="4"/>
      <c r="B11" s="87" t="s">
        <v>10</v>
      </c>
      <c r="C11" s="88"/>
      <c r="D11" s="88"/>
      <c r="E11" s="88"/>
      <c r="F11" s="88"/>
      <c r="G11" s="88"/>
      <c r="H11" s="88"/>
      <c r="I11" s="88"/>
      <c r="J11" s="89"/>
      <c r="K11" s="60"/>
      <c r="L11" s="17">
        <v>12</v>
      </c>
      <c r="M11" s="45" t="s">
        <v>27</v>
      </c>
      <c r="N11" s="46"/>
    </row>
    <row r="12" spans="1:14" ht="18" customHeight="1" x14ac:dyDescent="0.2">
      <c r="A12" s="4"/>
      <c r="B12" s="87"/>
      <c r="C12" s="88"/>
      <c r="D12" s="88"/>
      <c r="E12" s="88"/>
      <c r="F12" s="88"/>
      <c r="G12" s="88"/>
      <c r="H12" s="88"/>
      <c r="I12" s="88"/>
      <c r="J12" s="89"/>
      <c r="K12" s="60"/>
      <c r="L12" s="17">
        <v>19</v>
      </c>
      <c r="M12" s="45" t="s">
        <v>69</v>
      </c>
      <c r="N12" s="46"/>
    </row>
    <row r="13" spans="1:14" ht="18" customHeight="1" x14ac:dyDescent="0.2">
      <c r="B13" s="3" t="s">
        <v>11</v>
      </c>
      <c r="C13" s="53" t="s">
        <v>12</v>
      </c>
      <c r="D13" s="54"/>
      <c r="E13" s="53" t="s">
        <v>13</v>
      </c>
      <c r="F13" s="54"/>
      <c r="G13" s="53" t="s">
        <v>14</v>
      </c>
      <c r="H13" s="54"/>
      <c r="I13" s="53" t="s">
        <v>15</v>
      </c>
      <c r="J13" s="72"/>
      <c r="K13" s="11"/>
      <c r="L13" s="17"/>
      <c r="M13" s="45"/>
      <c r="N13" s="46"/>
    </row>
    <row r="14" spans="1:14" ht="18" customHeight="1" x14ac:dyDescent="0.2">
      <c r="B14" s="8"/>
      <c r="C14" s="49"/>
      <c r="D14" s="50"/>
      <c r="E14" s="49"/>
      <c r="F14" s="50"/>
      <c r="G14" s="49"/>
      <c r="H14" s="50"/>
      <c r="I14" s="49"/>
      <c r="J14" s="70"/>
      <c r="K14" s="11"/>
      <c r="L14" s="17"/>
      <c r="M14" s="45"/>
      <c r="N14" s="46"/>
    </row>
    <row r="15" spans="1:14" ht="18" customHeight="1" x14ac:dyDescent="0.2">
      <c r="B15" s="6"/>
      <c r="C15" s="47"/>
      <c r="D15" s="48"/>
      <c r="E15" s="47"/>
      <c r="F15" s="48"/>
      <c r="G15" s="47"/>
      <c r="H15" s="48"/>
      <c r="I15" s="73"/>
      <c r="J15" s="74"/>
      <c r="K15" s="13"/>
      <c r="L15" s="19"/>
      <c r="M15" s="64"/>
      <c r="N15" s="65"/>
    </row>
    <row r="16" spans="1:14" ht="18" customHeight="1" x14ac:dyDescent="0.2">
      <c r="B16" s="8"/>
      <c r="C16" s="49"/>
      <c r="D16" s="50"/>
      <c r="E16" s="49"/>
      <c r="F16" s="50"/>
      <c r="G16" s="49"/>
      <c r="H16" s="50"/>
      <c r="I16" s="92"/>
      <c r="J16" s="93"/>
      <c r="K16" s="51" t="s">
        <v>13</v>
      </c>
      <c r="L16" s="16"/>
      <c r="M16" s="66"/>
      <c r="N16" s="67"/>
    </row>
    <row r="17" spans="2:14" ht="18" customHeight="1" x14ac:dyDescent="0.2">
      <c r="B17" s="6"/>
      <c r="C17" s="47"/>
      <c r="D17" s="48"/>
      <c r="E17" s="47"/>
      <c r="F17" s="48"/>
      <c r="G17" s="47"/>
      <c r="H17" s="48"/>
      <c r="I17" s="73"/>
      <c r="J17" s="74"/>
      <c r="K17" s="52"/>
      <c r="L17" s="17"/>
      <c r="M17" s="45"/>
      <c r="N17" s="46"/>
    </row>
    <row r="18" spans="2:14" ht="18" customHeight="1" x14ac:dyDescent="0.2">
      <c r="B18" s="9"/>
      <c r="C18" s="75"/>
      <c r="D18" s="76"/>
      <c r="E18" s="75"/>
      <c r="F18" s="76"/>
      <c r="G18" s="75"/>
      <c r="H18" s="76"/>
      <c r="I18" s="75"/>
      <c r="J18" s="77"/>
      <c r="K18" s="52"/>
      <c r="L18" s="17"/>
      <c r="M18" s="45"/>
      <c r="N18" s="46"/>
    </row>
    <row r="19" spans="2:14" ht="18" customHeight="1" x14ac:dyDescent="0.2">
      <c r="B19" s="6"/>
      <c r="C19" s="47"/>
      <c r="D19" s="48"/>
      <c r="E19" s="47"/>
      <c r="F19" s="48"/>
      <c r="G19" s="47"/>
      <c r="H19" s="48"/>
      <c r="I19" s="73"/>
      <c r="J19" s="74"/>
      <c r="K19" s="11"/>
      <c r="L19" s="17">
        <v>20</v>
      </c>
      <c r="M19" s="45" t="s">
        <v>43</v>
      </c>
      <c r="N19" s="46"/>
    </row>
    <row r="20" spans="2:14" ht="18" customHeight="1" x14ac:dyDescent="0.2">
      <c r="B20" s="8"/>
      <c r="C20" s="49"/>
      <c r="D20" s="50"/>
      <c r="E20" s="49"/>
      <c r="F20" s="50"/>
      <c r="G20" s="49"/>
      <c r="H20" s="50"/>
      <c r="I20" s="49"/>
      <c r="J20" s="70"/>
      <c r="K20" s="11"/>
      <c r="L20" s="17">
        <v>27</v>
      </c>
      <c r="M20" s="45" t="s">
        <v>71</v>
      </c>
      <c r="N20" s="46"/>
    </row>
    <row r="21" spans="2:14" ht="18" customHeight="1" x14ac:dyDescent="0.2">
      <c r="B21" s="6"/>
      <c r="C21" s="47"/>
      <c r="D21" s="48"/>
      <c r="E21" s="47"/>
      <c r="F21" s="48"/>
      <c r="G21" s="47"/>
      <c r="H21" s="48"/>
      <c r="I21" s="90"/>
      <c r="J21" s="91"/>
      <c r="K21" s="13"/>
      <c r="L21" s="19"/>
      <c r="M21" s="64"/>
      <c r="N21" s="65"/>
    </row>
    <row r="22" spans="2:14" ht="18" customHeight="1" x14ac:dyDescent="0.2">
      <c r="B22" s="8"/>
      <c r="C22" s="49"/>
      <c r="D22" s="50"/>
      <c r="E22" s="49"/>
      <c r="F22" s="50"/>
      <c r="G22" s="49"/>
      <c r="H22" s="50"/>
      <c r="I22" s="49"/>
      <c r="J22" s="70"/>
      <c r="K22" s="51" t="s">
        <v>14</v>
      </c>
      <c r="L22" s="16"/>
      <c r="M22" s="45"/>
      <c r="N22" s="46"/>
    </row>
    <row r="23" spans="2:14" ht="18" customHeight="1" x14ac:dyDescent="0.2">
      <c r="B23" s="6"/>
      <c r="C23" s="47"/>
      <c r="D23" s="48"/>
      <c r="E23" s="47"/>
      <c r="F23" s="48"/>
      <c r="G23" s="47"/>
      <c r="H23" s="48"/>
      <c r="I23" s="73"/>
      <c r="J23" s="74"/>
      <c r="K23" s="52"/>
      <c r="L23" s="17">
        <v>14</v>
      </c>
      <c r="M23" s="45" t="s">
        <v>67</v>
      </c>
      <c r="N23" s="46"/>
    </row>
    <row r="24" spans="2:14" ht="30.75" customHeight="1" x14ac:dyDescent="0.2">
      <c r="B24" s="8"/>
      <c r="C24" s="49"/>
      <c r="D24" s="50"/>
      <c r="E24" s="49"/>
      <c r="F24" s="50"/>
      <c r="G24" s="49"/>
      <c r="H24" s="50"/>
      <c r="I24" s="49"/>
      <c r="J24" s="70"/>
      <c r="K24" s="52"/>
      <c r="L24" s="17"/>
      <c r="M24" s="103"/>
      <c r="N24" s="104"/>
    </row>
    <row r="25" spans="2:14" ht="18" customHeight="1" x14ac:dyDescent="0.2">
      <c r="B25" s="6"/>
      <c r="C25" s="47"/>
      <c r="D25" s="48"/>
      <c r="E25" s="47"/>
      <c r="F25" s="48"/>
      <c r="G25" s="47"/>
      <c r="H25" s="48"/>
      <c r="I25" s="73"/>
      <c r="J25" s="74"/>
      <c r="K25" s="52"/>
      <c r="L25" s="17">
        <v>28</v>
      </c>
      <c r="M25" s="45" t="s">
        <v>81</v>
      </c>
      <c r="N25" s="46"/>
    </row>
    <row r="26" spans="2:14" ht="18" customHeight="1" x14ac:dyDescent="0.2">
      <c r="B26" s="8"/>
      <c r="C26" s="49"/>
      <c r="D26" s="50"/>
      <c r="E26" s="49"/>
      <c r="F26" s="50"/>
      <c r="G26" s="49"/>
      <c r="H26" s="50"/>
      <c r="I26" s="49"/>
      <c r="J26" s="70"/>
      <c r="K26" s="11"/>
      <c r="L26" s="17"/>
      <c r="M26" s="45"/>
      <c r="N26" s="46"/>
    </row>
    <row r="27" spans="2:14" ht="18" customHeight="1" x14ac:dyDescent="0.2">
      <c r="B27" s="6"/>
      <c r="C27" s="47"/>
      <c r="D27" s="48"/>
      <c r="E27" s="47"/>
      <c r="F27" s="48"/>
      <c r="G27" s="47"/>
      <c r="H27" s="48"/>
      <c r="I27" s="73"/>
      <c r="J27" s="74"/>
      <c r="K27" s="13"/>
      <c r="L27" s="19"/>
      <c r="M27" s="64"/>
      <c r="N27" s="65"/>
    </row>
    <row r="28" spans="2:14" ht="18" customHeight="1" x14ac:dyDescent="0.2">
      <c r="B28" s="8"/>
      <c r="C28" s="49"/>
      <c r="D28" s="50"/>
      <c r="E28" s="49"/>
      <c r="F28" s="50"/>
      <c r="G28" s="49"/>
      <c r="H28" s="50"/>
      <c r="I28" s="49"/>
      <c r="J28" s="70"/>
      <c r="K28" s="59" t="s">
        <v>15</v>
      </c>
      <c r="L28" s="16">
        <v>1</v>
      </c>
      <c r="M28" s="66" t="s">
        <v>65</v>
      </c>
      <c r="N28" s="67"/>
    </row>
    <row r="29" spans="2:14" ht="18" customHeight="1" x14ac:dyDescent="0.2">
      <c r="B29" s="6"/>
      <c r="C29" s="47"/>
      <c r="D29" s="48"/>
      <c r="E29" s="47"/>
      <c r="F29" s="48"/>
      <c r="G29" s="47"/>
      <c r="H29" s="48"/>
      <c r="I29" s="47"/>
      <c r="J29" s="71"/>
      <c r="K29" s="60"/>
      <c r="L29" s="17"/>
      <c r="M29" s="45"/>
      <c r="N29" s="46"/>
    </row>
    <row r="30" spans="2:14" ht="18" customHeight="1" x14ac:dyDescent="0.2">
      <c r="B30" s="78" t="s">
        <v>54</v>
      </c>
      <c r="C30" s="79"/>
      <c r="D30" s="79"/>
      <c r="E30" s="79"/>
      <c r="F30" s="79"/>
      <c r="G30" s="79"/>
      <c r="H30" s="79"/>
      <c r="I30" s="79"/>
      <c r="J30" s="80"/>
      <c r="K30" s="60"/>
      <c r="L30" s="17">
        <v>15</v>
      </c>
      <c r="M30" s="45" t="s">
        <v>68</v>
      </c>
      <c r="N30" s="46"/>
    </row>
    <row r="31" spans="2:14" ht="18" customHeight="1" x14ac:dyDescent="0.2">
      <c r="B31" s="81"/>
      <c r="C31" s="82"/>
      <c r="D31" s="82"/>
      <c r="E31" s="82"/>
      <c r="F31" s="82"/>
      <c r="G31" s="82"/>
      <c r="H31" s="82"/>
      <c r="I31" s="82"/>
      <c r="J31" s="83"/>
      <c r="K31" s="14"/>
      <c r="L31" s="17"/>
      <c r="M31" s="45"/>
      <c r="N31" s="46"/>
    </row>
    <row r="32" spans="2:14" ht="35.25" customHeight="1" x14ac:dyDescent="0.2">
      <c r="B32" s="81"/>
      <c r="C32" s="82"/>
      <c r="D32" s="82"/>
      <c r="E32" s="82"/>
      <c r="F32" s="82"/>
      <c r="G32" s="82"/>
      <c r="H32" s="82"/>
      <c r="I32" s="82"/>
      <c r="J32" s="83"/>
      <c r="K32" s="14"/>
      <c r="L32" s="17">
        <v>29</v>
      </c>
      <c r="M32" s="45" t="s">
        <v>82</v>
      </c>
      <c r="N32" s="46"/>
    </row>
    <row r="33" spans="2:14" ht="18" customHeight="1" x14ac:dyDescent="0.2">
      <c r="B33" s="7"/>
      <c r="C33" s="105"/>
      <c r="D33" s="106"/>
      <c r="E33" s="105"/>
      <c r="F33" s="106"/>
      <c r="G33" s="105"/>
      <c r="H33" s="106"/>
      <c r="I33" s="107"/>
      <c r="J33" s="108"/>
      <c r="K33" s="15"/>
      <c r="L33" s="20"/>
      <c r="M33" s="94"/>
      <c r="N33" s="95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7"/>
  <sheetViews>
    <sheetView showGridLines="0" topLeftCell="A19" zoomScaleNormal="100" zoomScalePageLayoutView="84" workbookViewId="0">
      <selection activeCell="B30" sqref="B30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4" t="s">
        <v>23</v>
      </c>
      <c r="C2" s="21"/>
      <c r="D2" s="21"/>
      <c r="E2" s="21"/>
      <c r="F2" s="21"/>
      <c r="G2" s="21"/>
      <c r="H2" s="21"/>
      <c r="I2" s="21"/>
      <c r="J2" s="22"/>
      <c r="K2" s="55" t="s">
        <v>2</v>
      </c>
      <c r="L2" s="56">
        <v>2013</v>
      </c>
      <c r="M2" s="56"/>
      <c r="N2" s="25"/>
    </row>
    <row r="3" spans="1:14" ht="21" customHeight="1" x14ac:dyDescent="0.2">
      <c r="A3" s="4"/>
      <c r="B3" s="8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57"/>
      <c r="L3" s="58"/>
      <c r="M3" s="58"/>
      <c r="N3" s="26"/>
    </row>
    <row r="4" spans="1:14" ht="18" customHeight="1" x14ac:dyDescent="0.2">
      <c r="A4" s="4"/>
      <c r="B4" s="85"/>
      <c r="C4" s="32">
        <f>IF(DAY(AbrDom1)=1,AbrDom1-6,AbrDom1+1)</f>
        <v>43556</v>
      </c>
      <c r="D4" s="32">
        <f>IF(DAY(AbrDom1)=1,AbrDom1-5,AbrDom1+2)</f>
        <v>43557</v>
      </c>
      <c r="E4" s="32">
        <f>IF(DAY(AbrDom1)=1,AbrDom1-4,AbrDom1+3)</f>
        <v>43558</v>
      </c>
      <c r="F4" s="32">
        <f>IF(DAY(AbrDom1)=1,AbrDom1-3,AbrDom1+4)</f>
        <v>43559</v>
      </c>
      <c r="G4" s="32">
        <f>IF(DAY(AbrDom1)=1,AbrDom1-2,AbrDom1+5)</f>
        <v>43560</v>
      </c>
      <c r="H4" s="32">
        <f>IF(DAY(AbrDom1)=1,AbrDom1-1,AbrDom1+6)</f>
        <v>43561</v>
      </c>
      <c r="I4" s="32">
        <f>IF(DAY(AbrDom1)=1,AbrDom1,AbrDom1+7)</f>
        <v>43562</v>
      </c>
      <c r="J4" s="5"/>
      <c r="K4" s="61" t="s">
        <v>11</v>
      </c>
      <c r="L4" s="16">
        <v>1</v>
      </c>
      <c r="M4" s="62" t="s">
        <v>72</v>
      </c>
      <c r="N4" s="63"/>
    </row>
    <row r="5" spans="1:14" ht="18" customHeight="1" x14ac:dyDescent="0.2">
      <c r="A5" s="4"/>
      <c r="B5" s="85"/>
      <c r="C5" s="32">
        <f>IF(DAY(AbrDom1)=1,AbrDom1+1,AbrDom1+8)</f>
        <v>43563</v>
      </c>
      <c r="D5" s="32">
        <f>IF(DAY(AbrDom1)=1,AbrDom1+2,AbrDom1+9)</f>
        <v>43564</v>
      </c>
      <c r="E5" s="32">
        <f>IF(DAY(AbrDom1)=1,AbrDom1+3,AbrDom1+10)</f>
        <v>43565</v>
      </c>
      <c r="F5" s="32">
        <f>IF(DAY(AbrDom1)=1,AbrDom1+4,AbrDom1+11)</f>
        <v>43566</v>
      </c>
      <c r="G5" s="32">
        <f>IF(DAY(AbrDom1)=1,AbrDom1+5,AbrDom1+12)</f>
        <v>43567</v>
      </c>
      <c r="H5" s="32">
        <f>IF(DAY(AbrDom1)=1,AbrDom1+6,AbrDom1+13)</f>
        <v>43568</v>
      </c>
      <c r="I5" s="32">
        <f>IF(DAY(AbrDom1)=1,AbrDom1+7,AbrDom1+14)</f>
        <v>43569</v>
      </c>
      <c r="J5" s="5"/>
      <c r="K5" s="60"/>
      <c r="L5" s="17">
        <v>8</v>
      </c>
      <c r="M5" s="45" t="s">
        <v>73</v>
      </c>
      <c r="N5" s="46"/>
    </row>
    <row r="6" spans="1:14" ht="18" customHeight="1" x14ac:dyDescent="0.2">
      <c r="A6" s="4"/>
      <c r="B6" s="85"/>
      <c r="C6" s="32">
        <f>IF(DAY(AbrDom1)=1,AbrDom1+8,AbrDom1+15)</f>
        <v>43570</v>
      </c>
      <c r="D6" s="32">
        <f>IF(DAY(AbrDom1)=1,AbrDom1+9,AbrDom1+16)</f>
        <v>43571</v>
      </c>
      <c r="E6" s="32">
        <f>IF(DAY(AbrDom1)=1,AbrDom1+10,AbrDom1+17)</f>
        <v>43572</v>
      </c>
      <c r="F6" s="32">
        <f>IF(DAY(AbrDom1)=1,AbrDom1+11,AbrDom1+18)</f>
        <v>43573</v>
      </c>
      <c r="G6" s="32">
        <f>IF(DAY(AbrDom1)=1,AbrDom1+12,AbrDom1+19)</f>
        <v>43574</v>
      </c>
      <c r="H6" s="32">
        <f>IF(DAY(AbrDom1)=1,AbrDom1+13,AbrDom1+20)</f>
        <v>43575</v>
      </c>
      <c r="I6" s="32">
        <f>IF(DAY(AbrDom1)=1,AbrDom1+14,AbrDom1+21)</f>
        <v>43576</v>
      </c>
      <c r="J6" s="5"/>
      <c r="K6" s="60"/>
      <c r="L6" s="17"/>
      <c r="M6" s="45"/>
      <c r="N6" s="46"/>
    </row>
    <row r="7" spans="1:14" ht="18" customHeight="1" x14ac:dyDescent="0.2">
      <c r="A7" s="4"/>
      <c r="B7" s="85"/>
      <c r="C7" s="32">
        <f>IF(DAY(AbrDom1)=1,AbrDom1+15,AbrDom1+22)</f>
        <v>43577</v>
      </c>
      <c r="D7" s="32">
        <f>IF(DAY(AbrDom1)=1,AbrDom1+16,AbrDom1+23)</f>
        <v>43578</v>
      </c>
      <c r="E7" s="32">
        <f>IF(DAY(AbrDom1)=1,AbrDom1+17,AbrDom1+24)</f>
        <v>43579</v>
      </c>
      <c r="F7" s="32">
        <f>IF(DAY(AbrDom1)=1,AbrDom1+18,AbrDom1+25)</f>
        <v>43580</v>
      </c>
      <c r="G7" s="32">
        <f>IF(DAY(AbrDom1)=1,AbrDom1+19,AbrDom1+26)</f>
        <v>43581</v>
      </c>
      <c r="H7" s="32">
        <f>IF(DAY(AbrDom1)=1,AbrDom1+20,AbrDom1+27)</f>
        <v>43582</v>
      </c>
      <c r="I7" s="32">
        <f>IF(DAY(AbrDom1)=1,AbrDom1+21,AbrDom1+28)</f>
        <v>43583</v>
      </c>
      <c r="J7" s="5"/>
      <c r="K7" s="11"/>
      <c r="L7" s="17">
        <v>22</v>
      </c>
      <c r="M7" s="45" t="s">
        <v>89</v>
      </c>
      <c r="N7" s="46"/>
    </row>
    <row r="8" spans="1:14" ht="18.75" customHeight="1" x14ac:dyDescent="0.2">
      <c r="A8" s="4"/>
      <c r="B8" s="85"/>
      <c r="C8" s="32">
        <f>IF(DAY(AbrDom1)=1,AbrDom1+22,AbrDom1+29)</f>
        <v>43584</v>
      </c>
      <c r="D8" s="32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45"/>
      <c r="N8" s="46"/>
    </row>
    <row r="9" spans="1:14" ht="18" customHeight="1" x14ac:dyDescent="0.2">
      <c r="A9" s="4"/>
      <c r="B9" s="85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64"/>
      <c r="N9" s="65"/>
    </row>
    <row r="10" spans="1:14" ht="18" customHeight="1" x14ac:dyDescent="0.2">
      <c r="A10" s="4"/>
      <c r="B10" s="86"/>
      <c r="C10" s="23"/>
      <c r="D10" s="23"/>
      <c r="E10" s="23"/>
      <c r="F10" s="23"/>
      <c r="G10" s="23"/>
      <c r="H10" s="23"/>
      <c r="I10" s="23"/>
      <c r="J10" s="24"/>
      <c r="K10" s="59" t="s">
        <v>12</v>
      </c>
      <c r="L10" s="16"/>
      <c r="M10" s="66"/>
      <c r="N10" s="67"/>
    </row>
    <row r="11" spans="1:14" ht="18" customHeight="1" x14ac:dyDescent="0.2">
      <c r="A11" s="4"/>
      <c r="B11" s="87" t="s">
        <v>10</v>
      </c>
      <c r="C11" s="88"/>
      <c r="D11" s="88"/>
      <c r="E11" s="88"/>
      <c r="F11" s="88"/>
      <c r="G11" s="88"/>
      <c r="H11" s="88"/>
      <c r="I11" s="88"/>
      <c r="J11" s="89"/>
      <c r="K11" s="60"/>
      <c r="L11" s="17">
        <v>2</v>
      </c>
      <c r="M11" s="45" t="s">
        <v>83</v>
      </c>
      <c r="N11" s="46"/>
    </row>
    <row r="12" spans="1:14" ht="18" customHeight="1" x14ac:dyDescent="0.2">
      <c r="A12" s="4"/>
      <c r="B12" s="87"/>
      <c r="C12" s="88"/>
      <c r="D12" s="88"/>
      <c r="E12" s="88"/>
      <c r="F12" s="88"/>
      <c r="G12" s="88"/>
      <c r="H12" s="88"/>
      <c r="I12" s="88"/>
      <c r="J12" s="89"/>
      <c r="K12" s="60"/>
      <c r="L12" s="17">
        <v>9</v>
      </c>
      <c r="M12" s="45" t="s">
        <v>84</v>
      </c>
      <c r="N12" s="46"/>
    </row>
    <row r="13" spans="1:14" ht="18" customHeight="1" x14ac:dyDescent="0.2">
      <c r="B13" s="3" t="s">
        <v>11</v>
      </c>
      <c r="C13" s="53" t="s">
        <v>12</v>
      </c>
      <c r="D13" s="54"/>
      <c r="E13" s="53" t="s">
        <v>13</v>
      </c>
      <c r="F13" s="54"/>
      <c r="G13" s="53" t="s">
        <v>14</v>
      </c>
      <c r="H13" s="54"/>
      <c r="I13" s="53" t="s">
        <v>15</v>
      </c>
      <c r="J13" s="72"/>
      <c r="K13" s="11"/>
      <c r="L13" s="17"/>
      <c r="M13" s="45"/>
      <c r="N13" s="46"/>
    </row>
    <row r="14" spans="1:14" ht="18" customHeight="1" x14ac:dyDescent="0.2">
      <c r="B14" s="8"/>
      <c r="C14" s="49"/>
      <c r="D14" s="50"/>
      <c r="E14" s="49"/>
      <c r="F14" s="50"/>
      <c r="G14" s="49"/>
      <c r="H14" s="50"/>
      <c r="I14" s="49"/>
      <c r="J14" s="70"/>
      <c r="K14" s="11"/>
      <c r="L14" s="17">
        <v>30</v>
      </c>
      <c r="M14" s="45" t="s">
        <v>90</v>
      </c>
      <c r="N14" s="46"/>
    </row>
    <row r="15" spans="1:14" ht="18" customHeight="1" x14ac:dyDescent="0.2">
      <c r="B15" s="6"/>
      <c r="C15" s="47"/>
      <c r="D15" s="48"/>
      <c r="E15" s="47"/>
      <c r="F15" s="48"/>
      <c r="G15" s="47"/>
      <c r="H15" s="48"/>
      <c r="I15" s="73"/>
      <c r="J15" s="74"/>
      <c r="K15" s="13"/>
      <c r="L15" s="19"/>
      <c r="M15" s="64"/>
      <c r="N15" s="65"/>
    </row>
    <row r="16" spans="1:14" ht="12.75" x14ac:dyDescent="0.2">
      <c r="B16" s="8"/>
      <c r="C16" s="49"/>
      <c r="D16" s="50"/>
      <c r="E16" s="49"/>
      <c r="F16" s="50"/>
      <c r="G16" s="49"/>
      <c r="H16" s="50"/>
      <c r="I16" s="92"/>
      <c r="J16" s="93"/>
      <c r="K16" s="51" t="s">
        <v>13</v>
      </c>
      <c r="L16" s="16">
        <v>3</v>
      </c>
      <c r="M16" s="27" t="s">
        <v>45</v>
      </c>
      <c r="N16" s="28"/>
    </row>
    <row r="17" spans="2:14" ht="18" customHeight="1" x14ac:dyDescent="0.2">
      <c r="B17" s="6"/>
      <c r="C17" s="47"/>
      <c r="D17" s="48"/>
      <c r="E17" s="47"/>
      <c r="F17" s="48"/>
      <c r="G17" s="47"/>
      <c r="H17" s="48"/>
      <c r="I17" s="73"/>
      <c r="J17" s="74"/>
      <c r="K17" s="52"/>
      <c r="L17" s="17">
        <v>10</v>
      </c>
      <c r="M17" s="45" t="s">
        <v>85</v>
      </c>
      <c r="N17" s="46"/>
    </row>
    <row r="18" spans="2:14" ht="18" customHeight="1" x14ac:dyDescent="0.2">
      <c r="B18" s="9"/>
      <c r="C18" s="75"/>
      <c r="D18" s="76"/>
      <c r="E18" s="75"/>
      <c r="F18" s="76"/>
      <c r="G18" s="75"/>
      <c r="H18" s="76"/>
      <c r="I18" s="75"/>
      <c r="J18" s="77"/>
      <c r="K18" s="52"/>
      <c r="L18" s="17">
        <v>17</v>
      </c>
      <c r="M18" s="45" t="s">
        <v>88</v>
      </c>
      <c r="N18" s="46"/>
    </row>
    <row r="19" spans="2:14" ht="18" customHeight="1" x14ac:dyDescent="0.2">
      <c r="B19" s="6"/>
      <c r="C19" s="47"/>
      <c r="D19" s="48"/>
      <c r="E19" s="47"/>
      <c r="F19" s="48"/>
      <c r="G19" s="47"/>
      <c r="H19" s="48"/>
      <c r="I19" s="73"/>
      <c r="J19" s="74"/>
      <c r="K19" s="11"/>
      <c r="L19" s="17"/>
      <c r="M19" s="45"/>
      <c r="N19" s="46"/>
    </row>
    <row r="20" spans="2:14" ht="18" customHeight="1" x14ac:dyDescent="0.2">
      <c r="B20" s="8"/>
      <c r="C20" s="49"/>
      <c r="D20" s="50"/>
      <c r="E20" s="49"/>
      <c r="F20" s="50"/>
      <c r="G20" s="49"/>
      <c r="H20" s="50"/>
      <c r="I20" s="49"/>
      <c r="J20" s="70"/>
      <c r="K20" s="11"/>
      <c r="L20" s="17"/>
      <c r="M20" s="45"/>
      <c r="N20" s="46"/>
    </row>
    <row r="21" spans="2:14" ht="18" customHeight="1" x14ac:dyDescent="0.2">
      <c r="B21" s="6"/>
      <c r="C21" s="47"/>
      <c r="D21" s="48"/>
      <c r="E21" s="47"/>
      <c r="F21" s="48"/>
      <c r="G21" s="47"/>
      <c r="H21" s="48"/>
      <c r="I21" s="90"/>
      <c r="J21" s="91"/>
      <c r="K21" s="13"/>
      <c r="L21" s="19"/>
      <c r="M21" s="64"/>
      <c r="N21" s="65"/>
    </row>
    <row r="22" spans="2:14" ht="18" customHeight="1" x14ac:dyDescent="0.2">
      <c r="B22" s="8"/>
      <c r="C22" s="49"/>
      <c r="D22" s="50"/>
      <c r="E22" s="49"/>
      <c r="F22" s="50"/>
      <c r="G22" s="49"/>
      <c r="H22" s="50"/>
      <c r="I22" s="49"/>
      <c r="J22" s="70"/>
      <c r="K22" s="51" t="s">
        <v>14</v>
      </c>
      <c r="L22" s="16"/>
      <c r="M22" s="66"/>
      <c r="N22" s="67"/>
    </row>
    <row r="23" spans="2:14" ht="18" customHeight="1" x14ac:dyDescent="0.2">
      <c r="B23" s="6"/>
      <c r="C23" s="47"/>
      <c r="D23" s="48"/>
      <c r="E23" s="47"/>
      <c r="F23" s="48"/>
      <c r="G23" s="47"/>
      <c r="H23" s="48"/>
      <c r="I23" s="73"/>
      <c r="J23" s="74"/>
      <c r="K23" s="52"/>
      <c r="L23" s="17">
        <v>4</v>
      </c>
      <c r="M23" s="45" t="s">
        <v>43</v>
      </c>
      <c r="N23" s="46"/>
    </row>
    <row r="24" spans="2:14" ht="18" customHeight="1" x14ac:dyDescent="0.2">
      <c r="B24" s="8"/>
      <c r="C24" s="49"/>
      <c r="D24" s="50"/>
      <c r="E24" s="49"/>
      <c r="F24" s="50"/>
      <c r="G24" s="49"/>
      <c r="H24" s="50"/>
      <c r="I24" s="49"/>
      <c r="J24" s="70"/>
      <c r="K24" s="52"/>
      <c r="L24" s="17">
        <v>11</v>
      </c>
      <c r="M24" s="45" t="s">
        <v>86</v>
      </c>
      <c r="N24" s="46"/>
    </row>
    <row r="25" spans="2:14" ht="18" customHeight="1" x14ac:dyDescent="0.2">
      <c r="B25" s="6"/>
      <c r="C25" s="47"/>
      <c r="D25" s="48"/>
      <c r="E25" s="47"/>
      <c r="F25" s="48"/>
      <c r="G25" s="47"/>
      <c r="H25" s="48"/>
      <c r="I25" s="73"/>
      <c r="J25" s="74"/>
      <c r="K25" s="52"/>
      <c r="L25" s="17"/>
      <c r="M25" s="45"/>
      <c r="N25" s="46"/>
    </row>
    <row r="26" spans="2:14" ht="18" customHeight="1" x14ac:dyDescent="0.2">
      <c r="B26" s="8"/>
      <c r="C26" s="49"/>
      <c r="D26" s="50"/>
      <c r="E26" s="49"/>
      <c r="F26" s="50"/>
      <c r="G26" s="49"/>
      <c r="H26" s="50"/>
      <c r="I26" s="49"/>
      <c r="J26" s="70"/>
      <c r="K26" s="11"/>
      <c r="L26" s="17">
        <v>25</v>
      </c>
      <c r="M26" s="45" t="s">
        <v>88</v>
      </c>
      <c r="N26" s="46"/>
    </row>
    <row r="27" spans="2:14" ht="18" customHeight="1" x14ac:dyDescent="0.2">
      <c r="B27" s="6"/>
      <c r="C27" s="47"/>
      <c r="D27" s="48"/>
      <c r="E27" s="47"/>
      <c r="F27" s="48"/>
      <c r="G27" s="47"/>
      <c r="H27" s="48"/>
      <c r="I27" s="73"/>
      <c r="J27" s="74"/>
      <c r="K27" s="13"/>
      <c r="L27" s="19"/>
      <c r="M27" s="64"/>
      <c r="N27" s="65"/>
    </row>
    <row r="28" spans="2:14" ht="18" customHeight="1" x14ac:dyDescent="0.2">
      <c r="B28" s="8"/>
      <c r="C28" s="49"/>
      <c r="D28" s="50"/>
      <c r="E28" s="49"/>
      <c r="F28" s="50"/>
      <c r="G28" s="49"/>
      <c r="H28" s="50"/>
      <c r="I28" s="49"/>
      <c r="J28" s="70"/>
      <c r="K28" s="59" t="s">
        <v>15</v>
      </c>
      <c r="L28" s="16"/>
      <c r="M28" s="66"/>
      <c r="N28" s="67"/>
    </row>
    <row r="29" spans="2:14" ht="18" customHeight="1" x14ac:dyDescent="0.2">
      <c r="B29" s="6"/>
      <c r="C29" s="47"/>
      <c r="D29" s="48"/>
      <c r="E29" s="47"/>
      <c r="F29" s="48"/>
      <c r="G29" s="47"/>
      <c r="H29" s="48"/>
      <c r="I29" s="47"/>
      <c r="J29" s="71"/>
      <c r="K29" s="60"/>
      <c r="L29" s="17">
        <v>5</v>
      </c>
      <c r="M29" s="45" t="s">
        <v>74</v>
      </c>
      <c r="N29" s="46"/>
    </row>
    <row r="30" spans="2:14" ht="18" customHeight="1" x14ac:dyDescent="0.2">
      <c r="B30" s="78" t="s">
        <v>54</v>
      </c>
      <c r="C30" s="79"/>
      <c r="D30" s="79"/>
      <c r="E30" s="79"/>
      <c r="F30" s="79"/>
      <c r="G30" s="79"/>
      <c r="H30" s="79"/>
      <c r="I30" s="79"/>
      <c r="J30" s="80"/>
      <c r="K30" s="60"/>
      <c r="L30" s="17">
        <v>12</v>
      </c>
      <c r="M30" s="45" t="s">
        <v>87</v>
      </c>
      <c r="N30" s="46"/>
    </row>
    <row r="31" spans="2:14" ht="18" customHeight="1" x14ac:dyDescent="0.2">
      <c r="B31" s="81"/>
      <c r="C31" s="82"/>
      <c r="D31" s="82"/>
      <c r="E31" s="82"/>
      <c r="F31" s="82"/>
      <c r="G31" s="82"/>
      <c r="H31" s="82"/>
      <c r="I31" s="82"/>
      <c r="J31" s="83"/>
      <c r="K31" s="31"/>
      <c r="L31" s="17"/>
      <c r="M31" s="29"/>
      <c r="N31" s="30"/>
    </row>
    <row r="32" spans="2:14" ht="18" customHeight="1" x14ac:dyDescent="0.2">
      <c r="B32" s="81"/>
      <c r="C32" s="82"/>
      <c r="D32" s="82"/>
      <c r="E32" s="82"/>
      <c r="F32" s="82"/>
      <c r="G32" s="82"/>
      <c r="H32" s="82"/>
      <c r="I32" s="82"/>
      <c r="J32" s="83"/>
      <c r="K32" s="59" t="s">
        <v>28</v>
      </c>
      <c r="L32" s="17">
        <v>13</v>
      </c>
      <c r="M32" s="45" t="s">
        <v>75</v>
      </c>
      <c r="N32" s="46"/>
    </row>
    <row r="33" spans="2:14" ht="18" customHeight="1" x14ac:dyDescent="0.2">
      <c r="B33" s="81"/>
      <c r="C33" s="82"/>
      <c r="D33" s="82"/>
      <c r="E33" s="82"/>
      <c r="F33" s="82"/>
      <c r="G33" s="82"/>
      <c r="H33" s="82"/>
      <c r="I33" s="82"/>
      <c r="J33" s="83"/>
      <c r="K33" s="60"/>
      <c r="L33" s="17"/>
      <c r="M33" s="45"/>
      <c r="N33" s="46"/>
    </row>
    <row r="34" spans="2:14" ht="18" customHeight="1" x14ac:dyDescent="0.2">
      <c r="B34" s="7"/>
      <c r="C34" s="105"/>
      <c r="D34" s="106"/>
      <c r="E34" s="105"/>
      <c r="F34" s="106"/>
      <c r="G34" s="105"/>
      <c r="H34" s="106"/>
      <c r="I34" s="107"/>
      <c r="J34" s="108"/>
      <c r="K34" s="60"/>
      <c r="L34" s="20"/>
      <c r="M34" s="94"/>
      <c r="N34" s="95"/>
    </row>
    <row r="35" spans="2:14" ht="16.5" customHeight="1" x14ac:dyDescent="0.2">
      <c r="K35" s="59" t="s">
        <v>29</v>
      </c>
      <c r="L35" s="37">
        <v>14</v>
      </c>
      <c r="M35" s="1" t="s">
        <v>75</v>
      </c>
    </row>
    <row r="36" spans="2:14" ht="16.5" customHeight="1" x14ac:dyDescent="0.2">
      <c r="K36" s="60"/>
    </row>
    <row r="37" spans="2:14" ht="16.5" customHeight="1" x14ac:dyDescent="0.2">
      <c r="K37" s="60"/>
    </row>
  </sheetData>
  <mergeCells count="112">
    <mergeCell ref="K35:K37"/>
    <mergeCell ref="C34:D34"/>
    <mergeCell ref="E34:F34"/>
    <mergeCell ref="G34:H34"/>
    <mergeCell ref="I34:J34"/>
    <mergeCell ref="M34:N34"/>
    <mergeCell ref="M32:N32"/>
    <mergeCell ref="M33:N33"/>
    <mergeCell ref="B30:J33"/>
    <mergeCell ref="M29:N29"/>
    <mergeCell ref="M30:N30"/>
    <mergeCell ref="K32:K34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4:J34">
    <cfRule type="expression" dxfId="41" priority="2">
      <formula>B14&lt;&gt;""</formula>
    </cfRule>
  </conditionalFormatting>
  <conditionalFormatting sqref="B30:B31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20" zoomScaleNormal="100" zoomScalePageLayoutView="84" workbookViewId="0">
      <selection activeCell="B11" sqref="B11:J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4" t="s">
        <v>22</v>
      </c>
      <c r="C2" s="21"/>
      <c r="D2" s="21"/>
      <c r="E2" s="21"/>
      <c r="F2" s="21"/>
      <c r="G2" s="21"/>
      <c r="H2" s="21"/>
      <c r="I2" s="21"/>
      <c r="J2" s="22"/>
      <c r="K2" s="55" t="s">
        <v>2</v>
      </c>
      <c r="L2" s="56">
        <v>2013</v>
      </c>
      <c r="M2" s="56"/>
      <c r="N2" s="25"/>
    </row>
    <row r="3" spans="1:14" ht="21" customHeight="1" x14ac:dyDescent="0.2">
      <c r="A3" s="4"/>
      <c r="B3" s="8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57"/>
      <c r="L3" s="58"/>
      <c r="M3" s="58"/>
      <c r="N3" s="26"/>
    </row>
    <row r="4" spans="1:14" ht="18" customHeight="1" x14ac:dyDescent="0.2">
      <c r="A4" s="4"/>
      <c r="B4" s="85"/>
      <c r="C4" s="10">
        <f>IF(DAY(MayDom1)=1,MayDom1-6,MayDom1+1)</f>
        <v>43584</v>
      </c>
      <c r="D4" s="10">
        <f>IF(DAY(MayDom1)=1,MayDom1-5,MayDom1+2)</f>
        <v>43585</v>
      </c>
      <c r="E4" s="32">
        <v>1</v>
      </c>
      <c r="F4" s="32">
        <f>IF(DAY(MayDom1)=1,MayDom1-3,MayDom1+4)</f>
        <v>43587</v>
      </c>
      <c r="G4" s="32">
        <f>IF(DAY(MayDom1)=1,MayDom1-2,MayDom1+5)</f>
        <v>43588</v>
      </c>
      <c r="H4" s="32">
        <f>IF(DAY(MayDom1)=1,MayDom1-1,MayDom1+6)</f>
        <v>43589</v>
      </c>
      <c r="I4" s="32">
        <f>IF(DAY(MayDom1)=1,MayDom1,MayDom1+7)</f>
        <v>43590</v>
      </c>
      <c r="J4" s="5"/>
      <c r="K4" s="61" t="s">
        <v>11</v>
      </c>
      <c r="L4" s="16"/>
      <c r="M4" s="62"/>
      <c r="N4" s="63"/>
    </row>
    <row r="5" spans="1:14" ht="18" customHeight="1" x14ac:dyDescent="0.2">
      <c r="A5" s="4"/>
      <c r="B5" s="85"/>
      <c r="C5" s="10">
        <f>IF(DAY(MayDom1)=1,MayDom1+1,MayDom1+8)</f>
        <v>43591</v>
      </c>
      <c r="D5" s="10">
        <f>IF(DAY(MayDom1)=1,MayDom1+2,MayDom1+9)</f>
        <v>43592</v>
      </c>
      <c r="E5" s="32">
        <f>IF(DAY(MayDom1)=1,MayDom1+3,MayDom1+10)</f>
        <v>43593</v>
      </c>
      <c r="F5" s="32">
        <f>IF(DAY(MayDom1)=1,MayDom1+4,MayDom1+11)</f>
        <v>43594</v>
      </c>
      <c r="G5" s="32">
        <f>IF(DAY(MayDom1)=1,MayDom1+5,MayDom1+12)</f>
        <v>43595</v>
      </c>
      <c r="H5" s="32">
        <f>IF(DAY(MayDom1)=1,MayDom1+6,MayDom1+13)</f>
        <v>43596</v>
      </c>
      <c r="I5" s="32">
        <f>IF(DAY(MayDom1)=1,MayDom1+7,MayDom1+14)</f>
        <v>43597</v>
      </c>
      <c r="J5" s="5"/>
      <c r="K5" s="60"/>
      <c r="L5" s="17">
        <v>6</v>
      </c>
      <c r="M5" s="45" t="s">
        <v>91</v>
      </c>
      <c r="N5" s="46"/>
    </row>
    <row r="6" spans="1:14" ht="18" customHeight="1" x14ac:dyDescent="0.2">
      <c r="A6" s="4"/>
      <c r="B6" s="85"/>
      <c r="C6" s="10">
        <f>IF(DAY(MayDom1)=1,MayDom1+8,MayDom1+15)</f>
        <v>43598</v>
      </c>
      <c r="D6" s="10">
        <f>IF(DAY(MayDom1)=1,MayDom1+9,MayDom1+16)</f>
        <v>43599</v>
      </c>
      <c r="E6" s="32">
        <f>IF(DAY(MayDom1)=1,MayDom1+10,MayDom1+17)</f>
        <v>43600</v>
      </c>
      <c r="F6" s="32">
        <f>IF(DAY(MayDom1)=1,MayDom1+11,MayDom1+18)</f>
        <v>43601</v>
      </c>
      <c r="G6" s="32">
        <f>IF(DAY(MayDom1)=1,MayDom1+12,MayDom1+19)</f>
        <v>43602</v>
      </c>
      <c r="H6" s="32">
        <f>IF(DAY(MayDom1)=1,MayDom1+13,MayDom1+20)</f>
        <v>43603</v>
      </c>
      <c r="I6" s="32">
        <f>IF(DAY(MayDom1)=1,MayDom1+14,MayDom1+21)</f>
        <v>43604</v>
      </c>
      <c r="J6" s="5"/>
      <c r="K6" s="60"/>
      <c r="L6" s="17">
        <v>13</v>
      </c>
      <c r="M6" s="45" t="s">
        <v>97</v>
      </c>
      <c r="N6" s="46"/>
    </row>
    <row r="7" spans="1:14" ht="18" customHeight="1" x14ac:dyDescent="0.2">
      <c r="A7" s="4"/>
      <c r="B7" s="85"/>
      <c r="C7" s="10">
        <f>IF(DAY(MayDom1)=1,MayDom1+15,MayDom1+22)</f>
        <v>43605</v>
      </c>
      <c r="D7" s="10">
        <f>IF(DAY(MayDom1)=1,MayDom1+16,MayDom1+23)</f>
        <v>43606</v>
      </c>
      <c r="E7" s="32">
        <f>IF(DAY(MayDom1)=1,MayDom1+17,MayDom1+24)</f>
        <v>43607</v>
      </c>
      <c r="F7" s="32">
        <f>IF(DAY(MayDom1)=1,MayDom1+18,MayDom1+25)</f>
        <v>43608</v>
      </c>
      <c r="G7" s="32">
        <f>IF(DAY(MayDom1)=1,MayDom1+19,MayDom1+26)</f>
        <v>43609</v>
      </c>
      <c r="H7" s="32">
        <f>IF(DAY(MayDom1)=1,MayDom1+20,MayDom1+27)</f>
        <v>43610</v>
      </c>
      <c r="I7" s="32">
        <f>IF(DAY(MayDom1)=1,MayDom1+21,MayDom1+28)</f>
        <v>43611</v>
      </c>
      <c r="J7" s="5"/>
      <c r="K7" s="11"/>
      <c r="L7" s="17">
        <v>20</v>
      </c>
      <c r="M7" s="45" t="s">
        <v>101</v>
      </c>
      <c r="N7" s="46"/>
    </row>
    <row r="8" spans="1:14" ht="18.75" customHeight="1" x14ac:dyDescent="0.2">
      <c r="A8" s="4"/>
      <c r="B8" s="85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>
        <v>27</v>
      </c>
      <c r="M8" s="45" t="s">
        <v>107</v>
      </c>
      <c r="N8" s="46"/>
    </row>
    <row r="9" spans="1:14" ht="18" customHeight="1" x14ac:dyDescent="0.2">
      <c r="A9" s="4"/>
      <c r="B9" s="85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64"/>
      <c r="N9" s="65"/>
    </row>
    <row r="10" spans="1:14" ht="18" customHeight="1" x14ac:dyDescent="0.2">
      <c r="A10" s="4"/>
      <c r="B10" s="86"/>
      <c r="C10" s="23"/>
      <c r="D10" s="23"/>
      <c r="E10" s="23"/>
      <c r="F10" s="23"/>
      <c r="G10" s="23"/>
      <c r="H10" s="23"/>
      <c r="I10" s="23"/>
      <c r="J10" s="24"/>
      <c r="K10" s="59" t="s">
        <v>12</v>
      </c>
      <c r="L10" s="16"/>
      <c r="M10" s="66"/>
      <c r="N10" s="67"/>
    </row>
    <row r="11" spans="1:14" ht="18" customHeight="1" x14ac:dyDescent="0.2">
      <c r="A11" s="4"/>
      <c r="B11" s="87" t="s">
        <v>10</v>
      </c>
      <c r="C11" s="88"/>
      <c r="D11" s="88"/>
      <c r="E11" s="88"/>
      <c r="F11" s="88"/>
      <c r="G11" s="88"/>
      <c r="H11" s="88"/>
      <c r="I11" s="88"/>
      <c r="J11" s="89"/>
      <c r="K11" s="60"/>
      <c r="L11" s="17">
        <v>7</v>
      </c>
      <c r="M11" s="45" t="s">
        <v>92</v>
      </c>
      <c r="N11" s="46"/>
    </row>
    <row r="12" spans="1:14" ht="18" customHeight="1" x14ac:dyDescent="0.2">
      <c r="A12" s="4"/>
      <c r="B12" s="87"/>
      <c r="C12" s="88"/>
      <c r="D12" s="88"/>
      <c r="E12" s="88"/>
      <c r="F12" s="88"/>
      <c r="G12" s="88"/>
      <c r="H12" s="88"/>
      <c r="I12" s="88"/>
      <c r="J12" s="89"/>
      <c r="K12" s="60"/>
      <c r="L12" s="17">
        <v>14</v>
      </c>
      <c r="M12" s="45" t="s">
        <v>98</v>
      </c>
      <c r="N12" s="46"/>
    </row>
    <row r="13" spans="1:14" ht="18" customHeight="1" x14ac:dyDescent="0.2">
      <c r="B13" s="3" t="s">
        <v>11</v>
      </c>
      <c r="C13" s="53" t="s">
        <v>12</v>
      </c>
      <c r="D13" s="54"/>
      <c r="E13" s="53" t="s">
        <v>13</v>
      </c>
      <c r="F13" s="54"/>
      <c r="G13" s="53" t="s">
        <v>14</v>
      </c>
      <c r="H13" s="54"/>
      <c r="I13" s="53" t="s">
        <v>15</v>
      </c>
      <c r="J13" s="72"/>
      <c r="K13" s="11"/>
      <c r="L13" s="17">
        <v>21</v>
      </c>
      <c r="M13" s="45" t="s">
        <v>102</v>
      </c>
      <c r="N13" s="46"/>
    </row>
    <row r="14" spans="1:14" ht="18" customHeight="1" x14ac:dyDescent="0.2">
      <c r="B14" s="8"/>
      <c r="C14" s="49"/>
      <c r="D14" s="50"/>
      <c r="E14" s="49"/>
      <c r="F14" s="50"/>
      <c r="G14" s="49"/>
      <c r="H14" s="50"/>
      <c r="I14" s="49"/>
      <c r="J14" s="70"/>
      <c r="K14" s="11"/>
      <c r="L14" s="17">
        <v>28</v>
      </c>
      <c r="M14" s="45" t="s">
        <v>108</v>
      </c>
      <c r="N14" s="46"/>
    </row>
    <row r="15" spans="1:14" ht="18" customHeight="1" x14ac:dyDescent="0.2">
      <c r="B15" s="6"/>
      <c r="C15" s="47"/>
      <c r="D15" s="48"/>
      <c r="E15" s="47"/>
      <c r="F15" s="48"/>
      <c r="G15" s="47"/>
      <c r="H15" s="48"/>
      <c r="I15" s="73"/>
      <c r="J15" s="74"/>
      <c r="K15" s="13"/>
      <c r="L15" s="19"/>
      <c r="M15" s="64"/>
      <c r="N15" s="65"/>
    </row>
    <row r="16" spans="1:14" ht="18" customHeight="1" x14ac:dyDescent="0.2">
      <c r="B16" s="8"/>
      <c r="C16" s="49"/>
      <c r="D16" s="50"/>
      <c r="E16" s="49"/>
      <c r="F16" s="50"/>
      <c r="G16" s="49"/>
      <c r="H16" s="50"/>
      <c r="I16" s="92"/>
      <c r="J16" s="93"/>
      <c r="K16" s="51" t="s">
        <v>13</v>
      </c>
      <c r="L16" s="16"/>
      <c r="M16" s="66"/>
      <c r="N16" s="67"/>
    </row>
    <row r="17" spans="2:14" ht="18" customHeight="1" x14ac:dyDescent="0.2">
      <c r="B17" s="6"/>
      <c r="C17" s="47"/>
      <c r="D17" s="48"/>
      <c r="E17" s="47"/>
      <c r="F17" s="48"/>
      <c r="G17" s="47"/>
      <c r="H17" s="48"/>
      <c r="I17" s="73"/>
      <c r="J17" s="74"/>
      <c r="K17" s="52"/>
      <c r="L17" s="17">
        <v>8</v>
      </c>
      <c r="M17" s="45" t="s">
        <v>93</v>
      </c>
      <c r="N17" s="46"/>
    </row>
    <row r="18" spans="2:14" ht="18" customHeight="1" x14ac:dyDescent="0.2">
      <c r="B18" s="9"/>
      <c r="C18" s="75"/>
      <c r="D18" s="76"/>
      <c r="E18" s="75"/>
      <c r="F18" s="76"/>
      <c r="G18" s="75"/>
      <c r="H18" s="76"/>
      <c r="I18" s="75"/>
      <c r="J18" s="77"/>
      <c r="K18" s="52"/>
      <c r="L18" s="17">
        <v>15</v>
      </c>
      <c r="M18" s="45" t="s">
        <v>99</v>
      </c>
      <c r="N18" s="46"/>
    </row>
    <row r="19" spans="2:14" ht="18" customHeight="1" x14ac:dyDescent="0.2">
      <c r="B19" s="6"/>
      <c r="C19" s="47"/>
      <c r="D19" s="48"/>
      <c r="E19" s="47"/>
      <c r="F19" s="48"/>
      <c r="G19" s="47"/>
      <c r="H19" s="48"/>
      <c r="I19" s="73"/>
      <c r="J19" s="74"/>
      <c r="K19" s="11"/>
      <c r="L19" s="17">
        <v>22</v>
      </c>
      <c r="M19" s="45" t="s">
        <v>103</v>
      </c>
      <c r="N19" s="46"/>
    </row>
    <row r="20" spans="2:14" ht="18" customHeight="1" x14ac:dyDescent="0.2">
      <c r="B20" s="8"/>
      <c r="C20" s="49"/>
      <c r="D20" s="50"/>
      <c r="E20" s="49"/>
      <c r="F20" s="50"/>
      <c r="G20" s="49"/>
      <c r="H20" s="50"/>
      <c r="I20" s="49"/>
      <c r="J20" s="70"/>
      <c r="K20" s="11"/>
      <c r="L20" s="17">
        <v>29</v>
      </c>
      <c r="M20" s="45" t="s">
        <v>109</v>
      </c>
      <c r="N20" s="46"/>
    </row>
    <row r="21" spans="2:14" ht="18" customHeight="1" x14ac:dyDescent="0.2">
      <c r="B21" s="6"/>
      <c r="C21" s="47"/>
      <c r="D21" s="48"/>
      <c r="E21" s="47"/>
      <c r="F21" s="48"/>
      <c r="G21" s="47"/>
      <c r="H21" s="48"/>
      <c r="I21" s="90"/>
      <c r="J21" s="91"/>
      <c r="K21" s="13"/>
      <c r="L21" s="19"/>
      <c r="M21" s="64"/>
      <c r="N21" s="65"/>
    </row>
    <row r="22" spans="2:14" ht="18" customHeight="1" x14ac:dyDescent="0.2">
      <c r="B22" s="8"/>
      <c r="C22" s="49"/>
      <c r="D22" s="50"/>
      <c r="E22" s="49"/>
      <c r="F22" s="50"/>
      <c r="G22" s="49"/>
      <c r="H22" s="50"/>
      <c r="I22" s="49"/>
      <c r="J22" s="70"/>
      <c r="K22" s="51" t="s">
        <v>14</v>
      </c>
      <c r="L22" s="16"/>
      <c r="M22" s="66"/>
      <c r="N22" s="67"/>
    </row>
    <row r="23" spans="2:14" ht="18" customHeight="1" x14ac:dyDescent="0.2">
      <c r="B23" s="6"/>
      <c r="C23" s="47"/>
      <c r="D23" s="48"/>
      <c r="E23" s="47"/>
      <c r="F23" s="48"/>
      <c r="G23" s="47"/>
      <c r="H23" s="48"/>
      <c r="I23" s="73"/>
      <c r="J23" s="74"/>
      <c r="K23" s="52"/>
      <c r="L23" s="17"/>
      <c r="M23" s="45"/>
      <c r="N23" s="46"/>
    </row>
    <row r="24" spans="2:14" ht="18" customHeight="1" x14ac:dyDescent="0.2">
      <c r="B24" s="8"/>
      <c r="C24" s="49"/>
      <c r="D24" s="50"/>
      <c r="E24" s="49"/>
      <c r="F24" s="50"/>
      <c r="G24" s="49"/>
      <c r="H24" s="50"/>
      <c r="I24" s="49"/>
      <c r="J24" s="70"/>
      <c r="K24" s="52"/>
      <c r="L24" s="17">
        <v>9</v>
      </c>
      <c r="M24" s="45" t="s">
        <v>94</v>
      </c>
      <c r="N24" s="46"/>
    </row>
    <row r="25" spans="2:14" ht="18" customHeight="1" x14ac:dyDescent="0.2">
      <c r="B25" s="6"/>
      <c r="C25" s="47"/>
      <c r="D25" s="48"/>
      <c r="E25" s="47"/>
      <c r="F25" s="48"/>
      <c r="G25" s="47"/>
      <c r="H25" s="48"/>
      <c r="I25" s="73"/>
      <c r="J25" s="74"/>
      <c r="K25" s="52"/>
      <c r="L25" s="17">
        <v>16</v>
      </c>
      <c r="M25" s="45" t="s">
        <v>35</v>
      </c>
      <c r="N25" s="46"/>
    </row>
    <row r="26" spans="2:14" ht="18" customHeight="1" x14ac:dyDescent="0.2">
      <c r="B26" s="8"/>
      <c r="C26" s="49"/>
      <c r="D26" s="50"/>
      <c r="E26" s="49"/>
      <c r="F26" s="50"/>
      <c r="G26" s="49"/>
      <c r="H26" s="50"/>
      <c r="I26" s="49"/>
      <c r="J26" s="70"/>
      <c r="K26" s="11"/>
      <c r="L26" s="17">
        <v>23</v>
      </c>
      <c r="M26" s="45" t="s">
        <v>104</v>
      </c>
      <c r="N26" s="46"/>
    </row>
    <row r="27" spans="2:14" ht="18" customHeight="1" x14ac:dyDescent="0.2">
      <c r="B27" s="6"/>
      <c r="C27" s="47"/>
      <c r="D27" s="48"/>
      <c r="E27" s="47"/>
      <c r="F27" s="48"/>
      <c r="G27" s="47"/>
      <c r="H27" s="48"/>
      <c r="I27" s="73"/>
      <c r="J27" s="74"/>
      <c r="K27" s="13"/>
      <c r="L27" s="19">
        <v>30</v>
      </c>
      <c r="M27" s="64" t="s">
        <v>110</v>
      </c>
      <c r="N27" s="65"/>
    </row>
    <row r="28" spans="2:14" ht="18" customHeight="1" x14ac:dyDescent="0.2">
      <c r="B28" s="8"/>
      <c r="C28" s="49"/>
      <c r="D28" s="50"/>
      <c r="E28" s="49"/>
      <c r="F28" s="50"/>
      <c r="G28" s="49"/>
      <c r="H28" s="50"/>
      <c r="I28" s="49"/>
      <c r="J28" s="70"/>
      <c r="K28" s="59" t="s">
        <v>15</v>
      </c>
      <c r="L28" s="16"/>
      <c r="M28" s="66"/>
      <c r="N28" s="67"/>
    </row>
    <row r="29" spans="2:14" ht="18" customHeight="1" x14ac:dyDescent="0.2">
      <c r="B29" s="6"/>
      <c r="C29" s="47"/>
      <c r="D29" s="48"/>
      <c r="E29" s="47"/>
      <c r="F29" s="48"/>
      <c r="G29" s="47"/>
      <c r="H29" s="48"/>
      <c r="I29" s="47"/>
      <c r="J29" s="71"/>
      <c r="K29" s="60"/>
      <c r="L29" s="17">
        <v>10</v>
      </c>
      <c r="M29" s="45" t="s">
        <v>95</v>
      </c>
      <c r="N29" s="46"/>
    </row>
    <row r="30" spans="2:14" ht="18" customHeight="1" x14ac:dyDescent="0.2">
      <c r="B30" s="78" t="s">
        <v>54</v>
      </c>
      <c r="C30" s="79"/>
      <c r="D30" s="79"/>
      <c r="E30" s="79"/>
      <c r="F30" s="79"/>
      <c r="G30" s="79"/>
      <c r="H30" s="79"/>
      <c r="I30" s="79"/>
      <c r="J30" s="80"/>
      <c r="K30" s="60"/>
      <c r="L30" s="17">
        <v>17</v>
      </c>
      <c r="M30" s="45" t="s">
        <v>100</v>
      </c>
      <c r="N30" s="46"/>
    </row>
    <row r="31" spans="2:14" ht="18" customHeight="1" x14ac:dyDescent="0.2">
      <c r="B31" s="81"/>
      <c r="C31" s="82"/>
      <c r="D31" s="82"/>
      <c r="E31" s="82"/>
      <c r="F31" s="82"/>
      <c r="G31" s="82"/>
      <c r="H31" s="82"/>
      <c r="I31" s="82"/>
      <c r="J31" s="83"/>
      <c r="K31" s="38"/>
      <c r="L31" s="17">
        <v>24</v>
      </c>
      <c r="M31" s="39" t="s">
        <v>105</v>
      </c>
      <c r="N31" s="40"/>
    </row>
    <row r="32" spans="2:14" ht="18" customHeight="1" x14ac:dyDescent="0.2">
      <c r="B32" s="81"/>
      <c r="C32" s="82"/>
      <c r="D32" s="82"/>
      <c r="E32" s="82"/>
      <c r="F32" s="82"/>
      <c r="G32" s="82"/>
      <c r="H32" s="82"/>
      <c r="I32" s="82"/>
      <c r="J32" s="83"/>
      <c r="K32" s="38"/>
      <c r="L32" s="17">
        <v>31</v>
      </c>
      <c r="M32" s="39" t="s">
        <v>111</v>
      </c>
      <c r="N32" s="40"/>
    </row>
    <row r="33" spans="2:14" ht="18" customHeight="1" x14ac:dyDescent="0.2">
      <c r="B33" s="81"/>
      <c r="C33" s="82"/>
      <c r="D33" s="82"/>
      <c r="E33" s="82"/>
      <c r="F33" s="82"/>
      <c r="G33" s="82"/>
      <c r="H33" s="82"/>
      <c r="I33" s="82"/>
      <c r="J33" s="83"/>
      <c r="K33" s="59" t="s">
        <v>28</v>
      </c>
      <c r="L33" s="17"/>
      <c r="M33" s="45"/>
      <c r="N33" s="46"/>
    </row>
    <row r="34" spans="2:14" ht="18" customHeight="1" x14ac:dyDescent="0.2">
      <c r="B34" s="81"/>
      <c r="C34" s="82"/>
      <c r="D34" s="82"/>
      <c r="E34" s="82"/>
      <c r="F34" s="82"/>
      <c r="G34" s="82"/>
      <c r="H34" s="82"/>
      <c r="I34" s="82"/>
      <c r="J34" s="83"/>
      <c r="K34" s="60"/>
      <c r="L34" s="17">
        <v>11</v>
      </c>
      <c r="M34" s="45" t="s">
        <v>96</v>
      </c>
      <c r="N34" s="46"/>
    </row>
    <row r="35" spans="2:14" ht="18" customHeight="1" x14ac:dyDescent="0.2">
      <c r="B35" s="7"/>
      <c r="C35" s="105"/>
      <c r="D35" s="106"/>
      <c r="E35" s="105"/>
      <c r="F35" s="106"/>
      <c r="G35" s="105"/>
      <c r="H35" s="106"/>
      <c r="I35" s="107"/>
      <c r="J35" s="108"/>
      <c r="K35" s="60"/>
      <c r="L35" s="20"/>
      <c r="M35" s="94"/>
      <c r="N35" s="95"/>
    </row>
    <row r="36" spans="2:14" ht="16.5" customHeight="1" x14ac:dyDescent="0.2">
      <c r="K36" s="59" t="s">
        <v>29</v>
      </c>
      <c r="L36" s="41">
        <v>26</v>
      </c>
      <c r="M36" s="1" t="s">
        <v>106</v>
      </c>
    </row>
    <row r="37" spans="2:14" ht="16.5" customHeight="1" x14ac:dyDescent="0.2">
      <c r="K37" s="60"/>
    </row>
    <row r="38" spans="2:14" ht="16.5" customHeight="1" x14ac:dyDescent="0.2">
      <c r="K38" s="60"/>
    </row>
  </sheetData>
  <mergeCells count="113"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5:J35">
    <cfRule type="expression" dxfId="36" priority="2">
      <formula>B14&lt;&gt;""</formula>
    </cfRule>
  </conditionalFormatting>
  <conditionalFormatting sqref="B30:B32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abSelected="1" topLeftCell="A8" zoomScaleNormal="100" zoomScalePageLayoutView="84" workbookViewId="0">
      <selection activeCell="L38" sqref="L3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2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4" t="s">
        <v>21</v>
      </c>
      <c r="C2" s="21"/>
      <c r="D2" s="21"/>
      <c r="E2" s="21"/>
      <c r="F2" s="21"/>
      <c r="G2" s="21"/>
      <c r="H2" s="21"/>
      <c r="I2" s="21"/>
      <c r="J2" s="22"/>
      <c r="K2" s="55" t="s">
        <v>2</v>
      </c>
      <c r="L2" s="56">
        <v>2013</v>
      </c>
      <c r="M2" s="56"/>
      <c r="N2" s="25"/>
    </row>
    <row r="3" spans="1:14" ht="21" customHeight="1" x14ac:dyDescent="0.2">
      <c r="A3" s="4"/>
      <c r="B3" s="8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57"/>
      <c r="L3" s="58"/>
      <c r="M3" s="58"/>
      <c r="N3" s="26"/>
    </row>
    <row r="4" spans="1:14" ht="18" customHeight="1" x14ac:dyDescent="0.2">
      <c r="A4" s="4"/>
      <c r="B4" s="85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32">
        <f>IF(DAY(JunDom1)=1,JunDom1-1,JunDom1+6)</f>
        <v>43617</v>
      </c>
      <c r="I4" s="32">
        <f>IF(DAY(JunDom1)=1,JunDom1,JunDom1+7)</f>
        <v>43618</v>
      </c>
      <c r="J4" s="5"/>
      <c r="K4" s="61" t="s">
        <v>11</v>
      </c>
      <c r="L4" s="16"/>
      <c r="M4" s="62"/>
      <c r="N4" s="63"/>
    </row>
    <row r="5" spans="1:14" ht="18" customHeight="1" x14ac:dyDescent="0.2">
      <c r="A5" s="4"/>
      <c r="B5" s="85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32">
        <f>IF(DAY(JunDom1)=1,JunDom1+6,JunDom1+13)</f>
        <v>43624</v>
      </c>
      <c r="I5" s="32">
        <f>IF(DAY(JunDom1)=1,JunDom1+7,JunDom1+14)</f>
        <v>43625</v>
      </c>
      <c r="J5" s="5"/>
      <c r="K5" s="60"/>
      <c r="L5" s="17">
        <v>3</v>
      </c>
      <c r="M5" s="45" t="s">
        <v>112</v>
      </c>
      <c r="N5" s="46"/>
    </row>
    <row r="6" spans="1:14" ht="18" customHeight="1" x14ac:dyDescent="0.2">
      <c r="A6" s="4"/>
      <c r="B6" s="85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32">
        <f>IF(DAY(JunDom1)=1,JunDom1+13,JunDom1+20)</f>
        <v>43631</v>
      </c>
      <c r="I6" s="32">
        <f>IF(DAY(JunDom1)=1,JunDom1+14,JunDom1+21)</f>
        <v>43632</v>
      </c>
      <c r="J6" s="5"/>
      <c r="K6" s="60"/>
      <c r="L6" s="17">
        <v>10</v>
      </c>
      <c r="M6" s="45" t="s">
        <v>117</v>
      </c>
      <c r="N6" s="46"/>
    </row>
    <row r="7" spans="1:14" ht="18" customHeight="1" x14ac:dyDescent="0.2">
      <c r="A7" s="4"/>
      <c r="B7" s="85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32">
        <f>IF(DAY(JunDom1)=1,JunDom1+20,JunDom1+27)</f>
        <v>43638</v>
      </c>
      <c r="I7" s="32">
        <f>IF(DAY(JunDom1)=1,JunDom1+21,JunDom1+28)</f>
        <v>43639</v>
      </c>
      <c r="J7" s="5"/>
      <c r="K7" s="11"/>
      <c r="L7" s="17">
        <v>17</v>
      </c>
      <c r="M7" s="45" t="s">
        <v>123</v>
      </c>
      <c r="N7" s="46"/>
    </row>
    <row r="8" spans="1:14" ht="18.75" customHeight="1" x14ac:dyDescent="0.2">
      <c r="A8" s="4"/>
      <c r="B8" s="85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32">
        <f>IF(DAY(JunDom1)=1,JunDom1+27,JunDom1+34)</f>
        <v>43645</v>
      </c>
      <c r="I8" s="32">
        <f>IF(DAY(JunDom1)=1,JunDom1+28,JunDom1+35)</f>
        <v>43646</v>
      </c>
      <c r="J8" s="5"/>
      <c r="K8" s="11"/>
      <c r="L8" s="17">
        <v>24</v>
      </c>
      <c r="M8" s="45" t="s">
        <v>128</v>
      </c>
      <c r="N8" s="46"/>
    </row>
    <row r="9" spans="1:14" ht="18" customHeight="1" x14ac:dyDescent="0.2">
      <c r="A9" s="4"/>
      <c r="B9" s="85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64"/>
      <c r="N9" s="65"/>
    </row>
    <row r="10" spans="1:14" ht="18" customHeight="1" x14ac:dyDescent="0.2">
      <c r="A10" s="4"/>
      <c r="B10" s="86"/>
      <c r="C10" s="23"/>
      <c r="D10" s="23"/>
      <c r="E10" s="23"/>
      <c r="F10" s="23"/>
      <c r="G10" s="23"/>
      <c r="H10" s="23"/>
      <c r="I10" s="23"/>
      <c r="J10" s="24"/>
      <c r="K10" s="59" t="s">
        <v>12</v>
      </c>
      <c r="L10" s="16"/>
      <c r="M10" s="66"/>
      <c r="N10" s="67"/>
    </row>
    <row r="11" spans="1:14" ht="18" customHeight="1" x14ac:dyDescent="0.2">
      <c r="A11" s="4"/>
      <c r="B11" s="87" t="s">
        <v>10</v>
      </c>
      <c r="C11" s="88"/>
      <c r="D11" s="88"/>
      <c r="E11" s="88"/>
      <c r="F11" s="88"/>
      <c r="G11" s="88"/>
      <c r="H11" s="88"/>
      <c r="I11" s="88"/>
      <c r="J11" s="89"/>
      <c r="K11" s="60"/>
      <c r="L11" s="17">
        <v>4</v>
      </c>
      <c r="M11" s="45" t="s">
        <v>113</v>
      </c>
      <c r="N11" s="46"/>
    </row>
    <row r="12" spans="1:14" ht="18" customHeight="1" x14ac:dyDescent="0.2">
      <c r="A12" s="4"/>
      <c r="B12" s="87"/>
      <c r="C12" s="88"/>
      <c r="D12" s="88"/>
      <c r="E12" s="88"/>
      <c r="F12" s="88"/>
      <c r="G12" s="88"/>
      <c r="H12" s="88"/>
      <c r="I12" s="88"/>
      <c r="J12" s="89"/>
      <c r="K12" s="60"/>
      <c r="L12" s="17">
        <v>11</v>
      </c>
      <c r="M12" s="45" t="s">
        <v>118</v>
      </c>
      <c r="N12" s="46"/>
    </row>
    <row r="13" spans="1:14" ht="18" customHeight="1" x14ac:dyDescent="0.2">
      <c r="B13" s="3" t="s">
        <v>11</v>
      </c>
      <c r="C13" s="53" t="s">
        <v>12</v>
      </c>
      <c r="D13" s="54"/>
      <c r="E13" s="53" t="s">
        <v>13</v>
      </c>
      <c r="F13" s="54"/>
      <c r="G13" s="53" t="s">
        <v>14</v>
      </c>
      <c r="H13" s="54"/>
      <c r="I13" s="53" t="s">
        <v>15</v>
      </c>
      <c r="J13" s="72"/>
      <c r="K13" s="11"/>
      <c r="L13" s="17">
        <v>18</v>
      </c>
      <c r="M13" s="45" t="s">
        <v>124</v>
      </c>
      <c r="N13" s="46"/>
    </row>
    <row r="14" spans="1:14" ht="18" customHeight="1" x14ac:dyDescent="0.2">
      <c r="B14" s="8"/>
      <c r="C14" s="49"/>
      <c r="D14" s="50"/>
      <c r="E14" s="49"/>
      <c r="F14" s="50"/>
      <c r="G14" s="49"/>
      <c r="H14" s="50"/>
      <c r="I14" s="49"/>
      <c r="J14" s="70"/>
      <c r="K14" s="11"/>
      <c r="L14" s="17">
        <v>25</v>
      </c>
      <c r="M14" s="45" t="s">
        <v>129</v>
      </c>
      <c r="N14" s="46"/>
    </row>
    <row r="15" spans="1:14" ht="18" customHeight="1" x14ac:dyDescent="0.2">
      <c r="B15" s="6"/>
      <c r="C15" s="47"/>
      <c r="D15" s="48"/>
      <c r="E15" s="47"/>
      <c r="F15" s="48"/>
      <c r="G15" s="47"/>
      <c r="H15" s="48"/>
      <c r="I15" s="73"/>
      <c r="J15" s="74"/>
      <c r="K15" s="13"/>
      <c r="L15" s="19"/>
      <c r="M15" s="64"/>
      <c r="N15" s="65"/>
    </row>
    <row r="16" spans="1:14" ht="18" customHeight="1" x14ac:dyDescent="0.2">
      <c r="B16" s="8"/>
      <c r="C16" s="49"/>
      <c r="D16" s="50"/>
      <c r="E16" s="49"/>
      <c r="F16" s="50"/>
      <c r="G16" s="49"/>
      <c r="H16" s="50"/>
      <c r="I16" s="92"/>
      <c r="J16" s="93"/>
      <c r="K16" s="51" t="s">
        <v>13</v>
      </c>
      <c r="L16" s="16"/>
      <c r="M16" s="66"/>
      <c r="N16" s="67"/>
    </row>
    <row r="17" spans="2:14" ht="18" customHeight="1" x14ac:dyDescent="0.2">
      <c r="B17" s="6"/>
      <c r="C17" s="47"/>
      <c r="D17" s="48"/>
      <c r="E17" s="47"/>
      <c r="F17" s="48"/>
      <c r="G17" s="47"/>
      <c r="H17" s="48"/>
      <c r="I17" s="73"/>
      <c r="J17" s="74"/>
      <c r="K17" s="52"/>
      <c r="L17" s="17">
        <v>5</v>
      </c>
      <c r="M17" s="45" t="s">
        <v>114</v>
      </c>
      <c r="N17" s="46"/>
    </row>
    <row r="18" spans="2:14" ht="18" customHeight="1" x14ac:dyDescent="0.2">
      <c r="B18" s="9"/>
      <c r="C18" s="75"/>
      <c r="D18" s="76"/>
      <c r="E18" s="75"/>
      <c r="F18" s="76"/>
      <c r="G18" s="75"/>
      <c r="H18" s="76"/>
      <c r="I18" s="75"/>
      <c r="J18" s="77"/>
      <c r="K18" s="52"/>
      <c r="L18" s="17">
        <v>12</v>
      </c>
      <c r="M18" s="45" t="s">
        <v>119</v>
      </c>
      <c r="N18" s="46"/>
    </row>
    <row r="19" spans="2:14" ht="18" customHeight="1" x14ac:dyDescent="0.2">
      <c r="B19" s="6"/>
      <c r="C19" s="47"/>
      <c r="D19" s="48"/>
      <c r="E19" s="47"/>
      <c r="F19" s="48"/>
      <c r="G19" s="47"/>
      <c r="H19" s="48"/>
      <c r="I19" s="73"/>
      <c r="J19" s="74"/>
      <c r="K19" s="11"/>
      <c r="L19" s="17">
        <v>19</v>
      </c>
      <c r="M19" s="45" t="s">
        <v>125</v>
      </c>
      <c r="N19" s="46"/>
    </row>
    <row r="20" spans="2:14" ht="18" customHeight="1" x14ac:dyDescent="0.2">
      <c r="B20" s="8"/>
      <c r="C20" s="49"/>
      <c r="D20" s="50"/>
      <c r="E20" s="49"/>
      <c r="F20" s="50"/>
      <c r="G20" s="49"/>
      <c r="H20" s="50"/>
      <c r="I20" s="49"/>
      <c r="J20" s="70"/>
      <c r="K20" s="11"/>
      <c r="L20" s="17">
        <v>26</v>
      </c>
      <c r="M20" s="45" t="s">
        <v>130</v>
      </c>
      <c r="N20" s="46"/>
    </row>
    <row r="21" spans="2:14" ht="18" customHeight="1" x14ac:dyDescent="0.2">
      <c r="B21" s="6"/>
      <c r="C21" s="47"/>
      <c r="D21" s="48"/>
      <c r="E21" s="47"/>
      <c r="F21" s="48"/>
      <c r="G21" s="47"/>
      <c r="H21" s="48"/>
      <c r="I21" s="90"/>
      <c r="J21" s="91"/>
      <c r="K21" s="13"/>
      <c r="L21" s="19"/>
      <c r="M21" s="64"/>
      <c r="N21" s="65"/>
    </row>
    <row r="22" spans="2:14" ht="18" customHeight="1" x14ac:dyDescent="0.2">
      <c r="B22" s="8"/>
      <c r="C22" s="49"/>
      <c r="D22" s="50"/>
      <c r="E22" s="49"/>
      <c r="F22" s="50"/>
      <c r="G22" s="49"/>
      <c r="H22" s="50"/>
      <c r="I22" s="49"/>
      <c r="J22" s="70"/>
      <c r="K22" s="51" t="s">
        <v>14</v>
      </c>
      <c r="L22" s="16"/>
      <c r="M22" s="66"/>
      <c r="N22" s="67"/>
    </row>
    <row r="23" spans="2:14" ht="18" customHeight="1" x14ac:dyDescent="0.2">
      <c r="B23" s="6"/>
      <c r="C23" s="47"/>
      <c r="D23" s="48"/>
      <c r="E23" s="47"/>
      <c r="F23" s="48"/>
      <c r="G23" s="47"/>
      <c r="H23" s="48"/>
      <c r="I23" s="73"/>
      <c r="J23" s="74"/>
      <c r="K23" s="52"/>
      <c r="L23" s="17">
        <v>6</v>
      </c>
      <c r="M23" s="45" t="s">
        <v>115</v>
      </c>
      <c r="N23" s="46"/>
    </row>
    <row r="24" spans="2:14" ht="18" customHeight="1" x14ac:dyDescent="0.2">
      <c r="B24" s="8"/>
      <c r="C24" s="49"/>
      <c r="D24" s="50"/>
      <c r="E24" s="49"/>
      <c r="F24" s="50"/>
      <c r="G24" s="49"/>
      <c r="H24" s="50"/>
      <c r="I24" s="49"/>
      <c r="J24" s="70"/>
      <c r="K24" s="52"/>
      <c r="L24" s="17">
        <v>13</v>
      </c>
      <c r="M24" s="45" t="s">
        <v>120</v>
      </c>
      <c r="N24" s="46"/>
    </row>
    <row r="25" spans="2:14" ht="18" customHeight="1" x14ac:dyDescent="0.2">
      <c r="B25" s="6"/>
      <c r="C25" s="47"/>
      <c r="D25" s="48"/>
      <c r="E25" s="47"/>
      <c r="F25" s="48"/>
      <c r="G25" s="47"/>
      <c r="H25" s="48"/>
      <c r="I25" s="73"/>
      <c r="J25" s="74"/>
      <c r="K25" s="52"/>
      <c r="L25" s="17">
        <v>20</v>
      </c>
      <c r="M25" s="45" t="s">
        <v>126</v>
      </c>
      <c r="N25" s="46"/>
    </row>
    <row r="26" spans="2:14" ht="18" customHeight="1" x14ac:dyDescent="0.2">
      <c r="B26" s="8"/>
      <c r="C26" s="49"/>
      <c r="D26" s="50"/>
      <c r="E26" s="49"/>
      <c r="F26" s="50"/>
      <c r="G26" s="49"/>
      <c r="H26" s="50"/>
      <c r="I26" s="49"/>
      <c r="J26" s="70"/>
      <c r="K26" s="11"/>
      <c r="L26" s="17">
        <v>27</v>
      </c>
      <c r="M26" s="45" t="s">
        <v>131</v>
      </c>
      <c r="N26" s="46"/>
    </row>
    <row r="27" spans="2:14" ht="18" customHeight="1" x14ac:dyDescent="0.2">
      <c r="B27" s="6"/>
      <c r="C27" s="47"/>
      <c r="D27" s="48"/>
      <c r="E27" s="47"/>
      <c r="F27" s="48"/>
      <c r="G27" s="47"/>
      <c r="H27" s="48"/>
      <c r="I27" s="73"/>
      <c r="J27" s="74"/>
      <c r="K27" s="13"/>
      <c r="L27" s="19"/>
      <c r="M27" s="64"/>
      <c r="N27" s="65"/>
    </row>
    <row r="28" spans="2:14" ht="18" customHeight="1" x14ac:dyDescent="0.2">
      <c r="B28" s="8"/>
      <c r="C28" s="49"/>
      <c r="D28" s="50"/>
      <c r="E28" s="49"/>
      <c r="F28" s="50"/>
      <c r="G28" s="49"/>
      <c r="H28" s="50"/>
      <c r="I28" s="49"/>
      <c r="J28" s="70"/>
      <c r="K28" s="59" t="s">
        <v>15</v>
      </c>
      <c r="L28" s="16"/>
      <c r="M28" s="66"/>
      <c r="N28" s="67"/>
    </row>
    <row r="29" spans="2:14" ht="18" customHeight="1" x14ac:dyDescent="0.2">
      <c r="B29" s="6"/>
      <c r="C29" s="47"/>
      <c r="D29" s="48"/>
      <c r="E29" s="47"/>
      <c r="F29" s="48"/>
      <c r="G29" s="47"/>
      <c r="H29" s="48"/>
      <c r="I29" s="47"/>
      <c r="J29" s="71"/>
      <c r="K29" s="60"/>
      <c r="L29" s="17">
        <v>7</v>
      </c>
      <c r="M29" s="45" t="s">
        <v>116</v>
      </c>
      <c r="N29" s="46"/>
    </row>
    <row r="30" spans="2:14" ht="18" customHeight="1" x14ac:dyDescent="0.2">
      <c r="B30" s="78" t="s">
        <v>54</v>
      </c>
      <c r="C30" s="79"/>
      <c r="D30" s="79"/>
      <c r="E30" s="79"/>
      <c r="F30" s="79"/>
      <c r="G30" s="79"/>
      <c r="H30" s="79"/>
      <c r="I30" s="79"/>
      <c r="J30" s="80"/>
      <c r="K30" s="60"/>
      <c r="L30" s="17">
        <v>14</v>
      </c>
      <c r="M30" s="45" t="s">
        <v>121</v>
      </c>
      <c r="N30" s="46"/>
    </row>
    <row r="31" spans="2:14" ht="18" customHeight="1" x14ac:dyDescent="0.2">
      <c r="B31" s="81"/>
      <c r="C31" s="82"/>
      <c r="D31" s="82"/>
      <c r="E31" s="82"/>
      <c r="F31" s="82"/>
      <c r="G31" s="82"/>
      <c r="H31" s="82"/>
      <c r="I31" s="82"/>
      <c r="J31" s="83"/>
      <c r="K31" s="44"/>
      <c r="L31" s="17">
        <v>21</v>
      </c>
      <c r="M31" s="42" t="s">
        <v>127</v>
      </c>
      <c r="N31" s="43"/>
    </row>
    <row r="32" spans="2:14" ht="18" customHeight="1" x14ac:dyDescent="0.2">
      <c r="B32" s="81"/>
      <c r="C32" s="82"/>
      <c r="D32" s="82"/>
      <c r="E32" s="82"/>
      <c r="F32" s="82"/>
      <c r="G32" s="82"/>
      <c r="H32" s="82"/>
      <c r="I32" s="82"/>
      <c r="J32" s="83"/>
      <c r="K32" s="44"/>
      <c r="L32" s="17">
        <v>28</v>
      </c>
      <c r="M32" s="42" t="s">
        <v>132</v>
      </c>
      <c r="N32" s="43"/>
    </row>
    <row r="33" spans="2:14" ht="18" customHeight="1" x14ac:dyDescent="0.2">
      <c r="B33" s="81"/>
      <c r="C33" s="82"/>
      <c r="D33" s="82"/>
      <c r="E33" s="82"/>
      <c r="F33" s="82"/>
      <c r="G33" s="82"/>
      <c r="H33" s="82"/>
      <c r="I33" s="82"/>
      <c r="J33" s="83"/>
      <c r="K33" s="59" t="s">
        <v>28</v>
      </c>
      <c r="L33" s="17"/>
      <c r="M33" s="45"/>
      <c r="N33" s="46"/>
    </row>
    <row r="34" spans="2:14" ht="18" customHeight="1" x14ac:dyDescent="0.2">
      <c r="B34" s="81"/>
      <c r="C34" s="82"/>
      <c r="D34" s="82"/>
      <c r="E34" s="82"/>
      <c r="F34" s="82"/>
      <c r="G34" s="82"/>
      <c r="H34" s="82"/>
      <c r="I34" s="82"/>
      <c r="J34" s="83"/>
      <c r="K34" s="60"/>
      <c r="L34" s="17"/>
      <c r="M34" s="45"/>
      <c r="N34" s="46"/>
    </row>
    <row r="35" spans="2:14" ht="18" customHeight="1" x14ac:dyDescent="0.2">
      <c r="B35" s="7"/>
      <c r="C35" s="105"/>
      <c r="D35" s="106"/>
      <c r="E35" s="105"/>
      <c r="F35" s="106"/>
      <c r="G35" s="105"/>
      <c r="H35" s="106"/>
      <c r="I35" s="107"/>
      <c r="J35" s="108"/>
      <c r="K35" s="60"/>
      <c r="L35" s="20"/>
      <c r="M35" s="94"/>
      <c r="N35" s="95"/>
    </row>
    <row r="36" spans="2:14" ht="16.5" customHeight="1" x14ac:dyDescent="0.2">
      <c r="K36" s="59" t="s">
        <v>29</v>
      </c>
      <c r="L36" s="37">
        <v>9</v>
      </c>
      <c r="M36" s="1" t="s">
        <v>106</v>
      </c>
    </row>
    <row r="37" spans="2:14" ht="16.5" customHeight="1" x14ac:dyDescent="0.2">
      <c r="K37" s="60"/>
      <c r="L37" s="37">
        <v>16</v>
      </c>
      <c r="M37" s="1" t="s">
        <v>122</v>
      </c>
    </row>
    <row r="38" spans="2:14" ht="16.5" customHeight="1" x14ac:dyDescent="0.2">
      <c r="K38" s="60"/>
      <c r="L38" s="37">
        <v>23</v>
      </c>
      <c r="M38" s="1" t="s">
        <v>106</v>
      </c>
    </row>
  </sheetData>
  <mergeCells count="113"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5:J35">
    <cfRule type="expression" dxfId="31" priority="2">
      <formula>B14&lt;&gt;""</formula>
    </cfRule>
  </conditionalFormatting>
  <conditionalFormatting sqref="B30:B32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4" t="s">
        <v>20</v>
      </c>
      <c r="C2" s="21"/>
      <c r="D2" s="21"/>
      <c r="E2" s="21"/>
      <c r="F2" s="21"/>
      <c r="G2" s="21"/>
      <c r="H2" s="21"/>
      <c r="I2" s="21"/>
      <c r="J2" s="22"/>
      <c r="K2" s="55" t="s">
        <v>2</v>
      </c>
      <c r="L2" s="56">
        <v>2013</v>
      </c>
      <c r="M2" s="56"/>
      <c r="N2" s="25"/>
    </row>
    <row r="3" spans="1:14" ht="21" customHeight="1" x14ac:dyDescent="0.2">
      <c r="A3" s="4"/>
      <c r="B3" s="8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57"/>
      <c r="L3" s="58"/>
      <c r="M3" s="58"/>
      <c r="N3" s="26"/>
    </row>
    <row r="4" spans="1:14" ht="18" customHeight="1" x14ac:dyDescent="0.2">
      <c r="A4" s="4"/>
      <c r="B4" s="85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61" t="s">
        <v>11</v>
      </c>
      <c r="L4" s="16"/>
      <c r="M4" s="62"/>
      <c r="N4" s="63"/>
    </row>
    <row r="5" spans="1:14" ht="18" customHeight="1" x14ac:dyDescent="0.2">
      <c r="A5" s="4"/>
      <c r="B5" s="85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60"/>
      <c r="L5" s="17"/>
      <c r="M5" s="45"/>
      <c r="N5" s="46"/>
    </row>
    <row r="6" spans="1:14" ht="18" customHeight="1" x14ac:dyDescent="0.2">
      <c r="A6" s="4"/>
      <c r="B6" s="85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60"/>
      <c r="L6" s="17"/>
      <c r="M6" s="45"/>
      <c r="N6" s="46"/>
    </row>
    <row r="7" spans="1:14" ht="18" customHeight="1" x14ac:dyDescent="0.2">
      <c r="A7" s="4"/>
      <c r="B7" s="85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45"/>
      <c r="N7" s="46"/>
    </row>
    <row r="8" spans="1:14" ht="18.75" customHeight="1" x14ac:dyDescent="0.2">
      <c r="A8" s="4"/>
      <c r="B8" s="85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45"/>
      <c r="N8" s="46"/>
    </row>
    <row r="9" spans="1:14" ht="18" customHeight="1" x14ac:dyDescent="0.2">
      <c r="A9" s="4"/>
      <c r="B9" s="85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64"/>
      <c r="N9" s="65"/>
    </row>
    <row r="10" spans="1:14" ht="18" customHeight="1" x14ac:dyDescent="0.2">
      <c r="A10" s="4"/>
      <c r="B10" s="86"/>
      <c r="C10" s="23"/>
      <c r="D10" s="23"/>
      <c r="E10" s="23"/>
      <c r="F10" s="23"/>
      <c r="G10" s="23"/>
      <c r="H10" s="23"/>
      <c r="I10" s="23"/>
      <c r="J10" s="24"/>
      <c r="K10" s="59" t="s">
        <v>12</v>
      </c>
      <c r="L10" s="16"/>
      <c r="M10" s="66"/>
      <c r="N10" s="67"/>
    </row>
    <row r="11" spans="1:14" ht="18" customHeight="1" x14ac:dyDescent="0.2">
      <c r="A11" s="4"/>
      <c r="B11" s="87" t="s">
        <v>10</v>
      </c>
      <c r="C11" s="88"/>
      <c r="D11" s="88"/>
      <c r="E11" s="88"/>
      <c r="F11" s="88"/>
      <c r="G11" s="88"/>
      <c r="H11" s="88"/>
      <c r="I11" s="88"/>
      <c r="J11" s="89"/>
      <c r="K11" s="60"/>
      <c r="L11" s="17"/>
      <c r="M11" s="45"/>
      <c r="N11" s="46"/>
    </row>
    <row r="12" spans="1:14" ht="18" customHeight="1" x14ac:dyDescent="0.2">
      <c r="A12" s="4"/>
      <c r="B12" s="87"/>
      <c r="C12" s="88"/>
      <c r="D12" s="88"/>
      <c r="E12" s="88"/>
      <c r="F12" s="88"/>
      <c r="G12" s="88"/>
      <c r="H12" s="88"/>
      <c r="I12" s="88"/>
      <c r="J12" s="89"/>
      <c r="K12" s="60"/>
      <c r="L12" s="17"/>
      <c r="M12" s="45"/>
      <c r="N12" s="46"/>
    </row>
    <row r="13" spans="1:14" ht="18" customHeight="1" x14ac:dyDescent="0.2">
      <c r="B13" s="3" t="s">
        <v>11</v>
      </c>
      <c r="C13" s="53" t="s">
        <v>12</v>
      </c>
      <c r="D13" s="54"/>
      <c r="E13" s="53" t="s">
        <v>13</v>
      </c>
      <c r="F13" s="54"/>
      <c r="G13" s="53" t="s">
        <v>14</v>
      </c>
      <c r="H13" s="54"/>
      <c r="I13" s="53" t="s">
        <v>15</v>
      </c>
      <c r="J13" s="72"/>
      <c r="K13" s="11"/>
      <c r="L13" s="17"/>
      <c r="M13" s="45"/>
      <c r="N13" s="46"/>
    </row>
    <row r="14" spans="1:14" ht="18" customHeight="1" x14ac:dyDescent="0.2">
      <c r="B14" s="8"/>
      <c r="C14" s="49"/>
      <c r="D14" s="50"/>
      <c r="E14" s="49"/>
      <c r="F14" s="50"/>
      <c r="G14" s="49"/>
      <c r="H14" s="50"/>
      <c r="I14" s="49"/>
      <c r="J14" s="70"/>
      <c r="K14" s="11"/>
      <c r="L14" s="17"/>
      <c r="M14" s="45"/>
      <c r="N14" s="46"/>
    </row>
    <row r="15" spans="1:14" ht="18" customHeight="1" x14ac:dyDescent="0.2">
      <c r="B15" s="6"/>
      <c r="C15" s="47"/>
      <c r="D15" s="48"/>
      <c r="E15" s="47"/>
      <c r="F15" s="48"/>
      <c r="G15" s="47"/>
      <c r="H15" s="48"/>
      <c r="I15" s="73"/>
      <c r="J15" s="74"/>
      <c r="K15" s="13"/>
      <c r="L15" s="19"/>
      <c r="M15" s="64"/>
      <c r="N15" s="65"/>
    </row>
    <row r="16" spans="1:14" ht="18" customHeight="1" x14ac:dyDescent="0.2">
      <c r="B16" s="8"/>
      <c r="C16" s="49"/>
      <c r="D16" s="50"/>
      <c r="E16" s="49"/>
      <c r="F16" s="50"/>
      <c r="G16" s="49"/>
      <c r="H16" s="50"/>
      <c r="I16" s="92"/>
      <c r="J16" s="93"/>
      <c r="K16" s="51" t="s">
        <v>13</v>
      </c>
      <c r="L16" s="16"/>
      <c r="M16" s="66"/>
      <c r="N16" s="67"/>
    </row>
    <row r="17" spans="2:14" ht="18" customHeight="1" x14ac:dyDescent="0.2">
      <c r="B17" s="6"/>
      <c r="C17" s="47"/>
      <c r="D17" s="48"/>
      <c r="E17" s="47"/>
      <c r="F17" s="48"/>
      <c r="G17" s="47"/>
      <c r="H17" s="48"/>
      <c r="I17" s="73"/>
      <c r="J17" s="74"/>
      <c r="K17" s="52"/>
      <c r="L17" s="17"/>
      <c r="M17" s="45"/>
      <c r="N17" s="46"/>
    </row>
    <row r="18" spans="2:14" ht="18" customHeight="1" x14ac:dyDescent="0.2">
      <c r="B18" s="9"/>
      <c r="C18" s="75"/>
      <c r="D18" s="76"/>
      <c r="E18" s="75"/>
      <c r="F18" s="76"/>
      <c r="G18" s="75"/>
      <c r="H18" s="76"/>
      <c r="I18" s="75"/>
      <c r="J18" s="77"/>
      <c r="K18" s="52"/>
      <c r="L18" s="17"/>
      <c r="M18" s="45"/>
      <c r="N18" s="46"/>
    </row>
    <row r="19" spans="2:14" ht="18" customHeight="1" x14ac:dyDescent="0.2">
      <c r="B19" s="6"/>
      <c r="C19" s="47"/>
      <c r="D19" s="48"/>
      <c r="E19" s="47"/>
      <c r="F19" s="48"/>
      <c r="G19" s="47"/>
      <c r="H19" s="48"/>
      <c r="I19" s="73"/>
      <c r="J19" s="74"/>
      <c r="K19" s="11"/>
      <c r="L19" s="17"/>
      <c r="M19" s="45"/>
      <c r="N19" s="46"/>
    </row>
    <row r="20" spans="2:14" ht="18" customHeight="1" x14ac:dyDescent="0.2">
      <c r="B20" s="8"/>
      <c r="C20" s="49"/>
      <c r="D20" s="50"/>
      <c r="E20" s="49"/>
      <c r="F20" s="50"/>
      <c r="G20" s="49"/>
      <c r="H20" s="50"/>
      <c r="I20" s="49"/>
      <c r="J20" s="70"/>
      <c r="K20" s="11"/>
      <c r="L20" s="17"/>
      <c r="M20" s="45"/>
      <c r="N20" s="46"/>
    </row>
    <row r="21" spans="2:14" ht="18" customHeight="1" x14ac:dyDescent="0.2">
      <c r="B21" s="6"/>
      <c r="C21" s="47"/>
      <c r="D21" s="48"/>
      <c r="E21" s="47"/>
      <c r="F21" s="48"/>
      <c r="G21" s="47"/>
      <c r="H21" s="48"/>
      <c r="I21" s="90"/>
      <c r="J21" s="91"/>
      <c r="K21" s="13"/>
      <c r="L21" s="19"/>
      <c r="M21" s="64"/>
      <c r="N21" s="65"/>
    </row>
    <row r="22" spans="2:14" ht="18" customHeight="1" x14ac:dyDescent="0.2">
      <c r="B22" s="8"/>
      <c r="C22" s="49"/>
      <c r="D22" s="50"/>
      <c r="E22" s="49"/>
      <c r="F22" s="50"/>
      <c r="G22" s="49"/>
      <c r="H22" s="50"/>
      <c r="I22" s="49"/>
      <c r="J22" s="70"/>
      <c r="K22" s="51" t="s">
        <v>14</v>
      </c>
      <c r="L22" s="16"/>
      <c r="M22" s="66"/>
      <c r="N22" s="67"/>
    </row>
    <row r="23" spans="2:14" ht="18" customHeight="1" x14ac:dyDescent="0.2">
      <c r="B23" s="6"/>
      <c r="C23" s="47"/>
      <c r="D23" s="48"/>
      <c r="E23" s="47"/>
      <c r="F23" s="48"/>
      <c r="G23" s="47"/>
      <c r="H23" s="48"/>
      <c r="I23" s="73"/>
      <c r="J23" s="74"/>
      <c r="K23" s="52"/>
      <c r="L23" s="17"/>
      <c r="M23" s="45"/>
      <c r="N23" s="46"/>
    </row>
    <row r="24" spans="2:14" ht="18" customHeight="1" x14ac:dyDescent="0.2">
      <c r="B24" s="8"/>
      <c r="C24" s="49"/>
      <c r="D24" s="50"/>
      <c r="E24" s="49"/>
      <c r="F24" s="50"/>
      <c r="G24" s="49"/>
      <c r="H24" s="50"/>
      <c r="I24" s="49"/>
      <c r="J24" s="70"/>
      <c r="K24" s="52"/>
      <c r="L24" s="17"/>
      <c r="M24" s="45"/>
      <c r="N24" s="46"/>
    </row>
    <row r="25" spans="2:14" ht="18" customHeight="1" x14ac:dyDescent="0.2">
      <c r="B25" s="6"/>
      <c r="C25" s="47"/>
      <c r="D25" s="48"/>
      <c r="E25" s="47"/>
      <c r="F25" s="48"/>
      <c r="G25" s="47"/>
      <c r="H25" s="48"/>
      <c r="I25" s="73"/>
      <c r="J25" s="74"/>
      <c r="K25" s="52"/>
      <c r="L25" s="17"/>
      <c r="M25" s="45"/>
      <c r="N25" s="46"/>
    </row>
    <row r="26" spans="2:14" ht="18" customHeight="1" x14ac:dyDescent="0.2">
      <c r="B26" s="8"/>
      <c r="C26" s="49"/>
      <c r="D26" s="50"/>
      <c r="E26" s="49"/>
      <c r="F26" s="50"/>
      <c r="G26" s="49"/>
      <c r="H26" s="50"/>
      <c r="I26" s="49"/>
      <c r="J26" s="70"/>
      <c r="K26" s="11"/>
      <c r="L26" s="17"/>
      <c r="M26" s="45"/>
      <c r="N26" s="46"/>
    </row>
    <row r="27" spans="2:14" ht="18" customHeight="1" x14ac:dyDescent="0.2">
      <c r="B27" s="6"/>
      <c r="C27" s="47"/>
      <c r="D27" s="48"/>
      <c r="E27" s="47"/>
      <c r="F27" s="48"/>
      <c r="G27" s="47"/>
      <c r="H27" s="48"/>
      <c r="I27" s="73"/>
      <c r="J27" s="74"/>
      <c r="K27" s="13"/>
      <c r="L27" s="19"/>
      <c r="M27" s="64"/>
      <c r="N27" s="65"/>
    </row>
    <row r="28" spans="2:14" ht="18" customHeight="1" x14ac:dyDescent="0.2">
      <c r="B28" s="8"/>
      <c r="C28" s="49"/>
      <c r="D28" s="50"/>
      <c r="E28" s="49"/>
      <c r="F28" s="50"/>
      <c r="G28" s="49"/>
      <c r="H28" s="50"/>
      <c r="I28" s="49"/>
      <c r="J28" s="70"/>
      <c r="K28" s="59" t="s">
        <v>15</v>
      </c>
      <c r="L28" s="16"/>
      <c r="M28" s="66"/>
      <c r="N28" s="67"/>
    </row>
    <row r="29" spans="2:14" ht="18" customHeight="1" x14ac:dyDescent="0.2">
      <c r="B29" s="6"/>
      <c r="C29" s="47"/>
      <c r="D29" s="48"/>
      <c r="E29" s="47"/>
      <c r="F29" s="48"/>
      <c r="G29" s="47"/>
      <c r="H29" s="48"/>
      <c r="I29" s="47"/>
      <c r="J29" s="71"/>
      <c r="K29" s="60"/>
      <c r="L29" s="17"/>
      <c r="M29" s="45"/>
      <c r="N29" s="46"/>
    </row>
    <row r="30" spans="2:14" ht="18" customHeight="1" x14ac:dyDescent="0.2">
      <c r="B30" s="78" t="s">
        <v>26</v>
      </c>
      <c r="C30" s="79"/>
      <c r="D30" s="79"/>
      <c r="E30" s="79"/>
      <c r="F30" s="79"/>
      <c r="G30" s="79"/>
      <c r="H30" s="79"/>
      <c r="I30" s="79"/>
      <c r="J30" s="80"/>
      <c r="K30" s="60"/>
      <c r="L30" s="17"/>
      <c r="M30" s="45"/>
      <c r="N30" s="46"/>
    </row>
    <row r="31" spans="2:14" ht="18" customHeight="1" x14ac:dyDescent="0.2">
      <c r="B31" s="81"/>
      <c r="C31" s="82"/>
      <c r="D31" s="82"/>
      <c r="E31" s="82"/>
      <c r="F31" s="82"/>
      <c r="G31" s="82"/>
      <c r="H31" s="82"/>
      <c r="I31" s="82"/>
      <c r="J31" s="83"/>
      <c r="K31" s="14"/>
      <c r="L31" s="17"/>
      <c r="M31" s="45"/>
      <c r="N31" s="46"/>
    </row>
    <row r="32" spans="2:14" ht="18" customHeight="1" x14ac:dyDescent="0.2">
      <c r="B32" s="81"/>
      <c r="C32" s="82"/>
      <c r="D32" s="82"/>
      <c r="E32" s="82"/>
      <c r="F32" s="82"/>
      <c r="G32" s="82"/>
      <c r="H32" s="82"/>
      <c r="I32" s="82"/>
      <c r="J32" s="83"/>
      <c r="K32" s="14"/>
      <c r="L32" s="17"/>
      <c r="M32" s="45"/>
      <c r="N32" s="46"/>
    </row>
    <row r="33" spans="2:14" ht="18" customHeight="1" x14ac:dyDescent="0.2">
      <c r="B33" s="7"/>
      <c r="C33" s="105"/>
      <c r="D33" s="106"/>
      <c r="E33" s="105"/>
      <c r="F33" s="106"/>
      <c r="G33" s="105"/>
      <c r="H33" s="106"/>
      <c r="I33" s="107"/>
      <c r="J33" s="108"/>
      <c r="K33" s="15"/>
      <c r="L33" s="20"/>
      <c r="M33" s="94"/>
      <c r="N33" s="95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3:J33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84" t="s">
        <v>19</v>
      </c>
      <c r="C2" s="21"/>
      <c r="D2" s="21"/>
      <c r="E2" s="21"/>
      <c r="F2" s="21"/>
      <c r="G2" s="21"/>
      <c r="H2" s="21"/>
      <c r="I2" s="21"/>
      <c r="J2" s="22"/>
      <c r="K2" s="55" t="s">
        <v>2</v>
      </c>
      <c r="L2" s="56">
        <v>2013</v>
      </c>
      <c r="M2" s="56"/>
      <c r="N2" s="25"/>
    </row>
    <row r="3" spans="1:14" ht="21" customHeight="1" x14ac:dyDescent="0.2">
      <c r="A3" s="4"/>
      <c r="B3" s="8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57"/>
      <c r="L3" s="58"/>
      <c r="M3" s="58"/>
      <c r="N3" s="26"/>
    </row>
    <row r="4" spans="1:14" ht="18" customHeight="1" x14ac:dyDescent="0.2">
      <c r="A4" s="4"/>
      <c r="B4" s="85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61" t="s">
        <v>11</v>
      </c>
      <c r="L4" s="16"/>
      <c r="M4" s="62"/>
      <c r="N4" s="63"/>
    </row>
    <row r="5" spans="1:14" ht="18" customHeight="1" x14ac:dyDescent="0.2">
      <c r="A5" s="4"/>
      <c r="B5" s="85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60"/>
      <c r="L5" s="17"/>
      <c r="M5" s="45"/>
      <c r="N5" s="46"/>
    </row>
    <row r="6" spans="1:14" ht="18" customHeight="1" x14ac:dyDescent="0.2">
      <c r="A6" s="4"/>
      <c r="B6" s="85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60"/>
      <c r="L6" s="17"/>
      <c r="M6" s="45"/>
      <c r="N6" s="46"/>
    </row>
    <row r="7" spans="1:14" ht="18" customHeight="1" x14ac:dyDescent="0.2">
      <c r="A7" s="4"/>
      <c r="B7" s="85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45"/>
      <c r="N7" s="46"/>
    </row>
    <row r="8" spans="1:14" ht="18.75" customHeight="1" x14ac:dyDescent="0.2">
      <c r="A8" s="4"/>
      <c r="B8" s="85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45"/>
      <c r="N8" s="46"/>
    </row>
    <row r="9" spans="1:14" ht="18" customHeight="1" x14ac:dyDescent="0.2">
      <c r="A9" s="4"/>
      <c r="B9" s="85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64"/>
      <c r="N9" s="65"/>
    </row>
    <row r="10" spans="1:14" ht="18" customHeight="1" x14ac:dyDescent="0.2">
      <c r="A10" s="4"/>
      <c r="B10" s="86"/>
      <c r="C10" s="23"/>
      <c r="D10" s="23"/>
      <c r="E10" s="23"/>
      <c r="F10" s="23"/>
      <c r="G10" s="23"/>
      <c r="H10" s="23"/>
      <c r="I10" s="23"/>
      <c r="J10" s="24"/>
      <c r="K10" s="59" t="s">
        <v>12</v>
      </c>
      <c r="L10" s="16"/>
      <c r="M10" s="66"/>
      <c r="N10" s="67"/>
    </row>
    <row r="11" spans="1:14" ht="18" customHeight="1" x14ac:dyDescent="0.2">
      <c r="A11" s="4"/>
      <c r="B11" s="87" t="s">
        <v>10</v>
      </c>
      <c r="C11" s="88"/>
      <c r="D11" s="88"/>
      <c r="E11" s="88"/>
      <c r="F11" s="88"/>
      <c r="G11" s="88"/>
      <c r="H11" s="88"/>
      <c r="I11" s="88"/>
      <c r="J11" s="89"/>
      <c r="K11" s="60"/>
      <c r="L11" s="17"/>
      <c r="M11" s="45"/>
      <c r="N11" s="46"/>
    </row>
    <row r="12" spans="1:14" ht="18" customHeight="1" x14ac:dyDescent="0.2">
      <c r="A12" s="4"/>
      <c r="B12" s="87"/>
      <c r="C12" s="88"/>
      <c r="D12" s="88"/>
      <c r="E12" s="88"/>
      <c r="F12" s="88"/>
      <c r="G12" s="88"/>
      <c r="H12" s="88"/>
      <c r="I12" s="88"/>
      <c r="J12" s="89"/>
      <c r="K12" s="60"/>
      <c r="L12" s="17"/>
      <c r="M12" s="45"/>
      <c r="N12" s="46"/>
    </row>
    <row r="13" spans="1:14" ht="18" customHeight="1" x14ac:dyDescent="0.2">
      <c r="B13" s="3" t="s">
        <v>11</v>
      </c>
      <c r="C13" s="53" t="s">
        <v>12</v>
      </c>
      <c r="D13" s="54"/>
      <c r="E13" s="53" t="s">
        <v>13</v>
      </c>
      <c r="F13" s="54"/>
      <c r="G13" s="53" t="s">
        <v>14</v>
      </c>
      <c r="H13" s="54"/>
      <c r="I13" s="53" t="s">
        <v>15</v>
      </c>
      <c r="J13" s="72"/>
      <c r="K13" s="11"/>
      <c r="L13" s="17"/>
      <c r="M13" s="45"/>
      <c r="N13" s="46"/>
    </row>
    <row r="14" spans="1:14" ht="18" customHeight="1" x14ac:dyDescent="0.2">
      <c r="B14" s="8"/>
      <c r="C14" s="49"/>
      <c r="D14" s="50"/>
      <c r="E14" s="49"/>
      <c r="F14" s="50"/>
      <c r="G14" s="49"/>
      <c r="H14" s="50"/>
      <c r="I14" s="49"/>
      <c r="J14" s="70"/>
      <c r="K14" s="11"/>
      <c r="L14" s="17"/>
      <c r="M14" s="45"/>
      <c r="N14" s="46"/>
    </row>
    <row r="15" spans="1:14" ht="18" customHeight="1" x14ac:dyDescent="0.2">
      <c r="B15" s="6"/>
      <c r="C15" s="47"/>
      <c r="D15" s="48"/>
      <c r="E15" s="47"/>
      <c r="F15" s="48"/>
      <c r="G15" s="47"/>
      <c r="H15" s="48"/>
      <c r="I15" s="73"/>
      <c r="J15" s="74"/>
      <c r="K15" s="13"/>
      <c r="L15" s="19"/>
      <c r="M15" s="64"/>
      <c r="N15" s="65"/>
    </row>
    <row r="16" spans="1:14" ht="18" customHeight="1" x14ac:dyDescent="0.2">
      <c r="B16" s="8"/>
      <c r="C16" s="49"/>
      <c r="D16" s="50"/>
      <c r="E16" s="49"/>
      <c r="F16" s="50"/>
      <c r="G16" s="49"/>
      <c r="H16" s="50"/>
      <c r="I16" s="92"/>
      <c r="J16" s="93"/>
      <c r="K16" s="51" t="s">
        <v>13</v>
      </c>
      <c r="L16" s="16"/>
      <c r="M16" s="66"/>
      <c r="N16" s="67"/>
    </row>
    <row r="17" spans="2:14" ht="18" customHeight="1" x14ac:dyDescent="0.2">
      <c r="B17" s="6"/>
      <c r="C17" s="47"/>
      <c r="D17" s="48"/>
      <c r="E17" s="47"/>
      <c r="F17" s="48"/>
      <c r="G17" s="47"/>
      <c r="H17" s="48"/>
      <c r="I17" s="73"/>
      <c r="J17" s="74"/>
      <c r="K17" s="52"/>
      <c r="L17" s="17"/>
      <c r="M17" s="45"/>
      <c r="N17" s="46"/>
    </row>
    <row r="18" spans="2:14" ht="18" customHeight="1" x14ac:dyDescent="0.2">
      <c r="B18" s="9"/>
      <c r="C18" s="75"/>
      <c r="D18" s="76"/>
      <c r="E18" s="75"/>
      <c r="F18" s="76"/>
      <c r="G18" s="75"/>
      <c r="H18" s="76"/>
      <c r="I18" s="75"/>
      <c r="J18" s="77"/>
      <c r="K18" s="52"/>
      <c r="L18" s="17"/>
      <c r="M18" s="45"/>
      <c r="N18" s="46"/>
    </row>
    <row r="19" spans="2:14" ht="18" customHeight="1" x14ac:dyDescent="0.2">
      <c r="B19" s="6"/>
      <c r="C19" s="47"/>
      <c r="D19" s="48"/>
      <c r="E19" s="47"/>
      <c r="F19" s="48"/>
      <c r="G19" s="47"/>
      <c r="H19" s="48"/>
      <c r="I19" s="73"/>
      <c r="J19" s="74"/>
      <c r="K19" s="11"/>
      <c r="L19" s="17"/>
      <c r="M19" s="45"/>
      <c r="N19" s="46"/>
    </row>
    <row r="20" spans="2:14" ht="18" customHeight="1" x14ac:dyDescent="0.2">
      <c r="B20" s="8"/>
      <c r="C20" s="49"/>
      <c r="D20" s="50"/>
      <c r="E20" s="49"/>
      <c r="F20" s="50"/>
      <c r="G20" s="49"/>
      <c r="H20" s="50"/>
      <c r="I20" s="49"/>
      <c r="J20" s="70"/>
      <c r="K20" s="11"/>
      <c r="L20" s="17"/>
      <c r="M20" s="45"/>
      <c r="N20" s="46"/>
    </row>
    <row r="21" spans="2:14" ht="18" customHeight="1" x14ac:dyDescent="0.2">
      <c r="B21" s="6"/>
      <c r="C21" s="47"/>
      <c r="D21" s="48"/>
      <c r="E21" s="47"/>
      <c r="F21" s="48"/>
      <c r="G21" s="47"/>
      <c r="H21" s="48"/>
      <c r="I21" s="90"/>
      <c r="J21" s="91"/>
      <c r="K21" s="13"/>
      <c r="L21" s="19"/>
      <c r="M21" s="64"/>
      <c r="N21" s="65"/>
    </row>
    <row r="22" spans="2:14" ht="18" customHeight="1" x14ac:dyDescent="0.2">
      <c r="B22" s="8"/>
      <c r="C22" s="49"/>
      <c r="D22" s="50"/>
      <c r="E22" s="49"/>
      <c r="F22" s="50"/>
      <c r="G22" s="49"/>
      <c r="H22" s="50"/>
      <c r="I22" s="49"/>
      <c r="J22" s="70"/>
      <c r="K22" s="51" t="s">
        <v>14</v>
      </c>
      <c r="L22" s="16"/>
      <c r="M22" s="66"/>
      <c r="N22" s="67"/>
    </row>
    <row r="23" spans="2:14" ht="18" customHeight="1" x14ac:dyDescent="0.2">
      <c r="B23" s="6"/>
      <c r="C23" s="47"/>
      <c r="D23" s="48"/>
      <c r="E23" s="47"/>
      <c r="F23" s="48"/>
      <c r="G23" s="47"/>
      <c r="H23" s="48"/>
      <c r="I23" s="73"/>
      <c r="J23" s="74"/>
      <c r="K23" s="52"/>
      <c r="L23" s="17"/>
      <c r="M23" s="45"/>
      <c r="N23" s="46"/>
    </row>
    <row r="24" spans="2:14" ht="18" customHeight="1" x14ac:dyDescent="0.2">
      <c r="B24" s="8"/>
      <c r="C24" s="49"/>
      <c r="D24" s="50"/>
      <c r="E24" s="49"/>
      <c r="F24" s="50"/>
      <c r="G24" s="49"/>
      <c r="H24" s="50"/>
      <c r="I24" s="49"/>
      <c r="J24" s="70"/>
      <c r="K24" s="52"/>
      <c r="L24" s="17"/>
      <c r="M24" s="45"/>
      <c r="N24" s="46"/>
    </row>
    <row r="25" spans="2:14" ht="18" customHeight="1" x14ac:dyDescent="0.2">
      <c r="B25" s="6"/>
      <c r="C25" s="47"/>
      <c r="D25" s="48"/>
      <c r="E25" s="47"/>
      <c r="F25" s="48"/>
      <c r="G25" s="47"/>
      <c r="H25" s="48"/>
      <c r="I25" s="73"/>
      <c r="J25" s="74"/>
      <c r="K25" s="52"/>
      <c r="L25" s="17"/>
      <c r="M25" s="45"/>
      <c r="N25" s="46"/>
    </row>
    <row r="26" spans="2:14" ht="18" customHeight="1" x14ac:dyDescent="0.2">
      <c r="B26" s="8"/>
      <c r="C26" s="49"/>
      <c r="D26" s="50"/>
      <c r="E26" s="49"/>
      <c r="F26" s="50"/>
      <c r="G26" s="49"/>
      <c r="H26" s="50"/>
      <c r="I26" s="49"/>
      <c r="J26" s="70"/>
      <c r="K26" s="11"/>
      <c r="L26" s="17"/>
      <c r="M26" s="45"/>
      <c r="N26" s="46"/>
    </row>
    <row r="27" spans="2:14" ht="18" customHeight="1" x14ac:dyDescent="0.2">
      <c r="B27" s="6"/>
      <c r="C27" s="47"/>
      <c r="D27" s="48"/>
      <c r="E27" s="47"/>
      <c r="F27" s="48"/>
      <c r="G27" s="47"/>
      <c r="H27" s="48"/>
      <c r="I27" s="73"/>
      <c r="J27" s="74"/>
      <c r="K27" s="13"/>
      <c r="L27" s="19"/>
      <c r="M27" s="64"/>
      <c r="N27" s="65"/>
    </row>
    <row r="28" spans="2:14" ht="18" customHeight="1" x14ac:dyDescent="0.2">
      <c r="B28" s="8"/>
      <c r="C28" s="49"/>
      <c r="D28" s="50"/>
      <c r="E28" s="49"/>
      <c r="F28" s="50"/>
      <c r="G28" s="49"/>
      <c r="H28" s="50"/>
      <c r="I28" s="49"/>
      <c r="J28" s="70"/>
      <c r="K28" s="59" t="s">
        <v>15</v>
      </c>
      <c r="L28" s="16"/>
      <c r="M28" s="66"/>
      <c r="N28" s="67"/>
    </row>
    <row r="29" spans="2:14" ht="18" customHeight="1" x14ac:dyDescent="0.2">
      <c r="B29" s="6"/>
      <c r="C29" s="47"/>
      <c r="D29" s="48"/>
      <c r="E29" s="47"/>
      <c r="F29" s="48"/>
      <c r="G29" s="47"/>
      <c r="H29" s="48"/>
      <c r="I29" s="47"/>
      <c r="J29" s="71"/>
      <c r="K29" s="60"/>
      <c r="L29" s="17"/>
      <c r="M29" s="45"/>
      <c r="N29" s="46"/>
    </row>
    <row r="30" spans="2:14" ht="18" customHeight="1" x14ac:dyDescent="0.2">
      <c r="B30" s="78" t="s">
        <v>26</v>
      </c>
      <c r="C30" s="79"/>
      <c r="D30" s="79"/>
      <c r="E30" s="79"/>
      <c r="F30" s="79"/>
      <c r="G30" s="79"/>
      <c r="H30" s="79"/>
      <c r="I30" s="79"/>
      <c r="J30" s="80"/>
      <c r="K30" s="60"/>
      <c r="L30" s="17"/>
      <c r="M30" s="45"/>
      <c r="N30" s="46"/>
    </row>
    <row r="31" spans="2:14" ht="18" customHeight="1" x14ac:dyDescent="0.2">
      <c r="B31" s="81"/>
      <c r="C31" s="82"/>
      <c r="D31" s="82"/>
      <c r="E31" s="82"/>
      <c r="F31" s="82"/>
      <c r="G31" s="82"/>
      <c r="H31" s="82"/>
      <c r="I31" s="82"/>
      <c r="J31" s="83"/>
      <c r="K31" s="14"/>
      <c r="L31" s="17"/>
      <c r="M31" s="45"/>
      <c r="N31" s="46"/>
    </row>
    <row r="32" spans="2:14" ht="18" customHeight="1" x14ac:dyDescent="0.2">
      <c r="B32" s="81"/>
      <c r="C32" s="82"/>
      <c r="D32" s="82"/>
      <c r="E32" s="82"/>
      <c r="F32" s="82"/>
      <c r="G32" s="82"/>
      <c r="H32" s="82"/>
      <c r="I32" s="82"/>
      <c r="J32" s="83"/>
      <c r="K32" s="14"/>
      <c r="L32" s="17"/>
      <c r="M32" s="45"/>
      <c r="N32" s="46"/>
    </row>
    <row r="33" spans="2:14" ht="18" customHeight="1" x14ac:dyDescent="0.2">
      <c r="B33" s="7"/>
      <c r="C33" s="105"/>
      <c r="D33" s="106"/>
      <c r="E33" s="105"/>
      <c r="F33" s="106"/>
      <c r="G33" s="105"/>
      <c r="H33" s="106"/>
      <c r="I33" s="107"/>
      <c r="J33" s="108"/>
      <c r="K33" s="15"/>
      <c r="L33" s="20"/>
      <c r="M33" s="94"/>
      <c r="N33" s="95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4" t="s">
        <v>18</v>
      </c>
      <c r="C2" s="21"/>
      <c r="D2" s="21"/>
      <c r="E2" s="21"/>
      <c r="F2" s="21"/>
      <c r="G2" s="21"/>
      <c r="H2" s="21"/>
      <c r="I2" s="21"/>
      <c r="J2" s="22"/>
      <c r="K2" s="55" t="s">
        <v>2</v>
      </c>
      <c r="L2" s="56">
        <v>2013</v>
      </c>
      <c r="M2" s="56"/>
      <c r="N2" s="25"/>
    </row>
    <row r="3" spans="1:14" ht="21" customHeight="1" x14ac:dyDescent="0.2">
      <c r="A3" s="4"/>
      <c r="B3" s="8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57"/>
      <c r="L3" s="58"/>
      <c r="M3" s="58"/>
      <c r="N3" s="26"/>
    </row>
    <row r="4" spans="1:14" ht="18" customHeight="1" x14ac:dyDescent="0.2">
      <c r="A4" s="4"/>
      <c r="B4" s="85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61" t="s">
        <v>11</v>
      </c>
      <c r="L4" s="16"/>
      <c r="M4" s="62"/>
      <c r="N4" s="63"/>
    </row>
    <row r="5" spans="1:14" ht="18" customHeight="1" x14ac:dyDescent="0.2">
      <c r="A5" s="4"/>
      <c r="B5" s="85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60"/>
      <c r="L5" s="17"/>
      <c r="M5" s="45"/>
      <c r="N5" s="46"/>
    </row>
    <row r="6" spans="1:14" ht="18" customHeight="1" x14ac:dyDescent="0.2">
      <c r="A6" s="4"/>
      <c r="B6" s="85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60"/>
      <c r="L6" s="17"/>
      <c r="M6" s="45"/>
      <c r="N6" s="46"/>
    </row>
    <row r="7" spans="1:14" ht="18" customHeight="1" x14ac:dyDescent="0.2">
      <c r="A7" s="4"/>
      <c r="B7" s="85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45"/>
      <c r="N7" s="46"/>
    </row>
    <row r="8" spans="1:14" ht="18.75" customHeight="1" x14ac:dyDescent="0.2">
      <c r="A8" s="4"/>
      <c r="B8" s="85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45"/>
      <c r="N8" s="46"/>
    </row>
    <row r="9" spans="1:14" ht="18" customHeight="1" x14ac:dyDescent="0.2">
      <c r="A9" s="4"/>
      <c r="B9" s="85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64"/>
      <c r="N9" s="65"/>
    </row>
    <row r="10" spans="1:14" ht="18" customHeight="1" x14ac:dyDescent="0.2">
      <c r="A10" s="4"/>
      <c r="B10" s="86"/>
      <c r="C10" s="23"/>
      <c r="D10" s="23"/>
      <c r="E10" s="23"/>
      <c r="F10" s="23"/>
      <c r="G10" s="23"/>
      <c r="H10" s="23"/>
      <c r="I10" s="23"/>
      <c r="J10" s="24"/>
      <c r="K10" s="59" t="s">
        <v>12</v>
      </c>
      <c r="L10" s="16"/>
      <c r="M10" s="66"/>
      <c r="N10" s="67"/>
    </row>
    <row r="11" spans="1:14" ht="18" customHeight="1" x14ac:dyDescent="0.2">
      <c r="A11" s="4"/>
      <c r="B11" s="87" t="s">
        <v>10</v>
      </c>
      <c r="C11" s="88"/>
      <c r="D11" s="88"/>
      <c r="E11" s="88"/>
      <c r="F11" s="88"/>
      <c r="G11" s="88"/>
      <c r="H11" s="88"/>
      <c r="I11" s="88"/>
      <c r="J11" s="89"/>
      <c r="K11" s="60"/>
      <c r="L11" s="17"/>
      <c r="M11" s="45"/>
      <c r="N11" s="46"/>
    </row>
    <row r="12" spans="1:14" ht="18" customHeight="1" x14ac:dyDescent="0.2">
      <c r="A12" s="4"/>
      <c r="B12" s="87"/>
      <c r="C12" s="88"/>
      <c r="D12" s="88"/>
      <c r="E12" s="88"/>
      <c r="F12" s="88"/>
      <c r="G12" s="88"/>
      <c r="H12" s="88"/>
      <c r="I12" s="88"/>
      <c r="J12" s="89"/>
      <c r="K12" s="60"/>
      <c r="L12" s="17"/>
      <c r="M12" s="45"/>
      <c r="N12" s="46"/>
    </row>
    <row r="13" spans="1:14" ht="18" customHeight="1" x14ac:dyDescent="0.2">
      <c r="B13" s="3" t="s">
        <v>11</v>
      </c>
      <c r="C13" s="53" t="s">
        <v>12</v>
      </c>
      <c r="D13" s="54"/>
      <c r="E13" s="53" t="s">
        <v>13</v>
      </c>
      <c r="F13" s="54"/>
      <c r="G13" s="53" t="s">
        <v>14</v>
      </c>
      <c r="H13" s="54"/>
      <c r="I13" s="53" t="s">
        <v>15</v>
      </c>
      <c r="J13" s="72"/>
      <c r="K13" s="11"/>
      <c r="L13" s="17"/>
      <c r="M13" s="45"/>
      <c r="N13" s="46"/>
    </row>
    <row r="14" spans="1:14" ht="18" customHeight="1" x14ac:dyDescent="0.2">
      <c r="B14" s="8"/>
      <c r="C14" s="49"/>
      <c r="D14" s="50"/>
      <c r="E14" s="49"/>
      <c r="F14" s="50"/>
      <c r="G14" s="49"/>
      <c r="H14" s="50"/>
      <c r="I14" s="49"/>
      <c r="J14" s="70"/>
      <c r="K14" s="11"/>
      <c r="L14" s="17"/>
      <c r="M14" s="45"/>
      <c r="N14" s="46"/>
    </row>
    <row r="15" spans="1:14" ht="18" customHeight="1" x14ac:dyDescent="0.2">
      <c r="B15" s="6"/>
      <c r="C15" s="47"/>
      <c r="D15" s="48"/>
      <c r="E15" s="47"/>
      <c r="F15" s="48"/>
      <c r="G15" s="47"/>
      <c r="H15" s="48"/>
      <c r="I15" s="73"/>
      <c r="J15" s="74"/>
      <c r="K15" s="13"/>
      <c r="L15" s="19"/>
      <c r="M15" s="64"/>
      <c r="N15" s="65"/>
    </row>
    <row r="16" spans="1:14" ht="18" customHeight="1" x14ac:dyDescent="0.2">
      <c r="B16" s="8"/>
      <c r="C16" s="49"/>
      <c r="D16" s="50"/>
      <c r="E16" s="49"/>
      <c r="F16" s="50"/>
      <c r="G16" s="49"/>
      <c r="H16" s="50"/>
      <c r="I16" s="92"/>
      <c r="J16" s="93"/>
      <c r="K16" s="51" t="s">
        <v>13</v>
      </c>
      <c r="L16" s="16"/>
      <c r="M16" s="66"/>
      <c r="N16" s="67"/>
    </row>
    <row r="17" spans="2:14" ht="18" customHeight="1" x14ac:dyDescent="0.2">
      <c r="B17" s="6"/>
      <c r="C17" s="47"/>
      <c r="D17" s="48"/>
      <c r="E17" s="47"/>
      <c r="F17" s="48"/>
      <c r="G17" s="47"/>
      <c r="H17" s="48"/>
      <c r="I17" s="73"/>
      <c r="J17" s="74"/>
      <c r="K17" s="52"/>
      <c r="L17" s="17"/>
      <c r="M17" s="45"/>
      <c r="N17" s="46"/>
    </row>
    <row r="18" spans="2:14" ht="18" customHeight="1" x14ac:dyDescent="0.2">
      <c r="B18" s="9"/>
      <c r="C18" s="75"/>
      <c r="D18" s="76"/>
      <c r="E18" s="75"/>
      <c r="F18" s="76"/>
      <c r="G18" s="75"/>
      <c r="H18" s="76"/>
      <c r="I18" s="75"/>
      <c r="J18" s="77"/>
      <c r="K18" s="52"/>
      <c r="L18" s="17"/>
      <c r="M18" s="45"/>
      <c r="N18" s="46"/>
    </row>
    <row r="19" spans="2:14" ht="18" customHeight="1" x14ac:dyDescent="0.2">
      <c r="B19" s="6"/>
      <c r="C19" s="47"/>
      <c r="D19" s="48"/>
      <c r="E19" s="47"/>
      <c r="F19" s="48"/>
      <c r="G19" s="47"/>
      <c r="H19" s="48"/>
      <c r="I19" s="73"/>
      <c r="J19" s="74"/>
      <c r="K19" s="11"/>
      <c r="L19" s="17"/>
      <c r="M19" s="45"/>
      <c r="N19" s="46"/>
    </row>
    <row r="20" spans="2:14" ht="18" customHeight="1" x14ac:dyDescent="0.2">
      <c r="B20" s="8"/>
      <c r="C20" s="49"/>
      <c r="D20" s="50"/>
      <c r="E20" s="49"/>
      <c r="F20" s="50"/>
      <c r="G20" s="49"/>
      <c r="H20" s="50"/>
      <c r="I20" s="49"/>
      <c r="J20" s="70"/>
      <c r="K20" s="11"/>
      <c r="L20" s="17"/>
      <c r="M20" s="45"/>
      <c r="N20" s="46"/>
    </row>
    <row r="21" spans="2:14" ht="18" customHeight="1" x14ac:dyDescent="0.2">
      <c r="B21" s="6"/>
      <c r="C21" s="47"/>
      <c r="D21" s="48"/>
      <c r="E21" s="47"/>
      <c r="F21" s="48"/>
      <c r="G21" s="47"/>
      <c r="H21" s="48"/>
      <c r="I21" s="90"/>
      <c r="J21" s="91"/>
      <c r="K21" s="13"/>
      <c r="L21" s="19"/>
      <c r="M21" s="64"/>
      <c r="N21" s="65"/>
    </row>
    <row r="22" spans="2:14" ht="18" customHeight="1" x14ac:dyDescent="0.2">
      <c r="B22" s="8"/>
      <c r="C22" s="49"/>
      <c r="D22" s="50"/>
      <c r="E22" s="49"/>
      <c r="F22" s="50"/>
      <c r="G22" s="49"/>
      <c r="H22" s="50"/>
      <c r="I22" s="49"/>
      <c r="J22" s="70"/>
      <c r="K22" s="51" t="s">
        <v>14</v>
      </c>
      <c r="L22" s="16"/>
      <c r="M22" s="66"/>
      <c r="N22" s="67"/>
    </row>
    <row r="23" spans="2:14" ht="18" customHeight="1" x14ac:dyDescent="0.2">
      <c r="B23" s="6"/>
      <c r="C23" s="47"/>
      <c r="D23" s="48"/>
      <c r="E23" s="47"/>
      <c r="F23" s="48"/>
      <c r="G23" s="47"/>
      <c r="H23" s="48"/>
      <c r="I23" s="73"/>
      <c r="J23" s="74"/>
      <c r="K23" s="52"/>
      <c r="L23" s="17"/>
      <c r="M23" s="45"/>
      <c r="N23" s="46"/>
    </row>
    <row r="24" spans="2:14" ht="18" customHeight="1" x14ac:dyDescent="0.2">
      <c r="B24" s="8"/>
      <c r="C24" s="49"/>
      <c r="D24" s="50"/>
      <c r="E24" s="49"/>
      <c r="F24" s="50"/>
      <c r="G24" s="49"/>
      <c r="H24" s="50"/>
      <c r="I24" s="49"/>
      <c r="J24" s="70"/>
      <c r="K24" s="52"/>
      <c r="L24" s="17"/>
      <c r="M24" s="45"/>
      <c r="N24" s="46"/>
    </row>
    <row r="25" spans="2:14" ht="18" customHeight="1" x14ac:dyDescent="0.2">
      <c r="B25" s="6"/>
      <c r="C25" s="47"/>
      <c r="D25" s="48"/>
      <c r="E25" s="47"/>
      <c r="F25" s="48"/>
      <c r="G25" s="47"/>
      <c r="H25" s="48"/>
      <c r="I25" s="73"/>
      <c r="J25" s="74"/>
      <c r="K25" s="52"/>
      <c r="L25" s="17"/>
      <c r="M25" s="45"/>
      <c r="N25" s="46"/>
    </row>
    <row r="26" spans="2:14" ht="18" customHeight="1" x14ac:dyDescent="0.2">
      <c r="B26" s="8"/>
      <c r="C26" s="49"/>
      <c r="D26" s="50"/>
      <c r="E26" s="49"/>
      <c r="F26" s="50"/>
      <c r="G26" s="49"/>
      <c r="H26" s="50"/>
      <c r="I26" s="49"/>
      <c r="J26" s="70"/>
      <c r="K26" s="11"/>
      <c r="L26" s="17"/>
      <c r="M26" s="45"/>
      <c r="N26" s="46"/>
    </row>
    <row r="27" spans="2:14" ht="18" customHeight="1" x14ac:dyDescent="0.2">
      <c r="B27" s="6"/>
      <c r="C27" s="47"/>
      <c r="D27" s="48"/>
      <c r="E27" s="47"/>
      <c r="F27" s="48"/>
      <c r="G27" s="47"/>
      <c r="H27" s="48"/>
      <c r="I27" s="73"/>
      <c r="J27" s="74"/>
      <c r="K27" s="13"/>
      <c r="L27" s="19"/>
      <c r="M27" s="64"/>
      <c r="N27" s="65"/>
    </row>
    <row r="28" spans="2:14" ht="18" customHeight="1" x14ac:dyDescent="0.2">
      <c r="B28" s="8"/>
      <c r="C28" s="49"/>
      <c r="D28" s="50"/>
      <c r="E28" s="49"/>
      <c r="F28" s="50"/>
      <c r="G28" s="49"/>
      <c r="H28" s="50"/>
      <c r="I28" s="49"/>
      <c r="J28" s="70"/>
      <c r="K28" s="59" t="s">
        <v>15</v>
      </c>
      <c r="L28" s="16"/>
      <c r="M28" s="66"/>
      <c r="N28" s="67"/>
    </row>
    <row r="29" spans="2:14" ht="18" customHeight="1" x14ac:dyDescent="0.2">
      <c r="B29" s="6"/>
      <c r="C29" s="47"/>
      <c r="D29" s="48"/>
      <c r="E29" s="47"/>
      <c r="F29" s="48"/>
      <c r="G29" s="47"/>
      <c r="H29" s="48"/>
      <c r="I29" s="47"/>
      <c r="J29" s="71"/>
      <c r="K29" s="60"/>
      <c r="L29" s="17"/>
      <c r="M29" s="45"/>
      <c r="N29" s="46"/>
    </row>
    <row r="30" spans="2:14" ht="18" customHeight="1" x14ac:dyDescent="0.2">
      <c r="B30" s="78" t="s">
        <v>26</v>
      </c>
      <c r="C30" s="79"/>
      <c r="D30" s="79"/>
      <c r="E30" s="79"/>
      <c r="F30" s="79"/>
      <c r="G30" s="79"/>
      <c r="H30" s="79"/>
      <c r="I30" s="79"/>
      <c r="J30" s="80"/>
      <c r="K30" s="60"/>
      <c r="L30" s="17"/>
      <c r="M30" s="45"/>
      <c r="N30" s="46"/>
    </row>
    <row r="31" spans="2:14" ht="18" customHeight="1" x14ac:dyDescent="0.2">
      <c r="B31" s="81"/>
      <c r="C31" s="82"/>
      <c r="D31" s="82"/>
      <c r="E31" s="82"/>
      <c r="F31" s="82"/>
      <c r="G31" s="82"/>
      <c r="H31" s="82"/>
      <c r="I31" s="82"/>
      <c r="J31" s="83"/>
      <c r="K31" s="14"/>
      <c r="L31" s="17"/>
      <c r="M31" s="45"/>
      <c r="N31" s="46"/>
    </row>
    <row r="32" spans="2:14" ht="18" customHeight="1" x14ac:dyDescent="0.2">
      <c r="B32" s="81"/>
      <c r="C32" s="82"/>
      <c r="D32" s="82"/>
      <c r="E32" s="82"/>
      <c r="F32" s="82"/>
      <c r="G32" s="82"/>
      <c r="H32" s="82"/>
      <c r="I32" s="82"/>
      <c r="J32" s="83"/>
      <c r="K32" s="14"/>
      <c r="L32" s="17"/>
      <c r="M32" s="45"/>
      <c r="N32" s="46"/>
    </row>
    <row r="33" spans="2:14" ht="18" customHeight="1" x14ac:dyDescent="0.2">
      <c r="B33" s="7"/>
      <c r="C33" s="105"/>
      <c r="D33" s="106"/>
      <c r="E33" s="105"/>
      <c r="F33" s="106"/>
      <c r="G33" s="105"/>
      <c r="H33" s="106"/>
      <c r="I33" s="107"/>
      <c r="J33" s="108"/>
      <c r="K33" s="15"/>
      <c r="L33" s="20"/>
      <c r="M33" s="94"/>
      <c r="N33" s="95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2019-07-12T14:35:16Z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