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ultura\Desktop\DIRECCIÓN DE CULTURA\DICIEMBRE\ARTICULO 8, FRACCIÓN VI\"/>
    </mc:Choice>
  </mc:AlternateContent>
  <bookViews>
    <workbookView xWindow="0" yWindow="0" windowWidth="20490" windowHeight="6855"/>
  </bookViews>
  <sheets>
    <sheet name="Hoja1" sheetId="1" r:id="rId1"/>
  </sheets>
  <externalReferences>
    <externalReference r:id="rId2"/>
  </externalReferences>
  <definedNames>
    <definedName name="Año_Calendario">[1]Enero!$N$2</definedName>
    <definedName name="DíasDeTareas" localSheetId="0">[1]Diciembre!$L$4:$L$39</definedName>
    <definedName name="DicDom1">DATE(Año_Calendario,12,1)-WEEKDAY(DATE(Año_Calendario,12,1))+1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1" l="1"/>
  <c r="H8" i="1"/>
  <c r="G8" i="1"/>
  <c r="F8" i="1"/>
  <c r="E8" i="1"/>
  <c r="D8" i="1"/>
  <c r="C8" i="1"/>
  <c r="I7" i="1"/>
  <c r="H7" i="1"/>
  <c r="G7" i="1"/>
  <c r="F7" i="1"/>
  <c r="E7" i="1"/>
  <c r="D7" i="1"/>
  <c r="C7" i="1"/>
  <c r="I6" i="1"/>
  <c r="H6" i="1"/>
  <c r="G6" i="1"/>
  <c r="F6" i="1"/>
  <c r="E6" i="1"/>
  <c r="D6" i="1"/>
  <c r="C6" i="1"/>
  <c r="I5" i="1"/>
  <c r="H5" i="1"/>
  <c r="G5" i="1"/>
  <c r="F5" i="1"/>
  <c r="E5" i="1"/>
  <c r="D5" i="1"/>
  <c r="C5" i="1"/>
  <c r="I4" i="1"/>
  <c r="H4" i="1"/>
  <c r="G4" i="1"/>
  <c r="F4" i="1"/>
  <c r="E4" i="1"/>
  <c r="D4" i="1"/>
  <c r="C4" i="1"/>
  <c r="I3" i="1"/>
  <c r="H3" i="1"/>
  <c r="G3" i="1"/>
  <c r="F3" i="1"/>
  <c r="E3" i="1"/>
  <c r="D3" i="1"/>
  <c r="C3" i="1"/>
</calcChain>
</file>

<file path=xl/sharedStrings.xml><?xml version="1.0" encoding="utf-8"?>
<sst xmlns="http://schemas.openxmlformats.org/spreadsheetml/2006/main" count="50" uniqueCount="43">
  <si>
    <t>DICIEMBRE</t>
  </si>
  <si>
    <t>TAREAS</t>
  </si>
  <si>
    <t>L</t>
  </si>
  <si>
    <t>M</t>
  </si>
  <si>
    <t>X</t>
  </si>
  <si>
    <t>J</t>
  </si>
  <si>
    <t>V</t>
  </si>
  <si>
    <t>S</t>
  </si>
  <si>
    <t>D</t>
  </si>
  <si>
    <t>LUN</t>
  </si>
  <si>
    <t>Inicio la Entrega - Recepción</t>
  </si>
  <si>
    <t>Salida a Guadalajara a Secretaría de Cultura, Encendido del Árbol Navideño en la plaza principal</t>
  </si>
  <si>
    <t>Pendientes en la oficina.</t>
  </si>
  <si>
    <t>Visita a tesorería, Pendientes en el Banco, Desayuno con personal, maestros de música y talleres de la Casa de la Cultura</t>
  </si>
  <si>
    <t>MAR</t>
  </si>
  <si>
    <t>HORARIO SEMANAL</t>
  </si>
  <si>
    <t xml:space="preserve">Presentación con el personal y ver los pendientes del día, Continuar con la Entrega - Recepción. Reunión con padres de familia </t>
  </si>
  <si>
    <t>Reunión con maestros de taller y con el presidete municipal</t>
  </si>
  <si>
    <t>MIÉ</t>
  </si>
  <si>
    <t>JUE</t>
  </si>
  <si>
    <t>VIE</t>
  </si>
  <si>
    <t>Ver pendientes con la tesorera. Reunión con el presidente, Pendientes en oficina, Visita al taller de música de Cofradía</t>
  </si>
  <si>
    <t xml:space="preserve">Pendientes en oficina, Visita al DIF, Ver pendientes en presidencia </t>
  </si>
  <si>
    <t xml:space="preserve">Seguimiento a la Entrega - Recepción, Presentación en el Coro con el maestro Lazarinni </t>
  </si>
  <si>
    <t xml:space="preserve">Pendientes en oficina, Visita a las clases de Coro </t>
  </si>
  <si>
    <t>Reunión con el presidente, Pendientes en oficina</t>
  </si>
  <si>
    <t xml:space="preserve">Ver pendientes en oficina, confirmacion de presentaciones, Finalizo la Entrega- Recepción </t>
  </si>
  <si>
    <t xml:space="preserve">Pendientes en oficina </t>
  </si>
  <si>
    <t>un</t>
  </si>
  <si>
    <t>Firma de documentos en presidencia, Reunión con el presidente y maestros de música, Reunión con equipo de trabajo y presidente, Visita al Taller de música de Tamazulita y San José y reunion con los padres de familia</t>
  </si>
  <si>
    <t>Pendientes en oficina, Pendientes en Presidencia con Oficial Mayor,Tesorera, Titular de Transparencia y Encargada de Comunicación</t>
  </si>
  <si>
    <t xml:space="preserve">Visita al DIF para presentación, Reunión en Turismo, Reunión con el encargado de patrimonio, Reunión con los maestros de Talleres de la Casa de la Cultuta, Presentación con los alumnos del taller de Pintura </t>
  </si>
  <si>
    <t xml:space="preserve">Salida a Guadalajara a Secretaría de Cultura, Reunión en DIF para la toma de Protesta del Patronato, Inauguración Feria Gastronomica Artesanal Navideña </t>
  </si>
  <si>
    <t>Visita a Tesorería, Firma de documentos en el Banco, Pendientes en oficina, Posada Presidencia</t>
  </si>
  <si>
    <t>Nota:  las actividades frecuentes de la Dirección de Cultura son la organización de eventos culturales, el seguimiento a los Talleres Artísticos, a la Escuela de Música, las clases de Canto, recibir y entregar oficios varios.</t>
  </si>
  <si>
    <t xml:space="preserve">Pendientes en oficina, Pendientes en Presidencia, Reunión de Directores </t>
  </si>
  <si>
    <t>SÁB.</t>
  </si>
  <si>
    <t xml:space="preserve">Inicio de restauración de figuras del nacimiento, Presentación con alumnos del Proulex, Reunión en Presidencia </t>
  </si>
  <si>
    <t xml:space="preserve">Ver pendientes de Proulex el examen final y de nivelación. Ver detalles de la Prepa abierta </t>
  </si>
  <si>
    <t>DOM.</t>
  </si>
  <si>
    <t xml:space="preserve">Restauración de figuras del nacimiento </t>
  </si>
  <si>
    <t xml:space="preserve">Reunión con maestros, Presentación con los alumnos de la prepa abierta, Asistencia a la Clausura de la Feria Gastronomica, Artesanal Navideña con la presentación del Ballet Folclórico de la Casa de la Cultura. </t>
  </si>
  <si>
    <t xml:space="preserve">Ver detalles de la Prepa abierta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</si>
</sst>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16" x14ac:knownFonts="1">
    <font>
      <sz val="11"/>
      <color theme="1"/>
      <name val="Calibri"/>
      <family val="2"/>
      <scheme val="minor"/>
    </font>
    <font>
      <b/>
      <sz val="24"/>
      <color theme="4"/>
      <name val="Calibri Light"/>
      <family val="2"/>
      <scheme val="major"/>
    </font>
    <font>
      <b/>
      <sz val="17"/>
      <color theme="4"/>
      <name val="Calibri Light"/>
      <family val="2"/>
      <scheme val="major"/>
    </font>
    <font>
      <sz val="10"/>
      <color theme="1"/>
      <name val="Calibri Light"/>
      <family val="2"/>
      <scheme val="major"/>
    </font>
    <font>
      <sz val="10.5"/>
      <color theme="1" tint="0.249977111117893"/>
      <name val="Calibri"/>
      <family val="2"/>
      <scheme val="minor"/>
    </font>
    <font>
      <b/>
      <sz val="12"/>
      <color theme="4"/>
      <name val="Calibri Light"/>
      <family val="2"/>
      <scheme val="major"/>
    </font>
    <font>
      <b/>
      <sz val="10"/>
      <color theme="1"/>
      <name val="Calibri"/>
      <family val="2"/>
      <scheme val="minor"/>
    </font>
    <font>
      <sz val="10"/>
      <color theme="1" tint="0.249977111117893"/>
      <name val="Calibri"/>
      <family val="2"/>
      <scheme val="minor"/>
    </font>
    <font>
      <b/>
      <sz val="10.5"/>
      <name val="Calibri"/>
      <family val="2"/>
      <scheme val="minor"/>
    </font>
    <font>
      <b/>
      <sz val="12"/>
      <color theme="4"/>
      <name val="Calibri"/>
      <family val="2"/>
      <scheme val="minor"/>
    </font>
    <font>
      <sz val="10"/>
      <color theme="0"/>
      <name val="Calibri"/>
      <family val="2"/>
      <scheme val="minor"/>
    </font>
    <font>
      <b/>
      <sz val="8.5"/>
      <color theme="1"/>
      <name val="Calibri"/>
      <family val="2"/>
      <scheme val="minor"/>
    </font>
    <font>
      <sz val="8.5"/>
      <color theme="1"/>
      <name val="Calibri"/>
      <family val="2"/>
      <scheme val="minor"/>
    </font>
    <font>
      <b/>
      <sz val="8.5"/>
      <color theme="1"/>
      <name val="Calibri Light"/>
      <family val="2"/>
      <scheme val="major"/>
    </font>
    <font>
      <b/>
      <sz val="8.5"/>
      <color rgb="FFFF0000"/>
      <name val="Calibri"/>
      <family val="2"/>
      <scheme val="minor"/>
    </font>
    <font>
      <sz val="12"/>
      <color theme="1" tint="0.249977111117893"/>
      <name val="Calibri"/>
      <family val="2"/>
      <scheme val="minor"/>
    </font>
  </fonts>
  <fills count="4">
    <fill>
      <patternFill patternType="none"/>
    </fill>
    <fill>
      <patternFill patternType="gray125"/>
    </fill>
    <fill>
      <patternFill patternType="solid">
        <fgColor theme="4"/>
        <bgColor indexed="64"/>
      </patternFill>
    </fill>
    <fill>
      <patternFill patternType="solid">
        <fgColor theme="0" tint="-4.9989318521683403E-2"/>
        <bgColor indexed="64"/>
      </patternFill>
    </fill>
  </fills>
  <borders count="44">
    <border>
      <left/>
      <right/>
      <top/>
      <bottom/>
      <diagonal/>
    </border>
    <border>
      <left/>
      <right style="thin">
        <color theme="4" tint="0.79998168889431442"/>
      </right>
      <top/>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5961485641044"/>
      </right>
      <top style="thin">
        <color theme="4" tint="0.79985961485641044"/>
      </top>
      <bottom/>
      <diagonal/>
    </border>
    <border>
      <left style="thin">
        <color theme="4" tint="0.79998168889431442"/>
      </left>
      <right/>
      <top/>
      <bottom/>
      <diagonal/>
    </border>
    <border>
      <left/>
      <right style="thin">
        <color theme="4" tint="0.79992065187536243"/>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5961485641044"/>
      </right>
      <top/>
      <bottom style="thin">
        <color theme="4" tint="0.79989013336588644"/>
      </bottom>
      <diagonal/>
    </border>
    <border>
      <left/>
      <right/>
      <top/>
      <bottom style="thin">
        <color theme="5"/>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2065187536243"/>
      </left>
      <right/>
      <top/>
      <bottom/>
      <diagonal/>
    </border>
    <border>
      <left/>
      <right/>
      <top style="thin">
        <color theme="5"/>
      </top>
      <bottom style="thin">
        <color theme="5"/>
      </bottom>
      <diagonal/>
    </border>
    <border>
      <left/>
      <right style="thin">
        <color theme="4" tint="0.79995117038483843"/>
      </right>
      <top style="thin">
        <color theme="5"/>
      </top>
      <bottom style="thin">
        <color theme="5"/>
      </bottom>
      <diagonal/>
    </border>
    <border>
      <left/>
      <right/>
      <top style="thin">
        <color theme="5"/>
      </top>
      <bottom style="thin">
        <color theme="4" tint="0.79998168889431442"/>
      </bottom>
      <diagonal/>
    </border>
    <border>
      <left/>
      <right style="thin">
        <color theme="4" tint="0.79995117038483843"/>
      </right>
      <top style="thin">
        <color theme="5"/>
      </top>
      <bottom style="thin">
        <color theme="4" tint="0.79998168889431442"/>
      </bottom>
      <diagonal/>
    </border>
    <border>
      <left style="thin">
        <color theme="4" tint="0.79998168889431442"/>
      </left>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style="thin">
        <color theme="4" tint="0.79992065187536243"/>
      </left>
      <right/>
      <top style="thin">
        <color theme="4" tint="0.79998168889431442"/>
      </top>
      <bottom/>
      <diagonal/>
    </border>
    <border>
      <left/>
      <right/>
      <top style="thin">
        <color theme="4" tint="0.79998168889431442"/>
      </top>
      <bottom style="thin">
        <color theme="5"/>
      </bottom>
      <diagonal/>
    </border>
    <border>
      <left/>
      <right style="thin">
        <color theme="4" tint="0.79995117038483843"/>
      </right>
      <top style="thin">
        <color theme="4" tint="0.79998168889431442"/>
      </top>
      <bottom style="thin">
        <color theme="5"/>
      </bottom>
      <diagonal/>
    </border>
    <border>
      <left style="thin">
        <color theme="4" tint="0.79998168889431442"/>
      </left>
      <right style="thin">
        <color theme="0"/>
      </right>
      <top/>
      <bottom/>
      <diagonal/>
    </border>
    <border>
      <left style="thin">
        <color theme="0"/>
      </left>
      <right/>
      <top/>
      <bottom/>
      <diagonal/>
    </border>
    <border>
      <left/>
      <right style="thin">
        <color theme="0"/>
      </right>
      <top/>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style="thin">
        <color theme="4" tint="0.79992065187536243"/>
      </right>
      <top/>
      <bottom style="thin">
        <color theme="0"/>
      </bottom>
      <diagonal/>
    </border>
    <border>
      <left/>
      <right/>
      <top/>
      <bottom style="thin">
        <color theme="4" tint="0.79998168889431442"/>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style="thin">
        <color theme="0"/>
      </top>
      <bottom/>
      <diagonal/>
    </border>
    <border>
      <left style="thin">
        <color theme="4" tint="0.79998168889431442"/>
      </left>
      <right/>
      <top style="thin">
        <color theme="0"/>
      </top>
      <bottom/>
      <diagonal/>
    </border>
    <border>
      <left/>
      <right/>
      <top style="thin">
        <color theme="0"/>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s>
  <cellStyleXfs count="1">
    <xf numFmtId="0" fontId="0" fillId="0" borderId="0"/>
  </cellStyleXfs>
  <cellXfs count="86">
    <xf numFmtId="0" fontId="0" fillId="0" borderId="0" xfId="0"/>
    <xf numFmtId="0" fontId="0" fillId="0" borderId="1" xfId="0" applyFont="1" applyBorder="1"/>
    <xf numFmtId="0" fontId="1" fillId="0" borderId="2" xfId="0" applyFont="1" applyFill="1" applyBorder="1" applyAlignment="1">
      <alignment horizontal="center" vertical="center" textRotation="90"/>
    </xf>
    <xf numFmtId="0" fontId="0" fillId="0" borderId="3" xfId="0" applyFont="1" applyBorder="1"/>
    <xf numFmtId="0" fontId="0" fillId="0" borderId="4" xfId="0" applyFont="1" applyBorder="1"/>
    <xf numFmtId="0" fontId="2" fillId="0" borderId="5" xfId="0" applyFont="1" applyBorder="1" applyAlignment="1">
      <alignment horizontal="left" vertical="center" indent="2"/>
    </xf>
    <xf numFmtId="0" fontId="2" fillId="0" borderId="6" xfId="0" applyFont="1" applyBorder="1" applyAlignment="1">
      <alignment horizontal="left" vertical="center" indent="2"/>
    </xf>
    <xf numFmtId="0" fontId="0" fillId="0" borderId="7" xfId="0" applyFont="1" applyBorder="1"/>
    <xf numFmtId="0" fontId="1" fillId="0" borderId="8" xfId="0" applyFont="1" applyFill="1" applyBorder="1" applyAlignment="1">
      <alignment horizontal="center" vertical="center" textRotation="90"/>
    </xf>
    <xf numFmtId="0" fontId="3" fillId="0" borderId="0" xfId="0" applyFont="1" applyFill="1" applyBorder="1" applyAlignment="1">
      <alignment horizontal="center" vertical="center"/>
    </xf>
    <xf numFmtId="0" fontId="0" fillId="0" borderId="9" xfId="0" applyFont="1" applyBorder="1"/>
    <xf numFmtId="0" fontId="2" fillId="0" borderId="10" xfId="0" applyFont="1" applyBorder="1" applyAlignment="1">
      <alignment horizontal="left" vertical="center" indent="2"/>
    </xf>
    <xf numFmtId="0" fontId="2" fillId="0" borderId="11" xfId="0" applyFont="1" applyBorder="1" applyAlignment="1">
      <alignment horizontal="left" vertical="center" indent="2"/>
    </xf>
    <xf numFmtId="0" fontId="0" fillId="0" borderId="12" xfId="0" applyFont="1" applyBorder="1"/>
    <xf numFmtId="164" fontId="4" fillId="0" borderId="0" xfId="0" applyNumberFormat="1" applyFont="1" applyFill="1" applyBorder="1" applyAlignment="1">
      <alignment horizontal="center" vertical="center" wrapText="1"/>
    </xf>
    <xf numFmtId="0" fontId="5" fillId="0" borderId="5" xfId="0" applyFont="1" applyBorder="1" applyAlignment="1">
      <alignment horizontal="right" vertical="center" textRotation="90"/>
    </xf>
    <xf numFmtId="0" fontId="6" fillId="0" borderId="13" xfId="0" applyFont="1" applyBorder="1" applyAlignment="1">
      <alignment horizontal="center"/>
    </xf>
    <xf numFmtId="0" fontId="7" fillId="0" borderId="14" xfId="0" applyFont="1" applyBorder="1" applyAlignment="1">
      <alignment horizontal="left"/>
    </xf>
    <xf numFmtId="0" fontId="7" fillId="0" borderId="15" xfId="0" applyFont="1" applyBorder="1" applyAlignment="1">
      <alignment horizontal="left"/>
    </xf>
    <xf numFmtId="0" fontId="5" fillId="0" borderId="16" xfId="0" applyFont="1" applyBorder="1" applyAlignment="1">
      <alignment horizontal="right" vertical="center" textRotation="90"/>
    </xf>
    <xf numFmtId="0" fontId="6" fillId="0" borderId="17" xfId="0" applyFont="1" applyBorder="1" applyAlignment="1">
      <alignment horizontal="center"/>
    </xf>
    <xf numFmtId="0" fontId="7" fillId="0" borderId="17" xfId="0" applyFont="1" applyBorder="1" applyAlignment="1">
      <alignment horizontal="left"/>
    </xf>
    <xf numFmtId="0" fontId="7" fillId="0" borderId="18" xfId="0" applyFont="1" applyBorder="1" applyAlignment="1">
      <alignment horizontal="left"/>
    </xf>
    <xf numFmtId="0" fontId="5" fillId="0" borderId="0" xfId="0" applyFont="1" applyBorder="1" applyAlignment="1">
      <alignment horizontal="right" vertical="center" textRotation="90"/>
    </xf>
    <xf numFmtId="0" fontId="6" fillId="0" borderId="0" xfId="0" applyFont="1" applyBorder="1" applyAlignment="1">
      <alignment horizontal="right" vertical="center"/>
    </xf>
    <xf numFmtId="0" fontId="6" fillId="0" borderId="19" xfId="0" applyFont="1" applyBorder="1" applyAlignment="1">
      <alignment horizontal="center"/>
    </xf>
    <xf numFmtId="0" fontId="7" fillId="0" borderId="19" xfId="0" applyFont="1" applyBorder="1" applyAlignment="1">
      <alignment horizontal="left"/>
    </xf>
    <xf numFmtId="0" fontId="7" fillId="0" borderId="20" xfId="0" applyFont="1" applyBorder="1" applyAlignment="1">
      <alignment horizontal="left"/>
    </xf>
    <xf numFmtId="0" fontId="1" fillId="0" borderId="21" xfId="0" applyFont="1" applyFill="1" applyBorder="1" applyAlignment="1">
      <alignment horizontal="center" vertical="center" textRotation="90"/>
    </xf>
    <xf numFmtId="164" fontId="8" fillId="0" borderId="22" xfId="0" applyNumberFormat="1" applyFont="1" applyFill="1" applyBorder="1" applyAlignment="1">
      <alignment horizontal="left" vertical="center" wrapText="1" indent="1"/>
    </xf>
    <xf numFmtId="0" fontId="0" fillId="0" borderId="23" xfId="0" applyFont="1" applyBorder="1"/>
    <xf numFmtId="0" fontId="5" fillId="0" borderId="24" xfId="0" applyFont="1" applyBorder="1" applyAlignment="1">
      <alignment horizontal="right" vertical="center" textRotation="90"/>
    </xf>
    <xf numFmtId="0" fontId="7" fillId="0" borderId="25" xfId="0" applyFont="1" applyBorder="1" applyAlignment="1">
      <alignment horizontal="left"/>
    </xf>
    <xf numFmtId="0" fontId="7" fillId="0" borderId="26" xfId="0" applyFont="1" applyBorder="1" applyAlignment="1">
      <alignment horizontal="left"/>
    </xf>
    <xf numFmtId="0" fontId="9" fillId="0" borderId="8" xfId="0" applyFont="1" applyBorder="1" applyAlignment="1">
      <alignment horizontal="lef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0" fillId="0" borderId="0" xfId="0" applyFont="1"/>
    <xf numFmtId="0" fontId="10" fillId="2" borderId="27" xfId="0" applyFont="1" applyFill="1" applyBorder="1" applyAlignment="1">
      <alignment horizontal="left" indent="1"/>
    </xf>
    <xf numFmtId="0" fontId="10" fillId="2" borderId="28" xfId="0" applyFont="1" applyFill="1" applyBorder="1" applyAlignment="1">
      <alignment horizontal="left" indent="1"/>
    </xf>
    <xf numFmtId="0" fontId="10" fillId="2" borderId="29" xfId="0" applyFont="1" applyFill="1" applyBorder="1" applyAlignment="1">
      <alignment horizontal="left" indent="1"/>
    </xf>
    <xf numFmtId="0" fontId="10" fillId="2" borderId="9" xfId="0" applyFont="1" applyFill="1" applyBorder="1" applyAlignment="1">
      <alignment horizontal="left" indent="1"/>
    </xf>
    <xf numFmtId="49" fontId="11" fillId="3" borderId="27" xfId="0" applyNumberFormat="1" applyFont="1" applyFill="1" applyBorder="1" applyAlignment="1">
      <alignment horizontal="left" indent="1"/>
    </xf>
    <xf numFmtId="49" fontId="11" fillId="3" borderId="28" xfId="0" applyNumberFormat="1" applyFont="1" applyFill="1" applyBorder="1" applyAlignment="1">
      <alignment horizontal="left" indent="1"/>
    </xf>
    <xf numFmtId="49" fontId="11" fillId="3" borderId="29" xfId="0" applyNumberFormat="1" applyFont="1" applyFill="1" applyBorder="1" applyAlignment="1">
      <alignment horizontal="left" indent="1"/>
    </xf>
    <xf numFmtId="49" fontId="11" fillId="3" borderId="9" xfId="0" applyNumberFormat="1" applyFont="1" applyFill="1" applyBorder="1" applyAlignment="1">
      <alignment horizontal="left" indent="1"/>
    </xf>
    <xf numFmtId="0" fontId="12" fillId="3" borderId="30" xfId="0" applyFont="1" applyFill="1" applyBorder="1" applyAlignment="1">
      <alignment horizontal="left" vertical="top" indent="1"/>
    </xf>
    <xf numFmtId="0" fontId="12" fillId="3" borderId="31" xfId="0" applyFont="1" applyFill="1" applyBorder="1" applyAlignment="1">
      <alignment horizontal="left" vertical="top" indent="1"/>
    </xf>
    <xf numFmtId="0" fontId="12" fillId="3" borderId="32" xfId="0" applyFont="1" applyFill="1" applyBorder="1" applyAlignment="1">
      <alignment horizontal="left" vertical="top" indent="1"/>
    </xf>
    <xf numFmtId="164" fontId="12" fillId="3" borderId="31" xfId="0" applyNumberFormat="1" applyFont="1" applyFill="1" applyBorder="1" applyAlignment="1">
      <alignment horizontal="left" vertical="top" indent="1"/>
    </xf>
    <xf numFmtId="164" fontId="12" fillId="3" borderId="33" xfId="0" applyNumberFormat="1" applyFont="1" applyFill="1" applyBorder="1" applyAlignment="1">
      <alignment horizontal="left" vertical="top" indent="1"/>
    </xf>
    <xf numFmtId="0" fontId="6" fillId="0" borderId="34" xfId="0" applyFont="1" applyBorder="1" applyAlignment="1">
      <alignment horizontal="right" vertical="center"/>
    </xf>
    <xf numFmtId="0" fontId="6" fillId="0" borderId="34" xfId="0" applyFont="1" applyBorder="1" applyAlignment="1">
      <alignment horizontal="center"/>
    </xf>
    <xf numFmtId="49" fontId="11" fillId="3" borderId="28" xfId="0" applyNumberFormat="1" applyFont="1" applyFill="1" applyBorder="1" applyAlignment="1">
      <alignment horizontal="left" vertical="center" indent="1"/>
    </xf>
    <xf numFmtId="49" fontId="11" fillId="3" borderId="9" xfId="0" applyNumberFormat="1" applyFont="1" applyFill="1" applyBorder="1" applyAlignment="1">
      <alignment horizontal="left" vertical="center" indent="1"/>
    </xf>
    <xf numFmtId="0" fontId="5" fillId="0" borderId="24" xfId="0" applyFont="1" applyBorder="1" applyAlignment="1">
      <alignment vertical="center" textRotation="90"/>
    </xf>
    <xf numFmtId="0" fontId="5" fillId="0" borderId="16" xfId="0" applyFont="1" applyBorder="1" applyAlignment="1">
      <alignment vertical="center" textRotation="90"/>
    </xf>
    <xf numFmtId="49" fontId="11" fillId="3" borderId="35" xfId="0" applyNumberFormat="1" applyFont="1" applyFill="1" applyBorder="1" applyAlignment="1">
      <alignment horizontal="left" indent="1"/>
    </xf>
    <xf numFmtId="49" fontId="11" fillId="3" borderId="36" xfId="0" applyNumberFormat="1" applyFont="1" applyFill="1" applyBorder="1" applyAlignment="1">
      <alignment horizontal="left" indent="1"/>
    </xf>
    <xf numFmtId="49" fontId="11" fillId="3" borderId="37" xfId="0" applyNumberFormat="1" applyFont="1" applyFill="1" applyBorder="1" applyAlignment="1">
      <alignment horizontal="left" indent="1"/>
    </xf>
    <xf numFmtId="49" fontId="11" fillId="3" borderId="38" xfId="0" applyNumberFormat="1" applyFont="1" applyFill="1" applyBorder="1" applyAlignment="1">
      <alignment horizontal="left" indent="1"/>
    </xf>
    <xf numFmtId="0" fontId="13" fillId="3" borderId="31" xfId="0" applyFont="1" applyFill="1" applyBorder="1" applyAlignment="1">
      <alignment horizontal="left" vertical="top" indent="1"/>
    </xf>
    <xf numFmtId="0" fontId="13" fillId="3" borderId="33" xfId="0" applyFont="1" applyFill="1" applyBorder="1" applyAlignment="1">
      <alignment horizontal="left" vertical="top" indent="1"/>
    </xf>
    <xf numFmtId="0" fontId="12" fillId="3" borderId="33" xfId="0" applyFont="1" applyFill="1" applyBorder="1" applyAlignment="1">
      <alignment horizontal="left" vertical="top" indent="1"/>
    </xf>
    <xf numFmtId="0" fontId="12" fillId="3" borderId="8" xfId="0" applyFont="1" applyFill="1" applyBorder="1" applyAlignment="1">
      <alignment horizontal="left" vertical="top" indent="1"/>
    </xf>
    <xf numFmtId="0" fontId="12" fillId="3" borderId="0" xfId="0" applyFont="1" applyFill="1" applyBorder="1" applyAlignment="1">
      <alignment horizontal="left" vertical="top" indent="1"/>
    </xf>
    <xf numFmtId="0" fontId="12" fillId="3" borderId="9" xfId="0" applyFont="1" applyFill="1" applyBorder="1" applyAlignment="1">
      <alignment horizontal="left" vertical="top" indent="1"/>
    </xf>
    <xf numFmtId="0" fontId="7" fillId="0" borderId="17" xfId="0" applyFont="1" applyBorder="1" applyAlignment="1">
      <alignment horizontal="left"/>
    </xf>
    <xf numFmtId="0" fontId="7" fillId="0" borderId="18" xfId="0" applyFont="1" applyBorder="1" applyAlignment="1">
      <alignment horizontal="left"/>
    </xf>
    <xf numFmtId="49" fontId="14" fillId="3" borderId="39" xfId="0" applyNumberFormat="1" applyFont="1" applyFill="1" applyBorder="1" applyAlignment="1">
      <alignment horizontal="center" vertical="top" wrapText="1"/>
    </xf>
    <xf numFmtId="49" fontId="14" fillId="3" borderId="40" xfId="0" applyNumberFormat="1" applyFont="1" applyFill="1" applyBorder="1" applyAlignment="1">
      <alignment horizontal="center" vertical="top" wrapText="1"/>
    </xf>
    <xf numFmtId="49" fontId="14" fillId="3" borderId="38" xfId="0" applyNumberFormat="1" applyFont="1" applyFill="1" applyBorder="1" applyAlignment="1">
      <alignment horizontal="center" vertical="top" wrapText="1"/>
    </xf>
    <xf numFmtId="49" fontId="14" fillId="3" borderId="8" xfId="0" applyNumberFormat="1" applyFont="1" applyFill="1" applyBorder="1" applyAlignment="1">
      <alignment horizontal="center" vertical="top" wrapText="1"/>
    </xf>
    <xf numFmtId="49" fontId="14" fillId="3" borderId="0" xfId="0" applyNumberFormat="1" applyFont="1" applyFill="1" applyBorder="1" applyAlignment="1">
      <alignment horizontal="center" vertical="top" wrapText="1"/>
    </xf>
    <xf numFmtId="49" fontId="14" fillId="3" borderId="9" xfId="0" applyNumberFormat="1" applyFont="1" applyFill="1" applyBorder="1" applyAlignment="1">
      <alignment horizontal="center" vertical="top" wrapText="1"/>
    </xf>
    <xf numFmtId="0" fontId="5" fillId="0" borderId="16" xfId="0" applyFont="1" applyBorder="1" applyAlignment="1">
      <alignment horizontal="right" vertical="center" textRotation="90"/>
    </xf>
    <xf numFmtId="0" fontId="12" fillId="3" borderId="41" xfId="0" applyFont="1" applyFill="1" applyBorder="1" applyAlignment="1">
      <alignment horizontal="left" vertical="top" indent="1"/>
    </xf>
    <xf numFmtId="0" fontId="12" fillId="3" borderId="42" xfId="0" applyFont="1" applyFill="1" applyBorder="1" applyAlignment="1">
      <alignment horizontal="left" vertical="top" indent="1"/>
    </xf>
    <xf numFmtId="0" fontId="12" fillId="3" borderId="43" xfId="0" applyFont="1" applyFill="1" applyBorder="1" applyAlignment="1">
      <alignment horizontal="left" vertical="top" indent="1"/>
    </xf>
    <xf numFmtId="164" fontId="12" fillId="3" borderId="42" xfId="0" applyNumberFormat="1" applyFont="1" applyFill="1" applyBorder="1" applyAlignment="1">
      <alignment horizontal="left" vertical="top" indent="1"/>
    </xf>
    <xf numFmtId="164" fontId="12" fillId="3" borderId="23" xfId="0" applyNumberFormat="1" applyFont="1" applyFill="1" applyBorder="1" applyAlignment="1">
      <alignment horizontal="left" vertical="top" indent="1"/>
    </xf>
    <xf numFmtId="164" fontId="6" fillId="0" borderId="22" xfId="0" applyNumberFormat="1" applyFont="1" applyFill="1" applyBorder="1" applyAlignment="1">
      <alignment horizontal="center"/>
    </xf>
    <xf numFmtId="164" fontId="15" fillId="0" borderId="19" xfId="0" applyNumberFormat="1" applyFont="1" applyFill="1" applyBorder="1" applyAlignment="1">
      <alignment horizontal="left"/>
    </xf>
    <xf numFmtId="164" fontId="15" fillId="0" borderId="20" xfId="0" applyNumberFormat="1" applyFont="1" applyFill="1" applyBorder="1" applyAlignment="1">
      <alignment horizontal="left"/>
    </xf>
    <xf numFmtId="0" fontId="6" fillId="0" borderId="0" xfId="0" applyFont="1"/>
    <xf numFmtId="0" fontId="6" fillId="0" borderId="0" xfId="0" applyFont="1" applyFill="1" applyBorder="1" applyAlignment="1">
      <alignment horizontal="center"/>
    </xf>
  </cellXfs>
  <cellStyles count="1">
    <cellStyle name="Normal" xfId="0" builtinId="0"/>
  </cellStyles>
  <dxfs count="10">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TRANSPARENCIA\AGENDA%20DIARIA\AGENDA%20CULTURA%20%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ro"/>
      <sheetName val="Febrero"/>
      <sheetName val="Marzo"/>
      <sheetName val="Abril"/>
      <sheetName val="Mayo"/>
      <sheetName val="Junio"/>
      <sheetName val="Julio"/>
      <sheetName val="Agosto"/>
      <sheetName val="Septiembre"/>
      <sheetName val="Octubre"/>
      <sheetName val="Noviembre"/>
      <sheetName val="Diciembre"/>
    </sheetNames>
    <sheetDataSet>
      <sheetData sheetId="0">
        <row r="2">
          <cell r="N2">
            <v>2019</v>
          </cell>
        </row>
      </sheetData>
      <sheetData sheetId="1"/>
      <sheetData sheetId="2"/>
      <sheetData sheetId="3"/>
      <sheetData sheetId="4"/>
      <sheetData sheetId="5"/>
      <sheetData sheetId="6"/>
      <sheetData sheetId="7"/>
      <sheetData sheetId="8"/>
      <sheetData sheetId="9"/>
      <sheetData sheetId="10"/>
      <sheetData sheetId="11">
        <row r="4">
          <cell r="L4">
            <v>2</v>
          </cell>
        </row>
        <row r="5">
          <cell r="L5">
            <v>9</v>
          </cell>
        </row>
        <row r="6">
          <cell r="L6">
            <v>16</v>
          </cell>
        </row>
        <row r="7">
          <cell r="L7">
            <v>23</v>
          </cell>
        </row>
        <row r="8">
          <cell r="L8">
            <v>30</v>
          </cell>
        </row>
        <row r="11">
          <cell r="L11">
            <v>3</v>
          </cell>
        </row>
        <row r="12">
          <cell r="L12">
            <v>10</v>
          </cell>
        </row>
        <row r="13">
          <cell r="L13">
            <v>17</v>
          </cell>
        </row>
        <row r="14">
          <cell r="L14">
            <v>24</v>
          </cell>
        </row>
        <row r="17">
          <cell r="L17">
            <v>4</v>
          </cell>
        </row>
        <row r="18">
          <cell r="L18">
            <v>11</v>
          </cell>
        </row>
        <row r="19">
          <cell r="L19">
            <v>18</v>
          </cell>
        </row>
        <row r="23">
          <cell r="L23">
            <v>5</v>
          </cell>
        </row>
        <row r="24">
          <cell r="L24">
            <v>12</v>
          </cell>
        </row>
        <row r="25">
          <cell r="L25">
            <v>19</v>
          </cell>
        </row>
        <row r="26">
          <cell r="L26">
            <v>26</v>
          </cell>
        </row>
        <row r="29">
          <cell r="L29">
            <v>6</v>
          </cell>
        </row>
        <row r="30">
          <cell r="L30">
            <v>13</v>
          </cell>
        </row>
        <row r="31">
          <cell r="L31">
            <v>20</v>
          </cell>
        </row>
        <row r="32">
          <cell r="L32">
            <v>27</v>
          </cell>
        </row>
        <row r="36">
          <cell r="L36">
            <v>7</v>
          </cell>
        </row>
        <row r="37">
          <cell r="L37">
            <v>14</v>
          </cell>
        </row>
        <row r="38">
          <cell r="L38">
            <v>28</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workbookViewId="0">
      <selection activeCell="M24" sqref="M24:N24"/>
    </sheetView>
  </sheetViews>
  <sheetFormatPr baseColWidth="10" defaultRowHeight="15" x14ac:dyDescent="0.25"/>
  <cols>
    <col min="1" max="1" width="0.140625" customWidth="1"/>
    <col min="2" max="2" width="9.7109375" customWidth="1"/>
    <col min="3" max="3" width="6.7109375" customWidth="1"/>
    <col min="4" max="5" width="5.140625" customWidth="1"/>
    <col min="6" max="6" width="5.5703125" customWidth="1"/>
    <col min="7" max="7" width="5.28515625" customWidth="1"/>
    <col min="8" max="9" width="5" customWidth="1"/>
    <col min="10" max="10" width="11.42578125" hidden="1" customWidth="1"/>
    <col min="11" max="11" width="7" customWidth="1"/>
    <col min="12" max="12" width="4.7109375" customWidth="1"/>
    <col min="13" max="13" width="174" customWidth="1"/>
  </cols>
  <sheetData>
    <row r="1" spans="1:14" x14ac:dyDescent="0.25">
      <c r="A1" s="1"/>
      <c r="B1" s="2" t="s">
        <v>0</v>
      </c>
      <c r="C1" s="3"/>
      <c r="D1" s="3"/>
      <c r="E1" s="3"/>
      <c r="F1" s="3"/>
      <c r="G1" s="3"/>
      <c r="H1" s="3"/>
      <c r="I1" s="3"/>
      <c r="J1" s="4"/>
      <c r="K1" s="5" t="s">
        <v>1</v>
      </c>
      <c r="L1" s="6">
        <v>2013</v>
      </c>
      <c r="M1" s="6"/>
      <c r="N1" s="7"/>
    </row>
    <row r="2" spans="1:14" x14ac:dyDescent="0.25">
      <c r="A2" s="1"/>
      <c r="B2" s="8"/>
      <c r="C2" s="9" t="s">
        <v>2</v>
      </c>
      <c r="D2" s="9" t="s">
        <v>3</v>
      </c>
      <c r="E2" s="9" t="s">
        <v>4</v>
      </c>
      <c r="F2" s="9" t="s">
        <v>5</v>
      </c>
      <c r="G2" s="9" t="s">
        <v>6</v>
      </c>
      <c r="H2" s="9" t="s">
        <v>7</v>
      </c>
      <c r="I2" s="9" t="s">
        <v>8</v>
      </c>
      <c r="J2" s="10"/>
      <c r="K2" s="11"/>
      <c r="L2" s="12"/>
      <c r="M2" s="12"/>
      <c r="N2" s="13"/>
    </row>
    <row r="3" spans="1:14" x14ac:dyDescent="0.25">
      <c r="A3" s="1"/>
      <c r="B3" s="8"/>
      <c r="C3" s="14">
        <f>IF(DAY(DicDom1)=1,DicDom1-6,DicDom1+1)</f>
        <v>43794</v>
      </c>
      <c r="D3" s="14">
        <f>IF(DAY(DicDom1)=1,DicDom1-5,DicDom1+2)</f>
        <v>43795</v>
      </c>
      <c r="E3" s="14">
        <f>IF(DAY(DicDom1)=1,DicDom1-4,DicDom1+3)</f>
        <v>43796</v>
      </c>
      <c r="F3" s="14">
        <f>IF(DAY(DicDom1)=1,DicDom1-3,DicDom1+4)</f>
        <v>43797</v>
      </c>
      <c r="G3" s="14">
        <f>IF(DAY(DicDom1)=1,DicDom1-2,DicDom1+5)</f>
        <v>43798</v>
      </c>
      <c r="H3" s="14">
        <f>IF(DAY(DicDom1)=1,DicDom1-1,DicDom1+6)</f>
        <v>43799</v>
      </c>
      <c r="I3" s="14">
        <f>IF(DAY(DicDom1)=1,DicDom1,DicDom1+7)</f>
        <v>43800</v>
      </c>
      <c r="J3" s="10"/>
      <c r="K3" s="15" t="s">
        <v>9</v>
      </c>
      <c r="L3" s="16">
        <v>2</v>
      </c>
      <c r="M3" s="17" t="s">
        <v>10</v>
      </c>
      <c r="N3" s="18"/>
    </row>
    <row r="4" spans="1:14" x14ac:dyDescent="0.25">
      <c r="A4" s="1"/>
      <c r="B4" s="8"/>
      <c r="C4" s="14">
        <f>IF(DAY(DicDom1)=1,DicDom1+1,DicDom1+8)</f>
        <v>43801</v>
      </c>
      <c r="D4" s="14">
        <f>IF(DAY(DicDom1)=1,DicDom1+2,DicDom1+9)</f>
        <v>43802</v>
      </c>
      <c r="E4" s="14">
        <f>IF(DAY(DicDom1)=1,DicDom1+3,DicDom1+10)</f>
        <v>43803</v>
      </c>
      <c r="F4" s="14">
        <f>IF(DAY(DicDom1)=1,DicDom1+4,DicDom1+11)</f>
        <v>43804</v>
      </c>
      <c r="G4" s="14">
        <f>IF(DAY(DicDom1)=1,DicDom1+5,DicDom1+12)</f>
        <v>43805</v>
      </c>
      <c r="H4" s="14">
        <f>IF(DAY(DicDom1)=1,DicDom1+6,DicDom1+13)</f>
        <v>43806</v>
      </c>
      <c r="I4" s="14">
        <f>IF(DAY(DicDom1)=1,DicDom1+7,DicDom1+14)</f>
        <v>43807</v>
      </c>
      <c r="J4" s="10"/>
      <c r="K4" s="19"/>
      <c r="L4" s="20">
        <v>9</v>
      </c>
      <c r="M4" s="21" t="s">
        <v>11</v>
      </c>
      <c r="N4" s="22"/>
    </row>
    <row r="5" spans="1:14" x14ac:dyDescent="0.25">
      <c r="A5" s="1"/>
      <c r="B5" s="8"/>
      <c r="C5" s="14">
        <f>IF(DAY(DicDom1)=1,DicDom1+8,DicDom1+15)</f>
        <v>43808</v>
      </c>
      <c r="D5" s="14">
        <f>IF(DAY(DicDom1)=1,DicDom1+9,DicDom1+16)</f>
        <v>43809</v>
      </c>
      <c r="E5" s="14">
        <f>IF(DAY(DicDom1)=1,DicDom1+10,DicDom1+17)</f>
        <v>43810</v>
      </c>
      <c r="F5" s="14">
        <f>IF(DAY(DicDom1)=1,DicDom1+11,DicDom1+18)</f>
        <v>43811</v>
      </c>
      <c r="G5" s="14">
        <f>IF(DAY(DicDom1)=1,DicDom1+12,DicDom1+19)</f>
        <v>43812</v>
      </c>
      <c r="H5" s="14">
        <f>IF(DAY(DicDom1)=1,DicDom1+13,DicDom1+20)</f>
        <v>43813</v>
      </c>
      <c r="I5" s="14">
        <f>IF(DAY(DicDom1)=1,DicDom1+14,DicDom1+21)</f>
        <v>43814</v>
      </c>
      <c r="J5" s="10"/>
      <c r="K5" s="19"/>
      <c r="L5" s="20">
        <v>16</v>
      </c>
      <c r="M5" s="21" t="s">
        <v>12</v>
      </c>
      <c r="N5" s="22"/>
    </row>
    <row r="6" spans="1:14" x14ac:dyDescent="0.25">
      <c r="A6" s="1"/>
      <c r="B6" s="8"/>
      <c r="C6" s="14">
        <f>IF(DAY(DicDom1)=1,DicDom1+15,DicDom1+22)</f>
        <v>43815</v>
      </c>
      <c r="D6" s="14">
        <f>IF(DAY(DicDom1)=1,DicDom1+16,DicDom1+23)</f>
        <v>43816</v>
      </c>
      <c r="E6" s="14">
        <f>IF(DAY(DicDom1)=1,DicDom1+17,DicDom1+24)</f>
        <v>43817</v>
      </c>
      <c r="F6" s="14">
        <f>IF(DAY(DicDom1)=1,DicDom1+18,DicDom1+25)</f>
        <v>43818</v>
      </c>
      <c r="G6" s="14">
        <f>IF(DAY(DicDom1)=1,DicDom1+19,DicDom1+26)</f>
        <v>43819</v>
      </c>
      <c r="H6" s="14">
        <f>IF(DAY(DicDom1)=1,DicDom1+20,DicDom1+27)</f>
        <v>43820</v>
      </c>
      <c r="I6" s="14">
        <f>IF(DAY(DicDom1)=1,DicDom1+21,DicDom1+28)</f>
        <v>43821</v>
      </c>
      <c r="J6" s="10"/>
      <c r="K6" s="23"/>
      <c r="L6" s="20">
        <v>23</v>
      </c>
      <c r="M6" s="21" t="s">
        <v>13</v>
      </c>
      <c r="N6" s="22"/>
    </row>
    <row r="7" spans="1:14" x14ac:dyDescent="0.25">
      <c r="A7" s="1"/>
      <c r="B7" s="8"/>
      <c r="C7" s="14">
        <f>IF(DAY(DicDom1)=1,DicDom1+22,DicDom1+29)</f>
        <v>43822</v>
      </c>
      <c r="D7" s="14">
        <f>IF(DAY(DicDom1)=1,DicDom1+23,DicDom1+30)</f>
        <v>43823</v>
      </c>
      <c r="E7" s="14">
        <f>IF(DAY(DicDom1)=1,DicDom1+24,DicDom1+31)</f>
        <v>43824</v>
      </c>
      <c r="F7" s="14">
        <f>IF(DAY(DicDom1)=1,DicDom1+25,DicDom1+32)</f>
        <v>43825</v>
      </c>
      <c r="G7" s="14">
        <f>IF(DAY(DicDom1)=1,DicDom1+26,DicDom1+33)</f>
        <v>43826</v>
      </c>
      <c r="H7" s="14">
        <f>IF(DAY(DicDom1)=1,DicDom1+27,DicDom1+34)</f>
        <v>43827</v>
      </c>
      <c r="I7" s="14">
        <f>IF(DAY(DicDom1)=1,DicDom1+28,DicDom1+35)</f>
        <v>43828</v>
      </c>
      <c r="J7" s="10"/>
      <c r="K7" s="23"/>
      <c r="L7" s="20">
        <v>30</v>
      </c>
      <c r="M7" s="21" t="s">
        <v>12</v>
      </c>
      <c r="N7" s="22"/>
    </row>
    <row r="8" spans="1:14" x14ac:dyDescent="0.25">
      <c r="A8" s="1"/>
      <c r="B8" s="8"/>
      <c r="C8" s="14">
        <f>IF(DAY(DicDom1)=1,DicDom1+29,DicDom1+36)</f>
        <v>43829</v>
      </c>
      <c r="D8" s="14">
        <f>IF(DAY(DicDom1)=1,DicDom1+30,DicDom1+37)</f>
        <v>43830</v>
      </c>
      <c r="E8" s="14">
        <f>IF(DAY(DicDom1)=1,DicDom1+31,DicDom1+38)</f>
        <v>43831</v>
      </c>
      <c r="F8" s="14">
        <f>IF(DAY(DicDom1)=1,DicDom1+32,DicDom1+39)</f>
        <v>43832</v>
      </c>
      <c r="G8" s="14">
        <f>IF(DAY(DicDom1)=1,DicDom1+33,DicDom1+40)</f>
        <v>43833</v>
      </c>
      <c r="H8" s="14">
        <f>IF(DAY(DicDom1)=1,DicDom1+34,DicDom1+41)</f>
        <v>43834</v>
      </c>
      <c r="I8" s="14">
        <f>IF(DAY(DicDom1)=1,DicDom1+35,DicDom1+42)</f>
        <v>43835</v>
      </c>
      <c r="J8" s="10"/>
      <c r="K8" s="24"/>
      <c r="L8" s="25"/>
      <c r="M8" s="26"/>
      <c r="N8" s="27"/>
    </row>
    <row r="9" spans="1:14" x14ac:dyDescent="0.25">
      <c r="A9" s="1"/>
      <c r="B9" s="28"/>
      <c r="C9" s="29"/>
      <c r="D9" s="29"/>
      <c r="E9" s="29"/>
      <c r="F9" s="29"/>
      <c r="G9" s="29"/>
      <c r="H9" s="29"/>
      <c r="I9" s="29"/>
      <c r="J9" s="30"/>
      <c r="K9" s="31" t="s">
        <v>14</v>
      </c>
      <c r="L9" s="16"/>
      <c r="M9" s="32"/>
      <c r="N9" s="33"/>
    </row>
    <row r="10" spans="1:14" x14ac:dyDescent="0.25">
      <c r="A10" s="1"/>
      <c r="B10" s="34" t="s">
        <v>15</v>
      </c>
      <c r="C10" s="35"/>
      <c r="D10" s="35"/>
      <c r="E10" s="35"/>
      <c r="F10" s="35"/>
      <c r="G10" s="35"/>
      <c r="H10" s="35"/>
      <c r="I10" s="35"/>
      <c r="J10" s="36"/>
      <c r="K10" s="19"/>
      <c r="L10" s="20">
        <v>3</v>
      </c>
      <c r="M10" s="21" t="s">
        <v>16</v>
      </c>
      <c r="N10" s="22"/>
    </row>
    <row r="11" spans="1:14" x14ac:dyDescent="0.25">
      <c r="A11" s="1"/>
      <c r="B11" s="34"/>
      <c r="C11" s="35"/>
      <c r="D11" s="35"/>
      <c r="E11" s="35"/>
      <c r="F11" s="35"/>
      <c r="G11" s="35"/>
      <c r="H11" s="35"/>
      <c r="I11" s="35"/>
      <c r="J11" s="36"/>
      <c r="K11" s="19"/>
      <c r="L11" s="20">
        <v>10</v>
      </c>
      <c r="M11" s="21" t="s">
        <v>17</v>
      </c>
      <c r="N11" s="22"/>
    </row>
    <row r="12" spans="1:14" x14ac:dyDescent="0.25">
      <c r="A12" s="37"/>
      <c r="B12" s="38" t="s">
        <v>9</v>
      </c>
      <c r="C12" s="39" t="s">
        <v>14</v>
      </c>
      <c r="D12" s="40"/>
      <c r="E12" s="39" t="s">
        <v>18</v>
      </c>
      <c r="F12" s="40"/>
      <c r="G12" s="39" t="s">
        <v>19</v>
      </c>
      <c r="H12" s="40"/>
      <c r="I12" s="39" t="s">
        <v>20</v>
      </c>
      <c r="J12" s="41"/>
      <c r="K12" s="23"/>
      <c r="L12" s="20">
        <v>17</v>
      </c>
      <c r="M12" s="21" t="s">
        <v>21</v>
      </c>
      <c r="N12" s="22"/>
    </row>
    <row r="13" spans="1:14" x14ac:dyDescent="0.25">
      <c r="A13" s="37"/>
      <c r="B13" s="42"/>
      <c r="C13" s="43"/>
      <c r="D13" s="44"/>
      <c r="E13" s="43"/>
      <c r="F13" s="44"/>
      <c r="G13" s="43"/>
      <c r="H13" s="44"/>
      <c r="I13" s="43"/>
      <c r="J13" s="45"/>
      <c r="K13" s="23"/>
      <c r="L13" s="20">
        <v>24</v>
      </c>
      <c r="M13" s="21" t="s">
        <v>22</v>
      </c>
      <c r="N13" s="22"/>
    </row>
    <row r="14" spans="1:14" x14ac:dyDescent="0.25">
      <c r="A14" s="37"/>
      <c r="B14" s="46"/>
      <c r="C14" s="47"/>
      <c r="D14" s="48"/>
      <c r="E14" s="47"/>
      <c r="F14" s="48"/>
      <c r="G14" s="47"/>
      <c r="H14" s="48"/>
      <c r="I14" s="49"/>
      <c r="J14" s="50"/>
      <c r="K14" s="51"/>
      <c r="L14" s="52"/>
      <c r="M14" s="26"/>
      <c r="N14" s="27"/>
    </row>
    <row r="15" spans="1:14" x14ac:dyDescent="0.25">
      <c r="A15" s="37"/>
      <c r="B15" s="42"/>
      <c r="C15" s="43"/>
      <c r="D15" s="44"/>
      <c r="E15" s="43"/>
      <c r="F15" s="44"/>
      <c r="G15" s="43"/>
      <c r="H15" s="44"/>
      <c r="I15" s="53"/>
      <c r="J15" s="54"/>
      <c r="K15" s="55" t="s">
        <v>18</v>
      </c>
      <c r="L15" s="16"/>
      <c r="M15" s="32"/>
      <c r="N15" s="33"/>
    </row>
    <row r="16" spans="1:14" x14ac:dyDescent="0.25">
      <c r="A16" s="37"/>
      <c r="B16" s="46"/>
      <c r="C16" s="47"/>
      <c r="D16" s="48"/>
      <c r="E16" s="47"/>
      <c r="F16" s="48"/>
      <c r="G16" s="47"/>
      <c r="H16" s="48"/>
      <c r="I16" s="49"/>
      <c r="J16" s="50"/>
      <c r="K16" s="56"/>
      <c r="L16" s="20">
        <v>4</v>
      </c>
      <c r="M16" s="21" t="s">
        <v>23</v>
      </c>
      <c r="N16" s="22"/>
    </row>
    <row r="17" spans="1:14" x14ac:dyDescent="0.25">
      <c r="A17" s="37"/>
      <c r="B17" s="57"/>
      <c r="C17" s="58"/>
      <c r="D17" s="59"/>
      <c r="E17" s="58"/>
      <c r="F17" s="59"/>
      <c r="G17" s="58"/>
      <c r="H17" s="59"/>
      <c r="I17" s="58"/>
      <c r="J17" s="60"/>
      <c r="K17" s="56"/>
      <c r="L17" s="20">
        <v>11</v>
      </c>
      <c r="M17" s="21" t="s">
        <v>24</v>
      </c>
      <c r="N17" s="22"/>
    </row>
    <row r="18" spans="1:14" x14ac:dyDescent="0.25">
      <c r="A18" s="37"/>
      <c r="B18" s="46"/>
      <c r="C18" s="47"/>
      <c r="D18" s="48"/>
      <c r="E18" s="47"/>
      <c r="F18" s="48"/>
      <c r="G18" s="47"/>
      <c r="H18" s="48"/>
      <c r="I18" s="49"/>
      <c r="J18" s="50"/>
      <c r="K18" s="23"/>
      <c r="L18" s="20">
        <v>18</v>
      </c>
      <c r="M18" s="21" t="s">
        <v>25</v>
      </c>
      <c r="N18" s="22"/>
    </row>
    <row r="19" spans="1:14" x14ac:dyDescent="0.25">
      <c r="A19" s="37"/>
      <c r="B19" s="42"/>
      <c r="C19" s="43"/>
      <c r="D19" s="44"/>
      <c r="E19" s="43"/>
      <c r="F19" s="44"/>
      <c r="G19" s="43"/>
      <c r="H19" s="44"/>
      <c r="I19" s="43"/>
      <c r="J19" s="45"/>
      <c r="K19" s="23"/>
      <c r="L19" s="20"/>
      <c r="M19" s="21"/>
      <c r="N19" s="22"/>
    </row>
    <row r="20" spans="1:14" x14ac:dyDescent="0.25">
      <c r="A20" s="37"/>
      <c r="B20" s="46"/>
      <c r="C20" s="47"/>
      <c r="D20" s="48"/>
      <c r="E20" s="47"/>
      <c r="F20" s="48"/>
      <c r="G20" s="47"/>
      <c r="H20" s="48"/>
      <c r="I20" s="61"/>
      <c r="J20" s="62"/>
      <c r="K20" s="51"/>
      <c r="L20" s="52"/>
      <c r="M20" s="26"/>
      <c r="N20" s="27"/>
    </row>
    <row r="21" spans="1:14" x14ac:dyDescent="0.25">
      <c r="A21" s="37"/>
      <c r="B21" s="42"/>
      <c r="C21" s="43"/>
      <c r="D21" s="44"/>
      <c r="E21" s="43"/>
      <c r="F21" s="44"/>
      <c r="G21" s="43"/>
      <c r="H21" s="44"/>
      <c r="I21" s="43"/>
      <c r="J21" s="45"/>
      <c r="K21" s="55" t="s">
        <v>19</v>
      </c>
      <c r="L21" s="16"/>
      <c r="M21" s="32"/>
      <c r="N21" s="33"/>
    </row>
    <row r="22" spans="1:14" x14ac:dyDescent="0.25">
      <c r="A22" s="37"/>
      <c r="B22" s="46"/>
      <c r="C22" s="47"/>
      <c r="D22" s="48"/>
      <c r="E22" s="47"/>
      <c r="F22" s="48"/>
      <c r="G22" s="47"/>
      <c r="H22" s="48"/>
      <c r="I22" s="49"/>
      <c r="J22" s="50"/>
      <c r="K22" s="56"/>
      <c r="L22" s="20">
        <v>5</v>
      </c>
      <c r="M22" s="21" t="s">
        <v>26</v>
      </c>
      <c r="N22" s="22"/>
    </row>
    <row r="23" spans="1:14" x14ac:dyDescent="0.25">
      <c r="A23" s="37"/>
      <c r="B23" s="42"/>
      <c r="C23" s="43"/>
      <c r="D23" s="44"/>
      <c r="E23" s="43"/>
      <c r="F23" s="44"/>
      <c r="G23" s="43"/>
      <c r="H23" s="44"/>
      <c r="I23" s="43"/>
      <c r="J23" s="45"/>
      <c r="K23" s="56"/>
      <c r="L23" s="20">
        <v>12</v>
      </c>
      <c r="M23" s="21" t="s">
        <v>27</v>
      </c>
      <c r="N23" s="22"/>
    </row>
    <row r="24" spans="1:14" x14ac:dyDescent="0.25">
      <c r="A24" s="37" t="s">
        <v>28</v>
      </c>
      <c r="B24" s="46"/>
      <c r="C24" s="47"/>
      <c r="D24" s="48"/>
      <c r="E24" s="47"/>
      <c r="F24" s="48"/>
      <c r="G24" s="47"/>
      <c r="H24" s="48"/>
      <c r="I24" s="49"/>
      <c r="J24" s="50"/>
      <c r="K24" s="56"/>
      <c r="L24" s="20">
        <v>19</v>
      </c>
      <c r="M24" s="21" t="s">
        <v>29</v>
      </c>
      <c r="N24" s="22"/>
    </row>
    <row r="25" spans="1:14" x14ac:dyDescent="0.25">
      <c r="A25" s="37"/>
      <c r="B25" s="42"/>
      <c r="C25" s="43"/>
      <c r="D25" s="44"/>
      <c r="E25" s="43"/>
      <c r="F25" s="44"/>
      <c r="G25" s="43"/>
      <c r="H25" s="44"/>
      <c r="I25" s="43"/>
      <c r="J25" s="45"/>
      <c r="K25" s="23"/>
      <c r="L25" s="20">
        <v>26</v>
      </c>
      <c r="M25" s="21" t="s">
        <v>30</v>
      </c>
      <c r="N25" s="22"/>
    </row>
    <row r="26" spans="1:14" x14ac:dyDescent="0.25">
      <c r="A26" s="37"/>
      <c r="B26" s="46"/>
      <c r="C26" s="47"/>
      <c r="D26" s="48"/>
      <c r="E26" s="47"/>
      <c r="F26" s="48"/>
      <c r="G26" s="47"/>
      <c r="H26" s="48"/>
      <c r="I26" s="49"/>
      <c r="J26" s="50"/>
      <c r="K26" s="51"/>
      <c r="L26" s="52"/>
      <c r="M26" s="26"/>
      <c r="N26" s="27"/>
    </row>
    <row r="27" spans="1:14" x14ac:dyDescent="0.25">
      <c r="A27" s="37"/>
      <c r="B27" s="42"/>
      <c r="C27" s="43"/>
      <c r="D27" s="44"/>
      <c r="E27" s="43"/>
      <c r="F27" s="44"/>
      <c r="G27" s="43"/>
      <c r="H27" s="44"/>
      <c r="I27" s="43"/>
      <c r="J27" s="45"/>
      <c r="K27" s="31" t="s">
        <v>20</v>
      </c>
      <c r="L27" s="16"/>
      <c r="M27" s="32"/>
      <c r="N27" s="33"/>
    </row>
    <row r="28" spans="1:14" x14ac:dyDescent="0.25">
      <c r="A28" s="37"/>
      <c r="B28" s="46"/>
      <c r="C28" s="47"/>
      <c r="D28" s="48"/>
      <c r="E28" s="47"/>
      <c r="F28" s="48"/>
      <c r="G28" s="47"/>
      <c r="H28" s="48"/>
      <c r="I28" s="47"/>
      <c r="J28" s="63"/>
      <c r="K28" s="19"/>
      <c r="L28" s="20">
        <v>6</v>
      </c>
      <c r="M28" s="21" t="s">
        <v>31</v>
      </c>
      <c r="N28" s="22"/>
    </row>
    <row r="29" spans="1:14" x14ac:dyDescent="0.25">
      <c r="A29" s="37"/>
      <c r="B29" s="64"/>
      <c r="C29" s="65"/>
      <c r="D29" s="65"/>
      <c r="E29" s="65"/>
      <c r="F29" s="65"/>
      <c r="G29" s="65"/>
      <c r="H29" s="65"/>
      <c r="I29" s="65"/>
      <c r="J29" s="66"/>
      <c r="K29" s="19"/>
      <c r="L29" s="20">
        <v>13</v>
      </c>
      <c r="M29" s="67" t="s">
        <v>32</v>
      </c>
      <c r="N29" s="68"/>
    </row>
    <row r="30" spans="1:14" x14ac:dyDescent="0.25">
      <c r="A30" s="37"/>
      <c r="B30" s="64"/>
      <c r="C30" s="65"/>
      <c r="D30" s="65"/>
      <c r="E30" s="65"/>
      <c r="F30" s="65"/>
      <c r="G30" s="65"/>
      <c r="H30" s="65"/>
      <c r="I30" s="65"/>
      <c r="J30" s="66"/>
      <c r="K30" s="19"/>
      <c r="L30" s="20">
        <v>20</v>
      </c>
      <c r="M30" s="67" t="s">
        <v>33</v>
      </c>
      <c r="N30" s="68"/>
    </row>
    <row r="31" spans="1:14" x14ac:dyDescent="0.25">
      <c r="A31" s="37"/>
      <c r="B31" s="69" t="s">
        <v>34</v>
      </c>
      <c r="C31" s="70"/>
      <c r="D31" s="70"/>
      <c r="E31" s="70"/>
      <c r="F31" s="70"/>
      <c r="G31" s="70"/>
      <c r="H31" s="70"/>
      <c r="I31" s="70"/>
      <c r="J31" s="71"/>
      <c r="K31" s="19"/>
      <c r="L31" s="20">
        <v>27</v>
      </c>
      <c r="M31" s="21" t="s">
        <v>35</v>
      </c>
      <c r="N31" s="22"/>
    </row>
    <row r="32" spans="1:14" x14ac:dyDescent="0.25">
      <c r="A32" s="37"/>
      <c r="B32" s="72"/>
      <c r="C32" s="73"/>
      <c r="D32" s="73"/>
      <c r="E32" s="73"/>
      <c r="F32" s="73"/>
      <c r="G32" s="73"/>
      <c r="H32" s="73"/>
      <c r="I32" s="73"/>
      <c r="J32" s="74"/>
      <c r="K32" s="75"/>
      <c r="L32" s="20"/>
      <c r="M32" s="67"/>
      <c r="N32" s="68"/>
    </row>
    <row r="33" spans="1:14" x14ac:dyDescent="0.25">
      <c r="A33" s="37"/>
      <c r="B33" s="72"/>
      <c r="C33" s="73"/>
      <c r="D33" s="73"/>
      <c r="E33" s="73"/>
      <c r="F33" s="73"/>
      <c r="G33" s="73"/>
      <c r="H33" s="73"/>
      <c r="I33" s="73"/>
      <c r="J33" s="74"/>
      <c r="K33" s="75"/>
      <c r="L33" s="20"/>
      <c r="M33" s="67"/>
      <c r="N33" s="68"/>
    </row>
    <row r="34" spans="1:14" x14ac:dyDescent="0.25">
      <c r="A34" s="37"/>
      <c r="B34" s="72"/>
      <c r="C34" s="73"/>
      <c r="D34" s="73"/>
      <c r="E34" s="73"/>
      <c r="F34" s="73"/>
      <c r="G34" s="73"/>
      <c r="H34" s="73"/>
      <c r="I34" s="73"/>
      <c r="J34" s="74"/>
      <c r="K34" s="31" t="s">
        <v>36</v>
      </c>
      <c r="L34" s="20"/>
      <c r="M34" s="21"/>
      <c r="N34" s="22"/>
    </row>
    <row r="35" spans="1:14" x14ac:dyDescent="0.25">
      <c r="A35" s="37"/>
      <c r="B35" s="72"/>
      <c r="C35" s="73"/>
      <c r="D35" s="73"/>
      <c r="E35" s="73"/>
      <c r="F35" s="73"/>
      <c r="G35" s="73"/>
      <c r="H35" s="73"/>
      <c r="I35" s="73"/>
      <c r="J35" s="74"/>
      <c r="K35" s="19"/>
      <c r="L35" s="20">
        <v>7</v>
      </c>
      <c r="M35" s="67" t="s">
        <v>37</v>
      </c>
      <c r="N35" s="68"/>
    </row>
    <row r="36" spans="1:14" x14ac:dyDescent="0.25">
      <c r="A36" s="37"/>
      <c r="B36" s="72"/>
      <c r="C36" s="73"/>
      <c r="D36" s="73"/>
      <c r="E36" s="73"/>
      <c r="F36" s="73"/>
      <c r="G36" s="73"/>
      <c r="H36" s="73"/>
      <c r="I36" s="73"/>
      <c r="J36" s="74"/>
      <c r="K36" s="19"/>
      <c r="L36" s="20">
        <v>14</v>
      </c>
      <c r="M36" s="67" t="s">
        <v>38</v>
      </c>
      <c r="N36" s="68"/>
    </row>
    <row r="37" spans="1:14" x14ac:dyDescent="0.25">
      <c r="A37" s="37"/>
      <c r="B37" s="72"/>
      <c r="C37" s="73"/>
      <c r="D37" s="73"/>
      <c r="E37" s="73"/>
      <c r="F37" s="73"/>
      <c r="G37" s="73"/>
      <c r="H37" s="73"/>
      <c r="I37" s="73"/>
      <c r="J37" s="74"/>
      <c r="K37" s="19"/>
      <c r="L37" s="20">
        <v>28</v>
      </c>
      <c r="M37" s="21" t="s">
        <v>27</v>
      </c>
      <c r="N37" s="22"/>
    </row>
    <row r="38" spans="1:14" ht="15.75" x14ac:dyDescent="0.25">
      <c r="A38" s="37"/>
      <c r="B38" s="76"/>
      <c r="C38" s="77"/>
      <c r="D38" s="78"/>
      <c r="E38" s="77"/>
      <c r="F38" s="78"/>
      <c r="G38" s="77"/>
      <c r="H38" s="78"/>
      <c r="I38" s="79"/>
      <c r="J38" s="80"/>
      <c r="K38" s="19"/>
      <c r="L38" s="81"/>
      <c r="M38" s="82"/>
      <c r="N38" s="83"/>
    </row>
    <row r="39" spans="1:14" x14ac:dyDescent="0.25">
      <c r="A39" s="37"/>
      <c r="B39" s="37"/>
      <c r="C39" s="37"/>
      <c r="D39" s="37"/>
      <c r="E39" s="37"/>
      <c r="F39" s="37"/>
      <c r="G39" s="37"/>
      <c r="H39" s="37"/>
      <c r="I39" s="37"/>
      <c r="J39" s="37"/>
      <c r="K39" s="31" t="s">
        <v>39</v>
      </c>
      <c r="L39" s="84">
        <v>8</v>
      </c>
      <c r="M39" s="37" t="s">
        <v>40</v>
      </c>
      <c r="N39" s="37"/>
    </row>
    <row r="40" spans="1:14" x14ac:dyDescent="0.25">
      <c r="A40" s="37"/>
      <c r="B40" s="37"/>
      <c r="C40" s="37"/>
      <c r="D40" s="37"/>
      <c r="E40" s="37"/>
      <c r="F40" s="37"/>
      <c r="G40" s="37"/>
      <c r="H40" s="37"/>
      <c r="I40" s="37"/>
      <c r="J40" s="37"/>
      <c r="K40" s="19"/>
      <c r="L40" s="85">
        <v>15</v>
      </c>
      <c r="M40" s="37" t="s">
        <v>41</v>
      </c>
      <c r="N40" s="37"/>
    </row>
    <row r="41" spans="1:14" x14ac:dyDescent="0.25">
      <c r="A41" s="37"/>
      <c r="B41" s="37"/>
      <c r="C41" s="37"/>
      <c r="D41" s="37"/>
      <c r="E41" s="37"/>
      <c r="F41" s="37"/>
      <c r="G41" s="37"/>
      <c r="H41" s="37"/>
      <c r="I41" s="37"/>
      <c r="J41" s="37"/>
      <c r="K41" s="19"/>
      <c r="L41" s="85">
        <v>22</v>
      </c>
      <c r="M41" s="37" t="s">
        <v>42</v>
      </c>
      <c r="N41" s="37"/>
    </row>
  </sheetData>
  <mergeCells count="113">
    <mergeCell ref="M38:N38"/>
    <mergeCell ref="K39:K41"/>
    <mergeCell ref="M28:N28"/>
    <mergeCell ref="B31:J37"/>
    <mergeCell ref="M31:N31"/>
    <mergeCell ref="K34:K38"/>
    <mergeCell ref="M34:N34"/>
    <mergeCell ref="M37:N37"/>
    <mergeCell ref="C38:D38"/>
    <mergeCell ref="E38:F38"/>
    <mergeCell ref="G38:H38"/>
    <mergeCell ref="I38:J38"/>
    <mergeCell ref="C27:D27"/>
    <mergeCell ref="E27:F27"/>
    <mergeCell ref="G27:H27"/>
    <mergeCell ref="I27:J27"/>
    <mergeCell ref="K27:K31"/>
    <mergeCell ref="M27:N27"/>
    <mergeCell ref="C28:D28"/>
    <mergeCell ref="E28:F28"/>
    <mergeCell ref="G28:H28"/>
    <mergeCell ref="I28:J28"/>
    <mergeCell ref="C25:D25"/>
    <mergeCell ref="E25:F25"/>
    <mergeCell ref="G25:H25"/>
    <mergeCell ref="I25:J25"/>
    <mergeCell ref="M25:N25"/>
    <mergeCell ref="C26:D26"/>
    <mergeCell ref="E26:F26"/>
    <mergeCell ref="G26:H26"/>
    <mergeCell ref="I26:J26"/>
    <mergeCell ref="M26:N26"/>
    <mergeCell ref="C23:D23"/>
    <mergeCell ref="E23:F23"/>
    <mergeCell ref="G23:H23"/>
    <mergeCell ref="I23:J23"/>
    <mergeCell ref="M23:N23"/>
    <mergeCell ref="C24:D24"/>
    <mergeCell ref="E24:F24"/>
    <mergeCell ref="G24:H24"/>
    <mergeCell ref="I24:J24"/>
    <mergeCell ref="M24:N24"/>
    <mergeCell ref="M21:N21"/>
    <mergeCell ref="C22:D22"/>
    <mergeCell ref="E22:F22"/>
    <mergeCell ref="G22:H22"/>
    <mergeCell ref="I22:J22"/>
    <mergeCell ref="M22:N22"/>
    <mergeCell ref="C20:D20"/>
    <mergeCell ref="E20:F20"/>
    <mergeCell ref="G20:H20"/>
    <mergeCell ref="I20:J20"/>
    <mergeCell ref="M20:N20"/>
    <mergeCell ref="C21:D21"/>
    <mergeCell ref="E21:F21"/>
    <mergeCell ref="G21:H21"/>
    <mergeCell ref="I21:J21"/>
    <mergeCell ref="K21:K24"/>
    <mergeCell ref="C18:D18"/>
    <mergeCell ref="E18:F18"/>
    <mergeCell ref="G18:H18"/>
    <mergeCell ref="I18:J18"/>
    <mergeCell ref="M18:N18"/>
    <mergeCell ref="C19:D19"/>
    <mergeCell ref="E19:F19"/>
    <mergeCell ref="G19:H19"/>
    <mergeCell ref="I19:J19"/>
    <mergeCell ref="M19:N19"/>
    <mergeCell ref="M16:N16"/>
    <mergeCell ref="C17:D17"/>
    <mergeCell ref="E17:F17"/>
    <mergeCell ref="G17:H17"/>
    <mergeCell ref="I17:J17"/>
    <mergeCell ref="M17:N17"/>
    <mergeCell ref="C15:D15"/>
    <mergeCell ref="E15:F15"/>
    <mergeCell ref="G15:H15"/>
    <mergeCell ref="I15:J15"/>
    <mergeCell ref="K15:K17"/>
    <mergeCell ref="M15:N15"/>
    <mergeCell ref="C16:D16"/>
    <mergeCell ref="E16:F16"/>
    <mergeCell ref="G16:H16"/>
    <mergeCell ref="I16:J16"/>
    <mergeCell ref="C13:D13"/>
    <mergeCell ref="E13:F13"/>
    <mergeCell ref="G13:H13"/>
    <mergeCell ref="I13:J13"/>
    <mergeCell ref="M13:N13"/>
    <mergeCell ref="C14:D14"/>
    <mergeCell ref="E14:F14"/>
    <mergeCell ref="G14:H14"/>
    <mergeCell ref="I14:J14"/>
    <mergeCell ref="M14:N14"/>
    <mergeCell ref="M9:N9"/>
    <mergeCell ref="B10:J11"/>
    <mergeCell ref="M10:N10"/>
    <mergeCell ref="M11:N11"/>
    <mergeCell ref="C12:D12"/>
    <mergeCell ref="E12:F12"/>
    <mergeCell ref="G12:H12"/>
    <mergeCell ref="I12:J12"/>
    <mergeCell ref="M12:N12"/>
    <mergeCell ref="B1:B9"/>
    <mergeCell ref="K1:M2"/>
    <mergeCell ref="K3:K5"/>
    <mergeCell ref="M3:N3"/>
    <mergeCell ref="M4:N4"/>
    <mergeCell ref="M5:N5"/>
    <mergeCell ref="M6:N6"/>
    <mergeCell ref="M7:N7"/>
    <mergeCell ref="M8:N8"/>
    <mergeCell ref="K9:K11"/>
  </mergeCells>
  <conditionalFormatting sqref="C3:H3">
    <cfRule type="expression" dxfId="9" priority="4" stopIfTrue="1">
      <formula>DAY(C3)&gt;8</formula>
    </cfRule>
  </conditionalFormatting>
  <conditionalFormatting sqref="C7:I9">
    <cfRule type="expression" dxfId="7" priority="3" stopIfTrue="1">
      <formula>AND(DAY(C7)&gt;=1,DAY(C7)&lt;=15)</formula>
    </cfRule>
  </conditionalFormatting>
  <conditionalFormatting sqref="C3:I8">
    <cfRule type="expression" dxfId="5" priority="5">
      <formula>VLOOKUP(DAY(C3),DíasDeTareas,1,FALSE)=DAY(C3)</formula>
    </cfRule>
  </conditionalFormatting>
  <conditionalFormatting sqref="B13:J30 B38:J38">
    <cfRule type="expression" dxfId="3" priority="2">
      <formula>B13&lt;&gt;""</formula>
    </cfRule>
  </conditionalFormatting>
  <conditionalFormatting sqref="B31:B33">
    <cfRule type="expression" dxfId="1" priority="1">
      <formula>B31&lt;&gt;""</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Cultura</dc:creator>
  <cp:lastModifiedBy>Cultura</cp:lastModifiedBy>
  <dcterms:created xsi:type="dcterms:W3CDTF">2020-06-08T19:05:33Z</dcterms:created>
  <dcterms:modified xsi:type="dcterms:W3CDTF">2020-06-08T19:08:40Z</dcterms:modified>
</cp:coreProperties>
</file>