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880" yWindow="330" windowWidth="12105" windowHeight="9795"/>
  </bookViews>
  <sheets>
    <sheet name="Hoja1" sheetId="1" r:id="rId1"/>
    <sheet name="Hoja2" sheetId="2" r:id="rId2"/>
    <sheet name="Hoja3" sheetId="3" r:id="rId3"/>
  </sheets>
  <calcPr calcId="125725" concurrentCalc="0"/>
  <fileRecoveryPr repairLoad="1"/>
</workbook>
</file>

<file path=xl/calcChain.xml><?xml version="1.0" encoding="utf-8"?>
<calcChain xmlns="http://schemas.openxmlformats.org/spreadsheetml/2006/main">
  <c r="AL6" i="1"/>
  <c r="AP6"/>
  <c r="AT6"/>
  <c r="AX6"/>
  <c r="AY6"/>
  <c r="T6"/>
  <c r="X6"/>
  <c r="AB6"/>
  <c r="AF6"/>
  <c r="AH6"/>
  <c r="AZ6"/>
  <c r="BA6"/>
  <c r="AL7"/>
  <c r="AP7"/>
  <c r="AT7"/>
  <c r="AX7"/>
  <c r="AY7"/>
  <c r="T7"/>
  <c r="X7"/>
  <c r="AB7"/>
  <c r="AF7"/>
  <c r="AH7"/>
  <c r="AZ7"/>
  <c r="BA7"/>
  <c r="AG7"/>
  <c r="AG6"/>
  <c r="T5"/>
  <c r="AB5"/>
  <c r="AG5"/>
  <c r="T4"/>
  <c r="AB4"/>
  <c r="AG4"/>
  <c r="T3"/>
  <c r="X3"/>
  <c r="AB3"/>
  <c r="AF3"/>
  <c r="AG3"/>
  <c r="AB2"/>
  <c r="T2"/>
  <c r="AG2"/>
  <c r="AX3"/>
  <c r="AX4"/>
  <c r="AX5"/>
  <c r="AX2"/>
  <c r="AC13"/>
  <c r="AL3"/>
  <c r="AL4"/>
  <c r="AL5"/>
  <c r="AL2"/>
  <c r="AP3"/>
  <c r="AP4"/>
  <c r="AP5"/>
  <c r="AP2"/>
  <c r="AT5"/>
  <c r="AY5"/>
  <c r="AH5"/>
  <c r="AZ5"/>
  <c r="BA5"/>
  <c r="AT3"/>
  <c r="AT4"/>
  <c r="AT2"/>
  <c r="AY2"/>
  <c r="AH2"/>
  <c r="AZ2"/>
  <c r="BA2"/>
  <c r="AY4"/>
  <c r="AH4"/>
  <c r="AZ4"/>
  <c r="BA4"/>
  <c r="AY3"/>
  <c r="AH3"/>
  <c r="AZ3"/>
  <c r="BA3"/>
</calcChain>
</file>

<file path=xl/sharedStrings.xml><?xml version="1.0" encoding="utf-8"?>
<sst xmlns="http://schemas.openxmlformats.org/spreadsheetml/2006/main" count="94" uniqueCount="65">
  <si>
    <t>Porcentaje de solicitudes resueltas en tiempo y forma</t>
  </si>
  <si>
    <t>Caso</t>
  </si>
  <si>
    <t>Mensual</t>
  </si>
  <si>
    <t>Ascendente</t>
  </si>
  <si>
    <t>Juicios periciales emitidos por expertos en salud</t>
  </si>
  <si>
    <t>opiniones</t>
  </si>
  <si>
    <t>Personal de salud tanto titulado como en proceso de estudio capacitado en los medios alternos de justicia</t>
  </si>
  <si>
    <t>personas</t>
  </si>
  <si>
    <t>Número</t>
  </si>
  <si>
    <t>Indicador</t>
  </si>
  <si>
    <t>Descripción del Indicador</t>
  </si>
  <si>
    <t>Formula</t>
  </si>
  <si>
    <t>Unidad_med</t>
  </si>
  <si>
    <t>Meta</t>
  </si>
  <si>
    <t>Año Meta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</si>
  <si>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</si>
  <si>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</si>
  <si>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</si>
  <si>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</si>
  <si>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</si>
  <si>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</si>
  <si>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</si>
  <si>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</si>
  <si>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</si>
  <si>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</si>
  <si>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Avance programado acumulado 1er Trimestre</t>
  </si>
  <si>
    <t>Avance programado acumulado 2ndo Trimestre</t>
  </si>
  <si>
    <t>Avance programado acumulado 3er Trimestre</t>
  </si>
  <si>
    <t>Avance programado acumulado 4to Trimestre</t>
  </si>
  <si>
    <t>Avance programado acumulado anual</t>
  </si>
  <si>
    <t>acumulado 4 trimestre PROGRAMADO</t>
  </si>
  <si>
    <t>Avance realizado acumulado 1er Trimestre</t>
  </si>
  <si>
    <t>Avance realizado acumulado 2ndo Trimestre</t>
  </si>
  <si>
    <t>Avance realizado acumulado 3er Trimestre</t>
  </si>
  <si>
    <t>Avance realizado acumulado 4er Trimestre</t>
  </si>
  <si>
    <t>Avance realizado acumulado 4ER trimestrte</t>
  </si>
  <si>
    <t>Avance 4to Trimestre</t>
  </si>
  <si>
    <t>Total de Casos Resueltos</t>
  </si>
  <si>
    <t>Total de Población atendida por CAMEJAL en conflictos Médico - Paciente en el Estado de Jalisco</t>
  </si>
  <si>
    <t>Total de Quejas Atendidas</t>
  </si>
  <si>
    <t>Total de Solicitudes Resueltas</t>
  </si>
  <si>
    <t>Total de Personal capacitado y apoyado en los Medios Alternos de Justicia en el Estado de Jalisco</t>
  </si>
  <si>
    <t>Total de Opiniones Técnicas, Dictamenes Tecnicos emitidas, en Atención a Conflictos Médico Paciente</t>
  </si>
  <si>
    <t>Suma de personas relacionadas con las solicitudes de servicio</t>
  </si>
  <si>
    <t>Número de quejas resueltas interpuestas en la CAMEJAL</t>
  </si>
  <si>
    <t>Número de atenciones otorgadas a los ciudadanos</t>
  </si>
  <si>
    <t>Sumas de Casos resueltos</t>
  </si>
  <si>
    <t>Número de Población recibida en CAMEJAL</t>
  </si>
  <si>
    <t>Quejas egresadas</t>
  </si>
  <si>
    <t>Solicitudes concluidas</t>
  </si>
  <si>
    <t>Numero de personas informadas en conferencias, cursos</t>
  </si>
  <si>
    <t>Número de Opiniones Técnicas Emitidas</t>
  </si>
  <si>
    <t>solicitud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</si>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</sst>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>
  <numFmts count="1">
    <numFmt numFmtId="164" formatCode="#,##0.00_ ;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  <charset val="1"/>
    </font>
    <font>
      <b/>
      <sz val="10"/>
      <color theme="0"/>
      <name val="Arial"/>
      <family val="2"/>
      <charset val="1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8"/>
      <color rgb="FFC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642D"/>
        <bgColor theme="4"/>
      </patternFill>
    </fill>
    <fill>
      <patternFill patternType="solid">
        <fgColor theme="1" tint="0.499984740745262"/>
        <bgColor theme="8"/>
      </patternFill>
    </fill>
    <fill>
      <patternFill patternType="solid">
        <fgColor theme="1" tint="0.499984740745262"/>
        <bgColor theme="4"/>
      </patternFill>
    </fill>
    <fill>
      <patternFill patternType="solid">
        <fgColor rgb="FFC00000"/>
        <bgColor auto="1"/>
      </patternFill>
    </fill>
    <fill>
      <patternFill patternType="solid">
        <fgColor rgb="FFFFC000"/>
        <bgColor theme="8"/>
      </patternFill>
    </fill>
    <fill>
      <patternFill patternType="solid">
        <fgColor rgb="FF00642D"/>
        <bgColor auto="1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7" borderId="1" xfId="0" applyFont="1" applyFill="1" applyBorder="1" applyAlignment="1" applyProtection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 wrapText="1"/>
    </xf>
    <xf numFmtId="0" fontId="1" fillId="10" borderId="1" xfId="0" applyFont="1" applyFill="1" applyBorder="1" applyAlignment="1" applyProtection="1">
      <alignment horizontal="center" vertical="center" wrapText="1"/>
    </xf>
    <xf numFmtId="0" fontId="1" fillId="11" borderId="1" xfId="0" applyFont="1" applyFill="1" applyBorder="1" applyAlignment="1" applyProtection="1">
      <alignment horizontal="center" vertical="center" wrapText="1"/>
    </xf>
    <xf numFmtId="0" fontId="1" fillId="12" borderId="1" xfId="0" applyFont="1" applyFill="1" applyBorder="1" applyAlignment="1" applyProtection="1">
      <alignment horizontal="center" vertical="center" wrapText="1"/>
    </xf>
    <xf numFmtId="1" fontId="0" fillId="0" borderId="0" xfId="0" applyNumberFormat="1"/>
    <xf numFmtId="164" fontId="1" fillId="7" borderId="1" xfId="0" applyNumberFormat="1" applyFont="1" applyFill="1" applyBorder="1" applyAlignment="1" applyProtection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1" fillId="13" borderId="1" xfId="0" applyFont="1" applyFill="1" applyBorder="1" applyAlignment="1" applyProtection="1">
      <alignment horizontal="center" vertical="center" wrapText="1"/>
    </xf>
    <xf numFmtId="0" fontId="2" fillId="13" borderId="1" xfId="0" applyFont="1" applyFill="1" applyBorder="1" applyAlignment="1" applyProtection="1">
      <alignment horizontal="center" vertical="center" wrapText="1"/>
    </xf>
    <xf numFmtId="4" fontId="7" fillId="14" borderId="1" xfId="0" applyNumberFormat="1" applyFont="1" applyFill="1" applyBorder="1" applyAlignment="1" applyProtection="1">
      <alignment horizontal="center" vertical="center" wrapText="1"/>
    </xf>
    <xf numFmtId="0" fontId="1" fillId="15" borderId="1" xfId="0" applyFont="1" applyFill="1" applyBorder="1" applyAlignment="1" applyProtection="1">
      <alignment horizontal="center" vertical="center" wrapText="1"/>
    </xf>
    <xf numFmtId="0" fontId="1" fillId="16" borderId="1" xfId="0" applyFont="1" applyFill="1" applyBorder="1" applyAlignment="1" applyProtection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 applyProtection="1">
      <alignment vertical="justify" wrapText="1"/>
    </xf>
    <xf numFmtId="0" fontId="0" fillId="2" borderId="1" xfId="0" applyFont="1" applyFill="1" applyBorder="1" applyAlignment="1" applyProtection="1">
      <alignment vertical="justify" wrapText="1"/>
    </xf>
    <xf numFmtId="164" fontId="0" fillId="2" borderId="1" xfId="0" applyNumberFormat="1" applyFont="1" applyFill="1" applyBorder="1" applyProtection="1"/>
    <xf numFmtId="0" fontId="0" fillId="2" borderId="1" xfId="0" applyNumberFormat="1" applyFont="1" applyFill="1" applyBorder="1" applyProtection="1"/>
    <xf numFmtId="0" fontId="0" fillId="2" borderId="1" xfId="0" applyFont="1" applyFill="1" applyBorder="1" applyProtection="1"/>
    <xf numFmtId="1" fontId="0" fillId="2" borderId="1" xfId="0" applyNumberFormat="1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1" fontId="4" fillId="3" borderId="1" xfId="0" applyNumberFormat="1" applyFont="1" applyFill="1" applyBorder="1" applyAlignment="1" applyProtection="1">
      <alignment horizontal="center" vertical="center"/>
    </xf>
    <xf numFmtId="4" fontId="5" fillId="4" borderId="1" xfId="0" applyNumberFormat="1" applyFont="1" applyFill="1" applyBorder="1" applyAlignment="1" applyProtection="1">
      <alignment horizontal="center" vertical="center"/>
    </xf>
    <xf numFmtId="2" fontId="3" fillId="5" borderId="1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2" fontId="3" fillId="6" borderId="1" xfId="0" applyNumberFormat="1" applyFont="1" applyFill="1" applyBorder="1" applyAlignment="1" applyProtection="1">
      <alignment horizontal="center"/>
    </xf>
    <xf numFmtId="2" fontId="6" fillId="6" borderId="1" xfId="0" applyNumberFormat="1" applyFont="1" applyFill="1" applyBorder="1" applyProtection="1"/>
    <xf numFmtId="0" fontId="0" fillId="0" borderId="1" xfId="0" applyBorder="1" applyProtection="1"/>
  </cellXfs>
  <cellStyles count="1">
    <cellStyle name="Normal" xfId="0" builtinId="0"/>
  </cellStyles>
  <dxfs count="6"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3"/>
  <sheetViews>
    <sheetView tabSelected="1" view="pageBreakPreview" zoomScale="60" zoomScaleNormal="100" workbookViewId="0">
      <selection activeCell="A3" sqref="A3"/>
    </sheetView>
  </sheetViews>
  <sheetFormatPr baseColWidth="10" defaultRowHeight="15"/>
  <cols>
    <col min="1" max="1" width="16" customWidth="1"/>
    <col min="17" max="18" width="7.28515625" bestFit="1" customWidth="1"/>
    <col min="19" max="19" width="8.28515625" bestFit="1" customWidth="1"/>
    <col min="21" max="21" width="7.7109375" bestFit="1" customWidth="1"/>
    <col min="22" max="22" width="8" bestFit="1" customWidth="1"/>
    <col min="23" max="23" width="7" bestFit="1" customWidth="1"/>
    <col min="25" max="25" width="6.5703125" bestFit="1" customWidth="1"/>
    <col min="26" max="26" width="7.7109375" bestFit="1" customWidth="1"/>
    <col min="27" max="27" width="7.28515625" bestFit="1" customWidth="1"/>
    <col min="29" max="30" width="7.5703125" bestFit="1" customWidth="1"/>
    <col min="31" max="31" width="6.5703125" bestFit="1" customWidth="1"/>
    <col min="35" max="36" width="7.28515625" bestFit="1" customWidth="1"/>
    <col min="37" max="37" width="8.28515625" bestFit="1" customWidth="1"/>
    <col min="39" max="39" width="7.7109375" bestFit="1" customWidth="1"/>
    <col min="40" max="40" width="8" bestFit="1" customWidth="1"/>
    <col min="41" max="41" width="7" bestFit="1" customWidth="1"/>
    <col min="43" max="43" width="6.5703125" bestFit="1" customWidth="1"/>
    <col min="44" max="44" width="7.7109375" bestFit="1" customWidth="1"/>
    <col min="45" max="45" width="7.28515625" bestFit="1" customWidth="1"/>
    <col min="47" max="48" width="7.5703125" bestFit="1" customWidth="1"/>
    <col min="49" max="49" width="6.5703125" bestFit="1" customWidth="1"/>
  </cols>
  <sheetData>
    <row r="1" spans="1:53" ht="90">
      <c r="A1" s="1" t="s">
        <v>9</v>
      </c>
      <c r="B1" s="1" t="s">
        <v>10</v>
      </c>
      <c r="C1" s="1" t="s">
        <v>11</v>
      </c>
      <c r="D1" s="1" t="s">
        <v>12</v>
      </c>
      <c r="E1" s="7" t="s">
        <v>13</v>
      </c>
      <c r="F1" s="1" t="s">
        <v>14</v>
      </c>
      <c r="G1" s="2" t="s">
        <v>15</v>
      </c>
      <c r="H1" s="2" t="s">
        <v>16</v>
      </c>
      <c r="I1" s="8" t="s">
        <v>17</v>
      </c>
      <c r="J1" s="8" t="s">
        <v>18</v>
      </c>
      <c r="K1" s="3" t="s">
        <v>19</v>
      </c>
      <c r="L1" s="3" t="s">
        <v>20</v>
      </c>
      <c r="M1" s="4" t="s">
        <v>21</v>
      </c>
      <c r="N1" s="4" t="s">
        <v>22</v>
      </c>
      <c r="O1" s="5" t="s">
        <v>23</v>
      </c>
      <c r="P1" s="5" t="s">
        <v>24</v>
      </c>
      <c r="Q1" s="12" t="s">
        <v>53</v>
      </c>
      <c r="R1" s="12" t="s">
        <v>54</v>
      </c>
      <c r="S1" s="12" t="s">
        <v>55</v>
      </c>
      <c r="T1" s="9" t="s">
        <v>25</v>
      </c>
      <c r="U1" s="12" t="s">
        <v>56</v>
      </c>
      <c r="V1" s="12" t="s">
        <v>57</v>
      </c>
      <c r="W1" s="12" t="s">
        <v>58</v>
      </c>
      <c r="X1" s="10" t="s">
        <v>26</v>
      </c>
      <c r="Y1" s="12" t="s">
        <v>59</v>
      </c>
      <c r="Z1" s="12" t="s">
        <v>60</v>
      </c>
      <c r="AA1" s="12" t="s">
        <v>61</v>
      </c>
      <c r="AB1" s="9" t="s">
        <v>27</v>
      </c>
      <c r="AC1" s="12" t="s">
        <v>62</v>
      </c>
      <c r="AD1" s="12" t="s">
        <v>63</v>
      </c>
      <c r="AE1" s="12" t="s">
        <v>64</v>
      </c>
      <c r="AF1" s="9" t="s">
        <v>28</v>
      </c>
      <c r="AG1" s="9" t="s">
        <v>29</v>
      </c>
      <c r="AH1" s="11" t="s">
        <v>30</v>
      </c>
      <c r="AI1" s="12" t="s">
        <v>53</v>
      </c>
      <c r="AJ1" s="12" t="s">
        <v>54</v>
      </c>
      <c r="AK1" s="12" t="s">
        <v>55</v>
      </c>
      <c r="AL1" s="12" t="s">
        <v>31</v>
      </c>
      <c r="AM1" s="12" t="s">
        <v>56</v>
      </c>
      <c r="AN1" s="12" t="s">
        <v>57</v>
      </c>
      <c r="AO1" s="12" t="s">
        <v>58</v>
      </c>
      <c r="AP1" s="12" t="s">
        <v>32</v>
      </c>
      <c r="AQ1" s="12" t="s">
        <v>59</v>
      </c>
      <c r="AR1" s="12" t="s">
        <v>60</v>
      </c>
      <c r="AS1" s="12" t="s">
        <v>61</v>
      </c>
      <c r="AT1" s="12" t="s">
        <v>33</v>
      </c>
      <c r="AU1" s="12" t="s">
        <v>62</v>
      </c>
      <c r="AV1" s="12" t="s">
        <v>63</v>
      </c>
      <c r="AW1" s="12" t="s">
        <v>64</v>
      </c>
      <c r="AX1" s="12" t="s">
        <v>34</v>
      </c>
      <c r="AY1" s="13" t="s">
        <v>35</v>
      </c>
      <c r="AZ1" s="14" t="s">
        <v>36</v>
      </c>
      <c r="BA1" s="15"/>
    </row>
    <row r="2" spans="1:53" ht="90">
      <c r="A2" s="16" t="s">
        <v>37</v>
      </c>
      <c r="B2" s="17" t="s">
        <v>0</v>
      </c>
      <c r="C2" s="16" t="s">
        <v>46</v>
      </c>
      <c r="D2" s="17" t="s">
        <v>1</v>
      </c>
      <c r="E2" s="18">
        <v>500</v>
      </c>
      <c r="F2" s="19">
        <v>2018</v>
      </c>
      <c r="G2" s="20">
        <v>500</v>
      </c>
      <c r="H2" s="20" t="s">
        <v>8</v>
      </c>
      <c r="I2" s="20" t="s">
        <v>2</v>
      </c>
      <c r="J2" s="20" t="s">
        <v>3</v>
      </c>
      <c r="K2" s="20">
        <v>0</v>
      </c>
      <c r="L2" s="20">
        <v>75.010000000000005</v>
      </c>
      <c r="M2" s="20">
        <v>75.02</v>
      </c>
      <c r="N2" s="20">
        <v>89.01</v>
      </c>
      <c r="O2" s="20">
        <v>89.02</v>
      </c>
      <c r="P2" s="20">
        <v>130</v>
      </c>
      <c r="Q2" s="21">
        <v>45</v>
      </c>
      <c r="R2" s="21">
        <v>45</v>
      </c>
      <c r="S2" s="21">
        <v>45</v>
      </c>
      <c r="T2" s="22">
        <f>SUM(Q2:S2)</f>
        <v>135</v>
      </c>
      <c r="U2" s="21">
        <v>45</v>
      </c>
      <c r="V2" s="21">
        <v>45</v>
      </c>
      <c r="W2" s="21">
        <v>45</v>
      </c>
      <c r="X2" s="22">
        <v>135</v>
      </c>
      <c r="Y2" s="21">
        <v>45</v>
      </c>
      <c r="Z2" s="21">
        <v>50</v>
      </c>
      <c r="AA2" s="21">
        <v>50</v>
      </c>
      <c r="AB2" s="23">
        <f>SUM(Y2:AA2)</f>
        <v>145</v>
      </c>
      <c r="AC2" s="21">
        <v>45</v>
      </c>
      <c r="AD2" s="21">
        <v>45</v>
      </c>
      <c r="AE2" s="21">
        <v>45</v>
      </c>
      <c r="AF2" s="23">
        <v>135</v>
      </c>
      <c r="AG2" s="24">
        <f>SUM(T2,X2,AB2,AF2)</f>
        <v>550</v>
      </c>
      <c r="AH2" s="25">
        <f t="shared" ref="AH2:AH7" si="0">+T2+X2+AB2+AF2</f>
        <v>550</v>
      </c>
      <c r="AI2" s="26">
        <v>42</v>
      </c>
      <c r="AJ2" s="26">
        <v>38</v>
      </c>
      <c r="AK2" s="26">
        <v>32</v>
      </c>
      <c r="AL2" s="27">
        <f>SUM(AI2:AK2)</f>
        <v>112</v>
      </c>
      <c r="AM2" s="28">
        <v>45</v>
      </c>
      <c r="AN2" s="28">
        <v>50</v>
      </c>
      <c r="AO2" s="28">
        <v>63</v>
      </c>
      <c r="AP2" s="29">
        <f>SUM(AM2:AO2)</f>
        <v>158</v>
      </c>
      <c r="AQ2" s="26">
        <v>0</v>
      </c>
      <c r="AR2" s="26">
        <v>0</v>
      </c>
      <c r="AS2" s="26">
        <v>0</v>
      </c>
      <c r="AT2" s="27">
        <f>SUM(AQ2:AS2)</f>
        <v>0</v>
      </c>
      <c r="AU2" s="26">
        <v>0</v>
      </c>
      <c r="AV2" s="26">
        <v>0</v>
      </c>
      <c r="AW2" s="26">
        <v>0</v>
      </c>
      <c r="AX2" s="30">
        <f>SUM(AU2:AW2)</f>
        <v>0</v>
      </c>
      <c r="AY2" s="31">
        <f t="shared" ref="AY2:AY7" si="1">+AL2+AP2+AT2+AX2</f>
        <v>270</v>
      </c>
      <c r="AZ2" s="32">
        <f t="shared" ref="AZ2:AZ7" si="2">+IFERROR(IF(((AY2/AH2)*100)&gt;=0,(AY2/AH2)*100,IF(I2="Sexenal","Meta sexenal",IF(I2="Trianual","Meta trianual",IF(I2="Anual","Meta anualizada",IF(I2="Bianual","Meta presentable cada 2 años",IF(I2="Semestral","Meta semestral",(AY2/AH2)*100)))))),"SIN DATO")</f>
        <v>49.090909090909093</v>
      </c>
      <c r="BA2" s="33" t="str">
        <f>IF(AZ2="SIN DATO", "N/A", IF(AZ2&gt;130,"EN RIESGO",IF(J2="Ascendente",IF(AND(AZ2&gt;=K2,AZ2&lt;=L2),"EN RIESGO",IF(AND(AZ2&gt;=M2,AZ2&lt;=N2),"MEJORABLE",IF(AND(AZ2&gt;=O2,AZ2&lt;=P2),"ÓPTIMO"))),IF(J2="Descendente",IF(AND(AZ2&gt;P2,AZ2&lt;=O2),"ÓPTIMO",IF(AND(AZ2&gt;=N2,AZ2&lt;=M2),"MEJORABLE",IF(AND(AZ2&gt;=L2,AZ2&lt;=K2),"EN RIESGO","N/A")))))))</f>
        <v>EN RIESGO</v>
      </c>
    </row>
    <row r="3" spans="1:53" ht="120">
      <c r="A3" s="16" t="s">
        <v>38</v>
      </c>
      <c r="B3" s="17" t="s">
        <v>43</v>
      </c>
      <c r="C3" s="16" t="s">
        <v>47</v>
      </c>
      <c r="D3" s="17" t="s">
        <v>7</v>
      </c>
      <c r="E3" s="18">
        <v>1500</v>
      </c>
      <c r="F3" s="19">
        <v>2018</v>
      </c>
      <c r="G3" s="20">
        <v>10</v>
      </c>
      <c r="H3" s="20" t="s">
        <v>8</v>
      </c>
      <c r="I3" s="20" t="s">
        <v>2</v>
      </c>
      <c r="J3" s="20" t="s">
        <v>3</v>
      </c>
      <c r="K3" s="20">
        <v>0</v>
      </c>
      <c r="L3" s="20">
        <v>75.010000000000005</v>
      </c>
      <c r="M3" s="20">
        <v>75.02</v>
      </c>
      <c r="N3" s="20">
        <v>89.01</v>
      </c>
      <c r="O3" s="20">
        <v>89.02</v>
      </c>
      <c r="P3" s="20">
        <v>130</v>
      </c>
      <c r="Q3" s="21">
        <v>125</v>
      </c>
      <c r="R3" s="21">
        <v>125</v>
      </c>
      <c r="S3" s="21">
        <v>125</v>
      </c>
      <c r="T3" s="22">
        <f>SUM(Q3:S3)</f>
        <v>375</v>
      </c>
      <c r="U3" s="21">
        <v>125</v>
      </c>
      <c r="V3" s="21">
        <v>125</v>
      </c>
      <c r="W3" s="21">
        <v>125</v>
      </c>
      <c r="X3" s="22">
        <f>SUM(U3:W3)</f>
        <v>375</v>
      </c>
      <c r="Y3" s="21">
        <v>125</v>
      </c>
      <c r="Z3" s="21">
        <v>125</v>
      </c>
      <c r="AA3" s="21">
        <v>125</v>
      </c>
      <c r="AB3" s="23">
        <f>SUM(Y3:AA3)</f>
        <v>375</v>
      </c>
      <c r="AC3" s="21">
        <v>125</v>
      </c>
      <c r="AD3" s="21">
        <v>125</v>
      </c>
      <c r="AE3" s="21">
        <v>125</v>
      </c>
      <c r="AF3" s="23">
        <f>SUM(AC3:AE3)</f>
        <v>375</v>
      </c>
      <c r="AG3" s="24">
        <f>SUM(T3,X3,AB3,AF3)</f>
        <v>1500</v>
      </c>
      <c r="AH3" s="25">
        <f t="shared" si="0"/>
        <v>1500</v>
      </c>
      <c r="AI3" s="26">
        <v>85</v>
      </c>
      <c r="AJ3" s="26">
        <v>92</v>
      </c>
      <c r="AK3" s="26">
        <v>94</v>
      </c>
      <c r="AL3" s="27">
        <f t="shared" ref="AL3:AL7" si="3">SUM(AI3:AK3)</f>
        <v>271</v>
      </c>
      <c r="AM3" s="28">
        <v>93</v>
      </c>
      <c r="AN3" s="28">
        <v>124</v>
      </c>
      <c r="AO3" s="28">
        <v>117</v>
      </c>
      <c r="AP3" s="29">
        <f t="shared" ref="AP3:AP7" si="4">SUM(AM3:AO3)</f>
        <v>334</v>
      </c>
      <c r="AQ3" s="26">
        <v>0</v>
      </c>
      <c r="AR3" s="26">
        <v>0</v>
      </c>
      <c r="AS3" s="26">
        <v>0</v>
      </c>
      <c r="AT3" s="27">
        <f t="shared" ref="AT3:AT5" si="5">SUM(AQ3:AS3)</f>
        <v>0</v>
      </c>
      <c r="AU3" s="26">
        <v>0</v>
      </c>
      <c r="AV3" s="26">
        <v>0</v>
      </c>
      <c r="AW3" s="26">
        <v>0</v>
      </c>
      <c r="AX3" s="30">
        <f t="shared" ref="AX3:AX5" si="6">SUM(AU3:AW3)</f>
        <v>0</v>
      </c>
      <c r="AY3" s="31">
        <f t="shared" si="1"/>
        <v>605</v>
      </c>
      <c r="AZ3" s="32">
        <f t="shared" si="2"/>
        <v>40.333333333333329</v>
      </c>
      <c r="BA3" s="33" t="str">
        <f>IF(AZ3="SIN DATO", "N/A", IF(AZ3&gt;130,"EN RIESGO",IF(J3="Ascendente",IF(AND(AZ3&gt;=K3,AZ3&lt;=L3),"EN RIESGO",IF(AND(AZ3&gt;=M3,AZ3&lt;=N3),"MEJORABLE",IF(AND(AZ3&gt;=O3,AZ3&lt;=P3),"ÓPTIMO"))),IF(J3="Descendente",IF(AND(AZ3&gt;P3,AZ3&lt;=O3),"ÓPTIMO",IF(AND(AZ3&gt;=N3,AZ3&lt;=M3),"MEJORABLE",IF(AND(AZ3&gt;=L3,AZ3&lt;=K3),"EN RIESGO","N/A")))))))</f>
        <v>EN RIESGO</v>
      </c>
    </row>
    <row r="4" spans="1:53" ht="90">
      <c r="A4" s="16" t="s">
        <v>39</v>
      </c>
      <c r="B4" s="16" t="s">
        <v>44</v>
      </c>
      <c r="C4" s="16" t="s">
        <v>48</v>
      </c>
      <c r="D4" s="17" t="s">
        <v>1</v>
      </c>
      <c r="E4" s="18">
        <v>550</v>
      </c>
      <c r="F4" s="19">
        <v>2018</v>
      </c>
      <c r="G4" s="20">
        <v>500</v>
      </c>
      <c r="H4" s="20" t="s">
        <v>8</v>
      </c>
      <c r="I4" s="20" t="s">
        <v>2</v>
      </c>
      <c r="J4" s="20" t="s">
        <v>3</v>
      </c>
      <c r="K4" s="20">
        <v>0</v>
      </c>
      <c r="L4" s="20">
        <v>75.010000000000005</v>
      </c>
      <c r="M4" s="20">
        <v>75.02</v>
      </c>
      <c r="N4" s="20">
        <v>89.01</v>
      </c>
      <c r="O4" s="20">
        <v>89.02</v>
      </c>
      <c r="P4" s="20">
        <v>130</v>
      </c>
      <c r="Q4" s="21">
        <v>45</v>
      </c>
      <c r="R4" s="21">
        <v>45</v>
      </c>
      <c r="S4" s="21">
        <v>45</v>
      </c>
      <c r="T4" s="22">
        <f>SUM(Q4:S4)</f>
        <v>135</v>
      </c>
      <c r="U4" s="21">
        <v>45</v>
      </c>
      <c r="V4" s="21">
        <v>45</v>
      </c>
      <c r="W4" s="21">
        <v>45</v>
      </c>
      <c r="X4" s="22">
        <v>135</v>
      </c>
      <c r="Y4" s="21">
        <v>45</v>
      </c>
      <c r="Z4" s="21">
        <v>50</v>
      </c>
      <c r="AA4" s="21">
        <v>50</v>
      </c>
      <c r="AB4" s="23">
        <f>SUM(Y4:AA4)</f>
        <v>145</v>
      </c>
      <c r="AC4" s="21">
        <v>45</v>
      </c>
      <c r="AD4" s="21">
        <v>45</v>
      </c>
      <c r="AE4" s="21">
        <v>45</v>
      </c>
      <c r="AF4" s="23">
        <v>135</v>
      </c>
      <c r="AG4" s="24">
        <f>SUM(T4,X4,AB4,AF4)</f>
        <v>550</v>
      </c>
      <c r="AH4" s="25">
        <f t="shared" si="0"/>
        <v>550</v>
      </c>
      <c r="AI4" s="26">
        <v>11</v>
      </c>
      <c r="AJ4" s="26">
        <v>6</v>
      </c>
      <c r="AK4" s="26">
        <v>14</v>
      </c>
      <c r="AL4" s="27">
        <f t="shared" si="3"/>
        <v>31</v>
      </c>
      <c r="AM4" s="28">
        <v>12</v>
      </c>
      <c r="AN4" s="28">
        <v>16</v>
      </c>
      <c r="AO4" s="28">
        <v>12</v>
      </c>
      <c r="AP4" s="29">
        <f t="shared" si="4"/>
        <v>40</v>
      </c>
      <c r="AQ4" s="26">
        <v>0</v>
      </c>
      <c r="AR4" s="26">
        <v>0</v>
      </c>
      <c r="AS4" s="26">
        <v>0</v>
      </c>
      <c r="AT4" s="27">
        <f t="shared" si="5"/>
        <v>0</v>
      </c>
      <c r="AU4" s="26">
        <v>0</v>
      </c>
      <c r="AV4" s="26">
        <v>0</v>
      </c>
      <c r="AW4" s="26">
        <v>0</v>
      </c>
      <c r="AX4" s="30">
        <f t="shared" si="6"/>
        <v>0</v>
      </c>
      <c r="AY4" s="31">
        <f t="shared" si="1"/>
        <v>71</v>
      </c>
      <c r="AZ4" s="32">
        <f t="shared" si="2"/>
        <v>12.909090909090908</v>
      </c>
      <c r="BA4" s="33" t="str">
        <f>IF(AZ4="SIN DATO", "N/A", IF(AZ4&gt;130,"EN RIESGO",IF(J4="Ascendente",IF(AND(AZ4&gt;=K4,AZ4&lt;=L4),"EN RIESGO",IF(AND(AZ4&gt;=M4,AZ4&lt;=N4),"MEJORABLE",IF(AND(AZ4&gt;=O4,AZ4&lt;=P4),"ÓPTIMO"))),IF(J4="Descendente",IF(AND(AZ4&gt;P4,AZ4&lt;=O4),"ÓPTIMO",IF(AND(AZ4&gt;=N4,AZ4&lt;=M4),"MEJORABLE",IF(AND(AZ4&gt;=L4,AZ4&lt;=K4),"EN RIESGO","N/A")))))))</f>
        <v>EN RIESGO</v>
      </c>
    </row>
    <row r="5" spans="1:53" ht="75">
      <c r="A5" s="16" t="s">
        <v>40</v>
      </c>
      <c r="B5" s="17" t="s">
        <v>45</v>
      </c>
      <c r="C5" s="16" t="s">
        <v>49</v>
      </c>
      <c r="D5" s="17" t="s">
        <v>52</v>
      </c>
      <c r="E5" s="18">
        <v>550</v>
      </c>
      <c r="F5" s="19">
        <v>2018</v>
      </c>
      <c r="G5" s="20">
        <v>500</v>
      </c>
      <c r="H5" s="20" t="s">
        <v>8</v>
      </c>
      <c r="I5" s="20" t="s">
        <v>2</v>
      </c>
      <c r="J5" s="20" t="s">
        <v>3</v>
      </c>
      <c r="K5" s="20">
        <v>0</v>
      </c>
      <c r="L5" s="20">
        <v>35.01</v>
      </c>
      <c r="M5" s="20">
        <v>35.020000000000003</v>
      </c>
      <c r="N5" s="20">
        <v>80.010000000000005</v>
      </c>
      <c r="O5" s="20">
        <v>80.02</v>
      </c>
      <c r="P5" s="20">
        <v>130</v>
      </c>
      <c r="Q5" s="21">
        <v>45</v>
      </c>
      <c r="R5" s="21">
        <v>45</v>
      </c>
      <c r="S5" s="21">
        <v>45</v>
      </c>
      <c r="T5" s="22">
        <f>SUM(Q5:S5)</f>
        <v>135</v>
      </c>
      <c r="U5" s="21">
        <v>45</v>
      </c>
      <c r="V5" s="21">
        <v>45</v>
      </c>
      <c r="W5" s="21">
        <v>45</v>
      </c>
      <c r="X5" s="22">
        <v>135</v>
      </c>
      <c r="Y5" s="21">
        <v>45</v>
      </c>
      <c r="Z5" s="21">
        <v>50</v>
      </c>
      <c r="AA5" s="21">
        <v>50</v>
      </c>
      <c r="AB5" s="23">
        <f>SUM(Y5:AA5)</f>
        <v>145</v>
      </c>
      <c r="AC5" s="21">
        <v>45</v>
      </c>
      <c r="AD5" s="21">
        <v>45</v>
      </c>
      <c r="AE5" s="21">
        <v>45</v>
      </c>
      <c r="AF5" s="23">
        <v>135</v>
      </c>
      <c r="AG5" s="24">
        <f>SUM(T5,X5,AB5,AF5)</f>
        <v>550</v>
      </c>
      <c r="AH5" s="25">
        <f t="shared" si="0"/>
        <v>550</v>
      </c>
      <c r="AI5" s="26">
        <v>44</v>
      </c>
      <c r="AJ5" s="26">
        <v>39</v>
      </c>
      <c r="AK5" s="26">
        <v>34</v>
      </c>
      <c r="AL5" s="27">
        <f t="shared" si="3"/>
        <v>117</v>
      </c>
      <c r="AM5" s="28">
        <v>45</v>
      </c>
      <c r="AN5" s="28">
        <v>83</v>
      </c>
      <c r="AO5" s="28">
        <v>75</v>
      </c>
      <c r="AP5" s="29">
        <f t="shared" si="4"/>
        <v>203</v>
      </c>
      <c r="AQ5" s="26">
        <v>0</v>
      </c>
      <c r="AR5" s="26">
        <v>0</v>
      </c>
      <c r="AS5" s="26">
        <v>0</v>
      </c>
      <c r="AT5" s="27">
        <f t="shared" si="5"/>
        <v>0</v>
      </c>
      <c r="AU5" s="26">
        <v>0</v>
      </c>
      <c r="AV5" s="26">
        <v>0</v>
      </c>
      <c r="AW5" s="26">
        <v>0</v>
      </c>
      <c r="AX5" s="30">
        <f t="shared" si="6"/>
        <v>0</v>
      </c>
      <c r="AY5" s="31">
        <f t="shared" si="1"/>
        <v>320</v>
      </c>
      <c r="AZ5" s="32">
        <f t="shared" si="2"/>
        <v>58.18181818181818</v>
      </c>
      <c r="BA5" s="33" t="str">
        <f>IF(AZ5="SIN DATO", "N/A", IF(AZ5&gt;130,"EN RIESGO",IF(J5="Ascendente",IF(AND(AZ5&gt;=K5,AZ5&lt;=L5),"EN RIESGO",IF(AND(AZ5&gt;=M5,AZ5&lt;=N5),"MEJORABLE",IF(AND(AZ5&gt;=O5,AZ5&lt;=P5),"ÓPTIMO"))),IF(J5="Descendente",IF(AND(AZ5&gt;P5,AZ5&lt;=O5),"ÓPTIMO",IF(AND(AZ5&gt;=N5,AZ5&lt;=M5),"MEJORABLE",IF(AND(AZ5&gt;=L5,AZ5&lt;=K5),"EN RIESGO","N/A")))))))</f>
        <v>MEJORABLE</v>
      </c>
    </row>
    <row r="6" spans="1:53" ht="165">
      <c r="A6" s="16" t="s">
        <v>41</v>
      </c>
      <c r="B6" s="17" t="s">
        <v>6</v>
      </c>
      <c r="C6" s="16" t="s">
        <v>50</v>
      </c>
      <c r="D6" s="17" t="s">
        <v>7</v>
      </c>
      <c r="E6" s="18">
        <v>4000</v>
      </c>
      <c r="F6" s="19">
        <v>2018</v>
      </c>
      <c r="G6" s="20">
        <v>1800</v>
      </c>
      <c r="H6" s="20" t="s">
        <v>8</v>
      </c>
      <c r="I6" s="20" t="s">
        <v>2</v>
      </c>
      <c r="J6" s="20" t="s">
        <v>3</v>
      </c>
      <c r="K6" s="20">
        <v>0</v>
      </c>
      <c r="L6" s="20">
        <v>35.01</v>
      </c>
      <c r="M6" s="20">
        <v>35.020000000000003</v>
      </c>
      <c r="N6" s="20">
        <v>80.010000000000005</v>
      </c>
      <c r="O6" s="20">
        <v>80.02</v>
      </c>
      <c r="P6" s="20">
        <v>130</v>
      </c>
      <c r="Q6" s="21">
        <v>333</v>
      </c>
      <c r="R6" s="21">
        <v>333</v>
      </c>
      <c r="S6" s="21">
        <v>333</v>
      </c>
      <c r="T6" s="22">
        <f>SUM(Q6:S6)</f>
        <v>999</v>
      </c>
      <c r="U6" s="21">
        <v>333</v>
      </c>
      <c r="V6" s="21">
        <v>333</v>
      </c>
      <c r="W6" s="21">
        <v>334</v>
      </c>
      <c r="X6" s="22">
        <f>SUM(U6:W6)</f>
        <v>1000</v>
      </c>
      <c r="Y6" s="21">
        <v>334</v>
      </c>
      <c r="Z6" s="21">
        <v>334</v>
      </c>
      <c r="AA6" s="21">
        <v>334</v>
      </c>
      <c r="AB6" s="23">
        <f>SUM(Y6:AA6)</f>
        <v>1002</v>
      </c>
      <c r="AC6" s="21">
        <v>333</v>
      </c>
      <c r="AD6" s="21">
        <v>333</v>
      </c>
      <c r="AE6" s="21">
        <v>333</v>
      </c>
      <c r="AF6" s="23">
        <f>SUM(AC6:AE6)</f>
        <v>999</v>
      </c>
      <c r="AG6" s="24">
        <f>SUM(T6,X6,AB6,AF6)</f>
        <v>4000</v>
      </c>
      <c r="AH6" s="25">
        <f t="shared" si="0"/>
        <v>4000</v>
      </c>
      <c r="AI6" s="26">
        <v>456</v>
      </c>
      <c r="AJ6" s="26">
        <v>582</v>
      </c>
      <c r="AK6" s="26">
        <v>456</v>
      </c>
      <c r="AL6" s="27">
        <f t="shared" si="3"/>
        <v>1494</v>
      </c>
      <c r="AM6" s="28">
        <v>144</v>
      </c>
      <c r="AN6" s="28">
        <v>945</v>
      </c>
      <c r="AO6" s="28">
        <v>243</v>
      </c>
      <c r="AP6" s="29">
        <f t="shared" si="4"/>
        <v>1332</v>
      </c>
      <c r="AQ6" s="26">
        <v>0</v>
      </c>
      <c r="AR6" s="26">
        <v>0</v>
      </c>
      <c r="AS6" s="26">
        <v>0</v>
      </c>
      <c r="AT6" s="27">
        <f t="shared" ref="AT6:AT7" si="7">SUM(AQ6:AS6)</f>
        <v>0</v>
      </c>
      <c r="AU6" s="26">
        <v>0</v>
      </c>
      <c r="AV6" s="26">
        <v>0</v>
      </c>
      <c r="AW6" s="26">
        <v>0</v>
      </c>
      <c r="AX6" s="30">
        <f t="shared" ref="AX6:AX7" si="8">SUM(AU6:AW6)</f>
        <v>0</v>
      </c>
      <c r="AY6" s="31">
        <f t="shared" si="1"/>
        <v>2826</v>
      </c>
      <c r="AZ6" s="32">
        <f t="shared" si="2"/>
        <v>70.650000000000006</v>
      </c>
      <c r="BA6" s="33" t="str">
        <f>IF(AZ6="SIN DATO", "N/A", IF(AZ6&gt;130,"EN RIESGO",IF(J6="Ascendente",IF(AND(AZ6&gt;=K6,AZ6&lt;=L6),"EN RIESGO",IF(AND(AZ6&gt;=M6,AZ6&lt;=N6),"MEJORABLE",IF(AND(AZ6&gt;=O6,AZ6&lt;=P6),"ÓPTIMO"))),IF(J6="Descendente",IF(AND(AZ6&gt;P6,AZ6&lt;=O6),"ÓPTIMO",IF(AND(AZ6&gt;=N6,AZ6&lt;=M6),"MEJORABLE",IF(AND(AZ6&gt;=L6,AZ6&lt;=K6),"EN RIESGO","N/A")))))))</f>
        <v>MEJORABLE</v>
      </c>
    </row>
    <row r="7" spans="1:53" ht="135">
      <c r="A7" s="16" t="s">
        <v>42</v>
      </c>
      <c r="B7" s="17" t="s">
        <v>4</v>
      </c>
      <c r="C7" s="16" t="s">
        <v>51</v>
      </c>
      <c r="D7" s="17" t="s">
        <v>5</v>
      </c>
      <c r="E7" s="18">
        <v>10</v>
      </c>
      <c r="F7" s="19">
        <v>2018</v>
      </c>
      <c r="G7" s="20">
        <v>10</v>
      </c>
      <c r="H7" s="20" t="s">
        <v>8</v>
      </c>
      <c r="I7" s="20" t="s">
        <v>2</v>
      </c>
      <c r="J7" s="20" t="s">
        <v>3</v>
      </c>
      <c r="K7" s="20">
        <v>0</v>
      </c>
      <c r="L7" s="20">
        <v>35.01</v>
      </c>
      <c r="M7" s="20">
        <v>35.020000000000003</v>
      </c>
      <c r="N7" s="20">
        <v>80.010000000000005</v>
      </c>
      <c r="O7" s="20">
        <v>80.02</v>
      </c>
      <c r="P7" s="20">
        <v>130</v>
      </c>
      <c r="Q7" s="21">
        <v>0</v>
      </c>
      <c r="R7" s="21">
        <v>1</v>
      </c>
      <c r="S7" s="21">
        <v>1</v>
      </c>
      <c r="T7" s="22">
        <f>SUM(Q7:S7)</f>
        <v>2</v>
      </c>
      <c r="U7" s="21">
        <v>1</v>
      </c>
      <c r="V7" s="21">
        <v>1</v>
      </c>
      <c r="W7" s="21">
        <v>1</v>
      </c>
      <c r="X7" s="22">
        <f>SUM(U7:W7)</f>
        <v>3</v>
      </c>
      <c r="Y7" s="21">
        <v>1</v>
      </c>
      <c r="Z7" s="21">
        <v>1</v>
      </c>
      <c r="AA7" s="21">
        <v>1</v>
      </c>
      <c r="AB7" s="23">
        <f>SUM(Y7:AA7)</f>
        <v>3</v>
      </c>
      <c r="AC7" s="21">
        <v>1</v>
      </c>
      <c r="AD7" s="21">
        <v>1</v>
      </c>
      <c r="AE7" s="21">
        <v>0</v>
      </c>
      <c r="AF7" s="23">
        <f>SUM(AC7:AE7)</f>
        <v>2</v>
      </c>
      <c r="AG7" s="24">
        <f>SUM(T7,X7,AB7,AF7)</f>
        <v>10</v>
      </c>
      <c r="AH7" s="25">
        <f t="shared" si="0"/>
        <v>10</v>
      </c>
      <c r="AI7" s="26">
        <v>1</v>
      </c>
      <c r="AJ7" s="26">
        <v>1</v>
      </c>
      <c r="AK7" s="26">
        <v>2</v>
      </c>
      <c r="AL7" s="27">
        <f t="shared" si="3"/>
        <v>4</v>
      </c>
      <c r="AM7" s="28">
        <v>0</v>
      </c>
      <c r="AN7" s="28">
        <v>1</v>
      </c>
      <c r="AO7" s="28">
        <v>3</v>
      </c>
      <c r="AP7" s="29">
        <f t="shared" si="4"/>
        <v>4</v>
      </c>
      <c r="AQ7" s="26">
        <v>0</v>
      </c>
      <c r="AR7" s="26">
        <v>0</v>
      </c>
      <c r="AS7" s="26">
        <v>0</v>
      </c>
      <c r="AT7" s="27">
        <f t="shared" si="7"/>
        <v>0</v>
      </c>
      <c r="AU7" s="26">
        <v>0</v>
      </c>
      <c r="AV7" s="26">
        <v>0</v>
      </c>
      <c r="AW7" s="26">
        <v>0</v>
      </c>
      <c r="AX7" s="30">
        <f t="shared" si="8"/>
        <v>0</v>
      </c>
      <c r="AY7" s="31">
        <f t="shared" si="1"/>
        <v>8</v>
      </c>
      <c r="AZ7" s="32">
        <f t="shared" si="2"/>
        <v>80</v>
      </c>
      <c r="BA7" s="33" t="str">
        <f>IF(AZ7="SIN DATO", "N/A", IF(AZ7&gt;130,"EN RIESGO",IF(J7="Ascendente",IF(AND(AZ7&gt;=K7,AZ7&lt;=L7),"EN RIESGO",IF(AND(AZ7&gt;=M7,AZ7&lt;=N7),"MEJORABLE",IF(AND(AZ7&gt;=O7,AZ7&lt;=P7),"ÓPTIMO"))),IF(J7="Descendente",IF(AND(AZ7&gt;P7,AZ7&lt;=O7),"ÓPTIMO",IF(AND(AZ7&gt;=N7,AZ7&lt;=M7),"MEJORABLE",IF(AND(AZ7&gt;=L7,AZ7&lt;=K7),"EN RIESGO","N/A")))))))</f>
        <v>MEJORABLE</v>
      </c>
    </row>
    <row r="13" spans="1:53">
      <c r="AC13" s="6">
        <f>SUM(AB5,AF5)</f>
        <v>280</v>
      </c>
    </row>
  </sheetData>
  <protectedRanges>
    <protectedRange sqref="Q2:S5" name="Rango1"/>
  </protectedRanges>
  <conditionalFormatting sqref="BA2:BA7">
    <cfRule type="containsText" dxfId="2" priority="1" operator="containsText" text="ÓPTIMO">
      <formula>NOT(ISERROR(SEARCH("ÓPTIMO",BA2)))</formula>
    </cfRule>
    <cfRule type="containsText" dxfId="1" priority="2" operator="containsText" text="MEJORABLE">
      <formula>NOT(ISERROR(SEARCH("MEJORABLE",BA2)))</formula>
    </cfRule>
    <cfRule type="containsText" dxfId="0" priority="3" operator="containsText" text="EN RIESGO">
      <formula>NOT(ISERROR(SEARCH("EN RIESGO",BA2)))</formula>
    </cfRule>
  </conditionalFormatting>
  <pageMargins left="0.7" right="0.7" top="0.75" bottom="0.75" header="0.3" footer="0.3"/>
  <pageSetup paperSize="5" scale="79" orientation="landscape" r:id="rId1"/>
  <colBreaks count="1" manualBreakCount="1">
    <brk id="31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cp:lastPrinted>2018-07-30T17:35:32Z</cp:lastPrinted>
  <dcterms:created xsi:type="dcterms:W3CDTF">2018-01-26T18:11:43Z</dcterms:created>
  <dcterms:modified xsi:type="dcterms:W3CDTF">2018-07-30T17:41:18Z</dcterms:modified>
</cp:coreProperties>
</file>