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sparencia\ARTICULOS\ARTICULO 8\V. La información financiera,\e) El organigrama del sujeto obligado, con las modificaciones de cuando menos los últimos tres años, así como la plantilla\"/>
    </mc:Choice>
  </mc:AlternateContent>
  <bookViews>
    <workbookView xWindow="0" yWindow="0" windowWidth="16392" windowHeight="5640" tabRatio="868"/>
  </bookViews>
  <sheets>
    <sheet name="Plantilla Organismos" sheetId="5" r:id="rId1"/>
  </sheets>
  <definedNames>
    <definedName name="_xlnm._FilterDatabase" localSheetId="0" hidden="1">'Plantilla Organismos'!#REF!</definedName>
    <definedName name="_xlnm.Print_Area" localSheetId="0">'Plantilla Organismos'!$A$1:$AC$93</definedName>
    <definedName name="PLANTILLA_PARA_REVISION_2001" localSheetId="0">'Plantilla Organismos'!$C$7:$M$7</definedName>
    <definedName name="_xlnm.Print_Titles" localSheetId="0">'Plantilla Organismos'!$7:$7</definedName>
  </definedNames>
  <calcPr calcId="152511" concurrentCalc="0"/>
</workbook>
</file>

<file path=xl/calcChain.xml><?xml version="1.0" encoding="utf-8"?>
<calcChain xmlns="http://schemas.openxmlformats.org/spreadsheetml/2006/main">
  <c r="P48" i="5" l="1"/>
  <c r="Z48" i="5"/>
  <c r="W48" i="5"/>
  <c r="V48" i="5"/>
  <c r="U48" i="5"/>
  <c r="P27" i="5"/>
  <c r="Z27" i="5"/>
  <c r="W27" i="5"/>
  <c r="V27" i="5"/>
  <c r="U27" i="5"/>
  <c r="T27" i="5"/>
  <c r="P28" i="5"/>
  <c r="U28" i="5"/>
  <c r="S28" i="5"/>
  <c r="T28" i="5"/>
  <c r="S48" i="5"/>
  <c r="T48" i="5"/>
  <c r="R48" i="5"/>
  <c r="AA48" i="5"/>
  <c r="AC48" i="5"/>
  <c r="R28" i="5"/>
  <c r="AA28" i="5"/>
  <c r="Z28" i="5"/>
  <c r="W28" i="5"/>
  <c r="R27" i="5"/>
  <c r="V28" i="5"/>
  <c r="S27" i="5"/>
  <c r="X90" i="5"/>
  <c r="X91" i="5"/>
  <c r="AC28" i="5"/>
  <c r="AA27" i="5"/>
  <c r="AC27" i="5"/>
  <c r="T40" i="5"/>
  <c r="T39" i="5"/>
  <c r="T38" i="5"/>
  <c r="T37" i="5"/>
  <c r="T36" i="5"/>
  <c r="T35" i="5"/>
  <c r="T34" i="5"/>
  <c r="AB90" i="5"/>
  <c r="P90" i="5"/>
  <c r="T90" i="5"/>
  <c r="AB87" i="5"/>
  <c r="P87" i="5"/>
  <c r="AB88" i="5"/>
  <c r="P88" i="5"/>
  <c r="T88" i="5"/>
  <c r="AB89" i="5"/>
  <c r="P89" i="5"/>
  <c r="AB86" i="5"/>
  <c r="P86" i="5"/>
  <c r="AB85" i="5"/>
  <c r="P85" i="5"/>
  <c r="AB84" i="5"/>
  <c r="P84" i="5"/>
  <c r="AB77" i="5"/>
  <c r="P77" i="5"/>
  <c r="AB76" i="5"/>
  <c r="P76" i="5"/>
  <c r="AB75" i="5"/>
  <c r="P75" i="5"/>
  <c r="AB78" i="5"/>
  <c r="P78" i="5"/>
  <c r="AB81" i="5"/>
  <c r="P81" i="5"/>
  <c r="W89" i="5"/>
  <c r="T89" i="5"/>
  <c r="Z87" i="5"/>
  <c r="T87" i="5"/>
  <c r="R86" i="5"/>
  <c r="T86" i="5"/>
  <c r="V85" i="5"/>
  <c r="T85" i="5"/>
  <c r="V84" i="5"/>
  <c r="T84" i="5"/>
  <c r="U81" i="5"/>
  <c r="T81" i="5"/>
  <c r="Z78" i="5"/>
  <c r="T78" i="5"/>
  <c r="W77" i="5"/>
  <c r="T77" i="5"/>
  <c r="R76" i="5"/>
  <c r="T76" i="5"/>
  <c r="U75" i="5"/>
  <c r="T75" i="5"/>
  <c r="V88" i="5"/>
  <c r="V87" i="5"/>
  <c r="V89" i="5"/>
  <c r="W87" i="5"/>
  <c r="S90" i="5"/>
  <c r="R90" i="5"/>
  <c r="Z90" i="5"/>
  <c r="U90" i="5"/>
  <c r="W90" i="5"/>
  <c r="V90" i="5"/>
  <c r="W88" i="5"/>
  <c r="R87" i="5"/>
  <c r="S87" i="5"/>
  <c r="U87" i="5"/>
  <c r="S86" i="5"/>
  <c r="AA86" i="5"/>
  <c r="Z88" i="5"/>
  <c r="V86" i="5"/>
  <c r="W86" i="5"/>
  <c r="R88" i="5"/>
  <c r="W85" i="5"/>
  <c r="Z85" i="5"/>
  <c r="U88" i="5"/>
  <c r="Z86" i="5"/>
  <c r="S88" i="5"/>
  <c r="S89" i="5"/>
  <c r="U89" i="5"/>
  <c r="Z89" i="5"/>
  <c r="R89" i="5"/>
  <c r="AA89" i="5"/>
  <c r="U86" i="5"/>
  <c r="W84" i="5"/>
  <c r="Z84" i="5"/>
  <c r="R85" i="5"/>
  <c r="S85" i="5"/>
  <c r="U85" i="5"/>
  <c r="R84" i="5"/>
  <c r="W76" i="5"/>
  <c r="U84" i="5"/>
  <c r="S84" i="5"/>
  <c r="W75" i="5"/>
  <c r="S78" i="5"/>
  <c r="Z75" i="5"/>
  <c r="Z77" i="5"/>
  <c r="V78" i="5"/>
  <c r="W78" i="5"/>
  <c r="Z76" i="5"/>
  <c r="R78" i="5"/>
  <c r="V77" i="5"/>
  <c r="U78" i="5"/>
  <c r="S76" i="5"/>
  <c r="AA76" i="5"/>
  <c r="R77" i="5"/>
  <c r="S77" i="5"/>
  <c r="U76" i="5"/>
  <c r="V75" i="5"/>
  <c r="V76" i="5"/>
  <c r="U77" i="5"/>
  <c r="R75" i="5"/>
  <c r="S75" i="5"/>
  <c r="W81" i="5"/>
  <c r="R81" i="5"/>
  <c r="V81" i="5"/>
  <c r="Z81" i="5"/>
  <c r="S81" i="5"/>
  <c r="P26" i="5"/>
  <c r="T26" i="5"/>
  <c r="AB80" i="5"/>
  <c r="P80" i="5"/>
  <c r="T80" i="5"/>
  <c r="AB82" i="5"/>
  <c r="P82" i="5"/>
  <c r="T82" i="5"/>
  <c r="AB83" i="5"/>
  <c r="P83" i="5"/>
  <c r="T83" i="5"/>
  <c r="P16" i="5"/>
  <c r="T16" i="5"/>
  <c r="AC89" i="5"/>
  <c r="AA90" i="5"/>
  <c r="AC90" i="5"/>
  <c r="Z83" i="5"/>
  <c r="AA88" i="5"/>
  <c r="AA87" i="5"/>
  <c r="AC87" i="5"/>
  <c r="AC88" i="5"/>
  <c r="AC86" i="5"/>
  <c r="AA85" i="5"/>
  <c r="AC85" i="5"/>
  <c r="AA84" i="5"/>
  <c r="AC84" i="5"/>
  <c r="AC76" i="5"/>
  <c r="AA81" i="5"/>
  <c r="AC81" i="5"/>
  <c r="AA78" i="5"/>
  <c r="AC78" i="5"/>
  <c r="AA75" i="5"/>
  <c r="AC75" i="5"/>
  <c r="AA77" i="5"/>
  <c r="AC77" i="5"/>
  <c r="S26" i="5"/>
  <c r="U26" i="5"/>
  <c r="W26" i="5"/>
  <c r="R26" i="5"/>
  <c r="V26" i="5"/>
  <c r="Z26" i="5"/>
  <c r="R80" i="5"/>
  <c r="V80" i="5"/>
  <c r="Z80" i="5"/>
  <c r="S80" i="5"/>
  <c r="U80" i="5"/>
  <c r="W80" i="5"/>
  <c r="R82" i="5"/>
  <c r="V82" i="5"/>
  <c r="Z82" i="5"/>
  <c r="S82" i="5"/>
  <c r="U82" i="5"/>
  <c r="W82" i="5"/>
  <c r="S83" i="5"/>
  <c r="U83" i="5"/>
  <c r="W83" i="5"/>
  <c r="R83" i="5"/>
  <c r="V83" i="5"/>
  <c r="S16" i="5"/>
  <c r="U16" i="5"/>
  <c r="W16" i="5"/>
  <c r="R16" i="5"/>
  <c r="V16" i="5"/>
  <c r="Z16" i="5"/>
  <c r="P65" i="5"/>
  <c r="T65" i="5"/>
  <c r="P66" i="5"/>
  <c r="T66" i="5"/>
  <c r="P67" i="5"/>
  <c r="T67" i="5"/>
  <c r="P68" i="5"/>
  <c r="T68" i="5"/>
  <c r="P69" i="5"/>
  <c r="T69" i="5"/>
  <c r="P70" i="5"/>
  <c r="T70" i="5"/>
  <c r="P71" i="5"/>
  <c r="T71" i="5"/>
  <c r="P72" i="5"/>
  <c r="T72" i="5"/>
  <c r="AA26" i="5"/>
  <c r="AC26" i="5"/>
  <c r="AA16" i="5"/>
  <c r="AC16" i="5"/>
  <c r="AA83" i="5"/>
  <c r="AC83" i="5"/>
  <c r="AA80" i="5"/>
  <c r="AC80" i="5"/>
  <c r="AA82" i="5"/>
  <c r="AC82" i="5"/>
  <c r="Z71" i="5"/>
  <c r="W71" i="5"/>
  <c r="V71" i="5"/>
  <c r="U71" i="5"/>
  <c r="S71" i="5"/>
  <c r="R71" i="5"/>
  <c r="P56" i="5"/>
  <c r="T56" i="5"/>
  <c r="P57" i="5"/>
  <c r="T57" i="5"/>
  <c r="R57" i="5"/>
  <c r="W57" i="5"/>
  <c r="U57" i="5"/>
  <c r="AA71" i="5"/>
  <c r="AC71" i="5"/>
  <c r="S57" i="5"/>
  <c r="AA57" i="5"/>
  <c r="S65" i="5"/>
  <c r="U65" i="5"/>
  <c r="W65" i="5"/>
  <c r="Z57" i="5"/>
  <c r="V57" i="5"/>
  <c r="R65" i="5"/>
  <c r="V65" i="5"/>
  <c r="Z65" i="5"/>
  <c r="S56" i="5"/>
  <c r="U56" i="5"/>
  <c r="W56" i="5"/>
  <c r="R56" i="5"/>
  <c r="V56" i="5"/>
  <c r="Z56" i="5"/>
  <c r="P47" i="5"/>
  <c r="T47" i="5"/>
  <c r="AA65" i="5"/>
  <c r="AA56" i="5"/>
  <c r="AC56" i="5"/>
  <c r="AC65" i="5"/>
  <c r="AC57" i="5"/>
  <c r="S47" i="5"/>
  <c r="U47" i="5"/>
  <c r="W47" i="5"/>
  <c r="R47" i="5"/>
  <c r="V47" i="5"/>
  <c r="Z47" i="5"/>
  <c r="AB91" i="5"/>
  <c r="AB79" i="5"/>
  <c r="AB74" i="5"/>
  <c r="AB73" i="5"/>
  <c r="AA47" i="5"/>
  <c r="AC47" i="5"/>
  <c r="P9" i="5"/>
  <c r="T9" i="5"/>
  <c r="P63" i="5"/>
  <c r="T63" i="5"/>
  <c r="P22" i="5"/>
  <c r="T22" i="5"/>
  <c r="P23" i="5"/>
  <c r="T23" i="5"/>
  <c r="P21" i="5"/>
  <c r="T21" i="5"/>
  <c r="P10" i="5"/>
  <c r="T10" i="5"/>
  <c r="R21" i="5"/>
  <c r="Z21" i="5"/>
  <c r="V21" i="5"/>
  <c r="S63" i="5"/>
  <c r="U63" i="5"/>
  <c r="W63" i="5"/>
  <c r="R63" i="5"/>
  <c r="V63" i="5"/>
  <c r="Z63" i="5"/>
  <c r="S22" i="5"/>
  <c r="U22" i="5"/>
  <c r="W22" i="5"/>
  <c r="W21" i="5"/>
  <c r="U21" i="5"/>
  <c r="S21" i="5"/>
  <c r="AA21" i="5"/>
  <c r="R22" i="5"/>
  <c r="V22" i="5"/>
  <c r="Z22" i="5"/>
  <c r="S23" i="5"/>
  <c r="U23" i="5"/>
  <c r="W23" i="5"/>
  <c r="R23" i="5"/>
  <c r="V23" i="5"/>
  <c r="Z23" i="5"/>
  <c r="S10" i="5"/>
  <c r="U10" i="5"/>
  <c r="W10" i="5"/>
  <c r="R10" i="5"/>
  <c r="AA10" i="5"/>
  <c r="V10" i="5"/>
  <c r="Z10" i="5"/>
  <c r="A93" i="5"/>
  <c r="P11" i="5"/>
  <c r="T11" i="5"/>
  <c r="P12" i="5"/>
  <c r="T12" i="5"/>
  <c r="P13" i="5"/>
  <c r="T13" i="5"/>
  <c r="P14" i="5"/>
  <c r="T14" i="5"/>
  <c r="P15" i="5"/>
  <c r="T15" i="5"/>
  <c r="P17" i="5"/>
  <c r="T17" i="5"/>
  <c r="P18" i="5"/>
  <c r="T18" i="5"/>
  <c r="P19" i="5"/>
  <c r="T19" i="5"/>
  <c r="P20" i="5"/>
  <c r="T20" i="5"/>
  <c r="P24" i="5"/>
  <c r="T24" i="5"/>
  <c r="P25" i="5"/>
  <c r="T25" i="5"/>
  <c r="P29" i="5"/>
  <c r="T29" i="5"/>
  <c r="P30" i="5"/>
  <c r="T30" i="5"/>
  <c r="P31" i="5"/>
  <c r="T31" i="5"/>
  <c r="P32" i="5"/>
  <c r="T32" i="5"/>
  <c r="P33" i="5"/>
  <c r="T33" i="5"/>
  <c r="P41" i="5"/>
  <c r="T41" i="5"/>
  <c r="P42" i="5"/>
  <c r="T42" i="5"/>
  <c r="P43" i="5"/>
  <c r="T43" i="5"/>
  <c r="P44" i="5"/>
  <c r="T44" i="5"/>
  <c r="P45" i="5"/>
  <c r="T45" i="5"/>
  <c r="P46" i="5"/>
  <c r="T46" i="5"/>
  <c r="P49" i="5"/>
  <c r="T49" i="5"/>
  <c r="P50" i="5"/>
  <c r="T50" i="5"/>
  <c r="P51" i="5"/>
  <c r="T51" i="5"/>
  <c r="P52" i="5"/>
  <c r="T52" i="5"/>
  <c r="P53" i="5"/>
  <c r="T53" i="5"/>
  <c r="P54" i="5"/>
  <c r="T54" i="5"/>
  <c r="P55" i="5"/>
  <c r="T55" i="5"/>
  <c r="P58" i="5"/>
  <c r="T58" i="5"/>
  <c r="P59" i="5"/>
  <c r="T59" i="5"/>
  <c r="P60" i="5"/>
  <c r="T60" i="5"/>
  <c r="P61" i="5"/>
  <c r="T61" i="5"/>
  <c r="P62" i="5"/>
  <c r="T62" i="5"/>
  <c r="P64" i="5"/>
  <c r="T64" i="5"/>
  <c r="P73" i="5"/>
  <c r="T73" i="5"/>
  <c r="P74" i="5"/>
  <c r="T74" i="5"/>
  <c r="P79" i="5"/>
  <c r="T79" i="5"/>
  <c r="P91" i="5"/>
  <c r="T91" i="5"/>
  <c r="P8" i="5"/>
  <c r="T8" i="5"/>
  <c r="AC21" i="5"/>
  <c r="AA63" i="5"/>
  <c r="AA22" i="5"/>
  <c r="AC22" i="5"/>
  <c r="AA23" i="5"/>
  <c r="AC23" i="5"/>
  <c r="R8" i="5"/>
  <c r="U8" i="5"/>
  <c r="S8" i="5"/>
  <c r="AC63" i="5"/>
  <c r="AC10" i="5"/>
  <c r="R91" i="5"/>
  <c r="S73" i="5"/>
  <c r="R70" i="5"/>
  <c r="R66" i="5"/>
  <c r="R62" i="5"/>
  <c r="R60" i="5"/>
  <c r="R58" i="5"/>
  <c r="R55" i="5"/>
  <c r="R53" i="5"/>
  <c r="R51" i="5"/>
  <c r="R49" i="5"/>
  <c r="R45" i="5"/>
  <c r="R43" i="5"/>
  <c r="R41" i="5"/>
  <c r="R39" i="5"/>
  <c r="R37" i="5"/>
  <c r="R35" i="5"/>
  <c r="R33" i="5"/>
  <c r="R31" i="5"/>
  <c r="R29" i="5"/>
  <c r="R25" i="5"/>
  <c r="R20" i="5"/>
  <c r="S18" i="5"/>
  <c r="R15" i="5"/>
  <c r="R13" i="5"/>
  <c r="R11" i="5"/>
  <c r="Z8" i="5"/>
  <c r="Z79" i="5"/>
  <c r="W79" i="5"/>
  <c r="V79" i="5"/>
  <c r="Z68" i="5"/>
  <c r="W68" i="5"/>
  <c r="V68" i="5"/>
  <c r="Z9" i="5"/>
  <c r="V9" i="5"/>
  <c r="U9" i="5"/>
  <c r="Z74" i="5"/>
  <c r="W74" i="5"/>
  <c r="V74" i="5"/>
  <c r="Z72" i="5"/>
  <c r="W72" i="5"/>
  <c r="V72" i="5"/>
  <c r="Z69" i="5"/>
  <c r="W69" i="5"/>
  <c r="V69" i="5"/>
  <c r="Z67" i="5"/>
  <c r="W67" i="5"/>
  <c r="V67" i="5"/>
  <c r="Z64" i="5"/>
  <c r="W64" i="5"/>
  <c r="V64" i="5"/>
  <c r="Z61" i="5"/>
  <c r="W61" i="5"/>
  <c r="V61" i="5"/>
  <c r="Z59" i="5"/>
  <c r="W59" i="5"/>
  <c r="V59" i="5"/>
  <c r="Z54" i="5"/>
  <c r="W54" i="5"/>
  <c r="V54" i="5"/>
  <c r="Z52" i="5"/>
  <c r="W52" i="5"/>
  <c r="V52" i="5"/>
  <c r="Z50" i="5"/>
  <c r="W50" i="5"/>
  <c r="V50" i="5"/>
  <c r="Z46" i="5"/>
  <c r="W46" i="5"/>
  <c r="V46" i="5"/>
  <c r="Z44" i="5"/>
  <c r="W44" i="5"/>
  <c r="V44" i="5"/>
  <c r="Z42" i="5"/>
  <c r="W42" i="5"/>
  <c r="V42" i="5"/>
  <c r="Z40" i="5"/>
  <c r="W40" i="5"/>
  <c r="V40" i="5"/>
  <c r="U40" i="5"/>
  <c r="Z38" i="5"/>
  <c r="W38" i="5"/>
  <c r="V38" i="5"/>
  <c r="U38" i="5"/>
  <c r="Z36" i="5"/>
  <c r="W36" i="5"/>
  <c r="V36" i="5"/>
  <c r="U36" i="5"/>
  <c r="Z34" i="5"/>
  <c r="W34" i="5"/>
  <c r="V34" i="5"/>
  <c r="U34" i="5"/>
  <c r="Z32" i="5"/>
  <c r="W32" i="5"/>
  <c r="V32" i="5"/>
  <c r="U32" i="5"/>
  <c r="Z30" i="5"/>
  <c r="W30" i="5"/>
  <c r="V30" i="5"/>
  <c r="U30" i="5"/>
  <c r="Z24" i="5"/>
  <c r="W24" i="5"/>
  <c r="V24" i="5"/>
  <c r="U24" i="5"/>
  <c r="Z19" i="5"/>
  <c r="W19" i="5"/>
  <c r="V19" i="5"/>
  <c r="U19" i="5"/>
  <c r="Z17" i="5"/>
  <c r="V17" i="5"/>
  <c r="U17" i="5"/>
  <c r="W17" i="5"/>
  <c r="Z14" i="5"/>
  <c r="V14" i="5"/>
  <c r="U14" i="5"/>
  <c r="W14" i="5"/>
  <c r="Z12" i="5"/>
  <c r="V12" i="5"/>
  <c r="U12" i="5"/>
  <c r="W12" i="5"/>
  <c r="S91" i="5"/>
  <c r="S79" i="5"/>
  <c r="S72" i="5"/>
  <c r="S69" i="5"/>
  <c r="S67" i="5"/>
  <c r="S64" i="5"/>
  <c r="S61" i="5"/>
  <c r="S59" i="5"/>
  <c r="S54" i="5"/>
  <c r="S52" i="5"/>
  <c r="S50" i="5"/>
  <c r="S46" i="5"/>
  <c r="S44" i="5"/>
  <c r="S42" i="5"/>
  <c r="S40" i="5"/>
  <c r="S38" i="5"/>
  <c r="S36" i="5"/>
  <c r="S34" i="5"/>
  <c r="S32" i="5"/>
  <c r="S30" i="5"/>
  <c r="S20" i="5"/>
  <c r="S17" i="5"/>
  <c r="S14" i="5"/>
  <c r="S12" i="5"/>
  <c r="R79" i="5"/>
  <c r="R73" i="5"/>
  <c r="R68" i="5"/>
  <c r="R18" i="5"/>
  <c r="U74" i="5"/>
  <c r="U72" i="5"/>
  <c r="U69" i="5"/>
  <c r="U67" i="5"/>
  <c r="U64" i="5"/>
  <c r="U61" i="5"/>
  <c r="U59" i="5"/>
  <c r="U54" i="5"/>
  <c r="U52" i="5"/>
  <c r="U50" i="5"/>
  <c r="U46" i="5"/>
  <c r="U44" i="5"/>
  <c r="U42" i="5"/>
  <c r="Z91" i="5"/>
  <c r="W91" i="5"/>
  <c r="V91" i="5"/>
  <c r="Z73" i="5"/>
  <c r="W73" i="5"/>
  <c r="V73" i="5"/>
  <c r="Z70" i="5"/>
  <c r="W70" i="5"/>
  <c r="V70" i="5"/>
  <c r="Z66" i="5"/>
  <c r="W66" i="5"/>
  <c r="V66" i="5"/>
  <c r="Z62" i="5"/>
  <c r="W62" i="5"/>
  <c r="V62" i="5"/>
  <c r="Z60" i="5"/>
  <c r="W60" i="5"/>
  <c r="V60" i="5"/>
  <c r="Z58" i="5"/>
  <c r="W58" i="5"/>
  <c r="V58" i="5"/>
  <c r="Z55" i="5"/>
  <c r="W55" i="5"/>
  <c r="V55" i="5"/>
  <c r="Z53" i="5"/>
  <c r="W53" i="5"/>
  <c r="V53" i="5"/>
  <c r="Z51" i="5"/>
  <c r="W51" i="5"/>
  <c r="V51" i="5"/>
  <c r="Z49" i="5"/>
  <c r="W49" i="5"/>
  <c r="V49" i="5"/>
  <c r="Z45" i="5"/>
  <c r="W45" i="5"/>
  <c r="V45" i="5"/>
  <c r="Z43" i="5"/>
  <c r="W43" i="5"/>
  <c r="V43" i="5"/>
  <c r="Z41" i="5"/>
  <c r="W41" i="5"/>
  <c r="V41" i="5"/>
  <c r="U41" i="5"/>
  <c r="Z39" i="5"/>
  <c r="W39" i="5"/>
  <c r="V39" i="5"/>
  <c r="U39" i="5"/>
  <c r="Z37" i="5"/>
  <c r="W37" i="5"/>
  <c r="V37" i="5"/>
  <c r="U37" i="5"/>
  <c r="Z35" i="5"/>
  <c r="W35" i="5"/>
  <c r="V35" i="5"/>
  <c r="U35" i="5"/>
  <c r="Z33" i="5"/>
  <c r="W33" i="5"/>
  <c r="V33" i="5"/>
  <c r="U33" i="5"/>
  <c r="Z31" i="5"/>
  <c r="W31" i="5"/>
  <c r="V31" i="5"/>
  <c r="U31" i="5"/>
  <c r="Z29" i="5"/>
  <c r="W29" i="5"/>
  <c r="V29" i="5"/>
  <c r="U29" i="5"/>
  <c r="Z25" i="5"/>
  <c r="W25" i="5"/>
  <c r="V25" i="5"/>
  <c r="U25" i="5"/>
  <c r="Z20" i="5"/>
  <c r="W20" i="5"/>
  <c r="V20" i="5"/>
  <c r="U20" i="5"/>
  <c r="Z18" i="5"/>
  <c r="W18" i="5"/>
  <c r="V18" i="5"/>
  <c r="U18" i="5"/>
  <c r="Z15" i="5"/>
  <c r="W15" i="5"/>
  <c r="V15" i="5"/>
  <c r="U15" i="5"/>
  <c r="W13" i="5"/>
  <c r="Z13" i="5"/>
  <c r="V13" i="5"/>
  <c r="U13" i="5"/>
  <c r="Z11" i="5"/>
  <c r="W11" i="5"/>
  <c r="V11" i="5"/>
  <c r="U11" i="5"/>
  <c r="S74" i="5"/>
  <c r="S70" i="5"/>
  <c r="S68" i="5"/>
  <c r="S66" i="5"/>
  <c r="S62" i="5"/>
  <c r="S60" i="5"/>
  <c r="S58" i="5"/>
  <c r="AA58" i="5"/>
  <c r="S55" i="5"/>
  <c r="S53" i="5"/>
  <c r="AA53" i="5"/>
  <c r="S51" i="5"/>
  <c r="S49" i="5"/>
  <c r="AA49" i="5"/>
  <c r="S45" i="5"/>
  <c r="S43" i="5"/>
  <c r="S41" i="5"/>
  <c r="S39" i="5"/>
  <c r="AA39" i="5"/>
  <c r="S37" i="5"/>
  <c r="S35" i="5"/>
  <c r="AA35" i="5"/>
  <c r="S33" i="5"/>
  <c r="S31" i="5"/>
  <c r="AA31" i="5"/>
  <c r="S29" i="5"/>
  <c r="S25" i="5"/>
  <c r="S19" i="5"/>
  <c r="S15" i="5"/>
  <c r="AA15" i="5"/>
  <c r="S13" i="5"/>
  <c r="S11" i="5"/>
  <c r="R74" i="5"/>
  <c r="R72" i="5"/>
  <c r="R69" i="5"/>
  <c r="R67" i="5"/>
  <c r="R64" i="5"/>
  <c r="R61" i="5"/>
  <c r="R59" i="5"/>
  <c r="R54" i="5"/>
  <c r="R52" i="5"/>
  <c r="R50" i="5"/>
  <c r="R46" i="5"/>
  <c r="R44" i="5"/>
  <c r="R42" i="5"/>
  <c r="R40" i="5"/>
  <c r="R38" i="5"/>
  <c r="R36" i="5"/>
  <c r="R34" i="5"/>
  <c r="R32" i="5"/>
  <c r="R30" i="5"/>
  <c r="R24" i="5"/>
  <c r="R19" i="5"/>
  <c r="R17" i="5"/>
  <c r="R14" i="5"/>
  <c r="R12" i="5"/>
  <c r="R9" i="5"/>
  <c r="S24" i="5"/>
  <c r="U91" i="5"/>
  <c r="U79" i="5"/>
  <c r="U73" i="5"/>
  <c r="U70" i="5"/>
  <c r="U68" i="5"/>
  <c r="U66" i="5"/>
  <c r="U62" i="5"/>
  <c r="U60" i="5"/>
  <c r="U58" i="5"/>
  <c r="U55" i="5"/>
  <c r="U53" i="5"/>
  <c r="U51" i="5"/>
  <c r="U49" i="5"/>
  <c r="U45" i="5"/>
  <c r="U43" i="5"/>
  <c r="V8" i="5"/>
  <c r="AA44" i="5"/>
  <c r="AA67" i="5"/>
  <c r="AA25" i="5"/>
  <c r="AA43" i="5"/>
  <c r="AC43" i="5"/>
  <c r="AA62" i="5"/>
  <c r="AC15" i="5"/>
  <c r="AA46" i="5"/>
  <c r="AA69" i="5"/>
  <c r="AC69" i="5"/>
  <c r="AA30" i="5"/>
  <c r="AC30" i="5"/>
  <c r="AA18" i="5"/>
  <c r="AC18" i="5"/>
  <c r="AA74" i="5"/>
  <c r="AC74" i="5"/>
  <c r="AA50" i="5"/>
  <c r="AC50" i="5"/>
  <c r="AA72" i="5"/>
  <c r="AC72" i="5"/>
  <c r="AA32" i="5"/>
  <c r="AC32" i="5"/>
  <c r="AA52" i="5"/>
  <c r="AC52" i="5"/>
  <c r="AA34" i="5"/>
  <c r="AC34" i="5"/>
  <c r="AA54" i="5"/>
  <c r="AC54" i="5"/>
  <c r="AA36" i="5"/>
  <c r="AC36" i="5"/>
  <c r="AA19" i="5"/>
  <c r="AC19" i="5"/>
  <c r="AA38" i="5"/>
  <c r="AC38" i="5"/>
  <c r="AA59" i="5"/>
  <c r="AC59" i="5"/>
  <c r="AA40" i="5"/>
  <c r="AC40" i="5"/>
  <c r="AA14" i="5"/>
  <c r="AC14" i="5"/>
  <c r="AA11" i="5"/>
  <c r="AC11" i="5"/>
  <c r="AA61" i="5"/>
  <c r="AC61" i="5"/>
  <c r="AA42" i="5"/>
  <c r="AC42" i="5"/>
  <c r="AA64" i="5"/>
  <c r="AC64" i="5"/>
  <c r="AA73" i="5"/>
  <c r="AC73" i="5"/>
  <c r="AA8" i="5"/>
  <c r="AC39" i="5"/>
  <c r="AC35" i="5"/>
  <c r="AC31" i="5"/>
  <c r="AC25" i="5"/>
  <c r="AC49" i="5"/>
  <c r="AC53" i="5"/>
  <c r="AC58" i="5"/>
  <c r="AC62" i="5"/>
  <c r="AA12" i="5"/>
  <c r="AC12" i="5"/>
  <c r="AA17" i="5"/>
  <c r="AC17" i="5"/>
  <c r="AA13" i="5"/>
  <c r="AC13" i="5"/>
  <c r="AA29" i="5"/>
  <c r="AC29" i="5"/>
  <c r="AA33" i="5"/>
  <c r="AC33" i="5"/>
  <c r="AA37" i="5"/>
  <c r="AC37" i="5"/>
  <c r="AA41" i="5"/>
  <c r="AC41" i="5"/>
  <c r="AA45" i="5"/>
  <c r="AC45" i="5"/>
  <c r="AA51" i="5"/>
  <c r="AC51" i="5"/>
  <c r="AA55" i="5"/>
  <c r="AC55" i="5"/>
  <c r="AA60" i="5"/>
  <c r="AC60" i="5"/>
  <c r="AA66" i="5"/>
  <c r="AC66" i="5"/>
  <c r="AA70" i="5"/>
  <c r="AC70" i="5"/>
  <c r="AA79" i="5"/>
  <c r="AC79" i="5"/>
  <c r="AA20" i="5"/>
  <c r="AC20" i="5"/>
  <c r="AA91" i="5"/>
  <c r="AC91" i="5"/>
  <c r="AC46" i="5"/>
  <c r="AC67" i="5"/>
  <c r="AC44" i="5"/>
  <c r="AA24" i="5"/>
  <c r="AC24" i="5"/>
  <c r="AA68" i="5"/>
  <c r="AC68" i="5"/>
  <c r="AB93" i="5"/>
  <c r="Y93" i="5"/>
  <c r="X93" i="5"/>
  <c r="Q93" i="5"/>
  <c r="O93" i="5"/>
  <c r="W9" i="5"/>
  <c r="W8" i="5"/>
  <c r="S9" i="5"/>
  <c r="AA9" i="5"/>
  <c r="AC8" i="5"/>
  <c r="AC9" i="5"/>
  <c r="N93" i="5"/>
  <c r="P93" i="5"/>
  <c r="S93" i="5"/>
  <c r="U93" i="5"/>
  <c r="Z93" i="5"/>
  <c r="T93" i="5"/>
  <c r="W93" i="5"/>
  <c r="V93" i="5"/>
  <c r="R93" i="5"/>
  <c r="AA93" i="5"/>
  <c r="AC93" i="5"/>
</calcChain>
</file>

<file path=xl/sharedStrings.xml><?xml version="1.0" encoding="utf-8"?>
<sst xmlns="http://schemas.openxmlformats.org/spreadsheetml/2006/main" count="910" uniqueCount="295">
  <si>
    <t>Parámetros de Calculo del Impacto al Salario</t>
  </si>
  <si>
    <t>Niveles 1-12</t>
  </si>
  <si>
    <t>A partir de Febrero</t>
  </si>
  <si>
    <t>Despensa</t>
  </si>
  <si>
    <t>Pasaje</t>
  </si>
  <si>
    <t>A partir de Marzo</t>
  </si>
  <si>
    <t>Niveles 22-36</t>
  </si>
  <si>
    <t>COSTO MENSUAL</t>
  </si>
  <si>
    <t>COSTO ANUAL</t>
  </si>
  <si>
    <t>COLUMNAS ADICIONALES PARA CONCEPTOS PROPIOS DEL ORGANISMO</t>
  </si>
  <si>
    <t>Factor IMSS</t>
  </si>
  <si>
    <t>UP</t>
  </si>
  <si>
    <t>PG</t>
  </si>
  <si>
    <t>PC</t>
  </si>
  <si>
    <t>UEG</t>
  </si>
  <si>
    <t>NOMBRE DEL BENEFICIARIO</t>
  </si>
  <si>
    <t>R.F.C.</t>
  </si>
  <si>
    <t>F-ING</t>
  </si>
  <si>
    <t>NIVEL</t>
  </si>
  <si>
    <t>CATEGORÍA</t>
  </si>
  <si>
    <t>ZONA
ECONÓMICA</t>
  </si>
  <si>
    <t>ADSCRIPCIÓN</t>
  </si>
  <si>
    <t>SUELDO
1101</t>
  </si>
  <si>
    <t>SOBRE
SUELDO
1101</t>
  </si>
  <si>
    <t>SUMA 
1101</t>
  </si>
  <si>
    <t>QUINQUENIO
1301</t>
  </si>
  <si>
    <t>PRIMA
VACACIONAL
1311</t>
  </si>
  <si>
    <t>AGUINALDO
1312</t>
  </si>
  <si>
    <t>CUOTAS A
PENSIONES
1401</t>
  </si>
  <si>
    <t>CUOTAS PARA
LA VIVIENDA
1402</t>
  </si>
  <si>
    <t>CUOTAS 
AL IMSS
1404</t>
  </si>
  <si>
    <t>DESPENSA
1601</t>
  </si>
  <si>
    <t>PASAJES
1602</t>
  </si>
  <si>
    <t>IMPACTO AL
SALARIO
1801</t>
  </si>
  <si>
    <t>TOTAL
ANUAL</t>
  </si>
  <si>
    <t>1101
esc</t>
  </si>
  <si>
    <t>total</t>
  </si>
  <si>
    <t>B</t>
  </si>
  <si>
    <t>DESCRIPCIÓN DE LOS CONCEPTOS DE LAS COLUMNAS</t>
  </si>
  <si>
    <t>NOTAS:</t>
  </si>
  <si>
    <t>NÚMERO DE LA DEPENDENCIA CABEZA DE SECTOR</t>
  </si>
  <si>
    <t>- SE DEBERÁ PRESENTAR UNA PLAZA POR RENGLÓN</t>
  </si>
  <si>
    <t>ORG.</t>
  </si>
  <si>
    <t>NUMERO DE ORGANISMO</t>
  </si>
  <si>
    <t>- INCLUIR TODOS LOS CONCEPTOS DE PAGO PARA CADA PLAZA (EN CASO DE QUE NO EXISTA EN ESTE FORMATO FAVOR DE INCLUIR)</t>
  </si>
  <si>
    <t>NUMERO DE PROGRAMA DE GOBIERNO</t>
  </si>
  <si>
    <t>- INCLUIR PLAZAS VACANTES SI ES QUE EXISTEN</t>
  </si>
  <si>
    <t>NUMERO DE PROCESO</t>
  </si>
  <si>
    <t xml:space="preserve">NUMERO DE LA UNIDAD EJECUTORA DEL GASTO </t>
  </si>
  <si>
    <t>- INCLUIR LA FORMA DE CALCULO PARA CADA CONCEPTO</t>
  </si>
  <si>
    <t>BENEFICIARIO</t>
  </si>
  <si>
    <t>NOMBRE DEL PERSONAL QUE OCUPA LA PLAZA</t>
  </si>
  <si>
    <t>EJEMPLOS:</t>
  </si>
  <si>
    <t>RFC DEL BENEFICIARIO</t>
  </si>
  <si>
    <t>Partida 1312 Aguinaldo</t>
  </si>
  <si>
    <t>(4390/30*50)</t>
  </si>
  <si>
    <t>Sueldo mensual, entre 30 por 50 días al año</t>
  </si>
  <si>
    <t>FECHA DE INGRESO DEL BENEFICIARIO</t>
  </si>
  <si>
    <t>Partida 1401 Pensiones del Estado</t>
  </si>
  <si>
    <t>(4390*5%)</t>
  </si>
  <si>
    <t>Sueldo mensual, por 5% de aportación mensual</t>
  </si>
  <si>
    <t>NUMERO DE NIVEL DE LA PLAZA</t>
  </si>
  <si>
    <t>JOR.</t>
  </si>
  <si>
    <t>NUMERO DE HORAS QUE EMPRENDE LA JORNADA LABORAL DE BENEFICIARIO (SEMANAL)</t>
  </si>
  <si>
    <t>CATEG.</t>
  </si>
  <si>
    <t>B= BASE       C= CONFIANZA</t>
  </si>
  <si>
    <t>DESCRIPCIÓN DEL NOMBRAMIENTO DEL BENEFICIARIO</t>
  </si>
  <si>
    <t>ZONA ECONÓMICA</t>
  </si>
  <si>
    <t>NUMERO DE LA ZONA ECONÓMICA DE LA PLAZA</t>
  </si>
  <si>
    <t>DIRECCIÓN O ÁREA DE ADSCRIPCIÓN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</si>
  <si>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</si>
  <si>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</si>
  <si>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</si>
  <si>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</si>
  <si>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</si>
  <si>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</si>
  <si>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</si>
  <si>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</si>
  <si>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PRIMA VACACIONAL</t>
  </si>
  <si>
    <t>MONTO ANUAL QUE OTORGA EL PATRÓN POR ESTE CONCEPTO</t>
  </si>
  <si>
    <t>AGUINALDO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</si>
  <si>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</si>
  <si>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</si>
  <si>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</si>
  <si>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</si>
  <si>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</si>
  <si>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</si>
  <si>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</si>
  <si>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</si>
  <si>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</si>
  <si>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</si>
  <si>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</si>
  <si>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</si>
  <si>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</si>
  <si>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</si>
  <si>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NOMBRE DEL ORGANISMO:</t>
  </si>
  <si>
    <t>NOTA:</t>
  </si>
  <si>
    <t>Capturar con mayusculas y minusculas, cuidando ortografía</t>
  </si>
  <si>
    <t>TOTAL DE PLAZAS</t>
  </si>
  <si>
    <t>UR</t>
  </si>
  <si>
    <t>09</t>
  </si>
  <si>
    <t>18</t>
  </si>
  <si>
    <t>00634</t>
  </si>
  <si>
    <t>Francisco Javier Gutiérrez Torres</t>
  </si>
  <si>
    <t xml:space="preserve">Salvador Hernández Servín </t>
  </si>
  <si>
    <t xml:space="preserve">Luis Martínez Moreno </t>
  </si>
  <si>
    <t>Antonio López Castro</t>
  </si>
  <si>
    <t>Salvador Hernández Valadez</t>
  </si>
  <si>
    <t xml:space="preserve">Cindy Morales Villagrana </t>
  </si>
  <si>
    <t>José de Jesús Pérez López</t>
  </si>
  <si>
    <t>Jovita García González</t>
  </si>
  <si>
    <t>Juan González Ramírez</t>
  </si>
  <si>
    <t>Guadalupe Romo López</t>
  </si>
  <si>
    <t>J. David López Neri</t>
  </si>
  <si>
    <t>Alfonso Gutiérrez Ramírez</t>
  </si>
  <si>
    <t>Docentes con carga horaria variable</t>
  </si>
  <si>
    <t>Director General</t>
  </si>
  <si>
    <t>Sub Director Administrativo</t>
  </si>
  <si>
    <t>Jefe de Depto. Serv. Escolares</t>
  </si>
  <si>
    <t>Analista Especializado</t>
  </si>
  <si>
    <t>Médico General</t>
  </si>
  <si>
    <t>Analista Técnico</t>
  </si>
  <si>
    <t>Capturista</t>
  </si>
  <si>
    <t>Laboratorista</t>
  </si>
  <si>
    <t>Secretaria de Jefe de Departamento</t>
  </si>
  <si>
    <t>Bibliotecario</t>
  </si>
  <si>
    <t>Técnico de Mantenimiento</t>
  </si>
  <si>
    <t>Técnico en Mantenimiento</t>
  </si>
  <si>
    <t>Almacenista</t>
  </si>
  <si>
    <t>Intendente</t>
  </si>
  <si>
    <t>Vigilante</t>
  </si>
  <si>
    <t>Profesor Asociado "A"</t>
  </si>
  <si>
    <t>Profesor de Asignatura "A"</t>
  </si>
  <si>
    <t>Profesor de Asignatura "B"</t>
  </si>
  <si>
    <t>C</t>
  </si>
  <si>
    <t>AGUINALDO Y P.VACACIONAL ISR</t>
  </si>
  <si>
    <t>MAT. DIDACTICO</t>
  </si>
  <si>
    <t>07</t>
  </si>
  <si>
    <t>001</t>
  </si>
  <si>
    <t>Instituto Tecnológico Superior de Arandas</t>
  </si>
  <si>
    <t>CUOTAS
AL SEDAR
1405</t>
  </si>
  <si>
    <t>Jefe de División Carrera</t>
  </si>
  <si>
    <t>Jefe Depto. Desarrollo Académico</t>
  </si>
  <si>
    <t>Sub Director Académico</t>
  </si>
  <si>
    <t>Jorge Luis Zúñiga Morales</t>
  </si>
  <si>
    <t>Carlos Alberto Estrada Martínez</t>
  </si>
  <si>
    <t>Araceli del Carmen Rodríguez  Jiménez</t>
  </si>
  <si>
    <t xml:space="preserve">Adrian Aguilar García </t>
  </si>
  <si>
    <t xml:space="preserve">Luis Alonso Rodríguez de la Torre </t>
  </si>
  <si>
    <t xml:space="preserve">Francisco López López </t>
  </si>
  <si>
    <t>Leonardo Daniel Ramírez Hernández</t>
  </si>
  <si>
    <t>Viridiana Casillas López</t>
  </si>
  <si>
    <t>Norma Araceli  Aguirre Morales</t>
  </si>
  <si>
    <t>Guillermina Vargas Arriaga</t>
  </si>
  <si>
    <t>Cristina Guadalupe Hernández Salcido</t>
  </si>
  <si>
    <t>Jesús García Sánchez</t>
  </si>
  <si>
    <t>Erika Lorena Oliva Hernández</t>
  </si>
  <si>
    <t>Jaime Antonio García García</t>
  </si>
  <si>
    <t>José de Jesús Varela Arriaga</t>
  </si>
  <si>
    <t>Luis Alfredo  Castañeda Andrade</t>
  </si>
  <si>
    <t>Bárbara López Velázquez</t>
  </si>
  <si>
    <t>Sub Director de Planeación</t>
  </si>
  <si>
    <t>Jefe de División Carrra</t>
  </si>
  <si>
    <t>Jefe Depto. de Calidad y Extracurriculares</t>
  </si>
  <si>
    <t>DIRECCION GENERAL</t>
  </si>
  <si>
    <t>DIRECTOR GENERAL</t>
  </si>
  <si>
    <t>SUBDIRECTOR ACADEMICO</t>
  </si>
  <si>
    <t>SUBDIRECTOR DE PLANEACIÓN</t>
  </si>
  <si>
    <t>SUBDIRECTOR ADMINISTRATIVO</t>
  </si>
  <si>
    <t xml:space="preserve">Jose Carlos León Alvarez </t>
  </si>
  <si>
    <t>Ingeniero en Sistemas (interinato)</t>
  </si>
  <si>
    <t>Psicóloga (interinato)</t>
  </si>
  <si>
    <t>Programador (interinato)</t>
  </si>
  <si>
    <t xml:space="preserve">Juana Nayely Guerrero Gomez </t>
  </si>
  <si>
    <t xml:space="preserve">Altaira Lucrecia Hernández Hernández </t>
  </si>
  <si>
    <t>Manuel Anguiano Villaseñor</t>
  </si>
  <si>
    <t>Analista Técnico (interinato)</t>
  </si>
  <si>
    <t xml:space="preserve">Jefe Depto. De Mantenimiento y Servicios Generales </t>
  </si>
  <si>
    <t xml:space="preserve">Jefe Depto. De Planeación </t>
  </si>
  <si>
    <t xml:space="preserve">Jefe Depto. De Sistemas </t>
  </si>
  <si>
    <t xml:space="preserve">Analista Técnico </t>
  </si>
  <si>
    <t>Roberto Gutierrez Torres</t>
  </si>
  <si>
    <t>Secretario de Subdirección (interinato)</t>
  </si>
  <si>
    <t xml:space="preserve">Jefe Depto. De Recursos Financieros </t>
  </si>
  <si>
    <t xml:space="preserve">Gildardo Rafael Martínez Ulloa </t>
  </si>
  <si>
    <t>Gabriela Hernández Castellanos</t>
  </si>
  <si>
    <t>Capturista (interinato)</t>
  </si>
  <si>
    <t>Karina Guadalupe García Ramírez</t>
  </si>
  <si>
    <t>Secretaria de Jefe de Departamento (interinato)</t>
  </si>
  <si>
    <t xml:space="preserve">Eduin Isaias Jiménez Hernández </t>
  </si>
  <si>
    <t>Secretaria de Subdirección (interinato)</t>
  </si>
  <si>
    <t xml:space="preserve">Laboratorista (interinato) </t>
  </si>
  <si>
    <t xml:space="preserve">Secretaria de Jefe de Departamento </t>
  </si>
  <si>
    <t xml:space="preserve">Norberto Santiago Olivares </t>
  </si>
  <si>
    <t xml:space="preserve">Arturo Xocoyotzin Ibarra Castillon </t>
  </si>
  <si>
    <t>Analista Especializado (interinato)</t>
  </si>
  <si>
    <t>Profesor Asociado "B"</t>
  </si>
  <si>
    <t>Técnico Especializado</t>
  </si>
  <si>
    <t xml:space="preserve">Miguel García García </t>
  </si>
  <si>
    <t>Secretaria de Direcc. Gral.(interinato)</t>
  </si>
  <si>
    <t>Chofer de Dirección (interinato)</t>
  </si>
  <si>
    <t xml:space="preserve">María Magdalena Ángel Vázquez </t>
  </si>
  <si>
    <t>Ma. Elena de los Milagros Sánchez Gutiérrez</t>
  </si>
  <si>
    <t>Ana Claudia Nuñez Gutiérrez</t>
  </si>
  <si>
    <t>Moises García Hurtado</t>
  </si>
  <si>
    <t>Marcelo Ramírez Aceves</t>
  </si>
  <si>
    <t xml:space="preserve">Isidro Martín Sánchez Alvizo </t>
  </si>
  <si>
    <t xml:space="preserve">Juan Fernando Ascencio Sánchez </t>
  </si>
  <si>
    <t xml:space="preserve">Samuel Alejandro Sánchez Navarro </t>
  </si>
  <si>
    <t>Eric Salvador Martínez de la Cruz</t>
  </si>
  <si>
    <t xml:space="preserve">Martha Fabiola Tavares López </t>
  </si>
  <si>
    <t>Profesor Asociado "C"</t>
  </si>
  <si>
    <t>Profesor Titular "A"</t>
  </si>
  <si>
    <t xml:space="preserve">Luis Alberto González Vivanco </t>
  </si>
  <si>
    <t xml:space="preserve">Rocio del Carmen Parra Torres </t>
  </si>
  <si>
    <t xml:space="preserve">Maira Bibiana Plascencia García </t>
  </si>
  <si>
    <t xml:space="preserve">Mayra López García </t>
  </si>
  <si>
    <t xml:space="preserve">Juan Antonio González Arechiga Ramirez Wiella </t>
  </si>
  <si>
    <t xml:space="preserve">Ana Leticia Ramírez Salazar </t>
  </si>
  <si>
    <t>Alejandra del Carmen Macias Lozano</t>
  </si>
  <si>
    <t>Hector Alonso Aceves Rodríguez</t>
  </si>
  <si>
    <t>Jefe Depto. Vinculación y Extensión Educativa (PERMISO DE LEY)</t>
  </si>
  <si>
    <t>Jefe de Oficina (interinato) (PERMISO POR LEY)</t>
  </si>
  <si>
    <t>Francisco Miguel de Guadalupe Díaz Hernández</t>
  </si>
  <si>
    <t>Juan Manuel Rodríguez Padilla</t>
  </si>
  <si>
    <t>José de Jesús Aguilar Torres</t>
  </si>
  <si>
    <t xml:space="preserve">Laboratorista </t>
  </si>
  <si>
    <t>PLANTILLA DE PERSONAL PRESUPUESTO 2016</t>
  </si>
  <si>
    <t>David Avalos Cueva</t>
  </si>
  <si>
    <t>Edgardo Martínez Orozco</t>
  </si>
  <si>
    <t>Lorenzo Zamorano Olvera</t>
  </si>
  <si>
    <t>Roberto José Velasco Monroy</t>
  </si>
  <si>
    <t>Agustín Jaime Delgadillo Mercado</t>
  </si>
  <si>
    <t>Aldo Ivan Rizo Contreras</t>
  </si>
  <si>
    <t>Alfonso Dávila García</t>
  </si>
  <si>
    <t>Andrés Salomón Enriquez Ochoa</t>
  </si>
  <si>
    <t>Araceli Ortiz Godinez</t>
  </si>
  <si>
    <t>DOCENTE</t>
  </si>
  <si>
    <t>Carlos Omar García Esparza</t>
  </si>
  <si>
    <t>Carolina Noemi López Hernández</t>
  </si>
  <si>
    <t>Celina Beltrán Hernández</t>
  </si>
  <si>
    <t>Claudia Lizbeth Gutiérrez Rodríguez</t>
  </si>
  <si>
    <t>Eduardo Augusto Alemán Hernández</t>
  </si>
  <si>
    <t>Edvin Octavio Lanaderos Hernández</t>
  </si>
  <si>
    <t>Erick Ibarra Gómez</t>
  </si>
  <si>
    <t>Fabián Jiménez López</t>
  </si>
  <si>
    <t>Fabiola Guadalupe Arriaga López</t>
  </si>
  <si>
    <t>Francisco Miguel González Jiménez</t>
  </si>
  <si>
    <t>Georgina Anguiano Hernández</t>
  </si>
  <si>
    <t>Giovanna Berenice Torres Huerta</t>
  </si>
  <si>
    <t>Guillermo Rodríguez Nuñez</t>
  </si>
  <si>
    <t>Hugo Filiberto Sotelo Márquez</t>
  </si>
  <si>
    <t>Javier Isaac Contreras Ochoa</t>
  </si>
  <si>
    <t>Jose Guadalupe López Jauregui</t>
  </si>
  <si>
    <t>José Luis González Martínez</t>
  </si>
  <si>
    <t>José Miguel Vázquez Hernández</t>
  </si>
  <si>
    <t>José Rojas Baldera</t>
  </si>
  <si>
    <t>José Salvador Barragán Hernández</t>
  </si>
  <si>
    <t>Juan Antonio Ascencio González</t>
  </si>
  <si>
    <t>Juan Antonio González Neri</t>
  </si>
  <si>
    <t>Juan Carlos Ortega Espinoza</t>
  </si>
  <si>
    <t>Juan Pablo Gutiérrez Ramírez</t>
  </si>
  <si>
    <t>Julián González González</t>
  </si>
  <si>
    <t>Julio Edgardo Arellano Velazquez</t>
  </si>
  <si>
    <t>Leticia Guadalupe González Bernal</t>
  </si>
  <si>
    <t>Luis Adrian Lara León</t>
  </si>
  <si>
    <t>Luis Alonso Aguayo Vázquez</t>
  </si>
  <si>
    <t>María del Pilar Camacho Vázquez del Mercado</t>
  </si>
  <si>
    <t>Misael Adrián Arias Andrade</t>
  </si>
  <si>
    <t>Paola Jeanett Villaseñor Ramirez</t>
  </si>
  <si>
    <t>Rafael Morales Morales</t>
  </si>
  <si>
    <t>Ramiro Morales Galindo</t>
  </si>
  <si>
    <t>Ricardo Padilla Rolón</t>
  </si>
  <si>
    <t>Rocio Ramírez Navarro</t>
  </si>
  <si>
    <t>Rosa María Chávez Camarena</t>
  </si>
  <si>
    <t>Rosalio Gonzalez Romero</t>
  </si>
  <si>
    <t>Rosendo Velázquez Ortiz</t>
  </si>
  <si>
    <t>Rubén Padilla Arriaga</t>
  </si>
  <si>
    <t>Samuel Iñiguez Gómez</t>
  </si>
  <si>
    <t>Sandra Brambila Ramírez</t>
  </si>
  <si>
    <t>Saúl García Jiménez</t>
  </si>
  <si>
    <t>Sergio Arturo Martínez Méndez</t>
  </si>
  <si>
    <t>Sergio Hugo Cruz Sánchez</t>
  </si>
  <si>
    <t>Victor Hugo Hernández Vargas</t>
  </si>
  <si>
    <t>Total</t>
  </si>
  <si>
    <t>José Guadalupe Martínez López</t>
  </si>
  <si>
    <t xml:space="preserve">Jorge Álvarez Ibarra </t>
  </si>
  <si>
    <t>VACANTE</t>
  </si>
  <si>
    <t>En proceso</t>
  </si>
  <si>
    <t>Consecutivo</t>
  </si>
  <si>
    <t>JORNADA</t>
  </si>
  <si>
    <t>DESCRIPCIÒN CATEGORÍA</t>
  </si>
  <si>
    <t>Arandas, Jal., 30 de Junio 2016.</t>
  </si>
  <si>
    <t>370 hrs</t>
  </si>
  <si>
    <t>680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</si>
</sst>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#,##0.00_ ;[Red]\-#,##0.00\ "/>
    <numFmt numFmtId="167" formatCode="0.0000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22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7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4" fontId="2" fillId="0" borderId="0" xfId="4" applyNumberFormat="1" applyFont="1" applyAlignment="1">
      <alignment vertical="center"/>
    </xf>
    <xf numFmtId="4" fontId="2" fillId="0" borderId="0" xfId="4" applyNumberFormat="1" applyFont="1" applyAlignment="1">
      <alignment horizontal="center" vertical="center"/>
    </xf>
    <xf numFmtId="0" fontId="3" fillId="3" borderId="0" xfId="4" applyFont="1" applyFill="1" applyAlignment="1">
      <alignment vertical="center"/>
    </xf>
    <xf numFmtId="10" fontId="2" fillId="0" borderId="0" xfId="5" applyNumberFormat="1" applyFont="1" applyAlignment="1">
      <alignment horizontal="center" vertical="center"/>
    </xf>
    <xf numFmtId="0" fontId="6" fillId="3" borderId="0" xfId="4" applyFill="1" applyAlignment="1">
      <alignment vertical="center"/>
    </xf>
    <xf numFmtId="3" fontId="2" fillId="0" borderId="0" xfId="3" applyNumberFormat="1" applyFont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10" fontId="6" fillId="0" borderId="0" xfId="5" applyNumberFormat="1" applyFont="1" applyAlignment="1">
      <alignment horizontal="center" vertical="center"/>
    </xf>
    <xf numFmtId="10" fontId="3" fillId="3" borderId="0" xfId="4" applyNumberFormat="1" applyFont="1" applyFill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4" fontId="3" fillId="0" borderId="0" xfId="4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left" vertical="center"/>
    </xf>
    <xf numFmtId="4" fontId="2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4" fontId="9" fillId="4" borderId="0" xfId="4" applyNumberFormat="1" applyFont="1" applyFill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6" applyFont="1" applyFill="1" applyBorder="1" applyAlignment="1">
      <alignment horizontal="center"/>
    </xf>
    <xf numFmtId="0" fontId="10" fillId="0" borderId="2" xfId="6" applyFont="1" applyBorder="1"/>
    <xf numFmtId="0" fontId="10" fillId="0" borderId="2" xfId="6" applyFont="1" applyFill="1" applyBorder="1" applyAlignment="1">
      <alignment horizontal="left"/>
    </xf>
    <xf numFmtId="166" fontId="1" fillId="0" borderId="2" xfId="4" applyNumberFormat="1" applyFont="1" applyFill="1" applyBorder="1" applyAlignment="1">
      <alignment horizontal="left"/>
    </xf>
    <xf numFmtId="4" fontId="1" fillId="0" borderId="2" xfId="4" applyNumberFormat="1" applyFont="1" applyFill="1" applyBorder="1" applyAlignment="1">
      <alignment horizontal="right" vertical="center"/>
    </xf>
    <xf numFmtId="0" fontId="1" fillId="0" borderId="2" xfId="4" applyFont="1" applyFill="1" applyBorder="1" applyAlignment="1">
      <alignment horizontal="left"/>
    </xf>
    <xf numFmtId="0" fontId="1" fillId="0" borderId="2" xfId="4" applyFont="1" applyBorder="1" applyAlignment="1">
      <alignment vertical="center"/>
    </xf>
    <xf numFmtId="0" fontId="1" fillId="0" borderId="0" xfId="4" applyFont="1" applyFill="1" applyAlignment="1">
      <alignment horizontal="left"/>
    </xf>
    <xf numFmtId="0" fontId="9" fillId="4" borderId="4" xfId="4" applyNumberFormat="1" applyFont="1" applyFill="1" applyBorder="1" applyAlignment="1">
      <alignment horizontal="center" vertical="center" wrapText="1"/>
    </xf>
    <xf numFmtId="4" fontId="9" fillId="4" borderId="4" xfId="4" applyNumberFormat="1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vertical="center"/>
    </xf>
    <xf numFmtId="4" fontId="1" fillId="0" borderId="0" xfId="4" applyNumberFormat="1" applyFont="1" applyAlignment="1">
      <alignment horizontal="center" vertical="center"/>
    </xf>
    <xf numFmtId="10" fontId="1" fillId="0" borderId="0" xfId="5" applyNumberFormat="1" applyFont="1" applyAlignment="1">
      <alignment horizontal="center" vertical="center"/>
    </xf>
    <xf numFmtId="0" fontId="1" fillId="3" borderId="0" xfId="4" applyFont="1" applyFill="1" applyAlignment="1">
      <alignment vertical="center"/>
    </xf>
    <xf numFmtId="3" fontId="1" fillId="0" borderId="0" xfId="3" applyNumberFormat="1" applyFont="1" applyAlignment="1">
      <alignment horizontal="center" vertical="center"/>
    </xf>
    <xf numFmtId="4" fontId="1" fillId="0" borderId="0" xfId="4" applyNumberFormat="1" applyFont="1" applyAlignment="1">
      <alignment vertical="center"/>
    </xf>
    <xf numFmtId="167" fontId="1" fillId="0" borderId="0" xfId="5" applyNumberFormat="1" applyFont="1" applyAlignment="1">
      <alignment horizontal="center" vertical="center"/>
    </xf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vertical="center" wrapText="1"/>
    </xf>
    <xf numFmtId="164" fontId="1" fillId="0" borderId="0" xfId="3" applyFont="1" applyFill="1" applyAlignment="1">
      <alignment vertical="center"/>
    </xf>
    <xf numFmtId="0" fontId="1" fillId="0" borderId="0" xfId="4" applyNumberFormat="1" applyFont="1" applyFill="1" applyAlignment="1">
      <alignment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4" applyFont="1" applyFill="1" applyBorder="1" applyAlignment="1">
      <alignment horizontal="left" vertical="center"/>
    </xf>
    <xf numFmtId="4" fontId="1" fillId="0" borderId="3" xfId="4" applyNumberFormat="1" applyFont="1" applyFill="1" applyBorder="1" applyAlignment="1">
      <alignment vertical="center"/>
    </xf>
    <xf numFmtId="4" fontId="1" fillId="0" borderId="3" xfId="4" applyNumberFormat="1" applyFont="1" applyFill="1" applyBorder="1" applyAlignment="1">
      <alignment horizontal="right" vertical="center"/>
    </xf>
    <xf numFmtId="166" fontId="1" fillId="0" borderId="3" xfId="4" applyNumberFormat="1" applyFont="1" applyFill="1" applyBorder="1" applyAlignment="1">
      <alignment vertical="center"/>
    </xf>
    <xf numFmtId="166" fontId="1" fillId="0" borderId="0" xfId="4" applyNumberFormat="1" applyFont="1" applyFill="1" applyBorder="1" applyAlignment="1">
      <alignment vertical="center"/>
    </xf>
    <xf numFmtId="166" fontId="1" fillId="0" borderId="0" xfId="4" applyNumberFormat="1" applyFont="1" applyFill="1" applyAlignment="1">
      <alignment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left" vertical="center"/>
    </xf>
    <xf numFmtId="0" fontId="1" fillId="0" borderId="2" xfId="4" applyFont="1" applyBorder="1" applyAlignment="1">
      <alignment horizontal="center" vertical="center"/>
    </xf>
    <xf numFmtId="4" fontId="1" fillId="0" borderId="2" xfId="4" applyNumberFormat="1" applyFont="1" applyBorder="1" applyAlignment="1">
      <alignment horizontal="right" vertical="center"/>
    </xf>
    <xf numFmtId="166" fontId="1" fillId="0" borderId="0" xfId="4" applyNumberFormat="1" applyFont="1" applyBorder="1" applyAlignment="1">
      <alignment vertical="center"/>
    </xf>
    <xf numFmtId="166" fontId="1" fillId="0" borderId="0" xfId="4" applyNumberFormat="1" applyFont="1" applyAlignment="1">
      <alignment vertical="center"/>
    </xf>
    <xf numFmtId="0" fontId="1" fillId="0" borderId="2" xfId="4" applyFont="1" applyBorder="1" applyAlignment="1">
      <alignment horizontal="left" vertical="center"/>
    </xf>
    <xf numFmtId="0" fontId="1" fillId="0" borderId="0" xfId="4" applyFont="1" applyBorder="1" applyAlignment="1">
      <alignment vertical="center"/>
    </xf>
    <xf numFmtId="43" fontId="10" fillId="0" borderId="2" xfId="2" applyFont="1" applyFill="1" applyBorder="1"/>
    <xf numFmtId="0" fontId="1" fillId="0" borderId="1" xfId="4" applyFont="1" applyBorder="1" applyAlignment="1">
      <alignment vertical="center"/>
    </xf>
    <xf numFmtId="0" fontId="1" fillId="0" borderId="1" xfId="4" applyFont="1" applyBorder="1" applyAlignment="1">
      <alignment horizontal="center" vertical="center"/>
    </xf>
    <xf numFmtId="4" fontId="1" fillId="0" borderId="1" xfId="4" applyNumberFormat="1" applyFont="1" applyBorder="1" applyAlignment="1">
      <alignment vertical="center"/>
    </xf>
    <xf numFmtId="0" fontId="1" fillId="0" borderId="0" xfId="4" applyFont="1" applyAlignment="1">
      <alignment horizontal="left" vertical="center"/>
    </xf>
    <xf numFmtId="4" fontId="1" fillId="0" borderId="0" xfId="4" applyNumberFormat="1" applyFont="1" applyAlignment="1">
      <alignment horizontal="left" vertical="center"/>
    </xf>
    <xf numFmtId="0" fontId="1" fillId="0" borderId="0" xfId="0" applyFont="1"/>
    <xf numFmtId="0" fontId="9" fillId="4" borderId="2" xfId="4" applyFont="1" applyFill="1" applyBorder="1" applyAlignment="1">
      <alignment horizontal="center" vertical="center"/>
    </xf>
    <xf numFmtId="0" fontId="3" fillId="0" borderId="1" xfId="4" applyFont="1" applyBorder="1" applyAlignment="1">
      <alignment vertical="center"/>
    </xf>
    <xf numFmtId="0" fontId="1" fillId="0" borderId="0" xfId="4" quotePrefix="1" applyFont="1" applyAlignment="1">
      <alignment horizontal="left" vertical="center"/>
    </xf>
    <xf numFmtId="0" fontId="1" fillId="0" borderId="0" xfId="4" quotePrefix="1" applyFont="1" applyAlignment="1">
      <alignment vertical="center"/>
    </xf>
    <xf numFmtId="0" fontId="12" fillId="6" borderId="9" xfId="0" applyFont="1" applyFill="1" applyBorder="1" applyAlignment="1">
      <alignment vertical="distributed"/>
    </xf>
    <xf numFmtId="0" fontId="1" fillId="0" borderId="10" xfId="0" applyFont="1" applyBorder="1"/>
    <xf numFmtId="0" fontId="1" fillId="0" borderId="10" xfId="0" applyFont="1" applyFill="1" applyBorder="1"/>
    <xf numFmtId="0" fontId="1" fillId="0" borderId="11" xfId="4" applyFont="1" applyBorder="1" applyAlignment="1">
      <alignment vertical="center"/>
    </xf>
    <xf numFmtId="0" fontId="9" fillId="4" borderId="8" xfId="4" applyFont="1" applyFill="1" applyBorder="1" applyAlignment="1">
      <alignment horizontal="right" vertical="center"/>
    </xf>
    <xf numFmtId="0" fontId="9" fillId="4" borderId="0" xfId="4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right" vertical="center"/>
    </xf>
    <xf numFmtId="0" fontId="4" fillId="2" borderId="0" xfId="4" applyFont="1" applyFill="1" applyAlignment="1">
      <alignment horizontal="center" vertical="center"/>
    </xf>
    <xf numFmtId="0" fontId="3" fillId="5" borderId="7" xfId="4" applyFont="1" applyFill="1" applyBorder="1" applyAlignment="1">
      <alignment horizontal="center" vertical="center"/>
    </xf>
    <xf numFmtId="0" fontId="3" fillId="5" borderId="6" xfId="4" applyFont="1" applyFill="1" applyBorder="1" applyAlignment="1">
      <alignment horizontal="center" vertical="center"/>
    </xf>
    <xf numFmtId="0" fontId="3" fillId="5" borderId="5" xfId="4" applyFont="1" applyFill="1" applyBorder="1" applyAlignment="1">
      <alignment horizontal="center" vertical="center"/>
    </xf>
    <xf numFmtId="4" fontId="3" fillId="5" borderId="2" xfId="4" applyNumberFormat="1" applyFont="1" applyFill="1" applyBorder="1" applyAlignment="1">
      <alignment horizontal="center" vertical="center"/>
    </xf>
    <xf numFmtId="0" fontId="3" fillId="5" borderId="2" xfId="4" applyFont="1" applyFill="1" applyBorder="1" applyAlignment="1">
      <alignment horizontal="center" vertical="center"/>
    </xf>
    <xf numFmtId="0" fontId="3" fillId="5" borderId="7" xfId="4" applyFont="1" applyFill="1" applyBorder="1" applyAlignment="1">
      <alignment horizontal="center" vertical="center" wrapText="1"/>
    </xf>
    <xf numFmtId="0" fontId="3" fillId="5" borderId="5" xfId="4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" fillId="0" borderId="0" xfId="4" applyFont="1" applyAlignment="1">
      <alignment vertical="center" wrapText="1"/>
    </xf>
    <xf numFmtId="0" fontId="0" fillId="0" borderId="0" xfId="0" applyAlignment="1">
      <alignment vertical="center" wrapText="1"/>
    </xf>
  </cellXfs>
  <cellStyles count="7">
    <cellStyle name="Euro" xfId="1"/>
    <cellStyle name="Millares" xfId="2" builtinId="3"/>
    <cellStyle name="Millares_~9885111" xfId="3"/>
    <cellStyle name="Normal" xfId="0" builtinId="0"/>
    <cellStyle name="Normal_~9885111" xfId="4"/>
    <cellStyle name="Normal_PLANTILLA P-ADMON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190500</xdr:rowOff>
    </xdr:from>
    <xdr:to>
      <xdr:col>5</xdr:col>
      <xdr:colOff>108215</xdr:colOff>
      <xdr:row>3</xdr:row>
      <xdr:rowOff>103758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0500"/>
          <a:ext cx="1740165" cy="897508"/>
        </a:xfrm>
        <a:prstGeom prst="rect">
          <a:avLst/>
        </a:prstGeom>
      </xdr:spPr>
    </xdr:pic>
    <xdr:clientData/>
  </xdr:twoCellAnchor>
  <xdr:twoCellAnchor editAs="oneCell">
    <xdr:from>
      <xdr:col>26</xdr:col>
      <xdr:colOff>158750</xdr:colOff>
      <xdr:row>0</xdr:row>
      <xdr:rowOff>0</xdr:rowOff>
    </xdr:from>
    <xdr:to>
      <xdr:col>28</xdr:col>
      <xdr:colOff>828720</xdr:colOff>
      <xdr:row>4</xdr:row>
      <xdr:rowOff>67301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0" y="0"/>
          <a:ext cx="2511470" cy="1210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T179"/>
  <sheetViews>
    <sheetView showGridLines="0" tabSelected="1" zoomScale="77" zoomScaleNormal="77" workbookViewId="0">
      <pane xSplit="7" ySplit="7" topLeftCell="H29" activePane="bottomRight" state="frozen"/>
      <selection pane="topRight" activeCell="H1" sqref="H1"/>
      <selection pane="bottomLeft" activeCell="A9" sqref="A9"/>
      <selection pane="bottomRight" activeCell="I1" sqref="H1:I1048576"/>
    </sheetView>
  </sheetViews>
  <sheetFormatPr baseColWidth="10" defaultColWidth="14.33203125" defaultRowHeight="13.2" x14ac:dyDescent="0.25"/>
  <cols>
    <col min="1" max="1" width="6.109375" style="5" customWidth="1"/>
    <col min="2" max="2" width="4.88671875" style="5" customWidth="1"/>
    <col min="3" max="3" width="6.6640625" style="5" customWidth="1"/>
    <col min="4" max="4" width="5" style="5" bestFit="1" customWidth="1"/>
    <col min="5" max="5" width="4" style="5" bestFit="1" customWidth="1"/>
    <col min="6" max="6" width="8.44140625" style="6" customWidth="1"/>
    <col min="7" max="7" width="45.5546875" style="2" customWidth="1"/>
    <col min="8" max="8" width="8.109375" style="5" bestFit="1" customWidth="1"/>
    <col min="9" max="9" width="6.33203125" style="5" bestFit="1" customWidth="1"/>
    <col min="10" max="10" width="9.5546875" style="5" bestFit="1" customWidth="1"/>
    <col min="11" max="11" width="48.6640625" style="2" customWidth="1"/>
    <col min="12" max="12" width="15.6640625" style="2" bestFit="1" customWidth="1"/>
    <col min="13" max="13" width="26.33203125" style="5" customWidth="1"/>
    <col min="14" max="14" width="14.88671875" style="5" customWidth="1"/>
    <col min="15" max="15" width="12.109375" style="7" customWidth="1"/>
    <col min="16" max="16" width="15.109375" style="7" customWidth="1"/>
    <col min="17" max="17" width="15.44140625" style="7" customWidth="1"/>
    <col min="18" max="18" width="16.5546875" style="7" customWidth="1"/>
    <col min="19" max="19" width="16.44140625" style="7" customWidth="1"/>
    <col min="20" max="20" width="14.5546875" style="2" bestFit="1" customWidth="1"/>
    <col min="21" max="21" width="18.33203125" style="2" bestFit="1" customWidth="1"/>
    <col min="22" max="22" width="13.6640625" style="2" customWidth="1"/>
    <col min="23" max="23" width="13.88671875" style="2" customWidth="1"/>
    <col min="24" max="24" width="14" style="2" bestFit="1" customWidth="1"/>
    <col min="25" max="25" width="12.109375" style="2" bestFit="1" customWidth="1"/>
    <col min="26" max="26" width="17.88671875" style="2" bestFit="1" customWidth="1"/>
    <col min="27" max="28" width="13.6640625" style="2" customWidth="1"/>
    <col min="29" max="29" width="17" style="2" customWidth="1"/>
    <col min="30" max="242" width="16.109375" style="2" customWidth="1"/>
    <col min="243" max="243" width="20.6640625" style="2" bestFit="1" customWidth="1"/>
    <col min="244" max="245" width="12.33203125" style="2" bestFit="1" customWidth="1"/>
    <col min="246" max="246" width="13.33203125" style="2" bestFit="1" customWidth="1"/>
    <col min="247" max="247" width="12.33203125" style="2" bestFit="1" customWidth="1"/>
    <col min="248" max="253" width="10.6640625" style="2" bestFit="1" customWidth="1"/>
    <col min="254" max="254" width="14.33203125" style="2" bestFit="1"/>
    <col min="255" max="16384" width="14.33203125" style="2"/>
  </cols>
  <sheetData>
    <row r="1" spans="1:254" ht="22.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II1" s="3"/>
      <c r="IJ1" s="3"/>
      <c r="IK1" s="3"/>
      <c r="IL1" s="3"/>
      <c r="IM1" s="3"/>
      <c r="IN1" s="3"/>
      <c r="IO1" s="3"/>
      <c r="IP1" s="3"/>
      <c r="IQ1" s="3"/>
    </row>
    <row r="2" spans="1:254" ht="3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90" t="s">
        <v>227</v>
      </c>
      <c r="K2" s="90"/>
      <c r="L2" s="90"/>
      <c r="M2" s="90"/>
      <c r="N2" s="90"/>
      <c r="O2" s="90"/>
      <c r="P2" s="9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II2" s="82" t="s">
        <v>0</v>
      </c>
      <c r="IJ2" s="82"/>
      <c r="IK2" s="82"/>
      <c r="IL2" s="82"/>
      <c r="IM2" s="82"/>
      <c r="IN2" s="82"/>
      <c r="IO2" s="82"/>
      <c r="IP2" s="82"/>
      <c r="IQ2" s="82"/>
    </row>
    <row r="3" spans="1:254" ht="20.2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II3" s="3"/>
      <c r="IJ3" s="3"/>
      <c r="IK3" s="3"/>
      <c r="IL3" s="3"/>
      <c r="IM3" s="3"/>
      <c r="IN3" s="3"/>
      <c r="IO3" s="3"/>
      <c r="IP3" s="3"/>
      <c r="IQ3" s="3"/>
    </row>
    <row r="4" spans="1:254" ht="12.75" customHeight="1" x14ac:dyDescent="0.25">
      <c r="M4" s="20"/>
      <c r="W4" s="91" t="s">
        <v>292</v>
      </c>
      <c r="X4" s="92"/>
      <c r="Y4" s="92"/>
      <c r="II4" s="8" t="s">
        <v>1</v>
      </c>
      <c r="IJ4" s="9">
        <v>0.05</v>
      </c>
      <c r="IK4" s="8" t="s">
        <v>2</v>
      </c>
      <c r="IL4" s="10"/>
      <c r="IM4" s="11">
        <v>11</v>
      </c>
      <c r="IN4" s="12" t="s">
        <v>3</v>
      </c>
      <c r="IO4" s="13">
        <v>5.0000000000000001E-3</v>
      </c>
      <c r="IP4" s="14" t="s">
        <v>4</v>
      </c>
      <c r="IQ4" s="13">
        <v>5.0000000000000001E-3</v>
      </c>
    </row>
    <row r="5" spans="1:254" s="36" customFormat="1" ht="30.75" customHeight="1" x14ac:dyDescent="0.25">
      <c r="A5" s="35"/>
      <c r="B5" s="15"/>
      <c r="C5" s="35"/>
      <c r="D5" s="35"/>
      <c r="E5" s="16" t="s">
        <v>95</v>
      </c>
      <c r="F5" s="64" t="s">
        <v>139</v>
      </c>
      <c r="G5" s="64"/>
      <c r="H5" s="64"/>
      <c r="I5" s="64"/>
      <c r="J5" s="64"/>
      <c r="K5" s="64"/>
      <c r="M5" s="35"/>
      <c r="N5" s="35"/>
      <c r="O5" s="37"/>
      <c r="P5" s="37"/>
      <c r="Q5" s="37"/>
      <c r="R5" s="37"/>
      <c r="S5" s="37"/>
      <c r="II5" s="8" t="s">
        <v>6</v>
      </c>
      <c r="IJ5" s="38">
        <v>0.03</v>
      </c>
      <c r="IK5" s="8" t="s">
        <v>5</v>
      </c>
      <c r="IL5" s="39"/>
      <c r="IM5" s="40">
        <v>10</v>
      </c>
      <c r="IN5" s="12"/>
      <c r="IO5" s="38"/>
      <c r="IP5" s="14"/>
      <c r="IQ5" s="38"/>
    </row>
    <row r="6" spans="1:254" s="36" customFormat="1" ht="48.75" customHeight="1" x14ac:dyDescent="0.25">
      <c r="A6" s="35"/>
      <c r="B6" s="35"/>
      <c r="C6" s="35"/>
      <c r="D6" s="35"/>
      <c r="E6" s="35"/>
      <c r="F6" s="41"/>
      <c r="H6" s="35"/>
      <c r="I6" s="35"/>
      <c r="J6" s="35"/>
      <c r="M6" s="35"/>
      <c r="N6" s="83" t="s">
        <v>7</v>
      </c>
      <c r="O6" s="84"/>
      <c r="P6" s="84"/>
      <c r="Q6" s="85"/>
      <c r="R6" s="86" t="s">
        <v>8</v>
      </c>
      <c r="S6" s="86"/>
      <c r="T6" s="87" t="s">
        <v>7</v>
      </c>
      <c r="U6" s="87"/>
      <c r="V6" s="87"/>
      <c r="W6" s="87"/>
      <c r="X6" s="87"/>
      <c r="Y6" s="87"/>
      <c r="Z6" s="34" t="s">
        <v>8</v>
      </c>
      <c r="AA6" s="88" t="s">
        <v>9</v>
      </c>
      <c r="AB6" s="89"/>
      <c r="II6" s="8" t="s">
        <v>10</v>
      </c>
      <c r="IJ6" s="42">
        <v>9.9723999999999993E-2</v>
      </c>
    </row>
    <row r="7" spans="1:254" s="46" customFormat="1" ht="81" customHeight="1" thickBot="1" x14ac:dyDescent="0.3">
      <c r="A7" s="32" t="s">
        <v>289</v>
      </c>
      <c r="B7" s="32" t="s">
        <v>11</v>
      </c>
      <c r="C7" s="32" t="s">
        <v>99</v>
      </c>
      <c r="D7" s="32" t="s">
        <v>12</v>
      </c>
      <c r="E7" s="32" t="s">
        <v>13</v>
      </c>
      <c r="F7" s="32" t="s">
        <v>14</v>
      </c>
      <c r="G7" s="32" t="s">
        <v>15</v>
      </c>
      <c r="H7" s="32" t="s">
        <v>18</v>
      </c>
      <c r="I7" s="32" t="s">
        <v>290</v>
      </c>
      <c r="J7" s="32" t="s">
        <v>19</v>
      </c>
      <c r="K7" s="32" t="s">
        <v>291</v>
      </c>
      <c r="L7" s="32" t="s">
        <v>20</v>
      </c>
      <c r="M7" s="32" t="s">
        <v>21</v>
      </c>
      <c r="N7" s="32" t="s">
        <v>22</v>
      </c>
      <c r="O7" s="33" t="s">
        <v>23</v>
      </c>
      <c r="P7" s="33" t="s">
        <v>24</v>
      </c>
      <c r="Q7" s="33" t="s">
        <v>25</v>
      </c>
      <c r="R7" s="33" t="s">
        <v>26</v>
      </c>
      <c r="S7" s="33" t="s">
        <v>27</v>
      </c>
      <c r="T7" s="33" t="s">
        <v>28</v>
      </c>
      <c r="U7" s="33" t="s">
        <v>29</v>
      </c>
      <c r="V7" s="33" t="s">
        <v>30</v>
      </c>
      <c r="W7" s="33" t="s">
        <v>140</v>
      </c>
      <c r="X7" s="33" t="s">
        <v>31</v>
      </c>
      <c r="Y7" s="33" t="s">
        <v>32</v>
      </c>
      <c r="Z7" s="33" t="s">
        <v>33</v>
      </c>
      <c r="AA7" s="33" t="s">
        <v>135</v>
      </c>
      <c r="AB7" s="33" t="s">
        <v>136</v>
      </c>
      <c r="AC7" s="33" t="s">
        <v>34</v>
      </c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43">
        <v>1101</v>
      </c>
      <c r="IJ7" s="44" t="s">
        <v>35</v>
      </c>
      <c r="IK7" s="43">
        <v>1311</v>
      </c>
      <c r="IL7" s="43">
        <v>1312</v>
      </c>
      <c r="IM7" s="43">
        <v>1325</v>
      </c>
      <c r="IN7" s="43">
        <v>1401</v>
      </c>
      <c r="IO7" s="43">
        <v>1402</v>
      </c>
      <c r="IP7" s="43">
        <v>1404</v>
      </c>
      <c r="IQ7" s="43">
        <v>1405</v>
      </c>
      <c r="IR7" s="43">
        <v>1601</v>
      </c>
      <c r="IS7" s="43">
        <v>1602</v>
      </c>
      <c r="IT7" s="45" t="s">
        <v>36</v>
      </c>
    </row>
    <row r="8" spans="1:254" s="54" customFormat="1" ht="24" customHeight="1" x14ac:dyDescent="0.25">
      <c r="A8" s="47">
        <v>1</v>
      </c>
      <c r="B8" s="22" t="s">
        <v>100</v>
      </c>
      <c r="C8" s="22" t="s">
        <v>101</v>
      </c>
      <c r="D8" s="22" t="s">
        <v>137</v>
      </c>
      <c r="E8" s="22" t="s">
        <v>138</v>
      </c>
      <c r="F8" s="22" t="s">
        <v>102</v>
      </c>
      <c r="G8" s="26" t="s">
        <v>217</v>
      </c>
      <c r="H8" s="24"/>
      <c r="I8" s="23">
        <v>40</v>
      </c>
      <c r="J8" s="47" t="s">
        <v>134</v>
      </c>
      <c r="K8" s="48" t="s">
        <v>116</v>
      </c>
      <c r="L8" s="23">
        <v>2</v>
      </c>
      <c r="M8" s="49" t="s">
        <v>164</v>
      </c>
      <c r="N8" s="50">
        <v>35025.15</v>
      </c>
      <c r="O8" s="51">
        <v>14378.1</v>
      </c>
      <c r="P8" s="51">
        <f>+N8+O8</f>
        <v>49403.25</v>
      </c>
      <c r="Q8" s="51"/>
      <c r="R8" s="51">
        <f>P8/30*24</f>
        <v>39522.600000000006</v>
      </c>
      <c r="S8" s="51">
        <f>+P8/30*50</f>
        <v>82338.75</v>
      </c>
      <c r="T8" s="51">
        <f>+P8*13.5%</f>
        <v>6669.4387500000003</v>
      </c>
      <c r="U8" s="51">
        <f>+P8*3%</f>
        <v>1482.0974999999999</v>
      </c>
      <c r="V8" s="51">
        <f>+P8*12.75%</f>
        <v>6298.9143750000003</v>
      </c>
      <c r="W8" s="51">
        <f>+P8*2%</f>
        <v>988.06500000000005</v>
      </c>
      <c r="X8" s="51">
        <v>931</v>
      </c>
      <c r="Y8" s="51">
        <v>960</v>
      </c>
      <c r="Z8" s="51">
        <f>+P8*5%*12</f>
        <v>29641.950000000004</v>
      </c>
      <c r="AA8" s="51">
        <f>(R8+S8)*30%</f>
        <v>36558.404999999999</v>
      </c>
      <c r="AB8" s="52">
        <v>0</v>
      </c>
      <c r="AC8" s="51">
        <f>+(P8+T8+U8+V8+W8+X8+Y8)*12+R8+S8+Z8+AA8+AB8</f>
        <v>988854.89249999996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4">
        <v>219.5</v>
      </c>
      <c r="IJ8" s="54">
        <v>219.5</v>
      </c>
      <c r="IK8" s="54">
        <v>36.583333333333329</v>
      </c>
      <c r="IL8" s="54">
        <v>365.83333333333331</v>
      </c>
      <c r="IM8" s="54">
        <v>109.75</v>
      </c>
      <c r="IN8" s="54">
        <v>10.975</v>
      </c>
      <c r="IO8" s="54">
        <v>6.585</v>
      </c>
      <c r="IP8" s="54">
        <v>21.889417999999999</v>
      </c>
      <c r="IQ8" s="54">
        <v>4.3899999999999997</v>
      </c>
      <c r="IR8" s="54">
        <v>21.95</v>
      </c>
      <c r="IS8" s="54">
        <v>21.95</v>
      </c>
      <c r="IT8" s="45">
        <v>3891.8002646666669</v>
      </c>
    </row>
    <row r="9" spans="1:254" s="54" customFormat="1" ht="24" customHeight="1" x14ac:dyDescent="0.25">
      <c r="A9" s="55">
        <v>2</v>
      </c>
      <c r="B9" s="22" t="s">
        <v>100</v>
      </c>
      <c r="C9" s="22" t="s">
        <v>101</v>
      </c>
      <c r="D9" s="22" t="s">
        <v>137</v>
      </c>
      <c r="E9" s="22" t="s">
        <v>138</v>
      </c>
      <c r="F9" s="22" t="s">
        <v>102</v>
      </c>
      <c r="G9" s="26" t="s">
        <v>287</v>
      </c>
      <c r="H9" s="24"/>
      <c r="I9" s="23">
        <v>40</v>
      </c>
      <c r="J9" s="47" t="s">
        <v>134</v>
      </c>
      <c r="K9" s="25" t="s">
        <v>143</v>
      </c>
      <c r="L9" s="23">
        <v>2</v>
      </c>
      <c r="M9" s="56" t="s">
        <v>165</v>
      </c>
      <c r="N9" s="28">
        <v>27081.1</v>
      </c>
      <c r="O9" s="28"/>
      <c r="P9" s="28">
        <f>+N9+O9</f>
        <v>27081.1</v>
      </c>
      <c r="Q9" s="28"/>
      <c r="R9" s="51">
        <f t="shared" ref="R9:R91" si="0">+P9/30*24</f>
        <v>21664.879999999997</v>
      </c>
      <c r="S9" s="28">
        <f>+P9/30*50</f>
        <v>45135.166666666664</v>
      </c>
      <c r="T9" s="51">
        <f t="shared" ref="T9:T74" si="1">+P9*13.5%</f>
        <v>3655.9485</v>
      </c>
      <c r="U9" s="51">
        <f t="shared" ref="U9:U91" si="2">+P9*3%</f>
        <v>812.43299999999988</v>
      </c>
      <c r="V9" s="51">
        <f t="shared" ref="V9:V91" si="3">+P9*12.75%</f>
        <v>3452.8402499999997</v>
      </c>
      <c r="W9" s="28">
        <f>+P9*2%</f>
        <v>541.62199999999996</v>
      </c>
      <c r="X9" s="51">
        <v>931</v>
      </c>
      <c r="Y9" s="28"/>
      <c r="Z9" s="51">
        <f t="shared" ref="Z9:Z91" si="4">+P9*5%*12</f>
        <v>16248.66</v>
      </c>
      <c r="AA9" s="51">
        <f t="shared" ref="AA9:AA91" si="5">(R9+S9)*30%</f>
        <v>20040.013999999999</v>
      </c>
      <c r="AB9" s="52">
        <v>0</v>
      </c>
      <c r="AC9" s="51">
        <f t="shared" ref="AC9:AC82" si="6">+(P9+T9+U9+V9+W9+X9+Y9)*12+R9+S9+Z9+AA9+AB9</f>
        <v>540788.04566666659</v>
      </c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4">
        <v>177.5</v>
      </c>
      <c r="IJ9" s="54">
        <v>177.5</v>
      </c>
      <c r="IK9" s="54">
        <v>29.583333333333336</v>
      </c>
      <c r="IL9" s="54">
        <v>295.83333333333337</v>
      </c>
      <c r="IM9" s="54">
        <v>88.75</v>
      </c>
      <c r="IN9" s="54">
        <v>8.875</v>
      </c>
      <c r="IO9" s="54">
        <v>5.3250000000000002</v>
      </c>
      <c r="IP9" s="54">
        <v>17.70101</v>
      </c>
      <c r="IQ9" s="54">
        <v>3.55</v>
      </c>
      <c r="IR9" s="54">
        <v>17.75</v>
      </c>
      <c r="IS9" s="54">
        <v>17.75</v>
      </c>
      <c r="IT9" s="45">
        <v>3147.1277766666672</v>
      </c>
    </row>
    <row r="10" spans="1:254" s="60" customFormat="1" ht="24" customHeight="1" x14ac:dyDescent="0.25">
      <c r="A10" s="57">
        <v>3</v>
      </c>
      <c r="B10" s="22" t="s">
        <v>100</v>
      </c>
      <c r="C10" s="22" t="s">
        <v>101</v>
      </c>
      <c r="D10" s="22" t="s">
        <v>137</v>
      </c>
      <c r="E10" s="22" t="s">
        <v>138</v>
      </c>
      <c r="F10" s="22" t="s">
        <v>102</v>
      </c>
      <c r="G10" s="26" t="s">
        <v>225</v>
      </c>
      <c r="H10" s="24"/>
      <c r="I10" s="23">
        <v>40</v>
      </c>
      <c r="J10" s="47" t="s">
        <v>134</v>
      </c>
      <c r="K10" s="25" t="s">
        <v>117</v>
      </c>
      <c r="L10" s="23">
        <v>2</v>
      </c>
      <c r="M10" s="56" t="s">
        <v>165</v>
      </c>
      <c r="N10" s="58">
        <v>27081.1</v>
      </c>
      <c r="O10" s="58"/>
      <c r="P10" s="28">
        <f t="shared" ref="P10" si="7">+N10+O10</f>
        <v>27081.1</v>
      </c>
      <c r="Q10" s="58"/>
      <c r="R10" s="51">
        <f t="shared" ref="R10" si="8">+P10/30*24</f>
        <v>21664.879999999997</v>
      </c>
      <c r="S10" s="28">
        <f t="shared" ref="S10" si="9">+P10/30*50</f>
        <v>45135.166666666664</v>
      </c>
      <c r="T10" s="51">
        <f t="shared" si="1"/>
        <v>3655.9485</v>
      </c>
      <c r="U10" s="51">
        <f t="shared" ref="U10" si="10">+P10*3%</f>
        <v>812.43299999999988</v>
      </c>
      <c r="V10" s="51">
        <f t="shared" ref="V10" si="11">+P10*12.75%</f>
        <v>3452.8402499999997</v>
      </c>
      <c r="W10" s="28">
        <f t="shared" ref="W10" si="12">+P10*2%</f>
        <v>541.62199999999996</v>
      </c>
      <c r="X10" s="51">
        <v>931</v>
      </c>
      <c r="Y10" s="58"/>
      <c r="Z10" s="51">
        <f t="shared" ref="Z10" si="13">+P10*5%*12</f>
        <v>16248.66</v>
      </c>
      <c r="AA10" s="51">
        <f t="shared" ref="AA10" si="14">(R10+S10)*30%</f>
        <v>20040.013999999999</v>
      </c>
      <c r="AB10" s="52">
        <v>0</v>
      </c>
      <c r="AC10" s="51">
        <f t="shared" ref="AC10" si="15">+(P10+T10+U10+V10+W10+X10+Y10)*12+R10+S10+Z10+AA10+AB10</f>
        <v>540788.04566666659</v>
      </c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</row>
    <row r="11" spans="1:254" s="60" customFormat="1" ht="24" customHeight="1" x14ac:dyDescent="0.25">
      <c r="A11" s="47">
        <v>4</v>
      </c>
      <c r="B11" s="22" t="s">
        <v>100</v>
      </c>
      <c r="C11" s="22" t="s">
        <v>101</v>
      </c>
      <c r="D11" s="22" t="s">
        <v>137</v>
      </c>
      <c r="E11" s="22" t="s">
        <v>138</v>
      </c>
      <c r="F11" s="22" t="s">
        <v>102</v>
      </c>
      <c r="G11" s="29" t="s">
        <v>147</v>
      </c>
      <c r="H11" s="24"/>
      <c r="I11" s="23">
        <v>40</v>
      </c>
      <c r="J11" s="47" t="s">
        <v>134</v>
      </c>
      <c r="K11" s="25" t="s">
        <v>161</v>
      </c>
      <c r="L11" s="23">
        <v>2</v>
      </c>
      <c r="M11" s="56" t="s">
        <v>165</v>
      </c>
      <c r="N11" s="58">
        <v>27081.1</v>
      </c>
      <c r="O11" s="58"/>
      <c r="P11" s="28">
        <f t="shared" ref="P11:P91" si="16">+N11+O11</f>
        <v>27081.1</v>
      </c>
      <c r="Q11" s="58"/>
      <c r="R11" s="51">
        <f t="shared" si="0"/>
        <v>21664.879999999997</v>
      </c>
      <c r="S11" s="28">
        <f t="shared" ref="S11:S91" si="17">+P11/30*50</f>
        <v>45135.166666666664</v>
      </c>
      <c r="T11" s="51">
        <f t="shared" si="1"/>
        <v>3655.9485</v>
      </c>
      <c r="U11" s="51">
        <f t="shared" si="2"/>
        <v>812.43299999999988</v>
      </c>
      <c r="V11" s="51">
        <f t="shared" si="3"/>
        <v>3452.8402499999997</v>
      </c>
      <c r="W11" s="28">
        <f t="shared" ref="W11:W91" si="18">+P11*2%</f>
        <v>541.62199999999996</v>
      </c>
      <c r="X11" s="51">
        <v>931</v>
      </c>
      <c r="Y11" s="58"/>
      <c r="Z11" s="51">
        <f t="shared" si="4"/>
        <v>16248.66</v>
      </c>
      <c r="AA11" s="51">
        <f t="shared" si="5"/>
        <v>20040.013999999999</v>
      </c>
      <c r="AB11" s="52">
        <v>0</v>
      </c>
      <c r="AC11" s="51">
        <f t="shared" si="6"/>
        <v>540788.04566666659</v>
      </c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</row>
    <row r="12" spans="1:254" s="36" customFormat="1" ht="24" customHeight="1" x14ac:dyDescent="0.25">
      <c r="A12" s="55">
        <v>5</v>
      </c>
      <c r="B12" s="22" t="s">
        <v>100</v>
      </c>
      <c r="C12" s="22" t="s">
        <v>101</v>
      </c>
      <c r="D12" s="22" t="s">
        <v>137</v>
      </c>
      <c r="E12" s="22" t="s">
        <v>138</v>
      </c>
      <c r="F12" s="22" t="s">
        <v>102</v>
      </c>
      <c r="G12" s="31" t="s">
        <v>209</v>
      </c>
      <c r="H12" s="24"/>
      <c r="I12" s="23">
        <v>40</v>
      </c>
      <c r="J12" s="47" t="s">
        <v>134</v>
      </c>
      <c r="K12" s="25" t="s">
        <v>141</v>
      </c>
      <c r="L12" s="23">
        <v>2</v>
      </c>
      <c r="M12" s="61" t="s">
        <v>166</v>
      </c>
      <c r="N12" s="58">
        <v>23406</v>
      </c>
      <c r="O12" s="58"/>
      <c r="P12" s="28">
        <f t="shared" si="16"/>
        <v>23406</v>
      </c>
      <c r="Q12" s="58"/>
      <c r="R12" s="51">
        <f t="shared" si="0"/>
        <v>18724.800000000003</v>
      </c>
      <c r="S12" s="28">
        <f t="shared" si="17"/>
        <v>39010</v>
      </c>
      <c r="T12" s="51">
        <f t="shared" si="1"/>
        <v>3159.8100000000004</v>
      </c>
      <c r="U12" s="51">
        <f t="shared" si="2"/>
        <v>702.18</v>
      </c>
      <c r="V12" s="51">
        <f t="shared" si="3"/>
        <v>2984.2649999999999</v>
      </c>
      <c r="W12" s="28">
        <f t="shared" si="18"/>
        <v>468.12</v>
      </c>
      <c r="X12" s="51">
        <v>931</v>
      </c>
      <c r="Y12" s="58"/>
      <c r="Z12" s="51">
        <f t="shared" si="4"/>
        <v>14043.599999999999</v>
      </c>
      <c r="AA12" s="51">
        <f t="shared" si="5"/>
        <v>17320.439999999999</v>
      </c>
      <c r="AB12" s="52">
        <v>0</v>
      </c>
      <c r="AC12" s="51">
        <f t="shared" si="6"/>
        <v>468915.33999999997</v>
      </c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</row>
    <row r="13" spans="1:254" s="36" customFormat="1" ht="24" customHeight="1" x14ac:dyDescent="0.25">
      <c r="A13" s="57">
        <v>6</v>
      </c>
      <c r="B13" s="22" t="s">
        <v>100</v>
      </c>
      <c r="C13" s="22" t="s">
        <v>101</v>
      </c>
      <c r="D13" s="22" t="s">
        <v>137</v>
      </c>
      <c r="E13" s="22" t="s">
        <v>138</v>
      </c>
      <c r="F13" s="22" t="s">
        <v>102</v>
      </c>
      <c r="G13" s="26" t="s">
        <v>144</v>
      </c>
      <c r="H13" s="24"/>
      <c r="I13" s="23">
        <v>40</v>
      </c>
      <c r="J13" s="47" t="s">
        <v>134</v>
      </c>
      <c r="K13" s="25" t="s">
        <v>141</v>
      </c>
      <c r="L13" s="23">
        <v>2</v>
      </c>
      <c r="M13" s="61" t="s">
        <v>166</v>
      </c>
      <c r="N13" s="58">
        <v>23406</v>
      </c>
      <c r="O13" s="58"/>
      <c r="P13" s="28">
        <f t="shared" si="16"/>
        <v>23406</v>
      </c>
      <c r="Q13" s="58"/>
      <c r="R13" s="51">
        <f t="shared" si="0"/>
        <v>18724.800000000003</v>
      </c>
      <c r="S13" s="28">
        <f t="shared" si="17"/>
        <v>39010</v>
      </c>
      <c r="T13" s="51">
        <f t="shared" si="1"/>
        <v>3159.8100000000004</v>
      </c>
      <c r="U13" s="51">
        <f t="shared" si="2"/>
        <v>702.18</v>
      </c>
      <c r="V13" s="51">
        <f t="shared" si="3"/>
        <v>2984.2649999999999</v>
      </c>
      <c r="W13" s="28">
        <f t="shared" si="18"/>
        <v>468.12</v>
      </c>
      <c r="X13" s="51">
        <v>931</v>
      </c>
      <c r="Y13" s="58"/>
      <c r="Z13" s="51">
        <f t="shared" si="4"/>
        <v>14043.599999999999</v>
      </c>
      <c r="AA13" s="51">
        <f t="shared" si="5"/>
        <v>17320.439999999999</v>
      </c>
      <c r="AB13" s="52">
        <v>0</v>
      </c>
      <c r="AC13" s="51">
        <f t="shared" si="6"/>
        <v>468915.33999999997</v>
      </c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</row>
    <row r="14" spans="1:254" s="36" customFormat="1" ht="24" customHeight="1" x14ac:dyDescent="0.25">
      <c r="A14" s="47">
        <v>7</v>
      </c>
      <c r="B14" s="22" t="s">
        <v>100</v>
      </c>
      <c r="C14" s="22" t="s">
        <v>101</v>
      </c>
      <c r="D14" s="22" t="s">
        <v>137</v>
      </c>
      <c r="E14" s="22" t="s">
        <v>138</v>
      </c>
      <c r="F14" s="22" t="s">
        <v>102</v>
      </c>
      <c r="G14" s="26" t="s">
        <v>145</v>
      </c>
      <c r="H14" s="24"/>
      <c r="I14" s="23">
        <v>40</v>
      </c>
      <c r="J14" s="47" t="s">
        <v>134</v>
      </c>
      <c r="K14" s="25" t="s">
        <v>162</v>
      </c>
      <c r="L14" s="23">
        <v>2</v>
      </c>
      <c r="M14" s="61" t="s">
        <v>166</v>
      </c>
      <c r="N14" s="58">
        <v>23406</v>
      </c>
      <c r="O14" s="58"/>
      <c r="P14" s="28">
        <f t="shared" si="16"/>
        <v>23406</v>
      </c>
      <c r="Q14" s="58"/>
      <c r="R14" s="51">
        <f t="shared" si="0"/>
        <v>18724.800000000003</v>
      </c>
      <c r="S14" s="28">
        <f t="shared" si="17"/>
        <v>39010</v>
      </c>
      <c r="T14" s="51">
        <f t="shared" si="1"/>
        <v>3159.8100000000004</v>
      </c>
      <c r="U14" s="51">
        <f t="shared" si="2"/>
        <v>702.18</v>
      </c>
      <c r="V14" s="51">
        <f t="shared" si="3"/>
        <v>2984.2649999999999</v>
      </c>
      <c r="W14" s="28">
        <f t="shared" si="18"/>
        <v>468.12</v>
      </c>
      <c r="X14" s="51">
        <v>931</v>
      </c>
      <c r="Y14" s="58"/>
      <c r="Z14" s="51">
        <f t="shared" si="4"/>
        <v>14043.599999999999</v>
      </c>
      <c r="AA14" s="51">
        <f t="shared" si="5"/>
        <v>17320.439999999999</v>
      </c>
      <c r="AB14" s="52">
        <v>0</v>
      </c>
      <c r="AC14" s="51">
        <f t="shared" si="6"/>
        <v>468915.33999999997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</row>
    <row r="15" spans="1:254" s="36" customFormat="1" ht="24" customHeight="1" x14ac:dyDescent="0.25">
      <c r="A15" s="55">
        <v>8</v>
      </c>
      <c r="B15" s="22" t="s">
        <v>100</v>
      </c>
      <c r="C15" s="22" t="s">
        <v>101</v>
      </c>
      <c r="D15" s="22" t="s">
        <v>137</v>
      </c>
      <c r="E15" s="22" t="s">
        <v>138</v>
      </c>
      <c r="F15" s="22" t="s">
        <v>102</v>
      </c>
      <c r="G15" s="26" t="s">
        <v>205</v>
      </c>
      <c r="H15" s="24"/>
      <c r="I15" s="23">
        <v>40</v>
      </c>
      <c r="J15" s="47" t="s">
        <v>134</v>
      </c>
      <c r="K15" s="25" t="s">
        <v>141</v>
      </c>
      <c r="L15" s="23">
        <v>2</v>
      </c>
      <c r="M15" s="61" t="s">
        <v>166</v>
      </c>
      <c r="N15" s="58">
        <v>23406</v>
      </c>
      <c r="O15" s="58"/>
      <c r="P15" s="28">
        <f t="shared" si="16"/>
        <v>23406</v>
      </c>
      <c r="Q15" s="58"/>
      <c r="R15" s="51">
        <f t="shared" si="0"/>
        <v>18724.800000000003</v>
      </c>
      <c r="S15" s="28">
        <f t="shared" si="17"/>
        <v>39010</v>
      </c>
      <c r="T15" s="51">
        <f t="shared" si="1"/>
        <v>3159.8100000000004</v>
      </c>
      <c r="U15" s="51">
        <f t="shared" si="2"/>
        <v>702.18</v>
      </c>
      <c r="V15" s="51">
        <f t="shared" si="3"/>
        <v>2984.2649999999999</v>
      </c>
      <c r="W15" s="28">
        <f t="shared" si="18"/>
        <v>468.12</v>
      </c>
      <c r="X15" s="51">
        <v>931</v>
      </c>
      <c r="Y15" s="58"/>
      <c r="Z15" s="51">
        <f t="shared" si="4"/>
        <v>14043.599999999999</v>
      </c>
      <c r="AA15" s="51">
        <f t="shared" si="5"/>
        <v>17320.439999999999</v>
      </c>
      <c r="AB15" s="52">
        <v>0</v>
      </c>
      <c r="AC15" s="51">
        <f t="shared" si="6"/>
        <v>468915.33999999997</v>
      </c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</row>
    <row r="16" spans="1:254" s="36" customFormat="1" ht="24" customHeight="1" x14ac:dyDescent="0.25">
      <c r="A16" s="57">
        <v>9</v>
      </c>
      <c r="B16" s="22" t="s">
        <v>100</v>
      </c>
      <c r="C16" s="22" t="s">
        <v>101</v>
      </c>
      <c r="D16" s="22" t="s">
        <v>137</v>
      </c>
      <c r="E16" s="22" t="s">
        <v>138</v>
      </c>
      <c r="F16" s="22" t="s">
        <v>102</v>
      </c>
      <c r="G16" s="26" t="s">
        <v>148</v>
      </c>
      <c r="H16" s="24"/>
      <c r="I16" s="23">
        <v>40</v>
      </c>
      <c r="J16" s="47" t="s">
        <v>134</v>
      </c>
      <c r="K16" s="25" t="s">
        <v>141</v>
      </c>
      <c r="L16" s="23">
        <v>2</v>
      </c>
      <c r="M16" s="61" t="s">
        <v>166</v>
      </c>
      <c r="N16" s="58">
        <v>23406</v>
      </c>
      <c r="O16" s="58"/>
      <c r="P16" s="28">
        <f t="shared" ref="P16" si="19">+N16+O16</f>
        <v>23406</v>
      </c>
      <c r="Q16" s="58"/>
      <c r="R16" s="51">
        <f t="shared" ref="R16" si="20">+P16/30*24</f>
        <v>18724.800000000003</v>
      </c>
      <c r="S16" s="28">
        <f t="shared" ref="S16" si="21">+P16/30*50</f>
        <v>39010</v>
      </c>
      <c r="T16" s="51">
        <f t="shared" si="1"/>
        <v>3159.8100000000004</v>
      </c>
      <c r="U16" s="51">
        <f t="shared" ref="U16" si="22">+P16*3%</f>
        <v>702.18</v>
      </c>
      <c r="V16" s="51">
        <f t="shared" ref="V16" si="23">+P16*12.75%</f>
        <v>2984.2649999999999</v>
      </c>
      <c r="W16" s="28">
        <f t="shared" ref="W16" si="24">+P16*2%</f>
        <v>468.12</v>
      </c>
      <c r="X16" s="51">
        <v>931</v>
      </c>
      <c r="Y16" s="58"/>
      <c r="Z16" s="51">
        <f t="shared" ref="Z16" si="25">+P16*5%*12</f>
        <v>14043.599999999999</v>
      </c>
      <c r="AA16" s="51">
        <f t="shared" ref="AA16" si="26">(R16+S16)*30%</f>
        <v>17320.439999999999</v>
      </c>
      <c r="AB16" s="52">
        <v>0</v>
      </c>
      <c r="AC16" s="51">
        <f t="shared" ref="AC16" si="27">+(P16+T16+U16+V16+W16+X16+Y16)*12+R16+S16+Z16+AA16+AB16</f>
        <v>468915.33999999997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</row>
    <row r="17" spans="1:242" s="36" customFormat="1" ht="24" customHeight="1" x14ac:dyDescent="0.25">
      <c r="A17" s="47">
        <v>10</v>
      </c>
      <c r="B17" s="22" t="s">
        <v>100</v>
      </c>
      <c r="C17" s="22" t="s">
        <v>101</v>
      </c>
      <c r="D17" s="22" t="s">
        <v>137</v>
      </c>
      <c r="E17" s="22" t="s">
        <v>138</v>
      </c>
      <c r="F17" s="22" t="s">
        <v>102</v>
      </c>
      <c r="G17" s="29" t="s">
        <v>146</v>
      </c>
      <c r="H17" s="55"/>
      <c r="I17" s="23">
        <v>40</v>
      </c>
      <c r="J17" s="47" t="s">
        <v>134</v>
      </c>
      <c r="K17" s="25" t="s">
        <v>118</v>
      </c>
      <c r="L17" s="23">
        <v>2</v>
      </c>
      <c r="M17" s="61" t="s">
        <v>167</v>
      </c>
      <c r="N17" s="58">
        <v>16593.95</v>
      </c>
      <c r="O17" s="58"/>
      <c r="P17" s="28">
        <f t="shared" si="16"/>
        <v>16593.95</v>
      </c>
      <c r="Q17" s="58"/>
      <c r="R17" s="51">
        <f t="shared" si="0"/>
        <v>13275.16</v>
      </c>
      <c r="S17" s="28">
        <f t="shared" si="17"/>
        <v>27656.583333333332</v>
      </c>
      <c r="T17" s="51">
        <f t="shared" si="1"/>
        <v>2240.18325</v>
      </c>
      <c r="U17" s="51">
        <f t="shared" si="2"/>
        <v>497.81850000000003</v>
      </c>
      <c r="V17" s="51">
        <f t="shared" si="3"/>
        <v>2115.7286250000002</v>
      </c>
      <c r="W17" s="28">
        <f>+P17*2%</f>
        <v>331.87900000000002</v>
      </c>
      <c r="X17" s="51">
        <v>931</v>
      </c>
      <c r="Y17" s="58"/>
      <c r="Z17" s="51">
        <f t="shared" si="4"/>
        <v>9956.3700000000008</v>
      </c>
      <c r="AA17" s="51">
        <f t="shared" si="5"/>
        <v>12279.522999999999</v>
      </c>
      <c r="AB17" s="52">
        <v>0</v>
      </c>
      <c r="AC17" s="51">
        <f t="shared" si="6"/>
        <v>335694.34883333329</v>
      </c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</row>
    <row r="18" spans="1:242" s="36" customFormat="1" ht="24" customHeight="1" x14ac:dyDescent="0.25">
      <c r="A18" s="55">
        <v>11</v>
      </c>
      <c r="B18" s="22" t="s">
        <v>100</v>
      </c>
      <c r="C18" s="22" t="s">
        <v>101</v>
      </c>
      <c r="D18" s="22" t="s">
        <v>137</v>
      </c>
      <c r="E18" s="22" t="s">
        <v>138</v>
      </c>
      <c r="F18" s="22" t="s">
        <v>102</v>
      </c>
      <c r="G18" s="26" t="s">
        <v>223</v>
      </c>
      <c r="H18" s="57"/>
      <c r="I18" s="23">
        <v>40</v>
      </c>
      <c r="J18" s="47" t="s">
        <v>134</v>
      </c>
      <c r="K18" s="25" t="s">
        <v>221</v>
      </c>
      <c r="L18" s="23">
        <v>2</v>
      </c>
      <c r="M18" s="61" t="s">
        <v>167</v>
      </c>
      <c r="N18" s="58">
        <v>16593.95</v>
      </c>
      <c r="O18" s="58"/>
      <c r="P18" s="28">
        <f t="shared" si="16"/>
        <v>16593.95</v>
      </c>
      <c r="Q18" s="58"/>
      <c r="R18" s="51">
        <f t="shared" si="0"/>
        <v>13275.16</v>
      </c>
      <c r="S18" s="28">
        <f>+P18/30*50</f>
        <v>27656.583333333332</v>
      </c>
      <c r="T18" s="51">
        <f t="shared" si="1"/>
        <v>2240.18325</v>
      </c>
      <c r="U18" s="51">
        <f t="shared" si="2"/>
        <v>497.81850000000003</v>
      </c>
      <c r="V18" s="51">
        <f t="shared" si="3"/>
        <v>2115.7286250000002</v>
      </c>
      <c r="W18" s="28">
        <f t="shared" si="18"/>
        <v>331.87900000000002</v>
      </c>
      <c r="X18" s="51">
        <v>931</v>
      </c>
      <c r="Y18" s="58"/>
      <c r="Z18" s="51">
        <f t="shared" si="4"/>
        <v>9956.3700000000008</v>
      </c>
      <c r="AA18" s="51">
        <f t="shared" si="5"/>
        <v>12279.522999999999</v>
      </c>
      <c r="AB18" s="52">
        <v>0</v>
      </c>
      <c r="AC18" s="51">
        <f t="shared" si="6"/>
        <v>335694.34883333329</v>
      </c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</row>
    <row r="19" spans="1:242" s="36" customFormat="1" ht="24" customHeight="1" x14ac:dyDescent="0.25">
      <c r="A19" s="57">
        <v>12</v>
      </c>
      <c r="B19" s="22" t="s">
        <v>100</v>
      </c>
      <c r="C19" s="22" t="s">
        <v>101</v>
      </c>
      <c r="D19" s="22" t="s">
        <v>137</v>
      </c>
      <c r="E19" s="22" t="s">
        <v>138</v>
      </c>
      <c r="F19" s="22" t="s">
        <v>102</v>
      </c>
      <c r="G19" s="26" t="s">
        <v>153</v>
      </c>
      <c r="H19" s="57"/>
      <c r="I19" s="23">
        <v>40</v>
      </c>
      <c r="J19" s="47" t="s">
        <v>134</v>
      </c>
      <c r="K19" s="25" t="s">
        <v>163</v>
      </c>
      <c r="L19" s="23">
        <v>2</v>
      </c>
      <c r="M19" s="61" t="s">
        <v>167</v>
      </c>
      <c r="N19" s="58">
        <v>16593.95</v>
      </c>
      <c r="O19" s="58"/>
      <c r="P19" s="28">
        <f t="shared" si="16"/>
        <v>16593.95</v>
      </c>
      <c r="Q19" s="58"/>
      <c r="R19" s="51">
        <f t="shared" si="0"/>
        <v>13275.16</v>
      </c>
      <c r="S19" s="28">
        <f t="shared" si="17"/>
        <v>27656.583333333332</v>
      </c>
      <c r="T19" s="51">
        <f t="shared" si="1"/>
        <v>2240.18325</v>
      </c>
      <c r="U19" s="51">
        <f t="shared" si="2"/>
        <v>497.81850000000003</v>
      </c>
      <c r="V19" s="51">
        <f t="shared" si="3"/>
        <v>2115.7286250000002</v>
      </c>
      <c r="W19" s="28">
        <f t="shared" si="18"/>
        <v>331.87900000000002</v>
      </c>
      <c r="X19" s="51">
        <v>931</v>
      </c>
      <c r="Y19" s="58"/>
      <c r="Z19" s="51">
        <f t="shared" si="4"/>
        <v>9956.3700000000008</v>
      </c>
      <c r="AA19" s="51">
        <f t="shared" si="5"/>
        <v>12279.522999999999</v>
      </c>
      <c r="AB19" s="52">
        <v>0</v>
      </c>
      <c r="AC19" s="51">
        <f t="shared" si="6"/>
        <v>335694.34883333329</v>
      </c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</row>
    <row r="20" spans="1:242" s="36" customFormat="1" ht="24" customHeight="1" x14ac:dyDescent="0.25">
      <c r="A20" s="47">
        <v>13</v>
      </c>
      <c r="B20" s="22" t="s">
        <v>100</v>
      </c>
      <c r="C20" s="22" t="s">
        <v>101</v>
      </c>
      <c r="D20" s="22" t="s">
        <v>137</v>
      </c>
      <c r="E20" s="22" t="s">
        <v>138</v>
      </c>
      <c r="F20" s="22" t="s">
        <v>102</v>
      </c>
      <c r="G20" s="26" t="s">
        <v>151</v>
      </c>
      <c r="H20" s="24"/>
      <c r="I20" s="23">
        <v>40</v>
      </c>
      <c r="J20" s="47" t="s">
        <v>134</v>
      </c>
      <c r="K20" s="25" t="s">
        <v>142</v>
      </c>
      <c r="L20" s="23">
        <v>2</v>
      </c>
      <c r="M20" s="61" t="s">
        <v>166</v>
      </c>
      <c r="N20" s="58">
        <v>16593.95</v>
      </c>
      <c r="O20" s="58"/>
      <c r="P20" s="28">
        <f t="shared" si="16"/>
        <v>16593.95</v>
      </c>
      <c r="Q20" s="58"/>
      <c r="R20" s="51">
        <f t="shared" si="0"/>
        <v>13275.16</v>
      </c>
      <c r="S20" s="28">
        <f t="shared" si="17"/>
        <v>27656.583333333332</v>
      </c>
      <c r="T20" s="51">
        <f t="shared" si="1"/>
        <v>2240.18325</v>
      </c>
      <c r="U20" s="51">
        <f t="shared" si="2"/>
        <v>497.81850000000003</v>
      </c>
      <c r="V20" s="51">
        <f t="shared" si="3"/>
        <v>2115.7286250000002</v>
      </c>
      <c r="W20" s="28">
        <f t="shared" si="18"/>
        <v>331.87900000000002</v>
      </c>
      <c r="X20" s="51">
        <v>931</v>
      </c>
      <c r="Y20" s="58"/>
      <c r="Z20" s="51">
        <f t="shared" si="4"/>
        <v>9956.3700000000008</v>
      </c>
      <c r="AA20" s="51">
        <f t="shared" si="5"/>
        <v>12279.522999999999</v>
      </c>
      <c r="AB20" s="52">
        <v>0</v>
      </c>
      <c r="AC20" s="51">
        <f t="shared" si="6"/>
        <v>335694.34883333329</v>
      </c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</row>
    <row r="21" spans="1:242" s="36" customFormat="1" ht="24" customHeight="1" x14ac:dyDescent="0.25">
      <c r="A21" s="55">
        <v>14</v>
      </c>
      <c r="B21" s="22" t="s">
        <v>100</v>
      </c>
      <c r="C21" s="22" t="s">
        <v>101</v>
      </c>
      <c r="D21" s="22" t="s">
        <v>137</v>
      </c>
      <c r="E21" s="22" t="s">
        <v>138</v>
      </c>
      <c r="F21" s="22" t="s">
        <v>102</v>
      </c>
      <c r="G21" s="26" t="s">
        <v>149</v>
      </c>
      <c r="H21" s="24"/>
      <c r="I21" s="23">
        <v>40</v>
      </c>
      <c r="J21" s="47" t="s">
        <v>134</v>
      </c>
      <c r="K21" s="25" t="s">
        <v>177</v>
      </c>
      <c r="L21" s="23">
        <v>2</v>
      </c>
      <c r="M21" s="61" t="s">
        <v>168</v>
      </c>
      <c r="N21" s="58">
        <v>16593.95</v>
      </c>
      <c r="O21" s="58"/>
      <c r="P21" s="28">
        <f t="shared" ref="P21:P23" si="28">+N21+O21</f>
        <v>16593.95</v>
      </c>
      <c r="Q21" s="58"/>
      <c r="R21" s="51">
        <f t="shared" ref="R21:R23" si="29">+P21/30*24</f>
        <v>13275.16</v>
      </c>
      <c r="S21" s="28">
        <f>+P21/30*50</f>
        <v>27656.583333333332</v>
      </c>
      <c r="T21" s="51">
        <f t="shared" si="1"/>
        <v>2240.18325</v>
      </c>
      <c r="U21" s="51">
        <f t="shared" ref="U21:U23" si="30">+P21*3%</f>
        <v>497.81850000000003</v>
      </c>
      <c r="V21" s="51">
        <f t="shared" ref="V21:V23" si="31">+P21*12.75%</f>
        <v>2115.7286250000002</v>
      </c>
      <c r="W21" s="28">
        <f t="shared" ref="W21:W23" si="32">+P21*2%</f>
        <v>331.87900000000002</v>
      </c>
      <c r="X21" s="51">
        <v>931</v>
      </c>
      <c r="Y21" s="58"/>
      <c r="Z21" s="51">
        <f t="shared" ref="Z21:Z23" si="33">+P21*5%*12</f>
        <v>9956.3700000000008</v>
      </c>
      <c r="AA21" s="51">
        <f t="shared" ref="AA21:AA23" si="34">(R21+S21)*30%</f>
        <v>12279.522999999999</v>
      </c>
      <c r="AB21" s="52">
        <v>0</v>
      </c>
      <c r="AC21" s="51">
        <f t="shared" ref="AC21:AC23" si="35">+(P21+T21+U21+V21+W21+X21+Y21)*12+R21+S21+Z21+AA21+AB21</f>
        <v>335694.34883333329</v>
      </c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</row>
    <row r="22" spans="1:242" s="36" customFormat="1" ht="24" customHeight="1" x14ac:dyDescent="0.25">
      <c r="A22" s="57">
        <v>15</v>
      </c>
      <c r="B22" s="22" t="s">
        <v>100</v>
      </c>
      <c r="C22" s="22" t="s">
        <v>101</v>
      </c>
      <c r="D22" s="22" t="s">
        <v>137</v>
      </c>
      <c r="E22" s="22" t="s">
        <v>138</v>
      </c>
      <c r="F22" s="22" t="s">
        <v>102</v>
      </c>
      <c r="G22" s="26" t="s">
        <v>154</v>
      </c>
      <c r="H22" s="24"/>
      <c r="I22" s="23">
        <v>40</v>
      </c>
      <c r="J22" s="47" t="s">
        <v>134</v>
      </c>
      <c r="K22" s="25" t="s">
        <v>183</v>
      </c>
      <c r="L22" s="23">
        <v>2</v>
      </c>
      <c r="M22" s="61" t="s">
        <v>168</v>
      </c>
      <c r="N22" s="58">
        <v>16593.95</v>
      </c>
      <c r="O22" s="58"/>
      <c r="P22" s="28">
        <f t="shared" ref="P22" si="36">+N22+O22</f>
        <v>16593.95</v>
      </c>
      <c r="Q22" s="58"/>
      <c r="R22" s="51">
        <f t="shared" ref="R22" si="37">+P22/30*24</f>
        <v>13275.16</v>
      </c>
      <c r="S22" s="28">
        <f>+P22/30*50</f>
        <v>27656.583333333332</v>
      </c>
      <c r="T22" s="51">
        <f t="shared" si="1"/>
        <v>2240.18325</v>
      </c>
      <c r="U22" s="51">
        <f t="shared" ref="U22" si="38">+P22*3%</f>
        <v>497.81850000000003</v>
      </c>
      <c r="V22" s="51">
        <f t="shared" ref="V22" si="39">+P22*12.75%</f>
        <v>2115.7286250000002</v>
      </c>
      <c r="W22" s="28">
        <f t="shared" ref="W22" si="40">+P22*2%</f>
        <v>331.87900000000002</v>
      </c>
      <c r="X22" s="51">
        <v>931</v>
      </c>
      <c r="Y22" s="58"/>
      <c r="Z22" s="51">
        <f t="shared" ref="Z22" si="41">+P22*5%*12</f>
        <v>9956.3700000000008</v>
      </c>
      <c r="AA22" s="51">
        <f t="shared" ref="AA22" si="42">(R22+S22)*30%</f>
        <v>12279.522999999999</v>
      </c>
      <c r="AB22" s="52">
        <v>0</v>
      </c>
      <c r="AC22" s="51">
        <f t="shared" ref="AC22" si="43">+(P22+T22+U22+V22+W22+X22+Y22)*12+R22+S22+Z22+AA22+AB22</f>
        <v>335694.34883333329</v>
      </c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</row>
    <row r="23" spans="1:242" s="36" customFormat="1" ht="24" customHeight="1" x14ac:dyDescent="0.25">
      <c r="A23" s="47">
        <v>16</v>
      </c>
      <c r="B23" s="22" t="s">
        <v>100</v>
      </c>
      <c r="C23" s="22" t="s">
        <v>101</v>
      </c>
      <c r="D23" s="22" t="s">
        <v>137</v>
      </c>
      <c r="E23" s="22" t="s">
        <v>138</v>
      </c>
      <c r="F23" s="22" t="s">
        <v>102</v>
      </c>
      <c r="G23" s="27" t="s">
        <v>169</v>
      </c>
      <c r="H23" s="24"/>
      <c r="I23" s="23">
        <v>40</v>
      </c>
      <c r="J23" s="47" t="s">
        <v>134</v>
      </c>
      <c r="K23" s="25" t="s">
        <v>178</v>
      </c>
      <c r="L23" s="23">
        <v>2</v>
      </c>
      <c r="M23" s="61" t="s">
        <v>167</v>
      </c>
      <c r="N23" s="58">
        <v>16593.95</v>
      </c>
      <c r="O23" s="58"/>
      <c r="P23" s="28">
        <f t="shared" si="28"/>
        <v>16593.95</v>
      </c>
      <c r="Q23" s="58"/>
      <c r="R23" s="51">
        <f t="shared" si="29"/>
        <v>13275.16</v>
      </c>
      <c r="S23" s="28">
        <f>+P23/30*50</f>
        <v>27656.583333333332</v>
      </c>
      <c r="T23" s="51">
        <f t="shared" si="1"/>
        <v>2240.18325</v>
      </c>
      <c r="U23" s="51">
        <f t="shared" si="30"/>
        <v>497.81850000000003</v>
      </c>
      <c r="V23" s="51">
        <f t="shared" si="31"/>
        <v>2115.7286250000002</v>
      </c>
      <c r="W23" s="28">
        <f t="shared" si="32"/>
        <v>331.87900000000002</v>
      </c>
      <c r="X23" s="51">
        <v>931</v>
      </c>
      <c r="Y23" s="58"/>
      <c r="Z23" s="51">
        <f t="shared" si="33"/>
        <v>9956.3700000000008</v>
      </c>
      <c r="AA23" s="51">
        <f t="shared" si="34"/>
        <v>12279.522999999999</v>
      </c>
      <c r="AB23" s="52">
        <v>0</v>
      </c>
      <c r="AC23" s="51">
        <f t="shared" si="35"/>
        <v>335694.34883333329</v>
      </c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</row>
    <row r="24" spans="1:242" s="36" customFormat="1" ht="24" customHeight="1" x14ac:dyDescent="0.25">
      <c r="A24" s="55">
        <v>17</v>
      </c>
      <c r="B24" s="22" t="s">
        <v>100</v>
      </c>
      <c r="C24" s="22" t="s">
        <v>101</v>
      </c>
      <c r="D24" s="22" t="s">
        <v>137</v>
      </c>
      <c r="E24" s="22" t="s">
        <v>138</v>
      </c>
      <c r="F24" s="22" t="s">
        <v>102</v>
      </c>
      <c r="G24" s="26" t="s">
        <v>150</v>
      </c>
      <c r="H24" s="24"/>
      <c r="I24" s="23">
        <v>40</v>
      </c>
      <c r="J24" s="47" t="s">
        <v>134</v>
      </c>
      <c r="K24" s="25" t="s">
        <v>179</v>
      </c>
      <c r="L24" s="23">
        <v>2</v>
      </c>
      <c r="M24" s="61" t="s">
        <v>168</v>
      </c>
      <c r="N24" s="58">
        <v>16593.95</v>
      </c>
      <c r="O24" s="58"/>
      <c r="P24" s="28">
        <f t="shared" si="16"/>
        <v>16593.95</v>
      </c>
      <c r="Q24" s="58"/>
      <c r="R24" s="51">
        <f t="shared" si="0"/>
        <v>13275.16</v>
      </c>
      <c r="S24" s="28">
        <f>+P24/30*50</f>
        <v>27656.583333333332</v>
      </c>
      <c r="T24" s="51">
        <f t="shared" si="1"/>
        <v>2240.18325</v>
      </c>
      <c r="U24" s="51">
        <f t="shared" si="2"/>
        <v>497.81850000000003</v>
      </c>
      <c r="V24" s="51">
        <f t="shared" si="3"/>
        <v>2115.7286250000002</v>
      </c>
      <c r="W24" s="28">
        <f t="shared" si="18"/>
        <v>331.87900000000002</v>
      </c>
      <c r="X24" s="51">
        <v>931</v>
      </c>
      <c r="Y24" s="58"/>
      <c r="Z24" s="51">
        <f t="shared" si="4"/>
        <v>9956.3700000000008</v>
      </c>
      <c r="AA24" s="51">
        <f t="shared" si="5"/>
        <v>12279.522999999999</v>
      </c>
      <c r="AB24" s="52">
        <v>0</v>
      </c>
      <c r="AC24" s="51">
        <f t="shared" si="6"/>
        <v>335694.34883333329</v>
      </c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</row>
    <row r="25" spans="1:242" s="36" customFormat="1" ht="24" customHeight="1" x14ac:dyDescent="0.25">
      <c r="A25" s="57">
        <v>18</v>
      </c>
      <c r="B25" s="22" t="s">
        <v>100</v>
      </c>
      <c r="C25" s="22" t="s">
        <v>101</v>
      </c>
      <c r="D25" s="22" t="s">
        <v>137</v>
      </c>
      <c r="E25" s="22" t="s">
        <v>138</v>
      </c>
      <c r="F25" s="22" t="s">
        <v>102</v>
      </c>
      <c r="G25" s="26" t="s">
        <v>155</v>
      </c>
      <c r="H25" s="24">
        <v>16</v>
      </c>
      <c r="I25" s="23">
        <v>40</v>
      </c>
      <c r="J25" s="57" t="s">
        <v>37</v>
      </c>
      <c r="K25" s="25" t="s">
        <v>170</v>
      </c>
      <c r="L25" s="23">
        <v>2</v>
      </c>
      <c r="M25" s="61" t="s">
        <v>168</v>
      </c>
      <c r="N25" s="58">
        <v>8293.5499999999993</v>
      </c>
      <c r="O25" s="58"/>
      <c r="P25" s="28">
        <f t="shared" si="16"/>
        <v>8293.5499999999993</v>
      </c>
      <c r="Q25" s="58"/>
      <c r="R25" s="51">
        <f t="shared" si="0"/>
        <v>6634.84</v>
      </c>
      <c r="S25" s="28">
        <f t="shared" si="17"/>
        <v>13822.583333333332</v>
      </c>
      <c r="T25" s="51">
        <f t="shared" si="1"/>
        <v>1119.62925</v>
      </c>
      <c r="U25" s="51">
        <f t="shared" si="2"/>
        <v>248.80649999999997</v>
      </c>
      <c r="V25" s="51">
        <f t="shared" si="3"/>
        <v>1057.427625</v>
      </c>
      <c r="W25" s="28">
        <f t="shared" si="18"/>
        <v>165.87099999999998</v>
      </c>
      <c r="X25" s="51">
        <v>931</v>
      </c>
      <c r="Y25" s="58"/>
      <c r="Z25" s="51">
        <f t="shared" si="4"/>
        <v>4976.13</v>
      </c>
      <c r="AA25" s="51">
        <f t="shared" si="5"/>
        <v>6137.2269999999999</v>
      </c>
      <c r="AB25" s="52">
        <v>0</v>
      </c>
      <c r="AC25" s="51">
        <f t="shared" si="6"/>
        <v>173366.19283333333</v>
      </c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</row>
    <row r="26" spans="1:242" s="36" customFormat="1" ht="24" customHeight="1" x14ac:dyDescent="0.25">
      <c r="A26" s="47">
        <v>19</v>
      </c>
      <c r="B26" s="22" t="s">
        <v>100</v>
      </c>
      <c r="C26" s="22" t="s">
        <v>101</v>
      </c>
      <c r="D26" s="22" t="s">
        <v>137</v>
      </c>
      <c r="E26" s="22" t="s">
        <v>138</v>
      </c>
      <c r="F26" s="22" t="s">
        <v>102</v>
      </c>
      <c r="G26" s="26" t="s">
        <v>156</v>
      </c>
      <c r="H26" s="24">
        <v>14</v>
      </c>
      <c r="I26" s="23">
        <v>40</v>
      </c>
      <c r="J26" s="57" t="s">
        <v>37</v>
      </c>
      <c r="K26" s="25" t="s">
        <v>197</v>
      </c>
      <c r="L26" s="23">
        <v>2</v>
      </c>
      <c r="M26" s="61" t="s">
        <v>168</v>
      </c>
      <c r="N26" s="58">
        <v>7509.8</v>
      </c>
      <c r="O26" s="58"/>
      <c r="P26" s="28">
        <f t="shared" ref="P26" si="44">+N26+O26</f>
        <v>7509.8</v>
      </c>
      <c r="Q26" s="58"/>
      <c r="R26" s="51">
        <f t="shared" ref="R26" si="45">+P26/30*24</f>
        <v>6007.84</v>
      </c>
      <c r="S26" s="28">
        <f t="shared" ref="S26" si="46">+P26/30*50</f>
        <v>12516.333333333334</v>
      </c>
      <c r="T26" s="51">
        <f t="shared" si="1"/>
        <v>1013.8230000000001</v>
      </c>
      <c r="U26" s="51">
        <f t="shared" ref="U26" si="47">+P26*3%</f>
        <v>225.29400000000001</v>
      </c>
      <c r="V26" s="51">
        <f t="shared" ref="V26" si="48">+P26*12.75%</f>
        <v>957.49950000000001</v>
      </c>
      <c r="W26" s="28">
        <f t="shared" ref="W26" si="49">+P26*2%</f>
        <v>150.196</v>
      </c>
      <c r="X26" s="51">
        <v>931</v>
      </c>
      <c r="Y26" s="58"/>
      <c r="Z26" s="51">
        <f t="shared" ref="Z26" si="50">+P26*5%*12</f>
        <v>4505.88</v>
      </c>
      <c r="AA26" s="51">
        <f t="shared" ref="AA26" si="51">(R26+S26)*30%</f>
        <v>5557.2519999999995</v>
      </c>
      <c r="AB26" s="52">
        <v>0</v>
      </c>
      <c r="AC26" s="51">
        <f t="shared" ref="AC26" si="52">+(P26+T26+U26+V26+W26+X26+Y26)*12+R26+S26+Z26+AA26+AB26</f>
        <v>158038.65533333336</v>
      </c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</row>
    <row r="27" spans="1:242" s="36" customFormat="1" ht="24" customHeight="1" x14ac:dyDescent="0.25">
      <c r="A27" s="47">
        <v>19</v>
      </c>
      <c r="B27" s="22" t="s">
        <v>100</v>
      </c>
      <c r="C27" s="22" t="s">
        <v>101</v>
      </c>
      <c r="D27" s="22" t="s">
        <v>137</v>
      </c>
      <c r="E27" s="22" t="s">
        <v>138</v>
      </c>
      <c r="F27" s="22" t="s">
        <v>102</v>
      </c>
      <c r="G27" s="26" t="s">
        <v>287</v>
      </c>
      <c r="H27" s="24">
        <v>14</v>
      </c>
      <c r="I27" s="23">
        <v>40</v>
      </c>
      <c r="J27" s="57" t="s">
        <v>37</v>
      </c>
      <c r="K27" s="25" t="s">
        <v>197</v>
      </c>
      <c r="L27" s="23">
        <v>2</v>
      </c>
      <c r="M27" s="61" t="s">
        <v>168</v>
      </c>
      <c r="N27" s="58">
        <v>7509.8</v>
      </c>
      <c r="O27" s="58"/>
      <c r="P27" s="28">
        <f t="shared" ref="P27" si="53">+N27+O27</f>
        <v>7509.8</v>
      </c>
      <c r="Q27" s="58"/>
      <c r="R27" s="51">
        <f t="shared" ref="R27" si="54">+P27/30*24</f>
        <v>6007.84</v>
      </c>
      <c r="S27" s="28">
        <f t="shared" ref="S27" si="55">+P27/30*50</f>
        <v>12516.333333333334</v>
      </c>
      <c r="T27" s="51">
        <f t="shared" ref="T27" si="56">+P27*13.5%</f>
        <v>1013.8230000000001</v>
      </c>
      <c r="U27" s="51">
        <f t="shared" ref="U27" si="57">+P27*3%</f>
        <v>225.29400000000001</v>
      </c>
      <c r="V27" s="51">
        <f t="shared" ref="V27" si="58">+P27*12.75%</f>
        <v>957.49950000000001</v>
      </c>
      <c r="W27" s="28">
        <f t="shared" ref="W27" si="59">+P27*2%</f>
        <v>150.196</v>
      </c>
      <c r="X27" s="51">
        <v>931</v>
      </c>
      <c r="Y27" s="58"/>
      <c r="Z27" s="51">
        <f t="shared" ref="Z27" si="60">+P27*5%*12</f>
        <v>4505.88</v>
      </c>
      <c r="AA27" s="51">
        <f t="shared" ref="AA27" si="61">(R27+S27)*30%</f>
        <v>5557.2519999999995</v>
      </c>
      <c r="AB27" s="52">
        <v>0</v>
      </c>
      <c r="AC27" s="51">
        <f t="shared" ref="AC27" si="62">+(P27+T27+U27+V27+W27+X27+Y27)*12+R27+S27+Z27+AA27+AB27</f>
        <v>158038.65533333336</v>
      </c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</row>
    <row r="28" spans="1:242" s="36" customFormat="1" ht="24" customHeight="1" x14ac:dyDescent="0.25">
      <c r="A28" s="55">
        <v>20</v>
      </c>
      <c r="B28" s="22" t="s">
        <v>100</v>
      </c>
      <c r="C28" s="22" t="s">
        <v>101</v>
      </c>
      <c r="D28" s="22" t="s">
        <v>137</v>
      </c>
      <c r="E28" s="22" t="s">
        <v>138</v>
      </c>
      <c r="F28" s="22" t="s">
        <v>102</v>
      </c>
      <c r="G28" s="26" t="s">
        <v>160</v>
      </c>
      <c r="H28" s="24">
        <v>13</v>
      </c>
      <c r="I28" s="23">
        <v>40</v>
      </c>
      <c r="J28" s="57" t="s">
        <v>37</v>
      </c>
      <c r="K28" s="25" t="s">
        <v>195</v>
      </c>
      <c r="L28" s="23">
        <v>2</v>
      </c>
      <c r="M28" s="61" t="s">
        <v>166</v>
      </c>
      <c r="N28" s="58">
        <v>7145.45</v>
      </c>
      <c r="O28" s="58"/>
      <c r="P28" s="28">
        <f t="shared" si="16"/>
        <v>7145.45</v>
      </c>
      <c r="Q28" s="58"/>
      <c r="R28" s="51">
        <f t="shared" si="0"/>
        <v>5716.3600000000006</v>
      </c>
      <c r="S28" s="28">
        <f t="shared" si="17"/>
        <v>11909.083333333334</v>
      </c>
      <c r="T28" s="51">
        <f t="shared" si="1"/>
        <v>964.63575000000003</v>
      </c>
      <c r="U28" s="51">
        <f t="shared" si="2"/>
        <v>214.36349999999999</v>
      </c>
      <c r="V28" s="51">
        <f t="shared" si="3"/>
        <v>911.04487500000005</v>
      </c>
      <c r="W28" s="28">
        <f t="shared" si="18"/>
        <v>142.90899999999999</v>
      </c>
      <c r="X28" s="51">
        <v>931</v>
      </c>
      <c r="Y28" s="58"/>
      <c r="Z28" s="51">
        <f t="shared" si="4"/>
        <v>4287.2700000000004</v>
      </c>
      <c r="AA28" s="51">
        <f t="shared" si="5"/>
        <v>5287.6330000000007</v>
      </c>
      <c r="AB28" s="52">
        <v>0</v>
      </c>
      <c r="AC28" s="51">
        <f t="shared" si="6"/>
        <v>150913.18383333331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</row>
    <row r="29" spans="1:242" s="36" customFormat="1" ht="24" customHeight="1" x14ac:dyDescent="0.25">
      <c r="A29" s="57">
        <v>21</v>
      </c>
      <c r="B29" s="22" t="s">
        <v>100</v>
      </c>
      <c r="C29" s="22" t="s">
        <v>101</v>
      </c>
      <c r="D29" s="22" t="s">
        <v>137</v>
      </c>
      <c r="E29" s="22" t="s">
        <v>138</v>
      </c>
      <c r="F29" s="22" t="s">
        <v>102</v>
      </c>
      <c r="G29" s="26" t="s">
        <v>152</v>
      </c>
      <c r="H29" s="24">
        <v>13</v>
      </c>
      <c r="I29" s="23">
        <v>40</v>
      </c>
      <c r="J29" s="57" t="s">
        <v>37</v>
      </c>
      <c r="K29" s="25" t="s">
        <v>119</v>
      </c>
      <c r="L29" s="23">
        <v>2</v>
      </c>
      <c r="M29" s="61" t="s">
        <v>167</v>
      </c>
      <c r="N29" s="58">
        <v>7145.45</v>
      </c>
      <c r="O29" s="58"/>
      <c r="P29" s="28">
        <f t="shared" si="16"/>
        <v>7145.45</v>
      </c>
      <c r="Q29" s="58"/>
      <c r="R29" s="51">
        <f t="shared" si="0"/>
        <v>5716.3600000000006</v>
      </c>
      <c r="S29" s="28">
        <f t="shared" si="17"/>
        <v>11909.083333333334</v>
      </c>
      <c r="T29" s="51">
        <f t="shared" si="1"/>
        <v>964.63575000000003</v>
      </c>
      <c r="U29" s="51">
        <f t="shared" si="2"/>
        <v>214.36349999999999</v>
      </c>
      <c r="V29" s="51">
        <f t="shared" si="3"/>
        <v>911.04487500000005</v>
      </c>
      <c r="W29" s="28">
        <f t="shared" si="18"/>
        <v>142.90899999999999</v>
      </c>
      <c r="X29" s="51">
        <v>931</v>
      </c>
      <c r="Y29" s="58"/>
      <c r="Z29" s="51">
        <f t="shared" si="4"/>
        <v>4287.2700000000004</v>
      </c>
      <c r="AA29" s="51">
        <f t="shared" si="5"/>
        <v>5287.6330000000007</v>
      </c>
      <c r="AB29" s="52">
        <v>0</v>
      </c>
      <c r="AC29" s="51">
        <f t="shared" si="6"/>
        <v>150913.18383333331</v>
      </c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</row>
    <row r="30" spans="1:242" s="36" customFormat="1" ht="24" customHeight="1" x14ac:dyDescent="0.25">
      <c r="A30" s="47">
        <v>22</v>
      </c>
      <c r="B30" s="22" t="s">
        <v>100</v>
      </c>
      <c r="C30" s="22" t="s">
        <v>101</v>
      </c>
      <c r="D30" s="22" t="s">
        <v>137</v>
      </c>
      <c r="E30" s="22" t="s">
        <v>138</v>
      </c>
      <c r="F30" s="22" t="s">
        <v>102</v>
      </c>
      <c r="G30" s="26" t="s">
        <v>287</v>
      </c>
      <c r="H30" s="24">
        <v>13</v>
      </c>
      <c r="I30" s="23">
        <v>40</v>
      </c>
      <c r="J30" s="57" t="s">
        <v>37</v>
      </c>
      <c r="K30" s="25" t="s">
        <v>120</v>
      </c>
      <c r="L30" s="23">
        <v>2</v>
      </c>
      <c r="M30" s="61" t="s">
        <v>166</v>
      </c>
      <c r="N30" s="58">
        <v>7145.45</v>
      </c>
      <c r="O30" s="58"/>
      <c r="P30" s="28">
        <f t="shared" si="16"/>
        <v>7145.45</v>
      </c>
      <c r="Q30" s="58"/>
      <c r="R30" s="51">
        <f t="shared" si="0"/>
        <v>5716.3600000000006</v>
      </c>
      <c r="S30" s="28">
        <f t="shared" si="17"/>
        <v>11909.083333333334</v>
      </c>
      <c r="T30" s="51">
        <f t="shared" si="1"/>
        <v>964.63575000000003</v>
      </c>
      <c r="U30" s="51">
        <f t="shared" si="2"/>
        <v>214.36349999999999</v>
      </c>
      <c r="V30" s="51">
        <f t="shared" si="3"/>
        <v>911.04487500000005</v>
      </c>
      <c r="W30" s="28">
        <f t="shared" si="18"/>
        <v>142.90899999999999</v>
      </c>
      <c r="X30" s="51">
        <v>931</v>
      </c>
      <c r="Y30" s="58"/>
      <c r="Z30" s="51">
        <f t="shared" si="4"/>
        <v>4287.2700000000004</v>
      </c>
      <c r="AA30" s="51">
        <f t="shared" si="5"/>
        <v>5287.6330000000007</v>
      </c>
      <c r="AB30" s="52">
        <v>0</v>
      </c>
      <c r="AC30" s="51">
        <f t="shared" si="6"/>
        <v>150913.18383333331</v>
      </c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</row>
    <row r="31" spans="1:242" s="36" customFormat="1" ht="24" customHeight="1" x14ac:dyDescent="0.25">
      <c r="A31" s="55">
        <v>23</v>
      </c>
      <c r="B31" s="22" t="s">
        <v>100</v>
      </c>
      <c r="C31" s="22" t="s">
        <v>101</v>
      </c>
      <c r="D31" s="22" t="s">
        <v>137</v>
      </c>
      <c r="E31" s="22" t="s">
        <v>138</v>
      </c>
      <c r="F31" s="22" t="s">
        <v>102</v>
      </c>
      <c r="G31" s="30" t="s">
        <v>219</v>
      </c>
      <c r="H31" s="24">
        <v>13</v>
      </c>
      <c r="I31" s="23">
        <v>40</v>
      </c>
      <c r="J31" s="57" t="s">
        <v>37</v>
      </c>
      <c r="K31" s="25" t="s">
        <v>171</v>
      </c>
      <c r="L31" s="23">
        <v>2</v>
      </c>
      <c r="M31" s="61" t="s">
        <v>166</v>
      </c>
      <c r="N31" s="58">
        <v>7145.45</v>
      </c>
      <c r="O31" s="58"/>
      <c r="P31" s="28">
        <f t="shared" si="16"/>
        <v>7145.45</v>
      </c>
      <c r="Q31" s="58"/>
      <c r="R31" s="51">
        <f t="shared" si="0"/>
        <v>5716.3600000000006</v>
      </c>
      <c r="S31" s="28">
        <f t="shared" si="17"/>
        <v>11909.083333333334</v>
      </c>
      <c r="T31" s="51">
        <f t="shared" si="1"/>
        <v>964.63575000000003</v>
      </c>
      <c r="U31" s="51">
        <f t="shared" si="2"/>
        <v>214.36349999999999</v>
      </c>
      <c r="V31" s="51">
        <f t="shared" si="3"/>
        <v>911.04487500000005</v>
      </c>
      <c r="W31" s="28">
        <f t="shared" si="18"/>
        <v>142.90899999999999</v>
      </c>
      <c r="X31" s="51">
        <v>931</v>
      </c>
      <c r="Y31" s="58"/>
      <c r="Z31" s="51">
        <f t="shared" si="4"/>
        <v>4287.2700000000004</v>
      </c>
      <c r="AA31" s="51">
        <f t="shared" si="5"/>
        <v>5287.6330000000007</v>
      </c>
      <c r="AB31" s="52">
        <v>0</v>
      </c>
      <c r="AC31" s="51">
        <f t="shared" si="6"/>
        <v>150913.18383333331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</row>
    <row r="32" spans="1:242" s="36" customFormat="1" ht="24" customHeight="1" x14ac:dyDescent="0.25">
      <c r="A32" s="57">
        <v>24</v>
      </c>
      <c r="B32" s="22" t="s">
        <v>100</v>
      </c>
      <c r="C32" s="22" t="s">
        <v>101</v>
      </c>
      <c r="D32" s="22" t="s">
        <v>137</v>
      </c>
      <c r="E32" s="22" t="s">
        <v>138</v>
      </c>
      <c r="F32" s="22" t="s">
        <v>102</v>
      </c>
      <c r="G32" s="26" t="s">
        <v>287</v>
      </c>
      <c r="H32" s="24">
        <v>12</v>
      </c>
      <c r="I32" s="23">
        <v>40</v>
      </c>
      <c r="J32" s="57" t="s">
        <v>37</v>
      </c>
      <c r="K32" s="25" t="s">
        <v>222</v>
      </c>
      <c r="L32" s="23">
        <v>2</v>
      </c>
      <c r="M32" s="61" t="s">
        <v>168</v>
      </c>
      <c r="N32" s="58">
        <v>6800.5</v>
      </c>
      <c r="O32" s="58"/>
      <c r="P32" s="28">
        <f t="shared" si="16"/>
        <v>6800.5</v>
      </c>
      <c r="Q32" s="58"/>
      <c r="R32" s="51">
        <f t="shared" si="0"/>
        <v>5440.4</v>
      </c>
      <c r="S32" s="28">
        <f t="shared" si="17"/>
        <v>11334.166666666666</v>
      </c>
      <c r="T32" s="51">
        <f t="shared" si="1"/>
        <v>918.06750000000011</v>
      </c>
      <c r="U32" s="51">
        <f t="shared" si="2"/>
        <v>204.01499999999999</v>
      </c>
      <c r="V32" s="51">
        <f t="shared" si="3"/>
        <v>867.06375000000003</v>
      </c>
      <c r="W32" s="28">
        <f t="shared" si="18"/>
        <v>136.01</v>
      </c>
      <c r="X32" s="51">
        <v>931</v>
      </c>
      <c r="Y32" s="58"/>
      <c r="Z32" s="51">
        <f t="shared" si="4"/>
        <v>4080.3</v>
      </c>
      <c r="AA32" s="51">
        <f t="shared" si="5"/>
        <v>5032.37</v>
      </c>
      <c r="AB32" s="52">
        <v>0</v>
      </c>
      <c r="AC32" s="51">
        <f t="shared" si="6"/>
        <v>144167.11166666663</v>
      </c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</row>
    <row r="33" spans="1:242" s="36" customFormat="1" ht="24" customHeight="1" x14ac:dyDescent="0.25">
      <c r="A33" s="47">
        <v>25</v>
      </c>
      <c r="B33" s="22" t="s">
        <v>100</v>
      </c>
      <c r="C33" s="22" t="s">
        <v>101</v>
      </c>
      <c r="D33" s="22" t="s">
        <v>137</v>
      </c>
      <c r="E33" s="22" t="s">
        <v>138</v>
      </c>
      <c r="F33" s="22" t="s">
        <v>102</v>
      </c>
      <c r="G33" s="26" t="s">
        <v>159</v>
      </c>
      <c r="H33" s="24">
        <v>12</v>
      </c>
      <c r="I33" s="23">
        <v>40</v>
      </c>
      <c r="J33" s="57" t="s">
        <v>37</v>
      </c>
      <c r="K33" s="25" t="s">
        <v>172</v>
      </c>
      <c r="L33" s="23">
        <v>2</v>
      </c>
      <c r="M33" s="61" t="s">
        <v>166</v>
      </c>
      <c r="N33" s="58">
        <v>6800.5</v>
      </c>
      <c r="O33" s="58"/>
      <c r="P33" s="28">
        <f t="shared" si="16"/>
        <v>6800.5</v>
      </c>
      <c r="Q33" s="58"/>
      <c r="R33" s="51">
        <f t="shared" si="0"/>
        <v>5440.4</v>
      </c>
      <c r="S33" s="28">
        <f t="shared" si="17"/>
        <v>11334.166666666666</v>
      </c>
      <c r="T33" s="51">
        <f t="shared" si="1"/>
        <v>918.06750000000011</v>
      </c>
      <c r="U33" s="51">
        <f t="shared" si="2"/>
        <v>204.01499999999999</v>
      </c>
      <c r="V33" s="51">
        <f t="shared" si="3"/>
        <v>867.06375000000003</v>
      </c>
      <c r="W33" s="28">
        <f t="shared" si="18"/>
        <v>136.01</v>
      </c>
      <c r="X33" s="51">
        <v>931</v>
      </c>
      <c r="Y33" s="58"/>
      <c r="Z33" s="51">
        <f t="shared" si="4"/>
        <v>4080.3</v>
      </c>
      <c r="AA33" s="51">
        <f t="shared" si="5"/>
        <v>5032.37</v>
      </c>
      <c r="AB33" s="52">
        <v>0</v>
      </c>
      <c r="AC33" s="51">
        <f t="shared" si="6"/>
        <v>144167.11166666663</v>
      </c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</row>
    <row r="34" spans="1:242" s="36" customFormat="1" ht="24" customHeight="1" x14ac:dyDescent="0.25">
      <c r="A34" s="55">
        <v>26</v>
      </c>
      <c r="B34" s="22" t="s">
        <v>100</v>
      </c>
      <c r="C34" s="22" t="s">
        <v>101</v>
      </c>
      <c r="D34" s="22" t="s">
        <v>137</v>
      </c>
      <c r="E34" s="22" t="s">
        <v>138</v>
      </c>
      <c r="F34" s="22" t="s">
        <v>102</v>
      </c>
      <c r="G34" s="26" t="s">
        <v>158</v>
      </c>
      <c r="H34" s="24">
        <v>12</v>
      </c>
      <c r="I34" s="23">
        <v>40</v>
      </c>
      <c r="J34" s="57" t="s">
        <v>37</v>
      </c>
      <c r="K34" s="25" t="s">
        <v>199</v>
      </c>
      <c r="L34" s="23">
        <v>2</v>
      </c>
      <c r="M34" s="61" t="s">
        <v>165</v>
      </c>
      <c r="N34" s="58">
        <v>6800.5</v>
      </c>
      <c r="O34" s="58"/>
      <c r="P34" s="28">
        <v>6576.9</v>
      </c>
      <c r="Q34" s="58"/>
      <c r="R34" s="51">
        <f t="shared" si="0"/>
        <v>5261.5199999999995</v>
      </c>
      <c r="S34" s="28">
        <f t="shared" si="17"/>
        <v>10961.5</v>
      </c>
      <c r="T34" s="51">
        <f t="shared" si="1"/>
        <v>887.88149999999996</v>
      </c>
      <c r="U34" s="51">
        <f t="shared" si="2"/>
        <v>197.30699999999999</v>
      </c>
      <c r="V34" s="51">
        <f t="shared" si="3"/>
        <v>838.55475000000001</v>
      </c>
      <c r="W34" s="28">
        <f t="shared" si="18"/>
        <v>131.53799999999998</v>
      </c>
      <c r="X34" s="51">
        <v>931</v>
      </c>
      <c r="Y34" s="58"/>
      <c r="Z34" s="51">
        <f t="shared" si="4"/>
        <v>3946.1400000000003</v>
      </c>
      <c r="AA34" s="51">
        <f t="shared" si="5"/>
        <v>4866.9059999999999</v>
      </c>
      <c r="AB34" s="52">
        <v>0</v>
      </c>
      <c r="AC34" s="51">
        <f t="shared" si="6"/>
        <v>139794.24099999998</v>
      </c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</row>
    <row r="35" spans="1:242" s="36" customFormat="1" ht="24" customHeight="1" x14ac:dyDescent="0.25">
      <c r="A35" s="57">
        <v>27</v>
      </c>
      <c r="B35" s="22" t="s">
        <v>100</v>
      </c>
      <c r="C35" s="22" t="s">
        <v>101</v>
      </c>
      <c r="D35" s="22" t="s">
        <v>137</v>
      </c>
      <c r="E35" s="22" t="s">
        <v>138</v>
      </c>
      <c r="F35" s="22" t="s">
        <v>102</v>
      </c>
      <c r="G35" s="26" t="s">
        <v>287</v>
      </c>
      <c r="H35" s="24">
        <v>10</v>
      </c>
      <c r="I35" s="23">
        <v>40</v>
      </c>
      <c r="J35" s="57" t="s">
        <v>37</v>
      </c>
      <c r="K35" s="25" t="s">
        <v>176</v>
      </c>
      <c r="L35" s="23">
        <v>2</v>
      </c>
      <c r="M35" s="61" t="s">
        <v>167</v>
      </c>
      <c r="N35" s="58">
        <v>6168.3</v>
      </c>
      <c r="O35" s="58"/>
      <c r="P35" s="28">
        <v>5965.45</v>
      </c>
      <c r="Q35" s="58"/>
      <c r="R35" s="51">
        <f t="shared" si="0"/>
        <v>4772.3599999999997</v>
      </c>
      <c r="S35" s="28">
        <f t="shared" si="17"/>
        <v>9942.4166666666661</v>
      </c>
      <c r="T35" s="51">
        <f t="shared" si="1"/>
        <v>805.33575000000008</v>
      </c>
      <c r="U35" s="51">
        <f t="shared" si="2"/>
        <v>178.96349999999998</v>
      </c>
      <c r="V35" s="51">
        <f t="shared" si="3"/>
        <v>760.594875</v>
      </c>
      <c r="W35" s="28">
        <f t="shared" si="18"/>
        <v>119.309</v>
      </c>
      <c r="X35" s="51">
        <v>931</v>
      </c>
      <c r="Y35" s="58"/>
      <c r="Z35" s="51">
        <f t="shared" si="4"/>
        <v>3579.2699999999995</v>
      </c>
      <c r="AA35" s="51">
        <f t="shared" si="5"/>
        <v>4414.4329999999991</v>
      </c>
      <c r="AB35" s="52">
        <v>0</v>
      </c>
      <c r="AC35" s="51">
        <f t="shared" si="6"/>
        <v>127836.31716666669</v>
      </c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</row>
    <row r="36" spans="1:242" s="36" customFormat="1" ht="24" customHeight="1" x14ac:dyDescent="0.25">
      <c r="A36" s="47">
        <v>28</v>
      </c>
      <c r="B36" s="22" t="s">
        <v>100</v>
      </c>
      <c r="C36" s="22" t="s">
        <v>101</v>
      </c>
      <c r="D36" s="22" t="s">
        <v>137</v>
      </c>
      <c r="E36" s="22" t="s">
        <v>138</v>
      </c>
      <c r="F36" s="22" t="s">
        <v>102</v>
      </c>
      <c r="G36" s="26" t="s">
        <v>287</v>
      </c>
      <c r="H36" s="24">
        <v>10</v>
      </c>
      <c r="I36" s="23">
        <v>40</v>
      </c>
      <c r="J36" s="57" t="s">
        <v>37</v>
      </c>
      <c r="K36" s="25" t="s">
        <v>176</v>
      </c>
      <c r="L36" s="23">
        <v>2</v>
      </c>
      <c r="M36" s="61" t="s">
        <v>166</v>
      </c>
      <c r="N36" s="58">
        <v>6168.3</v>
      </c>
      <c r="O36" s="58"/>
      <c r="P36" s="28">
        <v>5965.45</v>
      </c>
      <c r="Q36" s="58"/>
      <c r="R36" s="51">
        <f t="shared" si="0"/>
        <v>4772.3599999999997</v>
      </c>
      <c r="S36" s="28">
        <f t="shared" si="17"/>
        <v>9942.4166666666661</v>
      </c>
      <c r="T36" s="51">
        <f t="shared" si="1"/>
        <v>805.33575000000008</v>
      </c>
      <c r="U36" s="51">
        <f t="shared" si="2"/>
        <v>178.96349999999998</v>
      </c>
      <c r="V36" s="51">
        <f t="shared" si="3"/>
        <v>760.594875</v>
      </c>
      <c r="W36" s="28">
        <f t="shared" si="18"/>
        <v>119.309</v>
      </c>
      <c r="X36" s="51">
        <v>931</v>
      </c>
      <c r="Y36" s="58"/>
      <c r="Z36" s="51">
        <f t="shared" si="4"/>
        <v>3579.2699999999995</v>
      </c>
      <c r="AA36" s="51">
        <f t="shared" si="5"/>
        <v>4414.4329999999991</v>
      </c>
      <c r="AB36" s="52">
        <v>0</v>
      </c>
      <c r="AC36" s="51">
        <f t="shared" si="6"/>
        <v>127836.31716666669</v>
      </c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</row>
    <row r="37" spans="1:242" s="36" customFormat="1" ht="24" customHeight="1" x14ac:dyDescent="0.25">
      <c r="A37" s="55">
        <v>29</v>
      </c>
      <c r="B37" s="22" t="s">
        <v>100</v>
      </c>
      <c r="C37" s="22" t="s">
        <v>101</v>
      </c>
      <c r="D37" s="22" t="s">
        <v>137</v>
      </c>
      <c r="E37" s="22" t="s">
        <v>138</v>
      </c>
      <c r="F37" s="22" t="s">
        <v>102</v>
      </c>
      <c r="G37" s="26" t="s">
        <v>103</v>
      </c>
      <c r="H37" s="57">
        <v>10</v>
      </c>
      <c r="I37" s="23">
        <v>40</v>
      </c>
      <c r="J37" s="57" t="s">
        <v>37</v>
      </c>
      <c r="K37" s="25" t="s">
        <v>180</v>
      </c>
      <c r="L37" s="23">
        <v>2</v>
      </c>
      <c r="M37" s="61" t="s">
        <v>167</v>
      </c>
      <c r="N37" s="58">
        <v>6168.3</v>
      </c>
      <c r="O37" s="58"/>
      <c r="P37" s="28">
        <v>5965.45</v>
      </c>
      <c r="Q37" s="58"/>
      <c r="R37" s="51">
        <f t="shared" si="0"/>
        <v>4772.3599999999997</v>
      </c>
      <c r="S37" s="28">
        <f t="shared" si="17"/>
        <v>9942.4166666666661</v>
      </c>
      <c r="T37" s="51">
        <f t="shared" si="1"/>
        <v>805.33575000000008</v>
      </c>
      <c r="U37" s="51">
        <f t="shared" si="2"/>
        <v>178.96349999999998</v>
      </c>
      <c r="V37" s="51">
        <f t="shared" si="3"/>
        <v>760.594875</v>
      </c>
      <c r="W37" s="28">
        <f t="shared" si="18"/>
        <v>119.309</v>
      </c>
      <c r="X37" s="51">
        <v>931</v>
      </c>
      <c r="Y37" s="58"/>
      <c r="Z37" s="51">
        <f t="shared" si="4"/>
        <v>3579.2699999999995</v>
      </c>
      <c r="AA37" s="51">
        <f t="shared" si="5"/>
        <v>4414.4329999999991</v>
      </c>
      <c r="AB37" s="52">
        <v>0</v>
      </c>
      <c r="AC37" s="51">
        <f t="shared" si="6"/>
        <v>127836.31716666669</v>
      </c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</row>
    <row r="38" spans="1:242" s="36" customFormat="1" ht="24" customHeight="1" x14ac:dyDescent="0.25">
      <c r="A38" s="57">
        <v>30</v>
      </c>
      <c r="B38" s="22" t="s">
        <v>100</v>
      </c>
      <c r="C38" s="22" t="s">
        <v>101</v>
      </c>
      <c r="D38" s="22" t="s">
        <v>137</v>
      </c>
      <c r="E38" s="22" t="s">
        <v>138</v>
      </c>
      <c r="F38" s="22" t="s">
        <v>102</v>
      </c>
      <c r="G38" s="26" t="s">
        <v>157</v>
      </c>
      <c r="H38" s="57">
        <v>10</v>
      </c>
      <c r="I38" s="23">
        <v>40</v>
      </c>
      <c r="J38" s="57" t="s">
        <v>37</v>
      </c>
      <c r="K38" s="25" t="s">
        <v>121</v>
      </c>
      <c r="L38" s="23">
        <v>2</v>
      </c>
      <c r="M38" s="61" t="s">
        <v>167</v>
      </c>
      <c r="N38" s="58">
        <v>6168.3</v>
      </c>
      <c r="O38" s="58"/>
      <c r="P38" s="28">
        <v>5935.45</v>
      </c>
      <c r="Q38" s="58"/>
      <c r="R38" s="51">
        <f t="shared" si="0"/>
        <v>4748.3599999999997</v>
      </c>
      <c r="S38" s="28">
        <f t="shared" si="17"/>
        <v>9892.4166666666661</v>
      </c>
      <c r="T38" s="51">
        <f t="shared" si="1"/>
        <v>801.28575000000001</v>
      </c>
      <c r="U38" s="51">
        <f t="shared" si="2"/>
        <v>178.06349999999998</v>
      </c>
      <c r="V38" s="51">
        <f t="shared" si="3"/>
        <v>756.76987499999996</v>
      </c>
      <c r="W38" s="28">
        <f t="shared" si="18"/>
        <v>118.709</v>
      </c>
      <c r="X38" s="51">
        <v>931</v>
      </c>
      <c r="Y38" s="58"/>
      <c r="Z38" s="51">
        <f t="shared" si="4"/>
        <v>3561.2699999999995</v>
      </c>
      <c r="AA38" s="51">
        <f t="shared" si="5"/>
        <v>4392.2329999999993</v>
      </c>
      <c r="AB38" s="52">
        <v>0</v>
      </c>
      <c r="AC38" s="51">
        <f t="shared" si="6"/>
        <v>127249.61716666668</v>
      </c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</row>
    <row r="39" spans="1:242" s="36" customFormat="1" ht="24" customHeight="1" x14ac:dyDescent="0.25">
      <c r="A39" s="47">
        <v>31</v>
      </c>
      <c r="B39" s="22" t="s">
        <v>100</v>
      </c>
      <c r="C39" s="22" t="s">
        <v>101</v>
      </c>
      <c r="D39" s="22" t="s">
        <v>137</v>
      </c>
      <c r="E39" s="22" t="s">
        <v>138</v>
      </c>
      <c r="F39" s="22" t="s">
        <v>102</v>
      </c>
      <c r="G39" s="26" t="s">
        <v>105</v>
      </c>
      <c r="H39" s="24">
        <v>8</v>
      </c>
      <c r="I39" s="23">
        <v>40</v>
      </c>
      <c r="J39" s="57" t="s">
        <v>37</v>
      </c>
      <c r="K39" s="25" t="s">
        <v>190</v>
      </c>
      <c r="L39" s="23">
        <v>2</v>
      </c>
      <c r="M39" s="61" t="s">
        <v>168</v>
      </c>
      <c r="N39" s="58">
        <v>5587.3</v>
      </c>
      <c r="O39" s="58"/>
      <c r="P39" s="28">
        <v>5403.6</v>
      </c>
      <c r="Q39" s="58"/>
      <c r="R39" s="51">
        <f t="shared" si="0"/>
        <v>4322.88</v>
      </c>
      <c r="S39" s="28">
        <f t="shared" si="17"/>
        <v>9006</v>
      </c>
      <c r="T39" s="51">
        <f t="shared" si="1"/>
        <v>729.4860000000001</v>
      </c>
      <c r="U39" s="51">
        <f t="shared" si="2"/>
        <v>162.108</v>
      </c>
      <c r="V39" s="51">
        <f t="shared" si="3"/>
        <v>688.95900000000006</v>
      </c>
      <c r="W39" s="28">
        <f t="shared" si="18"/>
        <v>108.072</v>
      </c>
      <c r="X39" s="51">
        <v>931</v>
      </c>
      <c r="Y39" s="58"/>
      <c r="Z39" s="51">
        <f t="shared" si="4"/>
        <v>3242.16</v>
      </c>
      <c r="AA39" s="51">
        <f t="shared" si="5"/>
        <v>3998.6640000000002</v>
      </c>
      <c r="AB39" s="52">
        <v>0</v>
      </c>
      <c r="AC39" s="51">
        <f t="shared" si="6"/>
        <v>116848.40400000002</v>
      </c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</row>
    <row r="40" spans="1:242" s="36" customFormat="1" ht="24" customHeight="1" x14ac:dyDescent="0.25">
      <c r="A40" s="55">
        <v>32</v>
      </c>
      <c r="B40" s="22" t="s">
        <v>100</v>
      </c>
      <c r="C40" s="22" t="s">
        <v>101</v>
      </c>
      <c r="D40" s="22" t="s">
        <v>137</v>
      </c>
      <c r="E40" s="22" t="s">
        <v>138</v>
      </c>
      <c r="F40" s="22" t="s">
        <v>102</v>
      </c>
      <c r="G40" s="26" t="s">
        <v>204</v>
      </c>
      <c r="H40" s="24">
        <v>8</v>
      </c>
      <c r="I40" s="23">
        <v>40</v>
      </c>
      <c r="J40" s="57" t="s">
        <v>37</v>
      </c>
      <c r="K40" s="25" t="s">
        <v>182</v>
      </c>
      <c r="L40" s="23">
        <v>2</v>
      </c>
      <c r="M40" s="61" t="s">
        <v>166</v>
      </c>
      <c r="N40" s="58">
        <v>5587.3</v>
      </c>
      <c r="O40" s="58"/>
      <c r="P40" s="28">
        <v>5403.6</v>
      </c>
      <c r="Q40" s="58"/>
      <c r="R40" s="51">
        <f t="shared" si="0"/>
        <v>4322.88</v>
      </c>
      <c r="S40" s="28">
        <f t="shared" si="17"/>
        <v>9006</v>
      </c>
      <c r="T40" s="51">
        <f t="shared" si="1"/>
        <v>729.4860000000001</v>
      </c>
      <c r="U40" s="51">
        <f t="shared" si="2"/>
        <v>162.108</v>
      </c>
      <c r="V40" s="51">
        <f t="shared" si="3"/>
        <v>688.95900000000006</v>
      </c>
      <c r="W40" s="28">
        <f t="shared" si="18"/>
        <v>108.072</v>
      </c>
      <c r="X40" s="51">
        <v>931</v>
      </c>
      <c r="Y40" s="58"/>
      <c r="Z40" s="51">
        <f t="shared" si="4"/>
        <v>3242.16</v>
      </c>
      <c r="AA40" s="51">
        <f t="shared" si="5"/>
        <v>3998.6640000000002</v>
      </c>
      <c r="AB40" s="52">
        <v>0</v>
      </c>
      <c r="AC40" s="51">
        <f t="shared" si="6"/>
        <v>116848.40400000002</v>
      </c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</row>
    <row r="41" spans="1:242" s="36" customFormat="1" ht="24" customHeight="1" x14ac:dyDescent="0.25">
      <c r="A41" s="57">
        <v>33</v>
      </c>
      <c r="B41" s="22" t="s">
        <v>100</v>
      </c>
      <c r="C41" s="22" t="s">
        <v>101</v>
      </c>
      <c r="D41" s="22" t="s">
        <v>137</v>
      </c>
      <c r="E41" s="22" t="s">
        <v>138</v>
      </c>
      <c r="F41" s="22" t="s">
        <v>102</v>
      </c>
      <c r="G41" s="26" t="s">
        <v>173</v>
      </c>
      <c r="H41" s="24">
        <v>7</v>
      </c>
      <c r="I41" s="23">
        <v>40</v>
      </c>
      <c r="J41" s="57" t="s">
        <v>37</v>
      </c>
      <c r="K41" s="25" t="s">
        <v>186</v>
      </c>
      <c r="L41" s="23">
        <v>2</v>
      </c>
      <c r="M41" s="61" t="s">
        <v>168</v>
      </c>
      <c r="N41" s="58">
        <v>5314.95</v>
      </c>
      <c r="O41" s="58"/>
      <c r="P41" s="28">
        <f t="shared" si="16"/>
        <v>5314.95</v>
      </c>
      <c r="Q41" s="58"/>
      <c r="R41" s="51">
        <f t="shared" si="0"/>
        <v>4251.96</v>
      </c>
      <c r="S41" s="28">
        <f t="shared" si="17"/>
        <v>8858.25</v>
      </c>
      <c r="T41" s="51">
        <f t="shared" si="1"/>
        <v>717.51824999999997</v>
      </c>
      <c r="U41" s="51">
        <f t="shared" si="2"/>
        <v>159.4485</v>
      </c>
      <c r="V41" s="51">
        <f t="shared" si="3"/>
        <v>677.65612499999997</v>
      </c>
      <c r="W41" s="28">
        <f t="shared" si="18"/>
        <v>106.29899999999999</v>
      </c>
      <c r="X41" s="51">
        <v>931</v>
      </c>
      <c r="Y41" s="58"/>
      <c r="Z41" s="51">
        <f t="shared" si="4"/>
        <v>3188.9700000000003</v>
      </c>
      <c r="AA41" s="51">
        <f t="shared" si="5"/>
        <v>3933.0629999999996</v>
      </c>
      <c r="AB41" s="52">
        <v>0</v>
      </c>
      <c r="AC41" s="51">
        <f t="shared" si="6"/>
        <v>115114.7055</v>
      </c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</row>
    <row r="42" spans="1:242" s="36" customFormat="1" ht="24" customHeight="1" x14ac:dyDescent="0.25">
      <c r="A42" s="47">
        <v>34</v>
      </c>
      <c r="B42" s="22" t="s">
        <v>100</v>
      </c>
      <c r="C42" s="22" t="s">
        <v>101</v>
      </c>
      <c r="D42" s="22" t="s">
        <v>137</v>
      </c>
      <c r="E42" s="22" t="s">
        <v>138</v>
      </c>
      <c r="F42" s="22" t="s">
        <v>102</v>
      </c>
      <c r="G42" s="26" t="s">
        <v>220</v>
      </c>
      <c r="H42" s="24">
        <v>7</v>
      </c>
      <c r="I42" s="23">
        <v>40</v>
      </c>
      <c r="J42" s="57" t="s">
        <v>37</v>
      </c>
      <c r="K42" s="25" t="s">
        <v>186</v>
      </c>
      <c r="L42" s="23">
        <v>2</v>
      </c>
      <c r="M42" s="61" t="s">
        <v>168</v>
      </c>
      <c r="N42" s="58">
        <v>5314.95</v>
      </c>
      <c r="O42" s="58"/>
      <c r="P42" s="28">
        <f t="shared" si="16"/>
        <v>5314.95</v>
      </c>
      <c r="Q42" s="58"/>
      <c r="R42" s="51">
        <f t="shared" si="0"/>
        <v>4251.96</v>
      </c>
      <c r="S42" s="28">
        <f t="shared" si="17"/>
        <v>8858.25</v>
      </c>
      <c r="T42" s="51">
        <f t="shared" si="1"/>
        <v>717.51824999999997</v>
      </c>
      <c r="U42" s="51">
        <f t="shared" si="2"/>
        <v>159.4485</v>
      </c>
      <c r="V42" s="51">
        <f t="shared" si="3"/>
        <v>677.65612499999997</v>
      </c>
      <c r="W42" s="28">
        <f t="shared" si="18"/>
        <v>106.29899999999999</v>
      </c>
      <c r="X42" s="51">
        <v>931</v>
      </c>
      <c r="Y42" s="58"/>
      <c r="Z42" s="51">
        <f t="shared" si="4"/>
        <v>3188.9700000000003</v>
      </c>
      <c r="AA42" s="51">
        <f t="shared" si="5"/>
        <v>3933.0629999999996</v>
      </c>
      <c r="AB42" s="52">
        <v>0</v>
      </c>
      <c r="AC42" s="51">
        <f t="shared" si="6"/>
        <v>115114.7055</v>
      </c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</row>
    <row r="43" spans="1:242" s="36" customFormat="1" ht="24" customHeight="1" x14ac:dyDescent="0.25">
      <c r="A43" s="55">
        <v>35</v>
      </c>
      <c r="B43" s="22" t="s">
        <v>100</v>
      </c>
      <c r="C43" s="22" t="s">
        <v>101</v>
      </c>
      <c r="D43" s="22" t="s">
        <v>137</v>
      </c>
      <c r="E43" s="22" t="s">
        <v>138</v>
      </c>
      <c r="F43" s="22" t="s">
        <v>102</v>
      </c>
      <c r="G43" s="26" t="s">
        <v>104</v>
      </c>
      <c r="H43" s="24">
        <v>7</v>
      </c>
      <c r="I43" s="23">
        <v>40</v>
      </c>
      <c r="J43" s="57" t="s">
        <v>37</v>
      </c>
      <c r="K43" s="25" t="s">
        <v>122</v>
      </c>
      <c r="L43" s="23">
        <v>2</v>
      </c>
      <c r="M43" s="61" t="s">
        <v>168</v>
      </c>
      <c r="N43" s="58">
        <v>5314.95</v>
      </c>
      <c r="O43" s="58"/>
      <c r="P43" s="28">
        <f t="shared" si="16"/>
        <v>5314.95</v>
      </c>
      <c r="Q43" s="58"/>
      <c r="R43" s="51">
        <f t="shared" si="0"/>
        <v>4251.96</v>
      </c>
      <c r="S43" s="28">
        <f t="shared" si="17"/>
        <v>8858.25</v>
      </c>
      <c r="T43" s="51">
        <f t="shared" si="1"/>
        <v>717.51824999999997</v>
      </c>
      <c r="U43" s="51">
        <f t="shared" si="2"/>
        <v>159.4485</v>
      </c>
      <c r="V43" s="51">
        <f t="shared" si="3"/>
        <v>677.65612499999997</v>
      </c>
      <c r="W43" s="28">
        <f t="shared" si="18"/>
        <v>106.29899999999999</v>
      </c>
      <c r="X43" s="51">
        <v>931</v>
      </c>
      <c r="Y43" s="58"/>
      <c r="Z43" s="51">
        <f t="shared" si="4"/>
        <v>3188.9700000000003</v>
      </c>
      <c r="AA43" s="51">
        <f t="shared" si="5"/>
        <v>3933.0629999999996</v>
      </c>
      <c r="AB43" s="52">
        <v>0</v>
      </c>
      <c r="AC43" s="51">
        <f t="shared" si="6"/>
        <v>115114.7055</v>
      </c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</row>
    <row r="44" spans="1:242" s="36" customFormat="1" ht="24" customHeight="1" x14ac:dyDescent="0.25">
      <c r="A44" s="57">
        <v>36</v>
      </c>
      <c r="B44" s="22" t="s">
        <v>100</v>
      </c>
      <c r="C44" s="22" t="s">
        <v>101</v>
      </c>
      <c r="D44" s="22" t="s">
        <v>137</v>
      </c>
      <c r="E44" s="22" t="s">
        <v>138</v>
      </c>
      <c r="F44" s="22" t="s">
        <v>102</v>
      </c>
      <c r="G44" s="26" t="s">
        <v>174</v>
      </c>
      <c r="H44" s="24">
        <v>7</v>
      </c>
      <c r="I44" s="23">
        <v>40</v>
      </c>
      <c r="J44" s="57" t="s">
        <v>37</v>
      </c>
      <c r="K44" s="25" t="s">
        <v>186</v>
      </c>
      <c r="L44" s="23">
        <v>2</v>
      </c>
      <c r="M44" s="61" t="s">
        <v>166</v>
      </c>
      <c r="N44" s="58">
        <v>5314.95</v>
      </c>
      <c r="O44" s="58"/>
      <c r="P44" s="28">
        <f t="shared" si="16"/>
        <v>5314.95</v>
      </c>
      <c r="Q44" s="58"/>
      <c r="R44" s="51">
        <f t="shared" si="0"/>
        <v>4251.96</v>
      </c>
      <c r="S44" s="28">
        <f t="shared" si="17"/>
        <v>8858.25</v>
      </c>
      <c r="T44" s="51">
        <f t="shared" si="1"/>
        <v>717.51824999999997</v>
      </c>
      <c r="U44" s="51">
        <f t="shared" si="2"/>
        <v>159.4485</v>
      </c>
      <c r="V44" s="51">
        <f t="shared" si="3"/>
        <v>677.65612499999997</v>
      </c>
      <c r="W44" s="28">
        <f t="shared" si="18"/>
        <v>106.29899999999999</v>
      </c>
      <c r="X44" s="51">
        <v>931</v>
      </c>
      <c r="Y44" s="58"/>
      <c r="Z44" s="51">
        <f t="shared" si="4"/>
        <v>3188.9700000000003</v>
      </c>
      <c r="AA44" s="51">
        <f t="shared" si="5"/>
        <v>3933.0629999999996</v>
      </c>
      <c r="AB44" s="52">
        <v>0</v>
      </c>
      <c r="AC44" s="51">
        <f t="shared" si="6"/>
        <v>115114.7055</v>
      </c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</row>
    <row r="45" spans="1:242" s="36" customFormat="1" ht="24" customHeight="1" x14ac:dyDescent="0.25">
      <c r="A45" s="47">
        <v>37</v>
      </c>
      <c r="B45" s="22" t="s">
        <v>100</v>
      </c>
      <c r="C45" s="22" t="s">
        <v>101</v>
      </c>
      <c r="D45" s="22" t="s">
        <v>137</v>
      </c>
      <c r="E45" s="22" t="s">
        <v>138</v>
      </c>
      <c r="F45" s="22" t="s">
        <v>102</v>
      </c>
      <c r="G45" s="26" t="s">
        <v>218</v>
      </c>
      <c r="H45" s="24">
        <v>7</v>
      </c>
      <c r="I45" s="23">
        <v>40</v>
      </c>
      <c r="J45" s="57" t="s">
        <v>37</v>
      </c>
      <c r="K45" s="25" t="s">
        <v>200</v>
      </c>
      <c r="L45" s="23">
        <v>2</v>
      </c>
      <c r="M45" s="61" t="s">
        <v>165</v>
      </c>
      <c r="N45" s="58">
        <v>5314.95</v>
      </c>
      <c r="O45" s="58"/>
      <c r="P45" s="28">
        <f t="shared" si="16"/>
        <v>5314.95</v>
      </c>
      <c r="Q45" s="58"/>
      <c r="R45" s="51">
        <f t="shared" si="0"/>
        <v>4251.96</v>
      </c>
      <c r="S45" s="28">
        <f t="shared" si="17"/>
        <v>8858.25</v>
      </c>
      <c r="T45" s="51">
        <f t="shared" si="1"/>
        <v>717.51824999999997</v>
      </c>
      <c r="U45" s="51">
        <f t="shared" si="2"/>
        <v>159.4485</v>
      </c>
      <c r="V45" s="51">
        <f t="shared" si="3"/>
        <v>677.65612499999997</v>
      </c>
      <c r="W45" s="28">
        <f t="shared" si="18"/>
        <v>106.29899999999999</v>
      </c>
      <c r="X45" s="51">
        <v>931</v>
      </c>
      <c r="Y45" s="58"/>
      <c r="Z45" s="51">
        <f t="shared" si="4"/>
        <v>3188.9700000000003</v>
      </c>
      <c r="AA45" s="51">
        <f t="shared" si="5"/>
        <v>3933.0629999999996</v>
      </c>
      <c r="AB45" s="52">
        <v>0</v>
      </c>
      <c r="AC45" s="51">
        <f t="shared" si="6"/>
        <v>115114.7055</v>
      </c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</row>
    <row r="46" spans="1:242" s="36" customFormat="1" ht="24" customHeight="1" x14ac:dyDescent="0.25">
      <c r="A46" s="55">
        <v>38</v>
      </c>
      <c r="B46" s="22" t="s">
        <v>100</v>
      </c>
      <c r="C46" s="22" t="s">
        <v>101</v>
      </c>
      <c r="D46" s="22" t="s">
        <v>137</v>
      </c>
      <c r="E46" s="22" t="s">
        <v>138</v>
      </c>
      <c r="F46" s="22" t="s">
        <v>102</v>
      </c>
      <c r="G46" s="26" t="s">
        <v>184</v>
      </c>
      <c r="H46" s="24">
        <v>6</v>
      </c>
      <c r="I46" s="23">
        <v>40</v>
      </c>
      <c r="J46" s="57" t="s">
        <v>37</v>
      </c>
      <c r="K46" s="25" t="s">
        <v>191</v>
      </c>
      <c r="L46" s="23">
        <v>2</v>
      </c>
      <c r="M46" s="61" t="s">
        <v>167</v>
      </c>
      <c r="N46" s="58">
        <v>5059.6000000000004</v>
      </c>
      <c r="O46" s="58"/>
      <c r="P46" s="28">
        <f t="shared" si="16"/>
        <v>5059.6000000000004</v>
      </c>
      <c r="Q46" s="58"/>
      <c r="R46" s="51">
        <f t="shared" si="0"/>
        <v>4047.6800000000003</v>
      </c>
      <c r="S46" s="28">
        <f t="shared" si="17"/>
        <v>8432.6666666666661</v>
      </c>
      <c r="T46" s="51">
        <f t="shared" si="1"/>
        <v>683.04600000000005</v>
      </c>
      <c r="U46" s="51">
        <f t="shared" si="2"/>
        <v>151.78800000000001</v>
      </c>
      <c r="V46" s="51">
        <f t="shared" si="3"/>
        <v>645.09900000000005</v>
      </c>
      <c r="W46" s="28">
        <f t="shared" si="18"/>
        <v>101.19200000000001</v>
      </c>
      <c r="X46" s="51">
        <v>931</v>
      </c>
      <c r="Y46" s="58"/>
      <c r="Z46" s="51">
        <f t="shared" si="4"/>
        <v>3035.76</v>
      </c>
      <c r="AA46" s="51">
        <f t="shared" si="5"/>
        <v>3744.1039999999998</v>
      </c>
      <c r="AB46" s="52">
        <v>0</v>
      </c>
      <c r="AC46" s="51">
        <f t="shared" si="6"/>
        <v>110120.91066666668</v>
      </c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</row>
    <row r="47" spans="1:242" s="36" customFormat="1" ht="24" customHeight="1" x14ac:dyDescent="0.25">
      <c r="A47" s="57">
        <v>39</v>
      </c>
      <c r="B47" s="22" t="s">
        <v>100</v>
      </c>
      <c r="C47" s="22" t="s">
        <v>101</v>
      </c>
      <c r="D47" s="22" t="s">
        <v>137</v>
      </c>
      <c r="E47" s="22" t="s">
        <v>138</v>
      </c>
      <c r="F47" s="22" t="s">
        <v>102</v>
      </c>
      <c r="G47" s="26" t="s">
        <v>187</v>
      </c>
      <c r="H47" s="24">
        <v>6</v>
      </c>
      <c r="I47" s="23">
        <v>40</v>
      </c>
      <c r="J47" s="57" t="s">
        <v>37</v>
      </c>
      <c r="K47" s="25" t="s">
        <v>123</v>
      </c>
      <c r="L47" s="23">
        <v>2</v>
      </c>
      <c r="M47" s="61" t="s">
        <v>166</v>
      </c>
      <c r="N47" s="58">
        <v>5059.6000000000004</v>
      </c>
      <c r="O47" s="58"/>
      <c r="P47" s="28">
        <f t="shared" ref="P47:P48" si="63">+N47+O47</f>
        <v>5059.6000000000004</v>
      </c>
      <c r="Q47" s="58"/>
      <c r="R47" s="51">
        <f t="shared" ref="R47:R48" si="64">+P47/30*24</f>
        <v>4047.6800000000003</v>
      </c>
      <c r="S47" s="28">
        <f t="shared" ref="S47:S48" si="65">+P47/30*50</f>
        <v>8432.6666666666661</v>
      </c>
      <c r="T47" s="51">
        <f t="shared" si="1"/>
        <v>683.04600000000005</v>
      </c>
      <c r="U47" s="51">
        <f t="shared" ref="U47:U48" si="66">+P47*3%</f>
        <v>151.78800000000001</v>
      </c>
      <c r="V47" s="51">
        <f t="shared" ref="V47:V48" si="67">+P47*12.75%</f>
        <v>645.09900000000005</v>
      </c>
      <c r="W47" s="28">
        <f t="shared" ref="W47:W48" si="68">+P47*2%</f>
        <v>101.19200000000001</v>
      </c>
      <c r="X47" s="51">
        <v>931</v>
      </c>
      <c r="Y47" s="58"/>
      <c r="Z47" s="51">
        <f t="shared" ref="Z47:Z48" si="69">+P47*5%*12</f>
        <v>3035.76</v>
      </c>
      <c r="AA47" s="51">
        <f t="shared" ref="AA47:AA48" si="70">(R47+S47)*30%</f>
        <v>3744.1039999999998</v>
      </c>
      <c r="AB47" s="52">
        <v>0</v>
      </c>
      <c r="AC47" s="51">
        <f t="shared" ref="AC47:AC48" si="71">+(P47+T47+U47+V47+W47+X47+Y47)*12+R47+S47+Z47+AA47+AB47</f>
        <v>110120.91066666668</v>
      </c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</row>
    <row r="48" spans="1:242" s="36" customFormat="1" ht="24" customHeight="1" x14ac:dyDescent="0.25">
      <c r="A48" s="47">
        <v>40</v>
      </c>
      <c r="B48" s="22" t="s">
        <v>100</v>
      </c>
      <c r="C48" s="22" t="s">
        <v>101</v>
      </c>
      <c r="D48" s="22" t="s">
        <v>137</v>
      </c>
      <c r="E48" s="22" t="s">
        <v>138</v>
      </c>
      <c r="F48" s="22" t="s">
        <v>102</v>
      </c>
      <c r="G48" s="26" t="s">
        <v>286</v>
      </c>
      <c r="H48" s="24">
        <v>6</v>
      </c>
      <c r="I48" s="23">
        <v>40</v>
      </c>
      <c r="J48" s="57" t="s">
        <v>37</v>
      </c>
      <c r="K48" s="25" t="s">
        <v>226</v>
      </c>
      <c r="L48" s="23">
        <v>2</v>
      </c>
      <c r="M48" s="61" t="s">
        <v>167</v>
      </c>
      <c r="N48" s="58">
        <v>5059.6000000000004</v>
      </c>
      <c r="O48" s="58"/>
      <c r="P48" s="28">
        <f t="shared" si="63"/>
        <v>5059.6000000000004</v>
      </c>
      <c r="Q48" s="58"/>
      <c r="R48" s="51">
        <f t="shared" si="64"/>
        <v>4047.6800000000003</v>
      </c>
      <c r="S48" s="28">
        <f t="shared" si="65"/>
        <v>8432.6666666666661</v>
      </c>
      <c r="T48" s="51">
        <f t="shared" ref="T48" si="72">+P48*13.5%</f>
        <v>683.04600000000005</v>
      </c>
      <c r="U48" s="51">
        <f t="shared" si="66"/>
        <v>151.78800000000001</v>
      </c>
      <c r="V48" s="51">
        <f t="shared" si="67"/>
        <v>645.09900000000005</v>
      </c>
      <c r="W48" s="28">
        <f t="shared" si="68"/>
        <v>101.19200000000001</v>
      </c>
      <c r="X48" s="51">
        <v>931</v>
      </c>
      <c r="Y48" s="58"/>
      <c r="Z48" s="51">
        <f t="shared" si="69"/>
        <v>3035.76</v>
      </c>
      <c r="AA48" s="51">
        <f t="shared" si="70"/>
        <v>3744.1039999999998</v>
      </c>
      <c r="AB48" s="52">
        <v>0</v>
      </c>
      <c r="AC48" s="51">
        <f t="shared" si="71"/>
        <v>110120.91066666668</v>
      </c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</row>
    <row r="49" spans="1:242" s="36" customFormat="1" ht="24" customHeight="1" x14ac:dyDescent="0.25">
      <c r="A49" s="47">
        <v>40</v>
      </c>
      <c r="B49" s="22" t="s">
        <v>100</v>
      </c>
      <c r="C49" s="22" t="s">
        <v>101</v>
      </c>
      <c r="D49" s="22" t="s">
        <v>137</v>
      </c>
      <c r="E49" s="22" t="s">
        <v>138</v>
      </c>
      <c r="F49" s="22" t="s">
        <v>102</v>
      </c>
      <c r="G49" s="26" t="s">
        <v>285</v>
      </c>
      <c r="H49" s="24">
        <v>6</v>
      </c>
      <c r="I49" s="23">
        <v>40</v>
      </c>
      <c r="J49" s="57" t="s">
        <v>37</v>
      </c>
      <c r="K49" s="25" t="s">
        <v>191</v>
      </c>
      <c r="L49" s="23">
        <v>2</v>
      </c>
      <c r="M49" s="61" t="s">
        <v>167</v>
      </c>
      <c r="N49" s="58">
        <v>5059.6000000000004</v>
      </c>
      <c r="O49" s="58"/>
      <c r="P49" s="28">
        <f t="shared" si="16"/>
        <v>5059.6000000000004</v>
      </c>
      <c r="Q49" s="58"/>
      <c r="R49" s="51">
        <f t="shared" si="0"/>
        <v>4047.6800000000003</v>
      </c>
      <c r="S49" s="28">
        <f t="shared" si="17"/>
        <v>8432.6666666666661</v>
      </c>
      <c r="T49" s="51">
        <f t="shared" si="1"/>
        <v>683.04600000000005</v>
      </c>
      <c r="U49" s="51">
        <f t="shared" si="2"/>
        <v>151.78800000000001</v>
      </c>
      <c r="V49" s="51">
        <f t="shared" si="3"/>
        <v>645.09900000000005</v>
      </c>
      <c r="W49" s="28">
        <f t="shared" si="18"/>
        <v>101.19200000000001</v>
      </c>
      <c r="X49" s="51">
        <v>931</v>
      </c>
      <c r="Y49" s="58"/>
      <c r="Z49" s="51">
        <f t="shared" si="4"/>
        <v>3035.76</v>
      </c>
      <c r="AA49" s="51">
        <f t="shared" si="5"/>
        <v>3744.1039999999998</v>
      </c>
      <c r="AB49" s="52">
        <v>0</v>
      </c>
      <c r="AC49" s="51">
        <f t="shared" si="6"/>
        <v>110120.91066666668</v>
      </c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</row>
    <row r="50" spans="1:242" s="36" customFormat="1" ht="24" customHeight="1" x14ac:dyDescent="0.25">
      <c r="A50" s="55">
        <v>41</v>
      </c>
      <c r="B50" s="22" t="s">
        <v>100</v>
      </c>
      <c r="C50" s="22" t="s">
        <v>101</v>
      </c>
      <c r="D50" s="22" t="s">
        <v>137</v>
      </c>
      <c r="E50" s="22" t="s">
        <v>138</v>
      </c>
      <c r="F50" s="22" t="s">
        <v>102</v>
      </c>
      <c r="G50" s="69" t="s">
        <v>224</v>
      </c>
      <c r="H50" s="24">
        <v>5</v>
      </c>
      <c r="I50" s="23">
        <v>40</v>
      </c>
      <c r="J50" s="57" t="s">
        <v>37</v>
      </c>
      <c r="K50" s="25" t="s">
        <v>188</v>
      </c>
      <c r="L50" s="23">
        <v>2</v>
      </c>
      <c r="M50" s="61" t="s">
        <v>167</v>
      </c>
      <c r="N50" s="58">
        <v>4821.1000000000004</v>
      </c>
      <c r="O50" s="58"/>
      <c r="P50" s="28">
        <f t="shared" si="16"/>
        <v>4821.1000000000004</v>
      </c>
      <c r="Q50" s="58"/>
      <c r="R50" s="51">
        <f t="shared" si="0"/>
        <v>3856.88</v>
      </c>
      <c r="S50" s="28">
        <f t="shared" si="17"/>
        <v>8035.166666666667</v>
      </c>
      <c r="T50" s="51">
        <f t="shared" si="1"/>
        <v>650.84850000000006</v>
      </c>
      <c r="U50" s="51">
        <f t="shared" si="2"/>
        <v>144.63300000000001</v>
      </c>
      <c r="V50" s="51">
        <f t="shared" si="3"/>
        <v>614.69025000000011</v>
      </c>
      <c r="W50" s="28">
        <f t="shared" si="18"/>
        <v>96.422000000000011</v>
      </c>
      <c r="X50" s="51">
        <v>931</v>
      </c>
      <c r="Y50" s="58"/>
      <c r="Z50" s="51">
        <f t="shared" si="4"/>
        <v>2892.6600000000003</v>
      </c>
      <c r="AA50" s="51">
        <f t="shared" si="5"/>
        <v>3567.614</v>
      </c>
      <c r="AB50" s="52">
        <v>0</v>
      </c>
      <c r="AC50" s="51">
        <f t="shared" si="6"/>
        <v>105456.64566666668</v>
      </c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</row>
    <row r="51" spans="1:242" s="36" customFormat="1" ht="24" customHeight="1" x14ac:dyDescent="0.25">
      <c r="A51" s="57">
        <v>42</v>
      </c>
      <c r="B51" s="22" t="s">
        <v>100</v>
      </c>
      <c r="C51" s="22" t="s">
        <v>101</v>
      </c>
      <c r="D51" s="22" t="s">
        <v>137</v>
      </c>
      <c r="E51" s="22" t="s">
        <v>138</v>
      </c>
      <c r="F51" s="22" t="s">
        <v>102</v>
      </c>
      <c r="G51" s="30" t="s">
        <v>288</v>
      </c>
      <c r="H51" s="24">
        <v>5</v>
      </c>
      <c r="I51" s="23">
        <v>40</v>
      </c>
      <c r="J51" s="57" t="s">
        <v>37</v>
      </c>
      <c r="K51" s="25" t="s">
        <v>188</v>
      </c>
      <c r="L51" s="23">
        <v>2</v>
      </c>
      <c r="M51" s="61" t="s">
        <v>168</v>
      </c>
      <c r="N51" s="58">
        <v>4821.1000000000004</v>
      </c>
      <c r="O51" s="58"/>
      <c r="P51" s="28">
        <f t="shared" si="16"/>
        <v>4821.1000000000004</v>
      </c>
      <c r="Q51" s="58"/>
      <c r="R51" s="51">
        <f t="shared" si="0"/>
        <v>3856.88</v>
      </c>
      <c r="S51" s="28">
        <f t="shared" si="17"/>
        <v>8035.166666666667</v>
      </c>
      <c r="T51" s="51">
        <f t="shared" si="1"/>
        <v>650.84850000000006</v>
      </c>
      <c r="U51" s="51">
        <f t="shared" si="2"/>
        <v>144.63300000000001</v>
      </c>
      <c r="V51" s="51">
        <f t="shared" si="3"/>
        <v>614.69025000000011</v>
      </c>
      <c r="W51" s="28">
        <f t="shared" si="18"/>
        <v>96.422000000000011</v>
      </c>
      <c r="X51" s="51">
        <v>931</v>
      </c>
      <c r="Y51" s="58"/>
      <c r="Z51" s="51">
        <f t="shared" si="4"/>
        <v>2892.6600000000003</v>
      </c>
      <c r="AA51" s="51">
        <f t="shared" si="5"/>
        <v>3567.614</v>
      </c>
      <c r="AB51" s="52">
        <v>0</v>
      </c>
      <c r="AC51" s="51">
        <f t="shared" si="6"/>
        <v>105456.64566666668</v>
      </c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</row>
    <row r="52" spans="1:242" s="36" customFormat="1" ht="24" customHeight="1" x14ac:dyDescent="0.25">
      <c r="A52" s="47">
        <v>43</v>
      </c>
      <c r="B52" s="22" t="s">
        <v>100</v>
      </c>
      <c r="C52" s="22" t="s">
        <v>101</v>
      </c>
      <c r="D52" s="22" t="s">
        <v>137</v>
      </c>
      <c r="E52" s="22" t="s">
        <v>138</v>
      </c>
      <c r="F52" s="22" t="s">
        <v>102</v>
      </c>
      <c r="G52" s="26" t="s">
        <v>210</v>
      </c>
      <c r="H52" s="24">
        <v>5</v>
      </c>
      <c r="I52" s="23">
        <v>40</v>
      </c>
      <c r="J52" s="57" t="s">
        <v>37</v>
      </c>
      <c r="K52" s="25" t="s">
        <v>192</v>
      </c>
      <c r="L52" s="23">
        <v>2</v>
      </c>
      <c r="M52" s="61" t="s">
        <v>167</v>
      </c>
      <c r="N52" s="58">
        <v>4821.1000000000004</v>
      </c>
      <c r="O52" s="58"/>
      <c r="P52" s="28">
        <f t="shared" si="16"/>
        <v>4821.1000000000004</v>
      </c>
      <c r="Q52" s="58"/>
      <c r="R52" s="51">
        <f t="shared" si="0"/>
        <v>3856.88</v>
      </c>
      <c r="S52" s="28">
        <f t="shared" si="17"/>
        <v>8035.166666666667</v>
      </c>
      <c r="T52" s="51">
        <f t="shared" si="1"/>
        <v>650.84850000000006</v>
      </c>
      <c r="U52" s="51">
        <f t="shared" si="2"/>
        <v>144.63300000000001</v>
      </c>
      <c r="V52" s="51">
        <f t="shared" si="3"/>
        <v>614.69025000000011</v>
      </c>
      <c r="W52" s="28">
        <f t="shared" si="18"/>
        <v>96.422000000000011</v>
      </c>
      <c r="X52" s="51">
        <v>931</v>
      </c>
      <c r="Y52" s="58"/>
      <c r="Z52" s="51">
        <f t="shared" si="4"/>
        <v>2892.6600000000003</v>
      </c>
      <c r="AA52" s="51">
        <f t="shared" si="5"/>
        <v>3567.614</v>
      </c>
      <c r="AB52" s="52">
        <v>0</v>
      </c>
      <c r="AC52" s="51">
        <f t="shared" si="6"/>
        <v>105456.64566666668</v>
      </c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</row>
    <row r="53" spans="1:242" s="36" customFormat="1" ht="24" customHeight="1" x14ac:dyDescent="0.25">
      <c r="A53" s="55">
        <v>44</v>
      </c>
      <c r="B53" s="22" t="s">
        <v>100</v>
      </c>
      <c r="C53" s="22" t="s">
        <v>101</v>
      </c>
      <c r="D53" s="22" t="s">
        <v>137</v>
      </c>
      <c r="E53" s="22" t="s">
        <v>138</v>
      </c>
      <c r="F53" s="22" t="s">
        <v>102</v>
      </c>
      <c r="G53" s="26" t="s">
        <v>198</v>
      </c>
      <c r="H53" s="24">
        <v>5</v>
      </c>
      <c r="I53" s="23">
        <v>40</v>
      </c>
      <c r="J53" s="57" t="s">
        <v>37</v>
      </c>
      <c r="K53" s="25" t="s">
        <v>124</v>
      </c>
      <c r="L53" s="23">
        <v>2</v>
      </c>
      <c r="M53" s="61" t="s">
        <v>166</v>
      </c>
      <c r="N53" s="58">
        <v>4821.1000000000004</v>
      </c>
      <c r="O53" s="58"/>
      <c r="P53" s="28">
        <f t="shared" si="16"/>
        <v>4821.1000000000004</v>
      </c>
      <c r="Q53" s="58"/>
      <c r="R53" s="51">
        <f t="shared" si="0"/>
        <v>3856.88</v>
      </c>
      <c r="S53" s="28">
        <f t="shared" si="17"/>
        <v>8035.166666666667</v>
      </c>
      <c r="T53" s="51">
        <f t="shared" si="1"/>
        <v>650.84850000000006</v>
      </c>
      <c r="U53" s="51">
        <f t="shared" si="2"/>
        <v>144.63300000000001</v>
      </c>
      <c r="V53" s="51">
        <f t="shared" si="3"/>
        <v>614.69025000000011</v>
      </c>
      <c r="W53" s="28">
        <f t="shared" si="18"/>
        <v>96.422000000000011</v>
      </c>
      <c r="X53" s="51">
        <v>931</v>
      </c>
      <c r="Y53" s="58"/>
      <c r="Z53" s="51">
        <f t="shared" si="4"/>
        <v>2892.6600000000003</v>
      </c>
      <c r="AA53" s="51">
        <f t="shared" si="5"/>
        <v>3567.614</v>
      </c>
      <c r="AB53" s="52">
        <v>0</v>
      </c>
      <c r="AC53" s="51">
        <f t="shared" si="6"/>
        <v>105456.64566666668</v>
      </c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</row>
    <row r="54" spans="1:242" s="36" customFormat="1" ht="24" customHeight="1" x14ac:dyDescent="0.25">
      <c r="A54" s="57">
        <v>45</v>
      </c>
      <c r="B54" s="22" t="s">
        <v>100</v>
      </c>
      <c r="C54" s="22" t="s">
        <v>101</v>
      </c>
      <c r="D54" s="22" t="s">
        <v>137</v>
      </c>
      <c r="E54" s="22" t="s">
        <v>138</v>
      </c>
      <c r="F54" s="22" t="s">
        <v>102</v>
      </c>
      <c r="G54" s="26" t="s">
        <v>201</v>
      </c>
      <c r="H54" s="24">
        <v>5</v>
      </c>
      <c r="I54" s="23">
        <v>40</v>
      </c>
      <c r="J54" s="57" t="s">
        <v>37</v>
      </c>
      <c r="K54" s="25" t="s">
        <v>124</v>
      </c>
      <c r="L54" s="23">
        <v>2</v>
      </c>
      <c r="M54" s="61" t="s">
        <v>168</v>
      </c>
      <c r="N54" s="58">
        <v>4821.1000000000004</v>
      </c>
      <c r="O54" s="58"/>
      <c r="P54" s="28">
        <f t="shared" si="16"/>
        <v>4821.1000000000004</v>
      </c>
      <c r="Q54" s="58"/>
      <c r="R54" s="51">
        <f t="shared" si="0"/>
        <v>3856.88</v>
      </c>
      <c r="S54" s="28">
        <f t="shared" si="17"/>
        <v>8035.166666666667</v>
      </c>
      <c r="T54" s="51">
        <f t="shared" si="1"/>
        <v>650.84850000000006</v>
      </c>
      <c r="U54" s="51">
        <f t="shared" si="2"/>
        <v>144.63300000000001</v>
      </c>
      <c r="V54" s="51">
        <f t="shared" si="3"/>
        <v>614.69025000000011</v>
      </c>
      <c r="W54" s="28">
        <f t="shared" si="18"/>
        <v>96.422000000000011</v>
      </c>
      <c r="X54" s="51">
        <v>931</v>
      </c>
      <c r="Y54" s="58"/>
      <c r="Z54" s="51">
        <f t="shared" si="4"/>
        <v>2892.6600000000003</v>
      </c>
      <c r="AA54" s="51">
        <f t="shared" si="5"/>
        <v>3567.614</v>
      </c>
      <c r="AB54" s="52">
        <v>0</v>
      </c>
      <c r="AC54" s="51">
        <f t="shared" si="6"/>
        <v>105456.64566666668</v>
      </c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</row>
    <row r="55" spans="1:242" s="36" customFormat="1" ht="24" customHeight="1" x14ac:dyDescent="0.25">
      <c r="A55" s="47">
        <v>46</v>
      </c>
      <c r="B55" s="22" t="s">
        <v>100</v>
      </c>
      <c r="C55" s="22" t="s">
        <v>101</v>
      </c>
      <c r="D55" s="22" t="s">
        <v>137</v>
      </c>
      <c r="E55" s="22" t="s">
        <v>138</v>
      </c>
      <c r="F55" s="22" t="s">
        <v>102</v>
      </c>
      <c r="G55" s="26" t="s">
        <v>114</v>
      </c>
      <c r="H55" s="24">
        <v>4</v>
      </c>
      <c r="I55" s="23">
        <v>40</v>
      </c>
      <c r="J55" s="57" t="s">
        <v>37</v>
      </c>
      <c r="K55" s="25" t="s">
        <v>125</v>
      </c>
      <c r="L55" s="23">
        <v>2</v>
      </c>
      <c r="M55" s="61" t="s">
        <v>166</v>
      </c>
      <c r="N55" s="58">
        <v>4594.8500000000004</v>
      </c>
      <c r="O55" s="58"/>
      <c r="P55" s="28">
        <f t="shared" si="16"/>
        <v>4594.8500000000004</v>
      </c>
      <c r="Q55" s="58"/>
      <c r="R55" s="51">
        <f t="shared" si="0"/>
        <v>3675.8800000000006</v>
      </c>
      <c r="S55" s="28">
        <f t="shared" si="17"/>
        <v>7658.0833333333348</v>
      </c>
      <c r="T55" s="51">
        <f t="shared" si="1"/>
        <v>620.30475000000013</v>
      </c>
      <c r="U55" s="51">
        <f t="shared" si="2"/>
        <v>137.84550000000002</v>
      </c>
      <c r="V55" s="51">
        <f t="shared" si="3"/>
        <v>585.84337500000004</v>
      </c>
      <c r="W55" s="28">
        <f t="shared" si="18"/>
        <v>91.897000000000006</v>
      </c>
      <c r="X55" s="51">
        <v>931</v>
      </c>
      <c r="Y55" s="58"/>
      <c r="Z55" s="51">
        <f t="shared" si="4"/>
        <v>2756.9100000000003</v>
      </c>
      <c r="AA55" s="51">
        <f t="shared" si="5"/>
        <v>3400.1890000000003</v>
      </c>
      <c r="AB55" s="52">
        <v>0</v>
      </c>
      <c r="AC55" s="51">
        <f t="shared" si="6"/>
        <v>101031.94983333335</v>
      </c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</row>
    <row r="56" spans="1:242" s="36" customFormat="1" ht="24" customHeight="1" x14ac:dyDescent="0.25">
      <c r="A56" s="55">
        <v>47</v>
      </c>
      <c r="B56" s="22" t="s">
        <v>100</v>
      </c>
      <c r="C56" s="22" t="s">
        <v>101</v>
      </c>
      <c r="D56" s="22" t="s">
        <v>137</v>
      </c>
      <c r="E56" s="22" t="s">
        <v>138</v>
      </c>
      <c r="F56" s="22" t="s">
        <v>102</v>
      </c>
      <c r="G56" s="26" t="s">
        <v>111</v>
      </c>
      <c r="H56" s="24">
        <v>4</v>
      </c>
      <c r="I56" s="23">
        <v>40</v>
      </c>
      <c r="J56" s="57" t="s">
        <v>37</v>
      </c>
      <c r="K56" s="25" t="s">
        <v>125</v>
      </c>
      <c r="L56" s="23">
        <v>2</v>
      </c>
      <c r="M56" s="61" t="s">
        <v>166</v>
      </c>
      <c r="N56" s="58">
        <v>4594.8500000000004</v>
      </c>
      <c r="O56" s="58"/>
      <c r="P56" s="28">
        <f t="shared" ref="P56" si="73">+N56+O56</f>
        <v>4594.8500000000004</v>
      </c>
      <c r="Q56" s="58"/>
      <c r="R56" s="51">
        <f t="shared" ref="R56" si="74">+P56/30*24</f>
        <v>3675.8800000000006</v>
      </c>
      <c r="S56" s="28">
        <f t="shared" ref="S56" si="75">+P56/30*50</f>
        <v>7658.0833333333348</v>
      </c>
      <c r="T56" s="51">
        <f t="shared" si="1"/>
        <v>620.30475000000013</v>
      </c>
      <c r="U56" s="51">
        <f t="shared" ref="U56" si="76">+P56*3%</f>
        <v>137.84550000000002</v>
      </c>
      <c r="V56" s="51">
        <f t="shared" ref="V56" si="77">+P56*12.75%</f>
        <v>585.84337500000004</v>
      </c>
      <c r="W56" s="28">
        <f t="shared" ref="W56" si="78">+P56*2%</f>
        <v>91.897000000000006</v>
      </c>
      <c r="X56" s="51">
        <v>931</v>
      </c>
      <c r="Y56" s="58"/>
      <c r="Z56" s="51">
        <f t="shared" ref="Z56" si="79">+P56*5%*12</f>
        <v>2756.9100000000003</v>
      </c>
      <c r="AA56" s="51">
        <f t="shared" ref="AA56" si="80">(R56+S56)*30%</f>
        <v>3400.1890000000003</v>
      </c>
      <c r="AB56" s="52">
        <v>0</v>
      </c>
      <c r="AC56" s="51">
        <f t="shared" ref="AC56" si="81">+(P56+T56+U56+V56+W56+X56+Y56)*12+R56+S56+Z56+AA56+AB56</f>
        <v>101031.94983333335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</row>
    <row r="57" spans="1:242" s="36" customFormat="1" ht="24" customHeight="1" x14ac:dyDescent="0.25">
      <c r="A57" s="57">
        <v>48</v>
      </c>
      <c r="B57" s="22" t="s">
        <v>100</v>
      </c>
      <c r="C57" s="22" t="s">
        <v>101</v>
      </c>
      <c r="D57" s="22" t="s">
        <v>137</v>
      </c>
      <c r="E57" s="22" t="s">
        <v>138</v>
      </c>
      <c r="F57" s="22" t="s">
        <v>102</v>
      </c>
      <c r="G57" s="26" t="s">
        <v>106</v>
      </c>
      <c r="H57" s="24">
        <v>4</v>
      </c>
      <c r="I57" s="23">
        <v>40</v>
      </c>
      <c r="J57" s="57" t="s">
        <v>37</v>
      </c>
      <c r="K57" s="25" t="s">
        <v>126</v>
      </c>
      <c r="L57" s="23">
        <v>2</v>
      </c>
      <c r="M57" s="61" t="s">
        <v>168</v>
      </c>
      <c r="N57" s="58">
        <v>4594.8500000000004</v>
      </c>
      <c r="O57" s="58"/>
      <c r="P57" s="28">
        <f t="shared" si="16"/>
        <v>4594.8500000000004</v>
      </c>
      <c r="Q57" s="58"/>
      <c r="R57" s="51">
        <f t="shared" si="0"/>
        <v>3675.8800000000006</v>
      </c>
      <c r="S57" s="28">
        <f t="shared" si="17"/>
        <v>7658.0833333333348</v>
      </c>
      <c r="T57" s="51">
        <f t="shared" si="1"/>
        <v>620.30475000000013</v>
      </c>
      <c r="U57" s="51">
        <f t="shared" si="2"/>
        <v>137.84550000000002</v>
      </c>
      <c r="V57" s="51">
        <f t="shared" si="3"/>
        <v>585.84337500000004</v>
      </c>
      <c r="W57" s="28">
        <f t="shared" si="18"/>
        <v>91.897000000000006</v>
      </c>
      <c r="X57" s="51">
        <v>931</v>
      </c>
      <c r="Y57" s="58"/>
      <c r="Z57" s="51">
        <f t="shared" si="4"/>
        <v>2756.9100000000003</v>
      </c>
      <c r="AA57" s="51">
        <f t="shared" si="5"/>
        <v>3400.1890000000003</v>
      </c>
      <c r="AB57" s="52">
        <v>0</v>
      </c>
      <c r="AC57" s="51">
        <f t="shared" si="6"/>
        <v>101031.94983333335</v>
      </c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  <c r="HX57" s="62"/>
      <c r="HY57" s="62"/>
      <c r="HZ57" s="62"/>
      <c r="IA57" s="62"/>
      <c r="IB57" s="62"/>
      <c r="IC57" s="62"/>
      <c r="ID57" s="62"/>
      <c r="IE57" s="62"/>
      <c r="IF57" s="62"/>
      <c r="IG57" s="62"/>
      <c r="IH57" s="62"/>
    </row>
    <row r="58" spans="1:242" s="36" customFormat="1" ht="24" customHeight="1" x14ac:dyDescent="0.25">
      <c r="A58" s="47">
        <v>49</v>
      </c>
      <c r="B58" s="22" t="s">
        <v>100</v>
      </c>
      <c r="C58" s="22" t="s">
        <v>101</v>
      </c>
      <c r="D58" s="22" t="s">
        <v>137</v>
      </c>
      <c r="E58" s="22" t="s">
        <v>138</v>
      </c>
      <c r="F58" s="22" t="s">
        <v>102</v>
      </c>
      <c r="G58" s="26" t="s">
        <v>107</v>
      </c>
      <c r="H58" s="24">
        <v>4</v>
      </c>
      <c r="I58" s="23">
        <v>40</v>
      </c>
      <c r="J58" s="57" t="s">
        <v>37</v>
      </c>
      <c r="K58" s="25" t="s">
        <v>127</v>
      </c>
      <c r="L58" s="23">
        <v>2</v>
      </c>
      <c r="M58" s="61" t="s">
        <v>168</v>
      </c>
      <c r="N58" s="58">
        <v>4594.95</v>
      </c>
      <c r="O58" s="58"/>
      <c r="P58" s="28">
        <f t="shared" si="16"/>
        <v>4594.95</v>
      </c>
      <c r="Q58" s="58"/>
      <c r="R58" s="51">
        <f t="shared" si="0"/>
        <v>3675.96</v>
      </c>
      <c r="S58" s="28">
        <f t="shared" si="17"/>
        <v>7658.25</v>
      </c>
      <c r="T58" s="51">
        <f t="shared" si="1"/>
        <v>620.31825000000003</v>
      </c>
      <c r="U58" s="51">
        <f t="shared" si="2"/>
        <v>137.8485</v>
      </c>
      <c r="V58" s="51">
        <f t="shared" si="3"/>
        <v>585.85612500000002</v>
      </c>
      <c r="W58" s="28">
        <f t="shared" si="18"/>
        <v>91.899000000000001</v>
      </c>
      <c r="X58" s="51">
        <v>931</v>
      </c>
      <c r="Y58" s="58"/>
      <c r="Z58" s="51">
        <f t="shared" si="4"/>
        <v>2756.9700000000003</v>
      </c>
      <c r="AA58" s="51">
        <f t="shared" si="5"/>
        <v>3400.2629999999995</v>
      </c>
      <c r="AB58" s="52">
        <v>0</v>
      </c>
      <c r="AC58" s="51">
        <f t="shared" si="6"/>
        <v>101033.90550000002</v>
      </c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  <c r="GS58" s="62"/>
      <c r="GT58" s="62"/>
      <c r="GU58" s="62"/>
      <c r="GV58" s="62"/>
      <c r="GW58" s="62"/>
      <c r="GX58" s="62"/>
      <c r="GY58" s="62"/>
      <c r="GZ58" s="62"/>
      <c r="HA58" s="62"/>
      <c r="HB58" s="62"/>
      <c r="HC58" s="62"/>
      <c r="HD58" s="62"/>
      <c r="HE58" s="62"/>
      <c r="HF58" s="62"/>
      <c r="HG58" s="62"/>
      <c r="HH58" s="62"/>
      <c r="HI58" s="62"/>
      <c r="HJ58" s="62"/>
      <c r="HK58" s="62"/>
      <c r="HL58" s="62"/>
      <c r="HM58" s="62"/>
      <c r="HN58" s="62"/>
      <c r="HO58" s="62"/>
      <c r="HP58" s="62"/>
      <c r="HQ58" s="62"/>
      <c r="HR58" s="62"/>
      <c r="HS58" s="62"/>
      <c r="HT58" s="62"/>
      <c r="HU58" s="62"/>
      <c r="HV58" s="62"/>
      <c r="HW58" s="62"/>
      <c r="HX58" s="62"/>
      <c r="HY58" s="62"/>
      <c r="HZ58" s="62"/>
      <c r="IA58" s="62"/>
      <c r="IB58" s="62"/>
      <c r="IC58" s="62"/>
      <c r="ID58" s="62"/>
      <c r="IE58" s="62"/>
      <c r="IF58" s="62"/>
      <c r="IG58" s="62"/>
      <c r="IH58" s="62"/>
    </row>
    <row r="59" spans="1:242" s="36" customFormat="1" ht="24" customHeight="1" x14ac:dyDescent="0.25">
      <c r="A59" s="55">
        <v>50</v>
      </c>
      <c r="B59" s="22" t="s">
        <v>100</v>
      </c>
      <c r="C59" s="22" t="s">
        <v>101</v>
      </c>
      <c r="D59" s="22" t="s">
        <v>137</v>
      </c>
      <c r="E59" s="22" t="s">
        <v>138</v>
      </c>
      <c r="F59" s="22" t="s">
        <v>102</v>
      </c>
      <c r="G59" s="26" t="s">
        <v>185</v>
      </c>
      <c r="H59" s="24">
        <v>3</v>
      </c>
      <c r="I59" s="23">
        <v>40</v>
      </c>
      <c r="J59" s="57" t="s">
        <v>37</v>
      </c>
      <c r="K59" s="25" t="s">
        <v>128</v>
      </c>
      <c r="L59" s="23">
        <v>2</v>
      </c>
      <c r="M59" s="61" t="s">
        <v>168</v>
      </c>
      <c r="N59" s="58">
        <v>4391.55</v>
      </c>
      <c r="O59" s="58"/>
      <c r="P59" s="28">
        <f t="shared" si="16"/>
        <v>4391.55</v>
      </c>
      <c r="Q59" s="58"/>
      <c r="R59" s="51">
        <f t="shared" si="0"/>
        <v>3513.2400000000007</v>
      </c>
      <c r="S59" s="28">
        <f t="shared" si="17"/>
        <v>7319.2500000000009</v>
      </c>
      <c r="T59" s="51">
        <f t="shared" si="1"/>
        <v>592.85925000000009</v>
      </c>
      <c r="U59" s="51">
        <f t="shared" si="2"/>
        <v>131.7465</v>
      </c>
      <c r="V59" s="51">
        <f t="shared" si="3"/>
        <v>559.92262500000004</v>
      </c>
      <c r="W59" s="28">
        <f t="shared" si="18"/>
        <v>87.831000000000003</v>
      </c>
      <c r="X59" s="51">
        <v>931</v>
      </c>
      <c r="Y59" s="58"/>
      <c r="Z59" s="51">
        <f t="shared" si="4"/>
        <v>2634.9300000000003</v>
      </c>
      <c r="AA59" s="51">
        <f t="shared" si="5"/>
        <v>3249.7470000000003</v>
      </c>
      <c r="AB59" s="52">
        <v>0</v>
      </c>
      <c r="AC59" s="51">
        <f t="shared" si="6"/>
        <v>97056.079500000022</v>
      </c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  <c r="GS59" s="62"/>
      <c r="GT59" s="62"/>
      <c r="GU59" s="62"/>
      <c r="GV59" s="62"/>
      <c r="GW59" s="62"/>
      <c r="GX59" s="62"/>
      <c r="GY59" s="62"/>
      <c r="GZ59" s="62"/>
      <c r="HA59" s="62"/>
      <c r="HB59" s="62"/>
      <c r="HC59" s="62"/>
      <c r="HD59" s="62"/>
      <c r="HE59" s="62"/>
      <c r="HF59" s="62"/>
      <c r="HG59" s="62"/>
      <c r="HH59" s="62"/>
      <c r="HI59" s="62"/>
      <c r="HJ59" s="62"/>
      <c r="HK59" s="62"/>
      <c r="HL59" s="62"/>
      <c r="HM59" s="62"/>
      <c r="HN59" s="62"/>
      <c r="HO59" s="62"/>
      <c r="HP59" s="62"/>
      <c r="HQ59" s="62"/>
      <c r="HR59" s="62"/>
      <c r="HS59" s="62"/>
      <c r="HT59" s="62"/>
      <c r="HU59" s="62"/>
      <c r="HV59" s="62"/>
      <c r="HW59" s="62"/>
      <c r="HX59" s="62"/>
      <c r="HY59" s="62"/>
      <c r="HZ59" s="62"/>
      <c r="IA59" s="62"/>
      <c r="IB59" s="62"/>
      <c r="IC59" s="62"/>
      <c r="ID59" s="62"/>
      <c r="IE59" s="62"/>
      <c r="IF59" s="62"/>
      <c r="IG59" s="62"/>
      <c r="IH59" s="62"/>
    </row>
    <row r="60" spans="1:242" s="36" customFormat="1" ht="24" customHeight="1" x14ac:dyDescent="0.25">
      <c r="A60" s="57">
        <v>51</v>
      </c>
      <c r="B60" s="22" t="s">
        <v>100</v>
      </c>
      <c r="C60" s="22" t="s">
        <v>101</v>
      </c>
      <c r="D60" s="22" t="s">
        <v>137</v>
      </c>
      <c r="E60" s="22" t="s">
        <v>138</v>
      </c>
      <c r="F60" s="22" t="s">
        <v>102</v>
      </c>
      <c r="G60" s="26" t="s">
        <v>202</v>
      </c>
      <c r="H60" s="55">
        <v>3</v>
      </c>
      <c r="I60" s="23">
        <v>40</v>
      </c>
      <c r="J60" s="57" t="s">
        <v>37</v>
      </c>
      <c r="K60" s="25" t="s">
        <v>129</v>
      </c>
      <c r="L60" s="23">
        <v>2</v>
      </c>
      <c r="M60" s="61" t="s">
        <v>168</v>
      </c>
      <c r="N60" s="58">
        <v>4391.8500000000004</v>
      </c>
      <c r="O60" s="58"/>
      <c r="P60" s="28">
        <f t="shared" si="16"/>
        <v>4391.8500000000004</v>
      </c>
      <c r="Q60" s="58"/>
      <c r="R60" s="51">
        <f t="shared" si="0"/>
        <v>3513.4800000000005</v>
      </c>
      <c r="S60" s="28">
        <f t="shared" si="17"/>
        <v>7319.7500000000009</v>
      </c>
      <c r="T60" s="51">
        <f t="shared" si="1"/>
        <v>592.89975000000004</v>
      </c>
      <c r="U60" s="51">
        <f t="shared" si="2"/>
        <v>131.75550000000001</v>
      </c>
      <c r="V60" s="51">
        <f t="shared" si="3"/>
        <v>559.9608750000001</v>
      </c>
      <c r="W60" s="28">
        <f t="shared" si="18"/>
        <v>87.837000000000003</v>
      </c>
      <c r="X60" s="51">
        <v>931</v>
      </c>
      <c r="Y60" s="58"/>
      <c r="Z60" s="51">
        <f t="shared" si="4"/>
        <v>2635.1100000000006</v>
      </c>
      <c r="AA60" s="51">
        <f t="shared" si="5"/>
        <v>3249.9690000000005</v>
      </c>
      <c r="AB60" s="52">
        <v>0</v>
      </c>
      <c r="AC60" s="51">
        <f t="shared" si="6"/>
        <v>97061.946500000005</v>
      </c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</row>
    <row r="61" spans="1:242" s="36" customFormat="1" ht="24" customHeight="1" x14ac:dyDescent="0.25">
      <c r="A61" s="47">
        <v>52</v>
      </c>
      <c r="B61" s="22" t="s">
        <v>100</v>
      </c>
      <c r="C61" s="22" t="s">
        <v>101</v>
      </c>
      <c r="D61" s="22" t="s">
        <v>137</v>
      </c>
      <c r="E61" s="22" t="s">
        <v>138</v>
      </c>
      <c r="F61" s="22" t="s">
        <v>102</v>
      </c>
      <c r="G61" s="26" t="s">
        <v>108</v>
      </c>
      <c r="H61" s="57">
        <v>3</v>
      </c>
      <c r="I61" s="23">
        <v>40</v>
      </c>
      <c r="J61" s="57" t="s">
        <v>37</v>
      </c>
      <c r="K61" s="25" t="s">
        <v>129</v>
      </c>
      <c r="L61" s="23">
        <v>2</v>
      </c>
      <c r="M61" s="61" t="s">
        <v>168</v>
      </c>
      <c r="N61" s="58">
        <v>4391.8500000000004</v>
      </c>
      <c r="O61" s="58"/>
      <c r="P61" s="28">
        <f t="shared" si="16"/>
        <v>4391.8500000000004</v>
      </c>
      <c r="Q61" s="58"/>
      <c r="R61" s="51">
        <f t="shared" si="0"/>
        <v>3513.4800000000005</v>
      </c>
      <c r="S61" s="28">
        <f t="shared" si="17"/>
        <v>7319.7500000000009</v>
      </c>
      <c r="T61" s="51">
        <f t="shared" si="1"/>
        <v>592.89975000000004</v>
      </c>
      <c r="U61" s="51">
        <f t="shared" si="2"/>
        <v>131.75550000000001</v>
      </c>
      <c r="V61" s="51">
        <f t="shared" si="3"/>
        <v>559.9608750000001</v>
      </c>
      <c r="W61" s="28">
        <f t="shared" si="18"/>
        <v>87.837000000000003</v>
      </c>
      <c r="X61" s="51">
        <v>931</v>
      </c>
      <c r="Y61" s="58"/>
      <c r="Z61" s="51">
        <f t="shared" si="4"/>
        <v>2635.1100000000006</v>
      </c>
      <c r="AA61" s="51">
        <f t="shared" si="5"/>
        <v>3249.9690000000005</v>
      </c>
      <c r="AB61" s="52">
        <v>0</v>
      </c>
      <c r="AC61" s="51">
        <f t="shared" si="6"/>
        <v>97061.946500000005</v>
      </c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</row>
    <row r="62" spans="1:242" s="36" customFormat="1" ht="24" customHeight="1" x14ac:dyDescent="0.25">
      <c r="A62" s="55">
        <v>53</v>
      </c>
      <c r="B62" s="22" t="s">
        <v>100</v>
      </c>
      <c r="C62" s="22" t="s">
        <v>101</v>
      </c>
      <c r="D62" s="22" t="s">
        <v>137</v>
      </c>
      <c r="E62" s="22" t="s">
        <v>138</v>
      </c>
      <c r="F62" s="22" t="s">
        <v>102</v>
      </c>
      <c r="G62" s="26" t="s">
        <v>109</v>
      </c>
      <c r="H62" s="57">
        <v>3</v>
      </c>
      <c r="I62" s="23">
        <v>40</v>
      </c>
      <c r="J62" s="57" t="s">
        <v>37</v>
      </c>
      <c r="K62" s="25" t="s">
        <v>129</v>
      </c>
      <c r="L62" s="23">
        <v>2</v>
      </c>
      <c r="M62" s="61" t="s">
        <v>168</v>
      </c>
      <c r="N62" s="58">
        <v>4391.8500000000004</v>
      </c>
      <c r="O62" s="58"/>
      <c r="P62" s="28">
        <f t="shared" si="16"/>
        <v>4391.8500000000004</v>
      </c>
      <c r="Q62" s="58"/>
      <c r="R62" s="51">
        <f t="shared" si="0"/>
        <v>3513.4800000000005</v>
      </c>
      <c r="S62" s="28">
        <f t="shared" si="17"/>
        <v>7319.7500000000009</v>
      </c>
      <c r="T62" s="51">
        <f t="shared" si="1"/>
        <v>592.89975000000004</v>
      </c>
      <c r="U62" s="51">
        <f t="shared" si="2"/>
        <v>131.75550000000001</v>
      </c>
      <c r="V62" s="51">
        <f t="shared" si="3"/>
        <v>559.9608750000001</v>
      </c>
      <c r="W62" s="28">
        <f t="shared" si="18"/>
        <v>87.837000000000003</v>
      </c>
      <c r="X62" s="51">
        <v>931</v>
      </c>
      <c r="Y62" s="58"/>
      <c r="Z62" s="51">
        <f t="shared" si="4"/>
        <v>2635.1100000000006</v>
      </c>
      <c r="AA62" s="51">
        <f t="shared" si="5"/>
        <v>3249.9690000000005</v>
      </c>
      <c r="AB62" s="52">
        <v>0</v>
      </c>
      <c r="AC62" s="51">
        <f t="shared" si="6"/>
        <v>97061.946500000005</v>
      </c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</row>
    <row r="63" spans="1:242" s="36" customFormat="1" ht="24" customHeight="1" x14ac:dyDescent="0.25">
      <c r="A63" s="57">
        <v>54</v>
      </c>
      <c r="B63" s="22" t="s">
        <v>100</v>
      </c>
      <c r="C63" s="22" t="s">
        <v>101</v>
      </c>
      <c r="D63" s="22" t="s">
        <v>137</v>
      </c>
      <c r="E63" s="22" t="s">
        <v>138</v>
      </c>
      <c r="F63" s="22" t="s">
        <v>102</v>
      </c>
      <c r="G63" s="26" t="s">
        <v>175</v>
      </c>
      <c r="H63" s="57">
        <v>3</v>
      </c>
      <c r="I63" s="23">
        <v>40</v>
      </c>
      <c r="J63" s="57" t="s">
        <v>37</v>
      </c>
      <c r="K63" s="25" t="s">
        <v>129</v>
      </c>
      <c r="L63" s="23">
        <v>2</v>
      </c>
      <c r="M63" s="61" t="s">
        <v>168</v>
      </c>
      <c r="N63" s="58">
        <v>4391.8500000000004</v>
      </c>
      <c r="O63" s="58"/>
      <c r="P63" s="28">
        <f t="shared" ref="P63" si="82">+N63+O63</f>
        <v>4391.8500000000004</v>
      </c>
      <c r="Q63" s="58"/>
      <c r="R63" s="51">
        <f t="shared" ref="R63" si="83">+P63/30*24</f>
        <v>3513.4800000000005</v>
      </c>
      <c r="S63" s="28">
        <f t="shared" ref="S63" si="84">+P63/30*50</f>
        <v>7319.7500000000009</v>
      </c>
      <c r="T63" s="51">
        <f t="shared" si="1"/>
        <v>592.89975000000004</v>
      </c>
      <c r="U63" s="51">
        <f t="shared" ref="U63" si="85">+P63*3%</f>
        <v>131.75550000000001</v>
      </c>
      <c r="V63" s="51">
        <f t="shared" ref="V63" si="86">+P63*12.75%</f>
        <v>559.9608750000001</v>
      </c>
      <c r="W63" s="28">
        <f t="shared" ref="W63" si="87">+P63*2%</f>
        <v>87.837000000000003</v>
      </c>
      <c r="X63" s="51">
        <v>931</v>
      </c>
      <c r="Y63" s="58"/>
      <c r="Z63" s="51">
        <f t="shared" ref="Z63" si="88">+P63*5%*12</f>
        <v>2635.1100000000006</v>
      </c>
      <c r="AA63" s="51">
        <f t="shared" ref="AA63" si="89">(R63+S63)*30%</f>
        <v>3249.9690000000005</v>
      </c>
      <c r="AB63" s="52">
        <v>0</v>
      </c>
      <c r="AC63" s="51">
        <f t="shared" ref="AC63" si="90">+(P63+T63+U63+V63+W63+X63+Y63)*12+R63+S63+Z63+AA63+AB63</f>
        <v>97061.946500000005</v>
      </c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</row>
    <row r="64" spans="1:242" s="36" customFormat="1" ht="24" customHeight="1" x14ac:dyDescent="0.25">
      <c r="A64" s="47">
        <v>55</v>
      </c>
      <c r="B64" s="22" t="s">
        <v>100</v>
      </c>
      <c r="C64" s="22" t="s">
        <v>101</v>
      </c>
      <c r="D64" s="22" t="s">
        <v>137</v>
      </c>
      <c r="E64" s="22" t="s">
        <v>138</v>
      </c>
      <c r="F64" s="22" t="s">
        <v>102</v>
      </c>
      <c r="G64" s="26" t="s">
        <v>208</v>
      </c>
      <c r="H64" s="57">
        <v>3</v>
      </c>
      <c r="I64" s="23">
        <v>40</v>
      </c>
      <c r="J64" s="57" t="s">
        <v>37</v>
      </c>
      <c r="K64" s="25" t="s">
        <v>129</v>
      </c>
      <c r="L64" s="23">
        <v>2</v>
      </c>
      <c r="M64" s="61" t="s">
        <v>168</v>
      </c>
      <c r="N64" s="58">
        <v>4391.8500000000004</v>
      </c>
      <c r="O64" s="58"/>
      <c r="P64" s="28">
        <f t="shared" si="16"/>
        <v>4391.8500000000004</v>
      </c>
      <c r="Q64" s="58"/>
      <c r="R64" s="51">
        <f t="shared" si="0"/>
        <v>3513.4800000000005</v>
      </c>
      <c r="S64" s="28">
        <f t="shared" si="17"/>
        <v>7319.7500000000009</v>
      </c>
      <c r="T64" s="51">
        <f t="shared" si="1"/>
        <v>592.89975000000004</v>
      </c>
      <c r="U64" s="51">
        <f t="shared" si="2"/>
        <v>131.75550000000001</v>
      </c>
      <c r="V64" s="51">
        <f t="shared" si="3"/>
        <v>559.9608750000001</v>
      </c>
      <c r="W64" s="28">
        <f t="shared" si="18"/>
        <v>87.837000000000003</v>
      </c>
      <c r="X64" s="51">
        <v>931</v>
      </c>
      <c r="Y64" s="58"/>
      <c r="Z64" s="51">
        <f t="shared" si="4"/>
        <v>2635.1100000000006</v>
      </c>
      <c r="AA64" s="51">
        <f t="shared" si="5"/>
        <v>3249.9690000000005</v>
      </c>
      <c r="AB64" s="52">
        <v>0</v>
      </c>
      <c r="AC64" s="51">
        <f t="shared" si="6"/>
        <v>97061.946500000005</v>
      </c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</row>
    <row r="65" spans="1:242" s="36" customFormat="1" ht="24" customHeight="1" x14ac:dyDescent="0.25">
      <c r="A65" s="55">
        <v>56</v>
      </c>
      <c r="B65" s="22" t="s">
        <v>100</v>
      </c>
      <c r="C65" s="22" t="s">
        <v>101</v>
      </c>
      <c r="D65" s="22" t="s">
        <v>137</v>
      </c>
      <c r="E65" s="22" t="s">
        <v>138</v>
      </c>
      <c r="F65" s="22" t="s">
        <v>102</v>
      </c>
      <c r="G65" s="26" t="s">
        <v>110</v>
      </c>
      <c r="H65" s="24">
        <v>3</v>
      </c>
      <c r="I65" s="23">
        <v>40</v>
      </c>
      <c r="J65" s="57" t="s">
        <v>37</v>
      </c>
      <c r="K65" s="25" t="s">
        <v>129</v>
      </c>
      <c r="L65" s="23">
        <v>2</v>
      </c>
      <c r="M65" s="61" t="s">
        <v>168</v>
      </c>
      <c r="N65" s="58">
        <v>4391.8500000000004</v>
      </c>
      <c r="O65" s="58"/>
      <c r="P65" s="28">
        <f t="shared" si="16"/>
        <v>4391.8500000000004</v>
      </c>
      <c r="Q65" s="58"/>
      <c r="R65" s="51">
        <f t="shared" ref="R65" si="91">+P65/30*24</f>
        <v>3513.4800000000005</v>
      </c>
      <c r="S65" s="28">
        <f t="shared" ref="S65" si="92">+P65/30*50</f>
        <v>7319.7500000000009</v>
      </c>
      <c r="T65" s="51">
        <f t="shared" si="1"/>
        <v>592.89975000000004</v>
      </c>
      <c r="U65" s="51">
        <f t="shared" ref="U65" si="93">+P65*3%</f>
        <v>131.75550000000001</v>
      </c>
      <c r="V65" s="51">
        <f t="shared" ref="V65" si="94">+P65*12.75%</f>
        <v>559.9608750000001</v>
      </c>
      <c r="W65" s="28">
        <f t="shared" ref="W65" si="95">+P65*2%</f>
        <v>87.837000000000003</v>
      </c>
      <c r="X65" s="51">
        <v>931</v>
      </c>
      <c r="Y65" s="58"/>
      <c r="Z65" s="51">
        <f t="shared" ref="Z65" si="96">+P65*5%*12</f>
        <v>2635.1100000000006</v>
      </c>
      <c r="AA65" s="51">
        <f t="shared" ref="AA65" si="97">(R65+S65)*30%</f>
        <v>3249.9690000000005</v>
      </c>
      <c r="AB65" s="52">
        <v>0</v>
      </c>
      <c r="AC65" s="51">
        <f t="shared" ref="AC65" si="98">+(P65+T65+U65+V65+W65+X65+Y65)*12+R65+S65+Z65+AA65+AB65</f>
        <v>97061.946500000005</v>
      </c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</row>
    <row r="66" spans="1:242" s="36" customFormat="1" ht="24" customHeight="1" x14ac:dyDescent="0.25">
      <c r="A66" s="57">
        <v>57</v>
      </c>
      <c r="B66" s="22" t="s">
        <v>100</v>
      </c>
      <c r="C66" s="22" t="s">
        <v>101</v>
      </c>
      <c r="D66" s="22" t="s">
        <v>137</v>
      </c>
      <c r="E66" s="22" t="s">
        <v>138</v>
      </c>
      <c r="F66" s="22" t="s">
        <v>102</v>
      </c>
      <c r="G66" s="26" t="s">
        <v>181</v>
      </c>
      <c r="H66" s="24">
        <v>3</v>
      </c>
      <c r="I66" s="23">
        <v>40</v>
      </c>
      <c r="J66" s="57" t="s">
        <v>37</v>
      </c>
      <c r="K66" s="25" t="s">
        <v>129</v>
      </c>
      <c r="L66" s="23">
        <v>2</v>
      </c>
      <c r="M66" s="61" t="s">
        <v>168</v>
      </c>
      <c r="N66" s="58">
        <v>4391.8500000000004</v>
      </c>
      <c r="O66" s="58"/>
      <c r="P66" s="28">
        <f t="shared" si="16"/>
        <v>4391.8500000000004</v>
      </c>
      <c r="Q66" s="58"/>
      <c r="R66" s="51">
        <f t="shared" si="0"/>
        <v>3513.4800000000005</v>
      </c>
      <c r="S66" s="28">
        <f t="shared" si="17"/>
        <v>7319.7500000000009</v>
      </c>
      <c r="T66" s="51">
        <f t="shared" si="1"/>
        <v>592.89975000000004</v>
      </c>
      <c r="U66" s="51">
        <f t="shared" si="2"/>
        <v>131.75550000000001</v>
      </c>
      <c r="V66" s="51">
        <f t="shared" si="3"/>
        <v>559.9608750000001</v>
      </c>
      <c r="W66" s="28">
        <f t="shared" si="18"/>
        <v>87.837000000000003</v>
      </c>
      <c r="X66" s="51">
        <v>931</v>
      </c>
      <c r="Y66" s="58"/>
      <c r="Z66" s="51">
        <f t="shared" si="4"/>
        <v>2635.1100000000006</v>
      </c>
      <c r="AA66" s="51">
        <f t="shared" si="5"/>
        <v>3249.9690000000005</v>
      </c>
      <c r="AB66" s="52">
        <v>0</v>
      </c>
      <c r="AC66" s="51">
        <f t="shared" si="6"/>
        <v>97061.946500000005</v>
      </c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</row>
    <row r="67" spans="1:242" s="36" customFormat="1" ht="24" customHeight="1" x14ac:dyDescent="0.25">
      <c r="A67" s="47">
        <v>58</v>
      </c>
      <c r="B67" s="22" t="s">
        <v>100</v>
      </c>
      <c r="C67" s="22" t="s">
        <v>101</v>
      </c>
      <c r="D67" s="22" t="s">
        <v>137</v>
      </c>
      <c r="E67" s="22" t="s">
        <v>138</v>
      </c>
      <c r="F67" s="22" t="s">
        <v>102</v>
      </c>
      <c r="G67" s="26" t="s">
        <v>203</v>
      </c>
      <c r="H67" s="24">
        <v>1</v>
      </c>
      <c r="I67" s="23">
        <v>40</v>
      </c>
      <c r="J67" s="57" t="s">
        <v>37</v>
      </c>
      <c r="K67" s="25" t="s">
        <v>130</v>
      </c>
      <c r="L67" s="23">
        <v>2</v>
      </c>
      <c r="M67" s="61" t="s">
        <v>168</v>
      </c>
      <c r="N67" s="28">
        <v>4075.05</v>
      </c>
      <c r="O67" s="58"/>
      <c r="P67" s="28">
        <f t="shared" si="16"/>
        <v>4075.05</v>
      </c>
      <c r="Q67" s="58"/>
      <c r="R67" s="51">
        <f t="shared" si="0"/>
        <v>3260.04</v>
      </c>
      <c r="S67" s="28">
        <f t="shared" si="17"/>
        <v>6791.75</v>
      </c>
      <c r="T67" s="51">
        <f t="shared" si="1"/>
        <v>550.13175000000001</v>
      </c>
      <c r="U67" s="51">
        <f t="shared" si="2"/>
        <v>122.25150000000001</v>
      </c>
      <c r="V67" s="51">
        <f t="shared" si="3"/>
        <v>519.56887500000005</v>
      </c>
      <c r="W67" s="28">
        <f t="shared" si="18"/>
        <v>81.501000000000005</v>
      </c>
      <c r="X67" s="51">
        <v>931</v>
      </c>
      <c r="Y67" s="58"/>
      <c r="Z67" s="51">
        <f t="shared" si="4"/>
        <v>2445.0300000000002</v>
      </c>
      <c r="AA67" s="51">
        <f t="shared" si="5"/>
        <v>3015.5370000000003</v>
      </c>
      <c r="AB67" s="52">
        <v>0</v>
      </c>
      <c r="AC67" s="51">
        <f t="shared" si="6"/>
        <v>90866.394499999995</v>
      </c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  <c r="IG67" s="62"/>
      <c r="IH67" s="62"/>
    </row>
    <row r="68" spans="1:242" s="36" customFormat="1" ht="24" customHeight="1" x14ac:dyDescent="0.25">
      <c r="A68" s="55">
        <v>59</v>
      </c>
      <c r="B68" s="22" t="s">
        <v>100</v>
      </c>
      <c r="C68" s="22" t="s">
        <v>101</v>
      </c>
      <c r="D68" s="22" t="s">
        <v>137</v>
      </c>
      <c r="E68" s="22" t="s">
        <v>138</v>
      </c>
      <c r="F68" s="22" t="s">
        <v>102</v>
      </c>
      <c r="G68" s="26" t="s">
        <v>112</v>
      </c>
      <c r="H68" s="55">
        <v>1</v>
      </c>
      <c r="I68" s="23">
        <v>40</v>
      </c>
      <c r="J68" s="57" t="s">
        <v>37</v>
      </c>
      <c r="K68" s="25" t="s">
        <v>130</v>
      </c>
      <c r="L68" s="23">
        <v>2</v>
      </c>
      <c r="M68" s="61" t="s">
        <v>168</v>
      </c>
      <c r="N68" s="28">
        <v>4075.05</v>
      </c>
      <c r="O68" s="58"/>
      <c r="P68" s="28">
        <f t="shared" si="16"/>
        <v>4075.05</v>
      </c>
      <c r="Q68" s="58"/>
      <c r="R68" s="51">
        <f t="shared" si="0"/>
        <v>3260.04</v>
      </c>
      <c r="S68" s="28">
        <f t="shared" si="17"/>
        <v>6791.75</v>
      </c>
      <c r="T68" s="51">
        <f t="shared" si="1"/>
        <v>550.13175000000001</v>
      </c>
      <c r="U68" s="51">
        <f t="shared" si="2"/>
        <v>122.25150000000001</v>
      </c>
      <c r="V68" s="51">
        <f t="shared" si="3"/>
        <v>519.56887500000005</v>
      </c>
      <c r="W68" s="28">
        <f t="shared" si="18"/>
        <v>81.501000000000005</v>
      </c>
      <c r="X68" s="51">
        <v>931</v>
      </c>
      <c r="Y68" s="58"/>
      <c r="Z68" s="51">
        <f t="shared" si="4"/>
        <v>2445.0300000000002</v>
      </c>
      <c r="AA68" s="51">
        <f t="shared" si="5"/>
        <v>3015.5370000000003</v>
      </c>
      <c r="AB68" s="52">
        <v>0</v>
      </c>
      <c r="AC68" s="51">
        <f t="shared" si="6"/>
        <v>90866.394499999995</v>
      </c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R68" s="62"/>
      <c r="HS68" s="62"/>
      <c r="HT68" s="62"/>
      <c r="HU68" s="62"/>
      <c r="HV68" s="62"/>
      <c r="HW68" s="62"/>
      <c r="HX68" s="62"/>
      <c r="HY68" s="62"/>
      <c r="HZ68" s="62"/>
      <c r="IA68" s="62"/>
      <c r="IB68" s="62"/>
      <c r="IC68" s="62"/>
      <c r="ID68" s="62"/>
      <c r="IE68" s="62"/>
      <c r="IF68" s="62"/>
      <c r="IG68" s="62"/>
      <c r="IH68" s="62"/>
    </row>
    <row r="69" spans="1:242" s="36" customFormat="1" ht="24" customHeight="1" x14ac:dyDescent="0.25">
      <c r="A69" s="57">
        <v>60</v>
      </c>
      <c r="B69" s="22" t="s">
        <v>100</v>
      </c>
      <c r="C69" s="22" t="s">
        <v>101</v>
      </c>
      <c r="D69" s="22" t="s">
        <v>137</v>
      </c>
      <c r="E69" s="22" t="s">
        <v>138</v>
      </c>
      <c r="F69" s="22" t="s">
        <v>102</v>
      </c>
      <c r="G69" s="26" t="s">
        <v>206</v>
      </c>
      <c r="H69" s="57">
        <v>1</v>
      </c>
      <c r="I69" s="23">
        <v>40</v>
      </c>
      <c r="J69" s="57" t="s">
        <v>37</v>
      </c>
      <c r="K69" s="25" t="s">
        <v>130</v>
      </c>
      <c r="L69" s="23">
        <v>2</v>
      </c>
      <c r="M69" s="61" t="s">
        <v>168</v>
      </c>
      <c r="N69" s="28">
        <v>4075.05</v>
      </c>
      <c r="O69" s="58"/>
      <c r="P69" s="28">
        <f t="shared" si="16"/>
        <v>4075.05</v>
      </c>
      <c r="Q69" s="58"/>
      <c r="R69" s="51">
        <f t="shared" si="0"/>
        <v>3260.04</v>
      </c>
      <c r="S69" s="28">
        <f t="shared" si="17"/>
        <v>6791.75</v>
      </c>
      <c r="T69" s="51">
        <f t="shared" si="1"/>
        <v>550.13175000000001</v>
      </c>
      <c r="U69" s="51">
        <f t="shared" si="2"/>
        <v>122.25150000000001</v>
      </c>
      <c r="V69" s="51">
        <f t="shared" si="3"/>
        <v>519.56887500000005</v>
      </c>
      <c r="W69" s="28">
        <f t="shared" si="18"/>
        <v>81.501000000000005</v>
      </c>
      <c r="X69" s="51">
        <v>931</v>
      </c>
      <c r="Y69" s="58"/>
      <c r="Z69" s="51">
        <f t="shared" si="4"/>
        <v>2445.0300000000002</v>
      </c>
      <c r="AA69" s="51">
        <f t="shared" si="5"/>
        <v>3015.5370000000003</v>
      </c>
      <c r="AB69" s="52">
        <v>0</v>
      </c>
      <c r="AC69" s="51">
        <f t="shared" si="6"/>
        <v>90866.394499999995</v>
      </c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  <c r="GS69" s="62"/>
      <c r="GT69" s="62"/>
      <c r="GU69" s="62"/>
      <c r="GV69" s="62"/>
      <c r="GW69" s="62"/>
      <c r="GX69" s="62"/>
      <c r="GY69" s="62"/>
      <c r="GZ69" s="62"/>
      <c r="HA69" s="62"/>
      <c r="HB69" s="62"/>
      <c r="HC69" s="62"/>
      <c r="HD69" s="62"/>
      <c r="HE69" s="62"/>
      <c r="HF69" s="62"/>
      <c r="HG69" s="62"/>
      <c r="HH69" s="62"/>
      <c r="HI69" s="62"/>
      <c r="HJ69" s="62"/>
      <c r="HK69" s="62"/>
      <c r="HL69" s="62"/>
      <c r="HM69" s="62"/>
      <c r="HN69" s="62"/>
      <c r="HO69" s="62"/>
      <c r="HP69" s="62"/>
      <c r="HQ69" s="62"/>
      <c r="HR69" s="62"/>
      <c r="HS69" s="62"/>
      <c r="HT69" s="62"/>
      <c r="HU69" s="62"/>
      <c r="HV69" s="62"/>
      <c r="HW69" s="62"/>
      <c r="HX69" s="62"/>
      <c r="HY69" s="62"/>
      <c r="HZ69" s="62"/>
      <c r="IA69" s="62"/>
      <c r="IB69" s="62"/>
      <c r="IC69" s="62"/>
      <c r="ID69" s="62"/>
      <c r="IE69" s="62"/>
      <c r="IF69" s="62"/>
      <c r="IG69" s="62"/>
      <c r="IH69" s="62"/>
    </row>
    <row r="70" spans="1:242" s="36" customFormat="1" ht="24" customHeight="1" x14ac:dyDescent="0.25">
      <c r="A70" s="47">
        <v>61</v>
      </c>
      <c r="B70" s="22" t="s">
        <v>100</v>
      </c>
      <c r="C70" s="22" t="s">
        <v>101</v>
      </c>
      <c r="D70" s="22" t="s">
        <v>137</v>
      </c>
      <c r="E70" s="22" t="s">
        <v>138</v>
      </c>
      <c r="F70" s="22" t="s">
        <v>102</v>
      </c>
      <c r="G70" s="26" t="s">
        <v>113</v>
      </c>
      <c r="H70" s="57">
        <v>1</v>
      </c>
      <c r="I70" s="23">
        <v>40</v>
      </c>
      <c r="J70" s="57" t="s">
        <v>37</v>
      </c>
      <c r="K70" s="25" t="s">
        <v>130</v>
      </c>
      <c r="L70" s="23">
        <v>2</v>
      </c>
      <c r="M70" s="61" t="s">
        <v>168</v>
      </c>
      <c r="N70" s="28">
        <v>4075.05</v>
      </c>
      <c r="O70" s="58"/>
      <c r="P70" s="28">
        <f t="shared" si="16"/>
        <v>4075.05</v>
      </c>
      <c r="Q70" s="58"/>
      <c r="R70" s="51">
        <f t="shared" si="0"/>
        <v>3260.04</v>
      </c>
      <c r="S70" s="28">
        <f t="shared" si="17"/>
        <v>6791.75</v>
      </c>
      <c r="T70" s="51">
        <f t="shared" si="1"/>
        <v>550.13175000000001</v>
      </c>
      <c r="U70" s="51">
        <f t="shared" si="2"/>
        <v>122.25150000000001</v>
      </c>
      <c r="V70" s="51">
        <f t="shared" si="3"/>
        <v>519.56887500000005</v>
      </c>
      <c r="W70" s="28">
        <f t="shared" si="18"/>
        <v>81.501000000000005</v>
      </c>
      <c r="X70" s="51">
        <v>931</v>
      </c>
      <c r="Y70" s="58"/>
      <c r="Z70" s="51">
        <f t="shared" si="4"/>
        <v>2445.0300000000002</v>
      </c>
      <c r="AA70" s="51">
        <f t="shared" si="5"/>
        <v>3015.5370000000003</v>
      </c>
      <c r="AB70" s="52">
        <v>0</v>
      </c>
      <c r="AC70" s="51">
        <f t="shared" si="6"/>
        <v>90866.394499999995</v>
      </c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  <c r="HX70" s="62"/>
      <c r="HY70" s="62"/>
      <c r="HZ70" s="62"/>
      <c r="IA70" s="62"/>
      <c r="IB70" s="62"/>
      <c r="IC70" s="62"/>
      <c r="ID70" s="62"/>
      <c r="IE70" s="62"/>
      <c r="IF70" s="62"/>
      <c r="IG70" s="62"/>
      <c r="IH70" s="62"/>
    </row>
    <row r="71" spans="1:242" s="36" customFormat="1" ht="24" customHeight="1" x14ac:dyDescent="0.25">
      <c r="A71" s="55">
        <v>62</v>
      </c>
      <c r="B71" s="22" t="s">
        <v>100</v>
      </c>
      <c r="C71" s="22" t="s">
        <v>101</v>
      </c>
      <c r="D71" s="22" t="s">
        <v>137</v>
      </c>
      <c r="E71" s="22" t="s">
        <v>138</v>
      </c>
      <c r="F71" s="22" t="s">
        <v>102</v>
      </c>
      <c r="G71" s="26" t="s">
        <v>189</v>
      </c>
      <c r="H71" s="57">
        <v>1</v>
      </c>
      <c r="I71" s="23">
        <v>40</v>
      </c>
      <c r="J71" s="57" t="s">
        <v>37</v>
      </c>
      <c r="K71" s="25" t="s">
        <v>130</v>
      </c>
      <c r="L71" s="23">
        <v>2</v>
      </c>
      <c r="M71" s="61" t="s">
        <v>168</v>
      </c>
      <c r="N71" s="28">
        <v>4075.05</v>
      </c>
      <c r="O71" s="58"/>
      <c r="P71" s="28">
        <f t="shared" si="16"/>
        <v>4075.05</v>
      </c>
      <c r="Q71" s="58"/>
      <c r="R71" s="51">
        <f t="shared" ref="R71" si="99">+P71/30*24</f>
        <v>3260.04</v>
      </c>
      <c r="S71" s="28">
        <f t="shared" ref="S71" si="100">+P71/30*50</f>
        <v>6791.75</v>
      </c>
      <c r="T71" s="51">
        <f t="shared" si="1"/>
        <v>550.13175000000001</v>
      </c>
      <c r="U71" s="51">
        <f t="shared" ref="U71" si="101">+P71*3%</f>
        <v>122.25150000000001</v>
      </c>
      <c r="V71" s="51">
        <f t="shared" ref="V71" si="102">+P71*12.75%</f>
        <v>519.56887500000005</v>
      </c>
      <c r="W71" s="28">
        <f t="shared" ref="W71" si="103">+P71*2%</f>
        <v>81.501000000000005</v>
      </c>
      <c r="X71" s="51">
        <v>931</v>
      </c>
      <c r="Y71" s="58"/>
      <c r="Z71" s="51">
        <f t="shared" ref="Z71" si="104">+P71*5%*12</f>
        <v>2445.0300000000002</v>
      </c>
      <c r="AA71" s="51">
        <f t="shared" ref="AA71" si="105">(R71+S71)*30%</f>
        <v>3015.5370000000003</v>
      </c>
      <c r="AB71" s="52">
        <v>0</v>
      </c>
      <c r="AC71" s="51">
        <f t="shared" ref="AC71" si="106">+(P71+T71+U71+V71+W71+X71+Y71)*12+R71+S71+Z71+AA71+AB71</f>
        <v>90866.394499999995</v>
      </c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R71" s="62"/>
      <c r="HS71" s="62"/>
      <c r="HT71" s="62"/>
      <c r="HU71" s="62"/>
      <c r="HV71" s="62"/>
      <c r="HW71" s="62"/>
      <c r="HX71" s="62"/>
      <c r="HY71" s="62"/>
      <c r="HZ71" s="62"/>
      <c r="IA71" s="62"/>
      <c r="IB71" s="62"/>
      <c r="IC71" s="62"/>
      <c r="ID71" s="62"/>
      <c r="IE71" s="62"/>
      <c r="IF71" s="62"/>
      <c r="IG71" s="62"/>
      <c r="IH71" s="62"/>
    </row>
    <row r="72" spans="1:242" s="36" customFormat="1" ht="24" customHeight="1" x14ac:dyDescent="0.25">
      <c r="A72" s="57">
        <v>63</v>
      </c>
      <c r="B72" s="22" t="s">
        <v>100</v>
      </c>
      <c r="C72" s="22" t="s">
        <v>101</v>
      </c>
      <c r="D72" s="22" t="s">
        <v>137</v>
      </c>
      <c r="E72" s="22" t="s">
        <v>138</v>
      </c>
      <c r="F72" s="22" t="s">
        <v>102</v>
      </c>
      <c r="G72" s="26" t="s">
        <v>207</v>
      </c>
      <c r="H72" s="57">
        <v>1</v>
      </c>
      <c r="I72" s="23">
        <v>40</v>
      </c>
      <c r="J72" s="57" t="s">
        <v>37</v>
      </c>
      <c r="K72" s="25" t="s">
        <v>130</v>
      </c>
      <c r="L72" s="23">
        <v>2</v>
      </c>
      <c r="M72" s="61" t="s">
        <v>168</v>
      </c>
      <c r="N72" s="28">
        <v>4075.05</v>
      </c>
      <c r="O72" s="58"/>
      <c r="P72" s="28">
        <f t="shared" si="16"/>
        <v>4075.05</v>
      </c>
      <c r="Q72" s="58"/>
      <c r="R72" s="51">
        <f t="shared" si="0"/>
        <v>3260.04</v>
      </c>
      <c r="S72" s="28">
        <f t="shared" si="17"/>
        <v>6791.75</v>
      </c>
      <c r="T72" s="51">
        <f t="shared" si="1"/>
        <v>550.13175000000001</v>
      </c>
      <c r="U72" s="51">
        <f t="shared" si="2"/>
        <v>122.25150000000001</v>
      </c>
      <c r="V72" s="51">
        <f t="shared" si="3"/>
        <v>519.56887500000005</v>
      </c>
      <c r="W72" s="28">
        <f t="shared" si="18"/>
        <v>81.501000000000005</v>
      </c>
      <c r="X72" s="51">
        <v>931</v>
      </c>
      <c r="Y72" s="58"/>
      <c r="Z72" s="51">
        <f t="shared" si="4"/>
        <v>2445.0300000000002</v>
      </c>
      <c r="AA72" s="51">
        <f t="shared" si="5"/>
        <v>3015.5370000000003</v>
      </c>
      <c r="AB72" s="52">
        <v>0</v>
      </c>
      <c r="AC72" s="51">
        <f t="shared" si="6"/>
        <v>90866.394499999995</v>
      </c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  <c r="GS72" s="62"/>
      <c r="GT72" s="62"/>
      <c r="GU72" s="62"/>
      <c r="GV72" s="62"/>
      <c r="GW72" s="62"/>
      <c r="GX72" s="62"/>
      <c r="GY72" s="62"/>
      <c r="GZ72" s="62"/>
      <c r="HA72" s="62"/>
      <c r="HB72" s="62"/>
      <c r="HC72" s="62"/>
      <c r="HD72" s="62"/>
      <c r="HE72" s="62"/>
      <c r="HF72" s="62"/>
      <c r="HG72" s="62"/>
      <c r="HH72" s="62"/>
      <c r="HI72" s="62"/>
      <c r="HJ72" s="62"/>
      <c r="HK72" s="62"/>
      <c r="HL72" s="62"/>
      <c r="HM72" s="62"/>
      <c r="HN72" s="62"/>
      <c r="HO72" s="62"/>
      <c r="HP72" s="62"/>
      <c r="HQ72" s="62"/>
      <c r="HR72" s="62"/>
      <c r="HS72" s="62"/>
      <c r="HT72" s="62"/>
      <c r="HU72" s="62"/>
      <c r="HV72" s="62"/>
      <c r="HW72" s="62"/>
      <c r="HX72" s="62"/>
      <c r="HY72" s="62"/>
      <c r="HZ72" s="62"/>
      <c r="IA72" s="62"/>
      <c r="IB72" s="62"/>
      <c r="IC72" s="62"/>
      <c r="ID72" s="62"/>
      <c r="IE72" s="62"/>
      <c r="IF72" s="62"/>
      <c r="IG72" s="62"/>
      <c r="IH72" s="62"/>
    </row>
    <row r="73" spans="1:242" s="36" customFormat="1" ht="24" customHeight="1" x14ac:dyDescent="0.25">
      <c r="A73" s="47">
        <v>64</v>
      </c>
      <c r="B73" s="22" t="s">
        <v>100</v>
      </c>
      <c r="C73" s="22" t="s">
        <v>101</v>
      </c>
      <c r="D73" s="22" t="s">
        <v>137</v>
      </c>
      <c r="E73" s="22" t="s">
        <v>138</v>
      </c>
      <c r="F73" s="22" t="s">
        <v>102</v>
      </c>
      <c r="G73" s="26" t="s">
        <v>287</v>
      </c>
      <c r="H73" s="57"/>
      <c r="I73" s="23">
        <v>40</v>
      </c>
      <c r="J73" s="57"/>
      <c r="K73" s="25" t="s">
        <v>131</v>
      </c>
      <c r="L73" s="23">
        <v>3</v>
      </c>
      <c r="M73" s="61" t="s">
        <v>166</v>
      </c>
      <c r="N73" s="28">
        <v>12447</v>
      </c>
      <c r="O73" s="28"/>
      <c r="P73" s="28">
        <f t="shared" si="16"/>
        <v>12447</v>
      </c>
      <c r="Q73" s="58"/>
      <c r="R73" s="51">
        <f t="shared" si="0"/>
        <v>9957.5999999999985</v>
      </c>
      <c r="S73" s="28">
        <f>+P73/30*50</f>
        <v>20745</v>
      </c>
      <c r="T73" s="51">
        <f t="shared" si="1"/>
        <v>1680.345</v>
      </c>
      <c r="U73" s="51">
        <f t="shared" si="2"/>
        <v>373.40999999999997</v>
      </c>
      <c r="V73" s="51">
        <f t="shared" si="3"/>
        <v>1586.9925000000001</v>
      </c>
      <c r="W73" s="28">
        <f t="shared" si="18"/>
        <v>248.94</v>
      </c>
      <c r="X73" s="51">
        <v>931</v>
      </c>
      <c r="Y73" s="58"/>
      <c r="Z73" s="51">
        <f t="shared" si="4"/>
        <v>7468.2000000000007</v>
      </c>
      <c r="AA73" s="51">
        <f t="shared" si="5"/>
        <v>9210.7799999999988</v>
      </c>
      <c r="AB73" s="52">
        <f>I73*9.75*12</f>
        <v>4680</v>
      </c>
      <c r="AC73" s="51">
        <f>+(P73+T73+U73+V73+W73+X73+Y73)*12+R73+S73+Z73+AA73+AB73</f>
        <v>259273.83000000002</v>
      </c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</row>
    <row r="74" spans="1:242" s="36" customFormat="1" ht="24" customHeight="1" x14ac:dyDescent="0.25">
      <c r="A74" s="55">
        <v>65</v>
      </c>
      <c r="B74" s="22" t="s">
        <v>100</v>
      </c>
      <c r="C74" s="22" t="s">
        <v>101</v>
      </c>
      <c r="D74" s="22" t="s">
        <v>137</v>
      </c>
      <c r="E74" s="22" t="s">
        <v>138</v>
      </c>
      <c r="F74" s="22" t="s">
        <v>102</v>
      </c>
      <c r="G74" s="26" t="s">
        <v>287</v>
      </c>
      <c r="H74" s="57"/>
      <c r="I74" s="23">
        <v>40</v>
      </c>
      <c r="J74" s="57"/>
      <c r="K74" s="25" t="s">
        <v>131</v>
      </c>
      <c r="L74" s="23">
        <v>3</v>
      </c>
      <c r="M74" s="61" t="s">
        <v>166</v>
      </c>
      <c r="N74" s="28">
        <v>12447</v>
      </c>
      <c r="O74" s="28"/>
      <c r="P74" s="28">
        <f t="shared" si="16"/>
        <v>12447</v>
      </c>
      <c r="Q74" s="58"/>
      <c r="R74" s="51">
        <f t="shared" si="0"/>
        <v>9957.5999999999985</v>
      </c>
      <c r="S74" s="28">
        <f t="shared" si="17"/>
        <v>20745</v>
      </c>
      <c r="T74" s="51">
        <f t="shared" si="1"/>
        <v>1680.345</v>
      </c>
      <c r="U74" s="51">
        <f t="shared" si="2"/>
        <v>373.40999999999997</v>
      </c>
      <c r="V74" s="51">
        <f t="shared" si="3"/>
        <v>1586.9925000000001</v>
      </c>
      <c r="W74" s="28">
        <f t="shared" si="18"/>
        <v>248.94</v>
      </c>
      <c r="X74" s="51">
        <v>931</v>
      </c>
      <c r="Y74" s="58"/>
      <c r="Z74" s="51">
        <f t="shared" si="4"/>
        <v>7468.2000000000007</v>
      </c>
      <c r="AA74" s="51">
        <f t="shared" si="5"/>
        <v>9210.7799999999988</v>
      </c>
      <c r="AB74" s="52">
        <f t="shared" ref="AB74:AB82" si="107">I74*9.75*12</f>
        <v>4680</v>
      </c>
      <c r="AC74" s="51">
        <f t="shared" si="6"/>
        <v>259273.83000000002</v>
      </c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</row>
    <row r="75" spans="1:242" s="36" customFormat="1" ht="24" customHeight="1" x14ac:dyDescent="0.25">
      <c r="A75" s="57">
        <v>66</v>
      </c>
      <c r="B75" s="22" t="s">
        <v>100</v>
      </c>
      <c r="C75" s="22" t="s">
        <v>101</v>
      </c>
      <c r="D75" s="22" t="s">
        <v>137</v>
      </c>
      <c r="E75" s="22" t="s">
        <v>138</v>
      </c>
      <c r="F75" s="22" t="s">
        <v>102</v>
      </c>
      <c r="G75" s="26" t="s">
        <v>287</v>
      </c>
      <c r="H75" s="57"/>
      <c r="I75" s="23">
        <v>40</v>
      </c>
      <c r="J75" s="57"/>
      <c r="K75" s="25" t="s">
        <v>131</v>
      </c>
      <c r="L75" s="23">
        <v>3</v>
      </c>
      <c r="M75" s="61" t="s">
        <v>166</v>
      </c>
      <c r="N75" s="28">
        <v>12447</v>
      </c>
      <c r="O75" s="28"/>
      <c r="P75" s="28">
        <f t="shared" ref="P75:P76" si="108">+N75+O75</f>
        <v>12447</v>
      </c>
      <c r="Q75" s="58"/>
      <c r="R75" s="51">
        <f t="shared" ref="R75:R76" si="109">+P75/30*24</f>
        <v>9957.5999999999985</v>
      </c>
      <c r="S75" s="28">
        <f>+P75/30*50</f>
        <v>20745</v>
      </c>
      <c r="T75" s="51">
        <f t="shared" ref="T75:T91" si="110">+P75*13.5%</f>
        <v>1680.345</v>
      </c>
      <c r="U75" s="51">
        <f t="shared" ref="U75:U76" si="111">+P75*3%</f>
        <v>373.40999999999997</v>
      </c>
      <c r="V75" s="51">
        <f t="shared" ref="V75:V76" si="112">+P75*12.75%</f>
        <v>1586.9925000000001</v>
      </c>
      <c r="W75" s="28">
        <f t="shared" ref="W75:W76" si="113">+P75*2%</f>
        <v>248.94</v>
      </c>
      <c r="X75" s="51">
        <v>931</v>
      </c>
      <c r="Y75" s="58"/>
      <c r="Z75" s="51">
        <f t="shared" ref="Z75:Z76" si="114">+P75*5%*12</f>
        <v>7468.2000000000007</v>
      </c>
      <c r="AA75" s="51">
        <f t="shared" ref="AA75:AA76" si="115">(R75+S75)*30%</f>
        <v>9210.7799999999988</v>
      </c>
      <c r="AB75" s="52">
        <f>I75*9.75*12</f>
        <v>4680</v>
      </c>
      <c r="AC75" s="51">
        <f>+(P75+T75+U75+V75+W75+X75+Y75)*12+R75+S75+Z75+AA75+AB75</f>
        <v>259273.83000000002</v>
      </c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</row>
    <row r="76" spans="1:242" s="36" customFormat="1" ht="24" customHeight="1" x14ac:dyDescent="0.25">
      <c r="A76" s="47">
        <v>67</v>
      </c>
      <c r="B76" s="22" t="s">
        <v>100</v>
      </c>
      <c r="C76" s="22" t="s">
        <v>101</v>
      </c>
      <c r="D76" s="22" t="s">
        <v>137</v>
      </c>
      <c r="E76" s="22" t="s">
        <v>138</v>
      </c>
      <c r="F76" s="22" t="s">
        <v>102</v>
      </c>
      <c r="G76" s="26" t="s">
        <v>287</v>
      </c>
      <c r="H76" s="57"/>
      <c r="I76" s="23">
        <v>40</v>
      </c>
      <c r="J76" s="57"/>
      <c r="K76" s="25" t="s">
        <v>131</v>
      </c>
      <c r="L76" s="23">
        <v>3</v>
      </c>
      <c r="M76" s="61" t="s">
        <v>166</v>
      </c>
      <c r="N76" s="28">
        <v>12447</v>
      </c>
      <c r="O76" s="28"/>
      <c r="P76" s="28">
        <f t="shared" si="108"/>
        <v>12447</v>
      </c>
      <c r="Q76" s="58"/>
      <c r="R76" s="51">
        <f t="shared" si="109"/>
        <v>9957.5999999999985</v>
      </c>
      <c r="S76" s="28">
        <f t="shared" ref="S76" si="116">+P76/30*50</f>
        <v>20745</v>
      </c>
      <c r="T76" s="51">
        <f t="shared" si="110"/>
        <v>1680.345</v>
      </c>
      <c r="U76" s="51">
        <f t="shared" si="111"/>
        <v>373.40999999999997</v>
      </c>
      <c r="V76" s="51">
        <f t="shared" si="112"/>
        <v>1586.9925000000001</v>
      </c>
      <c r="W76" s="28">
        <f t="shared" si="113"/>
        <v>248.94</v>
      </c>
      <c r="X76" s="51">
        <v>931</v>
      </c>
      <c r="Y76" s="58"/>
      <c r="Z76" s="51">
        <f t="shared" si="114"/>
        <v>7468.2000000000007</v>
      </c>
      <c r="AA76" s="51">
        <f t="shared" si="115"/>
        <v>9210.7799999999988</v>
      </c>
      <c r="AB76" s="52">
        <f t="shared" ref="AB76" si="117">I76*9.75*12</f>
        <v>4680</v>
      </c>
      <c r="AC76" s="51">
        <f t="shared" ref="AC76" si="118">+(P76+T76+U76+V76+W76+X76+Y76)*12+R76+S76+Z76+AA76+AB76</f>
        <v>259273.83000000002</v>
      </c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</row>
    <row r="77" spans="1:242" s="36" customFormat="1" ht="24" customHeight="1" x14ac:dyDescent="0.25">
      <c r="A77" s="55">
        <v>68</v>
      </c>
      <c r="B77" s="22" t="s">
        <v>100</v>
      </c>
      <c r="C77" s="22" t="s">
        <v>101</v>
      </c>
      <c r="D77" s="22" t="s">
        <v>137</v>
      </c>
      <c r="E77" s="22" t="s">
        <v>138</v>
      </c>
      <c r="F77" s="22" t="s">
        <v>102</v>
      </c>
      <c r="G77" s="26" t="s">
        <v>287</v>
      </c>
      <c r="H77" s="57"/>
      <c r="I77" s="23">
        <v>40</v>
      </c>
      <c r="J77" s="57"/>
      <c r="K77" s="25" t="s">
        <v>131</v>
      </c>
      <c r="L77" s="23">
        <v>3</v>
      </c>
      <c r="M77" s="61" t="s">
        <v>166</v>
      </c>
      <c r="N77" s="28">
        <v>12447</v>
      </c>
      <c r="O77" s="28"/>
      <c r="P77" s="28">
        <f t="shared" ref="P77" si="119">+N77+O77</f>
        <v>12447</v>
      </c>
      <c r="Q77" s="58"/>
      <c r="R77" s="51">
        <f t="shared" ref="R77" si="120">+P77/30*24</f>
        <v>9957.5999999999985</v>
      </c>
      <c r="S77" s="28">
        <f t="shared" ref="S77" si="121">+P77/30*50</f>
        <v>20745</v>
      </c>
      <c r="T77" s="51">
        <f t="shared" si="110"/>
        <v>1680.345</v>
      </c>
      <c r="U77" s="51">
        <f t="shared" ref="U77" si="122">+P77*3%</f>
        <v>373.40999999999997</v>
      </c>
      <c r="V77" s="51">
        <f t="shared" ref="V77" si="123">+P77*12.75%</f>
        <v>1586.9925000000001</v>
      </c>
      <c r="W77" s="28">
        <f t="shared" ref="W77" si="124">+P77*2%</f>
        <v>248.94</v>
      </c>
      <c r="X77" s="51">
        <v>931</v>
      </c>
      <c r="Y77" s="58"/>
      <c r="Z77" s="51">
        <f t="shared" ref="Z77" si="125">+P77*5%*12</f>
        <v>7468.2000000000007</v>
      </c>
      <c r="AA77" s="51">
        <f t="shared" ref="AA77" si="126">(R77+S77)*30%</f>
        <v>9210.7799999999988</v>
      </c>
      <c r="AB77" s="52">
        <f t="shared" ref="AB77" si="127">I77*9.75*12</f>
        <v>4680</v>
      </c>
      <c r="AC77" s="51">
        <f t="shared" ref="AC77" si="128">+(P77+T77+U77+V77+W77+X77+Y77)*12+R77+S77+Z77+AA77+AB77</f>
        <v>259273.83000000002</v>
      </c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</row>
    <row r="78" spans="1:242" s="36" customFormat="1" ht="24" customHeight="1" x14ac:dyDescent="0.25">
      <c r="A78" s="57">
        <v>69</v>
      </c>
      <c r="B78" s="22" t="s">
        <v>100</v>
      </c>
      <c r="C78" s="22" t="s">
        <v>101</v>
      </c>
      <c r="D78" s="22" t="s">
        <v>137</v>
      </c>
      <c r="E78" s="22" t="s">
        <v>138</v>
      </c>
      <c r="F78" s="22" t="s">
        <v>102</v>
      </c>
      <c r="G78" s="30" t="s">
        <v>216</v>
      </c>
      <c r="H78" s="57"/>
      <c r="I78" s="23">
        <v>40</v>
      </c>
      <c r="J78" s="57"/>
      <c r="K78" s="25" t="s">
        <v>131</v>
      </c>
      <c r="L78" s="23">
        <v>3</v>
      </c>
      <c r="M78" s="61" t="s">
        <v>166</v>
      </c>
      <c r="N78" s="28">
        <v>12447</v>
      </c>
      <c r="O78" s="28"/>
      <c r="P78" s="28">
        <f t="shared" ref="P78" si="129">+N78+O78</f>
        <v>12447</v>
      </c>
      <c r="Q78" s="58"/>
      <c r="R78" s="51">
        <f t="shared" ref="R78" si="130">+P78/30*24</f>
        <v>9957.5999999999985</v>
      </c>
      <c r="S78" s="28">
        <f t="shared" ref="S78" si="131">+P78/30*50</f>
        <v>20745</v>
      </c>
      <c r="T78" s="51">
        <f t="shared" si="110"/>
        <v>1680.345</v>
      </c>
      <c r="U78" s="51">
        <f t="shared" ref="U78" si="132">+P78*3%</f>
        <v>373.40999999999997</v>
      </c>
      <c r="V78" s="51">
        <f t="shared" ref="V78" si="133">+P78*12.75%</f>
        <v>1586.9925000000001</v>
      </c>
      <c r="W78" s="28">
        <f t="shared" ref="W78" si="134">+P78*2%</f>
        <v>248.94</v>
      </c>
      <c r="X78" s="51">
        <v>931</v>
      </c>
      <c r="Y78" s="58"/>
      <c r="Z78" s="51">
        <f t="shared" ref="Z78" si="135">+P78*5%*12</f>
        <v>7468.2000000000007</v>
      </c>
      <c r="AA78" s="51">
        <f t="shared" ref="AA78" si="136">(R78+S78)*30%</f>
        <v>9210.7799999999988</v>
      </c>
      <c r="AB78" s="52">
        <f t="shared" ref="AB78" si="137">I78*9.75*12</f>
        <v>4680</v>
      </c>
      <c r="AC78" s="51">
        <f t="shared" ref="AC78" si="138">+(P78+T78+U78+V78+W78+X78+Y78)*12+R78+S78+Z78+AA78+AB78</f>
        <v>259273.83000000002</v>
      </c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</row>
    <row r="79" spans="1:242" s="36" customFormat="1" ht="24" customHeight="1" x14ac:dyDescent="0.25">
      <c r="A79" s="47">
        <v>70</v>
      </c>
      <c r="B79" s="22" t="s">
        <v>100</v>
      </c>
      <c r="C79" s="22" t="s">
        <v>101</v>
      </c>
      <c r="D79" s="22" t="s">
        <v>137</v>
      </c>
      <c r="E79" s="22" t="s">
        <v>138</v>
      </c>
      <c r="F79" s="22" t="s">
        <v>102</v>
      </c>
      <c r="G79" s="30" t="s">
        <v>215</v>
      </c>
      <c r="H79" s="57"/>
      <c r="I79" s="23">
        <v>40</v>
      </c>
      <c r="J79" s="57"/>
      <c r="K79" s="25" t="s">
        <v>131</v>
      </c>
      <c r="L79" s="23">
        <v>3</v>
      </c>
      <c r="M79" s="61" t="s">
        <v>166</v>
      </c>
      <c r="N79" s="28">
        <v>12447</v>
      </c>
      <c r="O79" s="28"/>
      <c r="P79" s="28">
        <f t="shared" si="16"/>
        <v>12447</v>
      </c>
      <c r="Q79" s="58"/>
      <c r="R79" s="51">
        <f t="shared" si="0"/>
        <v>9957.5999999999985</v>
      </c>
      <c r="S79" s="28">
        <f t="shared" si="17"/>
        <v>20745</v>
      </c>
      <c r="T79" s="51">
        <f t="shared" si="110"/>
        <v>1680.345</v>
      </c>
      <c r="U79" s="51">
        <f t="shared" si="2"/>
        <v>373.40999999999997</v>
      </c>
      <c r="V79" s="51">
        <f t="shared" si="3"/>
        <v>1586.9925000000001</v>
      </c>
      <c r="W79" s="28">
        <f t="shared" si="18"/>
        <v>248.94</v>
      </c>
      <c r="X79" s="51">
        <v>931</v>
      </c>
      <c r="Y79" s="58"/>
      <c r="Z79" s="51">
        <f t="shared" si="4"/>
        <v>7468.2000000000007</v>
      </c>
      <c r="AA79" s="51">
        <f t="shared" si="5"/>
        <v>9210.7799999999988</v>
      </c>
      <c r="AB79" s="52">
        <f t="shared" si="107"/>
        <v>4680</v>
      </c>
      <c r="AC79" s="51">
        <f t="shared" si="6"/>
        <v>259273.83000000002</v>
      </c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</row>
    <row r="80" spans="1:242" s="36" customFormat="1" ht="24" customHeight="1" x14ac:dyDescent="0.25">
      <c r="A80" s="55">
        <v>71</v>
      </c>
      <c r="B80" s="22" t="s">
        <v>100</v>
      </c>
      <c r="C80" s="22" t="s">
        <v>101</v>
      </c>
      <c r="D80" s="22" t="s">
        <v>137</v>
      </c>
      <c r="E80" s="22" t="s">
        <v>138</v>
      </c>
      <c r="F80" s="22" t="s">
        <v>102</v>
      </c>
      <c r="G80" s="26" t="s">
        <v>193</v>
      </c>
      <c r="H80" s="57"/>
      <c r="I80" s="23">
        <v>40</v>
      </c>
      <c r="J80" s="57"/>
      <c r="K80" s="25" t="s">
        <v>196</v>
      </c>
      <c r="L80" s="23">
        <v>3</v>
      </c>
      <c r="M80" s="61" t="s">
        <v>166</v>
      </c>
      <c r="N80" s="28">
        <v>13957.5</v>
      </c>
      <c r="O80" s="28"/>
      <c r="P80" s="28">
        <f t="shared" ref="P80:P81" si="139">+N80+O80</f>
        <v>13957.5</v>
      </c>
      <c r="Q80" s="58"/>
      <c r="R80" s="51">
        <f t="shared" ref="R80:R81" si="140">+P80/30*24</f>
        <v>11166</v>
      </c>
      <c r="S80" s="28">
        <f t="shared" ref="S80:S81" si="141">+P80/30*50</f>
        <v>23262.5</v>
      </c>
      <c r="T80" s="51">
        <f t="shared" si="110"/>
        <v>1884.2625</v>
      </c>
      <c r="U80" s="51">
        <f t="shared" ref="U80:U81" si="142">+P80*3%</f>
        <v>418.72499999999997</v>
      </c>
      <c r="V80" s="51">
        <f t="shared" ref="V80:V81" si="143">+P80*12.75%</f>
        <v>1779.58125</v>
      </c>
      <c r="W80" s="28">
        <f t="shared" ref="W80:W81" si="144">+P80*2%</f>
        <v>279.15000000000003</v>
      </c>
      <c r="X80" s="51">
        <v>931</v>
      </c>
      <c r="Y80" s="58"/>
      <c r="Z80" s="51">
        <f t="shared" ref="Z80:Z81" si="145">+P80*5%*12</f>
        <v>8374.5</v>
      </c>
      <c r="AA80" s="51">
        <f t="shared" ref="AA80:AA81" si="146">(R80+S80)*30%</f>
        <v>10328.549999999999</v>
      </c>
      <c r="AB80" s="52">
        <f t="shared" ref="AB80:AB81" si="147">I80*9.75*12</f>
        <v>4680</v>
      </c>
      <c r="AC80" s="51">
        <f t="shared" ref="AC80:AC81" si="148">+(P80+T80+U80+V80+W80+X80+Y80)*12+R80+S80+Z80+AA80+AB80</f>
        <v>288814.17500000005</v>
      </c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</row>
    <row r="81" spans="1:242" s="36" customFormat="1" ht="24" customHeight="1" x14ac:dyDescent="0.25">
      <c r="A81" s="57">
        <v>72</v>
      </c>
      <c r="B81" s="22" t="s">
        <v>100</v>
      </c>
      <c r="C81" s="22" t="s">
        <v>101</v>
      </c>
      <c r="D81" s="22" t="s">
        <v>137</v>
      </c>
      <c r="E81" s="22" t="s">
        <v>138</v>
      </c>
      <c r="F81" s="22" t="s">
        <v>102</v>
      </c>
      <c r="G81" s="26" t="s">
        <v>194</v>
      </c>
      <c r="H81" s="57"/>
      <c r="I81" s="23">
        <v>40</v>
      </c>
      <c r="J81" s="57"/>
      <c r="K81" s="25" t="s">
        <v>196</v>
      </c>
      <c r="L81" s="23">
        <v>3</v>
      </c>
      <c r="M81" s="61" t="s">
        <v>166</v>
      </c>
      <c r="N81" s="28">
        <v>13957.5</v>
      </c>
      <c r="O81" s="28"/>
      <c r="P81" s="28">
        <f t="shared" si="139"/>
        <v>13957.5</v>
      </c>
      <c r="Q81" s="58"/>
      <c r="R81" s="51">
        <f t="shared" si="140"/>
        <v>11166</v>
      </c>
      <c r="S81" s="28">
        <f t="shared" si="141"/>
        <v>23262.5</v>
      </c>
      <c r="T81" s="51">
        <f t="shared" si="110"/>
        <v>1884.2625</v>
      </c>
      <c r="U81" s="51">
        <f t="shared" si="142"/>
        <v>418.72499999999997</v>
      </c>
      <c r="V81" s="51">
        <f t="shared" si="143"/>
        <v>1779.58125</v>
      </c>
      <c r="W81" s="28">
        <f t="shared" si="144"/>
        <v>279.15000000000003</v>
      </c>
      <c r="X81" s="51">
        <v>931</v>
      </c>
      <c r="Y81" s="58"/>
      <c r="Z81" s="51">
        <f t="shared" si="145"/>
        <v>8374.5</v>
      </c>
      <c r="AA81" s="51">
        <f t="shared" si="146"/>
        <v>10328.549999999999</v>
      </c>
      <c r="AB81" s="52">
        <f t="shared" si="147"/>
        <v>4680</v>
      </c>
      <c r="AC81" s="51">
        <f t="shared" si="148"/>
        <v>288814.17500000005</v>
      </c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</row>
    <row r="82" spans="1:242" s="36" customFormat="1" ht="24" customHeight="1" x14ac:dyDescent="0.25">
      <c r="A82" s="47">
        <v>73</v>
      </c>
      <c r="B82" s="22" t="s">
        <v>100</v>
      </c>
      <c r="C82" s="22" t="s">
        <v>101</v>
      </c>
      <c r="D82" s="22" t="s">
        <v>137</v>
      </c>
      <c r="E82" s="22" t="s">
        <v>138</v>
      </c>
      <c r="F82" s="22" t="s">
        <v>102</v>
      </c>
      <c r="G82" s="26" t="s">
        <v>213</v>
      </c>
      <c r="H82" s="57"/>
      <c r="I82" s="23">
        <v>40</v>
      </c>
      <c r="J82" s="57"/>
      <c r="K82" s="25" t="s">
        <v>196</v>
      </c>
      <c r="L82" s="23">
        <v>3</v>
      </c>
      <c r="M82" s="61" t="s">
        <v>166</v>
      </c>
      <c r="N82" s="28">
        <v>13957.5</v>
      </c>
      <c r="O82" s="28"/>
      <c r="P82" s="28">
        <f t="shared" si="16"/>
        <v>13957.5</v>
      </c>
      <c r="Q82" s="58"/>
      <c r="R82" s="51">
        <f t="shared" si="0"/>
        <v>11166</v>
      </c>
      <c r="S82" s="28">
        <f t="shared" si="17"/>
        <v>23262.5</v>
      </c>
      <c r="T82" s="51">
        <f t="shared" si="110"/>
        <v>1884.2625</v>
      </c>
      <c r="U82" s="51">
        <f t="shared" si="2"/>
        <v>418.72499999999997</v>
      </c>
      <c r="V82" s="51">
        <f t="shared" si="3"/>
        <v>1779.58125</v>
      </c>
      <c r="W82" s="28">
        <f t="shared" si="18"/>
        <v>279.15000000000003</v>
      </c>
      <c r="X82" s="51">
        <v>931</v>
      </c>
      <c r="Y82" s="58"/>
      <c r="Z82" s="51">
        <f t="shared" si="4"/>
        <v>8374.5</v>
      </c>
      <c r="AA82" s="51">
        <f t="shared" si="5"/>
        <v>10328.549999999999</v>
      </c>
      <c r="AB82" s="52">
        <f t="shared" si="107"/>
        <v>4680</v>
      </c>
      <c r="AC82" s="51">
        <f t="shared" si="6"/>
        <v>288814.17500000005</v>
      </c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</row>
    <row r="83" spans="1:242" s="36" customFormat="1" ht="24" customHeight="1" x14ac:dyDescent="0.25">
      <c r="A83" s="55">
        <v>74</v>
      </c>
      <c r="B83" s="22" t="s">
        <v>100</v>
      </c>
      <c r="C83" s="22" t="s">
        <v>101</v>
      </c>
      <c r="D83" s="22" t="s">
        <v>137</v>
      </c>
      <c r="E83" s="22" t="s">
        <v>138</v>
      </c>
      <c r="F83" s="22" t="s">
        <v>102</v>
      </c>
      <c r="G83" s="26" t="s">
        <v>214</v>
      </c>
      <c r="H83" s="57"/>
      <c r="I83" s="23">
        <v>40</v>
      </c>
      <c r="J83" s="57"/>
      <c r="K83" s="25" t="s">
        <v>196</v>
      </c>
      <c r="L83" s="23">
        <v>3</v>
      </c>
      <c r="M83" s="61" t="s">
        <v>166</v>
      </c>
      <c r="N83" s="28">
        <v>13957.5</v>
      </c>
      <c r="O83" s="28"/>
      <c r="P83" s="28">
        <f t="shared" ref="P83:P88" si="149">+N83+O83</f>
        <v>13957.5</v>
      </c>
      <c r="Q83" s="58"/>
      <c r="R83" s="51">
        <f t="shared" ref="R83:R88" si="150">+P83/30*24</f>
        <v>11166</v>
      </c>
      <c r="S83" s="28">
        <f t="shared" ref="S83:S88" si="151">+P83/30*50</f>
        <v>23262.5</v>
      </c>
      <c r="T83" s="51">
        <f t="shared" si="110"/>
        <v>1884.2625</v>
      </c>
      <c r="U83" s="51">
        <f t="shared" ref="U83:U88" si="152">+P83*3%</f>
        <v>418.72499999999997</v>
      </c>
      <c r="V83" s="51">
        <f t="shared" ref="V83:V88" si="153">+P83*12.75%</f>
        <v>1779.58125</v>
      </c>
      <c r="W83" s="28">
        <f t="shared" ref="W83:W88" si="154">+P83*2%</f>
        <v>279.15000000000003</v>
      </c>
      <c r="X83" s="51">
        <v>931</v>
      </c>
      <c r="Y83" s="58"/>
      <c r="Z83" s="51">
        <f t="shared" ref="Z83:Z88" si="155">+P83*5%*12</f>
        <v>8374.5</v>
      </c>
      <c r="AA83" s="51">
        <f t="shared" ref="AA83:AA88" si="156">(R83+S83)*30%</f>
        <v>10328.549999999999</v>
      </c>
      <c r="AB83" s="52">
        <f t="shared" ref="AB83:AB88" si="157">I83*9.75*12</f>
        <v>4680</v>
      </c>
      <c r="AC83" s="51">
        <f t="shared" ref="AC83:AC88" si="158">+(P83+T83+U83+V83+W83+X83+Y83)*12+R83+S83+Z83+AA83+AB83</f>
        <v>288814.17500000005</v>
      </c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</row>
    <row r="84" spans="1:242" s="36" customFormat="1" ht="24" customHeight="1" x14ac:dyDescent="0.25">
      <c r="A84" s="57">
        <v>75</v>
      </c>
      <c r="B84" s="22" t="s">
        <v>100</v>
      </c>
      <c r="C84" s="22" t="s">
        <v>101</v>
      </c>
      <c r="D84" s="22" t="s">
        <v>137</v>
      </c>
      <c r="E84" s="22" t="s">
        <v>138</v>
      </c>
      <c r="F84" s="22" t="s">
        <v>102</v>
      </c>
      <c r="G84" s="26" t="s">
        <v>287</v>
      </c>
      <c r="H84" s="57"/>
      <c r="I84" s="23">
        <v>40</v>
      </c>
      <c r="J84" s="57"/>
      <c r="K84" s="25" t="s">
        <v>211</v>
      </c>
      <c r="L84" s="23">
        <v>3</v>
      </c>
      <c r="M84" s="61" t="s">
        <v>166</v>
      </c>
      <c r="N84" s="28">
        <v>15638.1</v>
      </c>
      <c r="O84" s="28"/>
      <c r="P84" s="28">
        <f t="shared" si="149"/>
        <v>15638.1</v>
      </c>
      <c r="Q84" s="58"/>
      <c r="R84" s="51">
        <f t="shared" si="150"/>
        <v>12510.48</v>
      </c>
      <c r="S84" s="28">
        <f t="shared" si="151"/>
        <v>26063.5</v>
      </c>
      <c r="T84" s="51">
        <f t="shared" si="110"/>
        <v>2111.1435000000001</v>
      </c>
      <c r="U84" s="51">
        <f t="shared" si="152"/>
        <v>469.14299999999997</v>
      </c>
      <c r="V84" s="51">
        <f t="shared" si="153"/>
        <v>1993.8577500000001</v>
      </c>
      <c r="W84" s="28">
        <f t="shared" si="154"/>
        <v>312.762</v>
      </c>
      <c r="X84" s="51">
        <v>931</v>
      </c>
      <c r="Y84" s="58"/>
      <c r="Z84" s="51">
        <f t="shared" si="155"/>
        <v>9382.86</v>
      </c>
      <c r="AA84" s="51">
        <f t="shared" si="156"/>
        <v>11572.193999999998</v>
      </c>
      <c r="AB84" s="52">
        <f t="shared" si="157"/>
        <v>4680</v>
      </c>
      <c r="AC84" s="51">
        <f t="shared" si="158"/>
        <v>321681.109</v>
      </c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</row>
    <row r="85" spans="1:242" s="36" customFormat="1" ht="24" customHeight="1" x14ac:dyDescent="0.25">
      <c r="A85" s="47">
        <v>76</v>
      </c>
      <c r="B85" s="22" t="s">
        <v>100</v>
      </c>
      <c r="C85" s="22" t="s">
        <v>101</v>
      </c>
      <c r="D85" s="22" t="s">
        <v>137</v>
      </c>
      <c r="E85" s="22" t="s">
        <v>138</v>
      </c>
      <c r="F85" s="22" t="s">
        <v>102</v>
      </c>
      <c r="G85" s="26" t="s">
        <v>287</v>
      </c>
      <c r="H85" s="57"/>
      <c r="I85" s="23">
        <v>40</v>
      </c>
      <c r="J85" s="57"/>
      <c r="K85" s="25" t="s">
        <v>211</v>
      </c>
      <c r="L85" s="23">
        <v>3</v>
      </c>
      <c r="M85" s="61" t="s">
        <v>166</v>
      </c>
      <c r="N85" s="28">
        <v>15638.1</v>
      </c>
      <c r="O85" s="28"/>
      <c r="P85" s="28">
        <f t="shared" si="149"/>
        <v>15638.1</v>
      </c>
      <c r="Q85" s="58"/>
      <c r="R85" s="51">
        <f t="shared" si="150"/>
        <v>12510.48</v>
      </c>
      <c r="S85" s="28">
        <f t="shared" si="151"/>
        <v>26063.5</v>
      </c>
      <c r="T85" s="51">
        <f t="shared" si="110"/>
        <v>2111.1435000000001</v>
      </c>
      <c r="U85" s="51">
        <f t="shared" si="152"/>
        <v>469.14299999999997</v>
      </c>
      <c r="V85" s="51">
        <f t="shared" si="153"/>
        <v>1993.8577500000001</v>
      </c>
      <c r="W85" s="28">
        <f t="shared" si="154"/>
        <v>312.762</v>
      </c>
      <c r="X85" s="51">
        <v>931</v>
      </c>
      <c r="Y85" s="58"/>
      <c r="Z85" s="51">
        <f t="shared" si="155"/>
        <v>9382.86</v>
      </c>
      <c r="AA85" s="51">
        <f t="shared" si="156"/>
        <v>11572.193999999998</v>
      </c>
      <c r="AB85" s="52">
        <f t="shared" si="157"/>
        <v>4680</v>
      </c>
      <c r="AC85" s="51">
        <f t="shared" si="158"/>
        <v>321681.109</v>
      </c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</row>
    <row r="86" spans="1:242" s="36" customFormat="1" ht="24" customHeight="1" x14ac:dyDescent="0.25">
      <c r="A86" s="55">
        <v>77</v>
      </c>
      <c r="B86" s="22" t="s">
        <v>100</v>
      </c>
      <c r="C86" s="22" t="s">
        <v>101</v>
      </c>
      <c r="D86" s="22" t="s">
        <v>137</v>
      </c>
      <c r="E86" s="22" t="s">
        <v>138</v>
      </c>
      <c r="F86" s="22" t="s">
        <v>102</v>
      </c>
      <c r="G86" s="30" t="s">
        <v>228</v>
      </c>
      <c r="H86" s="57"/>
      <c r="I86" s="23">
        <v>40</v>
      </c>
      <c r="J86" s="57"/>
      <c r="K86" s="25" t="s">
        <v>212</v>
      </c>
      <c r="L86" s="23">
        <v>3</v>
      </c>
      <c r="M86" s="61" t="s">
        <v>166</v>
      </c>
      <c r="N86" s="28">
        <v>18078.349999999999</v>
      </c>
      <c r="O86" s="28"/>
      <c r="P86" s="28">
        <f t="shared" si="149"/>
        <v>18078.349999999999</v>
      </c>
      <c r="Q86" s="58"/>
      <c r="R86" s="51">
        <f t="shared" si="150"/>
        <v>14462.679999999997</v>
      </c>
      <c r="S86" s="28">
        <f t="shared" si="151"/>
        <v>30130.583333333328</v>
      </c>
      <c r="T86" s="51">
        <f t="shared" si="110"/>
        <v>2440.5772499999998</v>
      </c>
      <c r="U86" s="51">
        <f t="shared" si="152"/>
        <v>542.3504999999999</v>
      </c>
      <c r="V86" s="51">
        <f t="shared" si="153"/>
        <v>2304.9896249999997</v>
      </c>
      <c r="W86" s="28">
        <f t="shared" si="154"/>
        <v>361.56699999999995</v>
      </c>
      <c r="X86" s="51">
        <v>931</v>
      </c>
      <c r="Y86" s="58"/>
      <c r="Z86" s="51">
        <f t="shared" si="155"/>
        <v>10847.01</v>
      </c>
      <c r="AA86" s="51">
        <f t="shared" si="156"/>
        <v>13377.978999999996</v>
      </c>
      <c r="AB86" s="52">
        <f t="shared" si="157"/>
        <v>4680</v>
      </c>
      <c r="AC86" s="51">
        <f t="shared" si="158"/>
        <v>369404.26483333326</v>
      </c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  <c r="IB86" s="62"/>
      <c r="IC86" s="62"/>
      <c r="ID86" s="62"/>
      <c r="IE86" s="62"/>
      <c r="IF86" s="62"/>
      <c r="IG86" s="62"/>
      <c r="IH86" s="62"/>
    </row>
    <row r="87" spans="1:242" s="36" customFormat="1" ht="24" customHeight="1" x14ac:dyDescent="0.25">
      <c r="A87" s="57">
        <v>78</v>
      </c>
      <c r="B87" s="22" t="s">
        <v>100</v>
      </c>
      <c r="C87" s="22" t="s">
        <v>101</v>
      </c>
      <c r="D87" s="22" t="s">
        <v>137</v>
      </c>
      <c r="E87" s="22" t="s">
        <v>138</v>
      </c>
      <c r="F87" s="22" t="s">
        <v>102</v>
      </c>
      <c r="G87" s="30" t="s">
        <v>229</v>
      </c>
      <c r="H87" s="57"/>
      <c r="I87" s="23">
        <v>40</v>
      </c>
      <c r="J87" s="57"/>
      <c r="K87" s="25" t="s">
        <v>212</v>
      </c>
      <c r="L87" s="23">
        <v>3</v>
      </c>
      <c r="M87" s="61" t="s">
        <v>166</v>
      </c>
      <c r="N87" s="28">
        <v>18078.349999999999</v>
      </c>
      <c r="O87" s="28"/>
      <c r="P87" s="28">
        <f t="shared" ref="P87" si="159">+N87+O87</f>
        <v>18078.349999999999</v>
      </c>
      <c r="Q87" s="58"/>
      <c r="R87" s="51">
        <f t="shared" ref="R87" si="160">+P87/30*24</f>
        <v>14462.679999999997</v>
      </c>
      <c r="S87" s="28">
        <f t="shared" ref="S87" si="161">+P87/30*50</f>
        <v>30130.583333333328</v>
      </c>
      <c r="T87" s="51">
        <f t="shared" si="110"/>
        <v>2440.5772499999998</v>
      </c>
      <c r="U87" s="51">
        <f t="shared" ref="U87" si="162">+P87*3%</f>
        <v>542.3504999999999</v>
      </c>
      <c r="V87" s="51">
        <f t="shared" ref="V87" si="163">+P87*12.75%</f>
        <v>2304.9896249999997</v>
      </c>
      <c r="W87" s="28">
        <f t="shared" ref="W87" si="164">+P87*2%</f>
        <v>361.56699999999995</v>
      </c>
      <c r="X87" s="51">
        <v>931</v>
      </c>
      <c r="Y87" s="58"/>
      <c r="Z87" s="51">
        <f t="shared" ref="Z87" si="165">+P87*5%*12</f>
        <v>10847.01</v>
      </c>
      <c r="AA87" s="51">
        <f t="shared" ref="AA87" si="166">(R87+S87)*30%</f>
        <v>13377.978999999996</v>
      </c>
      <c r="AB87" s="52">
        <f t="shared" ref="AB87" si="167">I87*9.75*12</f>
        <v>4680</v>
      </c>
      <c r="AC87" s="51">
        <f t="shared" ref="AC87" si="168">+(P87+T87+U87+V87+W87+X87+Y87)*12+R87+S87+Z87+AA87+AB87</f>
        <v>369404.26483333326</v>
      </c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  <c r="IB87" s="62"/>
      <c r="IC87" s="62"/>
      <c r="ID87" s="62"/>
      <c r="IE87" s="62"/>
      <c r="IF87" s="62"/>
      <c r="IG87" s="62"/>
      <c r="IH87" s="62"/>
    </row>
    <row r="88" spans="1:242" s="36" customFormat="1" ht="24" customHeight="1" x14ac:dyDescent="0.25">
      <c r="A88" s="47">
        <v>79</v>
      </c>
      <c r="B88" s="22" t="s">
        <v>100</v>
      </c>
      <c r="C88" s="22" t="s">
        <v>101</v>
      </c>
      <c r="D88" s="22" t="s">
        <v>137</v>
      </c>
      <c r="E88" s="22" t="s">
        <v>138</v>
      </c>
      <c r="F88" s="22" t="s">
        <v>102</v>
      </c>
      <c r="G88" s="26" t="s">
        <v>230</v>
      </c>
      <c r="H88" s="57"/>
      <c r="I88" s="23">
        <v>40</v>
      </c>
      <c r="J88" s="57"/>
      <c r="K88" s="25" t="s">
        <v>212</v>
      </c>
      <c r="L88" s="23">
        <v>3</v>
      </c>
      <c r="M88" s="61" t="s">
        <v>166</v>
      </c>
      <c r="N88" s="28">
        <v>18078.349999999999</v>
      </c>
      <c r="O88" s="28"/>
      <c r="P88" s="28">
        <f t="shared" si="149"/>
        <v>18078.349999999999</v>
      </c>
      <c r="Q88" s="58"/>
      <c r="R88" s="51">
        <f t="shared" si="150"/>
        <v>14462.679999999997</v>
      </c>
      <c r="S88" s="28">
        <f t="shared" si="151"/>
        <v>30130.583333333328</v>
      </c>
      <c r="T88" s="51">
        <f t="shared" si="110"/>
        <v>2440.5772499999998</v>
      </c>
      <c r="U88" s="51">
        <f t="shared" si="152"/>
        <v>542.3504999999999</v>
      </c>
      <c r="V88" s="51">
        <f t="shared" si="153"/>
        <v>2304.9896249999997</v>
      </c>
      <c r="W88" s="28">
        <f t="shared" si="154"/>
        <v>361.56699999999995</v>
      </c>
      <c r="X88" s="51">
        <v>931</v>
      </c>
      <c r="Y88" s="58"/>
      <c r="Z88" s="51">
        <f t="shared" si="155"/>
        <v>10847.01</v>
      </c>
      <c r="AA88" s="51">
        <f t="shared" si="156"/>
        <v>13377.978999999996</v>
      </c>
      <c r="AB88" s="52">
        <f t="shared" si="157"/>
        <v>4680</v>
      </c>
      <c r="AC88" s="51">
        <f t="shared" si="158"/>
        <v>369404.26483333326</v>
      </c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</row>
    <row r="89" spans="1:242" s="36" customFormat="1" ht="24" customHeight="1" x14ac:dyDescent="0.25">
      <c r="A89" s="55">
        <v>80</v>
      </c>
      <c r="B89" s="22" t="s">
        <v>100</v>
      </c>
      <c r="C89" s="22" t="s">
        <v>101</v>
      </c>
      <c r="D89" s="22" t="s">
        <v>137</v>
      </c>
      <c r="E89" s="22" t="s">
        <v>138</v>
      </c>
      <c r="F89" s="22" t="s">
        <v>102</v>
      </c>
      <c r="G89" s="26" t="s">
        <v>231</v>
      </c>
      <c r="H89" s="57"/>
      <c r="I89" s="23">
        <v>40</v>
      </c>
      <c r="J89" s="57"/>
      <c r="K89" s="25" t="s">
        <v>212</v>
      </c>
      <c r="L89" s="23">
        <v>3</v>
      </c>
      <c r="M89" s="61" t="s">
        <v>166</v>
      </c>
      <c r="N89" s="28">
        <v>18078.349999999999</v>
      </c>
      <c r="O89" s="28"/>
      <c r="P89" s="28">
        <f t="shared" ref="P89:P90" si="169">+N89+O89</f>
        <v>18078.349999999999</v>
      </c>
      <c r="Q89" s="58"/>
      <c r="R89" s="51">
        <f t="shared" ref="R89:R90" si="170">+P89/30*24</f>
        <v>14462.679999999997</v>
      </c>
      <c r="S89" s="28">
        <f t="shared" ref="S89:S90" si="171">+P89/30*50</f>
        <v>30130.583333333328</v>
      </c>
      <c r="T89" s="51">
        <f t="shared" si="110"/>
        <v>2440.5772499999998</v>
      </c>
      <c r="U89" s="51">
        <f t="shared" ref="U89:U90" si="172">+P89*3%</f>
        <v>542.3504999999999</v>
      </c>
      <c r="V89" s="51">
        <f t="shared" ref="V89:V90" si="173">+P89*12.75%</f>
        <v>2304.9896249999997</v>
      </c>
      <c r="W89" s="28">
        <f t="shared" ref="W89:W90" si="174">+P89*2%</f>
        <v>361.56699999999995</v>
      </c>
      <c r="X89" s="51">
        <v>931</v>
      </c>
      <c r="Y89" s="58"/>
      <c r="Z89" s="51">
        <f t="shared" ref="Z89:Z90" si="175">+P89*5%*12</f>
        <v>10847.01</v>
      </c>
      <c r="AA89" s="51">
        <f t="shared" ref="AA89:AA90" si="176">(R89+S89)*30%</f>
        <v>13377.978999999996</v>
      </c>
      <c r="AB89" s="52">
        <f t="shared" ref="AB89" si="177">I89*9.75*12</f>
        <v>4680</v>
      </c>
      <c r="AC89" s="51">
        <f t="shared" ref="AC89" si="178">+(P89+T89+U89+V89+W89+X89+Y89)*12+R89+S89+Z89+AA89+AB89</f>
        <v>369404.26483333326</v>
      </c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</row>
    <row r="90" spans="1:242" s="36" customFormat="1" ht="24" customHeight="1" x14ac:dyDescent="0.25">
      <c r="A90" s="57">
        <v>81</v>
      </c>
      <c r="B90" s="22" t="s">
        <v>100</v>
      </c>
      <c r="C90" s="22" t="s">
        <v>101</v>
      </c>
      <c r="D90" s="22" t="s">
        <v>137</v>
      </c>
      <c r="E90" s="22" t="s">
        <v>138</v>
      </c>
      <c r="F90" s="22" t="s">
        <v>102</v>
      </c>
      <c r="G90" s="26" t="s">
        <v>115</v>
      </c>
      <c r="H90" s="30" t="s">
        <v>293</v>
      </c>
      <c r="I90" s="23"/>
      <c r="J90" s="57"/>
      <c r="K90" s="25" t="s">
        <v>132</v>
      </c>
      <c r="L90" s="23">
        <v>2</v>
      </c>
      <c r="M90" s="61" t="s">
        <v>166</v>
      </c>
      <c r="N90" s="28">
        <v>91608.1</v>
      </c>
      <c r="O90" s="28"/>
      <c r="P90" s="28">
        <f t="shared" si="169"/>
        <v>91608.1</v>
      </c>
      <c r="Q90" s="58"/>
      <c r="R90" s="51">
        <f t="shared" si="170"/>
        <v>73286.48000000001</v>
      </c>
      <c r="S90" s="28">
        <f t="shared" si="171"/>
        <v>152680.16666666669</v>
      </c>
      <c r="T90" s="51">
        <f t="shared" si="110"/>
        <v>12367.093500000001</v>
      </c>
      <c r="U90" s="51">
        <f t="shared" si="172"/>
        <v>2748.2429999999999</v>
      </c>
      <c r="V90" s="51">
        <f t="shared" si="173"/>
        <v>11680.03275</v>
      </c>
      <c r="W90" s="28">
        <f t="shared" si="174"/>
        <v>1832.1620000000003</v>
      </c>
      <c r="X90" s="63" t="e">
        <f>#REF!*23.28</f>
        <v>#REF!</v>
      </c>
      <c r="Y90" s="58"/>
      <c r="Z90" s="51">
        <f t="shared" si="175"/>
        <v>54964.860000000008</v>
      </c>
      <c r="AA90" s="51">
        <f t="shared" si="176"/>
        <v>67789.994000000006</v>
      </c>
      <c r="AB90" s="52" t="e">
        <f>#REF!*10.65*12</f>
        <v>#REF!</v>
      </c>
      <c r="AC90" s="51" t="e">
        <f>+(P90+T90+U90+V90+W90+X90+Y90)*12+R90+S90+Z90+AA90+AB90</f>
        <v>#REF!</v>
      </c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</row>
    <row r="91" spans="1:242" s="36" customFormat="1" ht="24" customHeight="1" x14ac:dyDescent="0.25">
      <c r="A91" s="47">
        <v>82</v>
      </c>
      <c r="B91" s="22" t="s">
        <v>100</v>
      </c>
      <c r="C91" s="22" t="s">
        <v>101</v>
      </c>
      <c r="D91" s="22" t="s">
        <v>137</v>
      </c>
      <c r="E91" s="22" t="s">
        <v>138</v>
      </c>
      <c r="F91" s="22" t="s">
        <v>102</v>
      </c>
      <c r="G91" s="26" t="s">
        <v>115</v>
      </c>
      <c r="H91" s="30" t="s">
        <v>294</v>
      </c>
      <c r="I91" s="23"/>
      <c r="J91" s="57"/>
      <c r="K91" s="25" t="s">
        <v>133</v>
      </c>
      <c r="L91" s="23">
        <v>2</v>
      </c>
      <c r="M91" s="61" t="s">
        <v>166</v>
      </c>
      <c r="N91" s="28">
        <v>244895.2</v>
      </c>
      <c r="O91" s="28"/>
      <c r="P91" s="28">
        <f t="shared" si="16"/>
        <v>244895.2</v>
      </c>
      <c r="Q91" s="58"/>
      <c r="R91" s="51">
        <f t="shared" si="0"/>
        <v>195916.16000000003</v>
      </c>
      <c r="S91" s="28">
        <f t="shared" si="17"/>
        <v>408158.66666666669</v>
      </c>
      <c r="T91" s="51">
        <f t="shared" si="110"/>
        <v>33060.852000000006</v>
      </c>
      <c r="U91" s="51">
        <f t="shared" si="2"/>
        <v>7346.8559999999998</v>
      </c>
      <c r="V91" s="51">
        <f t="shared" si="3"/>
        <v>31224.138000000003</v>
      </c>
      <c r="W91" s="28">
        <f t="shared" si="18"/>
        <v>4897.9040000000005</v>
      </c>
      <c r="X91" s="63" t="e">
        <f>#REF!*23.28</f>
        <v>#REF!</v>
      </c>
      <c r="Y91" s="58"/>
      <c r="Z91" s="51">
        <f t="shared" si="4"/>
        <v>146937.12000000002</v>
      </c>
      <c r="AA91" s="51">
        <f t="shared" si="5"/>
        <v>181222.448</v>
      </c>
      <c r="AB91" s="52" t="e">
        <f>#REF!*10.65*12</f>
        <v>#REF!</v>
      </c>
      <c r="AC91" s="51" t="e">
        <f>+(P91+T91+U91+V91+W91+X91+Y91)*12+R91+S91+Z91+AA91+AB91</f>
        <v>#REF!</v>
      </c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</row>
    <row r="92" spans="1:242" s="36" customFormat="1" ht="24" customHeight="1" x14ac:dyDescent="0.25">
      <c r="A92" s="35"/>
      <c r="B92" s="35"/>
      <c r="C92" s="35"/>
      <c r="D92" s="35"/>
      <c r="E92" s="35"/>
      <c r="F92" s="41"/>
      <c r="H92" s="35"/>
      <c r="I92" s="35"/>
      <c r="J92" s="35"/>
      <c r="M92" s="35"/>
      <c r="N92" s="35"/>
      <c r="O92" s="37"/>
      <c r="P92" s="37"/>
      <c r="Q92" s="37"/>
      <c r="R92" s="37"/>
      <c r="S92" s="37"/>
    </row>
    <row r="93" spans="1:242" s="36" customFormat="1" ht="24" customHeight="1" x14ac:dyDescent="0.25">
      <c r="A93" s="70">
        <f>+COUNT(A8:A91)</f>
        <v>84</v>
      </c>
      <c r="B93" s="78" t="s">
        <v>98</v>
      </c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21">
        <f t="shared" ref="N93:AC93" si="179">SUM(N8:N91)</f>
        <v>1206129.1499999999</v>
      </c>
      <c r="O93" s="21">
        <f t="shared" si="179"/>
        <v>14378.1</v>
      </c>
      <c r="P93" s="21">
        <f t="shared" si="179"/>
        <v>1219074.8499999999</v>
      </c>
      <c r="Q93" s="21">
        <f t="shared" si="179"/>
        <v>0</v>
      </c>
      <c r="R93" s="21">
        <f t="shared" si="179"/>
        <v>975259.87999999989</v>
      </c>
      <c r="S93" s="21">
        <f t="shared" si="179"/>
        <v>2031791.4166666665</v>
      </c>
      <c r="T93" s="21">
        <f t="shared" si="179"/>
        <v>164575.10474999994</v>
      </c>
      <c r="U93" s="21">
        <f t="shared" si="179"/>
        <v>36572.245499999983</v>
      </c>
      <c r="V93" s="21">
        <f t="shared" si="179"/>
        <v>155432.04337500001</v>
      </c>
      <c r="W93" s="21">
        <f t="shared" si="179"/>
        <v>24381.497000000003</v>
      </c>
      <c r="X93" s="21" t="e">
        <f t="shared" si="179"/>
        <v>#REF!</v>
      </c>
      <c r="Y93" s="21">
        <f t="shared" si="179"/>
        <v>960</v>
      </c>
      <c r="Z93" s="21">
        <f t="shared" si="179"/>
        <v>731444.9099999998</v>
      </c>
      <c r="AA93" s="21">
        <f t="shared" si="179"/>
        <v>902115.38900000032</v>
      </c>
      <c r="AB93" s="21" t="e">
        <f t="shared" si="179"/>
        <v>#REF!</v>
      </c>
      <c r="AC93" s="21" t="e">
        <f t="shared" si="179"/>
        <v>#REF!</v>
      </c>
    </row>
    <row r="94" spans="1:242" s="36" customFormat="1" ht="24" hidden="1" customHeight="1" x14ac:dyDescent="0.25">
      <c r="A94" s="35"/>
      <c r="B94" s="35"/>
      <c r="C94" s="35"/>
      <c r="D94" s="35"/>
      <c r="E94" s="35"/>
      <c r="F94" s="41"/>
      <c r="H94" s="35"/>
      <c r="I94" s="35"/>
      <c r="J94" s="35"/>
      <c r="M94" s="35"/>
      <c r="N94" s="35"/>
      <c r="O94" s="37"/>
      <c r="P94" s="37"/>
      <c r="Q94" s="37"/>
      <c r="R94" s="37"/>
      <c r="S94" s="37"/>
    </row>
    <row r="95" spans="1:242" s="36" customFormat="1" ht="24" hidden="1" customHeight="1" x14ac:dyDescent="0.25">
      <c r="A95" s="35"/>
      <c r="B95" s="35"/>
      <c r="C95" s="35"/>
      <c r="D95" s="35"/>
      <c r="E95" s="35"/>
      <c r="F95" s="41"/>
      <c r="H95" s="35"/>
      <c r="I95" s="35"/>
      <c r="J95" s="80" t="s">
        <v>96</v>
      </c>
      <c r="K95" s="80"/>
      <c r="L95" s="80"/>
      <c r="M95" s="80"/>
      <c r="N95" s="35"/>
      <c r="O95" s="37"/>
      <c r="P95" s="37"/>
      <c r="Q95" s="37"/>
      <c r="R95" s="37"/>
      <c r="S95" s="37"/>
    </row>
    <row r="96" spans="1:242" s="36" customFormat="1" ht="24" hidden="1" customHeight="1" x14ac:dyDescent="0.25">
      <c r="A96" s="35"/>
      <c r="B96" s="35"/>
      <c r="C96" s="35"/>
      <c r="D96" s="35"/>
      <c r="E96" s="35"/>
      <c r="F96" s="41"/>
      <c r="H96" s="35"/>
      <c r="I96" s="35"/>
      <c r="J96" s="81" t="s">
        <v>97</v>
      </c>
      <c r="K96" s="81"/>
      <c r="L96" s="81"/>
      <c r="M96" s="81"/>
      <c r="N96" s="35"/>
      <c r="O96" s="37"/>
      <c r="P96" s="37"/>
      <c r="Q96" s="37"/>
      <c r="R96" s="37"/>
      <c r="S96" s="37"/>
    </row>
    <row r="97" spans="1:19" s="36" customFormat="1" ht="24" hidden="1" customHeight="1" x14ac:dyDescent="0.25">
      <c r="A97" s="35"/>
      <c r="B97" s="35"/>
      <c r="C97" s="35"/>
      <c r="D97" s="35"/>
      <c r="E97" s="35"/>
      <c r="F97" s="41"/>
      <c r="H97" s="35"/>
      <c r="I97" s="35"/>
      <c r="J97" s="35"/>
      <c r="M97" s="35"/>
      <c r="N97" s="35"/>
      <c r="O97" s="37"/>
      <c r="P97" s="37"/>
      <c r="Q97" s="37"/>
      <c r="R97" s="37"/>
      <c r="S97" s="37"/>
    </row>
    <row r="98" spans="1:19" s="36" customFormat="1" ht="24" hidden="1" customHeight="1" x14ac:dyDescent="0.25">
      <c r="C98" s="71" t="s">
        <v>38</v>
      </c>
      <c r="D98" s="64"/>
      <c r="E98" s="65"/>
      <c r="F98" s="66"/>
      <c r="G98" s="64"/>
      <c r="H98" s="65"/>
      <c r="I98" s="65"/>
      <c r="J98" s="65"/>
      <c r="L98" s="16" t="s">
        <v>39</v>
      </c>
      <c r="M98" s="35"/>
      <c r="N98" s="35"/>
      <c r="O98" s="37"/>
      <c r="P98" s="37"/>
      <c r="Q98" s="37"/>
      <c r="R98" s="37"/>
      <c r="S98" s="37"/>
    </row>
    <row r="99" spans="1:19" s="36" customFormat="1" ht="24" hidden="1" customHeight="1" x14ac:dyDescent="0.25">
      <c r="C99" s="67" t="s">
        <v>11</v>
      </c>
      <c r="D99" s="67"/>
      <c r="E99" s="67"/>
      <c r="F99" s="68"/>
      <c r="G99" s="67" t="s">
        <v>40</v>
      </c>
      <c r="H99" s="35"/>
      <c r="I99" s="35"/>
      <c r="J99" s="35"/>
      <c r="L99" s="35"/>
      <c r="M99" s="67" t="s">
        <v>41</v>
      </c>
      <c r="N99" s="35"/>
      <c r="O99" s="37"/>
      <c r="P99" s="37"/>
      <c r="Q99" s="37"/>
      <c r="R99" s="37"/>
      <c r="S99" s="37"/>
    </row>
    <row r="100" spans="1:19" s="36" customFormat="1" ht="24" hidden="1" customHeight="1" x14ac:dyDescent="0.25">
      <c r="C100" s="67" t="s">
        <v>42</v>
      </c>
      <c r="D100" s="67"/>
      <c r="E100" s="67"/>
      <c r="F100" s="68"/>
      <c r="G100" s="67" t="s">
        <v>43</v>
      </c>
      <c r="H100" s="35"/>
      <c r="I100" s="35"/>
      <c r="J100" s="35"/>
      <c r="L100" s="35"/>
      <c r="M100" s="72" t="s">
        <v>44</v>
      </c>
      <c r="N100" s="35"/>
      <c r="O100" s="37"/>
      <c r="P100" s="37"/>
      <c r="Q100" s="37"/>
      <c r="R100" s="37"/>
      <c r="S100" s="37"/>
    </row>
    <row r="101" spans="1:19" s="36" customFormat="1" ht="24" hidden="1" customHeight="1" x14ac:dyDescent="0.25">
      <c r="C101" s="67" t="s">
        <v>12</v>
      </c>
      <c r="D101" s="67"/>
      <c r="E101" s="67"/>
      <c r="F101" s="68"/>
      <c r="G101" s="67" t="s">
        <v>45</v>
      </c>
      <c r="H101" s="35"/>
      <c r="I101" s="35"/>
      <c r="J101" s="35"/>
      <c r="L101" s="35"/>
      <c r="M101" s="72" t="s">
        <v>46</v>
      </c>
      <c r="N101" s="35"/>
      <c r="O101" s="37"/>
      <c r="P101" s="37"/>
      <c r="Q101" s="37"/>
      <c r="R101" s="37"/>
      <c r="S101" s="37"/>
    </row>
    <row r="102" spans="1:19" s="36" customFormat="1" ht="24" hidden="1" customHeight="1" x14ac:dyDescent="0.25">
      <c r="C102" s="67" t="s">
        <v>13</v>
      </c>
      <c r="D102" s="67"/>
      <c r="E102" s="67"/>
      <c r="F102" s="68"/>
      <c r="G102" s="67" t="s">
        <v>47</v>
      </c>
      <c r="H102" s="35"/>
      <c r="I102" s="35"/>
      <c r="J102" s="35"/>
      <c r="L102" s="35"/>
      <c r="M102" s="35"/>
      <c r="N102" s="35"/>
      <c r="O102" s="37"/>
      <c r="P102" s="37"/>
      <c r="Q102" s="37"/>
      <c r="R102" s="37"/>
      <c r="S102" s="37"/>
    </row>
    <row r="103" spans="1:19" s="36" customFormat="1" ht="24" hidden="1" customHeight="1" x14ac:dyDescent="0.25">
      <c r="A103" s="35"/>
      <c r="B103" s="35"/>
      <c r="C103" s="67" t="s">
        <v>14</v>
      </c>
      <c r="D103" s="67"/>
      <c r="E103" s="67"/>
      <c r="F103" s="68"/>
      <c r="G103" s="67" t="s">
        <v>48</v>
      </c>
      <c r="H103" s="35"/>
      <c r="I103" s="35"/>
      <c r="J103" s="35"/>
      <c r="M103" s="72" t="s">
        <v>49</v>
      </c>
      <c r="N103" s="35"/>
      <c r="O103" s="37"/>
      <c r="P103" s="37"/>
      <c r="Q103" s="37"/>
      <c r="R103" s="37"/>
      <c r="S103" s="37"/>
    </row>
    <row r="104" spans="1:19" s="36" customFormat="1" ht="24" hidden="1" customHeight="1" x14ac:dyDescent="0.25">
      <c r="A104" s="35"/>
      <c r="B104" s="35"/>
      <c r="C104" s="67" t="s">
        <v>50</v>
      </c>
      <c r="D104" s="67"/>
      <c r="E104" s="67"/>
      <c r="F104" s="68"/>
      <c r="G104" s="67" t="s">
        <v>51</v>
      </c>
      <c r="H104" s="35"/>
      <c r="I104" s="35"/>
      <c r="J104" s="35"/>
      <c r="M104" s="15" t="s">
        <v>52</v>
      </c>
      <c r="N104" s="35"/>
      <c r="O104" s="37"/>
      <c r="P104" s="37"/>
      <c r="Q104" s="37"/>
      <c r="R104" s="37"/>
      <c r="S104" s="37"/>
    </row>
    <row r="105" spans="1:19" s="36" customFormat="1" ht="24" hidden="1" customHeight="1" x14ac:dyDescent="0.25">
      <c r="A105" s="67"/>
      <c r="B105" s="67"/>
      <c r="C105" s="67" t="s">
        <v>16</v>
      </c>
      <c r="D105" s="67"/>
      <c r="E105" s="67"/>
      <c r="F105" s="68"/>
      <c r="G105" s="67" t="s">
        <v>53</v>
      </c>
      <c r="H105" s="35"/>
      <c r="I105" s="35"/>
      <c r="J105" s="35"/>
      <c r="M105" s="36" t="s">
        <v>54</v>
      </c>
      <c r="N105" s="35"/>
      <c r="O105" s="73" t="s">
        <v>55</v>
      </c>
      <c r="P105" s="37"/>
      <c r="Q105" s="41" t="s">
        <v>56</v>
      </c>
      <c r="R105" s="37"/>
      <c r="S105" s="37"/>
    </row>
    <row r="106" spans="1:19" s="36" customFormat="1" ht="24" hidden="1" customHeight="1" x14ac:dyDescent="0.25">
      <c r="A106" s="67"/>
      <c r="B106" s="67"/>
      <c r="C106" s="67" t="s">
        <v>17</v>
      </c>
      <c r="D106" s="67"/>
      <c r="E106" s="67"/>
      <c r="F106" s="68"/>
      <c r="G106" s="67" t="s">
        <v>57</v>
      </c>
      <c r="H106" s="35"/>
      <c r="I106" s="35"/>
      <c r="J106" s="35"/>
      <c r="M106" s="36" t="s">
        <v>58</v>
      </c>
      <c r="N106" s="35"/>
      <c r="O106" s="73" t="s">
        <v>59</v>
      </c>
      <c r="P106" s="37"/>
      <c r="Q106" s="41" t="s">
        <v>60</v>
      </c>
      <c r="R106" s="37"/>
      <c r="S106" s="37"/>
    </row>
    <row r="107" spans="1:19" s="36" customFormat="1" ht="24" hidden="1" customHeight="1" x14ac:dyDescent="0.25">
      <c r="A107" s="67"/>
      <c r="B107" s="67"/>
      <c r="C107" s="67" t="s">
        <v>18</v>
      </c>
      <c r="D107" s="67"/>
      <c r="E107" s="67"/>
      <c r="F107" s="68"/>
      <c r="G107" s="67" t="s">
        <v>61</v>
      </c>
      <c r="H107" s="35"/>
      <c r="I107" s="35"/>
      <c r="J107" s="35"/>
      <c r="M107" s="35"/>
      <c r="N107" s="35"/>
      <c r="O107" s="37"/>
      <c r="P107" s="37"/>
      <c r="Q107" s="37"/>
      <c r="R107" s="37"/>
      <c r="S107" s="37"/>
    </row>
    <row r="108" spans="1:19" s="36" customFormat="1" ht="24" hidden="1" customHeight="1" x14ac:dyDescent="0.25">
      <c r="A108" s="67"/>
      <c r="B108" s="67"/>
      <c r="C108" s="67" t="s">
        <v>62</v>
      </c>
      <c r="D108" s="67"/>
      <c r="E108" s="67"/>
      <c r="F108" s="68"/>
      <c r="G108" s="67" t="s">
        <v>63</v>
      </c>
      <c r="H108" s="35"/>
      <c r="I108" s="35"/>
      <c r="J108" s="35"/>
      <c r="M108" s="35"/>
      <c r="N108" s="35"/>
      <c r="O108" s="37"/>
      <c r="P108" s="37"/>
      <c r="Q108" s="37"/>
      <c r="R108" s="37"/>
      <c r="S108" s="37"/>
    </row>
    <row r="109" spans="1:19" s="36" customFormat="1" ht="24" hidden="1" customHeight="1" x14ac:dyDescent="0.25">
      <c r="A109" s="67"/>
      <c r="B109" s="67"/>
      <c r="C109" s="67" t="s">
        <v>64</v>
      </c>
      <c r="D109" s="67"/>
      <c r="E109" s="67"/>
      <c r="F109" s="68"/>
      <c r="G109" s="67" t="s">
        <v>65</v>
      </c>
      <c r="H109" s="35"/>
      <c r="I109" s="35"/>
      <c r="J109" s="35"/>
      <c r="M109" s="35"/>
      <c r="N109" s="35"/>
      <c r="O109" s="37"/>
      <c r="P109" s="37"/>
      <c r="Q109" s="37"/>
      <c r="R109" s="37"/>
      <c r="S109" s="37"/>
    </row>
    <row r="110" spans="1:19" s="36" customFormat="1" ht="24" hidden="1" customHeight="1" x14ac:dyDescent="0.25">
      <c r="A110" s="67"/>
      <c r="B110" s="67"/>
      <c r="C110" s="67" t="s">
        <v>19</v>
      </c>
      <c r="D110" s="67"/>
      <c r="E110" s="67"/>
      <c r="F110" s="68"/>
      <c r="G110" s="67" t="s">
        <v>66</v>
      </c>
      <c r="H110" s="35"/>
      <c r="I110" s="35"/>
      <c r="J110" s="35"/>
      <c r="M110" s="35"/>
      <c r="N110" s="35"/>
      <c r="O110" s="37"/>
      <c r="P110" s="37"/>
      <c r="Q110" s="37"/>
      <c r="R110" s="37"/>
      <c r="S110" s="37"/>
    </row>
    <row r="111" spans="1:19" s="36" customFormat="1" ht="24" hidden="1" customHeight="1" x14ac:dyDescent="0.25">
      <c r="A111" s="67"/>
      <c r="B111" s="67"/>
      <c r="C111" s="67" t="s">
        <v>67</v>
      </c>
      <c r="D111" s="67"/>
      <c r="E111" s="67"/>
      <c r="F111" s="68"/>
      <c r="G111" s="67" t="s">
        <v>68</v>
      </c>
      <c r="H111" s="35"/>
      <c r="I111" s="35"/>
      <c r="J111" s="35"/>
      <c r="M111" s="35"/>
      <c r="N111" s="35"/>
      <c r="O111" s="37"/>
      <c r="P111" s="37"/>
      <c r="Q111" s="37"/>
      <c r="R111" s="37"/>
      <c r="S111" s="37"/>
    </row>
    <row r="112" spans="1:19" s="36" customFormat="1" ht="24" hidden="1" customHeight="1" x14ac:dyDescent="0.25">
      <c r="A112" s="67"/>
      <c r="B112" s="67"/>
      <c r="C112" s="67" t="s">
        <v>21</v>
      </c>
      <c r="D112" s="67"/>
      <c r="E112" s="67"/>
      <c r="F112" s="68"/>
      <c r="G112" s="67" t="s">
        <v>69</v>
      </c>
      <c r="H112" s="35"/>
      <c r="I112" s="35"/>
      <c r="J112" s="35"/>
      <c r="M112" s="35"/>
      <c r="N112" s="35"/>
      <c r="O112" s="37"/>
      <c r="P112" s="37"/>
      <c r="Q112" s="37"/>
      <c r="R112" s="37"/>
      <c r="S112" s="37"/>
    </row>
    <row r="113" spans="1:19" s="36" customFormat="1" ht="24" hidden="1" customHeight="1" x14ac:dyDescent="0.25">
      <c r="A113" s="67"/>
      <c r="B113" s="67"/>
      <c r="C113" s="67" t="s">
        <v>70</v>
      </c>
      <c r="D113" s="67"/>
      <c r="E113" s="67"/>
      <c r="F113" s="68"/>
      <c r="G113" s="67" t="s">
        <v>71</v>
      </c>
      <c r="H113" s="35"/>
      <c r="I113" s="35"/>
      <c r="J113" s="35"/>
      <c r="M113" s="35"/>
      <c r="N113" s="35"/>
      <c r="O113" s="37"/>
      <c r="P113" s="37"/>
      <c r="Q113" s="37"/>
      <c r="R113" s="37"/>
      <c r="S113" s="37"/>
    </row>
    <row r="114" spans="1:19" s="36" customFormat="1" ht="24" hidden="1" customHeight="1" x14ac:dyDescent="0.25">
      <c r="A114" s="67"/>
      <c r="B114" s="67"/>
      <c r="C114" s="67" t="s">
        <v>72</v>
      </c>
      <c r="D114" s="67"/>
      <c r="E114" s="67"/>
      <c r="F114" s="68"/>
      <c r="G114" s="67" t="s">
        <v>73</v>
      </c>
      <c r="H114" s="35"/>
      <c r="I114" s="35"/>
      <c r="J114" s="35"/>
      <c r="M114" s="35"/>
      <c r="N114" s="35"/>
      <c r="O114" s="37"/>
      <c r="P114" s="37"/>
      <c r="Q114" s="37"/>
      <c r="R114" s="37"/>
      <c r="S114" s="37"/>
    </row>
    <row r="115" spans="1:19" s="36" customFormat="1" ht="24" hidden="1" customHeight="1" x14ac:dyDescent="0.25">
      <c r="A115" s="67"/>
      <c r="B115" s="67"/>
      <c r="C115" s="67" t="s">
        <v>74</v>
      </c>
      <c r="D115" s="67"/>
      <c r="E115" s="67"/>
      <c r="F115" s="68"/>
      <c r="G115" s="67" t="s">
        <v>75</v>
      </c>
      <c r="H115" s="35"/>
      <c r="I115" s="35"/>
      <c r="J115" s="35"/>
      <c r="M115" s="35"/>
      <c r="N115" s="35"/>
      <c r="O115" s="37"/>
      <c r="P115" s="37"/>
      <c r="Q115" s="37"/>
      <c r="R115" s="37"/>
      <c r="S115" s="37"/>
    </row>
    <row r="116" spans="1:19" s="36" customFormat="1" ht="24" hidden="1" customHeight="1" x14ac:dyDescent="0.25">
      <c r="A116" s="67"/>
      <c r="B116" s="67"/>
      <c r="C116" s="67" t="s">
        <v>76</v>
      </c>
      <c r="D116" s="67"/>
      <c r="E116" s="67"/>
      <c r="F116" s="68"/>
      <c r="G116" s="67" t="s">
        <v>77</v>
      </c>
      <c r="H116" s="35"/>
      <c r="I116" s="35"/>
      <c r="J116" s="35"/>
      <c r="M116" s="35"/>
      <c r="N116" s="35"/>
      <c r="O116" s="37"/>
      <c r="P116" s="37"/>
      <c r="Q116" s="37"/>
      <c r="R116" s="37"/>
      <c r="S116" s="37"/>
    </row>
    <row r="117" spans="1:19" s="36" customFormat="1" ht="24" hidden="1" customHeight="1" x14ac:dyDescent="0.25">
      <c r="A117" s="67"/>
      <c r="B117" s="67"/>
      <c r="C117" s="67" t="s">
        <v>78</v>
      </c>
      <c r="D117" s="67"/>
      <c r="E117" s="67"/>
      <c r="F117" s="68"/>
      <c r="G117" s="67" t="s">
        <v>79</v>
      </c>
      <c r="H117" s="35"/>
      <c r="I117" s="35"/>
      <c r="J117" s="35"/>
      <c r="M117" s="35"/>
      <c r="N117" s="35"/>
      <c r="O117" s="37"/>
      <c r="P117" s="37"/>
      <c r="Q117" s="37"/>
      <c r="R117" s="37"/>
      <c r="S117" s="37"/>
    </row>
    <row r="118" spans="1:19" s="36" customFormat="1" ht="24" hidden="1" customHeight="1" x14ac:dyDescent="0.25">
      <c r="A118" s="67"/>
      <c r="B118" s="67"/>
      <c r="C118" s="67" t="s">
        <v>80</v>
      </c>
      <c r="D118" s="67"/>
      <c r="E118" s="67"/>
      <c r="F118" s="68"/>
      <c r="G118" s="67" t="s">
        <v>81</v>
      </c>
      <c r="H118" s="35"/>
      <c r="I118" s="35"/>
      <c r="J118" s="35"/>
      <c r="M118" s="35"/>
      <c r="N118" s="35"/>
      <c r="O118" s="37"/>
      <c r="P118" s="37"/>
      <c r="Q118" s="37"/>
      <c r="R118" s="37"/>
      <c r="S118" s="37"/>
    </row>
    <row r="119" spans="1:19" s="36" customFormat="1" ht="24" hidden="1" customHeight="1" x14ac:dyDescent="0.25">
      <c r="A119" s="67"/>
      <c r="B119" s="67"/>
      <c r="C119" s="67" t="s">
        <v>82</v>
      </c>
      <c r="D119" s="67"/>
      <c r="E119" s="67"/>
      <c r="F119" s="68"/>
      <c r="G119" s="67" t="s">
        <v>83</v>
      </c>
      <c r="H119" s="35"/>
      <c r="I119" s="35"/>
      <c r="J119" s="35"/>
      <c r="M119" s="35"/>
      <c r="N119" s="35"/>
      <c r="O119" s="37"/>
      <c r="P119" s="37"/>
      <c r="Q119" s="37"/>
      <c r="R119" s="37"/>
      <c r="S119" s="37"/>
    </row>
    <row r="120" spans="1:19" s="36" customFormat="1" ht="24" hidden="1" customHeight="1" x14ac:dyDescent="0.25">
      <c r="A120" s="67"/>
      <c r="B120" s="67"/>
      <c r="C120" s="67" t="s">
        <v>84</v>
      </c>
      <c r="D120" s="67"/>
      <c r="E120" s="67"/>
      <c r="F120" s="68"/>
      <c r="G120" s="67" t="s">
        <v>85</v>
      </c>
      <c r="H120" s="35"/>
      <c r="I120" s="35"/>
      <c r="J120" s="35"/>
      <c r="M120" s="35"/>
      <c r="N120" s="35"/>
      <c r="O120" s="37"/>
      <c r="P120" s="37"/>
      <c r="Q120" s="37"/>
      <c r="R120" s="37"/>
      <c r="S120" s="37"/>
    </row>
    <row r="121" spans="1:19" s="36" customFormat="1" ht="24" hidden="1" customHeight="1" x14ac:dyDescent="0.25">
      <c r="A121" s="67"/>
      <c r="B121" s="67"/>
      <c r="C121" s="67" t="s">
        <v>86</v>
      </c>
      <c r="D121" s="67"/>
      <c r="E121" s="67"/>
      <c r="F121" s="68"/>
      <c r="G121" s="67" t="s">
        <v>87</v>
      </c>
      <c r="H121" s="35"/>
      <c r="I121" s="35"/>
      <c r="J121" s="35"/>
      <c r="M121" s="35"/>
      <c r="N121" s="35"/>
      <c r="O121" s="37"/>
      <c r="P121" s="37"/>
      <c r="Q121" s="37"/>
      <c r="R121" s="37"/>
      <c r="S121" s="37"/>
    </row>
    <row r="122" spans="1:19" s="36" customFormat="1" ht="24" hidden="1" customHeight="1" x14ac:dyDescent="0.25">
      <c r="A122" s="67"/>
      <c r="B122" s="67"/>
      <c r="C122" s="67" t="s">
        <v>88</v>
      </c>
      <c r="D122" s="67"/>
      <c r="E122" s="67"/>
      <c r="F122" s="68"/>
      <c r="G122" s="67" t="s">
        <v>89</v>
      </c>
      <c r="H122" s="35"/>
      <c r="I122" s="35"/>
      <c r="J122" s="35"/>
      <c r="M122" s="35"/>
      <c r="N122" s="35"/>
      <c r="O122" s="37"/>
      <c r="P122" s="37"/>
      <c r="Q122" s="37"/>
      <c r="R122" s="37"/>
      <c r="S122" s="37"/>
    </row>
    <row r="123" spans="1:19" s="36" customFormat="1" ht="24" hidden="1" customHeight="1" x14ac:dyDescent="0.25">
      <c r="A123" s="67"/>
      <c r="B123" s="67"/>
      <c r="C123" s="67" t="s">
        <v>90</v>
      </c>
      <c r="D123" s="67"/>
      <c r="E123" s="67"/>
      <c r="F123" s="68"/>
      <c r="G123" s="67" t="s">
        <v>91</v>
      </c>
      <c r="H123" s="35"/>
      <c r="I123" s="35"/>
      <c r="J123" s="35"/>
      <c r="M123" s="35"/>
      <c r="N123" s="35"/>
      <c r="O123" s="37"/>
      <c r="P123" s="37"/>
      <c r="Q123" s="37"/>
      <c r="R123" s="37"/>
      <c r="S123" s="37"/>
    </row>
    <row r="124" spans="1:19" s="36" customFormat="1" ht="24" hidden="1" customHeight="1" x14ac:dyDescent="0.25">
      <c r="A124" s="67"/>
      <c r="B124" s="67"/>
      <c r="C124" s="67" t="s">
        <v>92</v>
      </c>
      <c r="D124" s="67"/>
      <c r="E124" s="67"/>
      <c r="F124" s="68"/>
      <c r="G124" s="67" t="s">
        <v>91</v>
      </c>
      <c r="H124" s="35"/>
      <c r="I124" s="35"/>
      <c r="J124" s="35"/>
      <c r="M124" s="35"/>
      <c r="N124" s="35"/>
      <c r="O124" s="37"/>
      <c r="P124" s="37"/>
      <c r="Q124" s="37"/>
      <c r="R124" s="37"/>
      <c r="S124" s="37"/>
    </row>
    <row r="125" spans="1:19" s="36" customFormat="1" ht="24" hidden="1" customHeight="1" x14ac:dyDescent="0.25">
      <c r="A125" s="67"/>
      <c r="B125" s="67"/>
      <c r="C125" s="67" t="s">
        <v>93</v>
      </c>
      <c r="D125" s="67"/>
      <c r="E125" s="67"/>
      <c r="F125" s="68"/>
      <c r="G125" s="67" t="s">
        <v>94</v>
      </c>
      <c r="H125" s="35"/>
      <c r="I125" s="35"/>
      <c r="J125" s="35"/>
      <c r="M125" s="35"/>
      <c r="N125" s="35"/>
      <c r="O125" s="37"/>
      <c r="P125" s="37"/>
      <c r="Q125" s="37"/>
      <c r="R125" s="37"/>
      <c r="S125" s="37"/>
    </row>
    <row r="126" spans="1:19" ht="24" customHeight="1" thickBot="1" x14ac:dyDescent="0.3">
      <c r="A126" s="18"/>
      <c r="B126" s="18"/>
      <c r="C126" s="2"/>
      <c r="D126" s="2"/>
      <c r="E126" s="2"/>
      <c r="F126" s="2"/>
    </row>
    <row r="127" spans="1:19" ht="24" customHeight="1" x14ac:dyDescent="0.25">
      <c r="A127" s="18"/>
      <c r="B127" s="18"/>
      <c r="C127" s="2"/>
      <c r="D127" s="2"/>
      <c r="E127" s="2"/>
      <c r="F127" s="2"/>
      <c r="G127" s="74" t="s">
        <v>237</v>
      </c>
    </row>
    <row r="128" spans="1:19" ht="18" customHeight="1" x14ac:dyDescent="0.25">
      <c r="A128" s="18"/>
      <c r="B128" s="18"/>
      <c r="C128" s="2"/>
      <c r="D128" s="2"/>
      <c r="E128" s="2"/>
      <c r="F128" s="2"/>
      <c r="G128" s="75" t="s">
        <v>232</v>
      </c>
    </row>
    <row r="129" spans="1:7" ht="18" customHeight="1" x14ac:dyDescent="0.25">
      <c r="A129" s="18"/>
      <c r="B129" s="18"/>
      <c r="C129" s="2"/>
      <c r="D129" s="2"/>
      <c r="E129" s="2"/>
      <c r="F129" s="2"/>
      <c r="G129" s="76" t="s">
        <v>233</v>
      </c>
    </row>
    <row r="130" spans="1:7" ht="18" customHeight="1" x14ac:dyDescent="0.25">
      <c r="A130" s="18"/>
      <c r="B130" s="18"/>
      <c r="C130" s="2"/>
      <c r="D130" s="2"/>
      <c r="E130" s="2"/>
      <c r="F130" s="2"/>
      <c r="G130" s="76" t="s">
        <v>234</v>
      </c>
    </row>
    <row r="131" spans="1:7" ht="18" customHeight="1" x14ac:dyDescent="0.25">
      <c r="A131" s="18"/>
      <c r="B131" s="18"/>
      <c r="C131" s="2"/>
      <c r="D131" s="2"/>
      <c r="E131" s="2"/>
      <c r="F131" s="2"/>
      <c r="G131" s="76" t="s">
        <v>235</v>
      </c>
    </row>
    <row r="132" spans="1:7" ht="18" customHeight="1" x14ac:dyDescent="0.25">
      <c r="A132" s="18"/>
      <c r="B132" s="18"/>
      <c r="C132" s="18"/>
      <c r="D132" s="18"/>
      <c r="E132" s="18"/>
      <c r="F132" s="19"/>
      <c r="G132" s="76" t="s">
        <v>236</v>
      </c>
    </row>
    <row r="133" spans="1:7" ht="18" customHeight="1" x14ac:dyDescent="0.25">
      <c r="A133" s="18"/>
      <c r="B133" s="18"/>
      <c r="C133" s="18"/>
      <c r="D133" s="18"/>
      <c r="E133" s="18"/>
      <c r="F133" s="19"/>
      <c r="G133" s="76" t="s">
        <v>238</v>
      </c>
    </row>
    <row r="134" spans="1:7" ht="18" customHeight="1" x14ac:dyDescent="0.25">
      <c r="A134" s="18"/>
      <c r="B134" s="18"/>
      <c r="C134" s="18"/>
      <c r="D134" s="18"/>
      <c r="E134" s="18"/>
      <c r="F134" s="19"/>
      <c r="G134" s="76" t="s">
        <v>239</v>
      </c>
    </row>
    <row r="135" spans="1:7" ht="18" customHeight="1" x14ac:dyDescent="0.25">
      <c r="A135" s="18"/>
      <c r="B135" s="18"/>
      <c r="C135" s="18"/>
      <c r="D135" s="18"/>
      <c r="E135" s="18"/>
      <c r="F135" s="19"/>
      <c r="G135" s="76" t="s">
        <v>240</v>
      </c>
    </row>
    <row r="136" spans="1:7" ht="18" customHeight="1" x14ac:dyDescent="0.25">
      <c r="A136" s="18"/>
      <c r="B136" s="18"/>
      <c r="C136" s="18"/>
      <c r="D136" s="18"/>
      <c r="E136" s="18"/>
      <c r="F136" s="19"/>
      <c r="G136" s="76" t="s">
        <v>241</v>
      </c>
    </row>
    <row r="137" spans="1:7" ht="18" customHeight="1" x14ac:dyDescent="0.25">
      <c r="A137" s="18"/>
      <c r="B137" s="18"/>
      <c r="C137" s="18"/>
      <c r="D137" s="18"/>
      <c r="E137" s="18"/>
      <c r="F137" s="19"/>
      <c r="G137" s="76" t="s">
        <v>242</v>
      </c>
    </row>
    <row r="138" spans="1:7" ht="18" customHeight="1" x14ac:dyDescent="0.25">
      <c r="A138" s="18"/>
      <c r="B138" s="18"/>
      <c r="C138" s="18"/>
      <c r="D138" s="18"/>
      <c r="E138" s="18"/>
      <c r="F138" s="19"/>
      <c r="G138" s="76" t="s">
        <v>243</v>
      </c>
    </row>
    <row r="139" spans="1:7" ht="18" customHeight="1" x14ac:dyDescent="0.25">
      <c r="A139" s="18"/>
      <c r="B139" s="18"/>
      <c r="C139" s="18"/>
      <c r="D139" s="18"/>
      <c r="E139" s="18"/>
      <c r="F139" s="19"/>
      <c r="G139" s="76" t="s">
        <v>244</v>
      </c>
    </row>
    <row r="140" spans="1:7" ht="18" customHeight="1" x14ac:dyDescent="0.25">
      <c r="A140" s="18"/>
      <c r="B140" s="18"/>
      <c r="C140" s="18"/>
      <c r="D140" s="18"/>
      <c r="E140" s="18"/>
      <c r="F140" s="19"/>
      <c r="G140" s="76" t="s">
        <v>245</v>
      </c>
    </row>
    <row r="141" spans="1:7" ht="18" customHeight="1" x14ac:dyDescent="0.25">
      <c r="A141" s="18"/>
      <c r="B141" s="18"/>
      <c r="C141" s="18"/>
      <c r="D141" s="18"/>
      <c r="E141" s="18"/>
      <c r="F141" s="19"/>
      <c r="G141" s="76" t="s">
        <v>246</v>
      </c>
    </row>
    <row r="142" spans="1:7" ht="18" customHeight="1" x14ac:dyDescent="0.25">
      <c r="A142" s="18"/>
      <c r="B142" s="18"/>
      <c r="C142" s="18"/>
      <c r="D142" s="18"/>
      <c r="E142" s="18"/>
      <c r="F142" s="19"/>
      <c r="G142" s="76" t="s">
        <v>247</v>
      </c>
    </row>
    <row r="143" spans="1:7" ht="18" customHeight="1" x14ac:dyDescent="0.25">
      <c r="A143" s="18"/>
      <c r="B143" s="18"/>
      <c r="C143" s="18"/>
      <c r="D143" s="18"/>
      <c r="E143" s="18"/>
      <c r="F143" s="19"/>
      <c r="G143" s="76" t="s">
        <v>248</v>
      </c>
    </row>
    <row r="144" spans="1:7" ht="18" customHeight="1" x14ac:dyDescent="0.25">
      <c r="A144" s="18"/>
      <c r="B144" s="18"/>
      <c r="C144" s="18"/>
      <c r="D144" s="18"/>
      <c r="E144" s="18"/>
      <c r="F144" s="19"/>
      <c r="G144" s="76" t="s">
        <v>249</v>
      </c>
    </row>
    <row r="145" spans="1:7" ht="18" customHeight="1" x14ac:dyDescent="0.25">
      <c r="A145" s="18"/>
      <c r="B145" s="18"/>
      <c r="C145" s="18"/>
      <c r="D145" s="18"/>
      <c r="E145" s="18"/>
      <c r="F145" s="19"/>
      <c r="G145" s="76" t="s">
        <v>250</v>
      </c>
    </row>
    <row r="146" spans="1:7" ht="18" customHeight="1" x14ac:dyDescent="0.25">
      <c r="A146" s="18"/>
      <c r="B146" s="18"/>
      <c r="C146" s="18"/>
      <c r="D146" s="18"/>
      <c r="E146" s="18"/>
      <c r="F146" s="19"/>
      <c r="G146" s="76" t="s">
        <v>251</v>
      </c>
    </row>
    <row r="147" spans="1:7" ht="18" customHeight="1" x14ac:dyDescent="0.25">
      <c r="A147" s="18"/>
      <c r="B147" s="18"/>
      <c r="C147" s="18"/>
      <c r="D147" s="18"/>
      <c r="E147" s="18"/>
      <c r="F147" s="19"/>
      <c r="G147" s="76" t="s">
        <v>252</v>
      </c>
    </row>
    <row r="148" spans="1:7" ht="18" customHeight="1" x14ac:dyDescent="0.25">
      <c r="A148" s="18"/>
      <c r="B148" s="18"/>
      <c r="C148" s="18"/>
      <c r="D148" s="18"/>
      <c r="E148" s="18"/>
      <c r="F148" s="19"/>
      <c r="G148" s="76" t="s">
        <v>253</v>
      </c>
    </row>
    <row r="149" spans="1:7" ht="18" customHeight="1" x14ac:dyDescent="0.25">
      <c r="A149" s="18"/>
      <c r="B149" s="18"/>
      <c r="C149" s="18"/>
      <c r="D149" s="18"/>
      <c r="E149" s="18"/>
      <c r="F149" s="19"/>
      <c r="G149" s="76" t="s">
        <v>254</v>
      </c>
    </row>
    <row r="150" spans="1:7" ht="18" customHeight="1" x14ac:dyDescent="0.25">
      <c r="A150" s="18"/>
      <c r="B150" s="18"/>
      <c r="C150" s="18"/>
      <c r="D150" s="18"/>
      <c r="E150" s="18"/>
      <c r="F150" s="19"/>
      <c r="G150" s="76" t="s">
        <v>255</v>
      </c>
    </row>
    <row r="151" spans="1:7" ht="18" customHeight="1" x14ac:dyDescent="0.25">
      <c r="A151" s="18"/>
      <c r="B151" s="18"/>
      <c r="C151" s="18"/>
      <c r="D151" s="18"/>
      <c r="E151" s="18"/>
      <c r="F151" s="19"/>
      <c r="G151" s="76" t="s">
        <v>256</v>
      </c>
    </row>
    <row r="152" spans="1:7" ht="18" customHeight="1" x14ac:dyDescent="0.25">
      <c r="A152" s="18"/>
      <c r="B152" s="18"/>
      <c r="C152" s="18"/>
      <c r="D152" s="18"/>
      <c r="E152" s="18"/>
      <c r="F152" s="19"/>
      <c r="G152" s="76" t="s">
        <v>257</v>
      </c>
    </row>
    <row r="153" spans="1:7" ht="18" customHeight="1" x14ac:dyDescent="0.25">
      <c r="A153" s="18"/>
      <c r="B153" s="18"/>
      <c r="C153" s="18"/>
      <c r="D153" s="18"/>
      <c r="E153" s="18"/>
      <c r="F153" s="19"/>
      <c r="G153" s="76" t="s">
        <v>258</v>
      </c>
    </row>
    <row r="154" spans="1:7" ht="18" customHeight="1" x14ac:dyDescent="0.25">
      <c r="A154" s="18"/>
      <c r="B154" s="18"/>
      <c r="C154" s="18"/>
      <c r="D154" s="18"/>
      <c r="E154" s="18"/>
      <c r="F154" s="19"/>
      <c r="G154" s="76" t="s">
        <v>259</v>
      </c>
    </row>
    <row r="155" spans="1:7" ht="18" customHeight="1" x14ac:dyDescent="0.25">
      <c r="A155" s="18"/>
      <c r="B155" s="18"/>
      <c r="C155" s="18"/>
      <c r="D155" s="18"/>
      <c r="E155" s="18"/>
      <c r="F155" s="19"/>
      <c r="G155" s="76" t="s">
        <v>260</v>
      </c>
    </row>
    <row r="156" spans="1:7" ht="18" customHeight="1" x14ac:dyDescent="0.25">
      <c r="A156" s="18"/>
      <c r="B156" s="18"/>
      <c r="C156" s="18"/>
      <c r="D156" s="18"/>
      <c r="E156" s="18"/>
      <c r="F156" s="19"/>
      <c r="G156" s="76" t="s">
        <v>261</v>
      </c>
    </row>
    <row r="157" spans="1:7" ht="18" customHeight="1" x14ac:dyDescent="0.25">
      <c r="A157" s="18"/>
      <c r="B157" s="18"/>
      <c r="C157" s="18"/>
      <c r="D157" s="18"/>
      <c r="E157" s="18"/>
      <c r="F157" s="19"/>
      <c r="G157" s="76" t="s">
        <v>262</v>
      </c>
    </row>
    <row r="158" spans="1:7" ht="18" customHeight="1" x14ac:dyDescent="0.25">
      <c r="A158" s="18"/>
      <c r="B158" s="18"/>
      <c r="C158" s="18"/>
      <c r="D158" s="18"/>
      <c r="E158" s="18"/>
      <c r="F158" s="19"/>
      <c r="G158" s="76" t="s">
        <v>263</v>
      </c>
    </row>
    <row r="159" spans="1:7" ht="18" customHeight="1" x14ac:dyDescent="0.25">
      <c r="A159" s="18"/>
      <c r="B159" s="18"/>
      <c r="C159" s="18"/>
      <c r="D159" s="18"/>
      <c r="E159" s="18"/>
      <c r="F159" s="19"/>
      <c r="G159" s="76" t="s">
        <v>264</v>
      </c>
    </row>
    <row r="160" spans="1:7" ht="18" customHeight="1" x14ac:dyDescent="0.25">
      <c r="A160" s="18"/>
      <c r="B160" s="18"/>
      <c r="C160" s="18"/>
      <c r="D160" s="18"/>
      <c r="E160" s="18"/>
      <c r="F160" s="19"/>
      <c r="G160" s="76" t="s">
        <v>265</v>
      </c>
    </row>
    <row r="161" spans="1:7" ht="18" customHeight="1" x14ac:dyDescent="0.25">
      <c r="A161" s="18"/>
      <c r="B161" s="18"/>
      <c r="C161" s="18"/>
      <c r="D161" s="18"/>
      <c r="E161" s="18"/>
      <c r="F161" s="19"/>
      <c r="G161" s="76" t="s">
        <v>266</v>
      </c>
    </row>
    <row r="162" spans="1:7" ht="18" customHeight="1" x14ac:dyDescent="0.25">
      <c r="A162" s="18"/>
      <c r="B162" s="18"/>
      <c r="C162" s="18"/>
      <c r="D162" s="18"/>
      <c r="E162" s="18"/>
      <c r="F162" s="19"/>
      <c r="G162" s="76" t="s">
        <v>267</v>
      </c>
    </row>
    <row r="163" spans="1:7" ht="18" customHeight="1" x14ac:dyDescent="0.25">
      <c r="A163" s="18"/>
      <c r="B163" s="18"/>
      <c r="C163" s="18"/>
      <c r="D163" s="18"/>
      <c r="E163" s="18"/>
      <c r="F163" s="19"/>
      <c r="G163" s="76" t="s">
        <v>268</v>
      </c>
    </row>
    <row r="164" spans="1:7" ht="18" customHeight="1" x14ac:dyDescent="0.25">
      <c r="A164" s="18"/>
      <c r="B164" s="18"/>
      <c r="C164" s="18"/>
      <c r="D164" s="18"/>
      <c r="E164" s="18"/>
      <c r="F164" s="19"/>
      <c r="G164" s="76" t="s">
        <v>269</v>
      </c>
    </row>
    <row r="165" spans="1:7" ht="18" customHeight="1" x14ac:dyDescent="0.25">
      <c r="A165" s="18"/>
      <c r="B165" s="18"/>
      <c r="C165" s="18"/>
      <c r="D165" s="18"/>
      <c r="E165" s="18"/>
      <c r="F165" s="19"/>
      <c r="G165" s="76" t="s">
        <v>270</v>
      </c>
    </row>
    <row r="166" spans="1:7" ht="18" customHeight="1" x14ac:dyDescent="0.25">
      <c r="A166" s="18"/>
      <c r="B166" s="18"/>
      <c r="C166" s="18"/>
      <c r="D166" s="18"/>
      <c r="E166" s="18"/>
      <c r="F166" s="19"/>
      <c r="G166" s="76" t="s">
        <v>271</v>
      </c>
    </row>
    <row r="167" spans="1:7" ht="18" customHeight="1" x14ac:dyDescent="0.25">
      <c r="A167" s="18"/>
      <c r="B167" s="18"/>
      <c r="C167" s="18"/>
      <c r="D167" s="18"/>
      <c r="E167" s="18"/>
      <c r="F167" s="19"/>
      <c r="G167" s="76" t="s">
        <v>272</v>
      </c>
    </row>
    <row r="168" spans="1:7" ht="18" customHeight="1" x14ac:dyDescent="0.25">
      <c r="A168" s="18"/>
      <c r="B168" s="18"/>
      <c r="C168" s="18"/>
      <c r="D168" s="18"/>
      <c r="E168" s="18"/>
      <c r="F168" s="19"/>
      <c r="G168" s="76" t="s">
        <v>273</v>
      </c>
    </row>
    <row r="169" spans="1:7" ht="18" customHeight="1" x14ac:dyDescent="0.25">
      <c r="A169" s="18"/>
      <c r="B169" s="18"/>
      <c r="C169" s="18"/>
      <c r="D169" s="18"/>
      <c r="E169" s="18"/>
      <c r="F169" s="19"/>
      <c r="G169" s="76" t="s">
        <v>274</v>
      </c>
    </row>
    <row r="170" spans="1:7" ht="18" customHeight="1" x14ac:dyDescent="0.25">
      <c r="A170" s="18"/>
      <c r="B170" s="18"/>
      <c r="C170" s="18"/>
      <c r="D170" s="18"/>
      <c r="E170" s="18"/>
      <c r="F170" s="19"/>
      <c r="G170" s="76" t="s">
        <v>275</v>
      </c>
    </row>
    <row r="171" spans="1:7" ht="18" customHeight="1" x14ac:dyDescent="0.25">
      <c r="A171" s="18"/>
      <c r="B171" s="18"/>
      <c r="C171" s="18"/>
      <c r="D171" s="18"/>
      <c r="E171" s="18"/>
      <c r="F171" s="19"/>
      <c r="G171" s="76" t="s">
        <v>276</v>
      </c>
    </row>
    <row r="172" spans="1:7" ht="18" customHeight="1" x14ac:dyDescent="0.25">
      <c r="A172" s="18"/>
      <c r="B172" s="18"/>
      <c r="C172" s="18"/>
      <c r="D172" s="18"/>
      <c r="E172" s="18"/>
      <c r="F172" s="19"/>
      <c r="G172" s="76" t="s">
        <v>277</v>
      </c>
    </row>
    <row r="173" spans="1:7" ht="18" customHeight="1" x14ac:dyDescent="0.25">
      <c r="A173" s="18"/>
      <c r="B173" s="18"/>
      <c r="C173" s="18"/>
      <c r="D173" s="18"/>
      <c r="E173" s="18"/>
      <c r="F173" s="19"/>
      <c r="G173" s="76" t="s">
        <v>278</v>
      </c>
    </row>
    <row r="174" spans="1:7" ht="18" customHeight="1" x14ac:dyDescent="0.25">
      <c r="A174" s="18"/>
      <c r="B174" s="18"/>
      <c r="C174" s="18"/>
      <c r="D174" s="18"/>
      <c r="E174" s="18"/>
      <c r="F174" s="19"/>
      <c r="G174" s="76" t="s">
        <v>279</v>
      </c>
    </row>
    <row r="175" spans="1:7" ht="18" customHeight="1" x14ac:dyDescent="0.25">
      <c r="A175" s="18"/>
      <c r="B175" s="18"/>
      <c r="C175" s="18"/>
      <c r="D175" s="18"/>
      <c r="E175" s="18"/>
      <c r="F175" s="19"/>
      <c r="G175" s="76" t="s">
        <v>280</v>
      </c>
    </row>
    <row r="176" spans="1:7" ht="18" customHeight="1" x14ac:dyDescent="0.25">
      <c r="A176" s="18"/>
      <c r="B176" s="18"/>
      <c r="C176" s="18"/>
      <c r="D176" s="18"/>
      <c r="E176" s="18"/>
      <c r="F176" s="19"/>
      <c r="G176" s="76" t="s">
        <v>281</v>
      </c>
    </row>
    <row r="177" spans="1:7" ht="18" customHeight="1" x14ac:dyDescent="0.25">
      <c r="A177" s="18"/>
      <c r="B177" s="18"/>
      <c r="C177" s="18"/>
      <c r="D177" s="18"/>
      <c r="E177" s="18"/>
      <c r="F177" s="19"/>
      <c r="G177" s="76" t="s">
        <v>282</v>
      </c>
    </row>
    <row r="178" spans="1:7" ht="18" customHeight="1" x14ac:dyDescent="0.25">
      <c r="G178" s="76" t="s">
        <v>283</v>
      </c>
    </row>
    <row r="179" spans="1:7" ht="18" customHeight="1" thickBot="1" x14ac:dyDescent="0.3">
      <c r="G179" s="77" t="s">
        <v>284</v>
      </c>
    </row>
  </sheetData>
  <mergeCells count="10">
    <mergeCell ref="B93:M93"/>
    <mergeCell ref="J95:M95"/>
    <mergeCell ref="J96:M96"/>
    <mergeCell ref="II2:IQ2"/>
    <mergeCell ref="N6:Q6"/>
    <mergeCell ref="R6:S6"/>
    <mergeCell ref="T6:Y6"/>
    <mergeCell ref="AA6:AB6"/>
    <mergeCell ref="J2:P2"/>
    <mergeCell ref="W4:Y4"/>
  </mergeCells>
  <printOptions horizontalCentered="1"/>
  <pageMargins left="0.78740157480314965" right="0.39370078740157483" top="0.59055118110236227" bottom="0.39370078740157483" header="0" footer="0.11811023622047245"/>
  <pageSetup paperSize="5" scale="23" orientation="landscape" horizontalDpi="4294967292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Plantilla Organismos</vt:lpstr>
      <vt:lpstr>'Plantilla Organismos'!Área_de_impresión</vt:lpstr>
      <vt:lpstr>'Plantilla Organismos'!PLANTILLA_PARA_REVISION_2001</vt:lpstr>
      <vt:lpstr>'Plantilla Organismos'!Títulos_a_imprimir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María Ana Martínez Becerril</dc:creator>
  <cp:lastModifiedBy>Francisco Lopez</cp:lastModifiedBy>
  <cp:lastPrinted>2013-01-28T16:11:00Z</cp:lastPrinted>
  <dcterms:created xsi:type="dcterms:W3CDTF">2008-06-09T23:56:22Z</dcterms:created>
  <dcterms:modified xsi:type="dcterms:W3CDTF">2016-07-01T18:08:17Z</dcterms:modified>
</cp:coreProperties>
</file>