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W125" i="1" l="1"/>
  <c r="X125" i="1" s="1"/>
  <c r="W120" i="1"/>
  <c r="W121" i="1"/>
  <c r="W122" i="1"/>
  <c r="W123" i="1"/>
  <c r="X123" i="1" s="1"/>
  <c r="W124" i="1"/>
  <c r="W119" i="1"/>
  <c r="W127" i="1" s="1"/>
  <c r="W107" i="1"/>
  <c r="W108" i="1"/>
  <c r="X108" i="1" s="1"/>
  <c r="W109" i="1"/>
  <c r="W110" i="1"/>
  <c r="W111" i="1"/>
  <c r="W112" i="1"/>
  <c r="X112" i="1" s="1"/>
  <c r="W113" i="1"/>
  <c r="W114" i="1"/>
  <c r="W106" i="1"/>
  <c r="W116" i="1" s="1"/>
  <c r="W92" i="1"/>
  <c r="X92" i="1" s="1"/>
  <c r="W93" i="1"/>
  <c r="W94" i="1"/>
  <c r="W95" i="1"/>
  <c r="W96" i="1"/>
  <c r="X96" i="1" s="1"/>
  <c r="W97" i="1"/>
  <c r="W98" i="1"/>
  <c r="W99" i="1"/>
  <c r="W100" i="1"/>
  <c r="X100" i="1" s="1"/>
  <c r="W101" i="1"/>
  <c r="W91" i="1"/>
  <c r="W103" i="1" s="1"/>
  <c r="W86" i="1"/>
  <c r="W85" i="1"/>
  <c r="W88" i="1" s="1"/>
  <c r="W75" i="1"/>
  <c r="W82" i="1" s="1"/>
  <c r="W76" i="1"/>
  <c r="W77" i="1"/>
  <c r="W78" i="1"/>
  <c r="W79" i="1"/>
  <c r="W80" i="1"/>
  <c r="W74" i="1"/>
  <c r="W63" i="1"/>
  <c r="W64" i="1"/>
  <c r="W65" i="1"/>
  <c r="W66" i="1"/>
  <c r="W67" i="1"/>
  <c r="W68" i="1"/>
  <c r="W69" i="1"/>
  <c r="W62" i="1"/>
  <c r="W71" i="1" s="1"/>
  <c r="W48" i="1"/>
  <c r="W49" i="1"/>
  <c r="W50" i="1"/>
  <c r="W51" i="1"/>
  <c r="W52" i="1"/>
  <c r="W53" i="1"/>
  <c r="W54" i="1"/>
  <c r="W55" i="1"/>
  <c r="W56" i="1"/>
  <c r="W57" i="1"/>
  <c r="W47" i="1"/>
  <c r="W59" i="1" s="1"/>
  <c r="W35" i="1"/>
  <c r="W36" i="1"/>
  <c r="W44" i="1" s="1"/>
  <c r="W37" i="1"/>
  <c r="W38" i="1"/>
  <c r="W39" i="1"/>
  <c r="W40" i="1"/>
  <c r="W41" i="1"/>
  <c r="W42" i="1"/>
  <c r="W34" i="1"/>
  <c r="W20" i="1"/>
  <c r="W21" i="1"/>
  <c r="W22" i="1"/>
  <c r="W23" i="1"/>
  <c r="W24" i="1"/>
  <c r="W25" i="1"/>
  <c r="W26" i="1"/>
  <c r="W27" i="1"/>
  <c r="W28" i="1"/>
  <c r="W29" i="1"/>
  <c r="W19" i="1"/>
  <c r="W31" i="1" s="1"/>
  <c r="W12" i="1"/>
  <c r="W13" i="1"/>
  <c r="W14" i="1"/>
  <c r="W11" i="1"/>
  <c r="W16" i="1" s="1"/>
  <c r="W130" i="1" s="1"/>
  <c r="U127" i="1"/>
  <c r="U116" i="1"/>
  <c r="U103" i="1"/>
  <c r="U88" i="1"/>
  <c r="U82" i="1"/>
  <c r="U71" i="1"/>
  <c r="U59" i="1"/>
  <c r="U44" i="1"/>
  <c r="U31" i="1"/>
  <c r="U16" i="1"/>
  <c r="P127" i="1"/>
  <c r="P116" i="1"/>
  <c r="P103" i="1"/>
  <c r="P88" i="1"/>
  <c r="P82" i="1"/>
  <c r="P71" i="1"/>
  <c r="P59" i="1"/>
  <c r="P44" i="1"/>
  <c r="P31" i="1"/>
  <c r="P16" i="1"/>
  <c r="O125" i="1"/>
  <c r="O120" i="1"/>
  <c r="X120" i="1" s="1"/>
  <c r="O121" i="1"/>
  <c r="X121" i="1" s="1"/>
  <c r="O122" i="1"/>
  <c r="X122" i="1" s="1"/>
  <c r="O123" i="1"/>
  <c r="O124" i="1"/>
  <c r="X124" i="1" s="1"/>
  <c r="O119" i="1"/>
  <c r="X119" i="1" s="1"/>
  <c r="O107" i="1"/>
  <c r="X107" i="1" s="1"/>
  <c r="O108" i="1"/>
  <c r="O109" i="1"/>
  <c r="X109" i="1" s="1"/>
  <c r="O110" i="1"/>
  <c r="X110" i="1" s="1"/>
  <c r="O111" i="1"/>
  <c r="X111" i="1" s="1"/>
  <c r="O112" i="1"/>
  <c r="O113" i="1"/>
  <c r="X113" i="1" s="1"/>
  <c r="O114" i="1"/>
  <c r="X114" i="1" s="1"/>
  <c r="O106" i="1"/>
  <c r="X106" i="1" s="1"/>
  <c r="X116" i="1" s="1"/>
  <c r="O92" i="1"/>
  <c r="O93" i="1"/>
  <c r="X93" i="1" s="1"/>
  <c r="O94" i="1"/>
  <c r="X94" i="1" s="1"/>
  <c r="O95" i="1"/>
  <c r="X95" i="1" s="1"/>
  <c r="O96" i="1"/>
  <c r="O97" i="1"/>
  <c r="X97" i="1" s="1"/>
  <c r="O98" i="1"/>
  <c r="X98" i="1" s="1"/>
  <c r="O99" i="1"/>
  <c r="X99" i="1" s="1"/>
  <c r="O100" i="1"/>
  <c r="O101" i="1"/>
  <c r="X101" i="1" s="1"/>
  <c r="O91" i="1"/>
  <c r="X91" i="1" s="1"/>
  <c r="O86" i="1"/>
  <c r="X86" i="1" s="1"/>
  <c r="O85" i="1"/>
  <c r="X85" i="1" s="1"/>
  <c r="O75" i="1"/>
  <c r="X75" i="1" s="1"/>
  <c r="O76" i="1"/>
  <c r="X76" i="1" s="1"/>
  <c r="O77" i="1"/>
  <c r="X77" i="1" s="1"/>
  <c r="O78" i="1"/>
  <c r="X78" i="1" s="1"/>
  <c r="O79" i="1"/>
  <c r="X79" i="1" s="1"/>
  <c r="O80" i="1"/>
  <c r="X80" i="1" s="1"/>
  <c r="O74" i="1"/>
  <c r="X74" i="1" s="1"/>
  <c r="X82" i="1" s="1"/>
  <c r="O63" i="1"/>
  <c r="X63" i="1" s="1"/>
  <c r="O64" i="1"/>
  <c r="X64" i="1" s="1"/>
  <c r="O65" i="1"/>
  <c r="X65" i="1" s="1"/>
  <c r="O66" i="1"/>
  <c r="X66" i="1" s="1"/>
  <c r="O67" i="1"/>
  <c r="X67" i="1" s="1"/>
  <c r="O68" i="1"/>
  <c r="X68" i="1" s="1"/>
  <c r="O69" i="1"/>
  <c r="X69" i="1" s="1"/>
  <c r="O62" i="1"/>
  <c r="X62" i="1" s="1"/>
  <c r="X71" i="1" s="1"/>
  <c r="O48" i="1"/>
  <c r="X48" i="1" s="1"/>
  <c r="O49" i="1"/>
  <c r="X49" i="1" s="1"/>
  <c r="O50" i="1"/>
  <c r="X50" i="1" s="1"/>
  <c r="O51" i="1"/>
  <c r="X51" i="1" s="1"/>
  <c r="O52" i="1"/>
  <c r="X52" i="1" s="1"/>
  <c r="O53" i="1"/>
  <c r="X53" i="1" s="1"/>
  <c r="O54" i="1"/>
  <c r="X54" i="1" s="1"/>
  <c r="O55" i="1"/>
  <c r="X55" i="1" s="1"/>
  <c r="O56" i="1"/>
  <c r="X56" i="1" s="1"/>
  <c r="O57" i="1"/>
  <c r="X57" i="1" s="1"/>
  <c r="O47" i="1"/>
  <c r="X47" i="1" s="1"/>
  <c r="O35" i="1"/>
  <c r="X35" i="1" s="1"/>
  <c r="O36" i="1"/>
  <c r="X36" i="1" s="1"/>
  <c r="O37" i="1"/>
  <c r="X37" i="1" s="1"/>
  <c r="O38" i="1"/>
  <c r="X38" i="1" s="1"/>
  <c r="O39" i="1"/>
  <c r="X39" i="1" s="1"/>
  <c r="O40" i="1"/>
  <c r="X40" i="1" s="1"/>
  <c r="O41" i="1"/>
  <c r="X41" i="1" s="1"/>
  <c r="O42" i="1"/>
  <c r="X42" i="1" s="1"/>
  <c r="O34" i="1"/>
  <c r="X34" i="1" s="1"/>
  <c r="X44" i="1" s="1"/>
  <c r="O20" i="1"/>
  <c r="X20" i="1" s="1"/>
  <c r="O21" i="1"/>
  <c r="X21" i="1" s="1"/>
  <c r="O22" i="1"/>
  <c r="X22" i="1" s="1"/>
  <c r="O23" i="1"/>
  <c r="X23" i="1" s="1"/>
  <c r="O24" i="1"/>
  <c r="X24" i="1" s="1"/>
  <c r="O25" i="1"/>
  <c r="X25" i="1" s="1"/>
  <c r="O26" i="1"/>
  <c r="X26" i="1" s="1"/>
  <c r="O27" i="1"/>
  <c r="X27" i="1" s="1"/>
  <c r="O28" i="1"/>
  <c r="X28" i="1" s="1"/>
  <c r="O29" i="1"/>
  <c r="X29" i="1" s="1"/>
  <c r="O19" i="1"/>
  <c r="X19" i="1" s="1"/>
  <c r="O12" i="1"/>
  <c r="X12" i="1" s="1"/>
  <c r="O13" i="1"/>
  <c r="X13" i="1" s="1"/>
  <c r="O14" i="1"/>
  <c r="X14" i="1" s="1"/>
  <c r="O11" i="1"/>
  <c r="X11" i="1" s="1"/>
  <c r="J127" i="1"/>
  <c r="J116" i="1"/>
  <c r="J103" i="1"/>
  <c r="J88" i="1"/>
  <c r="J82" i="1"/>
  <c r="J71" i="1"/>
  <c r="J59" i="1"/>
  <c r="J44" i="1"/>
  <c r="J31" i="1"/>
  <c r="J130" i="1" s="1"/>
  <c r="J16" i="1"/>
  <c r="X16" i="1" l="1"/>
  <c r="X31" i="1"/>
  <c r="X59" i="1"/>
  <c r="X103" i="1"/>
  <c r="X127" i="1"/>
  <c r="X88" i="1"/>
  <c r="O16" i="1"/>
  <c r="O44" i="1"/>
  <c r="O71" i="1"/>
  <c r="O82" i="1"/>
  <c r="O88" i="1"/>
  <c r="O116" i="1"/>
  <c r="U130" i="1"/>
  <c r="O31" i="1"/>
  <c r="O59" i="1"/>
  <c r="O103" i="1"/>
  <c r="O127" i="1"/>
  <c r="P130" i="1"/>
  <c r="O130" i="1" l="1"/>
  <c r="X130" i="1"/>
</calcChain>
</file>

<file path=xl/sharedStrings.xml><?xml version="1.0" encoding="utf-8"?>
<sst xmlns="http://schemas.openxmlformats.org/spreadsheetml/2006/main" count="540" uniqueCount="257">
  <si>
    <t>Código</t>
  </si>
  <si>
    <t>Empleado</t>
  </si>
  <si>
    <t>Sueldo</t>
  </si>
  <si>
    <t>Horas extras</t>
  </si>
  <si>
    <t>Ayuda de Despensa 3%</t>
  </si>
  <si>
    <t>Retroactivo</t>
  </si>
  <si>
    <t>Ajuste en sueldos</t>
  </si>
  <si>
    <t>Prima de vacaciones a tiempo</t>
  </si>
  <si>
    <t>Aguinaldo</t>
  </si>
  <si>
    <t>Ayuda para Despensas</t>
  </si>
  <si>
    <t>Ayuda para transportes</t>
  </si>
  <si>
    <t>Prima Quinquenal</t>
  </si>
  <si>
    <t>I.S.R. Art142</t>
  </si>
  <si>
    <t>I.S.R. (sp)</t>
  </si>
  <si>
    <t>Cuota sindical</t>
  </si>
  <si>
    <t>Ajuste al neto</t>
  </si>
  <si>
    <t>Cuota Pensiones</t>
  </si>
  <si>
    <t>I.S.R. a compensar</t>
  </si>
  <si>
    <t>Departamento 1 DIRECCION GENERAL</t>
  </si>
  <si>
    <t>0101</t>
  </si>
  <si>
    <t>Campos Cornejo David Rogelio</t>
  </si>
  <si>
    <t>0102</t>
  </si>
  <si>
    <t>Guevara Rubio Montserrat</t>
  </si>
  <si>
    <t>0103</t>
  </si>
  <si>
    <t>Esparza Guillen Homero</t>
  </si>
  <si>
    <t>0104</t>
  </si>
  <si>
    <t>Villaseñor Martinez Alma Rosa</t>
  </si>
  <si>
    <t>Total Depto</t>
  </si>
  <si>
    <t xml:space="preserve">  -----------------------</t>
  </si>
  <si>
    <t>Departamento 2 UNIDAD ECONOMICO FINANCIERA</t>
  </si>
  <si>
    <t>0220</t>
  </si>
  <si>
    <t>Niño Diaz Hector Daniel</t>
  </si>
  <si>
    <t>0228</t>
  </si>
  <si>
    <t>Gonzalez Ramirez Rodrigo</t>
  </si>
  <si>
    <t>0232</t>
  </si>
  <si>
    <t>Garcia Romero Nestor Eduardo</t>
  </si>
  <si>
    <t>0233</t>
  </si>
  <si>
    <t>Garibaldi Castillo Carlos Eduardo</t>
  </si>
  <si>
    <t>0234</t>
  </si>
  <si>
    <t>Bringas Valenzuela Maria Fernanda</t>
  </si>
  <si>
    <t>0235</t>
  </si>
  <si>
    <t>Contreras Godinez Paulina Aranzazu</t>
  </si>
  <si>
    <t>0236</t>
  </si>
  <si>
    <t>Galindo Zamora  Susana</t>
  </si>
  <si>
    <t>0238</t>
  </si>
  <si>
    <t>Patiño Garcia  Patricia</t>
  </si>
  <si>
    <t>0239</t>
  </si>
  <si>
    <t>Peña Quevedo Bertha Olivia</t>
  </si>
  <si>
    <t>0240</t>
  </si>
  <si>
    <t>Vallin Alatorre Adriana Guadalupe</t>
  </si>
  <si>
    <t>0242</t>
  </si>
  <si>
    <t>Sanchez Martinez Gerardo</t>
  </si>
  <si>
    <t>Departamento 3 UNIDAD DE ADMINISTRACION</t>
  </si>
  <si>
    <t>0353</t>
  </si>
  <si>
    <t>Garcia Robles Rosa Gabriela</t>
  </si>
  <si>
    <t>0354</t>
  </si>
  <si>
    <t>Corona Gomez Rosa Cristina</t>
  </si>
  <si>
    <t>0355</t>
  </si>
  <si>
    <t>Espinosa Valdez Bertha Ninemi</t>
  </si>
  <si>
    <t>0356</t>
  </si>
  <si>
    <t>Mejia Reynoso Javier</t>
  </si>
  <si>
    <t>0357</t>
  </si>
  <si>
    <t>Torres Aguilar Roberto</t>
  </si>
  <si>
    <t>0358</t>
  </si>
  <si>
    <t>Robles Bonilla Raquel</t>
  </si>
  <si>
    <t>0359</t>
  </si>
  <si>
    <t>Lopez Sanchez Minerva</t>
  </si>
  <si>
    <t>0360</t>
  </si>
  <si>
    <t>Gallegos Castillo Enrique</t>
  </si>
  <si>
    <t>0361</t>
  </si>
  <si>
    <t>Gutierrez Velazquez Melquiades</t>
  </si>
  <si>
    <t>Departamento 4 UNIDAD DE TECNOLOGIAS DE  INFORMACION</t>
  </si>
  <si>
    <t>0462</t>
  </si>
  <si>
    <t>Cardenas Martos  Salvador</t>
  </si>
  <si>
    <t>0463</t>
  </si>
  <si>
    <t>Ibarra Villanueva Denisse Virginia</t>
  </si>
  <si>
    <t>0464</t>
  </si>
  <si>
    <t>Delgadillo Rojas Dante</t>
  </si>
  <si>
    <t>0465</t>
  </si>
  <si>
    <t>Barraza Lopez Antonio</t>
  </si>
  <si>
    <t>0466</t>
  </si>
  <si>
    <t>Mariscal Gonzalez Benjamin</t>
  </si>
  <si>
    <t>0467</t>
  </si>
  <si>
    <t>Dominguez Silva Mayra Yoloxochitl</t>
  </si>
  <si>
    <t>0468</t>
  </si>
  <si>
    <t>Torres Naranjo Silvia Leticia</t>
  </si>
  <si>
    <t>0469</t>
  </si>
  <si>
    <t>Gutierrez Guerrero Jesus Abraham</t>
  </si>
  <si>
    <t>0470</t>
  </si>
  <si>
    <t>Lopez Cervantes Miguel Angel</t>
  </si>
  <si>
    <t>0472</t>
  </si>
  <si>
    <t>Cossio Franco Edgar Gonzalo</t>
  </si>
  <si>
    <t>0473</t>
  </si>
  <si>
    <t>Torres Aguilar Hermilo</t>
  </si>
  <si>
    <t>Departamento 5 UNIDAD DE ASUNTOS JURIDICOS</t>
  </si>
  <si>
    <t>0543</t>
  </si>
  <si>
    <t>Ramirez Aguilera Ricardo</t>
  </si>
  <si>
    <t>0544</t>
  </si>
  <si>
    <t>Lopez Arciniega Sergio</t>
  </si>
  <si>
    <t>0545</t>
  </si>
  <si>
    <t>Castellanos Moya Luis Daniel</t>
  </si>
  <si>
    <t>0546</t>
  </si>
  <si>
    <t>Alonso Ramos Jose Raul</t>
  </si>
  <si>
    <t>0548</t>
  </si>
  <si>
    <t>Aguila Espinoza Javier</t>
  </si>
  <si>
    <t>0549</t>
  </si>
  <si>
    <t>Machuca Barraza Socorro Elena</t>
  </si>
  <si>
    <t>0550</t>
  </si>
  <si>
    <t>Larios Carrillo Maria Guadalupe</t>
  </si>
  <si>
    <t>0583</t>
  </si>
  <si>
    <t>Perez Pelayo Radillo Ana Delia</t>
  </si>
  <si>
    <t>Departamento 6 COORDINACION DEL SISTEMA</t>
  </si>
  <si>
    <t>0674</t>
  </si>
  <si>
    <t>Altamirano Limon Juan Pablo</t>
  </si>
  <si>
    <t>0675</t>
  </si>
  <si>
    <t>Campos Gutierrez  Jose Ramon</t>
  </si>
  <si>
    <t>0676</t>
  </si>
  <si>
    <t>Soto Arteaga Omar Eduardo</t>
  </si>
  <si>
    <t>0677</t>
  </si>
  <si>
    <t>Ochoa Valdovinos Jose De Jesus</t>
  </si>
  <si>
    <t>0678</t>
  </si>
  <si>
    <t>Castro Rosales Willaldo Francisco</t>
  </si>
  <si>
    <t>0679</t>
  </si>
  <si>
    <t>Fausto Ortiz Sandra</t>
  </si>
  <si>
    <t>0680</t>
  </si>
  <si>
    <t>Vazquez  Gutierrez Ines</t>
  </si>
  <si>
    <t>Departamento 7 ORGANO DE CONTROL Y VIGILANCIA</t>
  </si>
  <si>
    <t>0751</t>
  </si>
  <si>
    <t>Padilla Sanchez Jose Manuel</t>
  </si>
  <si>
    <t>0752</t>
  </si>
  <si>
    <t>Alvarez Barraza Laura Susana</t>
  </si>
  <si>
    <t>Departamento 8 UNIDAD GEOGRAFICA AMBIENTAL</t>
  </si>
  <si>
    <t>0821</t>
  </si>
  <si>
    <t>Bautista Andalon Maximiano</t>
  </si>
  <si>
    <t>0822</t>
  </si>
  <si>
    <t>Gomez Ortiz Jorge Alonso</t>
  </si>
  <si>
    <t>0823</t>
  </si>
  <si>
    <t>Saldaña Hernandez Jose Francisco</t>
  </si>
  <si>
    <t>0824</t>
  </si>
  <si>
    <t>Ortega Minakata Ana Teresa</t>
  </si>
  <si>
    <t>0825</t>
  </si>
  <si>
    <t>Ramirez Aceves Edgar Daniel</t>
  </si>
  <si>
    <t>0826</t>
  </si>
  <si>
    <t>Gomez Mora  Ivan</t>
  </si>
  <si>
    <t>0827</t>
  </si>
  <si>
    <t>Blanco Alonso  Maria Alejandra</t>
  </si>
  <si>
    <t>0829</t>
  </si>
  <si>
    <t>Chavez Balderrama Julian</t>
  </si>
  <si>
    <t>0830</t>
  </si>
  <si>
    <t>De La Torre Martinez Maria Alejandra</t>
  </si>
  <si>
    <t>0831</t>
  </si>
  <si>
    <t>Figueroa Gutierrez Mayra Karina</t>
  </si>
  <si>
    <t>0837</t>
  </si>
  <si>
    <t>Garcia Delgadillo Luis Jorge</t>
  </si>
  <si>
    <t>Departamento 9 UNIDAD SOCIO DEMOGRAFICA</t>
  </si>
  <si>
    <t>0912</t>
  </si>
  <si>
    <t>Ruiz Bastida Santiago</t>
  </si>
  <si>
    <t>0913</t>
  </si>
  <si>
    <t>Camarena De Obeso Maria Ines De La Luz</t>
  </si>
  <si>
    <t>0914</t>
  </si>
  <si>
    <t>Lara Garza Gabriela</t>
  </si>
  <si>
    <t>0915</t>
  </si>
  <si>
    <t>Gama Hernandez Viviana</t>
  </si>
  <si>
    <t>0916</t>
  </si>
  <si>
    <t>Gomez Ramirez Ma Dolores</t>
  </si>
  <si>
    <t>0917</t>
  </si>
  <si>
    <t>Viramontes Llamas Ulises</t>
  </si>
  <si>
    <t>0919</t>
  </si>
  <si>
    <t>Ibarraran Arreola Adriana Gabriela</t>
  </si>
  <si>
    <t>0941</t>
  </si>
  <si>
    <t>Quintero Martinez Iris Ariadna</t>
  </si>
  <si>
    <t>0982</t>
  </si>
  <si>
    <t>Gomez Farrera Amaury</t>
  </si>
  <si>
    <t>Departamento 10 UNIDAD GOBIERNO, SEGURIDAD Y JUSTICIA</t>
  </si>
  <si>
    <t>1005</t>
  </si>
  <si>
    <t>Sanchez Torres Alejandro Salvador</t>
  </si>
  <si>
    <t>1006</t>
  </si>
  <si>
    <t>Garcia Sanchez Teresa Margarita</t>
  </si>
  <si>
    <t>1007</t>
  </si>
  <si>
    <t>Sanchez Guzman Paloma Anayansi</t>
  </si>
  <si>
    <t>1008</t>
  </si>
  <si>
    <t>Trujillo  Hernandez Karina Margarita</t>
  </si>
  <si>
    <t>1009</t>
  </si>
  <si>
    <t>Jimenez Gonzalez Francia Edith</t>
  </si>
  <si>
    <t>1011</t>
  </si>
  <si>
    <t>Andrade Hernandez Jose De Jesus</t>
  </si>
  <si>
    <t>1018</t>
  </si>
  <si>
    <t>Aguirre Andrade Enrique</t>
  </si>
  <si>
    <t xml:space="preserve">  =============</t>
  </si>
  <si>
    <t>Total Gral.</t>
  </si>
  <si>
    <t xml:space="preserve"> </t>
  </si>
  <si>
    <t>INSTITUTO DE INFORMACION ESTADISTICA Y GEOGRAFICA</t>
  </si>
  <si>
    <t>Puesto</t>
  </si>
  <si>
    <t>Director General</t>
  </si>
  <si>
    <t>Coordinador de Planeación e Información A</t>
  </si>
  <si>
    <t>Evaluador de Proyectos</t>
  </si>
  <si>
    <t>Asistente de Logística</t>
  </si>
  <si>
    <t>Técnico Especializado</t>
  </si>
  <si>
    <t>Analista en Microdatos y Proyectos</t>
  </si>
  <si>
    <t>Director de la Unidad</t>
  </si>
  <si>
    <t>Coordinador Especializado B</t>
  </si>
  <si>
    <t>Coordinador de Estadística Económica</t>
  </si>
  <si>
    <t>Coordinador de Análisis Económico Financiero</t>
  </si>
  <si>
    <t>Coordinador de Estadística Sectorial y Promocional</t>
  </si>
  <si>
    <t>Analista de Proyectos</t>
  </si>
  <si>
    <t>Coordinador de Recursos Financieros y Control 
Presupuestal</t>
  </si>
  <si>
    <t>Coordinador de Recursos Humanos y Capacitación</t>
  </si>
  <si>
    <t>Coordinador Administrativo B</t>
  </si>
  <si>
    <t>Especialista Administrativo A</t>
  </si>
  <si>
    <t>Especialista Operativo</t>
  </si>
  <si>
    <t>Auxiliar de Logística</t>
  </si>
  <si>
    <t>Coordinador de Planeación y Proyectos Estratégicos</t>
  </si>
  <si>
    <t>Coordinador de Proyectos Geomáticos</t>
  </si>
  <si>
    <t>Coordinador de Redes y Telecomunicaciones</t>
  </si>
  <si>
    <t>Coordinador de Desarrollo de Software</t>
  </si>
  <si>
    <t>Analista de Sistemas</t>
  </si>
  <si>
    <t>Líder de Proyecto</t>
  </si>
  <si>
    <t>Técnico en Telecomunicaciones</t>
  </si>
  <si>
    <t>Analista de Sistemas B</t>
  </si>
  <si>
    <t>Técnico en Informática</t>
  </si>
  <si>
    <t>Coordinador Jurídico</t>
  </si>
  <si>
    <t>Abogado para convenios e instrumentos de 
transparencia</t>
  </si>
  <si>
    <t>Coordinador de convenios, contratos y atención a órganos de Gobierno</t>
  </si>
  <si>
    <t>Coordinador de transparencia</t>
  </si>
  <si>
    <t>Asistente de logística</t>
  </si>
  <si>
    <t>Gestor</t>
  </si>
  <si>
    <t>Abogado de lo contencioso y gestión administrativa</t>
  </si>
  <si>
    <t>Coordinador de imagen y difusión</t>
  </si>
  <si>
    <t>Coordinador de vinculación y gestión</t>
  </si>
  <si>
    <t>Coordinador de comunicación y apoyo A</t>
  </si>
  <si>
    <t>Comisario</t>
  </si>
  <si>
    <t>Coordinador de análisis de procesos</t>
  </si>
  <si>
    <t>Coordinador de integración y análisis de información
geográfica y de medio ambiente</t>
  </si>
  <si>
    <t>Coordinador de estudios de campo</t>
  </si>
  <si>
    <t>Analista en integración de información geográfica
y de medio ambiente</t>
  </si>
  <si>
    <t>Coordinador de vinculación regional y proyectos especiales</t>
  </si>
  <si>
    <t>Coordinador de análisis de información geográfica y de 
medio ambiente.</t>
  </si>
  <si>
    <t>Coordinador de integración de información geográfica y de medio ambiente</t>
  </si>
  <si>
    <t>Técnico en geodesia y SIG</t>
  </si>
  <si>
    <t>Analista de evaluación y proyectos</t>
  </si>
  <si>
    <t>Técnico especializado en análisis de información de 
geografía y medio ambiente</t>
  </si>
  <si>
    <t>Analista en integración de información geográfica y de medio ambiente</t>
  </si>
  <si>
    <t>Coordinador de proyectos especiales</t>
  </si>
  <si>
    <t>Coordinador demográfico</t>
  </si>
  <si>
    <t>Coordinador A</t>
  </si>
  <si>
    <t>Analista demográfico</t>
  </si>
  <si>
    <t>Asistente Técnico</t>
  </si>
  <si>
    <t>Coordinador de análisis y proyectos A</t>
  </si>
  <si>
    <t>Administrador de sistemas</t>
  </si>
  <si>
    <t>Coordinador de control de la gestión</t>
  </si>
  <si>
    <t>Coordinador de evaluación y seguimiento</t>
  </si>
  <si>
    <t>Otras Percepciones</t>
  </si>
  <si>
    <t>PERCEPCIONES BRUTAS</t>
  </si>
  <si>
    <t>Otras Deducciones</t>
  </si>
  <si>
    <t>DEDUCCIONES BRUTAS</t>
  </si>
  <si>
    <t>PERCEPCIONES NETAS</t>
  </si>
  <si>
    <t>REMUNERACIONES MENSUALES POR PUESTO MARZO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</si>
</sst>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164" fontId="11" fillId="0" borderId="0" xfId="0" applyNumberFormat="1" applyFont="1"/>
    <xf numFmtId="164" fontId="12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164" fontId="13" fillId="0" borderId="0" xfId="0" applyNumberFormat="1" applyFont="1"/>
    <xf numFmtId="164" fontId="14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1809750</xdr:colOff>
      <xdr:row>4</xdr:row>
      <xdr:rowOff>142541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"/>
          <a:ext cx="2628900" cy="847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</xdr:row>
      <xdr:rowOff>0</xdr:rowOff>
    </xdr:from>
    <xdr:to>
      <xdr:col>7</xdr:col>
      <xdr:colOff>561975</xdr:colOff>
      <xdr:row>5</xdr:row>
      <xdr:rowOff>7794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0" y="228600"/>
          <a:ext cx="1609725" cy="85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tabSelected="1" zoomScaleNormal="100" workbookViewId="0">
      <pane xSplit="1" ySplit="8" topLeftCell="K38" activePane="bottomRight" state="frozen"/>
      <selection pane="topRight" activeCell="B1" sqref="B1"/>
      <selection pane="bottomLeft" activeCell="A9" sqref="A9"/>
      <selection pane="bottomRight" activeCell="U38" sqref="U38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44.140625" style="1" customWidth="1"/>
    <col min="4" max="24" width="15.7109375" style="1" customWidth="1"/>
    <col min="25" max="16384" width="11.42578125" style="1"/>
  </cols>
  <sheetData>
    <row r="1" spans="1:24" ht="18" customHeight="1" x14ac:dyDescent="0.25">
      <c r="A1" s="3"/>
      <c r="B1" s="25" t="s">
        <v>190</v>
      </c>
      <c r="C1" s="25"/>
      <c r="D1" s="26"/>
      <c r="E1" s="26"/>
    </row>
    <row r="2" spans="1:24" ht="24.95" customHeight="1" x14ac:dyDescent="0.2">
      <c r="A2" s="4"/>
      <c r="C2" s="28" t="s">
        <v>191</v>
      </c>
      <c r="D2" s="29"/>
      <c r="E2" s="29"/>
    </row>
    <row r="3" spans="1:24" ht="15.75" x14ac:dyDescent="0.25">
      <c r="C3" s="30" t="s">
        <v>256</v>
      </c>
      <c r="D3" s="6"/>
      <c r="E3" s="6"/>
      <c r="F3" s="8"/>
    </row>
    <row r="4" spans="1:24" ht="15" x14ac:dyDescent="0.25">
      <c r="B4" s="27"/>
      <c r="C4" s="27"/>
      <c r="D4" s="26"/>
      <c r="E4" s="26"/>
      <c r="F4" s="8"/>
    </row>
    <row r="5" spans="1:24" x14ac:dyDescent="0.2">
      <c r="B5" s="7"/>
      <c r="C5" s="7"/>
    </row>
    <row r="6" spans="1:24" x14ac:dyDescent="0.2">
      <c r="B6" s="7"/>
      <c r="C6" s="7"/>
    </row>
    <row r="8" spans="1:24" s="5" customFormat="1" ht="34.5" thickBot="1" x14ac:dyDescent="0.25">
      <c r="A8" s="9" t="s">
        <v>0</v>
      </c>
      <c r="B8" s="10" t="s">
        <v>1</v>
      </c>
      <c r="C8" s="10" t="s">
        <v>192</v>
      </c>
      <c r="D8" s="10" t="s">
        <v>2</v>
      </c>
      <c r="E8" s="10" t="s">
        <v>3</v>
      </c>
      <c r="F8" s="10" t="s">
        <v>4</v>
      </c>
      <c r="G8" s="10" t="s">
        <v>5</v>
      </c>
      <c r="H8" s="10" t="s">
        <v>6</v>
      </c>
      <c r="I8" s="10" t="s">
        <v>7</v>
      </c>
      <c r="J8" s="10" t="s">
        <v>8</v>
      </c>
      <c r="K8" s="10" t="s">
        <v>9</v>
      </c>
      <c r="L8" s="10" t="s">
        <v>10</v>
      </c>
      <c r="M8" s="10" t="s">
        <v>11</v>
      </c>
      <c r="N8" s="11" t="s">
        <v>251</v>
      </c>
      <c r="O8" s="11" t="s">
        <v>252</v>
      </c>
      <c r="P8" s="10" t="s">
        <v>12</v>
      </c>
      <c r="Q8" s="10" t="s">
        <v>13</v>
      </c>
      <c r="R8" s="10" t="s">
        <v>14</v>
      </c>
      <c r="S8" s="10" t="s">
        <v>15</v>
      </c>
      <c r="T8" s="10" t="s">
        <v>16</v>
      </c>
      <c r="U8" s="10" t="s">
        <v>17</v>
      </c>
      <c r="V8" s="11" t="s">
        <v>253</v>
      </c>
      <c r="W8" s="11" t="s">
        <v>254</v>
      </c>
      <c r="X8" s="12" t="s">
        <v>255</v>
      </c>
    </row>
    <row r="9" spans="1:24" ht="12" thickTop="1" x14ac:dyDescent="0.2"/>
    <row r="10" spans="1:24" x14ac:dyDescent="0.2">
      <c r="A10" s="13" t="s">
        <v>18</v>
      </c>
    </row>
    <row r="11" spans="1:24" x14ac:dyDescent="0.2">
      <c r="A11" s="2" t="s">
        <v>19</v>
      </c>
      <c r="B11" s="1" t="s">
        <v>20</v>
      </c>
      <c r="C11" s="1" t="s">
        <v>193</v>
      </c>
      <c r="D11" s="14">
        <v>58758.9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48965.75</v>
      </c>
      <c r="K11" s="14">
        <v>2288.02</v>
      </c>
      <c r="L11" s="14">
        <v>1617</v>
      </c>
      <c r="M11" s="14">
        <v>0</v>
      </c>
      <c r="N11" s="14">
        <v>0</v>
      </c>
      <c r="O11" s="14">
        <f>D11+E11+F11+G11+H11+I11+J11+K11+L11+M11+N11</f>
        <v>111629.67</v>
      </c>
      <c r="P11" s="14">
        <v>14097.71</v>
      </c>
      <c r="Q11" s="14">
        <v>15188.2</v>
      </c>
      <c r="R11" s="14">
        <v>0</v>
      </c>
      <c r="S11" s="14">
        <v>0</v>
      </c>
      <c r="T11" s="14">
        <v>6169.68</v>
      </c>
      <c r="U11" s="23">
        <v>-14097.71</v>
      </c>
      <c r="V11" s="14">
        <v>9794</v>
      </c>
      <c r="W11" s="14">
        <f>P11+Q11+R11+S11+T11+U11+V11</f>
        <v>31151.879999999997</v>
      </c>
      <c r="X11" s="14">
        <f>O11-W11</f>
        <v>80477.790000000008</v>
      </c>
    </row>
    <row r="12" spans="1:24" x14ac:dyDescent="0.2">
      <c r="A12" s="2" t="s">
        <v>21</v>
      </c>
      <c r="B12" s="1" t="s">
        <v>22</v>
      </c>
      <c r="C12" s="1" t="s">
        <v>194</v>
      </c>
      <c r="D12" s="14">
        <v>24533.1</v>
      </c>
      <c r="E12" s="14">
        <v>0</v>
      </c>
      <c r="F12" s="14">
        <v>0</v>
      </c>
      <c r="G12" s="14">
        <v>0</v>
      </c>
      <c r="H12" s="14">
        <v>0</v>
      </c>
      <c r="I12" s="14">
        <v>2044.42</v>
      </c>
      <c r="J12" s="14">
        <v>0</v>
      </c>
      <c r="K12" s="14">
        <v>1549</v>
      </c>
      <c r="L12" s="14">
        <v>1016</v>
      </c>
      <c r="M12" s="14">
        <v>140.19999999999999</v>
      </c>
      <c r="N12" s="14">
        <v>0</v>
      </c>
      <c r="O12" s="14">
        <f t="shared" ref="O12:O14" si="0">D12+E12+F12+G12+H12+I12+J12+K12+L12+M12+N12</f>
        <v>29282.719999999998</v>
      </c>
      <c r="P12" s="14">
        <v>233.53</v>
      </c>
      <c r="Q12" s="14">
        <v>4869.2</v>
      </c>
      <c r="R12" s="14">
        <v>0</v>
      </c>
      <c r="S12" s="14">
        <v>0</v>
      </c>
      <c r="T12" s="14">
        <v>2575.98</v>
      </c>
      <c r="U12" s="23">
        <v>0</v>
      </c>
      <c r="V12" s="14">
        <v>10003.460000000001</v>
      </c>
      <c r="W12" s="14">
        <f t="shared" ref="W12:W14" si="1">P12+Q12+R12+S12+T12+U12+V12</f>
        <v>17682.169999999998</v>
      </c>
      <c r="X12" s="14">
        <f t="shared" ref="X12:X14" si="2">O12-W12</f>
        <v>11600.55</v>
      </c>
    </row>
    <row r="13" spans="1:24" x14ac:dyDescent="0.2">
      <c r="A13" s="2" t="s">
        <v>23</v>
      </c>
      <c r="B13" s="1" t="s">
        <v>24</v>
      </c>
      <c r="C13" s="1" t="s">
        <v>195</v>
      </c>
      <c r="D13" s="14">
        <v>13966.98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11639.15</v>
      </c>
      <c r="K13" s="14">
        <v>1163</v>
      </c>
      <c r="L13" s="14">
        <v>722</v>
      </c>
      <c r="M13" s="14">
        <v>0</v>
      </c>
      <c r="N13" s="14">
        <v>0</v>
      </c>
      <c r="O13" s="14">
        <f t="shared" si="0"/>
        <v>27491.129999999997</v>
      </c>
      <c r="P13" s="14">
        <v>2036.92</v>
      </c>
      <c r="Q13" s="14">
        <v>2291.46</v>
      </c>
      <c r="R13" s="14">
        <v>0</v>
      </c>
      <c r="S13" s="14">
        <v>0</v>
      </c>
      <c r="T13" s="14">
        <v>1466.54</v>
      </c>
      <c r="U13" s="23">
        <v>-2036.92</v>
      </c>
      <c r="V13" s="14">
        <v>0</v>
      </c>
      <c r="W13" s="14">
        <f t="shared" si="1"/>
        <v>3758</v>
      </c>
      <c r="X13" s="14">
        <f t="shared" si="2"/>
        <v>23733.129999999997</v>
      </c>
    </row>
    <row r="14" spans="1:24" x14ac:dyDescent="0.2">
      <c r="A14" s="2" t="s">
        <v>25</v>
      </c>
      <c r="B14" s="1" t="s">
        <v>26</v>
      </c>
      <c r="C14" s="1" t="s">
        <v>196</v>
      </c>
      <c r="D14" s="14">
        <v>13144.8</v>
      </c>
      <c r="E14" s="14">
        <v>0</v>
      </c>
      <c r="F14" s="14">
        <v>394.34</v>
      </c>
      <c r="G14" s="14">
        <v>0</v>
      </c>
      <c r="H14" s="14">
        <v>0</v>
      </c>
      <c r="I14" s="14">
        <v>0</v>
      </c>
      <c r="J14" s="14">
        <v>10954</v>
      </c>
      <c r="K14" s="14">
        <v>812.64</v>
      </c>
      <c r="L14" s="14">
        <v>703</v>
      </c>
      <c r="M14" s="14">
        <v>420.6</v>
      </c>
      <c r="N14" s="14">
        <v>0</v>
      </c>
      <c r="O14" s="14">
        <f t="shared" si="0"/>
        <v>26429.379999999997</v>
      </c>
      <c r="P14" s="14">
        <v>1890.57</v>
      </c>
      <c r="Q14" s="14">
        <v>2211.02</v>
      </c>
      <c r="R14" s="14">
        <v>131.44</v>
      </c>
      <c r="S14" s="14">
        <v>0</v>
      </c>
      <c r="T14" s="14">
        <v>1380.2</v>
      </c>
      <c r="U14" s="23">
        <v>-1890.57</v>
      </c>
      <c r="V14" s="14">
        <v>3200</v>
      </c>
      <c r="W14" s="14">
        <f t="shared" si="1"/>
        <v>6922.66</v>
      </c>
      <c r="X14" s="14">
        <f t="shared" si="2"/>
        <v>19506.719999999998</v>
      </c>
    </row>
    <row r="15" spans="1:24" s="8" customFormat="1" x14ac:dyDescent="0.2">
      <c r="A15" s="16" t="s">
        <v>27</v>
      </c>
      <c r="D15" s="8" t="s">
        <v>28</v>
      </c>
      <c r="E15" s="8" t="s">
        <v>28</v>
      </c>
      <c r="F15" s="8" t="s">
        <v>28</v>
      </c>
      <c r="G15" s="8" t="s">
        <v>28</v>
      </c>
      <c r="H15" s="8" t="s">
        <v>28</v>
      </c>
      <c r="I15" s="8" t="s">
        <v>28</v>
      </c>
      <c r="J15" s="8" t="s">
        <v>28</v>
      </c>
      <c r="K15" s="8" t="s">
        <v>28</v>
      </c>
      <c r="L15" s="8" t="s">
        <v>28</v>
      </c>
      <c r="M15" s="8" t="s">
        <v>28</v>
      </c>
      <c r="N15" s="8" t="s">
        <v>28</v>
      </c>
      <c r="O15" s="8" t="s">
        <v>28</v>
      </c>
      <c r="P15" s="8" t="s">
        <v>28</v>
      </c>
      <c r="Q15" s="8" t="s">
        <v>28</v>
      </c>
      <c r="R15" s="8" t="s">
        <v>28</v>
      </c>
      <c r="S15" s="8" t="s">
        <v>28</v>
      </c>
      <c r="T15" s="8" t="s">
        <v>28</v>
      </c>
      <c r="U15" s="8" t="s">
        <v>28</v>
      </c>
      <c r="V15" s="8" t="s">
        <v>28</v>
      </c>
      <c r="W15" s="8" t="s">
        <v>28</v>
      </c>
      <c r="X15" s="8" t="s">
        <v>28</v>
      </c>
    </row>
    <row r="16" spans="1:24" x14ac:dyDescent="0.2">
      <c r="D16" s="18">
        <v>110403.78</v>
      </c>
      <c r="E16" s="18">
        <v>0</v>
      </c>
      <c r="F16" s="18">
        <v>394.34</v>
      </c>
      <c r="G16" s="18">
        <v>0</v>
      </c>
      <c r="H16" s="18">
        <v>0</v>
      </c>
      <c r="I16" s="18">
        <v>2044.42</v>
      </c>
      <c r="J16" s="18">
        <f>J11+J12+J13+J14</f>
        <v>71558.899999999994</v>
      </c>
      <c r="K16" s="18">
        <v>5812.66</v>
      </c>
      <c r="L16" s="18">
        <v>4058</v>
      </c>
      <c r="M16" s="18">
        <v>560.79999999999995</v>
      </c>
      <c r="N16" s="18">
        <v>0</v>
      </c>
      <c r="O16" s="18">
        <f>O11+O12+O13+O14</f>
        <v>194832.9</v>
      </c>
      <c r="P16" s="18">
        <f>P11+P12+P13+P14</f>
        <v>18258.73</v>
      </c>
      <c r="Q16" s="18">
        <v>24559.88</v>
      </c>
      <c r="R16" s="18">
        <v>131.44</v>
      </c>
      <c r="S16" s="18">
        <v>0</v>
      </c>
      <c r="T16" s="18">
        <v>11592.4</v>
      </c>
      <c r="U16" s="24">
        <f>U11+U12+U13+U14</f>
        <v>-18025.2</v>
      </c>
      <c r="V16" s="18">
        <v>22997.46</v>
      </c>
      <c r="W16" s="18">
        <f>W11+W12+W13+W14</f>
        <v>59514.709999999992</v>
      </c>
      <c r="X16" s="18">
        <f>X11+X12+X13+X14</f>
        <v>135318.19</v>
      </c>
    </row>
    <row r="18" spans="1:24" x14ac:dyDescent="0.2">
      <c r="A18" s="13" t="s">
        <v>29</v>
      </c>
    </row>
    <row r="19" spans="1:24" x14ac:dyDescent="0.2">
      <c r="A19" s="2" t="s">
        <v>30</v>
      </c>
      <c r="B19" s="1" t="s">
        <v>31</v>
      </c>
      <c r="C19" s="1" t="s">
        <v>197</v>
      </c>
      <c r="D19" s="14">
        <v>12813.94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10678.32</v>
      </c>
      <c r="K19" s="14">
        <v>1128</v>
      </c>
      <c r="L19" s="14">
        <v>703</v>
      </c>
      <c r="M19" s="14">
        <v>0</v>
      </c>
      <c r="N19" s="14">
        <v>0</v>
      </c>
      <c r="O19" s="14">
        <f t="shared" ref="O19:O29" si="3">D19+E19+F19+G19+H19+I19+J19+K19+L19+M19+N19</f>
        <v>25323.260000000002</v>
      </c>
      <c r="P19" s="14">
        <v>1831.69</v>
      </c>
      <c r="Q19" s="14">
        <v>2033.63</v>
      </c>
      <c r="R19" s="14">
        <v>0</v>
      </c>
      <c r="S19" s="14">
        <v>0</v>
      </c>
      <c r="T19" s="14">
        <v>1345.46</v>
      </c>
      <c r="U19" s="19">
        <v>-1831.69</v>
      </c>
      <c r="V19" s="14">
        <v>0</v>
      </c>
      <c r="W19" s="14">
        <f t="shared" ref="W19:W29" si="4">P19+Q19+R19+S19+T19+U19+V19</f>
        <v>3379.0900000000006</v>
      </c>
      <c r="X19" s="14">
        <f t="shared" ref="X19:X29" si="5">O19-W19</f>
        <v>21944.170000000002</v>
      </c>
    </row>
    <row r="20" spans="1:24" x14ac:dyDescent="0.2">
      <c r="A20" s="2" t="s">
        <v>32</v>
      </c>
      <c r="B20" s="1" t="s">
        <v>33</v>
      </c>
      <c r="C20" s="1" t="s">
        <v>198</v>
      </c>
      <c r="D20" s="14">
        <v>13966.8</v>
      </c>
      <c r="E20" s="14">
        <v>0</v>
      </c>
      <c r="F20" s="14">
        <v>419</v>
      </c>
      <c r="G20" s="14">
        <v>0</v>
      </c>
      <c r="H20" s="14">
        <v>0</v>
      </c>
      <c r="I20" s="14">
        <v>0</v>
      </c>
      <c r="J20" s="14">
        <v>11639</v>
      </c>
      <c r="K20" s="14">
        <v>1163</v>
      </c>
      <c r="L20" s="14">
        <v>722</v>
      </c>
      <c r="M20" s="14">
        <v>140.19999999999999</v>
      </c>
      <c r="N20" s="14">
        <v>0</v>
      </c>
      <c r="O20" s="14">
        <f t="shared" si="3"/>
        <v>28050</v>
      </c>
      <c r="P20" s="14">
        <v>2036.89</v>
      </c>
      <c r="Q20" s="14">
        <v>2410.86</v>
      </c>
      <c r="R20" s="14">
        <v>139.66</v>
      </c>
      <c r="S20" s="14">
        <v>0</v>
      </c>
      <c r="T20" s="14">
        <v>1466.52</v>
      </c>
      <c r="U20" s="19">
        <v>-2036.89</v>
      </c>
      <c r="V20" s="14">
        <v>0</v>
      </c>
      <c r="W20" s="14">
        <f t="shared" si="4"/>
        <v>4017.04</v>
      </c>
      <c r="X20" s="14">
        <f t="shared" si="5"/>
        <v>24032.959999999999</v>
      </c>
    </row>
    <row r="21" spans="1:24" x14ac:dyDescent="0.2">
      <c r="A21" s="2" t="s">
        <v>34</v>
      </c>
      <c r="B21" s="1" t="s">
        <v>35</v>
      </c>
      <c r="C21" s="1" t="s">
        <v>199</v>
      </c>
      <c r="D21" s="14">
        <v>42279.9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35233.25</v>
      </c>
      <c r="K21" s="14">
        <v>1865</v>
      </c>
      <c r="L21" s="14">
        <v>1345</v>
      </c>
      <c r="M21" s="14">
        <v>0</v>
      </c>
      <c r="N21" s="14">
        <v>0</v>
      </c>
      <c r="O21" s="14">
        <f t="shared" si="3"/>
        <v>80723.149999999994</v>
      </c>
      <c r="P21" s="14">
        <v>9939.07</v>
      </c>
      <c r="Q21" s="14">
        <v>10016.280000000001</v>
      </c>
      <c r="R21" s="14">
        <v>0</v>
      </c>
      <c r="S21" s="14">
        <v>0</v>
      </c>
      <c r="T21" s="14">
        <v>4439.38</v>
      </c>
      <c r="U21" s="19">
        <v>-9939.07</v>
      </c>
      <c r="V21" s="14">
        <v>0</v>
      </c>
      <c r="W21" s="14">
        <f t="shared" si="4"/>
        <v>14455.66</v>
      </c>
      <c r="X21" s="14">
        <f t="shared" si="5"/>
        <v>66267.489999999991</v>
      </c>
    </row>
    <row r="22" spans="1:24" x14ac:dyDescent="0.2">
      <c r="A22" s="2" t="s">
        <v>36</v>
      </c>
      <c r="B22" s="1" t="s">
        <v>37</v>
      </c>
      <c r="C22" s="1" t="s">
        <v>200</v>
      </c>
      <c r="D22" s="14">
        <v>17708.400000000001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14757</v>
      </c>
      <c r="K22" s="14">
        <v>1286</v>
      </c>
      <c r="L22" s="14">
        <v>857</v>
      </c>
      <c r="M22" s="14">
        <v>0</v>
      </c>
      <c r="N22" s="14">
        <v>0</v>
      </c>
      <c r="O22" s="14">
        <f t="shared" si="3"/>
        <v>34608.400000000001</v>
      </c>
      <c r="P22" s="14">
        <v>2702.89</v>
      </c>
      <c r="Q22" s="14">
        <v>3145.74</v>
      </c>
      <c r="R22" s="14">
        <v>0</v>
      </c>
      <c r="S22" s="14">
        <v>0</v>
      </c>
      <c r="T22" s="14">
        <v>1859.38</v>
      </c>
      <c r="U22" s="19">
        <v>-2702.89</v>
      </c>
      <c r="V22" s="14">
        <v>192.1</v>
      </c>
      <c r="W22" s="14">
        <f t="shared" si="4"/>
        <v>5197.2199999999993</v>
      </c>
      <c r="X22" s="14">
        <f t="shared" si="5"/>
        <v>29411.18</v>
      </c>
    </row>
    <row r="23" spans="1:24" x14ac:dyDescent="0.2">
      <c r="A23" s="2" t="s">
        <v>38</v>
      </c>
      <c r="B23" s="1" t="s">
        <v>39</v>
      </c>
      <c r="C23" s="1" t="s">
        <v>201</v>
      </c>
      <c r="D23" s="14">
        <v>22185.9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18488.25</v>
      </c>
      <c r="K23" s="14">
        <v>1465</v>
      </c>
      <c r="L23" s="14">
        <v>987</v>
      </c>
      <c r="M23" s="14">
        <v>0</v>
      </c>
      <c r="N23" s="14">
        <v>0</v>
      </c>
      <c r="O23" s="14">
        <f t="shared" si="3"/>
        <v>43126.15</v>
      </c>
      <c r="P23" s="14">
        <v>3853.81</v>
      </c>
      <c r="Q23" s="14">
        <v>4257.58</v>
      </c>
      <c r="R23" s="14">
        <v>0</v>
      </c>
      <c r="S23" s="14">
        <v>0</v>
      </c>
      <c r="T23" s="14">
        <v>2329.52</v>
      </c>
      <c r="U23" s="19">
        <v>-3853.81</v>
      </c>
      <c r="V23" s="14">
        <v>6706</v>
      </c>
      <c r="W23" s="14">
        <f t="shared" si="4"/>
        <v>13293.1</v>
      </c>
      <c r="X23" s="14">
        <f t="shared" si="5"/>
        <v>29833.050000000003</v>
      </c>
    </row>
    <row r="24" spans="1:24" x14ac:dyDescent="0.2">
      <c r="A24" s="2" t="s">
        <v>40</v>
      </c>
      <c r="B24" s="1" t="s">
        <v>41</v>
      </c>
      <c r="C24" s="1" t="s">
        <v>202</v>
      </c>
      <c r="D24" s="14">
        <v>22185.9</v>
      </c>
      <c r="E24" s="14">
        <v>0</v>
      </c>
      <c r="F24" s="14">
        <v>0</v>
      </c>
      <c r="G24" s="14">
        <v>0</v>
      </c>
      <c r="H24" s="14">
        <v>0</v>
      </c>
      <c r="I24" s="14">
        <v>1848.82</v>
      </c>
      <c r="J24" s="14">
        <v>0</v>
      </c>
      <c r="K24" s="14">
        <v>1465</v>
      </c>
      <c r="L24" s="14">
        <v>987</v>
      </c>
      <c r="M24" s="14">
        <v>0</v>
      </c>
      <c r="N24" s="14">
        <v>0</v>
      </c>
      <c r="O24" s="14">
        <f t="shared" si="3"/>
        <v>26486.720000000001</v>
      </c>
      <c r="P24" s="14">
        <v>187.53</v>
      </c>
      <c r="Q24" s="14">
        <v>4257.58</v>
      </c>
      <c r="R24" s="14">
        <v>0</v>
      </c>
      <c r="S24" s="14">
        <v>0</v>
      </c>
      <c r="T24" s="14">
        <v>2329.52</v>
      </c>
      <c r="U24" s="23">
        <v>0</v>
      </c>
      <c r="V24" s="14">
        <v>8603.58</v>
      </c>
      <c r="W24" s="14">
        <f t="shared" si="4"/>
        <v>15378.21</v>
      </c>
      <c r="X24" s="14">
        <f t="shared" si="5"/>
        <v>11108.510000000002</v>
      </c>
    </row>
    <row r="25" spans="1:24" x14ac:dyDescent="0.2">
      <c r="A25" s="2" t="s">
        <v>42</v>
      </c>
      <c r="B25" s="1" t="s">
        <v>43</v>
      </c>
      <c r="C25" s="1" t="s">
        <v>203</v>
      </c>
      <c r="D25" s="14">
        <v>17708.400000000001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14757</v>
      </c>
      <c r="K25" s="14">
        <v>1286</v>
      </c>
      <c r="L25" s="14">
        <v>857</v>
      </c>
      <c r="M25" s="14">
        <v>350.5</v>
      </c>
      <c r="N25" s="14">
        <v>0</v>
      </c>
      <c r="O25" s="14">
        <f t="shared" si="3"/>
        <v>34958.9</v>
      </c>
      <c r="P25" s="14">
        <v>2702.89</v>
      </c>
      <c r="Q25" s="14">
        <v>3220.6</v>
      </c>
      <c r="R25" s="14">
        <v>0</v>
      </c>
      <c r="S25" s="14">
        <v>0</v>
      </c>
      <c r="T25" s="14">
        <v>1859.38</v>
      </c>
      <c r="U25" s="19">
        <v>-2702.89</v>
      </c>
      <c r="V25" s="14">
        <v>2316</v>
      </c>
      <c r="W25" s="14">
        <f t="shared" si="4"/>
        <v>7395.98</v>
      </c>
      <c r="X25" s="14">
        <f t="shared" si="5"/>
        <v>27562.920000000002</v>
      </c>
    </row>
    <row r="26" spans="1:24" x14ac:dyDescent="0.2">
      <c r="A26" s="2" t="s">
        <v>44</v>
      </c>
      <c r="B26" s="1" t="s">
        <v>45</v>
      </c>
      <c r="C26" s="1" t="s">
        <v>204</v>
      </c>
      <c r="D26" s="14">
        <v>15426.3</v>
      </c>
      <c r="E26" s="14">
        <v>0</v>
      </c>
      <c r="F26" s="14">
        <v>462.78</v>
      </c>
      <c r="G26" s="14">
        <v>0</v>
      </c>
      <c r="H26" s="14">
        <v>0</v>
      </c>
      <c r="I26" s="14">
        <v>0</v>
      </c>
      <c r="J26" s="14">
        <v>12855.25</v>
      </c>
      <c r="K26" s="14">
        <v>836.88</v>
      </c>
      <c r="L26" s="14">
        <v>564.17999999999995</v>
      </c>
      <c r="M26" s="14">
        <v>350.5</v>
      </c>
      <c r="N26" s="14">
        <v>0</v>
      </c>
      <c r="O26" s="14">
        <f t="shared" si="3"/>
        <v>30495.890000000003</v>
      </c>
      <c r="P26" s="14">
        <v>2296.6799999999998</v>
      </c>
      <c r="Q26" s="14">
        <v>2673.52</v>
      </c>
      <c r="R26" s="14">
        <v>154.26</v>
      </c>
      <c r="S26" s="14">
        <v>0</v>
      </c>
      <c r="T26" s="14">
        <v>1619.76</v>
      </c>
      <c r="U26" s="19">
        <v>-2296.6799999999998</v>
      </c>
      <c r="V26" s="14">
        <v>0</v>
      </c>
      <c r="W26" s="14">
        <f t="shared" si="4"/>
        <v>4447.5400000000009</v>
      </c>
      <c r="X26" s="14">
        <f t="shared" si="5"/>
        <v>26048.350000000002</v>
      </c>
    </row>
    <row r="27" spans="1:24" x14ac:dyDescent="0.2">
      <c r="A27" s="2" t="s">
        <v>46</v>
      </c>
      <c r="B27" s="1" t="s">
        <v>47</v>
      </c>
      <c r="C27" s="1" t="s">
        <v>197</v>
      </c>
      <c r="D27" s="14">
        <v>13144.8</v>
      </c>
      <c r="E27" s="14">
        <v>0</v>
      </c>
      <c r="F27" s="14">
        <v>394.34</v>
      </c>
      <c r="G27" s="14">
        <v>0</v>
      </c>
      <c r="H27" s="14">
        <v>0</v>
      </c>
      <c r="I27" s="14">
        <v>0</v>
      </c>
      <c r="J27" s="14">
        <v>10954</v>
      </c>
      <c r="K27" s="14">
        <v>812.64</v>
      </c>
      <c r="L27" s="14">
        <v>703</v>
      </c>
      <c r="M27" s="14">
        <v>210.3</v>
      </c>
      <c r="N27" s="14">
        <v>0</v>
      </c>
      <c r="O27" s="14">
        <f t="shared" si="3"/>
        <v>26219.079999999998</v>
      </c>
      <c r="P27" s="14">
        <v>1890.57</v>
      </c>
      <c r="Q27" s="14">
        <v>2166.1</v>
      </c>
      <c r="R27" s="14">
        <v>131.44</v>
      </c>
      <c r="S27" s="14">
        <v>0</v>
      </c>
      <c r="T27" s="14">
        <v>1380.2</v>
      </c>
      <c r="U27" s="19">
        <v>-1890.57</v>
      </c>
      <c r="V27" s="14">
        <v>2032.38</v>
      </c>
      <c r="W27" s="14">
        <f t="shared" si="4"/>
        <v>5710.12</v>
      </c>
      <c r="X27" s="14">
        <f t="shared" si="5"/>
        <v>20508.96</v>
      </c>
    </row>
    <row r="28" spans="1:24" x14ac:dyDescent="0.2">
      <c r="A28" s="2" t="s">
        <v>48</v>
      </c>
      <c r="B28" s="1" t="s">
        <v>49</v>
      </c>
      <c r="C28" s="1" t="s">
        <v>197</v>
      </c>
      <c r="D28" s="14">
        <v>13144.8</v>
      </c>
      <c r="E28" s="14">
        <v>0</v>
      </c>
      <c r="F28" s="14">
        <v>394.34</v>
      </c>
      <c r="G28" s="14">
        <v>0</v>
      </c>
      <c r="H28" s="14">
        <v>0</v>
      </c>
      <c r="I28" s="14">
        <v>0</v>
      </c>
      <c r="J28" s="14">
        <v>10954</v>
      </c>
      <c r="K28" s="14">
        <v>812.64</v>
      </c>
      <c r="L28" s="14">
        <v>703</v>
      </c>
      <c r="M28" s="14">
        <v>420.6</v>
      </c>
      <c r="N28" s="14">
        <v>0</v>
      </c>
      <c r="O28" s="14">
        <f t="shared" si="3"/>
        <v>26429.379999999997</v>
      </c>
      <c r="P28" s="14">
        <v>1890.57</v>
      </c>
      <c r="Q28" s="14">
        <v>2211.02</v>
      </c>
      <c r="R28" s="14">
        <v>131.44</v>
      </c>
      <c r="S28" s="14">
        <v>0</v>
      </c>
      <c r="T28" s="14">
        <v>1380.2</v>
      </c>
      <c r="U28" s="19">
        <v>-1890.57</v>
      </c>
      <c r="V28" s="14">
        <v>4000</v>
      </c>
      <c r="W28" s="14">
        <f t="shared" si="4"/>
        <v>7722.66</v>
      </c>
      <c r="X28" s="14">
        <f t="shared" si="5"/>
        <v>18706.719999999998</v>
      </c>
    </row>
    <row r="29" spans="1:24" x14ac:dyDescent="0.2">
      <c r="A29" s="2" t="s">
        <v>50</v>
      </c>
      <c r="B29" s="1" t="s">
        <v>51</v>
      </c>
      <c r="C29" s="1" t="s">
        <v>197</v>
      </c>
      <c r="D29" s="14">
        <v>10126.200000000001</v>
      </c>
      <c r="E29" s="14">
        <v>0</v>
      </c>
      <c r="F29" s="14">
        <v>303.77999999999997</v>
      </c>
      <c r="G29" s="14">
        <v>0</v>
      </c>
      <c r="H29" s="14">
        <v>0</v>
      </c>
      <c r="I29" s="14">
        <v>0</v>
      </c>
      <c r="J29" s="14">
        <v>8438.5</v>
      </c>
      <c r="K29" s="14">
        <v>742.04</v>
      </c>
      <c r="L29" s="14">
        <v>415.82</v>
      </c>
      <c r="M29" s="14">
        <v>0</v>
      </c>
      <c r="N29" s="14">
        <v>0</v>
      </c>
      <c r="O29" s="14">
        <f t="shared" si="3"/>
        <v>20026.340000000004</v>
      </c>
      <c r="P29" s="14">
        <v>1282.0899999999999</v>
      </c>
      <c r="Q29" s="14">
        <v>1380.64</v>
      </c>
      <c r="R29" s="14">
        <v>101.26</v>
      </c>
      <c r="S29" s="14">
        <v>0</v>
      </c>
      <c r="T29" s="14">
        <v>1063.26</v>
      </c>
      <c r="U29" s="19">
        <v>-1282.0899999999999</v>
      </c>
      <c r="V29" s="14">
        <v>0</v>
      </c>
      <c r="W29" s="14">
        <f t="shared" si="4"/>
        <v>2545.16</v>
      </c>
      <c r="X29" s="14">
        <f t="shared" si="5"/>
        <v>17481.180000000004</v>
      </c>
    </row>
    <row r="30" spans="1:24" s="8" customFormat="1" x14ac:dyDescent="0.2">
      <c r="A30" s="16" t="s">
        <v>27</v>
      </c>
      <c r="D30" s="8" t="s">
        <v>28</v>
      </c>
      <c r="E30" s="8" t="s">
        <v>28</v>
      </c>
      <c r="F30" s="8" t="s">
        <v>28</v>
      </c>
      <c r="G30" s="8" t="s">
        <v>28</v>
      </c>
      <c r="H30" s="8" t="s">
        <v>28</v>
      </c>
      <c r="I30" s="8" t="s">
        <v>28</v>
      </c>
      <c r="J30" s="8" t="s">
        <v>28</v>
      </c>
      <c r="K30" s="8" t="s">
        <v>28</v>
      </c>
      <c r="L30" s="8" t="s">
        <v>28</v>
      </c>
      <c r="M30" s="8" t="s">
        <v>28</v>
      </c>
      <c r="N30" s="8" t="s">
        <v>28</v>
      </c>
      <c r="O30" s="8" t="s">
        <v>28</v>
      </c>
      <c r="P30" s="8" t="s">
        <v>28</v>
      </c>
      <c r="Q30" s="8" t="s">
        <v>28</v>
      </c>
      <c r="R30" s="8" t="s">
        <v>28</v>
      </c>
      <c r="S30" s="8" t="s">
        <v>28</v>
      </c>
      <c r="T30" s="8" t="s">
        <v>28</v>
      </c>
      <c r="U30" s="8" t="s">
        <v>28</v>
      </c>
      <c r="V30" s="8" t="s">
        <v>28</v>
      </c>
      <c r="W30" s="8" t="s">
        <v>28</v>
      </c>
      <c r="X30" s="8" t="s">
        <v>28</v>
      </c>
    </row>
    <row r="31" spans="1:24" x14ac:dyDescent="0.2">
      <c r="D31" s="18">
        <v>200691.34</v>
      </c>
      <c r="E31" s="18">
        <v>0</v>
      </c>
      <c r="F31" s="18">
        <v>1974.24</v>
      </c>
      <c r="G31" s="18">
        <v>0</v>
      </c>
      <c r="H31" s="18">
        <v>0</v>
      </c>
      <c r="I31" s="18">
        <v>1848.82</v>
      </c>
      <c r="J31" s="18">
        <f>J19+J20+J21+J22+J23+J24+J25+J26+J27+J28+J29</f>
        <v>148754.57</v>
      </c>
      <c r="K31" s="18">
        <v>12862.2</v>
      </c>
      <c r="L31" s="18">
        <v>8844</v>
      </c>
      <c r="M31" s="18">
        <v>1472.1</v>
      </c>
      <c r="N31" s="18">
        <v>0</v>
      </c>
      <c r="O31" s="18">
        <f>O19+O20+O21+O22+O23+O24+O25+O26+O27+O28+O29</f>
        <v>376447.27000000008</v>
      </c>
      <c r="P31" s="18">
        <f>P19+P20+P21+P22+P23+P24+P25+P26+P27+P28+P29</f>
        <v>30614.68</v>
      </c>
      <c r="Q31" s="18">
        <v>37773.550000000003</v>
      </c>
      <c r="R31" s="18">
        <v>658.06</v>
      </c>
      <c r="S31" s="18">
        <v>0</v>
      </c>
      <c r="T31" s="18">
        <v>21072.58</v>
      </c>
      <c r="U31" s="24">
        <f>U19+U20+U21+U22+U23+U24+U25+U26+U27+U28+U29</f>
        <v>-30427.15</v>
      </c>
      <c r="V31" s="18">
        <v>23850.06</v>
      </c>
      <c r="W31" s="18">
        <f>W19+W20+W21+W22+W23+W24+W25+W26+W27+W28+W29</f>
        <v>83541.78</v>
      </c>
      <c r="X31" s="18">
        <f>X19+X20+X21+X22+X23+X24+X25+X26+X27+X28+X29</f>
        <v>292905.49</v>
      </c>
    </row>
    <row r="33" spans="1:24" x14ac:dyDescent="0.2">
      <c r="A33" s="13" t="s">
        <v>52</v>
      </c>
    </row>
    <row r="34" spans="1:24" x14ac:dyDescent="0.2">
      <c r="A34" s="2" t="s">
        <v>53</v>
      </c>
      <c r="B34" s="1" t="s">
        <v>54</v>
      </c>
      <c r="C34" s="1" t="s">
        <v>199</v>
      </c>
      <c r="D34" s="14">
        <v>38208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31840</v>
      </c>
      <c r="K34" s="14">
        <v>1808</v>
      </c>
      <c r="L34" s="14">
        <v>1299</v>
      </c>
      <c r="M34" s="14">
        <v>0</v>
      </c>
      <c r="N34" s="14">
        <v>0</v>
      </c>
      <c r="O34" s="14">
        <f t="shared" ref="O34:O42" si="6">D34+E34+F34+G34+H34+I34+J34+K34+L34+M34+N34</f>
        <v>73155</v>
      </c>
      <c r="P34" s="14">
        <v>8921.1</v>
      </c>
      <c r="Q34" s="14">
        <v>8763.7999999999993</v>
      </c>
      <c r="R34" s="14">
        <v>0</v>
      </c>
      <c r="S34" s="14">
        <v>0</v>
      </c>
      <c r="T34" s="14">
        <v>4011.84</v>
      </c>
      <c r="U34" s="19">
        <v>-8921.1</v>
      </c>
      <c r="V34" s="14">
        <v>12736</v>
      </c>
      <c r="W34" s="14">
        <f t="shared" ref="W34:W42" si="7">P34+Q34+R34+S34+T34+U34+V34</f>
        <v>25511.64</v>
      </c>
      <c r="X34" s="14">
        <f t="shared" ref="X34:X42" si="8">O34-W34</f>
        <v>47643.360000000001</v>
      </c>
    </row>
    <row r="35" spans="1:24" x14ac:dyDescent="0.2">
      <c r="A35" s="2" t="s">
        <v>55</v>
      </c>
      <c r="B35" s="1" t="s">
        <v>56</v>
      </c>
      <c r="C35" s="1" t="s">
        <v>205</v>
      </c>
      <c r="D35" s="14">
        <v>22185.9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18488.25</v>
      </c>
      <c r="K35" s="14">
        <v>1465</v>
      </c>
      <c r="L35" s="14">
        <v>987</v>
      </c>
      <c r="M35" s="14">
        <v>0</v>
      </c>
      <c r="N35" s="14">
        <v>0</v>
      </c>
      <c r="O35" s="14">
        <f t="shared" si="6"/>
        <v>43126.15</v>
      </c>
      <c r="P35" s="14">
        <v>3853.81</v>
      </c>
      <c r="Q35" s="14">
        <v>4257.58</v>
      </c>
      <c r="R35" s="14">
        <v>0</v>
      </c>
      <c r="S35" s="14">
        <v>0</v>
      </c>
      <c r="T35" s="14">
        <v>2329.52</v>
      </c>
      <c r="U35" s="19">
        <v>-3853.81</v>
      </c>
      <c r="V35" s="14">
        <v>10000</v>
      </c>
      <c r="W35" s="14">
        <f t="shared" si="7"/>
        <v>16587.099999999999</v>
      </c>
      <c r="X35" s="14">
        <f t="shared" si="8"/>
        <v>26539.050000000003</v>
      </c>
    </row>
    <row r="36" spans="1:24" x14ac:dyDescent="0.2">
      <c r="A36" s="2" t="s">
        <v>57</v>
      </c>
      <c r="B36" s="1" t="s">
        <v>58</v>
      </c>
      <c r="C36" s="1" t="s">
        <v>206</v>
      </c>
      <c r="D36" s="14">
        <v>17212.98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14344.15</v>
      </c>
      <c r="K36" s="14">
        <v>1247</v>
      </c>
      <c r="L36" s="14">
        <v>779</v>
      </c>
      <c r="M36" s="14">
        <v>350.5</v>
      </c>
      <c r="N36" s="14">
        <v>0</v>
      </c>
      <c r="O36" s="14">
        <f t="shared" si="6"/>
        <v>33933.629999999997</v>
      </c>
      <c r="P36" s="14">
        <v>2614.71</v>
      </c>
      <c r="Q36" s="14">
        <v>3089.78</v>
      </c>
      <c r="R36" s="14">
        <v>0</v>
      </c>
      <c r="S36" s="14">
        <v>0</v>
      </c>
      <c r="T36" s="14">
        <v>1807.36</v>
      </c>
      <c r="U36" s="19">
        <v>-2614.71</v>
      </c>
      <c r="V36" s="14">
        <v>179.54</v>
      </c>
      <c r="W36" s="14">
        <f t="shared" si="7"/>
        <v>5076.6799999999994</v>
      </c>
      <c r="X36" s="14">
        <f t="shared" si="8"/>
        <v>28856.949999999997</v>
      </c>
    </row>
    <row r="37" spans="1:24" x14ac:dyDescent="0.2">
      <c r="A37" s="2" t="s">
        <v>59</v>
      </c>
      <c r="B37" s="1" t="s">
        <v>60</v>
      </c>
      <c r="C37" s="1" t="s">
        <v>207</v>
      </c>
      <c r="D37" s="14">
        <v>17212.98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14344.15</v>
      </c>
      <c r="K37" s="14">
        <v>1247</v>
      </c>
      <c r="L37" s="14">
        <v>779</v>
      </c>
      <c r="M37" s="14">
        <v>0</v>
      </c>
      <c r="N37" s="14">
        <v>0</v>
      </c>
      <c r="O37" s="14">
        <f t="shared" si="6"/>
        <v>33583.129999999997</v>
      </c>
      <c r="P37" s="14">
        <v>2614.71</v>
      </c>
      <c r="Q37" s="14">
        <v>3014.92</v>
      </c>
      <c r="R37" s="14">
        <v>0</v>
      </c>
      <c r="S37" s="14">
        <v>0</v>
      </c>
      <c r="T37" s="14">
        <v>1807.36</v>
      </c>
      <c r="U37" s="19">
        <v>-2614.71</v>
      </c>
      <c r="V37" s="14">
        <v>2634</v>
      </c>
      <c r="W37" s="14">
        <f t="shared" si="7"/>
        <v>7456.28</v>
      </c>
      <c r="X37" s="14">
        <f t="shared" si="8"/>
        <v>26126.85</v>
      </c>
    </row>
    <row r="38" spans="1:24" x14ac:dyDescent="0.2">
      <c r="A38" s="2" t="s">
        <v>61</v>
      </c>
      <c r="B38" s="1" t="s">
        <v>62</v>
      </c>
      <c r="C38" s="1" t="s">
        <v>208</v>
      </c>
      <c r="D38" s="14">
        <v>13967.1</v>
      </c>
      <c r="E38" s="14">
        <v>0</v>
      </c>
      <c r="F38" s="14">
        <v>419.02</v>
      </c>
      <c r="G38" s="14">
        <v>0</v>
      </c>
      <c r="H38" s="14">
        <v>0</v>
      </c>
      <c r="I38" s="14">
        <v>0</v>
      </c>
      <c r="J38" s="14">
        <v>11639.25</v>
      </c>
      <c r="K38" s="14">
        <v>1163</v>
      </c>
      <c r="L38" s="14">
        <v>722</v>
      </c>
      <c r="M38" s="14">
        <v>210.3</v>
      </c>
      <c r="N38" s="14">
        <v>0</v>
      </c>
      <c r="O38" s="14">
        <f t="shared" si="6"/>
        <v>28120.670000000002</v>
      </c>
      <c r="P38" s="14">
        <v>2036.94</v>
      </c>
      <c r="Q38" s="14">
        <v>2425.9</v>
      </c>
      <c r="R38" s="14">
        <v>139.68</v>
      </c>
      <c r="S38" s="14">
        <v>0</v>
      </c>
      <c r="T38" s="14">
        <v>1466.54</v>
      </c>
      <c r="U38" s="19">
        <v>-2036.94</v>
      </c>
      <c r="V38" s="14">
        <v>680.7</v>
      </c>
      <c r="W38" s="14">
        <f t="shared" si="7"/>
        <v>4712.8200000000006</v>
      </c>
      <c r="X38" s="14">
        <f t="shared" si="8"/>
        <v>23407.850000000002</v>
      </c>
    </row>
    <row r="39" spans="1:24" x14ac:dyDescent="0.2">
      <c r="A39" s="2" t="s">
        <v>63</v>
      </c>
      <c r="B39" s="1" t="s">
        <v>64</v>
      </c>
      <c r="C39" s="1" t="s">
        <v>197</v>
      </c>
      <c r="D39" s="14">
        <v>12813.9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10678.25</v>
      </c>
      <c r="K39" s="14">
        <v>1128</v>
      </c>
      <c r="L39" s="14">
        <v>703</v>
      </c>
      <c r="M39" s="14">
        <v>280.39999999999998</v>
      </c>
      <c r="N39" s="14">
        <v>0</v>
      </c>
      <c r="O39" s="14">
        <f t="shared" si="6"/>
        <v>25603.550000000003</v>
      </c>
      <c r="P39" s="14">
        <v>1831.67</v>
      </c>
      <c r="Q39" s="14">
        <v>2093.52</v>
      </c>
      <c r="R39" s="14">
        <v>128.13999999999999</v>
      </c>
      <c r="S39" s="14">
        <v>0</v>
      </c>
      <c r="T39" s="14">
        <v>1345.46</v>
      </c>
      <c r="U39" s="19">
        <v>-1831.67</v>
      </c>
      <c r="V39" s="14">
        <v>2000</v>
      </c>
      <c r="W39" s="14">
        <f t="shared" si="7"/>
        <v>5567.12</v>
      </c>
      <c r="X39" s="14">
        <f t="shared" si="8"/>
        <v>20036.430000000004</v>
      </c>
    </row>
    <row r="40" spans="1:24" x14ac:dyDescent="0.2">
      <c r="A40" s="2" t="s">
        <v>65</v>
      </c>
      <c r="B40" s="1" t="s">
        <v>66</v>
      </c>
      <c r="C40" s="1" t="s">
        <v>197</v>
      </c>
      <c r="D40" s="14">
        <v>10126.200000000001</v>
      </c>
      <c r="E40" s="14">
        <v>0</v>
      </c>
      <c r="F40" s="14">
        <v>303.77999999999997</v>
      </c>
      <c r="G40" s="14">
        <v>0</v>
      </c>
      <c r="H40" s="14">
        <v>0</v>
      </c>
      <c r="I40" s="14">
        <v>0</v>
      </c>
      <c r="J40" s="14">
        <v>8438.5</v>
      </c>
      <c r="K40" s="14">
        <v>742.04</v>
      </c>
      <c r="L40" s="14">
        <v>415.82</v>
      </c>
      <c r="M40" s="14">
        <v>0</v>
      </c>
      <c r="N40" s="14">
        <v>0</v>
      </c>
      <c r="O40" s="14">
        <f t="shared" si="6"/>
        <v>20026.340000000004</v>
      </c>
      <c r="P40" s="14">
        <v>1282.0899999999999</v>
      </c>
      <c r="Q40" s="14">
        <v>1380.64</v>
      </c>
      <c r="R40" s="14">
        <v>0</v>
      </c>
      <c r="S40" s="14">
        <v>0</v>
      </c>
      <c r="T40" s="14">
        <v>1063.26</v>
      </c>
      <c r="U40" s="19">
        <v>-1282.0899999999999</v>
      </c>
      <c r="V40" s="14">
        <v>0</v>
      </c>
      <c r="W40" s="14">
        <f t="shared" si="7"/>
        <v>2443.8999999999996</v>
      </c>
      <c r="X40" s="14">
        <f t="shared" si="8"/>
        <v>17582.440000000002</v>
      </c>
    </row>
    <row r="41" spans="1:24" x14ac:dyDescent="0.2">
      <c r="A41" s="2" t="s">
        <v>67</v>
      </c>
      <c r="B41" s="1" t="s">
        <v>68</v>
      </c>
      <c r="C41" s="1" t="s">
        <v>209</v>
      </c>
      <c r="D41" s="14">
        <v>11955</v>
      </c>
      <c r="E41" s="14">
        <v>398.5</v>
      </c>
      <c r="F41" s="14">
        <v>0</v>
      </c>
      <c r="G41" s="14">
        <v>0</v>
      </c>
      <c r="H41" s="14">
        <v>0</v>
      </c>
      <c r="I41" s="14">
        <v>996.25</v>
      </c>
      <c r="J41" s="14">
        <v>0</v>
      </c>
      <c r="K41" s="14">
        <v>1021</v>
      </c>
      <c r="L41" s="14">
        <v>666</v>
      </c>
      <c r="M41" s="14">
        <v>280.39999999999998</v>
      </c>
      <c r="N41" s="14">
        <v>0</v>
      </c>
      <c r="O41" s="14">
        <f t="shared" si="6"/>
        <v>15317.15</v>
      </c>
      <c r="P41" s="14">
        <v>0</v>
      </c>
      <c r="Q41" s="14">
        <v>1921.86</v>
      </c>
      <c r="R41" s="14">
        <v>119.54</v>
      </c>
      <c r="S41" s="14">
        <v>0</v>
      </c>
      <c r="T41" s="14">
        <v>1255.28</v>
      </c>
      <c r="U41" s="23">
        <v>0</v>
      </c>
      <c r="V41" s="14">
        <v>3260</v>
      </c>
      <c r="W41" s="14">
        <f t="shared" si="7"/>
        <v>6556.68</v>
      </c>
      <c r="X41" s="14">
        <f t="shared" si="8"/>
        <v>8760.4699999999993</v>
      </c>
    </row>
    <row r="42" spans="1:24" x14ac:dyDescent="0.2">
      <c r="A42" s="2" t="s">
        <v>69</v>
      </c>
      <c r="B42" s="1" t="s">
        <v>70</v>
      </c>
      <c r="C42" s="1" t="s">
        <v>210</v>
      </c>
      <c r="D42" s="14">
        <v>10656</v>
      </c>
      <c r="E42" s="14">
        <v>3196.8</v>
      </c>
      <c r="F42" s="14">
        <v>0</v>
      </c>
      <c r="G42" s="14">
        <v>0</v>
      </c>
      <c r="H42" s="14">
        <v>0</v>
      </c>
      <c r="I42" s="14">
        <v>888</v>
      </c>
      <c r="J42" s="14">
        <v>0</v>
      </c>
      <c r="K42" s="14">
        <v>871</v>
      </c>
      <c r="L42" s="14">
        <v>615</v>
      </c>
      <c r="M42" s="14">
        <v>210.3</v>
      </c>
      <c r="N42" s="14">
        <v>0</v>
      </c>
      <c r="O42" s="14">
        <f t="shared" si="6"/>
        <v>16437.099999999999</v>
      </c>
      <c r="P42" s="14">
        <v>0</v>
      </c>
      <c r="Q42" s="14">
        <v>1927.3</v>
      </c>
      <c r="R42" s="14">
        <v>106.56</v>
      </c>
      <c r="S42" s="14">
        <v>0</v>
      </c>
      <c r="T42" s="14">
        <v>1118.8800000000001</v>
      </c>
      <c r="U42" s="23">
        <v>0</v>
      </c>
      <c r="V42" s="14">
        <v>5328</v>
      </c>
      <c r="W42" s="14">
        <f t="shared" si="7"/>
        <v>8480.74</v>
      </c>
      <c r="X42" s="14">
        <f t="shared" si="8"/>
        <v>7956.3599999999988</v>
      </c>
    </row>
    <row r="43" spans="1:24" s="8" customFormat="1" x14ac:dyDescent="0.2">
      <c r="A43" s="16" t="s">
        <v>27</v>
      </c>
      <c r="D43" s="8" t="s">
        <v>28</v>
      </c>
      <c r="E43" s="8" t="s">
        <v>28</v>
      </c>
      <c r="F43" s="8" t="s">
        <v>28</v>
      </c>
      <c r="G43" s="8" t="s">
        <v>28</v>
      </c>
      <c r="H43" s="8" t="s">
        <v>28</v>
      </c>
      <c r="I43" s="8" t="s">
        <v>28</v>
      </c>
      <c r="J43" s="8" t="s">
        <v>28</v>
      </c>
      <c r="K43" s="8" t="s">
        <v>28</v>
      </c>
      <c r="L43" s="8" t="s">
        <v>28</v>
      </c>
      <c r="M43" s="8" t="s">
        <v>28</v>
      </c>
      <c r="N43" s="8" t="s">
        <v>28</v>
      </c>
      <c r="O43" s="8" t="s">
        <v>28</v>
      </c>
      <c r="P43" s="8" t="s">
        <v>28</v>
      </c>
      <c r="Q43" s="8" t="s">
        <v>28</v>
      </c>
      <c r="R43" s="8" t="s">
        <v>28</v>
      </c>
      <c r="S43" s="8" t="s">
        <v>28</v>
      </c>
      <c r="T43" s="8" t="s">
        <v>28</v>
      </c>
      <c r="U43" s="8" t="s">
        <v>28</v>
      </c>
      <c r="V43" s="8" t="s">
        <v>28</v>
      </c>
      <c r="W43" s="8" t="s">
        <v>28</v>
      </c>
      <c r="X43" s="8" t="s">
        <v>28</v>
      </c>
    </row>
    <row r="44" spans="1:24" x14ac:dyDescent="0.2">
      <c r="D44" s="18">
        <v>154338.06</v>
      </c>
      <c r="E44" s="18">
        <v>3595.3</v>
      </c>
      <c r="F44" s="18">
        <v>722.8</v>
      </c>
      <c r="G44" s="18">
        <v>0</v>
      </c>
      <c r="H44" s="18">
        <v>0</v>
      </c>
      <c r="I44" s="18">
        <v>1884.25</v>
      </c>
      <c r="J44" s="18">
        <f>J34+J35+J36++J37+J38+J39+J40+J41+J42</f>
        <v>109772.55</v>
      </c>
      <c r="K44" s="18">
        <v>10692.04</v>
      </c>
      <c r="L44" s="18">
        <v>6965.82</v>
      </c>
      <c r="M44" s="18">
        <v>1331.9</v>
      </c>
      <c r="N44" s="18">
        <v>0</v>
      </c>
      <c r="O44" s="18">
        <f>O34+O35+O36+O37+O38+O39+O40+O41+O42</f>
        <v>289302.71999999997</v>
      </c>
      <c r="P44" s="18">
        <f>P34+P35+P36+P37+P38+P39+P40+P41+P42</f>
        <v>23155.029999999995</v>
      </c>
      <c r="Q44" s="18">
        <v>28875.3</v>
      </c>
      <c r="R44" s="18">
        <v>493.92</v>
      </c>
      <c r="S44" s="18">
        <v>0</v>
      </c>
      <c r="T44" s="18">
        <v>16205.5</v>
      </c>
      <c r="U44" s="24">
        <f>U34+U35+U36+U37+U38+U39+U40+U41+U42</f>
        <v>-23155.029999999995</v>
      </c>
      <c r="V44" s="18">
        <v>36818.240000000005</v>
      </c>
      <c r="W44" s="18">
        <f>W34+W35+W36+W37+W38+W39+W40+W41+W42</f>
        <v>82392.960000000006</v>
      </c>
      <c r="X44" s="18">
        <f>X34+X35+X36+X37+X38+X39+X40+X41+X42</f>
        <v>206909.75999999998</v>
      </c>
    </row>
    <row r="46" spans="1:24" x14ac:dyDescent="0.2">
      <c r="A46" s="13" t="s">
        <v>71</v>
      </c>
    </row>
    <row r="47" spans="1:24" x14ac:dyDescent="0.2">
      <c r="A47" s="2" t="s">
        <v>72</v>
      </c>
      <c r="B47" s="1" t="s">
        <v>73</v>
      </c>
      <c r="C47" s="1" t="s">
        <v>199</v>
      </c>
      <c r="D47" s="14">
        <v>38208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31840</v>
      </c>
      <c r="K47" s="14">
        <v>1808</v>
      </c>
      <c r="L47" s="14">
        <v>1299</v>
      </c>
      <c r="M47" s="14">
        <v>0</v>
      </c>
      <c r="N47" s="14">
        <v>0</v>
      </c>
      <c r="O47" s="14">
        <f t="shared" ref="O47:O57" si="9">D47+E47+F47+G47+H47+I47+J47+K47+L47+M47+N47</f>
        <v>73155</v>
      </c>
      <c r="P47" s="14">
        <v>8921.1</v>
      </c>
      <c r="Q47" s="14">
        <v>8763.7999999999993</v>
      </c>
      <c r="R47" s="14">
        <v>0</v>
      </c>
      <c r="S47" s="14">
        <v>0</v>
      </c>
      <c r="T47" s="14">
        <v>4011.84</v>
      </c>
      <c r="U47" s="19">
        <v>-8921.1</v>
      </c>
      <c r="V47" s="14">
        <v>0</v>
      </c>
      <c r="W47" s="14">
        <f t="shared" ref="W47:W57" si="10">P47+Q47+R47+S47+T47+U47+V47</f>
        <v>12775.640000000001</v>
      </c>
      <c r="X47" s="14">
        <f t="shared" ref="X47:X57" si="11">O47-W47</f>
        <v>60379.360000000001</v>
      </c>
    </row>
    <row r="48" spans="1:24" x14ac:dyDescent="0.2">
      <c r="A48" s="2" t="s">
        <v>74</v>
      </c>
      <c r="B48" s="1" t="s">
        <v>75</v>
      </c>
      <c r="C48" s="1" t="s">
        <v>211</v>
      </c>
      <c r="D48" s="14">
        <v>30882.9</v>
      </c>
      <c r="E48" s="14">
        <v>0</v>
      </c>
      <c r="F48" s="14">
        <v>0</v>
      </c>
      <c r="G48" s="14">
        <v>0</v>
      </c>
      <c r="H48" s="14">
        <v>0</v>
      </c>
      <c r="I48" s="14">
        <v>2573.58</v>
      </c>
      <c r="J48" s="14">
        <v>0</v>
      </c>
      <c r="K48" s="14">
        <v>1671</v>
      </c>
      <c r="L48" s="14">
        <v>1133</v>
      </c>
      <c r="M48" s="14">
        <v>0</v>
      </c>
      <c r="N48" s="14">
        <v>0</v>
      </c>
      <c r="O48" s="14">
        <f t="shared" si="9"/>
        <v>36260.480000000003</v>
      </c>
      <c r="P48" s="14">
        <v>357.99</v>
      </c>
      <c r="Q48" s="14">
        <v>6475.38</v>
      </c>
      <c r="R48" s="14">
        <v>0</v>
      </c>
      <c r="S48" s="14">
        <v>0</v>
      </c>
      <c r="T48" s="14">
        <v>3242.7</v>
      </c>
      <c r="U48" s="23">
        <v>0</v>
      </c>
      <c r="V48" s="14">
        <v>6619</v>
      </c>
      <c r="W48" s="14">
        <f t="shared" si="10"/>
        <v>16695.07</v>
      </c>
      <c r="X48" s="14">
        <f t="shared" si="11"/>
        <v>19565.410000000003</v>
      </c>
    </row>
    <row r="49" spans="1:24" x14ac:dyDescent="0.2">
      <c r="A49" s="2" t="s">
        <v>76</v>
      </c>
      <c r="B49" s="1" t="s">
        <v>77</v>
      </c>
      <c r="C49" s="1" t="s">
        <v>212</v>
      </c>
      <c r="D49" s="14">
        <v>30882.9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25735.75</v>
      </c>
      <c r="K49" s="14">
        <v>1671</v>
      </c>
      <c r="L49" s="14">
        <v>1133</v>
      </c>
      <c r="M49" s="14">
        <v>0</v>
      </c>
      <c r="N49" s="14">
        <v>0</v>
      </c>
      <c r="O49" s="14">
        <f t="shared" si="9"/>
        <v>59422.65</v>
      </c>
      <c r="P49" s="14">
        <v>5647.41</v>
      </c>
      <c r="Q49" s="14">
        <v>6475.38</v>
      </c>
      <c r="R49" s="14">
        <v>0</v>
      </c>
      <c r="S49" s="14">
        <v>0</v>
      </c>
      <c r="T49" s="14">
        <v>3242.7</v>
      </c>
      <c r="U49" s="19">
        <v>-5647.41</v>
      </c>
      <c r="V49" s="14">
        <v>7998.96</v>
      </c>
      <c r="W49" s="14">
        <f t="shared" si="10"/>
        <v>17717.04</v>
      </c>
      <c r="X49" s="14">
        <f t="shared" si="11"/>
        <v>41705.61</v>
      </c>
    </row>
    <row r="50" spans="1:24" x14ac:dyDescent="0.2">
      <c r="A50" s="2" t="s">
        <v>78</v>
      </c>
      <c r="B50" s="1" t="s">
        <v>79</v>
      </c>
      <c r="C50" s="1" t="s">
        <v>213</v>
      </c>
      <c r="D50" s="14">
        <v>19532.099999999999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16276.75</v>
      </c>
      <c r="K50" s="14">
        <v>1286</v>
      </c>
      <c r="L50" s="14">
        <v>857</v>
      </c>
      <c r="M50" s="14">
        <v>210.3</v>
      </c>
      <c r="N50" s="14">
        <v>0</v>
      </c>
      <c r="O50" s="14">
        <f t="shared" si="9"/>
        <v>38162.15</v>
      </c>
      <c r="P50" s="14">
        <v>3027.51</v>
      </c>
      <c r="Q50" s="14">
        <v>3610.18</v>
      </c>
      <c r="R50" s="14">
        <v>0</v>
      </c>
      <c r="S50" s="14">
        <v>0</v>
      </c>
      <c r="T50" s="14">
        <v>2050.88</v>
      </c>
      <c r="U50" s="19">
        <v>-3027.51</v>
      </c>
      <c r="V50" s="14">
        <v>10096.219999999999</v>
      </c>
      <c r="W50" s="14">
        <f t="shared" si="10"/>
        <v>15757.279999999999</v>
      </c>
      <c r="X50" s="14">
        <f t="shared" si="11"/>
        <v>22404.870000000003</v>
      </c>
    </row>
    <row r="51" spans="1:24" x14ac:dyDescent="0.2">
      <c r="A51" s="2" t="s">
        <v>80</v>
      </c>
      <c r="B51" s="1" t="s">
        <v>81</v>
      </c>
      <c r="C51" s="1" t="s">
        <v>214</v>
      </c>
      <c r="D51" s="14">
        <v>17708.400000000001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14757</v>
      </c>
      <c r="K51" s="14">
        <v>1286</v>
      </c>
      <c r="L51" s="14">
        <v>857</v>
      </c>
      <c r="M51" s="14">
        <v>280.39999999999998</v>
      </c>
      <c r="N51" s="14">
        <v>0</v>
      </c>
      <c r="O51" s="14">
        <f t="shared" si="9"/>
        <v>34888.800000000003</v>
      </c>
      <c r="P51" s="14">
        <v>2702.89</v>
      </c>
      <c r="Q51" s="14">
        <v>3205.62</v>
      </c>
      <c r="R51" s="14">
        <v>0</v>
      </c>
      <c r="S51" s="14">
        <v>0</v>
      </c>
      <c r="T51" s="14">
        <v>1859.38</v>
      </c>
      <c r="U51" s="19">
        <v>-2702.89</v>
      </c>
      <c r="V51" s="14">
        <v>7100.12</v>
      </c>
      <c r="W51" s="14">
        <f t="shared" si="10"/>
        <v>12165.119999999999</v>
      </c>
      <c r="X51" s="14">
        <f t="shared" si="11"/>
        <v>22723.680000000004</v>
      </c>
    </row>
    <row r="52" spans="1:24" x14ac:dyDescent="0.2">
      <c r="A52" s="2" t="s">
        <v>82</v>
      </c>
      <c r="B52" s="1" t="s">
        <v>83</v>
      </c>
      <c r="C52" s="1" t="s">
        <v>215</v>
      </c>
      <c r="D52" s="14">
        <v>17708.400000000001</v>
      </c>
      <c r="E52" s="14">
        <v>0</v>
      </c>
      <c r="F52" s="14">
        <v>0</v>
      </c>
      <c r="G52" s="14">
        <v>0</v>
      </c>
      <c r="H52" s="14">
        <v>0</v>
      </c>
      <c r="I52" s="14">
        <v>968.06</v>
      </c>
      <c r="J52" s="14">
        <v>0</v>
      </c>
      <c r="K52" s="14">
        <v>1286</v>
      </c>
      <c r="L52" s="14">
        <v>857</v>
      </c>
      <c r="M52" s="14">
        <v>0</v>
      </c>
      <c r="N52" s="14">
        <v>0</v>
      </c>
      <c r="O52" s="14">
        <f t="shared" si="9"/>
        <v>20819.460000000003</v>
      </c>
      <c r="P52" s="14">
        <v>0</v>
      </c>
      <c r="Q52" s="14">
        <v>3145.74</v>
      </c>
      <c r="R52" s="14">
        <v>0</v>
      </c>
      <c r="S52" s="14">
        <v>0</v>
      </c>
      <c r="T52" s="14">
        <v>1859.38</v>
      </c>
      <c r="U52" s="23">
        <v>0</v>
      </c>
      <c r="V52" s="14">
        <v>0</v>
      </c>
      <c r="W52" s="14">
        <f t="shared" si="10"/>
        <v>5005.12</v>
      </c>
      <c r="X52" s="14">
        <f t="shared" si="11"/>
        <v>15814.340000000004</v>
      </c>
    </row>
    <row r="53" spans="1:24" x14ac:dyDescent="0.2">
      <c r="A53" s="2" t="s">
        <v>84</v>
      </c>
      <c r="B53" s="1" t="s">
        <v>85</v>
      </c>
      <c r="C53" s="1" t="s">
        <v>216</v>
      </c>
      <c r="D53" s="14">
        <v>17708.400000000001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14757</v>
      </c>
      <c r="K53" s="14">
        <v>1286</v>
      </c>
      <c r="L53" s="14">
        <v>857</v>
      </c>
      <c r="M53" s="14">
        <v>140.19999999999999</v>
      </c>
      <c r="N53" s="14">
        <v>0</v>
      </c>
      <c r="O53" s="14">
        <f t="shared" si="9"/>
        <v>34748.6</v>
      </c>
      <c r="P53" s="14">
        <v>2702.89</v>
      </c>
      <c r="Q53" s="14">
        <v>3175.68</v>
      </c>
      <c r="R53" s="14">
        <v>0</v>
      </c>
      <c r="S53" s="14">
        <v>0</v>
      </c>
      <c r="T53" s="14">
        <v>1859.38</v>
      </c>
      <c r="U53" s="19">
        <v>-2702.89</v>
      </c>
      <c r="V53" s="14">
        <v>4382</v>
      </c>
      <c r="W53" s="14">
        <f t="shared" si="10"/>
        <v>9417.06</v>
      </c>
      <c r="X53" s="14">
        <f t="shared" si="11"/>
        <v>25331.54</v>
      </c>
    </row>
    <row r="54" spans="1:24" x14ac:dyDescent="0.2">
      <c r="A54" s="2" t="s">
        <v>86</v>
      </c>
      <c r="B54" s="1" t="s">
        <v>87</v>
      </c>
      <c r="C54" s="1" t="s">
        <v>216</v>
      </c>
      <c r="D54" s="14">
        <v>17708.400000000001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14757</v>
      </c>
      <c r="K54" s="14">
        <v>1286</v>
      </c>
      <c r="L54" s="14">
        <v>857</v>
      </c>
      <c r="M54" s="14">
        <v>0</v>
      </c>
      <c r="N54" s="14">
        <v>0</v>
      </c>
      <c r="O54" s="14">
        <f t="shared" si="9"/>
        <v>34608.400000000001</v>
      </c>
      <c r="P54" s="14">
        <v>2702.89</v>
      </c>
      <c r="Q54" s="14">
        <v>3145.74</v>
      </c>
      <c r="R54" s="14">
        <v>0</v>
      </c>
      <c r="S54" s="14">
        <v>0</v>
      </c>
      <c r="T54" s="14">
        <v>1859.38</v>
      </c>
      <c r="U54" s="19">
        <v>-2702.89</v>
      </c>
      <c r="V54" s="14">
        <v>2860.5</v>
      </c>
      <c r="W54" s="14">
        <f t="shared" si="10"/>
        <v>7865.619999999999</v>
      </c>
      <c r="X54" s="14">
        <f t="shared" si="11"/>
        <v>26742.780000000002</v>
      </c>
    </row>
    <row r="55" spans="1:24" x14ac:dyDescent="0.2">
      <c r="A55" s="2" t="s">
        <v>88</v>
      </c>
      <c r="B55" s="1" t="s">
        <v>89</v>
      </c>
      <c r="C55" s="1" t="s">
        <v>217</v>
      </c>
      <c r="D55" s="14">
        <v>17212.98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14344.15</v>
      </c>
      <c r="K55" s="14">
        <v>1247</v>
      </c>
      <c r="L55" s="14">
        <v>779</v>
      </c>
      <c r="M55" s="14">
        <v>280.39999999999998</v>
      </c>
      <c r="N55" s="14">
        <v>0</v>
      </c>
      <c r="O55" s="14">
        <f t="shared" si="9"/>
        <v>33863.53</v>
      </c>
      <c r="P55" s="14">
        <v>2614.71</v>
      </c>
      <c r="Q55" s="14">
        <v>3074.82</v>
      </c>
      <c r="R55" s="14">
        <v>0</v>
      </c>
      <c r="S55" s="14">
        <v>0</v>
      </c>
      <c r="T55" s="14">
        <v>1807.36</v>
      </c>
      <c r="U55" s="19">
        <v>-2614.71</v>
      </c>
      <c r="V55" s="14">
        <v>2856.7</v>
      </c>
      <c r="W55" s="14">
        <f t="shared" si="10"/>
        <v>7738.88</v>
      </c>
      <c r="X55" s="14">
        <f t="shared" si="11"/>
        <v>26124.649999999998</v>
      </c>
    </row>
    <row r="56" spans="1:24" x14ac:dyDescent="0.2">
      <c r="A56" s="2" t="s">
        <v>90</v>
      </c>
      <c r="B56" s="1" t="s">
        <v>91</v>
      </c>
      <c r="C56" s="1" t="s">
        <v>218</v>
      </c>
      <c r="D56" s="14">
        <v>13967.1</v>
      </c>
      <c r="E56" s="14">
        <v>0</v>
      </c>
      <c r="F56" s="14">
        <v>0</v>
      </c>
      <c r="G56" s="14">
        <v>0</v>
      </c>
      <c r="H56" s="14">
        <v>0</v>
      </c>
      <c r="I56" s="14">
        <v>1163.92</v>
      </c>
      <c r="J56" s="14">
        <v>0</v>
      </c>
      <c r="K56" s="14">
        <v>1163</v>
      </c>
      <c r="L56" s="14">
        <v>722</v>
      </c>
      <c r="M56" s="14">
        <v>210.3</v>
      </c>
      <c r="N56" s="14">
        <v>0</v>
      </c>
      <c r="O56" s="14">
        <f t="shared" si="9"/>
        <v>17226.32</v>
      </c>
      <c r="P56" s="14">
        <v>24.01</v>
      </c>
      <c r="Q56" s="14">
        <v>2336.4</v>
      </c>
      <c r="R56" s="14">
        <v>0</v>
      </c>
      <c r="S56" s="14">
        <v>0</v>
      </c>
      <c r="T56" s="14">
        <v>1466.54</v>
      </c>
      <c r="U56" s="23">
        <v>0</v>
      </c>
      <c r="V56" s="14">
        <v>0</v>
      </c>
      <c r="W56" s="14">
        <f t="shared" si="10"/>
        <v>3826.9500000000003</v>
      </c>
      <c r="X56" s="14">
        <f t="shared" si="11"/>
        <v>13399.369999999999</v>
      </c>
    </row>
    <row r="57" spans="1:24" x14ac:dyDescent="0.2">
      <c r="A57" s="2" t="s">
        <v>92</v>
      </c>
      <c r="B57" s="1" t="s">
        <v>93</v>
      </c>
      <c r="C57" s="1" t="s">
        <v>219</v>
      </c>
      <c r="D57" s="14">
        <v>11955</v>
      </c>
      <c r="E57" s="14">
        <v>0</v>
      </c>
      <c r="F57" s="14">
        <v>0</v>
      </c>
      <c r="G57" s="14">
        <v>0</v>
      </c>
      <c r="H57" s="14">
        <v>0</v>
      </c>
      <c r="I57" s="14">
        <v>996.25</v>
      </c>
      <c r="J57" s="14">
        <v>0</v>
      </c>
      <c r="K57" s="14">
        <v>1021</v>
      </c>
      <c r="L57" s="14">
        <v>666</v>
      </c>
      <c r="M57" s="14">
        <v>0</v>
      </c>
      <c r="N57" s="14">
        <v>0</v>
      </c>
      <c r="O57" s="14">
        <f t="shared" si="9"/>
        <v>14638.25</v>
      </c>
      <c r="P57" s="14">
        <v>0</v>
      </c>
      <c r="Q57" s="14">
        <v>1819.4</v>
      </c>
      <c r="R57" s="14">
        <v>0</v>
      </c>
      <c r="S57" s="14">
        <v>0</v>
      </c>
      <c r="T57" s="14">
        <v>1255.28</v>
      </c>
      <c r="U57" s="23">
        <v>0</v>
      </c>
      <c r="V57" s="14">
        <v>0</v>
      </c>
      <c r="W57" s="14">
        <f t="shared" si="10"/>
        <v>3074.6800000000003</v>
      </c>
      <c r="X57" s="14">
        <f t="shared" si="11"/>
        <v>11563.57</v>
      </c>
    </row>
    <row r="58" spans="1:24" s="8" customFormat="1" x14ac:dyDescent="0.2">
      <c r="A58" s="16" t="s">
        <v>27</v>
      </c>
      <c r="D58" s="8" t="s">
        <v>28</v>
      </c>
      <c r="E58" s="8" t="s">
        <v>28</v>
      </c>
      <c r="F58" s="8" t="s">
        <v>28</v>
      </c>
      <c r="G58" s="8" t="s">
        <v>28</v>
      </c>
      <c r="H58" s="8" t="s">
        <v>28</v>
      </c>
      <c r="I58" s="8" t="s">
        <v>28</v>
      </c>
      <c r="J58" s="8" t="s">
        <v>28</v>
      </c>
      <c r="K58" s="8" t="s">
        <v>28</v>
      </c>
      <c r="L58" s="8" t="s">
        <v>28</v>
      </c>
      <c r="M58" s="8" t="s">
        <v>28</v>
      </c>
      <c r="N58" s="8" t="s">
        <v>28</v>
      </c>
      <c r="O58" s="8" t="s">
        <v>28</v>
      </c>
      <c r="P58" s="8" t="s">
        <v>28</v>
      </c>
      <c r="Q58" s="8" t="s">
        <v>28</v>
      </c>
      <c r="R58" s="8" t="s">
        <v>28</v>
      </c>
      <c r="S58" s="8" t="s">
        <v>28</v>
      </c>
      <c r="T58" s="8" t="s">
        <v>28</v>
      </c>
      <c r="U58" s="8" t="s">
        <v>28</v>
      </c>
      <c r="V58" s="8" t="s">
        <v>28</v>
      </c>
      <c r="W58" s="8" t="s">
        <v>28</v>
      </c>
      <c r="X58" s="8" t="s">
        <v>28</v>
      </c>
    </row>
    <row r="59" spans="1:24" x14ac:dyDescent="0.2">
      <c r="D59" s="18">
        <v>233474.58</v>
      </c>
      <c r="E59" s="18">
        <v>0</v>
      </c>
      <c r="F59" s="18">
        <v>0</v>
      </c>
      <c r="G59" s="18">
        <v>0</v>
      </c>
      <c r="H59" s="18">
        <v>0</v>
      </c>
      <c r="I59" s="18">
        <v>5701.81</v>
      </c>
      <c r="J59" s="18">
        <f>J47+J48+J49+J50+J51+J52+J53+J54+J55+J56+J57</f>
        <v>132467.65</v>
      </c>
      <c r="K59" s="18">
        <v>15011</v>
      </c>
      <c r="L59" s="18">
        <v>10017</v>
      </c>
      <c r="M59" s="18">
        <v>1121.5999999999999</v>
      </c>
      <c r="N59" s="18">
        <v>0</v>
      </c>
      <c r="O59" s="18">
        <f>O47+O48+O49+O50+O51+O52+O53+O54+O55+O56+O57</f>
        <v>397793.64000000007</v>
      </c>
      <c r="P59" s="18">
        <f>P47+P48+P49+P50+P51+P52+P53+P54+P55+P56+P57</f>
        <v>28701.399999999998</v>
      </c>
      <c r="Q59" s="18">
        <v>45228.14</v>
      </c>
      <c r="R59" s="18">
        <v>0</v>
      </c>
      <c r="S59" s="18">
        <v>0</v>
      </c>
      <c r="T59" s="18">
        <v>24514.82</v>
      </c>
      <c r="U59" s="24">
        <f>U47+U48+U49+U50+U51+U52+U53+U54+U55+U56+U57</f>
        <v>-28319.399999999998</v>
      </c>
      <c r="V59" s="18">
        <v>41913.5</v>
      </c>
      <c r="W59" s="18">
        <f>W47+W48+W49+W50+W51+W52+W53+W54+W55+W56+W57</f>
        <v>112038.45999999999</v>
      </c>
      <c r="X59" s="18">
        <f>X47+X48+X49+X50+X51+X52+X53+X54+X55+X56+X57</f>
        <v>285755.18</v>
      </c>
    </row>
    <row r="61" spans="1:24" x14ac:dyDescent="0.2">
      <c r="A61" s="13" t="s">
        <v>94</v>
      </c>
    </row>
    <row r="62" spans="1:24" x14ac:dyDescent="0.2">
      <c r="A62" s="2" t="s">
        <v>95</v>
      </c>
      <c r="B62" s="1" t="s">
        <v>96</v>
      </c>
      <c r="C62" s="1" t="s">
        <v>199</v>
      </c>
      <c r="D62" s="14">
        <v>42279.9</v>
      </c>
      <c r="E62" s="14">
        <v>0</v>
      </c>
      <c r="F62" s="14">
        <v>0</v>
      </c>
      <c r="G62" s="14">
        <v>0</v>
      </c>
      <c r="H62" s="14">
        <v>0</v>
      </c>
      <c r="I62" s="14">
        <v>3523.32</v>
      </c>
      <c r="J62" s="14">
        <v>0</v>
      </c>
      <c r="K62" s="14">
        <v>1865</v>
      </c>
      <c r="L62" s="14">
        <v>1345</v>
      </c>
      <c r="M62" s="14">
        <v>0</v>
      </c>
      <c r="N62" s="14">
        <v>0</v>
      </c>
      <c r="O62" s="14">
        <f t="shared" ref="O62:O69" si="12">D62+E62+F62+G62+H62+I62+J62+K62+L62+M62+N62</f>
        <v>49013.22</v>
      </c>
      <c r="P62" s="14">
        <v>741.55</v>
      </c>
      <c r="Q62" s="14">
        <v>10016.280000000001</v>
      </c>
      <c r="R62" s="14">
        <v>0</v>
      </c>
      <c r="S62" s="14">
        <v>0</v>
      </c>
      <c r="T62" s="14">
        <v>4439.38</v>
      </c>
      <c r="U62" s="23">
        <v>0</v>
      </c>
      <c r="V62" s="14">
        <v>0</v>
      </c>
      <c r="W62" s="14">
        <f t="shared" ref="W62:W69" si="13">P62+Q62+R62+S62+T62+U62+V62</f>
        <v>15197.21</v>
      </c>
      <c r="X62" s="14">
        <f t="shared" ref="X62:X69" si="14">O62-W62</f>
        <v>33816.01</v>
      </c>
    </row>
    <row r="63" spans="1:24" x14ac:dyDescent="0.2">
      <c r="A63" s="2" t="s">
        <v>97</v>
      </c>
      <c r="B63" s="1" t="s">
        <v>98</v>
      </c>
      <c r="C63" s="1" t="s">
        <v>220</v>
      </c>
      <c r="D63" s="14">
        <v>24533.1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20444.25</v>
      </c>
      <c r="K63" s="14">
        <v>1549</v>
      </c>
      <c r="L63" s="14">
        <v>1016</v>
      </c>
      <c r="M63" s="14">
        <v>0</v>
      </c>
      <c r="N63" s="14">
        <v>0</v>
      </c>
      <c r="O63" s="14">
        <f t="shared" si="12"/>
        <v>47542.35</v>
      </c>
      <c r="P63" s="14">
        <v>4313.8599999999997</v>
      </c>
      <c r="Q63" s="14">
        <v>4836.22</v>
      </c>
      <c r="R63" s="14">
        <v>0</v>
      </c>
      <c r="S63" s="14">
        <v>0</v>
      </c>
      <c r="T63" s="14">
        <v>2575.98</v>
      </c>
      <c r="U63" s="23">
        <v>-4313.8599999999997</v>
      </c>
      <c r="V63" s="14">
        <v>3354</v>
      </c>
      <c r="W63" s="14">
        <f t="shared" si="13"/>
        <v>10766.2</v>
      </c>
      <c r="X63" s="14">
        <f t="shared" si="14"/>
        <v>36776.149999999994</v>
      </c>
    </row>
    <row r="64" spans="1:24" x14ac:dyDescent="0.2">
      <c r="A64" s="2" t="s">
        <v>99</v>
      </c>
      <c r="B64" s="1" t="s">
        <v>100</v>
      </c>
      <c r="C64" s="1" t="s">
        <v>221</v>
      </c>
      <c r="D64" s="14">
        <v>15426.3</v>
      </c>
      <c r="E64" s="14">
        <v>0</v>
      </c>
      <c r="F64" s="14">
        <v>462.78</v>
      </c>
      <c r="G64" s="14">
        <v>0</v>
      </c>
      <c r="H64" s="14">
        <v>0</v>
      </c>
      <c r="I64" s="14">
        <v>0</v>
      </c>
      <c r="J64" s="14">
        <v>12855.25</v>
      </c>
      <c r="K64" s="14">
        <v>836.88</v>
      </c>
      <c r="L64" s="14">
        <v>564.17999999999995</v>
      </c>
      <c r="M64" s="14">
        <v>210.3</v>
      </c>
      <c r="N64" s="14">
        <v>0</v>
      </c>
      <c r="O64" s="14">
        <f t="shared" si="12"/>
        <v>30355.690000000002</v>
      </c>
      <c r="P64" s="14">
        <v>2296.6799999999998</v>
      </c>
      <c r="Q64" s="14">
        <v>2643.56</v>
      </c>
      <c r="R64" s="14">
        <v>154.26</v>
      </c>
      <c r="S64" s="14">
        <v>0</v>
      </c>
      <c r="T64" s="14">
        <v>1619.76</v>
      </c>
      <c r="U64" s="23">
        <v>-2296.6799999999998</v>
      </c>
      <c r="V64" s="14">
        <v>9053.34</v>
      </c>
      <c r="W64" s="14">
        <f t="shared" si="13"/>
        <v>13470.92</v>
      </c>
      <c r="X64" s="14">
        <f t="shared" si="14"/>
        <v>16884.770000000004</v>
      </c>
    </row>
    <row r="65" spans="1:24" x14ac:dyDescent="0.2">
      <c r="A65" s="2" t="s">
        <v>101</v>
      </c>
      <c r="B65" s="1" t="s">
        <v>102</v>
      </c>
      <c r="C65" s="1" t="s">
        <v>222</v>
      </c>
      <c r="D65" s="14">
        <v>17212.98</v>
      </c>
      <c r="E65" s="14">
        <v>0</v>
      </c>
      <c r="F65" s="14">
        <v>0</v>
      </c>
      <c r="G65" s="14">
        <v>0</v>
      </c>
      <c r="H65" s="14">
        <v>0</v>
      </c>
      <c r="I65" s="14">
        <v>1434.41</v>
      </c>
      <c r="J65" s="14">
        <v>0</v>
      </c>
      <c r="K65" s="14">
        <v>1247</v>
      </c>
      <c r="L65" s="14">
        <v>779</v>
      </c>
      <c r="M65" s="14">
        <v>0</v>
      </c>
      <c r="N65" s="14">
        <v>0</v>
      </c>
      <c r="O65" s="14">
        <f t="shared" si="12"/>
        <v>20673.39</v>
      </c>
      <c r="P65" s="14">
        <v>81.790000000000006</v>
      </c>
      <c r="Q65" s="14">
        <v>3014.92</v>
      </c>
      <c r="R65" s="14">
        <v>0</v>
      </c>
      <c r="S65" s="14">
        <v>0</v>
      </c>
      <c r="T65" s="14">
        <v>1807.36</v>
      </c>
      <c r="U65" s="23">
        <v>0</v>
      </c>
      <c r="V65" s="14">
        <v>0</v>
      </c>
      <c r="W65" s="14">
        <f t="shared" si="13"/>
        <v>4904.07</v>
      </c>
      <c r="X65" s="14">
        <f t="shared" si="14"/>
        <v>15769.32</v>
      </c>
    </row>
    <row r="66" spans="1:24" x14ac:dyDescent="0.2">
      <c r="A66" s="2" t="s">
        <v>103</v>
      </c>
      <c r="B66" s="1" t="s">
        <v>104</v>
      </c>
      <c r="C66" s="1" t="s">
        <v>223</v>
      </c>
      <c r="D66" s="14">
        <v>15425.1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12854.25</v>
      </c>
      <c r="K66" s="14">
        <v>1206</v>
      </c>
      <c r="L66" s="14">
        <v>755</v>
      </c>
      <c r="M66" s="14">
        <v>0</v>
      </c>
      <c r="N66" s="14">
        <v>0</v>
      </c>
      <c r="O66" s="14">
        <f t="shared" si="12"/>
        <v>30240.35</v>
      </c>
      <c r="P66" s="14">
        <v>2296.4699999999998</v>
      </c>
      <c r="Q66" s="14">
        <v>2619.14</v>
      </c>
      <c r="R66" s="14">
        <v>0</v>
      </c>
      <c r="S66" s="14">
        <v>0</v>
      </c>
      <c r="T66" s="14">
        <v>1619.64</v>
      </c>
      <c r="U66" s="23">
        <v>-2296.4699999999998</v>
      </c>
      <c r="V66" s="14">
        <v>0</v>
      </c>
      <c r="W66" s="14">
        <f t="shared" si="13"/>
        <v>4238.7800000000007</v>
      </c>
      <c r="X66" s="14">
        <f t="shared" si="14"/>
        <v>26001.57</v>
      </c>
    </row>
    <row r="67" spans="1:24" x14ac:dyDescent="0.2">
      <c r="A67" s="2" t="s">
        <v>105</v>
      </c>
      <c r="B67" s="1" t="s">
        <v>106</v>
      </c>
      <c r="C67" s="1" t="s">
        <v>224</v>
      </c>
      <c r="D67" s="14">
        <v>13966.98</v>
      </c>
      <c r="E67" s="14">
        <v>0</v>
      </c>
      <c r="F67" s="14">
        <v>0</v>
      </c>
      <c r="G67" s="14">
        <v>0</v>
      </c>
      <c r="H67" s="14">
        <v>0</v>
      </c>
      <c r="I67" s="14">
        <v>1163.9100000000001</v>
      </c>
      <c r="J67" s="14">
        <v>0</v>
      </c>
      <c r="K67" s="14">
        <v>1163</v>
      </c>
      <c r="L67" s="14">
        <v>722</v>
      </c>
      <c r="M67" s="14">
        <v>280.39999999999998</v>
      </c>
      <c r="N67" s="14">
        <v>0</v>
      </c>
      <c r="O67" s="14">
        <f t="shared" si="12"/>
        <v>17296.29</v>
      </c>
      <c r="P67" s="14">
        <v>24.01</v>
      </c>
      <c r="Q67" s="14">
        <v>2351.36</v>
      </c>
      <c r="R67" s="14">
        <v>0</v>
      </c>
      <c r="S67" s="14">
        <v>0</v>
      </c>
      <c r="T67" s="14">
        <v>1466.54</v>
      </c>
      <c r="U67" s="23">
        <v>0</v>
      </c>
      <c r="V67" s="14">
        <v>0</v>
      </c>
      <c r="W67" s="14">
        <f t="shared" si="13"/>
        <v>3841.9100000000003</v>
      </c>
      <c r="X67" s="14">
        <f t="shared" si="14"/>
        <v>13454.380000000001</v>
      </c>
    </row>
    <row r="68" spans="1:24" x14ac:dyDescent="0.2">
      <c r="A68" s="2" t="s">
        <v>107</v>
      </c>
      <c r="B68" s="1" t="s">
        <v>108</v>
      </c>
      <c r="C68" s="1" t="s">
        <v>225</v>
      </c>
      <c r="D68" s="14">
        <v>11955</v>
      </c>
      <c r="E68" s="14">
        <v>0</v>
      </c>
      <c r="F68" s="14">
        <v>0</v>
      </c>
      <c r="G68" s="14">
        <v>0</v>
      </c>
      <c r="H68" s="14">
        <v>0</v>
      </c>
      <c r="I68" s="14">
        <v>996.25</v>
      </c>
      <c r="J68" s="14">
        <v>0</v>
      </c>
      <c r="K68" s="14">
        <v>1068</v>
      </c>
      <c r="L68" s="14">
        <v>679</v>
      </c>
      <c r="M68" s="14">
        <v>210.3</v>
      </c>
      <c r="N68" s="14">
        <v>0</v>
      </c>
      <c r="O68" s="14">
        <f t="shared" si="12"/>
        <v>14908.55</v>
      </c>
      <c r="P68" s="14">
        <v>0</v>
      </c>
      <c r="Q68" s="14">
        <v>1877.14</v>
      </c>
      <c r="R68" s="14">
        <v>119.54</v>
      </c>
      <c r="S68" s="14">
        <v>0</v>
      </c>
      <c r="T68" s="14">
        <v>1255.28</v>
      </c>
      <c r="U68" s="23">
        <v>0</v>
      </c>
      <c r="V68" s="14">
        <v>0</v>
      </c>
      <c r="W68" s="14">
        <f t="shared" si="13"/>
        <v>3251.96</v>
      </c>
      <c r="X68" s="14">
        <f t="shared" si="14"/>
        <v>11656.59</v>
      </c>
    </row>
    <row r="69" spans="1:24" x14ac:dyDescent="0.2">
      <c r="A69" s="2" t="s">
        <v>109</v>
      </c>
      <c r="B69" s="1" t="s">
        <v>110</v>
      </c>
      <c r="C69" s="1" t="s">
        <v>226</v>
      </c>
      <c r="D69" s="14">
        <v>13966.8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1163</v>
      </c>
      <c r="L69" s="14">
        <v>722</v>
      </c>
      <c r="M69" s="14">
        <v>0</v>
      </c>
      <c r="N69" s="14">
        <v>0</v>
      </c>
      <c r="O69" s="14">
        <f t="shared" si="12"/>
        <v>15851.8</v>
      </c>
      <c r="P69" s="14">
        <v>0</v>
      </c>
      <c r="Q69" s="14">
        <v>2291.42</v>
      </c>
      <c r="R69" s="14">
        <v>0</v>
      </c>
      <c r="S69" s="14">
        <v>0</v>
      </c>
      <c r="T69" s="14">
        <v>1466.52</v>
      </c>
      <c r="U69" s="23">
        <v>0</v>
      </c>
      <c r="V69" s="14">
        <v>0</v>
      </c>
      <c r="W69" s="14">
        <f t="shared" si="13"/>
        <v>3757.94</v>
      </c>
      <c r="X69" s="14">
        <f t="shared" si="14"/>
        <v>12093.859999999999</v>
      </c>
    </row>
    <row r="70" spans="1:24" s="8" customFormat="1" x14ac:dyDescent="0.2">
      <c r="A70" s="16" t="s">
        <v>27</v>
      </c>
      <c r="D70" s="8" t="s">
        <v>28</v>
      </c>
      <c r="E70" s="8" t="s">
        <v>28</v>
      </c>
      <c r="F70" s="8" t="s">
        <v>28</v>
      </c>
      <c r="G70" s="8" t="s">
        <v>28</v>
      </c>
      <c r="H70" s="8" t="s">
        <v>28</v>
      </c>
      <c r="I70" s="8" t="s">
        <v>28</v>
      </c>
      <c r="J70" s="8" t="s">
        <v>28</v>
      </c>
      <c r="K70" s="8" t="s">
        <v>28</v>
      </c>
      <c r="L70" s="8" t="s">
        <v>28</v>
      </c>
      <c r="M70" s="8" t="s">
        <v>28</v>
      </c>
      <c r="N70" s="8" t="s">
        <v>28</v>
      </c>
      <c r="O70" s="8" t="s">
        <v>28</v>
      </c>
      <c r="P70" s="8" t="s">
        <v>28</v>
      </c>
      <c r="Q70" s="8" t="s">
        <v>28</v>
      </c>
      <c r="R70" s="8" t="s">
        <v>28</v>
      </c>
      <c r="S70" s="8" t="s">
        <v>28</v>
      </c>
      <c r="T70" s="8" t="s">
        <v>28</v>
      </c>
      <c r="U70" s="8" t="s">
        <v>28</v>
      </c>
      <c r="V70" s="8" t="s">
        <v>28</v>
      </c>
      <c r="W70" s="8" t="s">
        <v>28</v>
      </c>
      <c r="X70" s="8" t="s">
        <v>28</v>
      </c>
    </row>
    <row r="71" spans="1:24" x14ac:dyDescent="0.2">
      <c r="D71" s="18">
        <v>154766.16</v>
      </c>
      <c r="E71" s="18">
        <v>0</v>
      </c>
      <c r="F71" s="18">
        <v>462.78</v>
      </c>
      <c r="G71" s="18">
        <v>0</v>
      </c>
      <c r="H71" s="18">
        <v>0</v>
      </c>
      <c r="I71" s="18">
        <v>7117.89</v>
      </c>
      <c r="J71" s="18">
        <f>J62+J63+J64+J65+J66+J67+J68+J69</f>
        <v>46153.75</v>
      </c>
      <c r="K71" s="18">
        <v>10097.879999999999</v>
      </c>
      <c r="L71" s="18">
        <v>6582.18</v>
      </c>
      <c r="M71" s="18">
        <v>701</v>
      </c>
      <c r="N71" s="18">
        <v>0</v>
      </c>
      <c r="O71" s="18">
        <f>O62+O63+O64+O65+O66+O67+O68+O69</f>
        <v>225881.64</v>
      </c>
      <c r="P71" s="18">
        <f>P62+P63+P64+P65+P66+P67+P68+P69</f>
        <v>9754.36</v>
      </c>
      <c r="Q71" s="18">
        <v>29650.04</v>
      </c>
      <c r="R71" s="18">
        <v>273.8</v>
      </c>
      <c r="S71" s="18">
        <v>0</v>
      </c>
      <c r="T71" s="18">
        <v>16250.46</v>
      </c>
      <c r="U71" s="24">
        <f>U62+U63+U64+U65+U66+U67+U68+U69</f>
        <v>-8907.0099999999984</v>
      </c>
      <c r="V71" s="18">
        <v>12407.34</v>
      </c>
      <c r="W71" s="18">
        <f>W62+W63+W64+W65+W66+W67+W68+W69</f>
        <v>59428.990000000005</v>
      </c>
      <c r="X71" s="18">
        <f>X62+X63+X64+X65+X66+X67+X68+X69</f>
        <v>166452.65</v>
      </c>
    </row>
    <row r="73" spans="1:24" x14ac:dyDescent="0.2">
      <c r="A73" s="13" t="s">
        <v>111</v>
      </c>
    </row>
    <row r="74" spans="1:24" x14ac:dyDescent="0.2">
      <c r="A74" s="2" t="s">
        <v>112</v>
      </c>
      <c r="B74" s="1" t="s">
        <v>113</v>
      </c>
      <c r="C74" s="1" t="s">
        <v>199</v>
      </c>
      <c r="D74" s="14">
        <v>38208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31840</v>
      </c>
      <c r="K74" s="14">
        <v>1808</v>
      </c>
      <c r="L74" s="14">
        <v>1299</v>
      </c>
      <c r="M74" s="14">
        <v>0</v>
      </c>
      <c r="N74" s="14">
        <v>0</v>
      </c>
      <c r="O74" s="14">
        <f t="shared" ref="O74:O80" si="15">D74+E74+F74+G74+H74+I74+J74+K74+L74+M74+N74</f>
        <v>73155</v>
      </c>
      <c r="P74" s="14">
        <v>8921.1</v>
      </c>
      <c r="Q74" s="14">
        <v>8763.7999999999993</v>
      </c>
      <c r="R74" s="14">
        <v>0</v>
      </c>
      <c r="S74" s="14">
        <v>0</v>
      </c>
      <c r="T74" s="14">
        <v>4011.84</v>
      </c>
      <c r="U74" s="19">
        <v>-8921.1</v>
      </c>
      <c r="V74" s="14">
        <v>4878.9399999999996</v>
      </c>
      <c r="W74" s="14">
        <f t="shared" ref="W74:W80" si="16">P74+Q74+R74+S74+T74+U74+V74</f>
        <v>17654.580000000002</v>
      </c>
      <c r="X74" s="14">
        <f t="shared" ref="X74:X80" si="17">O74-W74</f>
        <v>55500.42</v>
      </c>
    </row>
    <row r="75" spans="1:24" x14ac:dyDescent="0.2">
      <c r="A75" s="2" t="s">
        <v>114</v>
      </c>
      <c r="B75" s="1" t="s">
        <v>115</v>
      </c>
      <c r="C75" s="1" t="s">
        <v>227</v>
      </c>
      <c r="D75" s="14">
        <v>17708.400000000001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14757</v>
      </c>
      <c r="K75" s="14">
        <v>1286</v>
      </c>
      <c r="L75" s="14">
        <v>857</v>
      </c>
      <c r="M75" s="14">
        <v>140.19999999999999</v>
      </c>
      <c r="N75" s="14">
        <v>0</v>
      </c>
      <c r="O75" s="14">
        <f t="shared" si="15"/>
        <v>34748.6</v>
      </c>
      <c r="P75" s="14">
        <v>2702.89</v>
      </c>
      <c r="Q75" s="14">
        <v>3175.68</v>
      </c>
      <c r="R75" s="14">
        <v>0</v>
      </c>
      <c r="S75" s="14">
        <v>0</v>
      </c>
      <c r="T75" s="14">
        <v>1859.38</v>
      </c>
      <c r="U75" s="19">
        <v>-2702.89</v>
      </c>
      <c r="V75" s="14">
        <v>5904</v>
      </c>
      <c r="W75" s="14">
        <f t="shared" si="16"/>
        <v>10939.06</v>
      </c>
      <c r="X75" s="14">
        <f t="shared" si="17"/>
        <v>23809.54</v>
      </c>
    </row>
    <row r="76" spans="1:24" x14ac:dyDescent="0.2">
      <c r="A76" s="2" t="s">
        <v>116</v>
      </c>
      <c r="B76" s="1" t="s">
        <v>117</v>
      </c>
      <c r="C76" s="1" t="s">
        <v>228</v>
      </c>
      <c r="D76" s="14">
        <v>17708.400000000001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14757</v>
      </c>
      <c r="K76" s="14">
        <v>1286</v>
      </c>
      <c r="L76" s="14">
        <v>857</v>
      </c>
      <c r="M76" s="14">
        <v>140.19999999999999</v>
      </c>
      <c r="N76" s="14">
        <v>0</v>
      </c>
      <c r="O76" s="14">
        <f t="shared" si="15"/>
        <v>34748.6</v>
      </c>
      <c r="P76" s="14">
        <v>2702.89</v>
      </c>
      <c r="Q76" s="14">
        <v>3175.68</v>
      </c>
      <c r="R76" s="14">
        <v>0</v>
      </c>
      <c r="S76" s="14">
        <v>0</v>
      </c>
      <c r="T76" s="14">
        <v>1859.38</v>
      </c>
      <c r="U76" s="19">
        <v>-2702.89</v>
      </c>
      <c r="V76" s="14">
        <v>6254.12</v>
      </c>
      <c r="W76" s="14">
        <f t="shared" si="16"/>
        <v>11289.18</v>
      </c>
      <c r="X76" s="14">
        <f t="shared" si="17"/>
        <v>23459.42</v>
      </c>
    </row>
    <row r="77" spans="1:24" x14ac:dyDescent="0.2">
      <c r="A77" s="2" t="s">
        <v>118</v>
      </c>
      <c r="B77" s="1" t="s">
        <v>119</v>
      </c>
      <c r="C77" s="1" t="s">
        <v>200</v>
      </c>
      <c r="D77" s="14">
        <v>17708.400000000001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14757</v>
      </c>
      <c r="K77" s="14">
        <v>1286</v>
      </c>
      <c r="L77" s="14">
        <v>857</v>
      </c>
      <c r="M77" s="14">
        <v>0</v>
      </c>
      <c r="N77" s="14">
        <v>0</v>
      </c>
      <c r="O77" s="14">
        <f t="shared" si="15"/>
        <v>34608.400000000001</v>
      </c>
      <c r="P77" s="14">
        <v>2702.89</v>
      </c>
      <c r="Q77" s="14">
        <v>3145.74</v>
      </c>
      <c r="R77" s="14">
        <v>0</v>
      </c>
      <c r="S77" s="14">
        <v>0</v>
      </c>
      <c r="T77" s="14">
        <v>1859.38</v>
      </c>
      <c r="U77" s="19">
        <v>-2702.89</v>
      </c>
      <c r="V77" s="14">
        <v>5904</v>
      </c>
      <c r="W77" s="14">
        <f t="shared" si="16"/>
        <v>10909.119999999999</v>
      </c>
      <c r="X77" s="14">
        <f t="shared" si="17"/>
        <v>23699.280000000002</v>
      </c>
    </row>
    <row r="78" spans="1:24" x14ac:dyDescent="0.2">
      <c r="A78" s="2" t="s">
        <v>120</v>
      </c>
      <c r="B78" s="1" t="s">
        <v>121</v>
      </c>
      <c r="C78" s="1" t="s">
        <v>229</v>
      </c>
      <c r="D78" s="14">
        <v>17708.400000000001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14757</v>
      </c>
      <c r="K78" s="14">
        <v>1286</v>
      </c>
      <c r="L78" s="14">
        <v>857</v>
      </c>
      <c r="M78" s="14">
        <v>0</v>
      </c>
      <c r="N78" s="14">
        <v>0</v>
      </c>
      <c r="O78" s="14">
        <f t="shared" si="15"/>
        <v>34608.400000000001</v>
      </c>
      <c r="P78" s="14">
        <v>2702.89</v>
      </c>
      <c r="Q78" s="14">
        <v>3145.74</v>
      </c>
      <c r="R78" s="14">
        <v>0</v>
      </c>
      <c r="S78" s="14">
        <v>0</v>
      </c>
      <c r="T78" s="14">
        <v>1859.38</v>
      </c>
      <c r="U78" s="19">
        <v>-2702.89</v>
      </c>
      <c r="V78" s="14">
        <v>0</v>
      </c>
      <c r="W78" s="14">
        <f t="shared" si="16"/>
        <v>5005.119999999999</v>
      </c>
      <c r="X78" s="14">
        <f t="shared" si="17"/>
        <v>29603.280000000002</v>
      </c>
    </row>
    <row r="79" spans="1:24" x14ac:dyDescent="0.2">
      <c r="A79" s="2" t="s">
        <v>122</v>
      </c>
      <c r="B79" s="1" t="s">
        <v>123</v>
      </c>
      <c r="C79" s="1" t="s">
        <v>197</v>
      </c>
      <c r="D79" s="14">
        <v>13144.8</v>
      </c>
      <c r="E79" s="14">
        <v>0</v>
      </c>
      <c r="F79" s="14">
        <v>394.34</v>
      </c>
      <c r="G79" s="14">
        <v>0</v>
      </c>
      <c r="H79" s="14">
        <v>0</v>
      </c>
      <c r="I79" s="14">
        <v>0</v>
      </c>
      <c r="J79" s="14">
        <v>10954</v>
      </c>
      <c r="K79" s="14">
        <v>812.64</v>
      </c>
      <c r="L79" s="14">
        <v>703</v>
      </c>
      <c r="M79" s="14">
        <v>350.5</v>
      </c>
      <c r="N79" s="14">
        <v>0</v>
      </c>
      <c r="O79" s="14">
        <f t="shared" si="15"/>
        <v>26359.279999999999</v>
      </c>
      <c r="P79" s="14">
        <v>1890.57</v>
      </c>
      <c r="Q79" s="14">
        <v>2196.04</v>
      </c>
      <c r="R79" s="14">
        <v>131.44</v>
      </c>
      <c r="S79" s="14">
        <v>0</v>
      </c>
      <c r="T79" s="14">
        <v>1380.2</v>
      </c>
      <c r="U79" s="19">
        <v>-1890.57</v>
      </c>
      <c r="V79" s="14">
        <v>5482.76</v>
      </c>
      <c r="W79" s="14">
        <f t="shared" si="16"/>
        <v>9190.4399999999987</v>
      </c>
      <c r="X79" s="14">
        <f t="shared" si="17"/>
        <v>17168.84</v>
      </c>
    </row>
    <row r="80" spans="1:24" x14ac:dyDescent="0.2">
      <c r="A80" s="2" t="s">
        <v>124</v>
      </c>
      <c r="B80" s="1" t="s">
        <v>125</v>
      </c>
      <c r="C80" s="1" t="s">
        <v>197</v>
      </c>
      <c r="D80" s="14">
        <v>13144.8</v>
      </c>
      <c r="E80" s="14">
        <v>0</v>
      </c>
      <c r="F80" s="14">
        <v>394.34</v>
      </c>
      <c r="G80" s="14">
        <v>0</v>
      </c>
      <c r="H80" s="14">
        <v>0</v>
      </c>
      <c r="I80" s="14">
        <v>0</v>
      </c>
      <c r="J80" s="14">
        <v>10954</v>
      </c>
      <c r="K80" s="14">
        <v>812.64</v>
      </c>
      <c r="L80" s="14">
        <v>703</v>
      </c>
      <c r="M80" s="14">
        <v>280.39999999999998</v>
      </c>
      <c r="N80" s="14">
        <v>0</v>
      </c>
      <c r="O80" s="14">
        <f t="shared" si="15"/>
        <v>26289.18</v>
      </c>
      <c r="P80" s="14">
        <v>1890.57</v>
      </c>
      <c r="Q80" s="14">
        <v>2181.06</v>
      </c>
      <c r="R80" s="14">
        <v>131.44</v>
      </c>
      <c r="S80" s="14">
        <v>0</v>
      </c>
      <c r="T80" s="14">
        <v>1380.2</v>
      </c>
      <c r="U80" s="19">
        <v>-1890.57</v>
      </c>
      <c r="V80" s="14">
        <v>6112.8</v>
      </c>
      <c r="W80" s="14">
        <f t="shared" si="16"/>
        <v>9805.5</v>
      </c>
      <c r="X80" s="14">
        <f t="shared" si="17"/>
        <v>16483.68</v>
      </c>
    </row>
    <row r="81" spans="1:24" s="8" customFormat="1" x14ac:dyDescent="0.2">
      <c r="A81" s="16" t="s">
        <v>27</v>
      </c>
      <c r="D81" s="8" t="s">
        <v>28</v>
      </c>
      <c r="E81" s="8" t="s">
        <v>28</v>
      </c>
      <c r="F81" s="8" t="s">
        <v>28</v>
      </c>
      <c r="G81" s="8" t="s">
        <v>28</v>
      </c>
      <c r="H81" s="8" t="s">
        <v>28</v>
      </c>
      <c r="I81" s="8" t="s">
        <v>28</v>
      </c>
      <c r="J81" s="8" t="s">
        <v>28</v>
      </c>
      <c r="K81" s="8" t="s">
        <v>28</v>
      </c>
      <c r="L81" s="8" t="s">
        <v>28</v>
      </c>
      <c r="M81" s="8" t="s">
        <v>28</v>
      </c>
      <c r="N81" s="8" t="s">
        <v>28</v>
      </c>
      <c r="O81" s="8" t="s">
        <v>28</v>
      </c>
      <c r="P81" s="8" t="s">
        <v>28</v>
      </c>
      <c r="Q81" s="8" t="s">
        <v>28</v>
      </c>
      <c r="R81" s="8" t="s">
        <v>28</v>
      </c>
      <c r="S81" s="8" t="s">
        <v>28</v>
      </c>
      <c r="T81" s="8" t="s">
        <v>28</v>
      </c>
      <c r="U81" s="8" t="s">
        <v>28</v>
      </c>
      <c r="V81" s="8" t="s">
        <v>28</v>
      </c>
      <c r="W81" s="8" t="s">
        <v>28</v>
      </c>
      <c r="X81" s="8" t="s">
        <v>28</v>
      </c>
    </row>
    <row r="82" spans="1:24" x14ac:dyDescent="0.2">
      <c r="D82" s="18">
        <v>135331.20000000001</v>
      </c>
      <c r="E82" s="18">
        <v>0</v>
      </c>
      <c r="F82" s="18">
        <v>788.68</v>
      </c>
      <c r="G82" s="18">
        <v>0</v>
      </c>
      <c r="H82" s="18">
        <v>0</v>
      </c>
      <c r="I82" s="18">
        <v>0</v>
      </c>
      <c r="J82" s="18">
        <f>J74+J75+J76+J77+J78+J79+J80</f>
        <v>112776</v>
      </c>
      <c r="K82" s="18">
        <v>8577.2800000000007</v>
      </c>
      <c r="L82" s="18">
        <v>6133</v>
      </c>
      <c r="M82" s="18">
        <v>911.3</v>
      </c>
      <c r="N82" s="18">
        <v>0</v>
      </c>
      <c r="O82" s="18">
        <f>O74+O75+O76+O77+O78+O79+O80</f>
        <v>264517.46000000002</v>
      </c>
      <c r="P82" s="18">
        <f>P74+P75+P76+P77+P78+P79+P80</f>
        <v>23513.8</v>
      </c>
      <c r="Q82" s="18">
        <v>25783.74</v>
      </c>
      <c r="R82" s="18">
        <v>262.88</v>
      </c>
      <c r="S82" s="18">
        <v>0</v>
      </c>
      <c r="T82" s="18">
        <v>14209.76</v>
      </c>
      <c r="U82" s="24">
        <f>U74+U75+U76+U77+U78+U79+U80</f>
        <v>-23513.8</v>
      </c>
      <c r="V82" s="18">
        <v>34536.620000000003</v>
      </c>
      <c r="W82" s="18">
        <f>W74+W75+W76+W77+W78+W79+W80</f>
        <v>74793</v>
      </c>
      <c r="X82" s="18">
        <f>X74+X75+X76+X77+X78+X79+X80</f>
        <v>189724.46</v>
      </c>
    </row>
    <row r="84" spans="1:24" x14ac:dyDescent="0.2">
      <c r="A84" s="13" t="s">
        <v>126</v>
      </c>
    </row>
    <row r="85" spans="1:24" x14ac:dyDescent="0.2">
      <c r="A85" s="2" t="s">
        <v>127</v>
      </c>
      <c r="B85" s="1" t="s">
        <v>128</v>
      </c>
      <c r="C85" s="1" t="s">
        <v>230</v>
      </c>
      <c r="D85" s="14">
        <v>42279.9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35233.25</v>
      </c>
      <c r="K85" s="14">
        <v>1865</v>
      </c>
      <c r="L85" s="14">
        <v>1345</v>
      </c>
      <c r="M85" s="14">
        <v>280.39999999999998</v>
      </c>
      <c r="N85" s="14">
        <v>0</v>
      </c>
      <c r="O85" s="14">
        <f t="shared" ref="O85:O86" si="18">D85+E85+F85+G85+H85+I85+J85+K85+L85+M85+N85</f>
        <v>81003.549999999988</v>
      </c>
      <c r="P85" s="14">
        <v>9939.07</v>
      </c>
      <c r="Q85" s="14">
        <v>10100.4</v>
      </c>
      <c r="R85" s="14">
        <v>0</v>
      </c>
      <c r="S85" s="14">
        <v>0</v>
      </c>
      <c r="T85" s="14">
        <v>4439.38</v>
      </c>
      <c r="U85" s="19">
        <v>-9939.07</v>
      </c>
      <c r="V85" s="14">
        <v>8454.9599999999991</v>
      </c>
      <c r="W85" s="14">
        <f t="shared" ref="W85:W86" si="19">P85+Q85+R85+S85+T85+U85+V85</f>
        <v>22994.74</v>
      </c>
      <c r="X85" s="14">
        <f t="shared" ref="X85:X86" si="20">O85-W85</f>
        <v>58008.809999999983</v>
      </c>
    </row>
    <row r="86" spans="1:24" x14ac:dyDescent="0.2">
      <c r="A86" s="2" t="s">
        <v>129</v>
      </c>
      <c r="B86" s="1" t="s">
        <v>130</v>
      </c>
      <c r="C86" s="1" t="s">
        <v>231</v>
      </c>
      <c r="D86" s="14">
        <v>15424.8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12854</v>
      </c>
      <c r="K86" s="14">
        <v>1206</v>
      </c>
      <c r="L86" s="14">
        <v>755</v>
      </c>
      <c r="M86" s="14">
        <v>280.39999999999998</v>
      </c>
      <c r="N86" s="14">
        <v>0</v>
      </c>
      <c r="O86" s="14">
        <f t="shared" si="18"/>
        <v>30520.2</v>
      </c>
      <c r="P86" s="14">
        <v>2296.41</v>
      </c>
      <c r="Q86" s="14">
        <v>2678.98</v>
      </c>
      <c r="R86" s="14">
        <v>0</v>
      </c>
      <c r="S86" s="14">
        <v>0</v>
      </c>
      <c r="T86" s="14">
        <v>1619.6</v>
      </c>
      <c r="U86" s="19">
        <v>-2296.41</v>
      </c>
      <c r="V86" s="14">
        <v>4401.8</v>
      </c>
      <c r="W86" s="14">
        <f t="shared" si="19"/>
        <v>8700.380000000001</v>
      </c>
      <c r="X86" s="14">
        <f t="shared" si="20"/>
        <v>21819.82</v>
      </c>
    </row>
    <row r="87" spans="1:24" s="8" customFormat="1" x14ac:dyDescent="0.2">
      <c r="A87" s="16" t="s">
        <v>27</v>
      </c>
      <c r="D87" s="8" t="s">
        <v>28</v>
      </c>
      <c r="E87" s="8" t="s">
        <v>28</v>
      </c>
      <c r="F87" s="8" t="s">
        <v>28</v>
      </c>
      <c r="G87" s="8" t="s">
        <v>28</v>
      </c>
      <c r="H87" s="8" t="s">
        <v>28</v>
      </c>
      <c r="I87" s="8" t="s">
        <v>28</v>
      </c>
      <c r="J87" s="8" t="s">
        <v>28</v>
      </c>
      <c r="K87" s="8" t="s">
        <v>28</v>
      </c>
      <c r="L87" s="8" t="s">
        <v>28</v>
      </c>
      <c r="M87" s="8" t="s">
        <v>28</v>
      </c>
      <c r="N87" s="8" t="s">
        <v>28</v>
      </c>
      <c r="O87" s="8" t="s">
        <v>28</v>
      </c>
      <c r="P87" s="8" t="s">
        <v>28</v>
      </c>
      <c r="Q87" s="8" t="s">
        <v>28</v>
      </c>
      <c r="R87" s="8" t="s">
        <v>28</v>
      </c>
      <c r="S87" s="8" t="s">
        <v>28</v>
      </c>
      <c r="T87" s="8" t="s">
        <v>28</v>
      </c>
      <c r="U87" s="8" t="s">
        <v>28</v>
      </c>
      <c r="V87" s="8" t="s">
        <v>28</v>
      </c>
      <c r="W87" s="8" t="s">
        <v>28</v>
      </c>
      <c r="X87" s="8" t="s">
        <v>28</v>
      </c>
    </row>
    <row r="88" spans="1:24" x14ac:dyDescent="0.2">
      <c r="D88" s="18">
        <v>57704.7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f>J85+J86</f>
        <v>48087.25</v>
      </c>
      <c r="K88" s="18">
        <v>3071</v>
      </c>
      <c r="L88" s="18">
        <v>2100</v>
      </c>
      <c r="M88" s="18">
        <v>560.79999999999995</v>
      </c>
      <c r="N88" s="18">
        <v>0</v>
      </c>
      <c r="O88" s="18">
        <f>O85+O86</f>
        <v>111523.74999999999</v>
      </c>
      <c r="P88" s="18">
        <f>P85+P86</f>
        <v>12235.48</v>
      </c>
      <c r="Q88" s="18">
        <v>12779.38</v>
      </c>
      <c r="R88" s="18">
        <v>0</v>
      </c>
      <c r="S88" s="18">
        <v>0</v>
      </c>
      <c r="T88" s="18">
        <v>6058.98</v>
      </c>
      <c r="U88" s="24">
        <f>U85+U86</f>
        <v>-12235.48</v>
      </c>
      <c r="V88" s="18">
        <v>12856.759999999998</v>
      </c>
      <c r="W88" s="18">
        <f>W85+W86</f>
        <v>31695.120000000003</v>
      </c>
      <c r="X88" s="18">
        <f>X85+X86</f>
        <v>79828.629999999976</v>
      </c>
    </row>
    <row r="90" spans="1:24" x14ac:dyDescent="0.2">
      <c r="A90" s="13" t="s">
        <v>131</v>
      </c>
    </row>
    <row r="91" spans="1:24" x14ac:dyDescent="0.2">
      <c r="A91" s="2" t="s">
        <v>132</v>
      </c>
      <c r="B91" s="1" t="s">
        <v>133</v>
      </c>
      <c r="C91" s="1" t="s">
        <v>199</v>
      </c>
      <c r="D91" s="14">
        <v>42279.9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35233.25</v>
      </c>
      <c r="K91" s="14">
        <v>1865</v>
      </c>
      <c r="L91" s="14">
        <v>1345</v>
      </c>
      <c r="M91" s="14">
        <v>210.3</v>
      </c>
      <c r="N91" s="14">
        <v>0</v>
      </c>
      <c r="O91" s="14">
        <f t="shared" ref="O91:O101" si="21">D91+E91+F91+G91+H91+I91+J91+K91+L91+M91+N91</f>
        <v>80933.45</v>
      </c>
      <c r="P91" s="14">
        <v>9939.07</v>
      </c>
      <c r="Q91" s="14">
        <v>10079.36</v>
      </c>
      <c r="R91" s="14">
        <v>0</v>
      </c>
      <c r="S91" s="14">
        <v>0</v>
      </c>
      <c r="T91" s="14">
        <v>4439.38</v>
      </c>
      <c r="U91" s="23">
        <v>-9939.07</v>
      </c>
      <c r="V91" s="14">
        <v>21446.12</v>
      </c>
      <c r="W91" s="14">
        <f t="shared" ref="W91:W101" si="22">P91+Q91+R91+S91+T91+U91+V91</f>
        <v>35964.86</v>
      </c>
      <c r="X91" s="14">
        <f t="shared" ref="X91:X101" si="23">O91-W91</f>
        <v>44968.59</v>
      </c>
    </row>
    <row r="92" spans="1:24" ht="22.5" x14ac:dyDescent="0.2">
      <c r="A92" s="2" t="s">
        <v>134</v>
      </c>
      <c r="B92" s="1" t="s">
        <v>135</v>
      </c>
      <c r="C92" s="21" t="s">
        <v>232</v>
      </c>
      <c r="D92" s="14">
        <v>30882.98</v>
      </c>
      <c r="E92" s="14">
        <v>0</v>
      </c>
      <c r="F92" s="14">
        <v>0</v>
      </c>
      <c r="G92" s="14">
        <v>0</v>
      </c>
      <c r="H92" s="14">
        <v>0</v>
      </c>
      <c r="I92" s="14">
        <v>2573.58</v>
      </c>
      <c r="J92" s="14">
        <v>0</v>
      </c>
      <c r="K92" s="14">
        <v>1671</v>
      </c>
      <c r="L92" s="14">
        <v>1133</v>
      </c>
      <c r="M92" s="14">
        <v>280.39999999999998</v>
      </c>
      <c r="N92" s="14">
        <v>0</v>
      </c>
      <c r="O92" s="14">
        <f t="shared" si="21"/>
        <v>36540.959999999999</v>
      </c>
      <c r="P92" s="14">
        <v>357.99</v>
      </c>
      <c r="Q92" s="14">
        <v>6559.52</v>
      </c>
      <c r="R92" s="14">
        <v>0</v>
      </c>
      <c r="S92" s="14">
        <v>0</v>
      </c>
      <c r="T92" s="14">
        <v>3242.72</v>
      </c>
      <c r="U92" s="23">
        <v>0</v>
      </c>
      <c r="V92" s="14">
        <v>10939.84</v>
      </c>
      <c r="W92" s="14">
        <f t="shared" si="22"/>
        <v>21100.07</v>
      </c>
      <c r="X92" s="14">
        <f t="shared" si="23"/>
        <v>15440.89</v>
      </c>
    </row>
    <row r="93" spans="1:24" x14ac:dyDescent="0.2">
      <c r="A93" s="2" t="s">
        <v>136</v>
      </c>
      <c r="B93" s="1" t="s">
        <v>137</v>
      </c>
      <c r="C93" s="1" t="s">
        <v>233</v>
      </c>
      <c r="D93" s="14">
        <v>28227.599999999999</v>
      </c>
      <c r="E93" s="14">
        <v>0</v>
      </c>
      <c r="F93" s="14">
        <v>0</v>
      </c>
      <c r="G93" s="14">
        <v>0</v>
      </c>
      <c r="H93" s="14">
        <v>0</v>
      </c>
      <c r="I93" s="14">
        <v>2352.3000000000002</v>
      </c>
      <c r="J93" s="14">
        <v>0</v>
      </c>
      <c r="K93" s="14">
        <v>1671</v>
      </c>
      <c r="L93" s="14">
        <v>1133</v>
      </c>
      <c r="M93" s="14">
        <v>280.39999999999998</v>
      </c>
      <c r="N93" s="14">
        <v>0</v>
      </c>
      <c r="O93" s="14">
        <f t="shared" si="21"/>
        <v>33664.299999999996</v>
      </c>
      <c r="P93" s="14">
        <v>305.95</v>
      </c>
      <c r="Q93" s="14">
        <v>5827.32</v>
      </c>
      <c r="R93" s="14">
        <v>0</v>
      </c>
      <c r="S93" s="14">
        <v>0</v>
      </c>
      <c r="T93" s="14">
        <v>2963.9</v>
      </c>
      <c r="U93" s="23">
        <v>0</v>
      </c>
      <c r="V93" s="14">
        <v>5940.68</v>
      </c>
      <c r="W93" s="14">
        <f t="shared" si="22"/>
        <v>15037.85</v>
      </c>
      <c r="X93" s="14">
        <f t="shared" si="23"/>
        <v>18626.449999999997</v>
      </c>
    </row>
    <row r="94" spans="1:24" ht="22.5" x14ac:dyDescent="0.2">
      <c r="A94" s="2" t="s">
        <v>138</v>
      </c>
      <c r="B94" s="1" t="s">
        <v>139</v>
      </c>
      <c r="C94" s="21" t="s">
        <v>234</v>
      </c>
      <c r="D94" s="14">
        <v>24532.799999999999</v>
      </c>
      <c r="E94" s="14">
        <v>0</v>
      </c>
      <c r="F94" s="14">
        <v>0</v>
      </c>
      <c r="G94" s="14">
        <v>0</v>
      </c>
      <c r="H94" s="14">
        <v>0</v>
      </c>
      <c r="I94" s="14">
        <v>2044.4</v>
      </c>
      <c r="J94" s="14">
        <v>0</v>
      </c>
      <c r="K94" s="14">
        <v>1549</v>
      </c>
      <c r="L94" s="14">
        <v>1016</v>
      </c>
      <c r="M94" s="14">
        <v>140.19999999999999</v>
      </c>
      <c r="N94" s="14">
        <v>0</v>
      </c>
      <c r="O94" s="14">
        <f t="shared" si="21"/>
        <v>29282.400000000001</v>
      </c>
      <c r="P94" s="14">
        <v>233.53</v>
      </c>
      <c r="Q94" s="14">
        <v>4869.12</v>
      </c>
      <c r="R94" s="14">
        <v>0</v>
      </c>
      <c r="S94" s="14">
        <v>0</v>
      </c>
      <c r="T94" s="14">
        <v>2575.94</v>
      </c>
      <c r="U94" s="23">
        <v>0</v>
      </c>
      <c r="V94" s="14">
        <v>0</v>
      </c>
      <c r="W94" s="14">
        <f t="shared" si="22"/>
        <v>7678.59</v>
      </c>
      <c r="X94" s="14">
        <f t="shared" si="23"/>
        <v>21603.81</v>
      </c>
    </row>
    <row r="95" spans="1:24" x14ac:dyDescent="0.2">
      <c r="A95" s="2" t="s">
        <v>140</v>
      </c>
      <c r="B95" s="1" t="s">
        <v>141</v>
      </c>
      <c r="C95" s="22" t="s">
        <v>235</v>
      </c>
      <c r="D95" s="14">
        <v>24532.799999999999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20444</v>
      </c>
      <c r="K95" s="14">
        <v>1549</v>
      </c>
      <c r="L95" s="14">
        <v>1016</v>
      </c>
      <c r="M95" s="14">
        <v>0</v>
      </c>
      <c r="N95" s="14">
        <v>0</v>
      </c>
      <c r="O95" s="14">
        <f t="shared" si="21"/>
        <v>47541.8</v>
      </c>
      <c r="P95" s="14">
        <v>4313.8</v>
      </c>
      <c r="Q95" s="14">
        <v>4836.1400000000003</v>
      </c>
      <c r="R95" s="14">
        <v>0</v>
      </c>
      <c r="S95" s="14">
        <v>0</v>
      </c>
      <c r="T95" s="14">
        <v>2575.94</v>
      </c>
      <c r="U95" s="23">
        <v>-4313.8</v>
      </c>
      <c r="V95" s="14">
        <v>0</v>
      </c>
      <c r="W95" s="14">
        <f t="shared" si="22"/>
        <v>7412.0800000000008</v>
      </c>
      <c r="X95" s="14">
        <f t="shared" si="23"/>
        <v>40129.72</v>
      </c>
    </row>
    <row r="96" spans="1:24" ht="22.5" x14ac:dyDescent="0.2">
      <c r="A96" s="2" t="s">
        <v>142</v>
      </c>
      <c r="B96" s="1" t="s">
        <v>143</v>
      </c>
      <c r="C96" s="21" t="s">
        <v>236</v>
      </c>
      <c r="D96" s="14">
        <v>24532.799999999999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20444</v>
      </c>
      <c r="K96" s="14">
        <v>1549</v>
      </c>
      <c r="L96" s="14">
        <v>1016</v>
      </c>
      <c r="M96" s="14">
        <v>210.3</v>
      </c>
      <c r="N96" s="14">
        <v>0</v>
      </c>
      <c r="O96" s="14">
        <f t="shared" si="21"/>
        <v>47752.100000000006</v>
      </c>
      <c r="P96" s="14">
        <v>4313.8</v>
      </c>
      <c r="Q96" s="14">
        <v>4885.6000000000004</v>
      </c>
      <c r="R96" s="14">
        <v>0</v>
      </c>
      <c r="S96" s="14">
        <v>0</v>
      </c>
      <c r="T96" s="14">
        <v>2575.94</v>
      </c>
      <c r="U96" s="23">
        <v>-4313.8</v>
      </c>
      <c r="V96" s="14">
        <v>9221.619999999999</v>
      </c>
      <c r="W96" s="14">
        <f t="shared" si="22"/>
        <v>16683.16</v>
      </c>
      <c r="X96" s="14">
        <f t="shared" si="23"/>
        <v>31068.940000000006</v>
      </c>
    </row>
    <row r="97" spans="1:24" ht="22.5" x14ac:dyDescent="0.2">
      <c r="A97" s="2" t="s">
        <v>144</v>
      </c>
      <c r="B97" s="1" t="s">
        <v>145</v>
      </c>
      <c r="C97" s="21" t="s">
        <v>237</v>
      </c>
      <c r="D97" s="14">
        <v>22185.9</v>
      </c>
      <c r="E97" s="14">
        <v>0</v>
      </c>
      <c r="F97" s="14">
        <v>0</v>
      </c>
      <c r="G97" s="14">
        <v>0</v>
      </c>
      <c r="H97" s="14">
        <v>0</v>
      </c>
      <c r="I97" s="14">
        <v>1848.82</v>
      </c>
      <c r="J97" s="14">
        <v>0</v>
      </c>
      <c r="K97" s="14">
        <v>1465</v>
      </c>
      <c r="L97" s="14">
        <v>987</v>
      </c>
      <c r="M97" s="14">
        <v>0</v>
      </c>
      <c r="N97" s="14">
        <v>0</v>
      </c>
      <c r="O97" s="14">
        <f t="shared" si="21"/>
        <v>26486.720000000001</v>
      </c>
      <c r="P97" s="14">
        <v>187.53</v>
      </c>
      <c r="Q97" s="14">
        <v>4257.58</v>
      </c>
      <c r="R97" s="14">
        <v>0</v>
      </c>
      <c r="S97" s="14">
        <v>0</v>
      </c>
      <c r="T97" s="14">
        <v>2329.52</v>
      </c>
      <c r="U97" s="23">
        <v>0</v>
      </c>
      <c r="V97" s="14">
        <v>0</v>
      </c>
      <c r="W97" s="14">
        <f t="shared" si="22"/>
        <v>6774.6299999999992</v>
      </c>
      <c r="X97" s="14">
        <f t="shared" si="23"/>
        <v>19712.090000000004</v>
      </c>
    </row>
    <row r="98" spans="1:24" x14ac:dyDescent="0.2">
      <c r="A98" s="2" t="s">
        <v>146</v>
      </c>
      <c r="B98" s="1" t="s">
        <v>147</v>
      </c>
      <c r="C98" s="1" t="s">
        <v>238</v>
      </c>
      <c r="D98" s="14">
        <v>13966.8</v>
      </c>
      <c r="E98" s="14">
        <v>0</v>
      </c>
      <c r="F98" s="14">
        <v>0</v>
      </c>
      <c r="G98" s="14">
        <v>0</v>
      </c>
      <c r="H98" s="14">
        <v>0</v>
      </c>
      <c r="I98" s="14">
        <v>1163.9000000000001</v>
      </c>
      <c r="J98" s="14">
        <v>0</v>
      </c>
      <c r="K98" s="14">
        <v>1163</v>
      </c>
      <c r="L98" s="14">
        <v>722</v>
      </c>
      <c r="M98" s="14">
        <v>210.3</v>
      </c>
      <c r="N98" s="14">
        <v>0</v>
      </c>
      <c r="O98" s="14">
        <f t="shared" si="21"/>
        <v>17225.999999999996</v>
      </c>
      <c r="P98" s="14">
        <v>24.01</v>
      </c>
      <c r="Q98" s="14">
        <v>2336.34</v>
      </c>
      <c r="R98" s="14">
        <v>139.66</v>
      </c>
      <c r="S98" s="14">
        <v>0</v>
      </c>
      <c r="T98" s="14">
        <v>1466.52</v>
      </c>
      <c r="U98" s="23">
        <v>-24.01</v>
      </c>
      <c r="V98" s="14">
        <v>0</v>
      </c>
      <c r="W98" s="14">
        <f t="shared" si="22"/>
        <v>3942.52</v>
      </c>
      <c r="X98" s="14">
        <f t="shared" si="23"/>
        <v>13283.479999999996</v>
      </c>
    </row>
    <row r="99" spans="1:24" x14ac:dyDescent="0.2">
      <c r="A99" s="2" t="s">
        <v>148</v>
      </c>
      <c r="B99" s="1" t="s">
        <v>149</v>
      </c>
      <c r="C99" s="21" t="s">
        <v>239</v>
      </c>
      <c r="D99" s="14">
        <v>12813.9</v>
      </c>
      <c r="E99" s="14">
        <v>0</v>
      </c>
      <c r="F99" s="14">
        <v>0</v>
      </c>
      <c r="G99" s="14">
        <v>0</v>
      </c>
      <c r="H99" s="14">
        <v>0</v>
      </c>
      <c r="I99" s="14">
        <v>1067.83</v>
      </c>
      <c r="J99" s="14">
        <v>0</v>
      </c>
      <c r="K99" s="14">
        <v>1128</v>
      </c>
      <c r="L99" s="14">
        <v>703</v>
      </c>
      <c r="M99" s="14">
        <v>280.39999999999998</v>
      </c>
      <c r="N99" s="14">
        <v>0</v>
      </c>
      <c r="O99" s="14">
        <f t="shared" si="21"/>
        <v>15993.13</v>
      </c>
      <c r="P99" s="14">
        <v>3.49</v>
      </c>
      <c r="Q99" s="14">
        <v>2093.52</v>
      </c>
      <c r="R99" s="14">
        <v>128.13999999999999</v>
      </c>
      <c r="S99" s="14">
        <v>0</v>
      </c>
      <c r="T99" s="14">
        <v>1345.46</v>
      </c>
      <c r="U99" s="23">
        <v>-3.49</v>
      </c>
      <c r="V99" s="14">
        <v>0</v>
      </c>
      <c r="W99" s="14">
        <f t="shared" si="22"/>
        <v>3567.12</v>
      </c>
      <c r="X99" s="14">
        <f t="shared" si="23"/>
        <v>12426.009999999998</v>
      </c>
    </row>
    <row r="100" spans="1:24" ht="22.5" x14ac:dyDescent="0.2">
      <c r="A100" s="2" t="s">
        <v>150</v>
      </c>
      <c r="B100" s="1" t="s">
        <v>151</v>
      </c>
      <c r="C100" s="21" t="s">
        <v>240</v>
      </c>
      <c r="D100" s="14">
        <v>12813.9</v>
      </c>
      <c r="E100" s="14">
        <v>0</v>
      </c>
      <c r="F100" s="14">
        <v>0</v>
      </c>
      <c r="G100" s="14">
        <v>0</v>
      </c>
      <c r="H100" s="14">
        <v>0</v>
      </c>
      <c r="I100" s="14">
        <v>1067.83</v>
      </c>
      <c r="J100" s="14">
        <v>0</v>
      </c>
      <c r="K100" s="14">
        <v>1128</v>
      </c>
      <c r="L100" s="14">
        <v>703</v>
      </c>
      <c r="M100" s="14">
        <v>0</v>
      </c>
      <c r="N100" s="14">
        <v>0</v>
      </c>
      <c r="O100" s="14">
        <f t="shared" si="21"/>
        <v>15712.73</v>
      </c>
      <c r="P100" s="14">
        <v>3.49</v>
      </c>
      <c r="Q100" s="14">
        <v>2033.62</v>
      </c>
      <c r="R100" s="14">
        <v>128.13999999999999</v>
      </c>
      <c r="S100" s="14">
        <v>0</v>
      </c>
      <c r="T100" s="14">
        <v>1345.46</v>
      </c>
      <c r="U100" s="23">
        <v>-3.49</v>
      </c>
      <c r="V100" s="14">
        <v>0</v>
      </c>
      <c r="W100" s="14">
        <f t="shared" si="22"/>
        <v>3507.2200000000003</v>
      </c>
      <c r="X100" s="14">
        <f t="shared" si="23"/>
        <v>12205.509999999998</v>
      </c>
    </row>
    <row r="101" spans="1:24" ht="22.5" x14ac:dyDescent="0.2">
      <c r="A101" s="2" t="s">
        <v>152</v>
      </c>
      <c r="B101" s="1" t="s">
        <v>153</v>
      </c>
      <c r="C101" s="22" t="s">
        <v>241</v>
      </c>
      <c r="D101" s="14">
        <v>13966.98</v>
      </c>
      <c r="E101" s="14">
        <v>0</v>
      </c>
      <c r="F101" s="14">
        <v>0</v>
      </c>
      <c r="G101" s="14">
        <v>0</v>
      </c>
      <c r="H101" s="14">
        <v>0</v>
      </c>
      <c r="I101" s="14">
        <v>763.53</v>
      </c>
      <c r="J101" s="14">
        <v>0</v>
      </c>
      <c r="K101" s="14">
        <v>1163</v>
      </c>
      <c r="L101" s="14">
        <v>722</v>
      </c>
      <c r="M101" s="14">
        <v>0</v>
      </c>
      <c r="N101" s="14">
        <v>0</v>
      </c>
      <c r="O101" s="14">
        <f t="shared" si="21"/>
        <v>16615.510000000002</v>
      </c>
      <c r="P101" s="14">
        <v>0</v>
      </c>
      <c r="Q101" s="14">
        <v>2291.46</v>
      </c>
      <c r="R101" s="14">
        <v>0</v>
      </c>
      <c r="S101" s="14">
        <v>0</v>
      </c>
      <c r="T101" s="14">
        <v>1466.54</v>
      </c>
      <c r="U101" s="23">
        <v>0</v>
      </c>
      <c r="V101" s="14">
        <v>0</v>
      </c>
      <c r="W101" s="14">
        <f t="shared" si="22"/>
        <v>3758</v>
      </c>
      <c r="X101" s="14">
        <f t="shared" si="23"/>
        <v>12857.510000000002</v>
      </c>
    </row>
    <row r="102" spans="1:24" s="8" customFormat="1" x14ac:dyDescent="0.2">
      <c r="A102" s="16" t="s">
        <v>27</v>
      </c>
      <c r="D102" s="8" t="s">
        <v>28</v>
      </c>
      <c r="E102" s="8" t="s">
        <v>28</v>
      </c>
      <c r="F102" s="8" t="s">
        <v>28</v>
      </c>
      <c r="G102" s="8" t="s">
        <v>28</v>
      </c>
      <c r="H102" s="8" t="s">
        <v>28</v>
      </c>
      <c r="I102" s="8" t="s">
        <v>28</v>
      </c>
      <c r="J102" s="8" t="s">
        <v>28</v>
      </c>
      <c r="K102" s="8" t="s">
        <v>28</v>
      </c>
      <c r="L102" s="8" t="s">
        <v>28</v>
      </c>
      <c r="M102" s="8" t="s">
        <v>28</v>
      </c>
      <c r="N102" s="8" t="s">
        <v>28</v>
      </c>
      <c r="O102" s="8" t="s">
        <v>28</v>
      </c>
      <c r="P102" s="8" t="s">
        <v>28</v>
      </c>
      <c r="Q102" s="8" t="s">
        <v>28</v>
      </c>
      <c r="R102" s="8" t="s">
        <v>28</v>
      </c>
      <c r="S102" s="8" t="s">
        <v>28</v>
      </c>
      <c r="T102" s="8" t="s">
        <v>28</v>
      </c>
      <c r="U102" s="8" t="s">
        <v>28</v>
      </c>
      <c r="V102" s="8" t="s">
        <v>28</v>
      </c>
      <c r="W102" s="8" t="s">
        <v>28</v>
      </c>
      <c r="X102" s="8" t="s">
        <v>28</v>
      </c>
    </row>
    <row r="103" spans="1:24" x14ac:dyDescent="0.2">
      <c r="D103" s="18">
        <v>250736.36</v>
      </c>
      <c r="E103" s="18">
        <v>0</v>
      </c>
      <c r="F103" s="18">
        <v>0</v>
      </c>
      <c r="G103" s="18">
        <v>0</v>
      </c>
      <c r="H103" s="18">
        <v>0</v>
      </c>
      <c r="I103" s="18">
        <v>12882.19</v>
      </c>
      <c r="J103" s="18">
        <f>J91+J92+J93+J94+J95++J96+J97+J98+J99+J100+J101</f>
        <v>76121.25</v>
      </c>
      <c r="K103" s="18">
        <v>15901</v>
      </c>
      <c r="L103" s="18">
        <v>10496</v>
      </c>
      <c r="M103" s="18">
        <v>1612.3</v>
      </c>
      <c r="N103" s="18">
        <v>0</v>
      </c>
      <c r="O103" s="18">
        <f>O91+O92+O93+O94+O95+O96+O97+O98+O99+O100+O101</f>
        <v>367749.1</v>
      </c>
      <c r="P103" s="18">
        <f>P91+P92+P93+P94+P95+P96+P97+P98+P99+P100+P101</f>
        <v>19682.66</v>
      </c>
      <c r="Q103" s="18">
        <v>50069.58</v>
      </c>
      <c r="R103" s="18">
        <v>395.94</v>
      </c>
      <c r="S103" s="18">
        <v>0</v>
      </c>
      <c r="T103" s="18">
        <v>26327.32</v>
      </c>
      <c r="U103" s="20">
        <f>U91+U92+U93+U94+U95+U96+U97+U98+U99+U100+U101</f>
        <v>-18597.66</v>
      </c>
      <c r="V103" s="18">
        <v>47548.259999999995</v>
      </c>
      <c r="W103" s="18">
        <f>W91+W92+W93+W94+W95+W96+W97+W98+W99+W100+W101</f>
        <v>125426.1</v>
      </c>
      <c r="X103" s="18">
        <f>X91+X92+X93+X94+X95+X96+X97+X98+X99+X100+X101</f>
        <v>242323</v>
      </c>
    </row>
    <row r="105" spans="1:24" x14ac:dyDescent="0.2">
      <c r="A105" s="13" t="s">
        <v>154</v>
      </c>
    </row>
    <row r="106" spans="1:24" x14ac:dyDescent="0.2">
      <c r="A106" s="2" t="s">
        <v>155</v>
      </c>
      <c r="B106" s="1" t="s">
        <v>156</v>
      </c>
      <c r="C106" s="1" t="s">
        <v>199</v>
      </c>
      <c r="D106" s="14">
        <v>38208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31840</v>
      </c>
      <c r="K106" s="14">
        <v>1808</v>
      </c>
      <c r="L106" s="14">
        <v>1299</v>
      </c>
      <c r="M106" s="14">
        <v>0</v>
      </c>
      <c r="N106" s="14">
        <v>0</v>
      </c>
      <c r="O106" s="14">
        <f t="shared" ref="O106:O114" si="24">D106+E106+F106+G106+H106+I106+J106+K106+L106+M106+N106</f>
        <v>73155</v>
      </c>
      <c r="P106" s="14">
        <v>8921.1</v>
      </c>
      <c r="Q106" s="14">
        <v>8763.7999999999993</v>
      </c>
      <c r="R106" s="14">
        <v>0</v>
      </c>
      <c r="S106" s="14">
        <v>0</v>
      </c>
      <c r="T106" s="14">
        <v>4011.84</v>
      </c>
      <c r="U106" s="23">
        <v>-8921.1</v>
      </c>
      <c r="V106" s="14">
        <v>0</v>
      </c>
      <c r="W106" s="14">
        <f t="shared" ref="W106:W114" si="25">P106+Q106+R106+S106+T106+U106+V106</f>
        <v>12775.640000000001</v>
      </c>
      <c r="X106" s="14">
        <f t="shared" ref="X106:X114" si="26">O106-W106</f>
        <v>60379.360000000001</v>
      </c>
    </row>
    <row r="107" spans="1:24" x14ac:dyDescent="0.2">
      <c r="A107" s="2" t="s">
        <v>157</v>
      </c>
      <c r="B107" s="1" t="s">
        <v>158</v>
      </c>
      <c r="C107" s="1" t="s">
        <v>242</v>
      </c>
      <c r="D107" s="14">
        <v>24533.1</v>
      </c>
      <c r="E107" s="14">
        <v>0</v>
      </c>
      <c r="F107" s="14">
        <v>0</v>
      </c>
      <c r="G107" s="14">
        <v>0</v>
      </c>
      <c r="H107" s="14">
        <v>0</v>
      </c>
      <c r="I107" s="14">
        <v>2044.42</v>
      </c>
      <c r="J107" s="14">
        <v>0</v>
      </c>
      <c r="K107" s="14">
        <v>1549</v>
      </c>
      <c r="L107" s="14">
        <v>1016</v>
      </c>
      <c r="M107" s="14">
        <v>0</v>
      </c>
      <c r="N107" s="14">
        <v>0</v>
      </c>
      <c r="O107" s="14">
        <f t="shared" si="24"/>
        <v>29142.519999999997</v>
      </c>
      <c r="P107" s="14">
        <v>233.53</v>
      </c>
      <c r="Q107" s="14">
        <v>4836.22</v>
      </c>
      <c r="R107" s="14">
        <v>0</v>
      </c>
      <c r="S107" s="14">
        <v>0</v>
      </c>
      <c r="T107" s="14">
        <v>2575.98</v>
      </c>
      <c r="U107" s="23">
        <v>0</v>
      </c>
      <c r="V107" s="14">
        <v>0</v>
      </c>
      <c r="W107" s="14">
        <f t="shared" si="25"/>
        <v>7645.73</v>
      </c>
      <c r="X107" s="14">
        <f t="shared" si="26"/>
        <v>21496.789999999997</v>
      </c>
    </row>
    <row r="108" spans="1:24" x14ac:dyDescent="0.2">
      <c r="A108" s="2" t="s">
        <v>159</v>
      </c>
      <c r="B108" s="1" t="s">
        <v>160</v>
      </c>
      <c r="C108" s="1" t="s">
        <v>243</v>
      </c>
      <c r="D108" s="14">
        <v>19532.099999999999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16276.75</v>
      </c>
      <c r="K108" s="14">
        <v>1286</v>
      </c>
      <c r="L108" s="14">
        <v>857</v>
      </c>
      <c r="M108" s="14">
        <v>420.6</v>
      </c>
      <c r="N108" s="14">
        <v>0</v>
      </c>
      <c r="O108" s="14">
        <f t="shared" si="24"/>
        <v>38372.449999999997</v>
      </c>
      <c r="P108" s="14">
        <v>3027.51</v>
      </c>
      <c r="Q108" s="14">
        <v>3659.66</v>
      </c>
      <c r="R108" s="14">
        <v>0</v>
      </c>
      <c r="S108" s="14">
        <v>0</v>
      </c>
      <c r="T108" s="14">
        <v>2050.88</v>
      </c>
      <c r="U108" s="23">
        <v>-3027.51</v>
      </c>
      <c r="V108" s="14">
        <v>8241.92</v>
      </c>
      <c r="W108" s="14">
        <f t="shared" si="25"/>
        <v>13952.46</v>
      </c>
      <c r="X108" s="14">
        <f t="shared" si="26"/>
        <v>24419.989999999998</v>
      </c>
    </row>
    <row r="109" spans="1:24" x14ac:dyDescent="0.2">
      <c r="A109" s="2" t="s">
        <v>161</v>
      </c>
      <c r="B109" s="1" t="s">
        <v>162</v>
      </c>
      <c r="C109" s="1" t="s">
        <v>244</v>
      </c>
      <c r="D109" s="14">
        <v>13967.1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11639.25</v>
      </c>
      <c r="K109" s="14">
        <v>1163</v>
      </c>
      <c r="L109" s="14">
        <v>722</v>
      </c>
      <c r="M109" s="14">
        <v>0</v>
      </c>
      <c r="N109" s="14">
        <v>0</v>
      </c>
      <c r="O109" s="14">
        <f t="shared" si="24"/>
        <v>27491.35</v>
      </c>
      <c r="P109" s="14">
        <v>2036.94</v>
      </c>
      <c r="Q109" s="14">
        <v>2291.48</v>
      </c>
      <c r="R109" s="14">
        <v>0</v>
      </c>
      <c r="S109" s="14">
        <v>0</v>
      </c>
      <c r="T109" s="14">
        <v>1466.54</v>
      </c>
      <c r="U109" s="23">
        <v>-2036.94</v>
      </c>
      <c r="V109" s="14">
        <v>0</v>
      </c>
      <c r="W109" s="14">
        <f t="shared" si="25"/>
        <v>3758.02</v>
      </c>
      <c r="X109" s="14">
        <f t="shared" si="26"/>
        <v>23733.329999999998</v>
      </c>
    </row>
    <row r="110" spans="1:24" x14ac:dyDescent="0.2">
      <c r="A110" s="2" t="s">
        <v>163</v>
      </c>
      <c r="B110" s="1" t="s">
        <v>164</v>
      </c>
      <c r="C110" s="1" t="s">
        <v>197</v>
      </c>
      <c r="D110" s="14">
        <v>12813.9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10678.25</v>
      </c>
      <c r="K110" s="14">
        <v>1128</v>
      </c>
      <c r="L110" s="14">
        <v>703</v>
      </c>
      <c r="M110" s="14">
        <v>0</v>
      </c>
      <c r="N110" s="14">
        <v>0</v>
      </c>
      <c r="O110" s="14">
        <f t="shared" si="24"/>
        <v>25323.15</v>
      </c>
      <c r="P110" s="14">
        <v>1831.67</v>
      </c>
      <c r="Q110" s="14">
        <v>2033.62</v>
      </c>
      <c r="R110" s="14">
        <v>0</v>
      </c>
      <c r="S110" s="14">
        <v>0</v>
      </c>
      <c r="T110" s="14">
        <v>1345.46</v>
      </c>
      <c r="U110" s="23">
        <v>-1831.67</v>
      </c>
      <c r="V110" s="14">
        <v>3250.26</v>
      </c>
      <c r="W110" s="14">
        <f t="shared" si="25"/>
        <v>6629.34</v>
      </c>
      <c r="X110" s="14">
        <f t="shared" si="26"/>
        <v>18693.810000000001</v>
      </c>
    </row>
    <row r="111" spans="1:24" x14ac:dyDescent="0.2">
      <c r="A111" s="2" t="s">
        <v>165</v>
      </c>
      <c r="B111" s="1" t="s">
        <v>166</v>
      </c>
      <c r="C111" s="1" t="s">
        <v>197</v>
      </c>
      <c r="D111" s="14">
        <v>10126.200000000001</v>
      </c>
      <c r="E111" s="14">
        <v>0</v>
      </c>
      <c r="F111" s="14">
        <v>303.77999999999997</v>
      </c>
      <c r="G111" s="14">
        <v>0</v>
      </c>
      <c r="H111" s="14">
        <v>0</v>
      </c>
      <c r="I111" s="14">
        <v>0</v>
      </c>
      <c r="J111" s="14">
        <v>0</v>
      </c>
      <c r="K111" s="14">
        <v>742.04</v>
      </c>
      <c r="L111" s="14">
        <v>415.82</v>
      </c>
      <c r="M111" s="14">
        <v>420.6</v>
      </c>
      <c r="N111" s="14">
        <v>0</v>
      </c>
      <c r="O111" s="14">
        <f t="shared" si="24"/>
        <v>12008.44</v>
      </c>
      <c r="P111" s="14">
        <v>0</v>
      </c>
      <c r="Q111" s="14">
        <v>1470.48</v>
      </c>
      <c r="R111" s="14">
        <v>0</v>
      </c>
      <c r="S111" s="14">
        <v>0</v>
      </c>
      <c r="T111" s="14">
        <v>1063.26</v>
      </c>
      <c r="U111" s="23">
        <v>0</v>
      </c>
      <c r="V111" s="14">
        <v>0</v>
      </c>
      <c r="W111" s="14">
        <f t="shared" si="25"/>
        <v>2533.7399999999998</v>
      </c>
      <c r="X111" s="14">
        <f t="shared" si="26"/>
        <v>9474.7000000000007</v>
      </c>
    </row>
    <row r="112" spans="1:24" x14ac:dyDescent="0.2">
      <c r="A112" s="2" t="s">
        <v>167</v>
      </c>
      <c r="B112" s="1" t="s">
        <v>168</v>
      </c>
      <c r="C112" s="1" t="s">
        <v>245</v>
      </c>
      <c r="D112" s="14">
        <v>12798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10665</v>
      </c>
      <c r="K112" s="14">
        <v>1099</v>
      </c>
      <c r="L112" s="14">
        <v>689</v>
      </c>
      <c r="M112" s="14">
        <v>0</v>
      </c>
      <c r="N112" s="14">
        <v>0</v>
      </c>
      <c r="O112" s="14">
        <f t="shared" si="24"/>
        <v>25251</v>
      </c>
      <c r="P112" s="14">
        <v>1828.84</v>
      </c>
      <c r="Q112" s="14">
        <v>2021.04</v>
      </c>
      <c r="R112" s="14">
        <v>0</v>
      </c>
      <c r="S112" s="14">
        <v>0</v>
      </c>
      <c r="T112" s="14">
        <v>1343.78</v>
      </c>
      <c r="U112" s="23">
        <v>-1828.84</v>
      </c>
      <c r="V112" s="14">
        <v>1056</v>
      </c>
      <c r="W112" s="14">
        <f t="shared" si="25"/>
        <v>4420.82</v>
      </c>
      <c r="X112" s="14">
        <f t="shared" si="26"/>
        <v>20830.18</v>
      </c>
    </row>
    <row r="113" spans="1:24" x14ac:dyDescent="0.2">
      <c r="A113" s="2" t="s">
        <v>169</v>
      </c>
      <c r="B113" s="1" t="s">
        <v>170</v>
      </c>
      <c r="C113" s="1" t="s">
        <v>246</v>
      </c>
      <c r="D113" s="14">
        <v>12732.9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1068</v>
      </c>
      <c r="L113" s="14">
        <v>679</v>
      </c>
      <c r="M113" s="14">
        <v>0</v>
      </c>
      <c r="N113" s="14">
        <v>0</v>
      </c>
      <c r="O113" s="14">
        <f t="shared" si="24"/>
        <v>14479.9</v>
      </c>
      <c r="P113" s="14">
        <v>0</v>
      </c>
      <c r="Q113" s="14">
        <v>1998.38</v>
      </c>
      <c r="R113" s="14">
        <v>0</v>
      </c>
      <c r="S113" s="14">
        <v>0</v>
      </c>
      <c r="T113" s="14">
        <v>1336.96</v>
      </c>
      <c r="U113" s="23">
        <v>0</v>
      </c>
      <c r="V113" s="14">
        <v>0</v>
      </c>
      <c r="W113" s="14">
        <f t="shared" si="25"/>
        <v>3335.34</v>
      </c>
      <c r="X113" s="14">
        <f t="shared" si="26"/>
        <v>11144.56</v>
      </c>
    </row>
    <row r="114" spans="1:24" x14ac:dyDescent="0.2">
      <c r="A114" s="2" t="s">
        <v>171</v>
      </c>
      <c r="B114" s="1" t="s">
        <v>172</v>
      </c>
      <c r="C114" s="1" t="s">
        <v>197</v>
      </c>
      <c r="D114" s="14">
        <v>9612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846</v>
      </c>
      <c r="L114" s="14">
        <v>528</v>
      </c>
      <c r="M114" s="14">
        <v>0</v>
      </c>
      <c r="N114" s="14">
        <v>0</v>
      </c>
      <c r="O114" s="14">
        <f t="shared" si="24"/>
        <v>10986</v>
      </c>
      <c r="P114" s="14">
        <v>0</v>
      </c>
      <c r="Q114" s="14">
        <v>1252.08</v>
      </c>
      <c r="R114" s="14">
        <v>0</v>
      </c>
      <c r="S114" s="14">
        <v>0</v>
      </c>
      <c r="T114" s="14">
        <v>1009.26</v>
      </c>
      <c r="U114" s="23">
        <v>0</v>
      </c>
      <c r="V114" s="14">
        <v>0</v>
      </c>
      <c r="W114" s="14">
        <f t="shared" si="25"/>
        <v>2261.34</v>
      </c>
      <c r="X114" s="14">
        <f t="shared" si="26"/>
        <v>8724.66</v>
      </c>
    </row>
    <row r="115" spans="1:24" s="8" customFormat="1" x14ac:dyDescent="0.2">
      <c r="A115" s="16" t="s">
        <v>27</v>
      </c>
      <c r="D115" s="8" t="s">
        <v>28</v>
      </c>
      <c r="E115" s="8" t="s">
        <v>28</v>
      </c>
      <c r="F115" s="8" t="s">
        <v>28</v>
      </c>
      <c r="G115" s="8" t="s">
        <v>28</v>
      </c>
      <c r="H115" s="8" t="s">
        <v>28</v>
      </c>
      <c r="I115" s="8" t="s">
        <v>28</v>
      </c>
      <c r="J115" s="8" t="s">
        <v>28</v>
      </c>
      <c r="K115" s="8" t="s">
        <v>28</v>
      </c>
      <c r="L115" s="8" t="s">
        <v>28</v>
      </c>
      <c r="M115" s="8" t="s">
        <v>28</v>
      </c>
      <c r="N115" s="8" t="s">
        <v>28</v>
      </c>
      <c r="O115" s="8" t="s">
        <v>28</v>
      </c>
      <c r="P115" s="8" t="s">
        <v>28</v>
      </c>
      <c r="Q115" s="8" t="s">
        <v>28</v>
      </c>
      <c r="R115" s="8" t="s">
        <v>28</v>
      </c>
      <c r="S115" s="8" t="s">
        <v>28</v>
      </c>
      <c r="T115" s="8" t="s">
        <v>28</v>
      </c>
      <c r="U115" s="8" t="s">
        <v>28</v>
      </c>
      <c r="V115" s="8" t="s">
        <v>28</v>
      </c>
      <c r="W115" s="8" t="s">
        <v>28</v>
      </c>
      <c r="X115" s="8" t="s">
        <v>28</v>
      </c>
    </row>
    <row r="116" spans="1:24" x14ac:dyDescent="0.2">
      <c r="D116" s="18">
        <v>154323.29999999999</v>
      </c>
      <c r="E116" s="18">
        <v>0</v>
      </c>
      <c r="F116" s="18">
        <v>303.77999999999997</v>
      </c>
      <c r="G116" s="18">
        <v>0</v>
      </c>
      <c r="H116" s="18">
        <v>0</v>
      </c>
      <c r="I116" s="18">
        <v>2044.42</v>
      </c>
      <c r="J116" s="18">
        <f>J106+J107+J108+J109+J110+J111+J112+J113+J114</f>
        <v>81099.25</v>
      </c>
      <c r="K116" s="18">
        <v>10689.04</v>
      </c>
      <c r="L116" s="18">
        <v>6908.82</v>
      </c>
      <c r="M116" s="18">
        <v>841.2</v>
      </c>
      <c r="N116" s="18">
        <v>0</v>
      </c>
      <c r="O116" s="18">
        <f>O106+O107+O108+O109+O110+O111+O112+O113+O114</f>
        <v>256209.80999999997</v>
      </c>
      <c r="P116" s="18">
        <f>P106++P107+P108+P109+P110+P111+P112+P113+P114</f>
        <v>17879.59</v>
      </c>
      <c r="Q116" s="18">
        <v>28326.76</v>
      </c>
      <c r="R116" s="18">
        <v>0</v>
      </c>
      <c r="S116" s="18">
        <v>0</v>
      </c>
      <c r="T116" s="18">
        <v>16203.96</v>
      </c>
      <c r="U116" s="24">
        <f>U106+U107+U108+U109+U110+U111+U112+U113+U114</f>
        <v>-17646.060000000001</v>
      </c>
      <c r="V116" s="18">
        <v>12548.18</v>
      </c>
      <c r="W116" s="18">
        <f>W106+W107+W108+W109+W110+W111+W112+W113+W114</f>
        <v>57312.429999999993</v>
      </c>
      <c r="X116" s="18">
        <f>X106+X107+X108+X109+X110+X111+X112+X113+X114</f>
        <v>198897.38</v>
      </c>
    </row>
    <row r="118" spans="1:24" x14ac:dyDescent="0.2">
      <c r="A118" s="13" t="s">
        <v>173</v>
      </c>
    </row>
    <row r="119" spans="1:24" x14ac:dyDescent="0.2">
      <c r="A119" s="2" t="s">
        <v>174</v>
      </c>
      <c r="B119" s="1" t="s">
        <v>175</v>
      </c>
      <c r="C119" s="1" t="s">
        <v>199</v>
      </c>
      <c r="D119" s="14">
        <v>38208</v>
      </c>
      <c r="E119" s="14">
        <v>0</v>
      </c>
      <c r="F119" s="14">
        <v>0</v>
      </c>
      <c r="G119" s="14">
        <v>0</v>
      </c>
      <c r="H119" s="14">
        <v>0</v>
      </c>
      <c r="I119" s="14">
        <v>3184</v>
      </c>
      <c r="J119" s="14">
        <v>0</v>
      </c>
      <c r="K119" s="14">
        <v>1808</v>
      </c>
      <c r="L119" s="14">
        <v>1299</v>
      </c>
      <c r="M119" s="14">
        <v>0</v>
      </c>
      <c r="N119" s="14">
        <v>0</v>
      </c>
      <c r="O119" s="14">
        <f t="shared" ref="O119:O124" si="27">D119+E119+F119+G119+H119+I119+J119+K119+L119+M119+N119</f>
        <v>44499</v>
      </c>
      <c r="P119" s="14">
        <v>639.75</v>
      </c>
      <c r="Q119" s="14">
        <v>8763.7999999999993</v>
      </c>
      <c r="R119" s="14">
        <v>0</v>
      </c>
      <c r="S119" s="14">
        <v>0</v>
      </c>
      <c r="T119" s="14">
        <v>4011.84</v>
      </c>
      <c r="U119" s="23">
        <v>0</v>
      </c>
      <c r="V119" s="14">
        <v>0</v>
      </c>
      <c r="W119" s="14">
        <f t="shared" ref="W119:W124" si="28">P119+Q119+R119+S119+T119+U119+V119</f>
        <v>13415.39</v>
      </c>
      <c r="X119" s="14">
        <f t="shared" ref="X119:X124" si="29">O119-W119</f>
        <v>31083.61</v>
      </c>
    </row>
    <row r="120" spans="1:24" x14ac:dyDescent="0.2">
      <c r="A120" s="2" t="s">
        <v>176</v>
      </c>
      <c r="B120" s="1" t="s">
        <v>177</v>
      </c>
      <c r="C120" s="1" t="s">
        <v>247</v>
      </c>
      <c r="D120" s="14">
        <v>30882.98</v>
      </c>
      <c r="E120" s="14">
        <v>0</v>
      </c>
      <c r="F120" s="14">
        <v>0</v>
      </c>
      <c r="G120" s="14">
        <v>0</v>
      </c>
      <c r="H120" s="14">
        <v>0</v>
      </c>
      <c r="I120" s="14">
        <v>1688.27</v>
      </c>
      <c r="J120" s="14">
        <v>0</v>
      </c>
      <c r="K120" s="14">
        <v>1671</v>
      </c>
      <c r="L120" s="14">
        <v>1133</v>
      </c>
      <c r="M120" s="14">
        <v>0</v>
      </c>
      <c r="N120" s="14">
        <v>0</v>
      </c>
      <c r="O120" s="14">
        <f t="shared" si="27"/>
        <v>35375.25</v>
      </c>
      <c r="P120" s="14">
        <v>149.77000000000001</v>
      </c>
      <c r="Q120" s="14">
        <v>6475.4</v>
      </c>
      <c r="R120" s="14">
        <v>0</v>
      </c>
      <c r="S120" s="14">
        <v>0</v>
      </c>
      <c r="T120" s="14">
        <v>3242.72</v>
      </c>
      <c r="U120" s="23">
        <v>0</v>
      </c>
      <c r="V120" s="14">
        <v>0</v>
      </c>
      <c r="W120" s="14">
        <f t="shared" si="28"/>
        <v>9867.89</v>
      </c>
      <c r="X120" s="14">
        <f t="shared" si="29"/>
        <v>25507.360000000001</v>
      </c>
    </row>
    <row r="121" spans="1:24" x14ac:dyDescent="0.2">
      <c r="A121" s="2" t="s">
        <v>178</v>
      </c>
      <c r="B121" s="1" t="s">
        <v>179</v>
      </c>
      <c r="C121" s="1" t="s">
        <v>248</v>
      </c>
      <c r="D121" s="14">
        <v>17212.98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14344.15</v>
      </c>
      <c r="K121" s="14">
        <v>1247</v>
      </c>
      <c r="L121" s="14">
        <v>779</v>
      </c>
      <c r="M121" s="14">
        <v>0</v>
      </c>
      <c r="N121" s="14">
        <v>0</v>
      </c>
      <c r="O121" s="14">
        <f t="shared" si="27"/>
        <v>33583.129999999997</v>
      </c>
      <c r="P121" s="14">
        <v>2614.71</v>
      </c>
      <c r="Q121" s="14">
        <v>3014.92</v>
      </c>
      <c r="R121" s="14">
        <v>0</v>
      </c>
      <c r="S121" s="14">
        <v>0</v>
      </c>
      <c r="T121" s="14">
        <v>1807.36</v>
      </c>
      <c r="U121" s="23">
        <v>-2614.71</v>
      </c>
      <c r="V121" s="14">
        <v>8403.48</v>
      </c>
      <c r="W121" s="14">
        <f t="shared" si="28"/>
        <v>13225.759999999998</v>
      </c>
      <c r="X121" s="14">
        <f t="shared" si="29"/>
        <v>20357.37</v>
      </c>
    </row>
    <row r="122" spans="1:24" x14ac:dyDescent="0.2">
      <c r="A122" s="2" t="s">
        <v>180</v>
      </c>
      <c r="B122" s="1" t="s">
        <v>181</v>
      </c>
      <c r="C122" s="1" t="s">
        <v>249</v>
      </c>
      <c r="D122" s="14">
        <v>15425.1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12854.25</v>
      </c>
      <c r="K122" s="14">
        <v>1206</v>
      </c>
      <c r="L122" s="14">
        <v>755</v>
      </c>
      <c r="M122" s="14">
        <v>210.3</v>
      </c>
      <c r="N122" s="14">
        <v>0</v>
      </c>
      <c r="O122" s="14">
        <f t="shared" si="27"/>
        <v>30450.649999999998</v>
      </c>
      <c r="P122" s="14">
        <v>2296.4699999999998</v>
      </c>
      <c r="Q122" s="14">
        <v>2664.06</v>
      </c>
      <c r="R122" s="14">
        <v>0</v>
      </c>
      <c r="S122" s="14">
        <v>0</v>
      </c>
      <c r="T122" s="14">
        <v>1619.64</v>
      </c>
      <c r="U122" s="23">
        <v>-2296.4699999999998</v>
      </c>
      <c r="V122" s="14">
        <v>5142</v>
      </c>
      <c r="W122" s="14">
        <f t="shared" si="28"/>
        <v>9425.7000000000007</v>
      </c>
      <c r="X122" s="14">
        <f t="shared" si="29"/>
        <v>21024.949999999997</v>
      </c>
    </row>
    <row r="123" spans="1:24" x14ac:dyDescent="0.2">
      <c r="A123" s="2" t="s">
        <v>182</v>
      </c>
      <c r="B123" s="1" t="s">
        <v>183</v>
      </c>
      <c r="C123" s="1" t="s">
        <v>250</v>
      </c>
      <c r="D123" s="14">
        <v>15425.1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12854.25</v>
      </c>
      <c r="K123" s="14">
        <v>1206</v>
      </c>
      <c r="L123" s="14">
        <v>755</v>
      </c>
      <c r="M123" s="14">
        <v>0</v>
      </c>
      <c r="N123" s="14">
        <v>0</v>
      </c>
      <c r="O123" s="14">
        <f t="shared" si="27"/>
        <v>30240.35</v>
      </c>
      <c r="P123" s="14">
        <v>2296.4699999999998</v>
      </c>
      <c r="Q123" s="14">
        <v>2619.14</v>
      </c>
      <c r="R123" s="14">
        <v>0</v>
      </c>
      <c r="S123" s="14">
        <v>0</v>
      </c>
      <c r="T123" s="14">
        <v>1619.64</v>
      </c>
      <c r="U123" s="23">
        <v>-2296.4699999999998</v>
      </c>
      <c r="V123" s="14">
        <v>2720</v>
      </c>
      <c r="W123" s="14">
        <f t="shared" si="28"/>
        <v>6958.7800000000007</v>
      </c>
      <c r="X123" s="14">
        <f t="shared" si="29"/>
        <v>23281.57</v>
      </c>
    </row>
    <row r="124" spans="1:24" x14ac:dyDescent="0.2">
      <c r="A124" s="2" t="s">
        <v>184</v>
      </c>
      <c r="B124" s="1" t="s">
        <v>185</v>
      </c>
      <c r="C124" s="1" t="s">
        <v>197</v>
      </c>
      <c r="D124" s="14">
        <v>13144.8</v>
      </c>
      <c r="E124" s="14">
        <v>0</v>
      </c>
      <c r="F124" s="14">
        <v>394.34</v>
      </c>
      <c r="G124" s="14">
        <v>0</v>
      </c>
      <c r="H124" s="14">
        <v>0</v>
      </c>
      <c r="I124" s="14">
        <v>0</v>
      </c>
      <c r="J124" s="14">
        <v>10954</v>
      </c>
      <c r="K124" s="14">
        <v>812.64</v>
      </c>
      <c r="L124" s="14">
        <v>703</v>
      </c>
      <c r="M124" s="14">
        <v>210.3</v>
      </c>
      <c r="N124" s="14">
        <v>0</v>
      </c>
      <c r="O124" s="14">
        <f t="shared" si="27"/>
        <v>26219.079999999998</v>
      </c>
      <c r="P124" s="14">
        <v>1890.57</v>
      </c>
      <c r="Q124" s="14">
        <v>2166.1</v>
      </c>
      <c r="R124" s="14">
        <v>0</v>
      </c>
      <c r="S124" s="14">
        <v>0</v>
      </c>
      <c r="T124" s="14">
        <v>1380.2</v>
      </c>
      <c r="U124" s="23">
        <v>-1890.57</v>
      </c>
      <c r="V124" s="14">
        <v>2810</v>
      </c>
      <c r="W124" s="14">
        <f t="shared" si="28"/>
        <v>6356.3</v>
      </c>
      <c r="X124" s="14">
        <f t="shared" si="29"/>
        <v>19862.78</v>
      </c>
    </row>
    <row r="125" spans="1:24" x14ac:dyDescent="0.2">
      <c r="A125" s="2" t="s">
        <v>186</v>
      </c>
      <c r="B125" s="1" t="s">
        <v>187</v>
      </c>
      <c r="C125" s="1" t="s">
        <v>197</v>
      </c>
      <c r="D125" s="14">
        <v>13144.8</v>
      </c>
      <c r="E125" s="14">
        <v>0</v>
      </c>
      <c r="F125" s="14">
        <v>394.34</v>
      </c>
      <c r="G125" s="14">
        <v>0</v>
      </c>
      <c r="H125" s="14">
        <v>0</v>
      </c>
      <c r="I125" s="14">
        <v>0</v>
      </c>
      <c r="J125" s="14">
        <v>10526.71</v>
      </c>
      <c r="K125" s="14">
        <v>812.64</v>
      </c>
      <c r="L125" s="14">
        <v>703</v>
      </c>
      <c r="M125" s="14">
        <v>490.7</v>
      </c>
      <c r="N125" s="14">
        <v>0</v>
      </c>
      <c r="O125" s="14">
        <f>D125+E125+F125+G125+H125+I125+J125+K125+L125+M125+N125</f>
        <v>26072.19</v>
      </c>
      <c r="P125" s="14">
        <v>1799.3</v>
      </c>
      <c r="Q125" s="14">
        <v>2225.98</v>
      </c>
      <c r="R125" s="14">
        <v>0</v>
      </c>
      <c r="S125" s="14">
        <v>0</v>
      </c>
      <c r="T125" s="14">
        <v>1380.2</v>
      </c>
      <c r="U125" s="23">
        <v>-1799.3</v>
      </c>
      <c r="V125" s="14">
        <v>0</v>
      </c>
      <c r="W125" s="14">
        <f>P125+Q125+R125+S125+T125+U125+V125</f>
        <v>3606.1799999999994</v>
      </c>
      <c r="X125" s="14">
        <f>O125-W125</f>
        <v>22466.01</v>
      </c>
    </row>
    <row r="126" spans="1:24" s="8" customFormat="1" x14ac:dyDescent="0.2">
      <c r="A126" s="16" t="s">
        <v>27</v>
      </c>
      <c r="D126" s="8" t="s">
        <v>28</v>
      </c>
      <c r="E126" s="8" t="s">
        <v>28</v>
      </c>
      <c r="F126" s="8" t="s">
        <v>28</v>
      </c>
      <c r="G126" s="8" t="s">
        <v>28</v>
      </c>
      <c r="H126" s="8" t="s">
        <v>28</v>
      </c>
      <c r="I126" s="8" t="s">
        <v>28</v>
      </c>
      <c r="J126" s="8" t="s">
        <v>28</v>
      </c>
      <c r="K126" s="8" t="s">
        <v>28</v>
      </c>
      <c r="L126" s="8" t="s">
        <v>28</v>
      </c>
      <c r="M126" s="8" t="s">
        <v>28</v>
      </c>
      <c r="N126" s="8" t="s">
        <v>28</v>
      </c>
      <c r="O126" s="8" t="s">
        <v>28</v>
      </c>
      <c r="P126" s="8" t="s">
        <v>28</v>
      </c>
      <c r="Q126" s="8" t="s">
        <v>28</v>
      </c>
      <c r="R126" s="8" t="s">
        <v>28</v>
      </c>
      <c r="S126" s="8" t="s">
        <v>28</v>
      </c>
      <c r="T126" s="8" t="s">
        <v>28</v>
      </c>
      <c r="U126" s="8" t="s">
        <v>28</v>
      </c>
      <c r="V126" s="8" t="s">
        <v>28</v>
      </c>
      <c r="W126" s="8" t="s">
        <v>28</v>
      </c>
      <c r="X126" s="8" t="s">
        <v>28</v>
      </c>
    </row>
    <row r="127" spans="1:24" x14ac:dyDescent="0.2">
      <c r="D127" s="18">
        <v>143443.76</v>
      </c>
      <c r="E127" s="18">
        <v>0</v>
      </c>
      <c r="F127" s="18">
        <v>788.68</v>
      </c>
      <c r="G127" s="18">
        <v>0</v>
      </c>
      <c r="H127" s="18">
        <v>0</v>
      </c>
      <c r="I127" s="18">
        <v>4872.2700000000004</v>
      </c>
      <c r="J127" s="18">
        <f>J119+J120+J121+J122+J123+J124+J125</f>
        <v>61533.36</v>
      </c>
      <c r="K127" s="18">
        <v>8763.2800000000007</v>
      </c>
      <c r="L127" s="18">
        <v>6127</v>
      </c>
      <c r="M127" s="18">
        <v>911.3</v>
      </c>
      <c r="N127" s="18">
        <v>0</v>
      </c>
      <c r="O127" s="18">
        <f>O119+O120+O121+O122+O123+O124+O125</f>
        <v>226439.65</v>
      </c>
      <c r="P127" s="18">
        <f>P119+P120+P121+P122+P123+P124+P125</f>
        <v>11687.039999999999</v>
      </c>
      <c r="Q127" s="18">
        <v>27929.4</v>
      </c>
      <c r="R127" s="18">
        <v>0</v>
      </c>
      <c r="S127" s="18">
        <v>0</v>
      </c>
      <c r="T127" s="18">
        <v>15061.6</v>
      </c>
      <c r="U127" s="24">
        <f>U119+U120+U121+U122+U123+U124+U125</f>
        <v>-10897.519999999999</v>
      </c>
      <c r="V127" s="18">
        <v>19075.48</v>
      </c>
      <c r="W127" s="18">
        <f>W119+W120+W121+W122+W123+W124+W125</f>
        <v>62855.999999999993</v>
      </c>
      <c r="X127" s="18">
        <f>X119+X120+X121+X122+X123+X124+X125</f>
        <v>163583.65</v>
      </c>
    </row>
    <row r="129" spans="1:24" s="8" customFormat="1" x14ac:dyDescent="0.2">
      <c r="A129" s="15"/>
      <c r="D129" s="8" t="s">
        <v>188</v>
      </c>
      <c r="E129" s="8" t="s">
        <v>188</v>
      </c>
      <c r="F129" s="8" t="s">
        <v>188</v>
      </c>
      <c r="G129" s="8" t="s">
        <v>188</v>
      </c>
      <c r="H129" s="8" t="s">
        <v>188</v>
      </c>
      <c r="I129" s="8" t="s">
        <v>188</v>
      </c>
      <c r="J129" s="8" t="s">
        <v>188</v>
      </c>
      <c r="K129" s="8" t="s">
        <v>188</v>
      </c>
      <c r="L129" s="8" t="s">
        <v>188</v>
      </c>
      <c r="M129" s="8" t="s">
        <v>188</v>
      </c>
      <c r="N129" s="8" t="s">
        <v>188</v>
      </c>
      <c r="O129" s="8" t="s">
        <v>188</v>
      </c>
      <c r="P129" s="8" t="s">
        <v>188</v>
      </c>
      <c r="Q129" s="8" t="s">
        <v>188</v>
      </c>
      <c r="R129" s="8" t="s">
        <v>188</v>
      </c>
      <c r="S129" s="8" t="s">
        <v>188</v>
      </c>
      <c r="T129" s="8" t="s">
        <v>188</v>
      </c>
      <c r="U129" s="8" t="s">
        <v>188</v>
      </c>
      <c r="V129" s="8" t="s">
        <v>188</v>
      </c>
      <c r="W129" s="8" t="s">
        <v>188</v>
      </c>
      <c r="X129" s="8" t="s">
        <v>188</v>
      </c>
    </row>
    <row r="130" spans="1:24" x14ac:dyDescent="0.2">
      <c r="A130" s="16" t="s">
        <v>189</v>
      </c>
      <c r="B130" s="1" t="s">
        <v>190</v>
      </c>
      <c r="D130" s="18">
        <v>1595213.24</v>
      </c>
      <c r="E130" s="18">
        <v>3595.3</v>
      </c>
      <c r="F130" s="18">
        <v>5435.3</v>
      </c>
      <c r="G130" s="18">
        <v>0</v>
      </c>
      <c r="H130" s="18">
        <v>0</v>
      </c>
      <c r="I130" s="18">
        <v>38396.07</v>
      </c>
      <c r="J130" s="18">
        <f>J16+J31+J44+J59+J71+J82+J88+J103+J116+J127</f>
        <v>888324.53</v>
      </c>
      <c r="K130" s="18">
        <v>101477.38</v>
      </c>
      <c r="L130" s="18">
        <v>68231.820000000007</v>
      </c>
      <c r="M130" s="18">
        <v>10024.299999999999</v>
      </c>
      <c r="N130" s="18">
        <v>0</v>
      </c>
      <c r="O130" s="18">
        <f>O16+O31+O44+O59+O71+O82+O88+O103+O116+O127</f>
        <v>2710697.94</v>
      </c>
      <c r="P130" s="18">
        <f>P16+P31+P44+P59+P71+P82+P88+P103+P116+P127</f>
        <v>195482.77000000002</v>
      </c>
      <c r="Q130" s="18">
        <v>310975.77</v>
      </c>
      <c r="R130" s="18">
        <v>2216.04</v>
      </c>
      <c r="S130" s="18">
        <v>0</v>
      </c>
      <c r="T130" s="18">
        <v>167497.38</v>
      </c>
      <c r="U130" s="20">
        <f>U16+U31+U44+U59+U71+U82+U88+U103+U116+U127</f>
        <v>-191724.31</v>
      </c>
      <c r="V130" s="18">
        <v>264551.89999999997</v>
      </c>
      <c r="W130" s="18">
        <f>W16+W31+W44+W59+W71+W82+W88+W103+W116+W127</f>
        <v>748999.55</v>
      </c>
      <c r="X130" s="18">
        <f>X16+X31+X44+X59+X71+X82+X88+X103+X116+X127</f>
        <v>1961698.3899999997</v>
      </c>
    </row>
    <row r="132" spans="1:24" x14ac:dyDescent="0.2">
      <c r="D132" s="1" t="s">
        <v>190</v>
      </c>
      <c r="E132" s="1" t="s">
        <v>190</v>
      </c>
      <c r="F132" s="1" t="s">
        <v>190</v>
      </c>
      <c r="G132" s="1" t="s">
        <v>190</v>
      </c>
      <c r="H132" s="1" t="s">
        <v>190</v>
      </c>
      <c r="I132" s="1" t="s">
        <v>190</v>
      </c>
      <c r="J132" s="1" t="s">
        <v>190</v>
      </c>
      <c r="K132" s="1" t="s">
        <v>190</v>
      </c>
      <c r="L132" s="1" t="s">
        <v>190</v>
      </c>
      <c r="M132" s="1" t="s">
        <v>190</v>
      </c>
      <c r="N132" s="1" t="s">
        <v>190</v>
      </c>
      <c r="O132" s="1" t="s">
        <v>190</v>
      </c>
      <c r="P132" s="1" t="s">
        <v>190</v>
      </c>
      <c r="Q132" s="1" t="s">
        <v>190</v>
      </c>
      <c r="R132" s="1" t="s">
        <v>190</v>
      </c>
      <c r="S132" s="1" t="s">
        <v>190</v>
      </c>
      <c r="T132" s="1" t="s">
        <v>190</v>
      </c>
      <c r="U132" s="1" t="s">
        <v>190</v>
      </c>
      <c r="V132" s="1" t="s">
        <v>190</v>
      </c>
      <c r="W132" s="1" t="s">
        <v>190</v>
      </c>
      <c r="X132" s="1" t="s">
        <v>190</v>
      </c>
    </row>
    <row r="133" spans="1:24" x14ac:dyDescent="0.2">
      <c r="A133" s="2" t="s">
        <v>190</v>
      </c>
      <c r="B133" s="1" t="s">
        <v>190</v>
      </c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</row>
  </sheetData>
  <mergeCells count="2">
    <mergeCell ref="B1:E1"/>
    <mergeCell ref="B4:E4"/>
  </mergeCells>
  <pageMargins left="0.70866141732283472" right="0.70866141732283472" top="0.74803149606299213" bottom="0.74803149606299213" header="0.31496062992125984" footer="0.31496062992125984"/>
  <pageSetup paperSize="5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rtorres</cp:lastModifiedBy>
  <cp:lastPrinted>2015-04-13T16:18:08Z</cp:lastPrinted>
  <dcterms:created xsi:type="dcterms:W3CDTF">2015-04-06T17:23:36Z</dcterms:created>
  <dcterms:modified xsi:type="dcterms:W3CDTF">2015-04-13T16:18:17Z</dcterms:modified>
</cp:coreProperties>
</file>